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fenyaSN\Desktop\ОЭР ЦУС 2025\1. ГАО\Разработка 2025-2026\Графики на печать\"/>
    </mc:Choice>
  </mc:AlternateContent>
  <bookViews>
    <workbookView xWindow="360" yWindow="15" windowWidth="20955" windowHeight="9720"/>
  </bookViews>
  <sheets>
    <sheet name="Лист 1" sheetId="1" r:id="rId1"/>
    <sheet name="Лист1" sheetId="2" r:id="rId2"/>
  </sheets>
  <definedNames>
    <definedName name="_xlnm._FilterDatabase" localSheetId="0" hidden="1">'Лист 1'!$A$17:$L$14358</definedName>
    <definedName name="_xlnm._FilterDatabase" localSheetId="1" hidden="1">Лист1!$B$5:$M$462</definedName>
    <definedName name="Print_Titles" localSheetId="0">'Лист 1'!$15:$17</definedName>
    <definedName name="Z_5BF160A7_9300_476B_9E8A_D70B903AAAA6_.wvu.FilterData" localSheetId="0" hidden="1">'Лист 1'!$A$17:$L$14040</definedName>
    <definedName name="Z_5BF160A7_9300_476B_9E8A_D70B903AAAA6_.wvu.PrintTitles" localSheetId="0" hidden="1">'Лист 1'!$15:$17</definedName>
    <definedName name="Z_C2C96CF1_7FD5_41B6_850C_3544E0F7F2DA_.wvu.FilterData" localSheetId="0" hidden="1">'Лист 1'!$A$17:$L$14040</definedName>
    <definedName name="Z_C2C96CF1_7FD5_41B6_850C_3544E0F7F2DA_.wvu.PrintTitles" localSheetId="0" hidden="1">'Лист 1'!$15:$17</definedName>
    <definedName name="_xlnm.Print_Titles" localSheetId="0">'Лист 1'!$15:$17</definedName>
    <definedName name="_xlnm.Print_Area" localSheetId="0">'Лист 1'!$A$1:$L$14363</definedName>
  </definedNames>
  <calcPr calcId="162913" refMode="R1C1"/>
</workbook>
</file>

<file path=xl/calcChain.xml><?xml version="1.0" encoding="utf-8"?>
<calcChain xmlns="http://schemas.openxmlformats.org/spreadsheetml/2006/main">
  <c r="A14166" i="1" l="1"/>
  <c r="A14167" i="1"/>
  <c r="A14168" i="1" s="1"/>
  <c r="A14169" i="1" s="1"/>
  <c r="A14170" i="1" s="1"/>
  <c r="A14171" i="1" s="1"/>
  <c r="A14172" i="1" s="1"/>
  <c r="A14173" i="1" s="1"/>
  <c r="A14174" i="1" s="1"/>
  <c r="A14175" i="1" s="1"/>
  <c r="A14176" i="1" s="1"/>
  <c r="A14177" i="1" s="1"/>
  <c r="A14178" i="1" s="1"/>
  <c r="A14179" i="1" s="1"/>
  <c r="A14180" i="1" s="1"/>
  <c r="A14181" i="1" s="1"/>
  <c r="A14182" i="1" s="1"/>
  <c r="A14183" i="1" s="1"/>
  <c r="A14184" i="1" s="1"/>
  <c r="A14185" i="1" s="1"/>
  <c r="A14186" i="1" s="1"/>
  <c r="A14187" i="1" s="1"/>
  <c r="A14188" i="1" s="1"/>
  <c r="A14189" i="1" s="1"/>
  <c r="A14190" i="1" s="1"/>
  <c r="A14191" i="1" s="1"/>
  <c r="A14192" i="1" s="1"/>
  <c r="A14193" i="1" s="1"/>
  <c r="A14194" i="1" s="1"/>
  <c r="A14195" i="1" s="1"/>
  <c r="A14196" i="1" s="1"/>
  <c r="A14197" i="1" s="1"/>
  <c r="A14198" i="1" s="1"/>
  <c r="A14199" i="1" s="1"/>
  <c r="A14200" i="1" s="1"/>
  <c r="A14201" i="1" s="1"/>
  <c r="A14202" i="1" s="1"/>
  <c r="A14203" i="1" s="1"/>
  <c r="A14204" i="1" s="1"/>
  <c r="A14205" i="1" s="1"/>
  <c r="A14206" i="1" s="1"/>
  <c r="A14207" i="1" s="1"/>
  <c r="A14208" i="1" s="1"/>
  <c r="A14209" i="1" s="1"/>
  <c r="A14210" i="1" s="1"/>
  <c r="A14211" i="1" s="1"/>
  <c r="A14212" i="1" s="1"/>
  <c r="A14213" i="1" s="1"/>
  <c r="A14214" i="1" s="1"/>
  <c r="A14215" i="1" s="1"/>
  <c r="A14216" i="1" s="1"/>
  <c r="A14217" i="1" s="1"/>
  <c r="A14218" i="1" s="1"/>
  <c r="A14219" i="1" s="1"/>
  <c r="A14220" i="1" s="1"/>
  <c r="A14221" i="1" s="1"/>
  <c r="A14222" i="1" s="1"/>
  <c r="A14223" i="1" s="1"/>
  <c r="A14224" i="1" s="1"/>
  <c r="A14225" i="1" s="1"/>
  <c r="A14226" i="1" s="1"/>
  <c r="A14227" i="1" s="1"/>
  <c r="A14228" i="1" s="1"/>
  <c r="A14229" i="1" s="1"/>
  <c r="A14230" i="1" s="1"/>
  <c r="A14231" i="1" s="1"/>
  <c r="A14232" i="1" s="1"/>
  <c r="A14233" i="1" s="1"/>
  <c r="A14234" i="1" s="1"/>
  <c r="A14235" i="1" s="1"/>
  <c r="A14236" i="1" s="1"/>
  <c r="A14237" i="1" s="1"/>
  <c r="A14238" i="1" s="1"/>
  <c r="A14239" i="1" s="1"/>
  <c r="A14240" i="1" s="1"/>
  <c r="A14241" i="1" s="1"/>
  <c r="A14242" i="1" s="1"/>
  <c r="A14243" i="1" s="1"/>
  <c r="A14244" i="1" s="1"/>
  <c r="A14245" i="1" s="1"/>
  <c r="A14246" i="1" s="1"/>
  <c r="A14247" i="1" s="1"/>
  <c r="A14248" i="1" s="1"/>
  <c r="A14249" i="1" s="1"/>
  <c r="A14250" i="1" s="1"/>
  <c r="A14251" i="1" s="1"/>
  <c r="A14252" i="1" s="1"/>
  <c r="A14253" i="1" s="1"/>
  <c r="A14254" i="1" s="1"/>
  <c r="A14255" i="1" s="1"/>
  <c r="A14256" i="1" s="1"/>
  <c r="A14257" i="1" s="1"/>
  <c r="A14258" i="1" s="1"/>
  <c r="A14259" i="1" s="1"/>
  <c r="A14260" i="1" s="1"/>
  <c r="A14261" i="1" s="1"/>
  <c r="A14262" i="1" s="1"/>
  <c r="A14263" i="1" s="1"/>
  <c r="A14264" i="1" s="1"/>
  <c r="A14265" i="1" s="1"/>
  <c r="A14266" i="1" s="1"/>
  <c r="A14267" i="1" s="1"/>
  <c r="A14268" i="1" s="1"/>
  <c r="A14269" i="1" s="1"/>
  <c r="A14270" i="1" s="1"/>
  <c r="A14271" i="1" s="1"/>
  <c r="A14272" i="1" s="1"/>
  <c r="A14273" i="1" s="1"/>
  <c r="A14274" i="1" s="1"/>
  <c r="A14275" i="1" s="1"/>
  <c r="A14276" i="1" s="1"/>
  <c r="A14277" i="1" s="1"/>
  <c r="A14278" i="1" s="1"/>
  <c r="A14279" i="1" s="1"/>
  <c r="A14280" i="1" s="1"/>
  <c r="A14281" i="1" s="1"/>
  <c r="A14282" i="1" s="1"/>
  <c r="A14283" i="1" s="1"/>
  <c r="A14284" i="1" s="1"/>
  <c r="A14285" i="1" s="1"/>
  <c r="A14286" i="1" s="1"/>
  <c r="A14287" i="1" s="1"/>
  <c r="A14288" i="1" s="1"/>
  <c r="A14289" i="1" s="1"/>
  <c r="A14290" i="1" s="1"/>
  <c r="A14291" i="1" s="1"/>
  <c r="A14292" i="1" s="1"/>
  <c r="A14293" i="1" s="1"/>
  <c r="A14294" i="1" s="1"/>
  <c r="A14295" i="1" s="1"/>
  <c r="A14296" i="1" s="1"/>
  <c r="A14297" i="1" s="1"/>
  <c r="A14298" i="1" s="1"/>
  <c r="A14299" i="1" s="1"/>
  <c r="A14300" i="1" s="1"/>
  <c r="A14301" i="1" s="1"/>
  <c r="A14302" i="1" s="1"/>
  <c r="A14303" i="1" s="1"/>
  <c r="A14304" i="1" s="1"/>
  <c r="A14305" i="1" s="1"/>
  <c r="A14306" i="1" s="1"/>
  <c r="A14307" i="1" s="1"/>
  <c r="A14308" i="1" s="1"/>
  <c r="A14309" i="1" s="1"/>
  <c r="A14310" i="1" s="1"/>
  <c r="A14311" i="1" s="1"/>
  <c r="A14312" i="1" s="1"/>
  <c r="A14313" i="1" s="1"/>
  <c r="A14314" i="1" s="1"/>
  <c r="A14315" i="1" s="1"/>
  <c r="A14316" i="1" s="1"/>
  <c r="A14317" i="1" s="1"/>
  <c r="A14318" i="1" s="1"/>
  <c r="A14319" i="1" s="1"/>
  <c r="A14320" i="1" s="1"/>
  <c r="A14321" i="1" s="1"/>
  <c r="A14322" i="1" s="1"/>
  <c r="A14323" i="1" s="1"/>
  <c r="A14324" i="1" s="1"/>
  <c r="A14325" i="1" s="1"/>
  <c r="A14326" i="1" s="1"/>
  <c r="A14327" i="1" s="1"/>
  <c r="A14328" i="1" s="1"/>
  <c r="A14329" i="1" s="1"/>
  <c r="A14330" i="1" s="1"/>
  <c r="A14331" i="1" s="1"/>
  <c r="A14332" i="1" s="1"/>
  <c r="A14333" i="1" s="1"/>
  <c r="A14334" i="1" s="1"/>
  <c r="A14335" i="1" s="1"/>
  <c r="A14336" i="1" s="1"/>
  <c r="A14337" i="1" s="1"/>
  <c r="A14338" i="1" s="1"/>
  <c r="A14339" i="1" s="1"/>
  <c r="A14340" i="1" s="1"/>
  <c r="A14341" i="1" s="1"/>
  <c r="A14342" i="1" s="1"/>
  <c r="A14343" i="1" s="1"/>
  <c r="A14344" i="1" s="1"/>
  <c r="A14345" i="1" s="1"/>
  <c r="A14346" i="1" s="1"/>
  <c r="A14347" i="1" s="1"/>
  <c r="A14348" i="1" s="1"/>
  <c r="A14349" i="1" s="1"/>
  <c r="A14350" i="1" s="1"/>
  <c r="A14351" i="1" s="1"/>
  <c r="A14352" i="1" s="1"/>
  <c r="A14353" i="1" s="1"/>
  <c r="A14354" i="1" s="1"/>
  <c r="A13906" i="1"/>
  <c r="A13907" i="1"/>
  <c r="A13908" i="1" s="1"/>
  <c r="A13909" i="1" s="1"/>
  <c r="A13910" i="1" s="1"/>
  <c r="A13911" i="1" s="1"/>
  <c r="A13912" i="1" s="1"/>
  <c r="A13913" i="1" s="1"/>
  <c r="A13914" i="1" s="1"/>
  <c r="A13915" i="1" s="1"/>
  <c r="A13916" i="1" s="1"/>
  <c r="A13917" i="1" s="1"/>
  <c r="A13918" i="1" s="1"/>
  <c r="A13919" i="1" s="1"/>
  <c r="A13920" i="1" s="1"/>
  <c r="A13921" i="1" s="1"/>
  <c r="A13922" i="1" s="1"/>
  <c r="A13923" i="1" s="1"/>
  <c r="A13924" i="1" s="1"/>
  <c r="A13925" i="1" s="1"/>
  <c r="A13926" i="1" s="1"/>
  <c r="A13927" i="1" s="1"/>
  <c r="A13928" i="1" s="1"/>
  <c r="A13929" i="1" s="1"/>
  <c r="A13930" i="1" s="1"/>
  <c r="A13931" i="1" s="1"/>
  <c r="A13932" i="1" s="1"/>
  <c r="A13933" i="1" s="1"/>
  <c r="A13934" i="1" s="1"/>
  <c r="A13935" i="1" s="1"/>
  <c r="A13936" i="1" s="1"/>
  <c r="A13937" i="1" s="1"/>
  <c r="A13938" i="1" s="1"/>
  <c r="A13939" i="1" s="1"/>
  <c r="A13940" i="1" s="1"/>
  <c r="A13941" i="1" s="1"/>
  <c r="A13942" i="1" s="1"/>
  <c r="A13943" i="1" s="1"/>
  <c r="A13944" i="1" s="1"/>
  <c r="A13945" i="1" s="1"/>
  <c r="A13946" i="1" s="1"/>
  <c r="A13947" i="1" s="1"/>
  <c r="A13948" i="1" s="1"/>
  <c r="A13949" i="1" s="1"/>
  <c r="A13950" i="1" s="1"/>
  <c r="A13951" i="1" s="1"/>
  <c r="A13952" i="1" s="1"/>
  <c r="A13953" i="1" s="1"/>
  <c r="A13954" i="1" s="1"/>
  <c r="A13955" i="1" s="1"/>
  <c r="A13956" i="1" s="1"/>
  <c r="A13957" i="1" s="1"/>
  <c r="A13958" i="1" s="1"/>
  <c r="A13959" i="1" s="1"/>
  <c r="A13960" i="1" s="1"/>
  <c r="A13961" i="1" s="1"/>
  <c r="A13962" i="1" s="1"/>
  <c r="A13963" i="1" s="1"/>
  <c r="A13964" i="1" s="1"/>
  <c r="A13965" i="1" s="1"/>
  <c r="A13966" i="1" s="1"/>
  <c r="A13967" i="1" s="1"/>
  <c r="A13968" i="1" s="1"/>
  <c r="A13969" i="1" s="1"/>
  <c r="A13970" i="1" s="1"/>
  <c r="A13971" i="1" s="1"/>
  <c r="A13972" i="1" s="1"/>
  <c r="A13973" i="1" s="1"/>
  <c r="A13974" i="1" s="1"/>
  <c r="A13975" i="1" s="1"/>
  <c r="A13976" i="1" s="1"/>
  <c r="A13977" i="1" s="1"/>
  <c r="A13978" i="1" s="1"/>
  <c r="A13979" i="1" s="1"/>
  <c r="A13980" i="1" s="1"/>
  <c r="A13981" i="1" s="1"/>
  <c r="A13982" i="1" s="1"/>
  <c r="A13983" i="1" s="1"/>
  <c r="A13984" i="1" s="1"/>
  <c r="A13985" i="1" s="1"/>
  <c r="A13986" i="1" s="1"/>
  <c r="A13987" i="1" s="1"/>
  <c r="A13988" i="1" s="1"/>
  <c r="A13989" i="1" s="1"/>
  <c r="A13990" i="1" s="1"/>
  <c r="A13991" i="1" s="1"/>
  <c r="A13992" i="1" s="1"/>
  <c r="A13993" i="1" s="1"/>
  <c r="A13994" i="1" s="1"/>
  <c r="A13995" i="1" s="1"/>
  <c r="A13996" i="1" s="1"/>
  <c r="A13997" i="1" s="1"/>
  <c r="A13998" i="1" s="1"/>
  <c r="A13999" i="1" s="1"/>
  <c r="A14000" i="1" s="1"/>
  <c r="A14001" i="1" s="1"/>
  <c r="A14002" i="1" s="1"/>
  <c r="A14003" i="1" s="1"/>
  <c r="A14004" i="1" s="1"/>
  <c r="A14005" i="1" s="1"/>
  <c r="A14006" i="1" s="1"/>
  <c r="A14007" i="1" s="1"/>
  <c r="A14008" i="1" s="1"/>
  <c r="A14009" i="1" s="1"/>
  <c r="A14010" i="1" s="1"/>
  <c r="A14011" i="1" s="1"/>
  <c r="A14012" i="1" s="1"/>
  <c r="A14013" i="1" s="1"/>
  <c r="A14014" i="1" s="1"/>
  <c r="A14015" i="1" s="1"/>
  <c r="A14016" i="1" s="1"/>
  <c r="A14017" i="1" s="1"/>
  <c r="A14018" i="1" s="1"/>
  <c r="A14019" i="1" s="1"/>
  <c r="A14020" i="1" s="1"/>
  <c r="A14021" i="1" s="1"/>
  <c r="A14022" i="1" s="1"/>
  <c r="A14023" i="1" s="1"/>
  <c r="A14024" i="1" s="1"/>
  <c r="A14025" i="1" s="1"/>
  <c r="A14026" i="1" s="1"/>
  <c r="A14027" i="1" s="1"/>
  <c r="A14028" i="1" s="1"/>
  <c r="A14029" i="1" s="1"/>
  <c r="A14030" i="1" s="1"/>
  <c r="A14031" i="1" s="1"/>
  <c r="A14032" i="1" s="1"/>
  <c r="A14033" i="1" s="1"/>
  <c r="A14034" i="1" s="1"/>
  <c r="A14035" i="1" s="1"/>
  <c r="A14036" i="1" s="1"/>
  <c r="A14037" i="1" s="1"/>
  <c r="A14038" i="1" s="1"/>
  <c r="A14039" i="1" s="1"/>
  <c r="A14040" i="1" s="1"/>
  <c r="A14041" i="1" s="1"/>
  <c r="A14042" i="1" s="1"/>
  <c r="A14043" i="1" s="1"/>
  <c r="A14044" i="1" s="1"/>
  <c r="A14045" i="1" s="1"/>
  <c r="A14046" i="1" s="1"/>
  <c r="A14047" i="1" s="1"/>
  <c r="A14048" i="1" s="1"/>
  <c r="A14049" i="1" s="1"/>
  <c r="A14050" i="1" s="1"/>
  <c r="A14051" i="1" s="1"/>
  <c r="A14052" i="1" s="1"/>
  <c r="A14053" i="1" s="1"/>
  <c r="A14054" i="1" s="1"/>
  <c r="A14055" i="1" s="1"/>
  <c r="A14056" i="1" s="1"/>
  <c r="A14057" i="1" s="1"/>
  <c r="A14058" i="1" s="1"/>
  <c r="A14059" i="1" s="1"/>
  <c r="A14060" i="1" s="1"/>
  <c r="A14061" i="1" s="1"/>
  <c r="A14062" i="1" s="1"/>
  <c r="A14063" i="1" s="1"/>
  <c r="A14064" i="1" s="1"/>
  <c r="A14065" i="1" s="1"/>
  <c r="A14066" i="1" s="1"/>
  <c r="A14067" i="1" s="1"/>
  <c r="A14068" i="1" s="1"/>
  <c r="A14069" i="1" s="1"/>
  <c r="A14070" i="1" s="1"/>
  <c r="A14071" i="1" s="1"/>
  <c r="A14072" i="1" s="1"/>
  <c r="A14073" i="1" s="1"/>
  <c r="A14074" i="1" s="1"/>
  <c r="A14075" i="1" s="1"/>
  <c r="A14076" i="1" s="1"/>
  <c r="A14077" i="1" s="1"/>
  <c r="A14078" i="1" s="1"/>
  <c r="A14079" i="1" s="1"/>
  <c r="A14080" i="1" s="1"/>
  <c r="A14081" i="1" s="1"/>
  <c r="A14082" i="1" s="1"/>
  <c r="A14083" i="1" s="1"/>
  <c r="A14084" i="1" s="1"/>
  <c r="A14085" i="1" s="1"/>
  <c r="A14086" i="1" s="1"/>
  <c r="A14087" i="1" s="1"/>
  <c r="A14088" i="1" s="1"/>
  <c r="A14089" i="1" s="1"/>
  <c r="A14090" i="1" s="1"/>
  <c r="A14091" i="1" s="1"/>
  <c r="A14092" i="1" s="1"/>
  <c r="A14093" i="1" s="1"/>
  <c r="A14094" i="1" s="1"/>
  <c r="A14095" i="1" s="1"/>
  <c r="A14096" i="1" s="1"/>
  <c r="A14097" i="1" s="1"/>
  <c r="A14098" i="1" s="1"/>
  <c r="A14099" i="1" s="1"/>
  <c r="A14100" i="1" s="1"/>
  <c r="A14101" i="1" s="1"/>
  <c r="A14102" i="1" s="1"/>
  <c r="A14103" i="1" s="1"/>
  <c r="A14104" i="1" s="1"/>
  <c r="A14105" i="1" s="1"/>
  <c r="A14106" i="1" s="1"/>
  <c r="A14107" i="1" s="1"/>
  <c r="A14108" i="1" s="1"/>
  <c r="A14109" i="1" s="1"/>
  <c r="A14110" i="1" s="1"/>
  <c r="A14111" i="1" s="1"/>
  <c r="A14112" i="1" s="1"/>
  <c r="A14113" i="1" s="1"/>
  <c r="A14114" i="1" s="1"/>
  <c r="A14115" i="1" s="1"/>
  <c r="A14116" i="1" s="1"/>
  <c r="A14117" i="1" s="1"/>
  <c r="A14118" i="1" s="1"/>
  <c r="A14119" i="1" s="1"/>
  <c r="A14120" i="1" s="1"/>
  <c r="A14121" i="1" s="1"/>
  <c r="A14122" i="1" s="1"/>
  <c r="A14123" i="1" s="1"/>
  <c r="A14124" i="1" s="1"/>
  <c r="A14125" i="1" s="1"/>
  <c r="A14126" i="1" s="1"/>
  <c r="A14127" i="1" s="1"/>
  <c r="A14128" i="1" s="1"/>
  <c r="A14129" i="1" s="1"/>
  <c r="A14130" i="1" s="1"/>
  <c r="A14131" i="1" s="1"/>
  <c r="A14132" i="1" s="1"/>
  <c r="A14133" i="1" s="1"/>
  <c r="A14134" i="1" s="1"/>
  <c r="A14135" i="1" s="1"/>
  <c r="A14136" i="1" s="1"/>
  <c r="A14137" i="1" s="1"/>
  <c r="A14138" i="1" s="1"/>
  <c r="A14139" i="1" s="1"/>
  <c r="A14140" i="1" s="1"/>
  <c r="A14141" i="1" s="1"/>
  <c r="A14142" i="1" s="1"/>
  <c r="A14143" i="1" s="1"/>
  <c r="A14144" i="1" s="1"/>
  <c r="A14145" i="1" s="1"/>
  <c r="A14146" i="1" s="1"/>
  <c r="A14147" i="1" s="1"/>
  <c r="A14148" i="1" s="1"/>
  <c r="A14149" i="1" s="1"/>
  <c r="A14150" i="1" s="1"/>
  <c r="A14151" i="1" s="1"/>
  <c r="A14152" i="1" s="1"/>
  <c r="A14153" i="1" s="1"/>
  <c r="A14154" i="1" s="1"/>
  <c r="A14155" i="1" s="1"/>
  <c r="A14156" i="1" s="1"/>
  <c r="A14157" i="1" s="1"/>
  <c r="A14158" i="1" s="1"/>
  <c r="A14159" i="1" s="1"/>
  <c r="A14160" i="1" s="1"/>
  <c r="A14161" i="1" s="1"/>
  <c r="A14162" i="1" s="1"/>
  <c r="A14163" i="1" s="1"/>
  <c r="A14164" i="1" s="1"/>
  <c r="A14165" i="1" s="1"/>
  <c r="A13905" i="1"/>
  <c r="A13904" i="1"/>
  <c r="A13736" i="1"/>
  <c r="A13737" i="1" s="1"/>
  <c r="A13738" i="1" s="1"/>
  <c r="A13739" i="1" s="1"/>
  <c r="A13740" i="1" s="1"/>
  <c r="A13741" i="1" s="1"/>
  <c r="A13742" i="1" s="1"/>
  <c r="A13743" i="1" s="1"/>
  <c r="A13744" i="1" s="1"/>
  <c r="A13745" i="1" s="1"/>
  <c r="A13746" i="1" s="1"/>
  <c r="A13747" i="1" s="1"/>
  <c r="A13748" i="1" s="1"/>
  <c r="A13749" i="1" s="1"/>
  <c r="A13750" i="1" s="1"/>
  <c r="A13751" i="1" s="1"/>
  <c r="A13752" i="1" s="1"/>
  <c r="A13753" i="1" s="1"/>
  <c r="A13754" i="1" s="1"/>
  <c r="A13755" i="1" s="1"/>
  <c r="A13756" i="1" s="1"/>
  <c r="A13757" i="1" s="1"/>
  <c r="A13758" i="1" s="1"/>
  <c r="A13759" i="1" s="1"/>
  <c r="A13760" i="1" s="1"/>
  <c r="A13761" i="1" s="1"/>
  <c r="A13762" i="1" s="1"/>
  <c r="A13763" i="1" s="1"/>
  <c r="A13764" i="1" s="1"/>
  <c r="A13765" i="1" s="1"/>
  <c r="A13766" i="1" s="1"/>
  <c r="A13767" i="1" s="1"/>
  <c r="A13768" i="1" s="1"/>
  <c r="A13769" i="1" s="1"/>
  <c r="A13770" i="1" s="1"/>
  <c r="A13771" i="1" s="1"/>
  <c r="A13772" i="1" s="1"/>
  <c r="A13773" i="1" s="1"/>
  <c r="A13774" i="1" s="1"/>
  <c r="A13775" i="1" s="1"/>
  <c r="A13776" i="1" s="1"/>
  <c r="A13777" i="1" s="1"/>
  <c r="A13778" i="1" s="1"/>
  <c r="A13779" i="1" s="1"/>
  <c r="A13780" i="1" s="1"/>
  <c r="A13781" i="1" s="1"/>
  <c r="A13782" i="1" s="1"/>
  <c r="A13783" i="1" s="1"/>
  <c r="A13784" i="1" s="1"/>
  <c r="A13785" i="1" s="1"/>
  <c r="A13786" i="1" s="1"/>
  <c r="A13787" i="1" s="1"/>
  <c r="A13788" i="1" s="1"/>
  <c r="A13789" i="1" s="1"/>
  <c r="A13790" i="1" s="1"/>
  <c r="A13791" i="1" s="1"/>
  <c r="A13792" i="1" s="1"/>
  <c r="A13793" i="1" s="1"/>
  <c r="A13794" i="1" s="1"/>
  <c r="A13795" i="1" s="1"/>
  <c r="A13796" i="1" s="1"/>
  <c r="A13797" i="1" s="1"/>
  <c r="A13798" i="1" s="1"/>
  <c r="A13799" i="1" s="1"/>
  <c r="A13800" i="1" s="1"/>
  <c r="A13801" i="1" s="1"/>
  <c r="A13802" i="1" s="1"/>
  <c r="A13803" i="1" s="1"/>
  <c r="A13804" i="1" s="1"/>
  <c r="A13805" i="1" s="1"/>
  <c r="A13806" i="1" s="1"/>
  <c r="A13807" i="1" s="1"/>
  <c r="A13808" i="1" s="1"/>
  <c r="A13809" i="1" s="1"/>
  <c r="A13810" i="1" s="1"/>
  <c r="A13811" i="1" s="1"/>
  <c r="A13812" i="1" s="1"/>
  <c r="A13813" i="1" s="1"/>
  <c r="A13814" i="1" s="1"/>
  <c r="A13815" i="1" s="1"/>
  <c r="A13816" i="1" s="1"/>
  <c r="A13817" i="1" s="1"/>
  <c r="A13818" i="1" s="1"/>
  <c r="A13819" i="1" s="1"/>
  <c r="A13820" i="1" s="1"/>
  <c r="A13821" i="1" s="1"/>
  <c r="A13822" i="1" s="1"/>
  <c r="A13823" i="1" s="1"/>
  <c r="A13824" i="1" s="1"/>
  <c r="A13825" i="1" s="1"/>
  <c r="A13826" i="1" s="1"/>
  <c r="A13827" i="1" s="1"/>
  <c r="A13828" i="1" s="1"/>
  <c r="A13829" i="1" s="1"/>
  <c r="A13830" i="1" s="1"/>
  <c r="A13831" i="1" s="1"/>
  <c r="A13832" i="1" s="1"/>
  <c r="A13833" i="1" s="1"/>
  <c r="A13834" i="1" s="1"/>
  <c r="A13835" i="1" s="1"/>
  <c r="A13836" i="1" s="1"/>
  <c r="A13837" i="1" s="1"/>
  <c r="A13838" i="1" s="1"/>
  <c r="A13839" i="1" s="1"/>
  <c r="A13840" i="1" s="1"/>
  <c r="A13841" i="1" s="1"/>
  <c r="A13842" i="1" s="1"/>
  <c r="A13843" i="1" s="1"/>
  <c r="A13844" i="1" s="1"/>
  <c r="A13845" i="1" s="1"/>
  <c r="A13846" i="1" s="1"/>
  <c r="A13847" i="1" s="1"/>
  <c r="A13848" i="1" s="1"/>
  <c r="A13849" i="1" s="1"/>
  <c r="A13850" i="1" s="1"/>
  <c r="A13851" i="1" s="1"/>
  <c r="A13852" i="1" s="1"/>
  <c r="A13853" i="1" s="1"/>
  <c r="A13854" i="1" s="1"/>
  <c r="A13855" i="1" s="1"/>
  <c r="A13856" i="1" s="1"/>
  <c r="A13857" i="1" s="1"/>
  <c r="A13858" i="1" s="1"/>
  <c r="A13859" i="1" s="1"/>
  <c r="A13860" i="1" s="1"/>
  <c r="A13861" i="1" s="1"/>
  <c r="A13862" i="1" s="1"/>
  <c r="A13863" i="1" s="1"/>
  <c r="A13864" i="1" s="1"/>
  <c r="A13865" i="1" s="1"/>
  <c r="A13866" i="1" s="1"/>
  <c r="A13867" i="1" s="1"/>
  <c r="A13868" i="1" s="1"/>
  <c r="A13869" i="1" s="1"/>
  <c r="A13870" i="1" s="1"/>
  <c r="A13871" i="1" s="1"/>
  <c r="A13872" i="1" s="1"/>
  <c r="A13873" i="1" s="1"/>
  <c r="A13874" i="1" s="1"/>
  <c r="A13875" i="1" s="1"/>
  <c r="A13876" i="1" s="1"/>
  <c r="A13877" i="1" s="1"/>
  <c r="A13878" i="1" s="1"/>
  <c r="A13879" i="1" s="1"/>
  <c r="A13880" i="1" s="1"/>
  <c r="A13881" i="1" s="1"/>
  <c r="A13882" i="1" s="1"/>
  <c r="A13883" i="1" s="1"/>
  <c r="A13884" i="1" s="1"/>
  <c r="A13885" i="1" s="1"/>
  <c r="A13886" i="1" s="1"/>
  <c r="A13887" i="1" s="1"/>
  <c r="A13888" i="1" s="1"/>
  <c r="A13889" i="1" s="1"/>
  <c r="A13890" i="1" s="1"/>
  <c r="A13891" i="1" s="1"/>
  <c r="A13892" i="1" s="1"/>
  <c r="A13893" i="1" s="1"/>
  <c r="A13894" i="1" s="1"/>
  <c r="A13895" i="1" s="1"/>
  <c r="A13896" i="1" s="1"/>
  <c r="A13897" i="1" s="1"/>
  <c r="A13898" i="1" s="1"/>
  <c r="A13899" i="1" s="1"/>
  <c r="A13900" i="1" s="1"/>
  <c r="A13901" i="1" s="1"/>
  <c r="A13735" i="1"/>
  <c r="A13734" i="1"/>
  <c r="A13648" i="1"/>
  <c r="A13649" i="1" s="1"/>
  <c r="A13650" i="1" s="1"/>
  <c r="A13651" i="1" s="1"/>
  <c r="A13652" i="1" s="1"/>
  <c r="A13653" i="1" s="1"/>
  <c r="A13654" i="1" s="1"/>
  <c r="A13655" i="1" s="1"/>
  <c r="A13656" i="1" s="1"/>
  <c r="A13657" i="1" s="1"/>
  <c r="A13658" i="1" s="1"/>
  <c r="A13659" i="1" s="1"/>
  <c r="A13660" i="1" s="1"/>
  <c r="A13661" i="1" s="1"/>
  <c r="A13662" i="1" s="1"/>
  <c r="A13663" i="1" s="1"/>
  <c r="A13664" i="1" s="1"/>
  <c r="A13665" i="1" s="1"/>
  <c r="A13666" i="1" s="1"/>
  <c r="A13667" i="1" s="1"/>
  <c r="A13668" i="1" s="1"/>
  <c r="A13669" i="1" s="1"/>
  <c r="A13670" i="1" s="1"/>
  <c r="A13671" i="1" s="1"/>
  <c r="A13672" i="1" s="1"/>
  <c r="A13673" i="1" s="1"/>
  <c r="A13674" i="1" s="1"/>
  <c r="A13675" i="1" s="1"/>
  <c r="A13676" i="1" s="1"/>
  <c r="A13677" i="1" s="1"/>
  <c r="A13678" i="1" s="1"/>
  <c r="A13679" i="1" s="1"/>
  <c r="A13680" i="1" s="1"/>
  <c r="A13681" i="1" s="1"/>
  <c r="A13682" i="1" s="1"/>
  <c r="A13683" i="1" s="1"/>
  <c r="A13684" i="1" s="1"/>
  <c r="A13685" i="1" s="1"/>
  <c r="A13686" i="1" s="1"/>
  <c r="A13687" i="1" s="1"/>
  <c r="A13688" i="1" s="1"/>
  <c r="A13689" i="1" s="1"/>
  <c r="A13690" i="1" s="1"/>
  <c r="A13691" i="1" s="1"/>
  <c r="A13692" i="1" s="1"/>
  <c r="A13693" i="1" s="1"/>
  <c r="A13694" i="1" s="1"/>
  <c r="A13695" i="1" s="1"/>
  <c r="A13696" i="1" s="1"/>
  <c r="A13697" i="1" s="1"/>
  <c r="A13698" i="1" s="1"/>
  <c r="A13699" i="1" s="1"/>
  <c r="A13700" i="1" s="1"/>
  <c r="A13701" i="1" s="1"/>
  <c r="A13702" i="1" s="1"/>
  <c r="A13703" i="1" s="1"/>
  <c r="A13704" i="1" s="1"/>
  <c r="A13705" i="1" s="1"/>
  <c r="A13706" i="1" s="1"/>
  <c r="A13707" i="1" s="1"/>
  <c r="A13708" i="1" s="1"/>
  <c r="A13709" i="1" s="1"/>
  <c r="A13710" i="1" s="1"/>
  <c r="A13711" i="1" s="1"/>
  <c r="A13712" i="1" s="1"/>
  <c r="A13713" i="1" s="1"/>
  <c r="A13714" i="1" s="1"/>
  <c r="A13715" i="1" s="1"/>
  <c r="A13716" i="1" s="1"/>
  <c r="A13717" i="1" s="1"/>
  <c r="A13718" i="1" s="1"/>
  <c r="A13719" i="1" s="1"/>
  <c r="A13720" i="1" s="1"/>
  <c r="A13721" i="1" s="1"/>
  <c r="A13722" i="1" s="1"/>
  <c r="A13723" i="1" s="1"/>
  <c r="A13724" i="1" s="1"/>
  <c r="A13725" i="1" s="1"/>
  <c r="A13726" i="1" s="1"/>
  <c r="A13727" i="1" s="1"/>
  <c r="A13728" i="1" s="1"/>
  <c r="A13729" i="1" s="1"/>
  <c r="A13730" i="1" s="1"/>
  <c r="A13731" i="1" s="1"/>
  <c r="A13389" i="1"/>
  <c r="A13390" i="1"/>
  <c r="A13391" i="1"/>
  <c r="A13392" i="1"/>
  <c r="A13393" i="1" s="1"/>
  <c r="A13394" i="1" s="1"/>
  <c r="A13395" i="1" s="1"/>
  <c r="A13396" i="1" s="1"/>
  <c r="A13397" i="1" s="1"/>
  <c r="A13398" i="1" s="1"/>
  <c r="A13399" i="1" s="1"/>
  <c r="A13400" i="1" s="1"/>
  <c r="A13401" i="1" s="1"/>
  <c r="A13402" i="1" s="1"/>
  <c r="A13403" i="1" s="1"/>
  <c r="A13404" i="1" s="1"/>
  <c r="A13405" i="1" s="1"/>
  <c r="A13406" i="1" s="1"/>
  <c r="A13407" i="1" s="1"/>
  <c r="A13408" i="1" s="1"/>
  <c r="A13409" i="1" s="1"/>
  <c r="A13410" i="1" s="1"/>
  <c r="A13411" i="1" s="1"/>
  <c r="A13412" i="1" s="1"/>
  <c r="A13413" i="1" s="1"/>
  <c r="A13414" i="1" s="1"/>
  <c r="A13415" i="1" s="1"/>
  <c r="A13416" i="1" s="1"/>
  <c r="A13417" i="1" s="1"/>
  <c r="A13418" i="1" s="1"/>
  <c r="A13419" i="1" s="1"/>
  <c r="A13420" i="1" s="1"/>
  <c r="A13421" i="1" s="1"/>
  <c r="A13422" i="1" s="1"/>
  <c r="A13423" i="1" s="1"/>
  <c r="A13424" i="1" s="1"/>
  <c r="A13425" i="1" s="1"/>
  <c r="A13426" i="1" s="1"/>
  <c r="A13427" i="1" s="1"/>
  <c r="A13428" i="1" s="1"/>
  <c r="A13429" i="1" s="1"/>
  <c r="A13430" i="1" s="1"/>
  <c r="A13431" i="1" s="1"/>
  <c r="A13432" i="1" s="1"/>
  <c r="A13433" i="1" s="1"/>
  <c r="A13434" i="1" s="1"/>
  <c r="A13435" i="1" s="1"/>
  <c r="A13436" i="1" s="1"/>
  <c r="A13437" i="1" s="1"/>
  <c r="A13438" i="1" s="1"/>
  <c r="A13439" i="1" s="1"/>
  <c r="A13440" i="1" s="1"/>
  <c r="A13441" i="1" s="1"/>
  <c r="A13442" i="1" s="1"/>
  <c r="A13443" i="1" s="1"/>
  <c r="A13444" i="1" s="1"/>
  <c r="A13445" i="1" s="1"/>
  <c r="A13446" i="1" s="1"/>
  <c r="A13447" i="1" s="1"/>
  <c r="A13448" i="1" s="1"/>
  <c r="A13449" i="1" s="1"/>
  <c r="A13450" i="1" s="1"/>
  <c r="A13451" i="1" s="1"/>
  <c r="A13452" i="1" s="1"/>
  <c r="A13453" i="1" s="1"/>
  <c r="A13454" i="1" s="1"/>
  <c r="A13455" i="1" s="1"/>
  <c r="A13456" i="1" s="1"/>
  <c r="A13457" i="1" s="1"/>
  <c r="A13458" i="1" s="1"/>
  <c r="A13459" i="1" s="1"/>
  <c r="A13460" i="1" s="1"/>
  <c r="A13461" i="1" s="1"/>
  <c r="A13462" i="1" s="1"/>
  <c r="A13463" i="1" s="1"/>
  <c r="A13464" i="1" s="1"/>
  <c r="A13465" i="1" s="1"/>
  <c r="A13466" i="1" s="1"/>
  <c r="A13467" i="1" s="1"/>
  <c r="A13468" i="1" s="1"/>
  <c r="A13469" i="1" s="1"/>
  <c r="A13470" i="1" s="1"/>
  <c r="A13471" i="1" s="1"/>
  <c r="A13472" i="1" s="1"/>
  <c r="A13473" i="1" s="1"/>
  <c r="A13474" i="1" s="1"/>
  <c r="A13475" i="1" s="1"/>
  <c r="A13476" i="1" s="1"/>
  <c r="A13477" i="1" s="1"/>
  <c r="A13478" i="1" s="1"/>
  <c r="A13479" i="1" s="1"/>
  <c r="A13480" i="1" s="1"/>
  <c r="A13481" i="1" s="1"/>
  <c r="A13482" i="1" s="1"/>
  <c r="A13483" i="1" s="1"/>
  <c r="A13484" i="1" s="1"/>
  <c r="A13485" i="1" s="1"/>
  <c r="A13486" i="1" s="1"/>
  <c r="A13487" i="1" s="1"/>
  <c r="A13488" i="1" s="1"/>
  <c r="A13489" i="1" s="1"/>
  <c r="A13490" i="1" s="1"/>
  <c r="A13491" i="1" s="1"/>
  <c r="A13492" i="1" s="1"/>
  <c r="A13493" i="1" s="1"/>
  <c r="A13494" i="1" s="1"/>
  <c r="A13495" i="1" s="1"/>
  <c r="A13496" i="1" s="1"/>
  <c r="A13497" i="1" s="1"/>
  <c r="A13498" i="1" s="1"/>
  <c r="A13499" i="1" s="1"/>
  <c r="A13500" i="1" s="1"/>
  <c r="A13501" i="1" s="1"/>
  <c r="A13502" i="1" s="1"/>
  <c r="A13503" i="1" s="1"/>
  <c r="A13504" i="1" s="1"/>
  <c r="A13505" i="1" s="1"/>
  <c r="A13506" i="1" s="1"/>
  <c r="A13507" i="1" s="1"/>
  <c r="A13508" i="1" s="1"/>
  <c r="A13509" i="1" s="1"/>
  <c r="A13510" i="1" s="1"/>
  <c r="A13511" i="1" s="1"/>
  <c r="A13512" i="1" s="1"/>
  <c r="A13513" i="1" s="1"/>
  <c r="A13514" i="1" s="1"/>
  <c r="A13515" i="1" s="1"/>
  <c r="A13516" i="1" s="1"/>
  <c r="A13517" i="1" s="1"/>
  <c r="A13518" i="1" s="1"/>
  <c r="A13519" i="1" s="1"/>
  <c r="A13520" i="1" s="1"/>
  <c r="A13521" i="1" s="1"/>
  <c r="A13522" i="1" s="1"/>
  <c r="A13523" i="1" s="1"/>
  <c r="A13524" i="1" s="1"/>
  <c r="A13525" i="1" s="1"/>
  <c r="A13526" i="1" s="1"/>
  <c r="A13527" i="1" s="1"/>
  <c r="A13528" i="1" s="1"/>
  <c r="A13529" i="1" s="1"/>
  <c r="A13530" i="1" s="1"/>
  <c r="A13531" i="1" s="1"/>
  <c r="A13532" i="1" s="1"/>
  <c r="A13533" i="1" s="1"/>
  <c r="A13534" i="1" s="1"/>
  <c r="A13535" i="1" s="1"/>
  <c r="A13536" i="1" s="1"/>
  <c r="A13537" i="1" s="1"/>
  <c r="A13538" i="1" s="1"/>
  <c r="A13539" i="1" s="1"/>
  <c r="A13540" i="1" s="1"/>
  <c r="A13541" i="1" s="1"/>
  <c r="A13542" i="1" s="1"/>
  <c r="A13543" i="1" s="1"/>
  <c r="A13544" i="1" s="1"/>
  <c r="A13545" i="1" s="1"/>
  <c r="A13546" i="1" s="1"/>
  <c r="A13547" i="1" s="1"/>
  <c r="A13548" i="1" s="1"/>
  <c r="A13549" i="1" s="1"/>
  <c r="A13550" i="1" s="1"/>
  <c r="A13551" i="1" s="1"/>
  <c r="A13552" i="1" s="1"/>
  <c r="A13553" i="1" s="1"/>
  <c r="A13554" i="1" s="1"/>
  <c r="A13555" i="1" s="1"/>
  <c r="A13556" i="1" s="1"/>
  <c r="A13557" i="1" s="1"/>
  <c r="A13558" i="1" s="1"/>
  <c r="A13559" i="1" s="1"/>
  <c r="A13560" i="1" s="1"/>
  <c r="A13561" i="1" s="1"/>
  <c r="A13562" i="1" s="1"/>
  <c r="A13563" i="1" s="1"/>
  <c r="A13564" i="1" s="1"/>
  <c r="A13565" i="1" s="1"/>
  <c r="A13566" i="1" s="1"/>
  <c r="A13567" i="1" s="1"/>
  <c r="A13568" i="1" s="1"/>
  <c r="A13569" i="1" s="1"/>
  <c r="A13570" i="1" s="1"/>
  <c r="A13571" i="1" s="1"/>
  <c r="A13572" i="1" s="1"/>
  <c r="A13573" i="1" s="1"/>
  <c r="A13574" i="1" s="1"/>
  <c r="A13575" i="1" s="1"/>
  <c r="A13576" i="1" s="1"/>
  <c r="A13577" i="1" s="1"/>
  <c r="A13578" i="1" s="1"/>
  <c r="A13579" i="1" s="1"/>
  <c r="A13580" i="1" s="1"/>
  <c r="A13581" i="1" s="1"/>
  <c r="A13582" i="1" s="1"/>
  <c r="A13583" i="1" s="1"/>
  <c r="A13584" i="1" s="1"/>
  <c r="A13585" i="1" s="1"/>
  <c r="A13586" i="1" s="1"/>
  <c r="A13587" i="1" s="1"/>
  <c r="A13588" i="1" s="1"/>
  <c r="A13589" i="1" s="1"/>
  <c r="A13590" i="1" s="1"/>
  <c r="A13591" i="1" s="1"/>
  <c r="A13592" i="1" s="1"/>
  <c r="A13593" i="1" s="1"/>
  <c r="A13594" i="1" s="1"/>
  <c r="A13595" i="1" s="1"/>
  <c r="A13596" i="1" s="1"/>
  <c r="A13597" i="1" s="1"/>
  <c r="A13598" i="1" s="1"/>
  <c r="A13599" i="1" s="1"/>
  <c r="A13600" i="1" s="1"/>
  <c r="A13601" i="1" s="1"/>
  <c r="A13602" i="1" s="1"/>
  <c r="A13603" i="1" s="1"/>
  <c r="A13604" i="1" s="1"/>
  <c r="A13605" i="1" s="1"/>
  <c r="A13606" i="1" s="1"/>
  <c r="A13607" i="1" s="1"/>
  <c r="A13608" i="1" s="1"/>
  <c r="A13609" i="1" s="1"/>
  <c r="A13610" i="1" s="1"/>
  <c r="A13611" i="1" s="1"/>
  <c r="A13612" i="1" s="1"/>
  <c r="A13613" i="1" s="1"/>
  <c r="A13614" i="1" s="1"/>
  <c r="A13615" i="1" s="1"/>
  <c r="A13616" i="1" s="1"/>
  <c r="A13617" i="1" s="1"/>
  <c r="A13618" i="1" s="1"/>
  <c r="A13619" i="1" s="1"/>
  <c r="A13620" i="1" s="1"/>
  <c r="A13621" i="1" s="1"/>
  <c r="A13622" i="1" s="1"/>
  <c r="A13623" i="1" s="1"/>
  <c r="A13624" i="1" s="1"/>
  <c r="A13625" i="1" s="1"/>
  <c r="A13626" i="1" s="1"/>
  <c r="A13627" i="1" s="1"/>
  <c r="A13628" i="1" s="1"/>
  <c r="A13629" i="1" s="1"/>
  <c r="A13630" i="1" s="1"/>
  <c r="A13631" i="1" s="1"/>
  <c r="A13632" i="1" s="1"/>
  <c r="A13633" i="1" s="1"/>
  <c r="A13634" i="1" s="1"/>
  <c r="A13635" i="1" s="1"/>
  <c r="A13636" i="1" s="1"/>
  <c r="A13637" i="1" s="1"/>
  <c r="A13638" i="1" s="1"/>
  <c r="A13639" i="1" s="1"/>
  <c r="A13640" i="1" s="1"/>
  <c r="A13641" i="1" s="1"/>
  <c r="A13642" i="1" s="1"/>
  <c r="A13643" i="1" s="1"/>
  <c r="A13644" i="1" s="1"/>
  <c r="A13645" i="1" s="1"/>
  <c r="A13646" i="1" s="1"/>
  <c r="A13647" i="1" s="1"/>
  <c r="A13103" i="1"/>
  <c r="A13104" i="1"/>
  <c r="A13105" i="1" s="1"/>
  <c r="A13106" i="1" s="1"/>
  <c r="A13107" i="1" s="1"/>
  <c r="A13108" i="1" s="1"/>
  <c r="A13109" i="1" s="1"/>
  <c r="A13110" i="1" s="1"/>
  <c r="A13111" i="1" s="1"/>
  <c r="A13112" i="1" s="1"/>
  <c r="A13113" i="1" s="1"/>
  <c r="A13114" i="1" s="1"/>
  <c r="A13115" i="1" s="1"/>
  <c r="A13116" i="1" s="1"/>
  <c r="A13117" i="1" s="1"/>
  <c r="A13118" i="1" s="1"/>
  <c r="A13119" i="1" s="1"/>
  <c r="A13120" i="1" s="1"/>
  <c r="A13121" i="1" s="1"/>
  <c r="A13122" i="1" s="1"/>
  <c r="A13123" i="1" s="1"/>
  <c r="A13124" i="1" s="1"/>
  <c r="A13125" i="1" s="1"/>
  <c r="A13126" i="1" s="1"/>
  <c r="A13127" i="1" s="1"/>
  <c r="A13128" i="1" s="1"/>
  <c r="A13129" i="1" s="1"/>
  <c r="A13130" i="1" s="1"/>
  <c r="A13131" i="1" s="1"/>
  <c r="A13132" i="1" s="1"/>
  <c r="A13133" i="1" s="1"/>
  <c r="A13134" i="1" s="1"/>
  <c r="A13135" i="1" s="1"/>
  <c r="A13136" i="1" s="1"/>
  <c r="A13137" i="1" s="1"/>
  <c r="A13138" i="1" s="1"/>
  <c r="A13139" i="1" s="1"/>
  <c r="A13140" i="1" s="1"/>
  <c r="A13141" i="1" s="1"/>
  <c r="A13142" i="1" s="1"/>
  <c r="A13143" i="1" s="1"/>
  <c r="A13144" i="1" s="1"/>
  <c r="A13145" i="1" s="1"/>
  <c r="A13146" i="1" s="1"/>
  <c r="A13147" i="1" s="1"/>
  <c r="A13148" i="1" s="1"/>
  <c r="A13149" i="1" s="1"/>
  <c r="A13150" i="1" s="1"/>
  <c r="A13151" i="1" s="1"/>
  <c r="A13152" i="1" s="1"/>
  <c r="A13153" i="1" s="1"/>
  <c r="A13154" i="1" s="1"/>
  <c r="A13155" i="1" s="1"/>
  <c r="A13156" i="1" s="1"/>
  <c r="A13157" i="1" s="1"/>
  <c r="A13158" i="1" s="1"/>
  <c r="A13159" i="1" s="1"/>
  <c r="A13160" i="1" s="1"/>
  <c r="A13161" i="1" s="1"/>
  <c r="A13162" i="1" s="1"/>
  <c r="A13163" i="1" s="1"/>
  <c r="A13164" i="1" s="1"/>
  <c r="A13165" i="1" s="1"/>
  <c r="A13166" i="1" s="1"/>
  <c r="A13167" i="1" s="1"/>
  <c r="A13168" i="1" s="1"/>
  <c r="A13169" i="1" s="1"/>
  <c r="A13170" i="1" s="1"/>
  <c r="A13171" i="1" s="1"/>
  <c r="A13172" i="1" s="1"/>
  <c r="A13173" i="1" s="1"/>
  <c r="A13174" i="1" s="1"/>
  <c r="A13175" i="1" s="1"/>
  <c r="A13176" i="1" s="1"/>
  <c r="A13177" i="1" s="1"/>
  <c r="A13178" i="1" s="1"/>
  <c r="A13179" i="1" s="1"/>
  <c r="A13180" i="1" s="1"/>
  <c r="A13181" i="1" s="1"/>
  <c r="A13182" i="1" s="1"/>
  <c r="A13183" i="1" s="1"/>
  <c r="A13184" i="1" s="1"/>
  <c r="A13185" i="1" s="1"/>
  <c r="A13186" i="1" s="1"/>
  <c r="A13187" i="1" s="1"/>
  <c r="A13188" i="1" s="1"/>
  <c r="A13189" i="1" s="1"/>
  <c r="A13190" i="1" s="1"/>
  <c r="A13191" i="1" s="1"/>
  <c r="A13192" i="1" s="1"/>
  <c r="A13193" i="1" s="1"/>
  <c r="A13194" i="1" s="1"/>
  <c r="A13195" i="1" s="1"/>
  <c r="A13196" i="1" s="1"/>
  <c r="A13197" i="1" s="1"/>
  <c r="A13198" i="1" s="1"/>
  <c r="A13199" i="1" s="1"/>
  <c r="A13200" i="1" s="1"/>
  <c r="A13201" i="1" s="1"/>
  <c r="A13202" i="1" s="1"/>
  <c r="A13203" i="1" s="1"/>
  <c r="A13204" i="1" s="1"/>
  <c r="A13205" i="1" s="1"/>
  <c r="A13206" i="1" s="1"/>
  <c r="A13207" i="1" s="1"/>
  <c r="A13208" i="1" s="1"/>
  <c r="A13209" i="1" s="1"/>
  <c r="A13210" i="1" s="1"/>
  <c r="A13211" i="1" s="1"/>
  <c r="A13212" i="1" s="1"/>
  <c r="A13213" i="1" s="1"/>
  <c r="A13214" i="1" s="1"/>
  <c r="A13215" i="1" s="1"/>
  <c r="A13216" i="1" s="1"/>
  <c r="A13217" i="1" s="1"/>
  <c r="A13218" i="1" s="1"/>
  <c r="A13219" i="1" s="1"/>
  <c r="A13220" i="1" s="1"/>
  <c r="A13221" i="1" s="1"/>
  <c r="A13222" i="1" s="1"/>
  <c r="A13223" i="1" s="1"/>
  <c r="A13224" i="1" s="1"/>
  <c r="A13225" i="1" s="1"/>
  <c r="A13226" i="1" s="1"/>
  <c r="A13227" i="1" s="1"/>
  <c r="A13228" i="1" s="1"/>
  <c r="A13229" i="1" s="1"/>
  <c r="A13230" i="1" s="1"/>
  <c r="A13231" i="1" s="1"/>
  <c r="A13232" i="1" s="1"/>
  <c r="A13233" i="1" s="1"/>
  <c r="A13234" i="1" s="1"/>
  <c r="A13235" i="1" s="1"/>
  <c r="A13236" i="1" s="1"/>
  <c r="A13237" i="1" s="1"/>
  <c r="A13238" i="1" s="1"/>
  <c r="A13239" i="1" s="1"/>
  <c r="A13240" i="1" s="1"/>
  <c r="A13241" i="1" s="1"/>
  <c r="A13242" i="1" s="1"/>
  <c r="A13243" i="1" s="1"/>
  <c r="A13244" i="1" s="1"/>
  <c r="A13245" i="1" s="1"/>
  <c r="A13246" i="1" s="1"/>
  <c r="A13247" i="1" s="1"/>
  <c r="A13248" i="1" s="1"/>
  <c r="A13249" i="1" s="1"/>
  <c r="A13250" i="1" s="1"/>
  <c r="A13251" i="1" s="1"/>
  <c r="A13252" i="1" s="1"/>
  <c r="A13253" i="1" s="1"/>
  <c r="A13254" i="1" s="1"/>
  <c r="A13255" i="1" s="1"/>
  <c r="A13256" i="1" s="1"/>
  <c r="A13257" i="1" s="1"/>
  <c r="A13258" i="1" s="1"/>
  <c r="A13259" i="1" s="1"/>
  <c r="A13260" i="1" s="1"/>
  <c r="A13261" i="1" s="1"/>
  <c r="A13262" i="1" s="1"/>
  <c r="A13263" i="1" s="1"/>
  <c r="A13264" i="1" s="1"/>
  <c r="A13265" i="1" s="1"/>
  <c r="A13266" i="1" s="1"/>
  <c r="A13267" i="1" s="1"/>
  <c r="A13268" i="1" s="1"/>
  <c r="A13269" i="1" s="1"/>
  <c r="A13270" i="1" s="1"/>
  <c r="A13271" i="1" s="1"/>
  <c r="A13272" i="1" s="1"/>
  <c r="A13273" i="1" s="1"/>
  <c r="A13274" i="1" s="1"/>
  <c r="A13275" i="1" s="1"/>
  <c r="A13276" i="1" s="1"/>
  <c r="A13277" i="1" s="1"/>
  <c r="A13278" i="1" s="1"/>
  <c r="A13279" i="1" s="1"/>
  <c r="A13280" i="1" s="1"/>
  <c r="A13281" i="1" s="1"/>
  <c r="A13282" i="1" s="1"/>
  <c r="A13283" i="1" s="1"/>
  <c r="A13284" i="1" s="1"/>
  <c r="A13285" i="1" s="1"/>
  <c r="A13286" i="1" s="1"/>
  <c r="A13287" i="1" s="1"/>
  <c r="A13288" i="1" s="1"/>
  <c r="A13289" i="1" s="1"/>
  <c r="A13290" i="1" s="1"/>
  <c r="A13291" i="1" s="1"/>
  <c r="A13292" i="1" s="1"/>
  <c r="A13293" i="1" s="1"/>
  <c r="A13294" i="1" s="1"/>
  <c r="A13295" i="1" s="1"/>
  <c r="A13296" i="1" s="1"/>
  <c r="A13297" i="1" s="1"/>
  <c r="A13298" i="1" s="1"/>
  <c r="A13299" i="1" s="1"/>
  <c r="A13300" i="1" s="1"/>
  <c r="A13301" i="1" s="1"/>
  <c r="A13302" i="1" s="1"/>
  <c r="A13303" i="1" s="1"/>
  <c r="A13304" i="1" s="1"/>
  <c r="A13305" i="1" s="1"/>
  <c r="A13306" i="1" s="1"/>
  <c r="A13307" i="1" s="1"/>
  <c r="A13308" i="1" s="1"/>
  <c r="A13309" i="1" s="1"/>
  <c r="A13310" i="1" s="1"/>
  <c r="A13311" i="1" s="1"/>
  <c r="A13312" i="1" s="1"/>
  <c r="A13313" i="1" s="1"/>
  <c r="A13314" i="1" s="1"/>
  <c r="A13315" i="1" s="1"/>
  <c r="A13316" i="1" s="1"/>
  <c r="A13317" i="1" s="1"/>
  <c r="A13318" i="1" s="1"/>
  <c r="A13319" i="1" s="1"/>
  <c r="A13320" i="1" s="1"/>
  <c r="A13321" i="1" s="1"/>
  <c r="A13322" i="1" s="1"/>
  <c r="A13323" i="1" s="1"/>
  <c r="A13324" i="1" s="1"/>
  <c r="A13325" i="1" s="1"/>
  <c r="A13326" i="1" s="1"/>
  <c r="A13327" i="1" s="1"/>
  <c r="A13328" i="1" s="1"/>
  <c r="A13329" i="1" s="1"/>
  <c r="A13330" i="1" s="1"/>
  <c r="A13331" i="1" s="1"/>
  <c r="A13332" i="1" s="1"/>
  <c r="A13333" i="1" s="1"/>
  <c r="A13334" i="1" s="1"/>
  <c r="A13335" i="1" s="1"/>
  <c r="A13336" i="1" s="1"/>
  <c r="A13337" i="1" s="1"/>
  <c r="A13338" i="1" s="1"/>
  <c r="A13339" i="1" s="1"/>
  <c r="A13340" i="1" s="1"/>
  <c r="A13341" i="1" s="1"/>
  <c r="A13342" i="1" s="1"/>
  <c r="A13343" i="1" s="1"/>
  <c r="A13344" i="1" s="1"/>
  <c r="A13345" i="1" s="1"/>
  <c r="A13346" i="1" s="1"/>
  <c r="A13347" i="1" s="1"/>
  <c r="A13348" i="1" s="1"/>
  <c r="A13349" i="1" s="1"/>
  <c r="A13350" i="1" s="1"/>
  <c r="A13351" i="1" s="1"/>
  <c r="A13352" i="1" s="1"/>
  <c r="A13353" i="1" s="1"/>
  <c r="A13354" i="1" s="1"/>
  <c r="A13355" i="1" s="1"/>
  <c r="A13356" i="1" s="1"/>
  <c r="A13357" i="1" s="1"/>
  <c r="A13358" i="1" s="1"/>
  <c r="A13359" i="1" s="1"/>
  <c r="A13360" i="1" s="1"/>
  <c r="A13361" i="1" s="1"/>
  <c r="A13362" i="1" s="1"/>
  <c r="A13363" i="1" s="1"/>
  <c r="A13364" i="1" s="1"/>
  <c r="A13365" i="1" s="1"/>
  <c r="A13366" i="1" s="1"/>
  <c r="A13367" i="1" s="1"/>
  <c r="A13368" i="1" s="1"/>
  <c r="A13369" i="1" s="1"/>
  <c r="A13370" i="1" s="1"/>
  <c r="A13371" i="1" s="1"/>
  <c r="A13372" i="1" s="1"/>
  <c r="A13373" i="1" s="1"/>
  <c r="A13374" i="1" s="1"/>
  <c r="A13375" i="1" s="1"/>
  <c r="A13376" i="1" s="1"/>
  <c r="A13377" i="1" s="1"/>
  <c r="A13378" i="1" s="1"/>
  <c r="A13379" i="1" s="1"/>
  <c r="A13380" i="1" s="1"/>
  <c r="A13381" i="1" s="1"/>
  <c r="A13382" i="1" s="1"/>
  <c r="A13383" i="1" s="1"/>
  <c r="A13384" i="1" s="1"/>
  <c r="A13385" i="1" s="1"/>
  <c r="A13386" i="1" s="1"/>
  <c r="A13387" i="1" s="1"/>
  <c r="A13388" i="1" s="1"/>
  <c r="A12929" i="1"/>
  <c r="A12930" i="1"/>
  <c r="A12931" i="1" s="1"/>
  <c r="A12932" i="1" s="1"/>
  <c r="A12933" i="1" s="1"/>
  <c r="A12934" i="1" s="1"/>
  <c r="A12935" i="1" s="1"/>
  <c r="A12936" i="1" s="1"/>
  <c r="A12937" i="1" s="1"/>
  <c r="A12938" i="1" s="1"/>
  <c r="A12939" i="1" s="1"/>
  <c r="A12940" i="1" s="1"/>
  <c r="A12941" i="1" s="1"/>
  <c r="A12942" i="1" s="1"/>
  <c r="A12943" i="1" s="1"/>
  <c r="A12944" i="1" s="1"/>
  <c r="A12945" i="1" s="1"/>
  <c r="A12946" i="1" s="1"/>
  <c r="A12947" i="1" s="1"/>
  <c r="A12948" i="1" s="1"/>
  <c r="A12949" i="1" s="1"/>
  <c r="A12950" i="1" s="1"/>
  <c r="A12951" i="1" s="1"/>
  <c r="A12952" i="1" s="1"/>
  <c r="A12953" i="1" s="1"/>
  <c r="A12954" i="1" s="1"/>
  <c r="A12955" i="1" s="1"/>
  <c r="A12956" i="1" s="1"/>
  <c r="A12957" i="1" s="1"/>
  <c r="A12958" i="1" s="1"/>
  <c r="A12959" i="1" s="1"/>
  <c r="A12960" i="1" s="1"/>
  <c r="A12961" i="1" s="1"/>
  <c r="A12962" i="1" s="1"/>
  <c r="A12963" i="1" s="1"/>
  <c r="A12964" i="1" s="1"/>
  <c r="A12965" i="1" s="1"/>
  <c r="A12966" i="1" s="1"/>
  <c r="A12967" i="1" s="1"/>
  <c r="A12968" i="1" s="1"/>
  <c r="A12969" i="1" s="1"/>
  <c r="A12970" i="1" s="1"/>
  <c r="A12971" i="1" s="1"/>
  <c r="A12972" i="1" s="1"/>
  <c r="A12973" i="1" s="1"/>
  <c r="A12974" i="1" s="1"/>
  <c r="A12975" i="1" s="1"/>
  <c r="A12976" i="1" s="1"/>
  <c r="A12977" i="1" s="1"/>
  <c r="A12978" i="1" s="1"/>
  <c r="A12979" i="1" s="1"/>
  <c r="A12980" i="1" s="1"/>
  <c r="A12981" i="1" s="1"/>
  <c r="A12982" i="1" s="1"/>
  <c r="A12983" i="1" s="1"/>
  <c r="A12984" i="1" s="1"/>
  <c r="A12985" i="1" s="1"/>
  <c r="A12986" i="1" s="1"/>
  <c r="A12987" i="1" s="1"/>
  <c r="A12988" i="1" s="1"/>
  <c r="A12989" i="1" s="1"/>
  <c r="A12990" i="1" s="1"/>
  <c r="A12991" i="1" s="1"/>
  <c r="A12992" i="1" s="1"/>
  <c r="A12993" i="1" s="1"/>
  <c r="A12994" i="1" s="1"/>
  <c r="A12995" i="1" s="1"/>
  <c r="A12996" i="1" s="1"/>
  <c r="A12997" i="1" s="1"/>
  <c r="A12998" i="1" s="1"/>
  <c r="A12999" i="1" s="1"/>
  <c r="A13000" i="1" s="1"/>
  <c r="A13001" i="1" s="1"/>
  <c r="A13002" i="1" s="1"/>
  <c r="A13003" i="1" s="1"/>
  <c r="A13004" i="1" s="1"/>
  <c r="A13005" i="1" s="1"/>
  <c r="A13006" i="1" s="1"/>
  <c r="A13007" i="1" s="1"/>
  <c r="A13008" i="1" s="1"/>
  <c r="A13009" i="1" s="1"/>
  <c r="A13010" i="1" s="1"/>
  <c r="A13011" i="1" s="1"/>
  <c r="A13012" i="1" s="1"/>
  <c r="A13013" i="1" s="1"/>
  <c r="A13014" i="1" s="1"/>
  <c r="A13015" i="1" s="1"/>
  <c r="A13016" i="1" s="1"/>
  <c r="A13017" i="1" s="1"/>
  <c r="A13018" i="1" s="1"/>
  <c r="A13019" i="1" s="1"/>
  <c r="A13020" i="1" s="1"/>
  <c r="A13021" i="1" s="1"/>
  <c r="A13022" i="1" s="1"/>
  <c r="A13023" i="1" s="1"/>
  <c r="A13024" i="1" s="1"/>
  <c r="A13025" i="1" s="1"/>
  <c r="A13026" i="1" s="1"/>
  <c r="A13027" i="1" s="1"/>
  <c r="A13028" i="1" s="1"/>
  <c r="A13029" i="1" s="1"/>
  <c r="A13030" i="1" s="1"/>
  <c r="A13031" i="1" s="1"/>
  <c r="A13032" i="1" s="1"/>
  <c r="A13033" i="1" s="1"/>
  <c r="A13034" i="1" s="1"/>
  <c r="A13035" i="1" s="1"/>
  <c r="A13036" i="1" s="1"/>
  <c r="A13037" i="1" s="1"/>
  <c r="A13038" i="1" s="1"/>
  <c r="A13039" i="1" s="1"/>
  <c r="A13040" i="1" s="1"/>
  <c r="A13041" i="1" s="1"/>
  <c r="A13042" i="1" s="1"/>
  <c r="A13043" i="1" s="1"/>
  <c r="A13044" i="1" s="1"/>
  <c r="A13045" i="1" s="1"/>
  <c r="A13046" i="1" s="1"/>
  <c r="A13047" i="1" s="1"/>
  <c r="A13048" i="1" s="1"/>
  <c r="A13049" i="1" s="1"/>
  <c r="A13050" i="1" s="1"/>
  <c r="A13051" i="1" s="1"/>
  <c r="A13052" i="1" s="1"/>
  <c r="A13053" i="1" s="1"/>
  <c r="A13054" i="1" s="1"/>
  <c r="A13055" i="1" s="1"/>
  <c r="A13056" i="1" s="1"/>
  <c r="A13057" i="1" s="1"/>
  <c r="A13058" i="1" s="1"/>
  <c r="A13059" i="1" s="1"/>
  <c r="A13060" i="1" s="1"/>
  <c r="A13061" i="1" s="1"/>
  <c r="A13062" i="1" s="1"/>
  <c r="A13063" i="1" s="1"/>
  <c r="A13064" i="1" s="1"/>
  <c r="A13065" i="1" s="1"/>
  <c r="A13066" i="1" s="1"/>
  <c r="A13067" i="1" s="1"/>
  <c r="A13068" i="1" s="1"/>
  <c r="A13069" i="1" s="1"/>
  <c r="A13070" i="1" s="1"/>
  <c r="A13071" i="1" s="1"/>
  <c r="A13072" i="1" s="1"/>
  <c r="A13073" i="1" s="1"/>
  <c r="A13074" i="1" s="1"/>
  <c r="A13075" i="1" s="1"/>
  <c r="A13076" i="1" s="1"/>
  <c r="A13077" i="1" s="1"/>
  <c r="A13078" i="1" s="1"/>
  <c r="A13079" i="1" s="1"/>
  <c r="A13080" i="1" s="1"/>
  <c r="A13081" i="1" s="1"/>
  <c r="A13082" i="1" s="1"/>
  <c r="A13083" i="1" s="1"/>
  <c r="A13084" i="1" s="1"/>
  <c r="A13085" i="1" s="1"/>
  <c r="A13086" i="1" s="1"/>
  <c r="A13087" i="1" s="1"/>
  <c r="A13088" i="1" s="1"/>
  <c r="A13089" i="1" s="1"/>
  <c r="A13090" i="1" s="1"/>
  <c r="A13091" i="1" s="1"/>
  <c r="A13092" i="1" s="1"/>
  <c r="A13093" i="1" s="1"/>
  <c r="A13094" i="1" s="1"/>
  <c r="A13095" i="1" s="1"/>
  <c r="A13096" i="1" s="1"/>
  <c r="A13097" i="1" s="1"/>
  <c r="A13098" i="1" s="1"/>
  <c r="A13099" i="1" s="1"/>
  <c r="A13100" i="1" s="1"/>
  <c r="A13101" i="1" s="1"/>
  <c r="A13102" i="1" s="1"/>
  <c r="A12838" i="1"/>
  <c r="A12839" i="1"/>
  <c r="A12840" i="1" s="1"/>
  <c r="A12841" i="1" s="1"/>
  <c r="A12842" i="1" s="1"/>
  <c r="A12843" i="1" s="1"/>
  <c r="A12844" i="1" s="1"/>
  <c r="A12845" i="1" s="1"/>
  <c r="A12846" i="1" s="1"/>
  <c r="A12847" i="1" s="1"/>
  <c r="A12848" i="1" s="1"/>
  <c r="A12849" i="1" s="1"/>
  <c r="A12850" i="1" s="1"/>
  <c r="A12851" i="1" s="1"/>
  <c r="A12852" i="1" s="1"/>
  <c r="A12853" i="1" s="1"/>
  <c r="A12854" i="1" s="1"/>
  <c r="A12855" i="1" s="1"/>
  <c r="A12856" i="1" s="1"/>
  <c r="A12857" i="1" s="1"/>
  <c r="A12858" i="1" s="1"/>
  <c r="A12859" i="1" s="1"/>
  <c r="A12860" i="1" s="1"/>
  <c r="A12861" i="1" s="1"/>
  <c r="A12862" i="1" s="1"/>
  <c r="A12863" i="1" s="1"/>
  <c r="A12864" i="1" s="1"/>
  <c r="A12865" i="1" s="1"/>
  <c r="A12866" i="1" s="1"/>
  <c r="A12867" i="1" s="1"/>
  <c r="A12868" i="1" s="1"/>
  <c r="A12869" i="1" s="1"/>
  <c r="A12870" i="1" s="1"/>
  <c r="A12871" i="1" s="1"/>
  <c r="A12872" i="1" s="1"/>
  <c r="A12873" i="1" s="1"/>
  <c r="A12874" i="1" s="1"/>
  <c r="A12875" i="1" s="1"/>
  <c r="A12876" i="1" s="1"/>
  <c r="A12877" i="1" s="1"/>
  <c r="A12878" i="1" s="1"/>
  <c r="A12879" i="1" s="1"/>
  <c r="A12880" i="1" s="1"/>
  <c r="A12881" i="1" s="1"/>
  <c r="A12882" i="1" s="1"/>
  <c r="A12883" i="1" s="1"/>
  <c r="A12884" i="1" s="1"/>
  <c r="A12885" i="1" s="1"/>
  <c r="A12886" i="1" s="1"/>
  <c r="A12887" i="1" s="1"/>
  <c r="A12888" i="1" s="1"/>
  <c r="A12889" i="1" s="1"/>
  <c r="A12890" i="1" s="1"/>
  <c r="A12891" i="1" s="1"/>
  <c r="A12892" i="1" s="1"/>
  <c r="A12893" i="1" s="1"/>
  <c r="A12894" i="1" s="1"/>
  <c r="A12895" i="1" s="1"/>
  <c r="A12896" i="1" s="1"/>
  <c r="A12897" i="1" s="1"/>
  <c r="A12898" i="1" s="1"/>
  <c r="A12899" i="1" s="1"/>
  <c r="A12900" i="1" s="1"/>
  <c r="A12901" i="1" s="1"/>
  <c r="A12902" i="1" s="1"/>
  <c r="A12903" i="1" s="1"/>
  <c r="A12904" i="1" s="1"/>
  <c r="A12905" i="1" s="1"/>
  <c r="A12906" i="1" s="1"/>
  <c r="A12907" i="1" s="1"/>
  <c r="A12908" i="1" s="1"/>
  <c r="A12909" i="1" s="1"/>
  <c r="A12910" i="1" s="1"/>
  <c r="A12911" i="1" s="1"/>
  <c r="A12912" i="1" s="1"/>
  <c r="A12913" i="1" s="1"/>
  <c r="A12914" i="1" s="1"/>
  <c r="A12915" i="1" s="1"/>
  <c r="A12916" i="1" s="1"/>
  <c r="A12917" i="1" s="1"/>
  <c r="A12918" i="1" s="1"/>
  <c r="A12919" i="1" s="1"/>
  <c r="A12920" i="1" s="1"/>
  <c r="A12921" i="1" s="1"/>
  <c r="A12922" i="1" s="1"/>
  <c r="A12923" i="1" s="1"/>
  <c r="A12924" i="1" s="1"/>
  <c r="A12925" i="1" s="1"/>
  <c r="A12926" i="1" s="1"/>
  <c r="A12927" i="1" s="1"/>
  <c r="A12928" i="1" s="1"/>
  <c r="A12784" i="1"/>
  <c r="A12785" i="1" s="1"/>
  <c r="A12786" i="1" s="1"/>
  <c r="A12787" i="1" s="1"/>
  <c r="A12788" i="1" s="1"/>
  <c r="A12789" i="1" s="1"/>
  <c r="A12790" i="1" s="1"/>
  <c r="A12791" i="1" s="1"/>
  <c r="A12792" i="1" s="1"/>
  <c r="A12793" i="1" s="1"/>
  <c r="A12794" i="1" s="1"/>
  <c r="A12795" i="1" s="1"/>
  <c r="A12796" i="1" s="1"/>
  <c r="A12797" i="1" s="1"/>
  <c r="A12798" i="1" s="1"/>
  <c r="A12799" i="1" s="1"/>
  <c r="A12800" i="1" s="1"/>
  <c r="A12801" i="1" s="1"/>
  <c r="A12802" i="1" s="1"/>
  <c r="A12803" i="1" s="1"/>
  <c r="A12804" i="1" s="1"/>
  <c r="A12805" i="1" s="1"/>
  <c r="A12806" i="1" s="1"/>
  <c r="A12807" i="1" s="1"/>
  <c r="A12808" i="1" s="1"/>
  <c r="A12809" i="1" s="1"/>
  <c r="A12810" i="1" s="1"/>
  <c r="A12811" i="1" s="1"/>
  <c r="A12812" i="1" s="1"/>
  <c r="A12813" i="1" s="1"/>
  <c r="A12814" i="1" s="1"/>
  <c r="A12815" i="1" s="1"/>
  <c r="A12816" i="1" s="1"/>
  <c r="A12817" i="1" s="1"/>
  <c r="A12818" i="1" s="1"/>
  <c r="A12819" i="1" s="1"/>
  <c r="A12820" i="1" s="1"/>
  <c r="A12821" i="1" s="1"/>
  <c r="A12822" i="1" s="1"/>
  <c r="A12823" i="1" s="1"/>
  <c r="A12824" i="1" s="1"/>
  <c r="A12825" i="1" s="1"/>
  <c r="A12826" i="1" s="1"/>
  <c r="A12827" i="1" s="1"/>
  <c r="A12828" i="1" s="1"/>
  <c r="A12829" i="1" s="1"/>
  <c r="A12830" i="1" s="1"/>
  <c r="A12831" i="1" s="1"/>
  <c r="A12832" i="1" s="1"/>
  <c r="A12833" i="1" s="1"/>
  <c r="A12834" i="1" s="1"/>
  <c r="A12835" i="1" s="1"/>
  <c r="A12836" i="1" s="1"/>
  <c r="A12837" i="1" s="1"/>
  <c r="A12175" i="1"/>
  <c r="A12176" i="1"/>
  <c r="A12177" i="1" s="1"/>
  <c r="A12178" i="1" s="1"/>
  <c r="A12179" i="1" s="1"/>
  <c r="A12180" i="1" s="1"/>
  <c r="A12181" i="1" s="1"/>
  <c r="A12182" i="1" s="1"/>
  <c r="A12183" i="1" s="1"/>
  <c r="A12184" i="1" s="1"/>
  <c r="A12185" i="1" s="1"/>
  <c r="A12186" i="1" s="1"/>
  <c r="A12187" i="1" s="1"/>
  <c r="A12188" i="1" s="1"/>
  <c r="A12189" i="1" s="1"/>
  <c r="A12190" i="1" s="1"/>
  <c r="A12191" i="1" s="1"/>
  <c r="A12192" i="1" s="1"/>
  <c r="A12193" i="1" s="1"/>
  <c r="A12194" i="1" s="1"/>
  <c r="A12195" i="1" s="1"/>
  <c r="A12196" i="1" s="1"/>
  <c r="A12197" i="1" s="1"/>
  <c r="A12198" i="1" s="1"/>
  <c r="A12199" i="1" s="1"/>
  <c r="A12200" i="1" s="1"/>
  <c r="A12201" i="1" s="1"/>
  <c r="A12202" i="1" s="1"/>
  <c r="A12203" i="1" s="1"/>
  <c r="A12204" i="1" s="1"/>
  <c r="A12205" i="1" s="1"/>
  <c r="A12206" i="1" s="1"/>
  <c r="A12207" i="1" s="1"/>
  <c r="A12208" i="1" s="1"/>
  <c r="A12209" i="1" s="1"/>
  <c r="A12210" i="1" s="1"/>
  <c r="A12211" i="1" s="1"/>
  <c r="A12212" i="1" s="1"/>
  <c r="A12213" i="1" s="1"/>
  <c r="A12214" i="1" s="1"/>
  <c r="A12215" i="1" s="1"/>
  <c r="A12216" i="1" s="1"/>
  <c r="A12217" i="1" s="1"/>
  <c r="A12218" i="1" s="1"/>
  <c r="A12219" i="1" s="1"/>
  <c r="A12220" i="1" s="1"/>
  <c r="A12221" i="1" s="1"/>
  <c r="A12222" i="1" s="1"/>
  <c r="A12223" i="1" s="1"/>
  <c r="A12224" i="1" s="1"/>
  <c r="A12225" i="1" s="1"/>
  <c r="A12226" i="1" s="1"/>
  <c r="A12227" i="1" s="1"/>
  <c r="A12228" i="1" s="1"/>
  <c r="A12229" i="1" s="1"/>
  <c r="A12230" i="1" s="1"/>
  <c r="A12231" i="1" s="1"/>
  <c r="A12232" i="1" s="1"/>
  <c r="A12233" i="1" s="1"/>
  <c r="A12234" i="1" s="1"/>
  <c r="A12235" i="1" s="1"/>
  <c r="A12236" i="1" s="1"/>
  <c r="A12237" i="1" s="1"/>
  <c r="A12238" i="1" s="1"/>
  <c r="A12239" i="1" s="1"/>
  <c r="A12240" i="1" s="1"/>
  <c r="A12241" i="1" s="1"/>
  <c r="A12242" i="1" s="1"/>
  <c r="A12243" i="1" s="1"/>
  <c r="A12244" i="1" s="1"/>
  <c r="A12245" i="1" s="1"/>
  <c r="A12246" i="1" s="1"/>
  <c r="A12247" i="1" s="1"/>
  <c r="A12248" i="1" s="1"/>
  <c r="A12249" i="1" s="1"/>
  <c r="A12250" i="1" s="1"/>
  <c r="A12251" i="1" s="1"/>
  <c r="A12252" i="1" s="1"/>
  <c r="A12253" i="1" s="1"/>
  <c r="A12254" i="1" s="1"/>
  <c r="A12255" i="1" s="1"/>
  <c r="A12256" i="1" s="1"/>
  <c r="A12257" i="1" s="1"/>
  <c r="A12258" i="1" s="1"/>
  <c r="A12259" i="1" s="1"/>
  <c r="A12260" i="1" s="1"/>
  <c r="A12261" i="1" s="1"/>
  <c r="A12262" i="1" s="1"/>
  <c r="A12263" i="1" s="1"/>
  <c r="A12264" i="1" s="1"/>
  <c r="A12265" i="1" s="1"/>
  <c r="A12266" i="1" s="1"/>
  <c r="A12267" i="1" s="1"/>
  <c r="A12268" i="1" s="1"/>
  <c r="A12269" i="1" s="1"/>
  <c r="A12270" i="1" s="1"/>
  <c r="A12271" i="1" s="1"/>
  <c r="A12272" i="1" s="1"/>
  <c r="A12273" i="1" s="1"/>
  <c r="A12274" i="1" s="1"/>
  <c r="A12275" i="1" s="1"/>
  <c r="A12276" i="1" s="1"/>
  <c r="A12277" i="1" s="1"/>
  <c r="A12278" i="1" s="1"/>
  <c r="A12279" i="1" s="1"/>
  <c r="A12280" i="1" s="1"/>
  <c r="A12281" i="1" s="1"/>
  <c r="A12282" i="1" s="1"/>
  <c r="A12283" i="1" s="1"/>
  <c r="A12284" i="1" s="1"/>
  <c r="A12285" i="1" s="1"/>
  <c r="A12286" i="1" s="1"/>
  <c r="A12287" i="1" s="1"/>
  <c r="A12288" i="1" s="1"/>
  <c r="A12289" i="1" s="1"/>
  <c r="A12290" i="1" s="1"/>
  <c r="A12291" i="1" s="1"/>
  <c r="A12292" i="1" s="1"/>
  <c r="A12293" i="1" s="1"/>
  <c r="A12294" i="1" s="1"/>
  <c r="A12295" i="1" s="1"/>
  <c r="A12296" i="1" s="1"/>
  <c r="A12297" i="1" s="1"/>
  <c r="A12298" i="1" s="1"/>
  <c r="A12299" i="1" s="1"/>
  <c r="A12300" i="1" s="1"/>
  <c r="A12301" i="1" s="1"/>
  <c r="A12302" i="1" s="1"/>
  <c r="A12303" i="1" s="1"/>
  <c r="A12304" i="1" s="1"/>
  <c r="A12305" i="1" s="1"/>
  <c r="A12306" i="1" s="1"/>
  <c r="A12307" i="1" s="1"/>
  <c r="A12308" i="1" s="1"/>
  <c r="A12309" i="1" s="1"/>
  <c r="A12310" i="1" s="1"/>
  <c r="A12311" i="1" s="1"/>
  <c r="A12312" i="1" s="1"/>
  <c r="A12313" i="1" s="1"/>
  <c r="A12314" i="1" s="1"/>
  <c r="A12315" i="1" s="1"/>
  <c r="A12316" i="1" s="1"/>
  <c r="A12317" i="1" s="1"/>
  <c r="A12318" i="1" s="1"/>
  <c r="A12319" i="1" s="1"/>
  <c r="A12320" i="1" s="1"/>
  <c r="A12321" i="1" s="1"/>
  <c r="A12322" i="1" s="1"/>
  <c r="A12323" i="1" s="1"/>
  <c r="A12324" i="1" s="1"/>
  <c r="A12325" i="1" s="1"/>
  <c r="A12326" i="1" s="1"/>
  <c r="A12327" i="1" s="1"/>
  <c r="A12328" i="1" s="1"/>
  <c r="A12329" i="1" s="1"/>
  <c r="A12330" i="1" s="1"/>
  <c r="A12331" i="1" s="1"/>
  <c r="A12332" i="1" s="1"/>
  <c r="A12333" i="1" s="1"/>
  <c r="A12334" i="1" s="1"/>
  <c r="A12335" i="1" s="1"/>
  <c r="A12336" i="1" s="1"/>
  <c r="A12337" i="1" s="1"/>
  <c r="A12338" i="1" s="1"/>
  <c r="A12339" i="1" s="1"/>
  <c r="A12340" i="1" s="1"/>
  <c r="A12341" i="1" s="1"/>
  <c r="A12342" i="1" s="1"/>
  <c r="A12343" i="1" s="1"/>
  <c r="A12344" i="1" s="1"/>
  <c r="A12345" i="1" s="1"/>
  <c r="A12346" i="1" s="1"/>
  <c r="A12347" i="1" s="1"/>
  <c r="A12348" i="1" s="1"/>
  <c r="A12349" i="1" s="1"/>
  <c r="A12350" i="1" s="1"/>
  <c r="A12351" i="1" s="1"/>
  <c r="A12352" i="1" s="1"/>
  <c r="A12353" i="1" s="1"/>
  <c r="A12354" i="1" s="1"/>
  <c r="A12355" i="1" s="1"/>
  <c r="A12356" i="1" s="1"/>
  <c r="A12357" i="1" s="1"/>
  <c r="A12358" i="1" s="1"/>
  <c r="A12359" i="1" s="1"/>
  <c r="A12360" i="1" s="1"/>
  <c r="A12361" i="1" s="1"/>
  <c r="A12362" i="1" s="1"/>
  <c r="A12363" i="1" s="1"/>
  <c r="A12364" i="1" s="1"/>
  <c r="A12365" i="1" s="1"/>
  <c r="A12366" i="1" s="1"/>
  <c r="A12367" i="1" s="1"/>
  <c r="A12368" i="1" s="1"/>
  <c r="A12369" i="1" s="1"/>
  <c r="A12370" i="1" s="1"/>
  <c r="A12371" i="1" s="1"/>
  <c r="A12372" i="1" s="1"/>
  <c r="A12373" i="1" s="1"/>
  <c r="A12374" i="1" s="1"/>
  <c r="A12375" i="1" s="1"/>
  <c r="A12376" i="1" s="1"/>
  <c r="A12377" i="1" s="1"/>
  <c r="A12378" i="1" s="1"/>
  <c r="A12379" i="1" s="1"/>
  <c r="A12380" i="1" s="1"/>
  <c r="A12381" i="1" s="1"/>
  <c r="A12382" i="1" s="1"/>
  <c r="A12383" i="1" s="1"/>
  <c r="A12384" i="1" s="1"/>
  <c r="A12385" i="1" s="1"/>
  <c r="A12386" i="1" s="1"/>
  <c r="A12387" i="1" s="1"/>
  <c r="A12388" i="1" s="1"/>
  <c r="A12389" i="1" s="1"/>
  <c r="A12390" i="1" s="1"/>
  <c r="A12391" i="1" s="1"/>
  <c r="A12392" i="1" s="1"/>
  <c r="A12393" i="1" s="1"/>
  <c r="A12394" i="1" s="1"/>
  <c r="A12395" i="1" s="1"/>
  <c r="A12396" i="1" s="1"/>
  <c r="A12397" i="1" s="1"/>
  <c r="A12398" i="1" s="1"/>
  <c r="A12399" i="1" s="1"/>
  <c r="A12400" i="1" s="1"/>
  <c r="A12401" i="1" s="1"/>
  <c r="A12402" i="1" s="1"/>
  <c r="A12403" i="1" s="1"/>
  <c r="A12404" i="1" s="1"/>
  <c r="A12405" i="1" s="1"/>
  <c r="A12406" i="1" s="1"/>
  <c r="A12407" i="1" s="1"/>
  <c r="A12408" i="1" s="1"/>
  <c r="A12409" i="1" s="1"/>
  <c r="A12410" i="1" s="1"/>
  <c r="A12411" i="1" s="1"/>
  <c r="A12412" i="1" s="1"/>
  <c r="A12413" i="1" s="1"/>
  <c r="A12414" i="1" s="1"/>
  <c r="A12415" i="1" s="1"/>
  <c r="A12416" i="1" s="1"/>
  <c r="A12417" i="1" s="1"/>
  <c r="A12418" i="1" s="1"/>
  <c r="A12419" i="1" s="1"/>
  <c r="A12420" i="1" s="1"/>
  <c r="A12421" i="1" s="1"/>
  <c r="A12422" i="1" s="1"/>
  <c r="A12423" i="1" s="1"/>
  <c r="A12424" i="1" s="1"/>
  <c r="A12425" i="1" s="1"/>
  <c r="A12426" i="1" s="1"/>
  <c r="A12427" i="1" s="1"/>
  <c r="A12428" i="1" s="1"/>
  <c r="A12429" i="1" s="1"/>
  <c r="A12430" i="1" s="1"/>
  <c r="A12431" i="1" s="1"/>
  <c r="A12432" i="1" s="1"/>
  <c r="A12433" i="1" s="1"/>
  <c r="A12434" i="1" s="1"/>
  <c r="A12435" i="1" s="1"/>
  <c r="A12436" i="1" s="1"/>
  <c r="A12437" i="1" s="1"/>
  <c r="A12438" i="1" s="1"/>
  <c r="A12439" i="1" s="1"/>
  <c r="A12440" i="1" s="1"/>
  <c r="A12441" i="1" s="1"/>
  <c r="A12442" i="1" s="1"/>
  <c r="A12443" i="1" s="1"/>
  <c r="A12444" i="1" s="1"/>
  <c r="A12445" i="1" s="1"/>
  <c r="A12446" i="1" s="1"/>
  <c r="A12447" i="1" s="1"/>
  <c r="A12448" i="1" s="1"/>
  <c r="A12449" i="1" s="1"/>
  <c r="A12450" i="1" s="1"/>
  <c r="A12451" i="1" s="1"/>
  <c r="A12452" i="1" s="1"/>
  <c r="A12453" i="1" s="1"/>
  <c r="A12454" i="1" s="1"/>
  <c r="A12455" i="1" s="1"/>
  <c r="A12456" i="1" s="1"/>
  <c r="A12457" i="1" s="1"/>
  <c r="A12458" i="1" s="1"/>
  <c r="A12459" i="1" s="1"/>
  <c r="A12460" i="1" s="1"/>
  <c r="A12461" i="1" s="1"/>
  <c r="A12462" i="1" s="1"/>
  <c r="A12463" i="1" s="1"/>
  <c r="A12464" i="1" s="1"/>
  <c r="A12465" i="1" s="1"/>
  <c r="A12466" i="1" s="1"/>
  <c r="A12467" i="1" s="1"/>
  <c r="A12468" i="1" s="1"/>
  <c r="A12469" i="1" s="1"/>
  <c r="A12470" i="1" s="1"/>
  <c r="A12471" i="1" s="1"/>
  <c r="A12472" i="1" s="1"/>
  <c r="A12473" i="1" s="1"/>
  <c r="A12474" i="1" s="1"/>
  <c r="A12475" i="1" s="1"/>
  <c r="A12476" i="1" s="1"/>
  <c r="A12477" i="1" s="1"/>
  <c r="A12478" i="1" s="1"/>
  <c r="A12479" i="1" s="1"/>
  <c r="A12480" i="1" s="1"/>
  <c r="A12481" i="1" s="1"/>
  <c r="A12482" i="1" s="1"/>
  <c r="A12483" i="1" s="1"/>
  <c r="A12484" i="1" s="1"/>
  <c r="A12485" i="1" s="1"/>
  <c r="A12486" i="1" s="1"/>
  <c r="A12487" i="1" s="1"/>
  <c r="A12488" i="1" s="1"/>
  <c r="A12489" i="1" s="1"/>
  <c r="A12490" i="1" s="1"/>
  <c r="A12491" i="1" s="1"/>
  <c r="A12492" i="1" s="1"/>
  <c r="A12493" i="1" s="1"/>
  <c r="A12494" i="1" s="1"/>
  <c r="A12495" i="1" s="1"/>
  <c r="A12496" i="1" s="1"/>
  <c r="A12497" i="1" s="1"/>
  <c r="A12498" i="1" s="1"/>
  <c r="A12499" i="1" s="1"/>
  <c r="A12500" i="1" s="1"/>
  <c r="A12501" i="1" s="1"/>
  <c r="A12502" i="1" s="1"/>
  <c r="A12503" i="1" s="1"/>
  <c r="A12504" i="1" s="1"/>
  <c r="A12505" i="1" s="1"/>
  <c r="A12506" i="1" s="1"/>
  <c r="A12507" i="1" s="1"/>
  <c r="A12508" i="1" s="1"/>
  <c r="A12509" i="1" s="1"/>
  <c r="A12510" i="1" s="1"/>
  <c r="A12511" i="1" s="1"/>
  <c r="A12512" i="1" s="1"/>
  <c r="A12513" i="1" s="1"/>
  <c r="A12514" i="1" s="1"/>
  <c r="A12515" i="1" s="1"/>
  <c r="A12516" i="1" s="1"/>
  <c r="A12517" i="1" s="1"/>
  <c r="A12518" i="1" s="1"/>
  <c r="A12519" i="1" s="1"/>
  <c r="A12520" i="1" s="1"/>
  <c r="A12521" i="1" s="1"/>
  <c r="A12522" i="1" s="1"/>
  <c r="A12523" i="1" s="1"/>
  <c r="A12524" i="1" s="1"/>
  <c r="A12525" i="1" s="1"/>
  <c r="A12526" i="1" s="1"/>
  <c r="A12527" i="1" s="1"/>
  <c r="A12528" i="1" s="1"/>
  <c r="A12529" i="1" s="1"/>
  <c r="A12530" i="1" s="1"/>
  <c r="A12531" i="1" s="1"/>
  <c r="A12532" i="1" s="1"/>
  <c r="A12533" i="1" s="1"/>
  <c r="A12534" i="1" s="1"/>
  <c r="A12535" i="1" s="1"/>
  <c r="A12536" i="1" s="1"/>
  <c r="A12537" i="1" s="1"/>
  <c r="A12538" i="1" s="1"/>
  <c r="A12539" i="1" s="1"/>
  <c r="A12540" i="1" s="1"/>
  <c r="A12541" i="1" s="1"/>
  <c r="A12542" i="1" s="1"/>
  <c r="A12543" i="1" s="1"/>
  <c r="A12544" i="1" s="1"/>
  <c r="A12545" i="1" s="1"/>
  <c r="A12546" i="1" s="1"/>
  <c r="A12547" i="1" s="1"/>
  <c r="A12548" i="1" s="1"/>
  <c r="A12549" i="1" s="1"/>
  <c r="A12550" i="1" s="1"/>
  <c r="A12551" i="1" s="1"/>
  <c r="A12552" i="1" s="1"/>
  <c r="A12553" i="1" s="1"/>
  <c r="A12554" i="1" s="1"/>
  <c r="A12555" i="1" s="1"/>
  <c r="A12556" i="1" s="1"/>
  <c r="A12557" i="1" s="1"/>
  <c r="A12558" i="1" s="1"/>
  <c r="A12559" i="1" s="1"/>
  <c r="A12560" i="1" s="1"/>
  <c r="A12561" i="1" s="1"/>
  <c r="A12562" i="1" s="1"/>
  <c r="A12563" i="1" s="1"/>
  <c r="A12564" i="1" s="1"/>
  <c r="A12565" i="1" s="1"/>
  <c r="A12566" i="1" s="1"/>
  <c r="A12567" i="1" s="1"/>
  <c r="A12568" i="1" s="1"/>
  <c r="A12569" i="1" s="1"/>
  <c r="A12570" i="1" s="1"/>
  <c r="A12571" i="1" s="1"/>
  <c r="A12572" i="1" s="1"/>
  <c r="A12573" i="1" s="1"/>
  <c r="A12574" i="1" s="1"/>
  <c r="A12575" i="1" s="1"/>
  <c r="A12576" i="1" s="1"/>
  <c r="A12577" i="1" s="1"/>
  <c r="A12578" i="1" s="1"/>
  <c r="A12579" i="1" s="1"/>
  <c r="A12580" i="1" s="1"/>
  <c r="A12581" i="1" s="1"/>
  <c r="A12582" i="1" s="1"/>
  <c r="A12583" i="1" s="1"/>
  <c r="A12584" i="1" s="1"/>
  <c r="A12585" i="1" s="1"/>
  <c r="A12586" i="1" s="1"/>
  <c r="A12587" i="1" s="1"/>
  <c r="A12588" i="1" s="1"/>
  <c r="A12589" i="1" s="1"/>
  <c r="A12590" i="1" s="1"/>
  <c r="A12591" i="1" s="1"/>
  <c r="A12592" i="1" s="1"/>
  <c r="A12593" i="1" s="1"/>
  <c r="A12594" i="1" s="1"/>
  <c r="A12595" i="1" s="1"/>
  <c r="A12596" i="1" s="1"/>
  <c r="A12597" i="1" s="1"/>
  <c r="A12598" i="1" s="1"/>
  <c r="A12599" i="1" s="1"/>
  <c r="A12600" i="1" s="1"/>
  <c r="A12601" i="1" s="1"/>
  <c r="A12602" i="1" s="1"/>
  <c r="A12603" i="1" s="1"/>
  <c r="A12604" i="1" s="1"/>
  <c r="A12605" i="1" s="1"/>
  <c r="A12606" i="1" s="1"/>
  <c r="A12607" i="1" s="1"/>
  <c r="A12608" i="1" s="1"/>
  <c r="A12609" i="1" s="1"/>
  <c r="A12610" i="1" s="1"/>
  <c r="A12611" i="1" s="1"/>
  <c r="A12612" i="1" s="1"/>
  <c r="A12613" i="1" s="1"/>
  <c r="A12614" i="1" s="1"/>
  <c r="A12615" i="1" s="1"/>
  <c r="A12616" i="1" s="1"/>
  <c r="A12617" i="1" s="1"/>
  <c r="A12618" i="1" s="1"/>
  <c r="A12619" i="1" s="1"/>
  <c r="A12620" i="1" s="1"/>
  <c r="A12621" i="1" s="1"/>
  <c r="A12622" i="1" s="1"/>
  <c r="A12623" i="1" s="1"/>
  <c r="A12624" i="1" s="1"/>
  <c r="A12625" i="1" s="1"/>
  <c r="A12626" i="1" s="1"/>
  <c r="A12627" i="1" s="1"/>
  <c r="A12628" i="1" s="1"/>
  <c r="A12629" i="1" s="1"/>
  <c r="A12630" i="1" s="1"/>
  <c r="A12631" i="1" s="1"/>
  <c r="A12632" i="1" s="1"/>
  <c r="A12633" i="1" s="1"/>
  <c r="A12634" i="1" s="1"/>
  <c r="A12635" i="1" s="1"/>
  <c r="A12636" i="1" s="1"/>
  <c r="A12637" i="1" s="1"/>
  <c r="A12638" i="1" s="1"/>
  <c r="A12639" i="1" s="1"/>
  <c r="A12640" i="1" s="1"/>
  <c r="A12641" i="1" s="1"/>
  <c r="A12642" i="1" s="1"/>
  <c r="A12643" i="1" s="1"/>
  <c r="A12644" i="1" s="1"/>
  <c r="A12645" i="1" s="1"/>
  <c r="A12646" i="1" s="1"/>
  <c r="A12647" i="1" s="1"/>
  <c r="A12648" i="1" s="1"/>
  <c r="A12649" i="1" s="1"/>
  <c r="A12650" i="1" s="1"/>
  <c r="A12651" i="1" s="1"/>
  <c r="A12652" i="1" s="1"/>
  <c r="A12653" i="1" s="1"/>
  <c r="A12654" i="1" s="1"/>
  <c r="A12655" i="1" s="1"/>
  <c r="A12656" i="1" s="1"/>
  <c r="A12657" i="1" s="1"/>
  <c r="A12658" i="1" s="1"/>
  <c r="A12659" i="1" s="1"/>
  <c r="A12660" i="1" s="1"/>
  <c r="A12661" i="1" s="1"/>
  <c r="A12662" i="1" s="1"/>
  <c r="A12663" i="1" s="1"/>
  <c r="A12664" i="1" s="1"/>
  <c r="A12665" i="1" s="1"/>
  <c r="A12666" i="1" s="1"/>
  <c r="A12667" i="1" s="1"/>
  <c r="A12668" i="1" s="1"/>
  <c r="A12669" i="1" s="1"/>
  <c r="A12670" i="1" s="1"/>
  <c r="A12671" i="1" s="1"/>
  <c r="A12672" i="1" s="1"/>
  <c r="A12673" i="1" s="1"/>
  <c r="A12674" i="1" s="1"/>
  <c r="A12675" i="1" s="1"/>
  <c r="A12676" i="1" s="1"/>
  <c r="A12677" i="1" s="1"/>
  <c r="A12678" i="1" s="1"/>
  <c r="A12679" i="1" s="1"/>
  <c r="A12680" i="1" s="1"/>
  <c r="A12681" i="1" s="1"/>
  <c r="A12682" i="1" s="1"/>
  <c r="A12683" i="1" s="1"/>
  <c r="A12684" i="1" s="1"/>
  <c r="A12685" i="1" s="1"/>
  <c r="A12686" i="1" s="1"/>
  <c r="A12687" i="1" s="1"/>
  <c r="A12688" i="1" s="1"/>
  <c r="A12689" i="1" s="1"/>
  <c r="A12690" i="1" s="1"/>
  <c r="A12691" i="1" s="1"/>
  <c r="A12692" i="1" s="1"/>
  <c r="A12693" i="1" s="1"/>
  <c r="A12694" i="1" s="1"/>
  <c r="A12695" i="1" s="1"/>
  <c r="A12696" i="1" s="1"/>
  <c r="A12697" i="1" s="1"/>
  <c r="A12698" i="1" s="1"/>
  <c r="A12699" i="1" s="1"/>
  <c r="A12700" i="1" s="1"/>
  <c r="A12701" i="1" s="1"/>
  <c r="A12702" i="1" s="1"/>
  <c r="A12703" i="1" s="1"/>
  <c r="A12704" i="1" s="1"/>
  <c r="A12705" i="1" s="1"/>
  <c r="A12706" i="1" s="1"/>
  <c r="A12707" i="1" s="1"/>
  <c r="A12708" i="1" s="1"/>
  <c r="A12709" i="1" s="1"/>
  <c r="A12710" i="1" s="1"/>
  <c r="A12711" i="1" s="1"/>
  <c r="A12712" i="1" s="1"/>
  <c r="A12713" i="1" s="1"/>
  <c r="A12714" i="1" s="1"/>
  <c r="A12715" i="1" s="1"/>
  <c r="A12716" i="1" s="1"/>
  <c r="A12717" i="1" s="1"/>
  <c r="A12718" i="1" s="1"/>
  <c r="A12719" i="1" s="1"/>
  <c r="A12720" i="1" s="1"/>
  <c r="A12721" i="1" s="1"/>
  <c r="A12722" i="1" s="1"/>
  <c r="A12723" i="1" s="1"/>
  <c r="A12724" i="1" s="1"/>
  <c r="A12725" i="1" s="1"/>
  <c r="A12726" i="1" s="1"/>
  <c r="A12727" i="1" s="1"/>
  <c r="A12728" i="1" s="1"/>
  <c r="A12729" i="1" s="1"/>
  <c r="A12730" i="1" s="1"/>
  <c r="A12731" i="1" s="1"/>
  <c r="A12732" i="1" s="1"/>
  <c r="A12733" i="1" s="1"/>
  <c r="A12734" i="1" s="1"/>
  <c r="A12735" i="1" s="1"/>
  <c r="A12736" i="1" s="1"/>
  <c r="A12737" i="1" s="1"/>
  <c r="A12738" i="1" s="1"/>
  <c r="A12739" i="1" s="1"/>
  <c r="A12740" i="1" s="1"/>
  <c r="A12741" i="1" s="1"/>
  <c r="A12742" i="1" s="1"/>
  <c r="A12743" i="1" s="1"/>
  <c r="A12744" i="1" s="1"/>
  <c r="A12745" i="1" s="1"/>
  <c r="A12746" i="1" s="1"/>
  <c r="A12747" i="1" s="1"/>
  <c r="A12748" i="1" s="1"/>
  <c r="A12749" i="1" s="1"/>
  <c r="A12750" i="1" s="1"/>
  <c r="A12751" i="1" s="1"/>
  <c r="A12752" i="1" s="1"/>
  <c r="A12753" i="1" s="1"/>
  <c r="A12754" i="1" s="1"/>
  <c r="A12755" i="1" s="1"/>
  <c r="A12756" i="1" s="1"/>
  <c r="A12757" i="1" s="1"/>
  <c r="A12758" i="1" s="1"/>
  <c r="A12759" i="1" s="1"/>
  <c r="A12760" i="1" s="1"/>
  <c r="A12761" i="1" s="1"/>
  <c r="A12762" i="1" s="1"/>
  <c r="A12763" i="1" s="1"/>
  <c r="A12764" i="1" s="1"/>
  <c r="A12765" i="1" s="1"/>
  <c r="A12766" i="1" s="1"/>
  <c r="A12767" i="1" s="1"/>
  <c r="A12768" i="1" s="1"/>
  <c r="A12769" i="1" s="1"/>
  <c r="A12770" i="1" s="1"/>
  <c r="A12771" i="1" s="1"/>
  <c r="A12772" i="1" s="1"/>
  <c r="A12773" i="1" s="1"/>
  <c r="A12774" i="1" s="1"/>
  <c r="A12775" i="1" s="1"/>
  <c r="A12776" i="1" s="1"/>
  <c r="A12777" i="1" s="1"/>
  <c r="A12778" i="1" s="1"/>
  <c r="A12779" i="1" s="1"/>
  <c r="A12780" i="1" s="1"/>
  <c r="A12781" i="1" s="1"/>
  <c r="A12782" i="1" s="1"/>
  <c r="A12783" i="1" s="1"/>
  <c r="A11668" i="1"/>
  <c r="A11669" i="1" s="1"/>
  <c r="A11670" i="1" s="1"/>
  <c r="A11671" i="1" s="1"/>
  <c r="A11672" i="1"/>
  <c r="A11673" i="1" s="1"/>
  <c r="A11674" i="1" s="1"/>
  <c r="A11675" i="1" s="1"/>
  <c r="A11676" i="1" s="1"/>
  <c r="A11677" i="1" s="1"/>
  <c r="A11678" i="1" s="1"/>
  <c r="A11679" i="1" s="1"/>
  <c r="A11680" i="1" s="1"/>
  <c r="A11681" i="1" s="1"/>
  <c r="A11682" i="1" s="1"/>
  <c r="A11683" i="1" s="1"/>
  <c r="A11684" i="1" s="1"/>
  <c r="A11685" i="1" s="1"/>
  <c r="A11686" i="1" s="1"/>
  <c r="A11687" i="1" s="1"/>
  <c r="A11688" i="1" s="1"/>
  <c r="A11689" i="1" s="1"/>
  <c r="A11690" i="1" s="1"/>
  <c r="A11691" i="1" s="1"/>
  <c r="A11692" i="1" s="1"/>
  <c r="A11693" i="1" s="1"/>
  <c r="A11694" i="1" s="1"/>
  <c r="A11695" i="1" s="1"/>
  <c r="A11696" i="1" s="1"/>
  <c r="A11697" i="1" s="1"/>
  <c r="A11698" i="1" s="1"/>
  <c r="A11699" i="1" s="1"/>
  <c r="A11700" i="1" s="1"/>
  <c r="A11701" i="1" s="1"/>
  <c r="A11702" i="1" s="1"/>
  <c r="A11703" i="1" s="1"/>
  <c r="A11704" i="1" s="1"/>
  <c r="A11705" i="1" s="1"/>
  <c r="A11706" i="1" s="1"/>
  <c r="A11707" i="1" s="1"/>
  <c r="A11708" i="1" s="1"/>
  <c r="A11709" i="1" s="1"/>
  <c r="A11710" i="1" s="1"/>
  <c r="A11711" i="1" s="1"/>
  <c r="A11712" i="1" s="1"/>
  <c r="A11713" i="1" s="1"/>
  <c r="A11714" i="1" s="1"/>
  <c r="A11715" i="1" s="1"/>
  <c r="A11716" i="1" s="1"/>
  <c r="A11717" i="1" s="1"/>
  <c r="A11718" i="1" s="1"/>
  <c r="A11719" i="1" s="1"/>
  <c r="A11720" i="1" s="1"/>
  <c r="A11721" i="1" s="1"/>
  <c r="A11722" i="1" s="1"/>
  <c r="A11723" i="1" s="1"/>
  <c r="A11724" i="1" s="1"/>
  <c r="A11725" i="1" s="1"/>
  <c r="A11726" i="1" s="1"/>
  <c r="A11727" i="1" s="1"/>
  <c r="A11728" i="1" s="1"/>
  <c r="A11729" i="1" s="1"/>
  <c r="A11730" i="1" s="1"/>
  <c r="A11731" i="1" s="1"/>
  <c r="A11732" i="1" s="1"/>
  <c r="A11733" i="1" s="1"/>
  <c r="A11734" i="1" s="1"/>
  <c r="A11735" i="1" s="1"/>
  <c r="A11736" i="1" s="1"/>
  <c r="A11737" i="1" s="1"/>
  <c r="A11738" i="1" s="1"/>
  <c r="A11739" i="1" s="1"/>
  <c r="A11740" i="1" s="1"/>
  <c r="A11741" i="1" s="1"/>
  <c r="A11742" i="1" s="1"/>
  <c r="A11743" i="1" s="1"/>
  <c r="A11744" i="1" s="1"/>
  <c r="A11745" i="1" s="1"/>
  <c r="A11746" i="1" s="1"/>
  <c r="A11747" i="1" s="1"/>
  <c r="A11748" i="1" s="1"/>
  <c r="A11749" i="1" s="1"/>
  <c r="A11750" i="1" s="1"/>
  <c r="A11751" i="1" s="1"/>
  <c r="A11752" i="1" s="1"/>
  <c r="A11753" i="1" s="1"/>
  <c r="A11754" i="1" s="1"/>
  <c r="A11755" i="1" s="1"/>
  <c r="A11756" i="1" s="1"/>
  <c r="A11757" i="1" s="1"/>
  <c r="A11758" i="1" s="1"/>
  <c r="A11759" i="1" s="1"/>
  <c r="A11760" i="1" s="1"/>
  <c r="A11761" i="1" s="1"/>
  <c r="A11762" i="1" s="1"/>
  <c r="A11763" i="1" s="1"/>
  <c r="A11764" i="1" s="1"/>
  <c r="A11765" i="1" s="1"/>
  <c r="A11766" i="1" s="1"/>
  <c r="A11767" i="1" s="1"/>
  <c r="A11768" i="1" s="1"/>
  <c r="A11769" i="1" s="1"/>
  <c r="A11770" i="1" s="1"/>
  <c r="A11771" i="1" s="1"/>
  <c r="A11772" i="1" s="1"/>
  <c r="A11773" i="1" s="1"/>
  <c r="A11774" i="1" s="1"/>
  <c r="A11775" i="1" s="1"/>
  <c r="A11776" i="1" s="1"/>
  <c r="A11777" i="1" s="1"/>
  <c r="A11778" i="1" s="1"/>
  <c r="A11779" i="1" s="1"/>
  <c r="A11780" i="1" s="1"/>
  <c r="A11781" i="1" s="1"/>
  <c r="A11782" i="1" s="1"/>
  <c r="A11783" i="1" s="1"/>
  <c r="A11784" i="1" s="1"/>
  <c r="A11785" i="1" s="1"/>
  <c r="A11786" i="1" s="1"/>
  <c r="A11787" i="1" s="1"/>
  <c r="A11788" i="1" s="1"/>
  <c r="A11789" i="1" s="1"/>
  <c r="A11790" i="1" s="1"/>
  <c r="A11791" i="1" s="1"/>
  <c r="A11792" i="1" s="1"/>
  <c r="A11793" i="1" s="1"/>
  <c r="A11794" i="1" s="1"/>
  <c r="A11795" i="1" s="1"/>
  <c r="A11796" i="1" s="1"/>
  <c r="A11797" i="1" s="1"/>
  <c r="A11798" i="1" s="1"/>
  <c r="A11799" i="1" s="1"/>
  <c r="A11800" i="1" s="1"/>
  <c r="A11801" i="1" s="1"/>
  <c r="A11802" i="1" s="1"/>
  <c r="A11803" i="1" s="1"/>
  <c r="A11804" i="1" s="1"/>
  <c r="A11805" i="1" s="1"/>
  <c r="A11806" i="1" s="1"/>
  <c r="A11807" i="1" s="1"/>
  <c r="A11808" i="1" s="1"/>
  <c r="A11809" i="1" s="1"/>
  <c r="A11810" i="1" s="1"/>
  <c r="A11811" i="1" s="1"/>
  <c r="A11812" i="1" s="1"/>
  <c r="A11813" i="1" s="1"/>
  <c r="A11814" i="1" s="1"/>
  <c r="A11815" i="1" s="1"/>
  <c r="A11816" i="1" s="1"/>
  <c r="A11817" i="1" s="1"/>
  <c r="A11818" i="1" s="1"/>
  <c r="A11819" i="1" s="1"/>
  <c r="A11820" i="1" s="1"/>
  <c r="A11821" i="1" s="1"/>
  <c r="A11822" i="1" s="1"/>
  <c r="A11823" i="1" s="1"/>
  <c r="A11824" i="1" s="1"/>
  <c r="A11825" i="1" s="1"/>
  <c r="A11826" i="1" s="1"/>
  <c r="A11827" i="1" s="1"/>
  <c r="A11828" i="1" s="1"/>
  <c r="A11829" i="1" s="1"/>
  <c r="A11830" i="1" s="1"/>
  <c r="A11831" i="1" s="1"/>
  <c r="A11832" i="1" s="1"/>
  <c r="A11833" i="1" s="1"/>
  <c r="A11834" i="1" s="1"/>
  <c r="A11835" i="1" s="1"/>
  <c r="A11836" i="1" s="1"/>
  <c r="A11837" i="1" s="1"/>
  <c r="A11838" i="1" s="1"/>
  <c r="A11839" i="1" s="1"/>
  <c r="A11840" i="1" s="1"/>
  <c r="A11841" i="1" s="1"/>
  <c r="A11842" i="1" s="1"/>
  <c r="A11843" i="1" s="1"/>
  <c r="A11844" i="1" s="1"/>
  <c r="A11845" i="1" s="1"/>
  <c r="A11846" i="1" s="1"/>
  <c r="A11847" i="1" s="1"/>
  <c r="A11848" i="1" s="1"/>
  <c r="A11849" i="1" s="1"/>
  <c r="A11850" i="1" s="1"/>
  <c r="A11851" i="1" s="1"/>
  <c r="A11852" i="1" s="1"/>
  <c r="A11853" i="1" s="1"/>
  <c r="A11854" i="1" s="1"/>
  <c r="A11855" i="1" s="1"/>
  <c r="A11856" i="1" s="1"/>
  <c r="A11857" i="1" s="1"/>
  <c r="A11858" i="1" s="1"/>
  <c r="A11859" i="1" s="1"/>
  <c r="A11860" i="1" s="1"/>
  <c r="A11861" i="1" s="1"/>
  <c r="A11862" i="1" s="1"/>
  <c r="A11863" i="1" s="1"/>
  <c r="A11864" i="1" s="1"/>
  <c r="A11865" i="1" s="1"/>
  <c r="A11866" i="1" s="1"/>
  <c r="A11867" i="1" s="1"/>
  <c r="A11868" i="1" s="1"/>
  <c r="A11869" i="1" s="1"/>
  <c r="A11870" i="1" s="1"/>
  <c r="A11871" i="1" s="1"/>
  <c r="A11872" i="1" s="1"/>
  <c r="A11873" i="1" s="1"/>
  <c r="A11874" i="1" s="1"/>
  <c r="A11875" i="1" s="1"/>
  <c r="A11876" i="1" s="1"/>
  <c r="A11877" i="1" s="1"/>
  <c r="A11878" i="1" s="1"/>
  <c r="A11879" i="1" s="1"/>
  <c r="A11880" i="1" s="1"/>
  <c r="A11881" i="1" s="1"/>
  <c r="A11882" i="1" s="1"/>
  <c r="A11883" i="1" s="1"/>
  <c r="A11884" i="1" s="1"/>
  <c r="A11885" i="1" s="1"/>
  <c r="A11886" i="1" s="1"/>
  <c r="A11887" i="1" s="1"/>
  <c r="A11888" i="1" s="1"/>
  <c r="A11889" i="1" s="1"/>
  <c r="A11890" i="1" s="1"/>
  <c r="A11891" i="1" s="1"/>
  <c r="A11892" i="1" s="1"/>
  <c r="A11893" i="1" s="1"/>
  <c r="A11894" i="1" s="1"/>
  <c r="A11895" i="1" s="1"/>
  <c r="A11896" i="1" s="1"/>
  <c r="A11897" i="1" s="1"/>
  <c r="A11898" i="1" s="1"/>
  <c r="A11899" i="1" s="1"/>
  <c r="A11900" i="1" s="1"/>
  <c r="A11901" i="1" s="1"/>
  <c r="A11902" i="1" s="1"/>
  <c r="A11903" i="1" s="1"/>
  <c r="A11904" i="1" s="1"/>
  <c r="A11905" i="1" s="1"/>
  <c r="A11906" i="1" s="1"/>
  <c r="A11907" i="1" s="1"/>
  <c r="A11908" i="1" s="1"/>
  <c r="A11909" i="1" s="1"/>
  <c r="A11910" i="1" s="1"/>
  <c r="A11911" i="1" s="1"/>
  <c r="A11912" i="1" s="1"/>
  <c r="A11913" i="1" s="1"/>
  <c r="A11914" i="1" s="1"/>
  <c r="A11915" i="1" s="1"/>
  <c r="A11916" i="1" s="1"/>
  <c r="A11917" i="1" s="1"/>
  <c r="A11918" i="1" s="1"/>
  <c r="A11919" i="1" s="1"/>
  <c r="A11920" i="1" s="1"/>
  <c r="A11921" i="1" s="1"/>
  <c r="A11922" i="1" s="1"/>
  <c r="A11923" i="1" s="1"/>
  <c r="A11924" i="1" s="1"/>
  <c r="A11925" i="1" s="1"/>
  <c r="A11926" i="1" s="1"/>
  <c r="A11927" i="1" s="1"/>
  <c r="A11928" i="1" s="1"/>
  <c r="A11929" i="1" s="1"/>
  <c r="A11930" i="1" s="1"/>
  <c r="A11931" i="1" s="1"/>
  <c r="A11932" i="1" s="1"/>
  <c r="A11933" i="1" s="1"/>
  <c r="A11934" i="1" s="1"/>
  <c r="A11935" i="1" s="1"/>
  <c r="A11936" i="1" s="1"/>
  <c r="A11937" i="1" s="1"/>
  <c r="A11938" i="1" s="1"/>
  <c r="A11939" i="1" s="1"/>
  <c r="A11940" i="1" s="1"/>
  <c r="A11941" i="1" s="1"/>
  <c r="A11942" i="1" s="1"/>
  <c r="A11943" i="1" s="1"/>
  <c r="A11944" i="1" s="1"/>
  <c r="A11945" i="1" s="1"/>
  <c r="A11946" i="1" s="1"/>
  <c r="A11947" i="1" s="1"/>
  <c r="A11948" i="1" s="1"/>
  <c r="A11949" i="1" s="1"/>
  <c r="A11950" i="1" s="1"/>
  <c r="A11951" i="1" s="1"/>
  <c r="A11952" i="1" s="1"/>
  <c r="A11953" i="1" s="1"/>
  <c r="A11954" i="1" s="1"/>
  <c r="A11955" i="1" s="1"/>
  <c r="A11956" i="1" s="1"/>
  <c r="A11957" i="1" s="1"/>
  <c r="A11958" i="1" s="1"/>
  <c r="A11959" i="1" s="1"/>
  <c r="A11960" i="1" s="1"/>
  <c r="A11961" i="1" s="1"/>
  <c r="A11962" i="1" s="1"/>
  <c r="A11963" i="1" s="1"/>
  <c r="A11964" i="1" s="1"/>
  <c r="A11965" i="1" s="1"/>
  <c r="A11966" i="1" s="1"/>
  <c r="A11967" i="1" s="1"/>
  <c r="A11968" i="1" s="1"/>
  <c r="A11969" i="1" s="1"/>
  <c r="A11970" i="1" s="1"/>
  <c r="A11971" i="1" s="1"/>
  <c r="A11972" i="1" s="1"/>
  <c r="A11973" i="1" s="1"/>
  <c r="A11974" i="1" s="1"/>
  <c r="A11975" i="1" s="1"/>
  <c r="A11976" i="1" s="1"/>
  <c r="A11977" i="1" s="1"/>
  <c r="A11978" i="1" s="1"/>
  <c r="A11979" i="1" s="1"/>
  <c r="A11980" i="1" s="1"/>
  <c r="A11981" i="1" s="1"/>
  <c r="A11982" i="1" s="1"/>
  <c r="A11983" i="1" s="1"/>
  <c r="A11984" i="1" s="1"/>
  <c r="A11985" i="1" s="1"/>
  <c r="A11986" i="1" s="1"/>
  <c r="A11987" i="1" s="1"/>
  <c r="A11988" i="1" s="1"/>
  <c r="A11989" i="1" s="1"/>
  <c r="A11990" i="1" s="1"/>
  <c r="A11991" i="1" s="1"/>
  <c r="A11992" i="1" s="1"/>
  <c r="A11993" i="1" s="1"/>
  <c r="A11994" i="1" s="1"/>
  <c r="A11995" i="1" s="1"/>
  <c r="A11996" i="1" s="1"/>
  <c r="A11997" i="1" s="1"/>
  <c r="A11998" i="1" s="1"/>
  <c r="A11999" i="1" s="1"/>
  <c r="A12000" i="1" s="1"/>
  <c r="A12001" i="1" s="1"/>
  <c r="A12002" i="1" s="1"/>
  <c r="A12003" i="1" s="1"/>
  <c r="A12004" i="1" s="1"/>
  <c r="A12005" i="1" s="1"/>
  <c r="A12006" i="1" s="1"/>
  <c r="A12007" i="1" s="1"/>
  <c r="A12008" i="1" s="1"/>
  <c r="A12009" i="1" s="1"/>
  <c r="A12010" i="1" s="1"/>
  <c r="A12011" i="1" s="1"/>
  <c r="A12012" i="1" s="1"/>
  <c r="A12013" i="1" s="1"/>
  <c r="A12014" i="1" s="1"/>
  <c r="A12015" i="1" s="1"/>
  <c r="A12016" i="1" s="1"/>
  <c r="A12017" i="1" s="1"/>
  <c r="A12018" i="1" s="1"/>
  <c r="A12019" i="1" s="1"/>
  <c r="A12020" i="1" s="1"/>
  <c r="A12021" i="1" s="1"/>
  <c r="A12022" i="1" s="1"/>
  <c r="A12023" i="1" s="1"/>
  <c r="A12024" i="1" s="1"/>
  <c r="A12025" i="1" s="1"/>
  <c r="A12026" i="1" s="1"/>
  <c r="A12027" i="1" s="1"/>
  <c r="A12028" i="1" s="1"/>
  <c r="A12029" i="1" s="1"/>
  <c r="A12030" i="1" s="1"/>
  <c r="A12031" i="1" s="1"/>
  <c r="A12032" i="1" s="1"/>
  <c r="A12033" i="1" s="1"/>
  <c r="A12034" i="1" s="1"/>
  <c r="A12035" i="1" s="1"/>
  <c r="A12036" i="1" s="1"/>
  <c r="A12037" i="1" s="1"/>
  <c r="A12038" i="1" s="1"/>
  <c r="A12039" i="1" s="1"/>
  <c r="A12040" i="1" s="1"/>
  <c r="A12041" i="1" s="1"/>
  <c r="A12042" i="1" s="1"/>
  <c r="A12043" i="1" s="1"/>
  <c r="A12044" i="1" s="1"/>
  <c r="A12045" i="1" s="1"/>
  <c r="A12046" i="1" s="1"/>
  <c r="A12047" i="1" s="1"/>
  <c r="A12048" i="1" s="1"/>
  <c r="A12049" i="1" s="1"/>
  <c r="A12050" i="1" s="1"/>
  <c r="A12051" i="1" s="1"/>
  <c r="A12052" i="1" s="1"/>
  <c r="A12053" i="1" s="1"/>
  <c r="A12054" i="1" s="1"/>
  <c r="A12055" i="1" s="1"/>
  <c r="A12056" i="1" s="1"/>
  <c r="A12057" i="1" s="1"/>
  <c r="A12058" i="1" s="1"/>
  <c r="A12059" i="1" s="1"/>
  <c r="A12060" i="1" s="1"/>
  <c r="A12061" i="1" s="1"/>
  <c r="A12062" i="1" s="1"/>
  <c r="A12063" i="1" s="1"/>
  <c r="A12064" i="1" s="1"/>
  <c r="A12065" i="1" s="1"/>
  <c r="A12066" i="1" s="1"/>
  <c r="A12067" i="1" s="1"/>
  <c r="A12068" i="1" s="1"/>
  <c r="A12069" i="1" s="1"/>
  <c r="A12070" i="1" s="1"/>
  <c r="A12071" i="1" s="1"/>
  <c r="A12072" i="1" s="1"/>
  <c r="A12073" i="1" s="1"/>
  <c r="A12074" i="1" s="1"/>
  <c r="A12075" i="1" s="1"/>
  <c r="A12076" i="1" s="1"/>
  <c r="A12077" i="1" s="1"/>
  <c r="A12078" i="1" s="1"/>
  <c r="A12079" i="1" s="1"/>
  <c r="A12080" i="1" s="1"/>
  <c r="A12081" i="1" s="1"/>
  <c r="A12082" i="1" s="1"/>
  <c r="A12083" i="1" s="1"/>
  <c r="A12084" i="1" s="1"/>
  <c r="A12085" i="1" s="1"/>
  <c r="A12086" i="1" s="1"/>
  <c r="A12087" i="1" s="1"/>
  <c r="A12088" i="1" s="1"/>
  <c r="A12089" i="1" s="1"/>
  <c r="A12090" i="1" s="1"/>
  <c r="A12091" i="1" s="1"/>
  <c r="A12092" i="1" s="1"/>
  <c r="A12093" i="1" s="1"/>
  <c r="A12094" i="1" s="1"/>
  <c r="A12095" i="1" s="1"/>
  <c r="A12096" i="1" s="1"/>
  <c r="A12097" i="1" s="1"/>
  <c r="A12098" i="1" s="1"/>
  <c r="A12099" i="1" s="1"/>
  <c r="A12100" i="1" s="1"/>
  <c r="A12101" i="1" s="1"/>
  <c r="A12102" i="1" s="1"/>
  <c r="A12103" i="1" s="1"/>
  <c r="A12104" i="1" s="1"/>
  <c r="A12105" i="1" s="1"/>
  <c r="A12106" i="1" s="1"/>
  <c r="A12107" i="1" s="1"/>
  <c r="A12108" i="1" s="1"/>
  <c r="A12109" i="1" s="1"/>
  <c r="A12110" i="1" s="1"/>
  <c r="A12111" i="1" s="1"/>
  <c r="A12112" i="1" s="1"/>
  <c r="A12113" i="1" s="1"/>
  <c r="A12114" i="1" s="1"/>
  <c r="A12115" i="1" s="1"/>
  <c r="A12116" i="1" s="1"/>
  <c r="A12117" i="1" s="1"/>
  <c r="A12118" i="1" s="1"/>
  <c r="A12119" i="1" s="1"/>
  <c r="A12120" i="1" s="1"/>
  <c r="A12121" i="1" s="1"/>
  <c r="A12122" i="1" s="1"/>
  <c r="A12123" i="1" s="1"/>
  <c r="A12124" i="1" s="1"/>
  <c r="A12125" i="1" s="1"/>
  <c r="A12126" i="1" s="1"/>
  <c r="A12127" i="1" s="1"/>
  <c r="A12128" i="1" s="1"/>
  <c r="A12129" i="1" s="1"/>
  <c r="A12130" i="1" s="1"/>
  <c r="A12131" i="1" s="1"/>
  <c r="A12132" i="1" s="1"/>
  <c r="A12133" i="1" s="1"/>
  <c r="A12134" i="1" s="1"/>
  <c r="A12135" i="1" s="1"/>
  <c r="A12136" i="1" s="1"/>
  <c r="A12137" i="1" s="1"/>
  <c r="A12138" i="1" s="1"/>
  <c r="A12139" i="1" s="1"/>
  <c r="A12140" i="1" s="1"/>
  <c r="A12141" i="1" s="1"/>
  <c r="A12142" i="1" s="1"/>
  <c r="A12143" i="1" s="1"/>
  <c r="A12144" i="1" s="1"/>
  <c r="A12145" i="1" s="1"/>
  <c r="A12146" i="1" s="1"/>
  <c r="A12147" i="1" s="1"/>
  <c r="A12148" i="1" s="1"/>
  <c r="A12149" i="1" s="1"/>
  <c r="A12150" i="1" s="1"/>
  <c r="A12151" i="1" s="1"/>
  <c r="A12152" i="1" s="1"/>
  <c r="A12153" i="1" s="1"/>
  <c r="A12154" i="1" s="1"/>
  <c r="A12155" i="1" s="1"/>
  <c r="A12156" i="1" s="1"/>
  <c r="A12157" i="1" s="1"/>
  <c r="A12158" i="1" s="1"/>
  <c r="A12159" i="1" s="1"/>
  <c r="A12160" i="1" s="1"/>
  <c r="A12161" i="1" s="1"/>
  <c r="A12162" i="1" s="1"/>
  <c r="A12163" i="1" s="1"/>
  <c r="A12164" i="1" s="1"/>
  <c r="A12165" i="1" s="1"/>
  <c r="A12166" i="1" s="1"/>
  <c r="A12167" i="1" s="1"/>
  <c r="A12168" i="1" s="1"/>
  <c r="A12169" i="1" s="1"/>
  <c r="A12170" i="1" s="1"/>
  <c r="A12171" i="1" s="1"/>
  <c r="A12172" i="1" s="1"/>
  <c r="A12173" i="1" s="1"/>
  <c r="A12174" i="1" s="1"/>
  <c r="A10350" i="1"/>
  <c r="A10351" i="1" s="1"/>
  <c r="A10352" i="1"/>
  <c r="A10353" i="1"/>
  <c r="A10354" i="1" s="1"/>
  <c r="A10355" i="1" s="1"/>
  <c r="A10356" i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  <c r="A11282" i="1" s="1"/>
  <c r="A11283" i="1" s="1"/>
  <c r="A11284" i="1" s="1"/>
  <c r="A11285" i="1" s="1"/>
  <c r="A11286" i="1" s="1"/>
  <c r="A11287" i="1" s="1"/>
  <c r="A11288" i="1" s="1"/>
  <c r="A11289" i="1" s="1"/>
  <c r="A11290" i="1" s="1"/>
  <c r="A11291" i="1" s="1"/>
  <c r="A11292" i="1" s="1"/>
  <c r="A11293" i="1" s="1"/>
  <c r="A11294" i="1" s="1"/>
  <c r="A11295" i="1" s="1"/>
  <c r="A11296" i="1" s="1"/>
  <c r="A11297" i="1" s="1"/>
  <c r="A11298" i="1" s="1"/>
  <c r="A11299" i="1" s="1"/>
  <c r="A11300" i="1" s="1"/>
  <c r="A11301" i="1" s="1"/>
  <c r="A11302" i="1" s="1"/>
  <c r="A11303" i="1" s="1"/>
  <c r="A11304" i="1" s="1"/>
  <c r="A11305" i="1" s="1"/>
  <c r="A11306" i="1" s="1"/>
  <c r="A11307" i="1" s="1"/>
  <c r="A11308" i="1" s="1"/>
  <c r="A11309" i="1" s="1"/>
  <c r="A11310" i="1" s="1"/>
  <c r="A11311" i="1" s="1"/>
  <c r="A11312" i="1" s="1"/>
  <c r="A11313" i="1" s="1"/>
  <c r="A11314" i="1" s="1"/>
  <c r="A11315" i="1" s="1"/>
  <c r="A11316" i="1" s="1"/>
  <c r="A11317" i="1" s="1"/>
  <c r="A11318" i="1" s="1"/>
  <c r="A11319" i="1" s="1"/>
  <c r="A11320" i="1" s="1"/>
  <c r="A11321" i="1" s="1"/>
  <c r="A11322" i="1" s="1"/>
  <c r="A11323" i="1" s="1"/>
  <c r="A11324" i="1" s="1"/>
  <c r="A11325" i="1" s="1"/>
  <c r="A11326" i="1" s="1"/>
  <c r="A11327" i="1" s="1"/>
  <c r="A11328" i="1" s="1"/>
  <c r="A11329" i="1" s="1"/>
  <c r="A11330" i="1" s="1"/>
  <c r="A11331" i="1" s="1"/>
  <c r="A11332" i="1" s="1"/>
  <c r="A11333" i="1" s="1"/>
  <c r="A11334" i="1" s="1"/>
  <c r="A11335" i="1" s="1"/>
  <c r="A11336" i="1" s="1"/>
  <c r="A11337" i="1" s="1"/>
  <c r="A11338" i="1" s="1"/>
  <c r="A11339" i="1" s="1"/>
  <c r="A11340" i="1" s="1"/>
  <c r="A11341" i="1" s="1"/>
  <c r="A11342" i="1" s="1"/>
  <c r="A11343" i="1" s="1"/>
  <c r="A11344" i="1" s="1"/>
  <c r="A11345" i="1" s="1"/>
  <c r="A11346" i="1" s="1"/>
  <c r="A11347" i="1" s="1"/>
  <c r="A11348" i="1" s="1"/>
  <c r="A11349" i="1" s="1"/>
  <c r="A11350" i="1" s="1"/>
  <c r="A11351" i="1" s="1"/>
  <c r="A11352" i="1" s="1"/>
  <c r="A11353" i="1" s="1"/>
  <c r="A11354" i="1" s="1"/>
  <c r="A11355" i="1" s="1"/>
  <c r="A11356" i="1" s="1"/>
  <c r="A11357" i="1" s="1"/>
  <c r="A11358" i="1" s="1"/>
  <c r="A11359" i="1" s="1"/>
  <c r="A11360" i="1" s="1"/>
  <c r="A11361" i="1" s="1"/>
  <c r="A11362" i="1" s="1"/>
  <c r="A11363" i="1" s="1"/>
  <c r="A11364" i="1" s="1"/>
  <c r="A11365" i="1" s="1"/>
  <c r="A11366" i="1" s="1"/>
  <c r="A11367" i="1" s="1"/>
  <c r="A11368" i="1" s="1"/>
  <c r="A11369" i="1" s="1"/>
  <c r="A11370" i="1" s="1"/>
  <c r="A11371" i="1" s="1"/>
  <c r="A11372" i="1" s="1"/>
  <c r="A11373" i="1" s="1"/>
  <c r="A11374" i="1" s="1"/>
  <c r="A11375" i="1" s="1"/>
  <c r="A11376" i="1" s="1"/>
  <c r="A11377" i="1" s="1"/>
  <c r="A11378" i="1" s="1"/>
  <c r="A11379" i="1" s="1"/>
  <c r="A11380" i="1" s="1"/>
  <c r="A11381" i="1" s="1"/>
  <c r="A11382" i="1" s="1"/>
  <c r="A11383" i="1" s="1"/>
  <c r="A11384" i="1" s="1"/>
  <c r="A11385" i="1" s="1"/>
  <c r="A11386" i="1" s="1"/>
  <c r="A11387" i="1" s="1"/>
  <c r="A11388" i="1" s="1"/>
  <c r="A11389" i="1" s="1"/>
  <c r="A11390" i="1" s="1"/>
  <c r="A11391" i="1" s="1"/>
  <c r="A11392" i="1" s="1"/>
  <c r="A11393" i="1" s="1"/>
  <c r="A11394" i="1" s="1"/>
  <c r="A11395" i="1" s="1"/>
  <c r="A11396" i="1" s="1"/>
  <c r="A11397" i="1" s="1"/>
  <c r="A11398" i="1" s="1"/>
  <c r="A11399" i="1" s="1"/>
  <c r="A11400" i="1" s="1"/>
  <c r="A11401" i="1" s="1"/>
  <c r="A11402" i="1" s="1"/>
  <c r="A11403" i="1" s="1"/>
  <c r="A11404" i="1" s="1"/>
  <c r="A11405" i="1" s="1"/>
  <c r="A11406" i="1" s="1"/>
  <c r="A11407" i="1" s="1"/>
  <c r="A11408" i="1" s="1"/>
  <c r="A11409" i="1" s="1"/>
  <c r="A11410" i="1" s="1"/>
  <c r="A11411" i="1" s="1"/>
  <c r="A11412" i="1" s="1"/>
  <c r="A11413" i="1" s="1"/>
  <c r="A11414" i="1" s="1"/>
  <c r="A11415" i="1" s="1"/>
  <c r="A11416" i="1" s="1"/>
  <c r="A11417" i="1" s="1"/>
  <c r="A11418" i="1" s="1"/>
  <c r="A11419" i="1" s="1"/>
  <c r="A11420" i="1" s="1"/>
  <c r="A11421" i="1" s="1"/>
  <c r="A11422" i="1" s="1"/>
  <c r="A11423" i="1" s="1"/>
  <c r="A11424" i="1" s="1"/>
  <c r="A11425" i="1" s="1"/>
  <c r="A11426" i="1" s="1"/>
  <c r="A11427" i="1" s="1"/>
  <c r="A11428" i="1" s="1"/>
  <c r="A11429" i="1" s="1"/>
  <c r="A11430" i="1" s="1"/>
  <c r="A11431" i="1" s="1"/>
  <c r="A11432" i="1" s="1"/>
  <c r="A11433" i="1" s="1"/>
  <c r="A11434" i="1" s="1"/>
  <c r="A11435" i="1" s="1"/>
  <c r="A11436" i="1" s="1"/>
  <c r="A11437" i="1" s="1"/>
  <c r="A11438" i="1" s="1"/>
  <c r="A11439" i="1" s="1"/>
  <c r="A11440" i="1" s="1"/>
  <c r="A11441" i="1" s="1"/>
  <c r="A11442" i="1" s="1"/>
  <c r="A11443" i="1" s="1"/>
  <c r="A11444" i="1" s="1"/>
  <c r="A11445" i="1" s="1"/>
  <c r="A11446" i="1" s="1"/>
  <c r="A11447" i="1" s="1"/>
  <c r="A11448" i="1" s="1"/>
  <c r="A11449" i="1" s="1"/>
  <c r="A11450" i="1" s="1"/>
  <c r="A11451" i="1" s="1"/>
  <c r="A11452" i="1" s="1"/>
  <c r="A11453" i="1" s="1"/>
  <c r="A11454" i="1" s="1"/>
  <c r="A11455" i="1" s="1"/>
  <c r="A11456" i="1" s="1"/>
  <c r="A11457" i="1" s="1"/>
  <c r="A11458" i="1" s="1"/>
  <c r="A11459" i="1" s="1"/>
  <c r="A11460" i="1" s="1"/>
  <c r="A11461" i="1" s="1"/>
  <c r="A11462" i="1" s="1"/>
  <c r="A11463" i="1" s="1"/>
  <c r="A11464" i="1" s="1"/>
  <c r="A11465" i="1" s="1"/>
  <c r="A11466" i="1" s="1"/>
  <c r="A11467" i="1" s="1"/>
  <c r="A11468" i="1" s="1"/>
  <c r="A11469" i="1" s="1"/>
  <c r="A11470" i="1" s="1"/>
  <c r="A11471" i="1" s="1"/>
  <c r="A11472" i="1" s="1"/>
  <c r="A11473" i="1" s="1"/>
  <c r="A11474" i="1" s="1"/>
  <c r="A11475" i="1" s="1"/>
  <c r="A11476" i="1" s="1"/>
  <c r="A11477" i="1" s="1"/>
  <c r="A11478" i="1" s="1"/>
  <c r="A11479" i="1" s="1"/>
  <c r="A11480" i="1" s="1"/>
  <c r="A11481" i="1" s="1"/>
  <c r="A11482" i="1" s="1"/>
  <c r="A11483" i="1" s="1"/>
  <c r="A11484" i="1" s="1"/>
  <c r="A11485" i="1" s="1"/>
  <c r="A11486" i="1" s="1"/>
  <c r="A11487" i="1" s="1"/>
  <c r="A11488" i="1" s="1"/>
  <c r="A11489" i="1" s="1"/>
  <c r="A11490" i="1" s="1"/>
  <c r="A11491" i="1" s="1"/>
  <c r="A11492" i="1" s="1"/>
  <c r="A11493" i="1" s="1"/>
  <c r="A11494" i="1" s="1"/>
  <c r="A11495" i="1" s="1"/>
  <c r="A11496" i="1" s="1"/>
  <c r="A11497" i="1" s="1"/>
  <c r="A11498" i="1" s="1"/>
  <c r="A11499" i="1" s="1"/>
  <c r="A11500" i="1" s="1"/>
  <c r="A11501" i="1" s="1"/>
  <c r="A11502" i="1" s="1"/>
  <c r="A11503" i="1" s="1"/>
  <c r="A11504" i="1" s="1"/>
  <c r="A11505" i="1" s="1"/>
  <c r="A11506" i="1" s="1"/>
  <c r="A11507" i="1" s="1"/>
  <c r="A11508" i="1" s="1"/>
  <c r="A11509" i="1" s="1"/>
  <c r="A11510" i="1" s="1"/>
  <c r="A11511" i="1" s="1"/>
  <c r="A11512" i="1" s="1"/>
  <c r="A11513" i="1" s="1"/>
  <c r="A11514" i="1" s="1"/>
  <c r="A11515" i="1" s="1"/>
  <c r="A11516" i="1" s="1"/>
  <c r="A11517" i="1" s="1"/>
  <c r="A11518" i="1" s="1"/>
  <c r="A11519" i="1" s="1"/>
  <c r="A11520" i="1" s="1"/>
  <c r="A11521" i="1" s="1"/>
  <c r="A11522" i="1" s="1"/>
  <c r="A11523" i="1" s="1"/>
  <c r="A11524" i="1" s="1"/>
  <c r="A11525" i="1" s="1"/>
  <c r="A11526" i="1" s="1"/>
  <c r="A11527" i="1" s="1"/>
  <c r="A11528" i="1" s="1"/>
  <c r="A11529" i="1" s="1"/>
  <c r="A11530" i="1" s="1"/>
  <c r="A11531" i="1" s="1"/>
  <c r="A11532" i="1" s="1"/>
  <c r="A11533" i="1" s="1"/>
  <c r="A11534" i="1" s="1"/>
  <c r="A11535" i="1" s="1"/>
  <c r="A11536" i="1" s="1"/>
  <c r="A11537" i="1" s="1"/>
  <c r="A11538" i="1" s="1"/>
  <c r="A11539" i="1" s="1"/>
  <c r="A11540" i="1" s="1"/>
  <c r="A11541" i="1" s="1"/>
  <c r="A11542" i="1" s="1"/>
  <c r="A11543" i="1" s="1"/>
  <c r="A11544" i="1" s="1"/>
  <c r="A11545" i="1" s="1"/>
  <c r="A11546" i="1" s="1"/>
  <c r="A11547" i="1" s="1"/>
  <c r="A11548" i="1" s="1"/>
  <c r="A11549" i="1" s="1"/>
  <c r="A11550" i="1" s="1"/>
  <c r="A11551" i="1" s="1"/>
  <c r="A11552" i="1" s="1"/>
  <c r="A11553" i="1" s="1"/>
  <c r="A11554" i="1" s="1"/>
  <c r="A11555" i="1" s="1"/>
  <c r="A11556" i="1" s="1"/>
  <c r="A11557" i="1" s="1"/>
  <c r="A11558" i="1" s="1"/>
  <c r="A11559" i="1" s="1"/>
  <c r="A11560" i="1" s="1"/>
  <c r="A11561" i="1" s="1"/>
  <c r="A11562" i="1" s="1"/>
  <c r="A11563" i="1" s="1"/>
  <c r="A11564" i="1" s="1"/>
  <c r="A11565" i="1" s="1"/>
  <c r="A11566" i="1" s="1"/>
  <c r="A11567" i="1" s="1"/>
  <c r="A11568" i="1" s="1"/>
  <c r="A11569" i="1" s="1"/>
  <c r="A11570" i="1" s="1"/>
  <c r="A11571" i="1" s="1"/>
  <c r="A11572" i="1" s="1"/>
  <c r="A11573" i="1" s="1"/>
  <c r="A11574" i="1" s="1"/>
  <c r="A11575" i="1" s="1"/>
  <c r="A11576" i="1" s="1"/>
  <c r="A11577" i="1" s="1"/>
  <c r="A11578" i="1" s="1"/>
  <c r="A11579" i="1" s="1"/>
  <c r="A11580" i="1" s="1"/>
  <c r="A11581" i="1" s="1"/>
  <c r="A11582" i="1" s="1"/>
  <c r="A11583" i="1" s="1"/>
  <c r="A11584" i="1" s="1"/>
  <c r="A11585" i="1" s="1"/>
  <c r="A11586" i="1" s="1"/>
  <c r="A11587" i="1" s="1"/>
  <c r="A11588" i="1" s="1"/>
  <c r="A11589" i="1" s="1"/>
  <c r="A11590" i="1" s="1"/>
  <c r="A11591" i="1" s="1"/>
  <c r="A11592" i="1" s="1"/>
  <c r="A11593" i="1" s="1"/>
  <c r="A11594" i="1" s="1"/>
  <c r="A11595" i="1" s="1"/>
  <c r="A11596" i="1" s="1"/>
  <c r="A11597" i="1" s="1"/>
  <c r="A11598" i="1" s="1"/>
  <c r="A11599" i="1" s="1"/>
  <c r="A11600" i="1" s="1"/>
  <c r="A11601" i="1" s="1"/>
  <c r="A11602" i="1" s="1"/>
  <c r="A11603" i="1" s="1"/>
  <c r="A11604" i="1" s="1"/>
  <c r="A11605" i="1" s="1"/>
  <c r="A11606" i="1" s="1"/>
  <c r="A11607" i="1" s="1"/>
  <c r="A11608" i="1" s="1"/>
  <c r="A11609" i="1" s="1"/>
  <c r="A11610" i="1" s="1"/>
  <c r="A11611" i="1" s="1"/>
  <c r="A11612" i="1" s="1"/>
  <c r="A11613" i="1" s="1"/>
  <c r="A11614" i="1" s="1"/>
  <c r="A11615" i="1" s="1"/>
  <c r="A11616" i="1" s="1"/>
  <c r="A11617" i="1" s="1"/>
  <c r="A11618" i="1" s="1"/>
  <c r="A11619" i="1" s="1"/>
  <c r="A11620" i="1" s="1"/>
  <c r="A11621" i="1" s="1"/>
  <c r="A11622" i="1" s="1"/>
  <c r="A11623" i="1" s="1"/>
  <c r="A11624" i="1" s="1"/>
  <c r="A11625" i="1" s="1"/>
  <c r="A11626" i="1" s="1"/>
  <c r="A11627" i="1" s="1"/>
  <c r="A11628" i="1" s="1"/>
  <c r="A11629" i="1" s="1"/>
  <c r="A11630" i="1" s="1"/>
  <c r="A11631" i="1" s="1"/>
  <c r="A11632" i="1" s="1"/>
  <c r="A11633" i="1" s="1"/>
  <c r="A11634" i="1" s="1"/>
  <c r="A11635" i="1" s="1"/>
  <c r="A11636" i="1" s="1"/>
  <c r="A11637" i="1" s="1"/>
  <c r="A11638" i="1" s="1"/>
  <c r="A11639" i="1" s="1"/>
  <c r="A11640" i="1" s="1"/>
  <c r="A11641" i="1" s="1"/>
  <c r="A11642" i="1" s="1"/>
  <c r="A11643" i="1" s="1"/>
  <c r="A11644" i="1" s="1"/>
  <c r="A11645" i="1" s="1"/>
  <c r="A11646" i="1" s="1"/>
  <c r="A11647" i="1" s="1"/>
  <c r="A11648" i="1" s="1"/>
  <c r="A11649" i="1" s="1"/>
  <c r="A11650" i="1" s="1"/>
  <c r="A11651" i="1" s="1"/>
  <c r="A11652" i="1" s="1"/>
  <c r="A11653" i="1" s="1"/>
  <c r="A11654" i="1" s="1"/>
  <c r="A11655" i="1" s="1"/>
  <c r="A11656" i="1" s="1"/>
  <c r="A11657" i="1" s="1"/>
  <c r="A11658" i="1" s="1"/>
  <c r="A11659" i="1" s="1"/>
  <c r="A11660" i="1" s="1"/>
  <c r="A11661" i="1" s="1"/>
  <c r="A11662" i="1" s="1"/>
  <c r="A11663" i="1" s="1"/>
  <c r="A11664" i="1" s="1"/>
  <c r="A11665" i="1" s="1"/>
  <c r="A11666" i="1" s="1"/>
  <c r="A11667" i="1" s="1"/>
  <c r="A8607" i="1"/>
  <c r="A8608" i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8530" i="1"/>
  <c r="A8531" i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7568" i="1"/>
  <c r="A7569" i="1"/>
  <c r="A7570" i="1" s="1"/>
  <c r="A7571" i="1" s="1"/>
  <c r="A7572" i="1" s="1"/>
  <c r="A7573" i="1" s="1"/>
  <c r="A7574" i="1" s="1"/>
  <c r="A7575" i="1" s="1"/>
  <c r="A7576" i="1" s="1"/>
  <c r="A7577" i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7567" i="1"/>
  <c r="A7566" i="1"/>
  <c r="A7385" i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112" i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6144" i="1"/>
  <c r="A6145" i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6143" i="1"/>
  <c r="A6142" i="1"/>
  <c r="A6105" i="1"/>
  <c r="A6106" i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04" i="1"/>
  <c r="A6103" i="1"/>
  <c r="A5757" i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5469" i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468" i="1"/>
  <c r="A5467" i="1"/>
  <c r="A5125" i="1"/>
  <c r="A5126" i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124" i="1"/>
  <c r="A5123" i="1"/>
  <c r="A4638" i="1"/>
  <c r="A4639" i="1"/>
  <c r="A4640" i="1" s="1"/>
  <c r="A4641" i="1"/>
  <c r="A4642" i="1" s="1"/>
  <c r="A4643" i="1" s="1"/>
  <c r="A4644" i="1" s="1"/>
  <c r="A4645" i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4637" i="1"/>
  <c r="A4636" i="1"/>
  <c r="A4517" i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375" i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374" i="1"/>
  <c r="A4373" i="1"/>
  <c r="A4279" i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047" i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046" i="1"/>
  <c r="A4045" i="1"/>
  <c r="A4024" i="1"/>
  <c r="A4025" i="1"/>
  <c r="A4026" i="1"/>
  <c r="A4027" i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23" i="1"/>
  <c r="A4022" i="1"/>
  <c r="A3987" i="1"/>
  <c r="A3988" i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3986" i="1"/>
  <c r="A3985" i="1"/>
  <c r="A3920" i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19" i="1"/>
  <c r="A3918" i="1"/>
  <c r="A3915" i="1"/>
  <c r="A3897" i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896" i="1"/>
  <c r="L14355" i="1"/>
  <c r="K14355" i="1"/>
  <c r="J14355" i="1"/>
  <c r="I14355" i="1"/>
  <c r="H14355" i="1"/>
  <c r="G14355" i="1"/>
  <c r="F14355" i="1"/>
  <c r="E14355" i="1"/>
  <c r="D14355" i="1"/>
  <c r="C14355" i="1"/>
  <c r="L13902" i="1"/>
  <c r="K13902" i="1"/>
  <c r="J13902" i="1"/>
  <c r="I13902" i="1"/>
  <c r="H13902" i="1"/>
  <c r="G13902" i="1"/>
  <c r="F13902" i="1"/>
  <c r="E13902" i="1"/>
  <c r="D13902" i="1"/>
  <c r="C13902" i="1"/>
  <c r="L13732" i="1"/>
  <c r="K13732" i="1"/>
  <c r="J13732" i="1"/>
  <c r="I13732" i="1"/>
  <c r="H13732" i="1"/>
  <c r="G13732" i="1"/>
  <c r="F13732" i="1"/>
  <c r="E13732" i="1"/>
  <c r="D13732" i="1"/>
  <c r="C13732" i="1"/>
  <c r="L7564" i="1"/>
  <c r="K7564" i="1"/>
  <c r="J7564" i="1"/>
  <c r="I7564" i="1"/>
  <c r="H7564" i="1"/>
  <c r="G7564" i="1"/>
  <c r="F7564" i="1"/>
  <c r="E7564" i="1"/>
  <c r="D7564" i="1"/>
  <c r="C7564" i="1"/>
  <c r="L6140" i="1"/>
  <c r="K6140" i="1"/>
  <c r="J6140" i="1"/>
  <c r="I6140" i="1"/>
  <c r="H6140" i="1"/>
  <c r="G6140" i="1"/>
  <c r="F6140" i="1"/>
  <c r="E6140" i="1"/>
  <c r="D6140" i="1"/>
  <c r="C6140" i="1"/>
  <c r="L6101" i="1"/>
  <c r="K6101" i="1"/>
  <c r="J6101" i="1"/>
  <c r="I6101" i="1"/>
  <c r="H6101" i="1"/>
  <c r="G6101" i="1"/>
  <c r="F6101" i="1"/>
  <c r="E6101" i="1"/>
  <c r="D6101" i="1"/>
  <c r="C6101" i="1"/>
  <c r="L5465" i="1"/>
  <c r="K5465" i="1"/>
  <c r="J5465" i="1"/>
  <c r="I5465" i="1"/>
  <c r="H5465" i="1"/>
  <c r="G5465" i="1"/>
  <c r="F5465" i="1"/>
  <c r="E5465" i="1"/>
  <c r="D5465" i="1"/>
  <c r="C5465" i="1"/>
  <c r="L5121" i="1"/>
  <c r="K5121" i="1"/>
  <c r="J5121" i="1"/>
  <c r="I5121" i="1"/>
  <c r="H5121" i="1"/>
  <c r="G5121" i="1"/>
  <c r="F5121" i="1"/>
  <c r="E5121" i="1"/>
  <c r="D5121" i="1"/>
  <c r="C5121" i="1"/>
  <c r="B5087" i="1"/>
  <c r="B5086" i="1"/>
  <c r="L4634" i="1"/>
  <c r="K4634" i="1"/>
  <c r="K14356" i="1" s="1"/>
  <c r="J4634" i="1"/>
  <c r="I4634" i="1"/>
  <c r="H4634" i="1"/>
  <c r="G4634" i="1"/>
  <c r="G14356" i="1" s="1"/>
  <c r="F4634" i="1"/>
  <c r="E4634" i="1"/>
  <c r="D4634" i="1"/>
  <c r="C4634" i="1"/>
  <c r="C14356" i="1" s="1"/>
  <c r="L4371" i="1"/>
  <c r="K4371" i="1"/>
  <c r="J4371" i="1"/>
  <c r="J14356" i="1" s="1"/>
  <c r="I4371" i="1"/>
  <c r="I14356" i="1" s="1"/>
  <c r="H4371" i="1"/>
  <c r="G4371" i="1"/>
  <c r="F4371" i="1"/>
  <c r="F14356" i="1" s="1"/>
  <c r="E4371" i="1"/>
  <c r="E14356" i="1" s="1"/>
  <c r="D4371" i="1"/>
  <c r="C4371" i="1"/>
  <c r="C4041" i="1"/>
  <c r="E4029" i="1"/>
  <c r="F4029" i="1" s="1"/>
  <c r="G4029" i="1" s="1"/>
  <c r="H4029" i="1" s="1"/>
  <c r="I4029" i="1" s="1"/>
  <c r="J4029" i="1" s="1"/>
  <c r="K4029" i="1" s="1"/>
  <c r="L4029" i="1" s="1"/>
  <c r="D4029" i="1"/>
  <c r="D4026" i="1"/>
  <c r="L4019" i="1"/>
  <c r="K4019" i="1"/>
  <c r="J4019" i="1"/>
  <c r="I4019" i="1"/>
  <c r="H4019" i="1"/>
  <c r="G4019" i="1"/>
  <c r="F4019" i="1"/>
  <c r="E4019" i="1"/>
  <c r="D4019" i="1"/>
  <c r="C4019" i="1"/>
  <c r="L3983" i="1"/>
  <c r="K3983" i="1"/>
  <c r="J3983" i="1"/>
  <c r="I3983" i="1"/>
  <c r="H3983" i="1"/>
  <c r="G3983" i="1"/>
  <c r="F3983" i="1"/>
  <c r="E3983" i="1"/>
  <c r="D3983" i="1"/>
  <c r="C3983" i="1"/>
  <c r="L3916" i="1"/>
  <c r="K3916" i="1"/>
  <c r="J3916" i="1"/>
  <c r="I3916" i="1"/>
  <c r="H3916" i="1"/>
  <c r="G3916" i="1"/>
  <c r="F3916" i="1"/>
  <c r="E3916" i="1"/>
  <c r="D3916" i="1"/>
  <c r="C3916" i="1"/>
  <c r="L3884" i="1"/>
  <c r="K3884" i="1"/>
  <c r="J3884" i="1"/>
  <c r="I3884" i="1"/>
  <c r="H3884" i="1"/>
  <c r="G3884" i="1"/>
  <c r="F3884" i="1"/>
  <c r="E3884" i="1"/>
  <c r="D3884" i="1"/>
  <c r="C3884" i="1"/>
  <c r="L3854" i="1"/>
  <c r="L4020" i="1" s="1"/>
  <c r="K3854" i="1"/>
  <c r="J3854" i="1"/>
  <c r="I3854" i="1"/>
  <c r="H3854" i="1"/>
  <c r="H4020" i="1" s="1"/>
  <c r="G3854" i="1"/>
  <c r="F3854" i="1"/>
  <c r="E3854" i="1"/>
  <c r="D3854" i="1"/>
  <c r="D4020" i="1" s="1"/>
  <c r="C3854" i="1"/>
  <c r="L3815" i="1"/>
  <c r="K3815" i="1"/>
  <c r="J3815" i="1"/>
  <c r="I3815" i="1"/>
  <c r="H3815" i="1"/>
  <c r="G3815" i="1"/>
  <c r="F3815" i="1"/>
  <c r="E3815" i="1"/>
  <c r="D3815" i="1"/>
  <c r="C3815" i="1"/>
  <c r="L3812" i="1"/>
  <c r="C3811" i="1"/>
  <c r="D3811" i="1" s="1"/>
  <c r="E3811" i="1" s="1"/>
  <c r="F3811" i="1" s="1"/>
  <c r="G3811" i="1" s="1"/>
  <c r="H3811" i="1" s="1"/>
  <c r="I3811" i="1" s="1"/>
  <c r="J3811" i="1" s="1"/>
  <c r="K3811" i="1" s="1"/>
  <c r="C3810" i="1"/>
  <c r="D3810" i="1" s="1"/>
  <c r="E3810" i="1" s="1"/>
  <c r="F3810" i="1" s="1"/>
  <c r="G3810" i="1" s="1"/>
  <c r="H3810" i="1" s="1"/>
  <c r="I3810" i="1" s="1"/>
  <c r="J3810" i="1" s="1"/>
  <c r="K3810" i="1" s="1"/>
  <c r="C3809" i="1"/>
  <c r="D3809" i="1" s="1"/>
  <c r="E3809" i="1" s="1"/>
  <c r="F3809" i="1" s="1"/>
  <c r="G3809" i="1" s="1"/>
  <c r="H3809" i="1" s="1"/>
  <c r="I3809" i="1" s="1"/>
  <c r="J3809" i="1" s="1"/>
  <c r="K3809" i="1" s="1"/>
  <c r="C3808" i="1"/>
  <c r="D3808" i="1" s="1"/>
  <c r="L3806" i="1"/>
  <c r="C3805" i="1"/>
  <c r="D3805" i="1" s="1"/>
  <c r="E3805" i="1" s="1"/>
  <c r="F3805" i="1" s="1"/>
  <c r="G3805" i="1" s="1"/>
  <c r="H3805" i="1" s="1"/>
  <c r="I3805" i="1" s="1"/>
  <c r="J3805" i="1" s="1"/>
  <c r="K3805" i="1" s="1"/>
  <c r="C3804" i="1"/>
  <c r="D3804" i="1" s="1"/>
  <c r="L3802" i="1"/>
  <c r="C3801" i="1"/>
  <c r="D3801" i="1" s="1"/>
  <c r="E3801" i="1" s="1"/>
  <c r="F3801" i="1" s="1"/>
  <c r="G3801" i="1" s="1"/>
  <c r="H3801" i="1" s="1"/>
  <c r="I3801" i="1" s="1"/>
  <c r="J3801" i="1" s="1"/>
  <c r="K3801" i="1" s="1"/>
  <c r="C3800" i="1"/>
  <c r="D3800" i="1" s="1"/>
  <c r="E3800" i="1" s="1"/>
  <c r="F3800" i="1" s="1"/>
  <c r="G3800" i="1" s="1"/>
  <c r="H3800" i="1" s="1"/>
  <c r="I3800" i="1" s="1"/>
  <c r="J3800" i="1" s="1"/>
  <c r="K3800" i="1" s="1"/>
  <c r="C3799" i="1"/>
  <c r="D3799" i="1" s="1"/>
  <c r="E3799" i="1" s="1"/>
  <c r="F3799" i="1" s="1"/>
  <c r="G3799" i="1" s="1"/>
  <c r="H3799" i="1" s="1"/>
  <c r="I3799" i="1" s="1"/>
  <c r="J3799" i="1" s="1"/>
  <c r="K3799" i="1" s="1"/>
  <c r="C3798" i="1"/>
  <c r="D3798" i="1" s="1"/>
  <c r="E3798" i="1" s="1"/>
  <c r="F3798" i="1" s="1"/>
  <c r="G3798" i="1" s="1"/>
  <c r="H3798" i="1" s="1"/>
  <c r="I3798" i="1" s="1"/>
  <c r="J3798" i="1" s="1"/>
  <c r="K3798" i="1" s="1"/>
  <c r="C3797" i="1"/>
  <c r="D3797" i="1" s="1"/>
  <c r="E3797" i="1" s="1"/>
  <c r="F3797" i="1" s="1"/>
  <c r="G3797" i="1" s="1"/>
  <c r="H3797" i="1" s="1"/>
  <c r="I3797" i="1" s="1"/>
  <c r="J3797" i="1" s="1"/>
  <c r="K3797" i="1" s="1"/>
  <c r="C3796" i="1"/>
  <c r="D3796" i="1" s="1"/>
  <c r="E3796" i="1" s="1"/>
  <c r="F3796" i="1" s="1"/>
  <c r="G3796" i="1" s="1"/>
  <c r="H3796" i="1" s="1"/>
  <c r="I3796" i="1" s="1"/>
  <c r="J3796" i="1" s="1"/>
  <c r="K3796" i="1" s="1"/>
  <c r="C3795" i="1"/>
  <c r="D3795" i="1" s="1"/>
  <c r="L3793" i="1"/>
  <c r="C3792" i="1"/>
  <c r="D3792" i="1" s="1"/>
  <c r="E3792" i="1" s="1"/>
  <c r="F3792" i="1" s="1"/>
  <c r="G3792" i="1" s="1"/>
  <c r="H3792" i="1" s="1"/>
  <c r="I3792" i="1" s="1"/>
  <c r="J3792" i="1" s="1"/>
  <c r="K3792" i="1" s="1"/>
  <c r="C3791" i="1"/>
  <c r="C3793" i="1" s="1"/>
  <c r="L3789" i="1"/>
  <c r="C3788" i="1"/>
  <c r="D3788" i="1" s="1"/>
  <c r="E3788" i="1" s="1"/>
  <c r="F3788" i="1" s="1"/>
  <c r="G3788" i="1" s="1"/>
  <c r="H3788" i="1" s="1"/>
  <c r="I3788" i="1" s="1"/>
  <c r="J3788" i="1" s="1"/>
  <c r="K3788" i="1" s="1"/>
  <c r="C3787" i="1"/>
  <c r="D3787" i="1" s="1"/>
  <c r="E3787" i="1" s="1"/>
  <c r="F3787" i="1" s="1"/>
  <c r="G3787" i="1" s="1"/>
  <c r="H3787" i="1" s="1"/>
  <c r="I3787" i="1" s="1"/>
  <c r="J3787" i="1" s="1"/>
  <c r="K3787" i="1" s="1"/>
  <c r="C3786" i="1"/>
  <c r="D3786" i="1" s="1"/>
  <c r="E3786" i="1" s="1"/>
  <c r="F3786" i="1" s="1"/>
  <c r="G3786" i="1" s="1"/>
  <c r="H3786" i="1" s="1"/>
  <c r="I3786" i="1" s="1"/>
  <c r="J3786" i="1" s="1"/>
  <c r="K3786" i="1" s="1"/>
  <c r="C3785" i="1"/>
  <c r="D3785" i="1" s="1"/>
  <c r="E3785" i="1" s="1"/>
  <c r="F3785" i="1" s="1"/>
  <c r="G3785" i="1" s="1"/>
  <c r="H3785" i="1" s="1"/>
  <c r="I3785" i="1" s="1"/>
  <c r="J3785" i="1" s="1"/>
  <c r="K3785" i="1" s="1"/>
  <c r="C3784" i="1"/>
  <c r="D3784" i="1" s="1"/>
  <c r="E3784" i="1" s="1"/>
  <c r="F3784" i="1" s="1"/>
  <c r="G3784" i="1" s="1"/>
  <c r="H3784" i="1" s="1"/>
  <c r="I3784" i="1" s="1"/>
  <c r="J3784" i="1" s="1"/>
  <c r="K3784" i="1" s="1"/>
  <c r="C3783" i="1"/>
  <c r="D3783" i="1" s="1"/>
  <c r="E3783" i="1" s="1"/>
  <c r="F3783" i="1" s="1"/>
  <c r="G3783" i="1" s="1"/>
  <c r="H3783" i="1" s="1"/>
  <c r="I3783" i="1" s="1"/>
  <c r="J3783" i="1" s="1"/>
  <c r="K3783" i="1" s="1"/>
  <c r="C3782" i="1"/>
  <c r="D3782" i="1" s="1"/>
  <c r="E3782" i="1" s="1"/>
  <c r="F3782" i="1" s="1"/>
  <c r="G3782" i="1" s="1"/>
  <c r="H3782" i="1" s="1"/>
  <c r="I3782" i="1" s="1"/>
  <c r="J3782" i="1" s="1"/>
  <c r="K3782" i="1" s="1"/>
  <c r="C3781" i="1"/>
  <c r="D3781" i="1" s="1"/>
  <c r="E3781" i="1" s="1"/>
  <c r="F3781" i="1" s="1"/>
  <c r="G3781" i="1" s="1"/>
  <c r="H3781" i="1" s="1"/>
  <c r="I3781" i="1" s="1"/>
  <c r="J3781" i="1" s="1"/>
  <c r="K3781" i="1" s="1"/>
  <c r="C3780" i="1"/>
  <c r="D3780" i="1" s="1"/>
  <c r="E3780" i="1" s="1"/>
  <c r="F3780" i="1" s="1"/>
  <c r="G3780" i="1" s="1"/>
  <c r="H3780" i="1" s="1"/>
  <c r="I3780" i="1" s="1"/>
  <c r="J3780" i="1" s="1"/>
  <c r="K3780" i="1" s="1"/>
  <c r="C3779" i="1"/>
  <c r="L3776" i="1"/>
  <c r="L3775" i="1"/>
  <c r="K3774" i="1"/>
  <c r="J3774" i="1"/>
  <c r="I3774" i="1"/>
  <c r="H3774" i="1"/>
  <c r="G3774" i="1"/>
  <c r="F3774" i="1"/>
  <c r="E3774" i="1"/>
  <c r="D3774" i="1"/>
  <c r="C3774" i="1"/>
  <c r="K3773" i="1"/>
  <c r="J3773" i="1"/>
  <c r="I3773" i="1"/>
  <c r="H3773" i="1"/>
  <c r="G3773" i="1"/>
  <c r="F3773" i="1"/>
  <c r="E3773" i="1"/>
  <c r="D3773" i="1"/>
  <c r="C3773" i="1"/>
  <c r="K3772" i="1"/>
  <c r="J3772" i="1"/>
  <c r="I3772" i="1"/>
  <c r="H3772" i="1"/>
  <c r="G3772" i="1"/>
  <c r="F3772" i="1"/>
  <c r="E3772" i="1"/>
  <c r="D3772" i="1"/>
  <c r="C3772" i="1"/>
  <c r="K3771" i="1"/>
  <c r="J3771" i="1"/>
  <c r="I3771" i="1"/>
  <c r="H3771" i="1"/>
  <c r="G3771" i="1"/>
  <c r="F3771" i="1"/>
  <c r="E3771" i="1"/>
  <c r="D3771" i="1"/>
  <c r="C3771" i="1"/>
  <c r="K3770" i="1"/>
  <c r="J3770" i="1"/>
  <c r="I3770" i="1"/>
  <c r="H3770" i="1"/>
  <c r="G3770" i="1"/>
  <c r="F3770" i="1"/>
  <c r="E3770" i="1"/>
  <c r="D3770" i="1"/>
  <c r="C3770" i="1"/>
  <c r="K3769" i="1"/>
  <c r="J3769" i="1"/>
  <c r="I3769" i="1"/>
  <c r="H3769" i="1"/>
  <c r="G3769" i="1"/>
  <c r="F3769" i="1"/>
  <c r="E3769" i="1"/>
  <c r="D3769" i="1"/>
  <c r="C3769" i="1"/>
  <c r="K3768" i="1"/>
  <c r="J3768" i="1"/>
  <c r="I3768" i="1"/>
  <c r="H3768" i="1"/>
  <c r="G3768" i="1"/>
  <c r="F3768" i="1"/>
  <c r="E3768" i="1"/>
  <c r="D3768" i="1"/>
  <c r="C3768" i="1"/>
  <c r="K3766" i="1"/>
  <c r="J3766" i="1"/>
  <c r="I3766" i="1"/>
  <c r="H3766" i="1"/>
  <c r="G3766" i="1"/>
  <c r="F3766" i="1"/>
  <c r="E3766" i="1"/>
  <c r="D3766" i="1"/>
  <c r="C3766" i="1"/>
  <c r="K3765" i="1"/>
  <c r="J3765" i="1"/>
  <c r="I3765" i="1"/>
  <c r="H3765" i="1"/>
  <c r="G3765" i="1"/>
  <c r="F3765" i="1"/>
  <c r="E3765" i="1"/>
  <c r="D3765" i="1"/>
  <c r="C3765" i="1"/>
  <c r="K3764" i="1"/>
  <c r="J3764" i="1"/>
  <c r="I3764" i="1"/>
  <c r="H3764" i="1"/>
  <c r="G3764" i="1"/>
  <c r="F3764" i="1"/>
  <c r="E3764" i="1"/>
  <c r="D3764" i="1"/>
  <c r="C3764" i="1"/>
  <c r="K3763" i="1"/>
  <c r="J3763" i="1"/>
  <c r="I3763" i="1"/>
  <c r="H3763" i="1"/>
  <c r="G3763" i="1"/>
  <c r="F3763" i="1"/>
  <c r="E3763" i="1"/>
  <c r="D3763" i="1"/>
  <c r="C3763" i="1"/>
  <c r="K3762" i="1"/>
  <c r="J3762" i="1"/>
  <c r="I3762" i="1"/>
  <c r="H3762" i="1"/>
  <c r="G3762" i="1"/>
  <c r="F3762" i="1"/>
  <c r="E3762" i="1"/>
  <c r="D3762" i="1"/>
  <c r="C3762" i="1"/>
  <c r="K3761" i="1"/>
  <c r="J3761" i="1"/>
  <c r="I3761" i="1"/>
  <c r="H3761" i="1"/>
  <c r="G3761" i="1"/>
  <c r="F3761" i="1"/>
  <c r="E3761" i="1"/>
  <c r="D3761" i="1"/>
  <c r="C3761" i="1"/>
  <c r="K3760" i="1"/>
  <c r="J3760" i="1"/>
  <c r="I3760" i="1"/>
  <c r="H3760" i="1"/>
  <c r="G3760" i="1"/>
  <c r="F3760" i="1"/>
  <c r="E3760" i="1"/>
  <c r="D3760" i="1"/>
  <c r="C3760" i="1"/>
  <c r="K3759" i="1"/>
  <c r="J3759" i="1"/>
  <c r="I3759" i="1"/>
  <c r="H3759" i="1"/>
  <c r="G3759" i="1"/>
  <c r="F3759" i="1"/>
  <c r="E3759" i="1"/>
  <c r="D3759" i="1"/>
  <c r="C3759" i="1"/>
  <c r="K3758" i="1"/>
  <c r="J3758" i="1"/>
  <c r="I3758" i="1"/>
  <c r="H3758" i="1"/>
  <c r="G3758" i="1"/>
  <c r="F3758" i="1"/>
  <c r="E3758" i="1"/>
  <c r="D3758" i="1"/>
  <c r="C3758" i="1"/>
  <c r="K3757" i="1"/>
  <c r="J3757" i="1"/>
  <c r="I3757" i="1"/>
  <c r="H3757" i="1"/>
  <c r="G3757" i="1"/>
  <c r="F3757" i="1"/>
  <c r="E3757" i="1"/>
  <c r="D3757" i="1"/>
  <c r="C3757" i="1"/>
  <c r="K3756" i="1"/>
  <c r="J3756" i="1"/>
  <c r="I3756" i="1"/>
  <c r="H3756" i="1"/>
  <c r="G3756" i="1"/>
  <c r="F3756" i="1"/>
  <c r="E3756" i="1"/>
  <c r="D3756" i="1"/>
  <c r="C3756" i="1"/>
  <c r="K3755" i="1"/>
  <c r="J3755" i="1"/>
  <c r="I3755" i="1"/>
  <c r="H3755" i="1"/>
  <c r="G3755" i="1"/>
  <c r="F3755" i="1"/>
  <c r="E3755" i="1"/>
  <c r="D3755" i="1"/>
  <c r="C3755" i="1"/>
  <c r="K3754" i="1"/>
  <c r="J3754" i="1"/>
  <c r="I3754" i="1"/>
  <c r="H3754" i="1"/>
  <c r="G3754" i="1"/>
  <c r="F3754" i="1"/>
  <c r="E3754" i="1"/>
  <c r="D3754" i="1"/>
  <c r="C3754" i="1"/>
  <c r="K3753" i="1"/>
  <c r="J3753" i="1"/>
  <c r="I3753" i="1"/>
  <c r="H3753" i="1"/>
  <c r="G3753" i="1"/>
  <c r="F3753" i="1"/>
  <c r="E3753" i="1"/>
  <c r="D3753" i="1"/>
  <c r="C3753" i="1"/>
  <c r="K3752" i="1"/>
  <c r="J3752" i="1"/>
  <c r="I3752" i="1"/>
  <c r="H3752" i="1"/>
  <c r="G3752" i="1"/>
  <c r="F3752" i="1"/>
  <c r="E3752" i="1"/>
  <c r="D3752" i="1"/>
  <c r="C3752" i="1"/>
  <c r="K3751" i="1"/>
  <c r="J3751" i="1"/>
  <c r="I3751" i="1"/>
  <c r="H3751" i="1"/>
  <c r="G3751" i="1"/>
  <c r="F3751" i="1"/>
  <c r="E3751" i="1"/>
  <c r="D3751" i="1"/>
  <c r="C3751" i="1"/>
  <c r="K3750" i="1"/>
  <c r="J3750" i="1"/>
  <c r="I3750" i="1"/>
  <c r="H3750" i="1"/>
  <c r="G3750" i="1"/>
  <c r="F3750" i="1"/>
  <c r="E3750" i="1"/>
  <c r="D3750" i="1"/>
  <c r="C3750" i="1"/>
  <c r="K3749" i="1"/>
  <c r="J3749" i="1"/>
  <c r="I3749" i="1"/>
  <c r="H3749" i="1"/>
  <c r="G3749" i="1"/>
  <c r="F3749" i="1"/>
  <c r="E3749" i="1"/>
  <c r="D3749" i="1"/>
  <c r="C3749" i="1"/>
  <c r="K3748" i="1"/>
  <c r="J3748" i="1"/>
  <c r="I3748" i="1"/>
  <c r="H3748" i="1"/>
  <c r="G3748" i="1"/>
  <c r="F3748" i="1"/>
  <c r="E3748" i="1"/>
  <c r="D3748" i="1"/>
  <c r="C3748" i="1"/>
  <c r="K3747" i="1"/>
  <c r="J3747" i="1"/>
  <c r="I3747" i="1"/>
  <c r="H3747" i="1"/>
  <c r="G3747" i="1"/>
  <c r="F3747" i="1"/>
  <c r="E3747" i="1"/>
  <c r="D3747" i="1"/>
  <c r="C3747" i="1"/>
  <c r="K3746" i="1"/>
  <c r="J3746" i="1"/>
  <c r="I3746" i="1"/>
  <c r="H3746" i="1"/>
  <c r="G3746" i="1"/>
  <c r="F3746" i="1"/>
  <c r="E3746" i="1"/>
  <c r="D3746" i="1"/>
  <c r="C3746" i="1"/>
  <c r="K3745" i="1"/>
  <c r="J3745" i="1"/>
  <c r="I3745" i="1"/>
  <c r="H3745" i="1"/>
  <c r="G3745" i="1"/>
  <c r="F3745" i="1"/>
  <c r="E3745" i="1"/>
  <c r="D3745" i="1"/>
  <c r="C3745" i="1"/>
  <c r="K3744" i="1"/>
  <c r="J3744" i="1"/>
  <c r="I3744" i="1"/>
  <c r="H3744" i="1"/>
  <c r="G3744" i="1"/>
  <c r="F3744" i="1"/>
  <c r="E3744" i="1"/>
  <c r="D3744" i="1"/>
  <c r="C3744" i="1"/>
  <c r="K3743" i="1"/>
  <c r="J3743" i="1"/>
  <c r="I3743" i="1"/>
  <c r="H3743" i="1"/>
  <c r="G3743" i="1"/>
  <c r="F3743" i="1"/>
  <c r="E3743" i="1"/>
  <c r="D3743" i="1"/>
  <c r="C3743" i="1"/>
  <c r="K3742" i="1"/>
  <c r="J3742" i="1"/>
  <c r="I3742" i="1"/>
  <c r="H3742" i="1"/>
  <c r="G3742" i="1"/>
  <c r="F3742" i="1"/>
  <c r="E3742" i="1"/>
  <c r="D3742" i="1"/>
  <c r="C3742" i="1"/>
  <c r="K3741" i="1"/>
  <c r="J3741" i="1"/>
  <c r="I3741" i="1"/>
  <c r="H3741" i="1"/>
  <c r="G3741" i="1"/>
  <c r="F3741" i="1"/>
  <c r="E3741" i="1"/>
  <c r="D3741" i="1"/>
  <c r="C3741" i="1"/>
  <c r="K3740" i="1"/>
  <c r="J3740" i="1"/>
  <c r="I3740" i="1"/>
  <c r="H3740" i="1"/>
  <c r="G3740" i="1"/>
  <c r="F3740" i="1"/>
  <c r="E3740" i="1"/>
  <c r="D3740" i="1"/>
  <c r="C3740" i="1"/>
  <c r="K3739" i="1"/>
  <c r="J3739" i="1"/>
  <c r="I3739" i="1"/>
  <c r="H3739" i="1"/>
  <c r="G3739" i="1"/>
  <c r="F3739" i="1"/>
  <c r="E3739" i="1"/>
  <c r="D3739" i="1"/>
  <c r="C3739" i="1"/>
  <c r="K3738" i="1"/>
  <c r="J3738" i="1"/>
  <c r="I3738" i="1"/>
  <c r="H3738" i="1"/>
  <c r="G3738" i="1"/>
  <c r="F3738" i="1"/>
  <c r="E3738" i="1"/>
  <c r="D3738" i="1"/>
  <c r="C3738" i="1"/>
  <c r="K3737" i="1"/>
  <c r="J3737" i="1"/>
  <c r="I3737" i="1"/>
  <c r="H3737" i="1"/>
  <c r="G3737" i="1"/>
  <c r="F3737" i="1"/>
  <c r="E3737" i="1"/>
  <c r="D3737" i="1"/>
  <c r="C3737" i="1"/>
  <c r="K3736" i="1"/>
  <c r="J3736" i="1"/>
  <c r="I3736" i="1"/>
  <c r="H3736" i="1"/>
  <c r="G3736" i="1"/>
  <c r="F3736" i="1"/>
  <c r="E3736" i="1"/>
  <c r="D3736" i="1"/>
  <c r="C3736" i="1"/>
  <c r="K3735" i="1"/>
  <c r="J3735" i="1"/>
  <c r="I3735" i="1"/>
  <c r="H3735" i="1"/>
  <c r="G3735" i="1"/>
  <c r="F3735" i="1"/>
  <c r="E3735" i="1"/>
  <c r="D3735" i="1"/>
  <c r="C3735" i="1"/>
  <c r="K3734" i="1"/>
  <c r="J3734" i="1"/>
  <c r="I3734" i="1"/>
  <c r="H3734" i="1"/>
  <c r="G3734" i="1"/>
  <c r="F3734" i="1"/>
  <c r="E3734" i="1"/>
  <c r="D3734" i="1"/>
  <c r="C3734" i="1"/>
  <c r="K3733" i="1"/>
  <c r="J3733" i="1"/>
  <c r="I3733" i="1"/>
  <c r="H3733" i="1"/>
  <c r="G3733" i="1"/>
  <c r="F3733" i="1"/>
  <c r="E3733" i="1"/>
  <c r="D3733" i="1"/>
  <c r="C3733" i="1"/>
  <c r="K3732" i="1"/>
  <c r="J3732" i="1"/>
  <c r="I3732" i="1"/>
  <c r="H3732" i="1"/>
  <c r="G3732" i="1"/>
  <c r="F3732" i="1"/>
  <c r="E3732" i="1"/>
  <c r="D3732" i="1"/>
  <c r="C3732" i="1"/>
  <c r="K3731" i="1"/>
  <c r="J3731" i="1"/>
  <c r="I3731" i="1"/>
  <c r="H3731" i="1"/>
  <c r="G3731" i="1"/>
  <c r="F3731" i="1"/>
  <c r="E3731" i="1"/>
  <c r="D3731" i="1"/>
  <c r="C3731" i="1"/>
  <c r="K3730" i="1"/>
  <c r="J3730" i="1"/>
  <c r="I3730" i="1"/>
  <c r="H3730" i="1"/>
  <c r="G3730" i="1"/>
  <c r="F3730" i="1"/>
  <c r="E3730" i="1"/>
  <c r="D3730" i="1"/>
  <c r="C3730" i="1"/>
  <c r="K3729" i="1"/>
  <c r="J3729" i="1"/>
  <c r="I3729" i="1"/>
  <c r="H3729" i="1"/>
  <c r="G3729" i="1"/>
  <c r="F3729" i="1"/>
  <c r="E3729" i="1"/>
  <c r="D3729" i="1"/>
  <c r="C3729" i="1"/>
  <c r="K3728" i="1"/>
  <c r="J3728" i="1"/>
  <c r="I3728" i="1"/>
  <c r="H3728" i="1"/>
  <c r="G3728" i="1"/>
  <c r="F3728" i="1"/>
  <c r="E3728" i="1"/>
  <c r="D3728" i="1"/>
  <c r="C3728" i="1"/>
  <c r="K3727" i="1"/>
  <c r="J3727" i="1"/>
  <c r="I3727" i="1"/>
  <c r="H3727" i="1"/>
  <c r="G3727" i="1"/>
  <c r="F3727" i="1"/>
  <c r="E3727" i="1"/>
  <c r="D3727" i="1"/>
  <c r="C3727" i="1"/>
  <c r="K3726" i="1"/>
  <c r="J3726" i="1"/>
  <c r="I3726" i="1"/>
  <c r="H3726" i="1"/>
  <c r="G3726" i="1"/>
  <c r="F3726" i="1"/>
  <c r="E3726" i="1"/>
  <c r="D3726" i="1"/>
  <c r="C3726" i="1"/>
  <c r="K3725" i="1"/>
  <c r="J3725" i="1"/>
  <c r="I3725" i="1"/>
  <c r="H3725" i="1"/>
  <c r="G3725" i="1"/>
  <c r="F3725" i="1"/>
  <c r="E3725" i="1"/>
  <c r="D3725" i="1"/>
  <c r="C3725" i="1"/>
  <c r="K3724" i="1"/>
  <c r="J3724" i="1"/>
  <c r="I3724" i="1"/>
  <c r="H3724" i="1"/>
  <c r="G3724" i="1"/>
  <c r="F3724" i="1"/>
  <c r="E3724" i="1"/>
  <c r="D3724" i="1"/>
  <c r="C3724" i="1"/>
  <c r="K3723" i="1"/>
  <c r="J3723" i="1"/>
  <c r="I3723" i="1"/>
  <c r="H3723" i="1"/>
  <c r="G3723" i="1"/>
  <c r="F3723" i="1"/>
  <c r="E3723" i="1"/>
  <c r="D3723" i="1"/>
  <c r="C3723" i="1"/>
  <c r="K3722" i="1"/>
  <c r="J3722" i="1"/>
  <c r="I3722" i="1"/>
  <c r="H3722" i="1"/>
  <c r="G3722" i="1"/>
  <c r="F3722" i="1"/>
  <c r="E3722" i="1"/>
  <c r="D3722" i="1"/>
  <c r="C3722" i="1"/>
  <c r="K3721" i="1"/>
  <c r="J3721" i="1"/>
  <c r="I3721" i="1"/>
  <c r="H3721" i="1"/>
  <c r="G3721" i="1"/>
  <c r="F3721" i="1"/>
  <c r="E3721" i="1"/>
  <c r="D3721" i="1"/>
  <c r="C3721" i="1"/>
  <c r="K3720" i="1"/>
  <c r="J3720" i="1"/>
  <c r="I3720" i="1"/>
  <c r="H3720" i="1"/>
  <c r="G3720" i="1"/>
  <c r="F3720" i="1"/>
  <c r="E3720" i="1"/>
  <c r="D3720" i="1"/>
  <c r="C3720" i="1"/>
  <c r="K3719" i="1"/>
  <c r="J3719" i="1"/>
  <c r="I3719" i="1"/>
  <c r="H3719" i="1"/>
  <c r="G3719" i="1"/>
  <c r="F3719" i="1"/>
  <c r="E3719" i="1"/>
  <c r="D3719" i="1"/>
  <c r="C3719" i="1"/>
  <c r="K3718" i="1"/>
  <c r="J3718" i="1"/>
  <c r="I3718" i="1"/>
  <c r="H3718" i="1"/>
  <c r="G3718" i="1"/>
  <c r="F3718" i="1"/>
  <c r="E3718" i="1"/>
  <c r="D3718" i="1"/>
  <c r="C3718" i="1"/>
  <c r="K3717" i="1"/>
  <c r="J3717" i="1"/>
  <c r="I3717" i="1"/>
  <c r="H3717" i="1"/>
  <c r="G3717" i="1"/>
  <c r="F3717" i="1"/>
  <c r="E3717" i="1"/>
  <c r="D3717" i="1"/>
  <c r="C3717" i="1"/>
  <c r="K3716" i="1"/>
  <c r="J3716" i="1"/>
  <c r="I3716" i="1"/>
  <c r="H3716" i="1"/>
  <c r="G3716" i="1"/>
  <c r="F3716" i="1"/>
  <c r="E3716" i="1"/>
  <c r="D3716" i="1"/>
  <c r="C3716" i="1"/>
  <c r="K3715" i="1"/>
  <c r="J3715" i="1"/>
  <c r="I3715" i="1"/>
  <c r="H3715" i="1"/>
  <c r="G3715" i="1"/>
  <c r="F3715" i="1"/>
  <c r="E3715" i="1"/>
  <c r="D3715" i="1"/>
  <c r="C3715" i="1"/>
  <c r="K3714" i="1"/>
  <c r="J3714" i="1"/>
  <c r="I3714" i="1"/>
  <c r="H3714" i="1"/>
  <c r="G3714" i="1"/>
  <c r="F3714" i="1"/>
  <c r="E3714" i="1"/>
  <c r="D3714" i="1"/>
  <c r="C3714" i="1"/>
  <c r="K3713" i="1"/>
  <c r="J3713" i="1"/>
  <c r="I3713" i="1"/>
  <c r="H3713" i="1"/>
  <c r="G3713" i="1"/>
  <c r="F3713" i="1"/>
  <c r="E3713" i="1"/>
  <c r="D3713" i="1"/>
  <c r="C3713" i="1"/>
  <c r="K3712" i="1"/>
  <c r="J3712" i="1"/>
  <c r="I3712" i="1"/>
  <c r="H3712" i="1"/>
  <c r="G3712" i="1"/>
  <c r="F3712" i="1"/>
  <c r="E3712" i="1"/>
  <c r="D3712" i="1"/>
  <c r="C3712" i="1"/>
  <c r="K3711" i="1"/>
  <c r="J3711" i="1"/>
  <c r="I3711" i="1"/>
  <c r="H3711" i="1"/>
  <c r="G3711" i="1"/>
  <c r="F3711" i="1"/>
  <c r="E3711" i="1"/>
  <c r="D3711" i="1"/>
  <c r="C3711" i="1"/>
  <c r="K3710" i="1"/>
  <c r="J3710" i="1"/>
  <c r="I3710" i="1"/>
  <c r="H3710" i="1"/>
  <c r="G3710" i="1"/>
  <c r="F3710" i="1"/>
  <c r="E3710" i="1"/>
  <c r="D3710" i="1"/>
  <c r="C3710" i="1"/>
  <c r="K3709" i="1"/>
  <c r="J3709" i="1"/>
  <c r="I3709" i="1"/>
  <c r="H3709" i="1"/>
  <c r="G3709" i="1"/>
  <c r="F3709" i="1"/>
  <c r="E3709" i="1"/>
  <c r="D3709" i="1"/>
  <c r="C3709" i="1"/>
  <c r="K3708" i="1"/>
  <c r="J3708" i="1"/>
  <c r="I3708" i="1"/>
  <c r="H3708" i="1"/>
  <c r="G3708" i="1"/>
  <c r="F3708" i="1"/>
  <c r="E3708" i="1"/>
  <c r="D3708" i="1"/>
  <c r="C3708" i="1"/>
  <c r="K3707" i="1"/>
  <c r="J3707" i="1"/>
  <c r="I3707" i="1"/>
  <c r="H3707" i="1"/>
  <c r="G3707" i="1"/>
  <c r="F3707" i="1"/>
  <c r="E3707" i="1"/>
  <c r="D3707" i="1"/>
  <c r="C3707" i="1"/>
  <c r="K3706" i="1"/>
  <c r="J3706" i="1"/>
  <c r="I3706" i="1"/>
  <c r="H3706" i="1"/>
  <c r="G3706" i="1"/>
  <c r="F3706" i="1"/>
  <c r="E3706" i="1"/>
  <c r="D3706" i="1"/>
  <c r="C3706" i="1"/>
  <c r="K3705" i="1"/>
  <c r="J3705" i="1"/>
  <c r="I3705" i="1"/>
  <c r="H3705" i="1"/>
  <c r="G3705" i="1"/>
  <c r="F3705" i="1"/>
  <c r="E3705" i="1"/>
  <c r="D3705" i="1"/>
  <c r="C3705" i="1"/>
  <c r="K3704" i="1"/>
  <c r="J3704" i="1"/>
  <c r="I3704" i="1"/>
  <c r="H3704" i="1"/>
  <c r="G3704" i="1"/>
  <c r="F3704" i="1"/>
  <c r="E3704" i="1"/>
  <c r="D3704" i="1"/>
  <c r="C3704" i="1"/>
  <c r="K3703" i="1"/>
  <c r="J3703" i="1"/>
  <c r="I3703" i="1"/>
  <c r="H3703" i="1"/>
  <c r="G3703" i="1"/>
  <c r="F3703" i="1"/>
  <c r="E3703" i="1"/>
  <c r="D3703" i="1"/>
  <c r="C3703" i="1"/>
  <c r="K3702" i="1"/>
  <c r="J3702" i="1"/>
  <c r="I3702" i="1"/>
  <c r="H3702" i="1"/>
  <c r="G3702" i="1"/>
  <c r="F3702" i="1"/>
  <c r="E3702" i="1"/>
  <c r="D3702" i="1"/>
  <c r="C3702" i="1"/>
  <c r="K3701" i="1"/>
  <c r="J3701" i="1"/>
  <c r="I3701" i="1"/>
  <c r="H3701" i="1"/>
  <c r="G3701" i="1"/>
  <c r="F3701" i="1"/>
  <c r="E3701" i="1"/>
  <c r="D3701" i="1"/>
  <c r="C3701" i="1"/>
  <c r="K3700" i="1"/>
  <c r="J3700" i="1"/>
  <c r="I3700" i="1"/>
  <c r="H3700" i="1"/>
  <c r="G3700" i="1"/>
  <c r="F3700" i="1"/>
  <c r="E3700" i="1"/>
  <c r="D3700" i="1"/>
  <c r="C3700" i="1"/>
  <c r="K3699" i="1"/>
  <c r="J3699" i="1"/>
  <c r="I3699" i="1"/>
  <c r="H3699" i="1"/>
  <c r="G3699" i="1"/>
  <c r="F3699" i="1"/>
  <c r="E3699" i="1"/>
  <c r="D3699" i="1"/>
  <c r="C3699" i="1"/>
  <c r="K3698" i="1"/>
  <c r="J3698" i="1"/>
  <c r="I3698" i="1"/>
  <c r="H3698" i="1"/>
  <c r="G3698" i="1"/>
  <c r="F3698" i="1"/>
  <c r="E3698" i="1"/>
  <c r="D3698" i="1"/>
  <c r="C3698" i="1"/>
  <c r="L3695" i="1"/>
  <c r="K3694" i="1"/>
  <c r="J3694" i="1"/>
  <c r="I3694" i="1"/>
  <c r="H3694" i="1"/>
  <c r="G3694" i="1"/>
  <c r="F3694" i="1"/>
  <c r="E3694" i="1"/>
  <c r="D3694" i="1"/>
  <c r="C3694" i="1"/>
  <c r="K3693" i="1"/>
  <c r="J3693" i="1"/>
  <c r="I3693" i="1"/>
  <c r="H3693" i="1"/>
  <c r="G3693" i="1"/>
  <c r="F3693" i="1"/>
  <c r="E3693" i="1"/>
  <c r="D3693" i="1"/>
  <c r="C3693" i="1"/>
  <c r="K3692" i="1"/>
  <c r="J3692" i="1"/>
  <c r="I3692" i="1"/>
  <c r="H3692" i="1"/>
  <c r="G3692" i="1"/>
  <c r="F3692" i="1"/>
  <c r="E3692" i="1"/>
  <c r="D3692" i="1"/>
  <c r="C3692" i="1"/>
  <c r="K3691" i="1"/>
  <c r="J3691" i="1"/>
  <c r="I3691" i="1"/>
  <c r="H3691" i="1"/>
  <c r="G3691" i="1"/>
  <c r="F3691" i="1"/>
  <c r="E3691" i="1"/>
  <c r="D3691" i="1"/>
  <c r="C3691" i="1"/>
  <c r="K3690" i="1"/>
  <c r="J3690" i="1"/>
  <c r="I3690" i="1"/>
  <c r="H3690" i="1"/>
  <c r="G3690" i="1"/>
  <c r="F3690" i="1"/>
  <c r="E3690" i="1"/>
  <c r="D3690" i="1"/>
  <c r="C3690" i="1"/>
  <c r="K3689" i="1"/>
  <c r="J3689" i="1"/>
  <c r="I3689" i="1"/>
  <c r="H3689" i="1"/>
  <c r="G3689" i="1"/>
  <c r="F3689" i="1"/>
  <c r="E3689" i="1"/>
  <c r="D3689" i="1"/>
  <c r="C3689" i="1"/>
  <c r="K3688" i="1"/>
  <c r="J3688" i="1"/>
  <c r="I3688" i="1"/>
  <c r="H3688" i="1"/>
  <c r="G3688" i="1"/>
  <c r="F3688" i="1"/>
  <c r="E3688" i="1"/>
  <c r="D3688" i="1"/>
  <c r="C3688" i="1"/>
  <c r="K3687" i="1"/>
  <c r="J3687" i="1"/>
  <c r="I3687" i="1"/>
  <c r="H3687" i="1"/>
  <c r="G3687" i="1"/>
  <c r="F3687" i="1"/>
  <c r="E3687" i="1"/>
  <c r="D3687" i="1"/>
  <c r="C3687" i="1"/>
  <c r="K3686" i="1"/>
  <c r="J3686" i="1"/>
  <c r="I3686" i="1"/>
  <c r="H3686" i="1"/>
  <c r="G3686" i="1"/>
  <c r="F3686" i="1"/>
  <c r="E3686" i="1"/>
  <c r="D3686" i="1"/>
  <c r="C3686" i="1"/>
  <c r="K3685" i="1"/>
  <c r="J3685" i="1"/>
  <c r="I3685" i="1"/>
  <c r="H3685" i="1"/>
  <c r="G3685" i="1"/>
  <c r="F3685" i="1"/>
  <c r="E3685" i="1"/>
  <c r="D3685" i="1"/>
  <c r="C3685" i="1"/>
  <c r="K3684" i="1"/>
  <c r="J3684" i="1"/>
  <c r="I3684" i="1"/>
  <c r="H3684" i="1"/>
  <c r="G3684" i="1"/>
  <c r="F3684" i="1"/>
  <c r="E3684" i="1"/>
  <c r="D3684" i="1"/>
  <c r="C3684" i="1"/>
  <c r="K3683" i="1"/>
  <c r="J3683" i="1"/>
  <c r="I3683" i="1"/>
  <c r="H3683" i="1"/>
  <c r="G3683" i="1"/>
  <c r="F3683" i="1"/>
  <c r="E3683" i="1"/>
  <c r="D3683" i="1"/>
  <c r="C3683" i="1"/>
  <c r="K3682" i="1"/>
  <c r="J3682" i="1"/>
  <c r="I3682" i="1"/>
  <c r="H3682" i="1"/>
  <c r="G3682" i="1"/>
  <c r="F3682" i="1"/>
  <c r="E3682" i="1"/>
  <c r="D3682" i="1"/>
  <c r="C3682" i="1"/>
  <c r="K3681" i="1"/>
  <c r="J3681" i="1"/>
  <c r="I3681" i="1"/>
  <c r="H3681" i="1"/>
  <c r="G3681" i="1"/>
  <c r="F3681" i="1"/>
  <c r="E3681" i="1"/>
  <c r="D3681" i="1"/>
  <c r="C3681" i="1"/>
  <c r="L3679" i="1"/>
  <c r="K3678" i="1"/>
  <c r="J3678" i="1"/>
  <c r="I3678" i="1"/>
  <c r="H3678" i="1"/>
  <c r="G3678" i="1"/>
  <c r="F3678" i="1"/>
  <c r="E3678" i="1"/>
  <c r="D3678" i="1"/>
  <c r="C3678" i="1"/>
  <c r="K3677" i="1"/>
  <c r="J3677" i="1"/>
  <c r="I3677" i="1"/>
  <c r="H3677" i="1"/>
  <c r="G3677" i="1"/>
  <c r="F3677" i="1"/>
  <c r="E3677" i="1"/>
  <c r="D3677" i="1"/>
  <c r="C3677" i="1"/>
  <c r="K3676" i="1"/>
  <c r="J3676" i="1"/>
  <c r="I3676" i="1"/>
  <c r="H3676" i="1"/>
  <c r="G3676" i="1"/>
  <c r="F3676" i="1"/>
  <c r="E3676" i="1"/>
  <c r="D3676" i="1"/>
  <c r="C3676" i="1"/>
  <c r="K3675" i="1"/>
  <c r="J3675" i="1"/>
  <c r="I3675" i="1"/>
  <c r="H3675" i="1"/>
  <c r="G3675" i="1"/>
  <c r="F3675" i="1"/>
  <c r="E3675" i="1"/>
  <c r="D3675" i="1"/>
  <c r="C3675" i="1"/>
  <c r="K3674" i="1"/>
  <c r="J3674" i="1"/>
  <c r="I3674" i="1"/>
  <c r="H3674" i="1"/>
  <c r="G3674" i="1"/>
  <c r="F3674" i="1"/>
  <c r="E3674" i="1"/>
  <c r="D3674" i="1"/>
  <c r="C3674" i="1"/>
  <c r="K3673" i="1"/>
  <c r="J3673" i="1"/>
  <c r="I3673" i="1"/>
  <c r="H3673" i="1"/>
  <c r="G3673" i="1"/>
  <c r="F3673" i="1"/>
  <c r="E3673" i="1"/>
  <c r="D3673" i="1"/>
  <c r="C3673" i="1"/>
  <c r="K3672" i="1"/>
  <c r="J3672" i="1"/>
  <c r="I3672" i="1"/>
  <c r="H3672" i="1"/>
  <c r="G3672" i="1"/>
  <c r="F3672" i="1"/>
  <c r="E3672" i="1"/>
  <c r="D3672" i="1"/>
  <c r="C3672" i="1"/>
  <c r="K3671" i="1"/>
  <c r="J3671" i="1"/>
  <c r="I3671" i="1"/>
  <c r="H3671" i="1"/>
  <c r="G3671" i="1"/>
  <c r="F3671" i="1"/>
  <c r="E3671" i="1"/>
  <c r="D3671" i="1"/>
  <c r="C3671" i="1"/>
  <c r="K3670" i="1"/>
  <c r="J3670" i="1"/>
  <c r="I3670" i="1"/>
  <c r="H3670" i="1"/>
  <c r="G3670" i="1"/>
  <c r="F3670" i="1"/>
  <c r="E3670" i="1"/>
  <c r="D3670" i="1"/>
  <c r="C3670" i="1"/>
  <c r="K3669" i="1"/>
  <c r="J3669" i="1"/>
  <c r="I3669" i="1"/>
  <c r="H3669" i="1"/>
  <c r="G3669" i="1"/>
  <c r="F3669" i="1"/>
  <c r="E3669" i="1"/>
  <c r="D3669" i="1"/>
  <c r="C3669" i="1"/>
  <c r="K3668" i="1"/>
  <c r="J3668" i="1"/>
  <c r="I3668" i="1"/>
  <c r="H3668" i="1"/>
  <c r="G3668" i="1"/>
  <c r="F3668" i="1"/>
  <c r="E3668" i="1"/>
  <c r="D3668" i="1"/>
  <c r="C3668" i="1"/>
  <c r="K3667" i="1"/>
  <c r="J3667" i="1"/>
  <c r="I3667" i="1"/>
  <c r="H3667" i="1"/>
  <c r="G3667" i="1"/>
  <c r="F3667" i="1"/>
  <c r="E3667" i="1"/>
  <c r="D3667" i="1"/>
  <c r="C3667" i="1"/>
  <c r="K3666" i="1"/>
  <c r="J3666" i="1"/>
  <c r="I3666" i="1"/>
  <c r="H3666" i="1"/>
  <c r="G3666" i="1"/>
  <c r="F3666" i="1"/>
  <c r="E3666" i="1"/>
  <c r="D3666" i="1"/>
  <c r="C3666" i="1"/>
  <c r="K3665" i="1"/>
  <c r="J3665" i="1"/>
  <c r="I3665" i="1"/>
  <c r="H3665" i="1"/>
  <c r="G3665" i="1"/>
  <c r="F3665" i="1"/>
  <c r="E3665" i="1"/>
  <c r="D3665" i="1"/>
  <c r="C3665" i="1"/>
  <c r="K3664" i="1"/>
  <c r="J3664" i="1"/>
  <c r="I3664" i="1"/>
  <c r="H3664" i="1"/>
  <c r="G3664" i="1"/>
  <c r="F3664" i="1"/>
  <c r="E3664" i="1"/>
  <c r="D3664" i="1"/>
  <c r="C3664" i="1"/>
  <c r="K3663" i="1"/>
  <c r="J3663" i="1"/>
  <c r="I3663" i="1"/>
  <c r="H3663" i="1"/>
  <c r="G3663" i="1"/>
  <c r="F3663" i="1"/>
  <c r="E3663" i="1"/>
  <c r="D3663" i="1"/>
  <c r="C3663" i="1"/>
  <c r="K3662" i="1"/>
  <c r="J3662" i="1"/>
  <c r="I3662" i="1"/>
  <c r="H3662" i="1"/>
  <c r="G3662" i="1"/>
  <c r="F3662" i="1"/>
  <c r="E3662" i="1"/>
  <c r="D3662" i="1"/>
  <c r="C3662" i="1"/>
  <c r="K3661" i="1"/>
  <c r="J3661" i="1"/>
  <c r="I3661" i="1"/>
  <c r="H3661" i="1"/>
  <c r="G3661" i="1"/>
  <c r="F3661" i="1"/>
  <c r="E3661" i="1"/>
  <c r="D3661" i="1"/>
  <c r="C3661" i="1"/>
  <c r="K3660" i="1"/>
  <c r="J3660" i="1"/>
  <c r="I3660" i="1"/>
  <c r="H3660" i="1"/>
  <c r="G3660" i="1"/>
  <c r="F3660" i="1"/>
  <c r="E3660" i="1"/>
  <c r="D3660" i="1"/>
  <c r="C3660" i="1"/>
  <c r="K3659" i="1"/>
  <c r="J3659" i="1"/>
  <c r="I3659" i="1"/>
  <c r="H3659" i="1"/>
  <c r="G3659" i="1"/>
  <c r="F3659" i="1"/>
  <c r="E3659" i="1"/>
  <c r="D3659" i="1"/>
  <c r="C3659" i="1"/>
  <c r="K3658" i="1"/>
  <c r="J3658" i="1"/>
  <c r="I3658" i="1"/>
  <c r="H3658" i="1"/>
  <c r="G3658" i="1"/>
  <c r="F3658" i="1"/>
  <c r="E3658" i="1"/>
  <c r="D3658" i="1"/>
  <c r="C3658" i="1"/>
  <c r="K3657" i="1"/>
  <c r="J3657" i="1"/>
  <c r="I3657" i="1"/>
  <c r="H3657" i="1"/>
  <c r="G3657" i="1"/>
  <c r="F3657" i="1"/>
  <c r="E3657" i="1"/>
  <c r="D3657" i="1"/>
  <c r="C3657" i="1"/>
  <c r="K3656" i="1"/>
  <c r="J3656" i="1"/>
  <c r="I3656" i="1"/>
  <c r="H3656" i="1"/>
  <c r="G3656" i="1"/>
  <c r="F3656" i="1"/>
  <c r="E3656" i="1"/>
  <c r="D3656" i="1"/>
  <c r="C3656" i="1"/>
  <c r="K3655" i="1"/>
  <c r="J3655" i="1"/>
  <c r="I3655" i="1"/>
  <c r="H3655" i="1"/>
  <c r="G3655" i="1"/>
  <c r="F3655" i="1"/>
  <c r="E3655" i="1"/>
  <c r="D3655" i="1"/>
  <c r="C3655" i="1"/>
  <c r="K3654" i="1"/>
  <c r="J3654" i="1"/>
  <c r="I3654" i="1"/>
  <c r="H3654" i="1"/>
  <c r="G3654" i="1"/>
  <c r="F3654" i="1"/>
  <c r="E3654" i="1"/>
  <c r="D3654" i="1"/>
  <c r="C3654" i="1"/>
  <c r="K3653" i="1"/>
  <c r="J3653" i="1"/>
  <c r="I3653" i="1"/>
  <c r="H3653" i="1"/>
  <c r="G3653" i="1"/>
  <c r="F3653" i="1"/>
  <c r="E3653" i="1"/>
  <c r="D3653" i="1"/>
  <c r="C3653" i="1"/>
  <c r="K3652" i="1"/>
  <c r="J3652" i="1"/>
  <c r="I3652" i="1"/>
  <c r="H3652" i="1"/>
  <c r="G3652" i="1"/>
  <c r="F3652" i="1"/>
  <c r="E3652" i="1"/>
  <c r="D3652" i="1"/>
  <c r="C3652" i="1"/>
  <c r="K3651" i="1"/>
  <c r="J3651" i="1"/>
  <c r="I3651" i="1"/>
  <c r="H3651" i="1"/>
  <c r="G3651" i="1"/>
  <c r="F3651" i="1"/>
  <c r="E3651" i="1"/>
  <c r="D3651" i="1"/>
  <c r="C3651" i="1"/>
  <c r="K3650" i="1"/>
  <c r="J3650" i="1"/>
  <c r="I3650" i="1"/>
  <c r="H3650" i="1"/>
  <c r="G3650" i="1"/>
  <c r="F3650" i="1"/>
  <c r="E3650" i="1"/>
  <c r="D3650" i="1"/>
  <c r="C3650" i="1"/>
  <c r="K3649" i="1"/>
  <c r="J3649" i="1"/>
  <c r="I3649" i="1"/>
  <c r="H3649" i="1"/>
  <c r="G3649" i="1"/>
  <c r="F3649" i="1"/>
  <c r="E3649" i="1"/>
  <c r="D3649" i="1"/>
  <c r="C3649" i="1"/>
  <c r="K3648" i="1"/>
  <c r="J3648" i="1"/>
  <c r="I3648" i="1"/>
  <c r="H3648" i="1"/>
  <c r="G3648" i="1"/>
  <c r="F3648" i="1"/>
  <c r="E3648" i="1"/>
  <c r="D3648" i="1"/>
  <c r="C3648" i="1"/>
  <c r="K3647" i="1"/>
  <c r="J3647" i="1"/>
  <c r="I3647" i="1"/>
  <c r="H3647" i="1"/>
  <c r="G3647" i="1"/>
  <c r="F3647" i="1"/>
  <c r="E3647" i="1"/>
  <c r="D3647" i="1"/>
  <c r="C3647" i="1"/>
  <c r="K3646" i="1"/>
  <c r="J3646" i="1"/>
  <c r="I3646" i="1"/>
  <c r="H3646" i="1"/>
  <c r="G3646" i="1"/>
  <c r="F3646" i="1"/>
  <c r="E3646" i="1"/>
  <c r="D3646" i="1"/>
  <c r="C3646" i="1"/>
  <c r="K3645" i="1"/>
  <c r="J3645" i="1"/>
  <c r="I3645" i="1"/>
  <c r="H3645" i="1"/>
  <c r="G3645" i="1"/>
  <c r="F3645" i="1"/>
  <c r="E3645" i="1"/>
  <c r="D3645" i="1"/>
  <c r="C3645" i="1"/>
  <c r="K3644" i="1"/>
  <c r="J3644" i="1"/>
  <c r="I3644" i="1"/>
  <c r="H3644" i="1"/>
  <c r="G3644" i="1"/>
  <c r="F3644" i="1"/>
  <c r="E3644" i="1"/>
  <c r="D3644" i="1"/>
  <c r="C3644" i="1"/>
  <c r="K3643" i="1"/>
  <c r="J3643" i="1"/>
  <c r="I3643" i="1"/>
  <c r="H3643" i="1"/>
  <c r="G3643" i="1"/>
  <c r="F3643" i="1"/>
  <c r="E3643" i="1"/>
  <c r="D3643" i="1"/>
  <c r="C3643" i="1"/>
  <c r="K3642" i="1"/>
  <c r="J3642" i="1"/>
  <c r="I3642" i="1"/>
  <c r="H3642" i="1"/>
  <c r="G3642" i="1"/>
  <c r="F3642" i="1"/>
  <c r="E3642" i="1"/>
  <c r="D3642" i="1"/>
  <c r="C3642" i="1"/>
  <c r="K3641" i="1"/>
  <c r="J3641" i="1"/>
  <c r="I3641" i="1"/>
  <c r="H3641" i="1"/>
  <c r="G3641" i="1"/>
  <c r="F3641" i="1"/>
  <c r="E3641" i="1"/>
  <c r="D3641" i="1"/>
  <c r="C3641" i="1"/>
  <c r="K3640" i="1"/>
  <c r="J3640" i="1"/>
  <c r="I3640" i="1"/>
  <c r="H3640" i="1"/>
  <c r="G3640" i="1"/>
  <c r="F3640" i="1"/>
  <c r="E3640" i="1"/>
  <c r="D3640" i="1"/>
  <c r="C3640" i="1"/>
  <c r="K3639" i="1"/>
  <c r="J3639" i="1"/>
  <c r="I3639" i="1"/>
  <c r="H3639" i="1"/>
  <c r="G3639" i="1"/>
  <c r="F3639" i="1"/>
  <c r="E3639" i="1"/>
  <c r="D3639" i="1"/>
  <c r="C3639" i="1"/>
  <c r="K3638" i="1"/>
  <c r="J3638" i="1"/>
  <c r="I3638" i="1"/>
  <c r="H3638" i="1"/>
  <c r="G3638" i="1"/>
  <c r="F3638" i="1"/>
  <c r="E3638" i="1"/>
  <c r="D3638" i="1"/>
  <c r="C3638" i="1"/>
  <c r="K3637" i="1"/>
  <c r="J3637" i="1"/>
  <c r="I3637" i="1"/>
  <c r="H3637" i="1"/>
  <c r="G3637" i="1"/>
  <c r="F3637" i="1"/>
  <c r="E3637" i="1"/>
  <c r="D3637" i="1"/>
  <c r="C3637" i="1"/>
  <c r="K3636" i="1"/>
  <c r="J3636" i="1"/>
  <c r="I3636" i="1"/>
  <c r="H3636" i="1"/>
  <c r="G3636" i="1"/>
  <c r="F3636" i="1"/>
  <c r="E3636" i="1"/>
  <c r="D3636" i="1"/>
  <c r="C3636" i="1"/>
  <c r="K3635" i="1"/>
  <c r="J3635" i="1"/>
  <c r="I3635" i="1"/>
  <c r="H3635" i="1"/>
  <c r="G3635" i="1"/>
  <c r="F3635" i="1"/>
  <c r="E3635" i="1"/>
  <c r="D3635" i="1"/>
  <c r="C3635" i="1"/>
  <c r="K3634" i="1"/>
  <c r="J3634" i="1"/>
  <c r="I3634" i="1"/>
  <c r="H3634" i="1"/>
  <c r="G3634" i="1"/>
  <c r="F3634" i="1"/>
  <c r="E3634" i="1"/>
  <c r="D3634" i="1"/>
  <c r="C3634" i="1"/>
  <c r="K3633" i="1"/>
  <c r="J3633" i="1"/>
  <c r="I3633" i="1"/>
  <c r="H3633" i="1"/>
  <c r="G3633" i="1"/>
  <c r="F3633" i="1"/>
  <c r="E3633" i="1"/>
  <c r="D3633" i="1"/>
  <c r="C3633" i="1"/>
  <c r="K3632" i="1"/>
  <c r="J3632" i="1"/>
  <c r="I3632" i="1"/>
  <c r="H3632" i="1"/>
  <c r="G3632" i="1"/>
  <c r="F3632" i="1"/>
  <c r="E3632" i="1"/>
  <c r="D3632" i="1"/>
  <c r="C3632" i="1"/>
  <c r="K3631" i="1"/>
  <c r="J3631" i="1"/>
  <c r="I3631" i="1"/>
  <c r="H3631" i="1"/>
  <c r="G3631" i="1"/>
  <c r="F3631" i="1"/>
  <c r="E3631" i="1"/>
  <c r="D3631" i="1"/>
  <c r="C3631" i="1"/>
  <c r="K3630" i="1"/>
  <c r="J3630" i="1"/>
  <c r="I3630" i="1"/>
  <c r="H3630" i="1"/>
  <c r="G3630" i="1"/>
  <c r="F3630" i="1"/>
  <c r="E3630" i="1"/>
  <c r="D3630" i="1"/>
  <c r="C3630" i="1"/>
  <c r="K3629" i="1"/>
  <c r="J3629" i="1"/>
  <c r="I3629" i="1"/>
  <c r="H3629" i="1"/>
  <c r="G3629" i="1"/>
  <c r="F3629" i="1"/>
  <c r="E3629" i="1"/>
  <c r="D3629" i="1"/>
  <c r="C3629" i="1"/>
  <c r="K3628" i="1"/>
  <c r="J3628" i="1"/>
  <c r="I3628" i="1"/>
  <c r="H3628" i="1"/>
  <c r="G3628" i="1"/>
  <c r="F3628" i="1"/>
  <c r="E3628" i="1"/>
  <c r="D3628" i="1"/>
  <c r="C3628" i="1"/>
  <c r="K3627" i="1"/>
  <c r="J3627" i="1"/>
  <c r="I3627" i="1"/>
  <c r="H3627" i="1"/>
  <c r="G3627" i="1"/>
  <c r="F3627" i="1"/>
  <c r="E3627" i="1"/>
  <c r="D3627" i="1"/>
  <c r="C3627" i="1"/>
  <c r="K3626" i="1"/>
  <c r="J3626" i="1"/>
  <c r="I3626" i="1"/>
  <c r="H3626" i="1"/>
  <c r="G3626" i="1"/>
  <c r="F3626" i="1"/>
  <c r="E3626" i="1"/>
  <c r="D3626" i="1"/>
  <c r="C3626" i="1"/>
  <c r="K3625" i="1"/>
  <c r="J3625" i="1"/>
  <c r="I3625" i="1"/>
  <c r="H3625" i="1"/>
  <c r="G3625" i="1"/>
  <c r="F3625" i="1"/>
  <c r="E3625" i="1"/>
  <c r="D3625" i="1"/>
  <c r="C3625" i="1"/>
  <c r="K3624" i="1"/>
  <c r="J3624" i="1"/>
  <c r="I3624" i="1"/>
  <c r="H3624" i="1"/>
  <c r="G3624" i="1"/>
  <c r="F3624" i="1"/>
  <c r="E3624" i="1"/>
  <c r="D3624" i="1"/>
  <c r="C3624" i="1"/>
  <c r="K3623" i="1"/>
  <c r="J3623" i="1"/>
  <c r="I3623" i="1"/>
  <c r="H3623" i="1"/>
  <c r="G3623" i="1"/>
  <c r="F3623" i="1"/>
  <c r="E3623" i="1"/>
  <c r="D3623" i="1"/>
  <c r="C3623" i="1"/>
  <c r="K3622" i="1"/>
  <c r="J3622" i="1"/>
  <c r="I3622" i="1"/>
  <c r="H3622" i="1"/>
  <c r="G3622" i="1"/>
  <c r="F3622" i="1"/>
  <c r="E3622" i="1"/>
  <c r="D3622" i="1"/>
  <c r="C3622" i="1"/>
  <c r="K3621" i="1"/>
  <c r="J3621" i="1"/>
  <c r="I3621" i="1"/>
  <c r="H3621" i="1"/>
  <c r="G3621" i="1"/>
  <c r="F3621" i="1"/>
  <c r="E3621" i="1"/>
  <c r="D3621" i="1"/>
  <c r="C3621" i="1"/>
  <c r="K3620" i="1"/>
  <c r="J3620" i="1"/>
  <c r="I3620" i="1"/>
  <c r="H3620" i="1"/>
  <c r="G3620" i="1"/>
  <c r="F3620" i="1"/>
  <c r="E3620" i="1"/>
  <c r="D3620" i="1"/>
  <c r="C3620" i="1"/>
  <c r="K3619" i="1"/>
  <c r="J3619" i="1"/>
  <c r="I3619" i="1"/>
  <c r="H3619" i="1"/>
  <c r="G3619" i="1"/>
  <c r="F3619" i="1"/>
  <c r="E3619" i="1"/>
  <c r="D3619" i="1"/>
  <c r="C3619" i="1"/>
  <c r="K3618" i="1"/>
  <c r="J3618" i="1"/>
  <c r="I3618" i="1"/>
  <c r="H3618" i="1"/>
  <c r="G3618" i="1"/>
  <c r="F3618" i="1"/>
  <c r="E3618" i="1"/>
  <c r="D3618" i="1"/>
  <c r="C3618" i="1"/>
  <c r="K3617" i="1"/>
  <c r="J3617" i="1"/>
  <c r="I3617" i="1"/>
  <c r="H3617" i="1"/>
  <c r="G3617" i="1"/>
  <c r="F3617" i="1"/>
  <c r="E3617" i="1"/>
  <c r="D3617" i="1"/>
  <c r="C3617" i="1"/>
  <c r="K3616" i="1"/>
  <c r="J3616" i="1"/>
  <c r="I3616" i="1"/>
  <c r="H3616" i="1"/>
  <c r="G3616" i="1"/>
  <c r="F3616" i="1"/>
  <c r="E3616" i="1"/>
  <c r="D3616" i="1"/>
  <c r="C3616" i="1"/>
  <c r="K3615" i="1"/>
  <c r="J3615" i="1"/>
  <c r="I3615" i="1"/>
  <c r="H3615" i="1"/>
  <c r="G3615" i="1"/>
  <c r="F3615" i="1"/>
  <c r="E3615" i="1"/>
  <c r="D3615" i="1"/>
  <c r="C3615" i="1"/>
  <c r="K3614" i="1"/>
  <c r="J3614" i="1"/>
  <c r="I3614" i="1"/>
  <c r="H3614" i="1"/>
  <c r="G3614" i="1"/>
  <c r="F3614" i="1"/>
  <c r="E3614" i="1"/>
  <c r="D3614" i="1"/>
  <c r="C3614" i="1"/>
  <c r="K3613" i="1"/>
  <c r="J3613" i="1"/>
  <c r="I3613" i="1"/>
  <c r="H3613" i="1"/>
  <c r="G3613" i="1"/>
  <c r="F3613" i="1"/>
  <c r="E3613" i="1"/>
  <c r="D3613" i="1"/>
  <c r="C3613" i="1"/>
  <c r="K3612" i="1"/>
  <c r="J3612" i="1"/>
  <c r="I3612" i="1"/>
  <c r="H3612" i="1"/>
  <c r="G3612" i="1"/>
  <c r="F3612" i="1"/>
  <c r="E3612" i="1"/>
  <c r="D3612" i="1"/>
  <c r="C3612" i="1"/>
  <c r="K3611" i="1"/>
  <c r="J3611" i="1"/>
  <c r="I3611" i="1"/>
  <c r="H3611" i="1"/>
  <c r="G3611" i="1"/>
  <c r="F3611" i="1"/>
  <c r="E3611" i="1"/>
  <c r="D3611" i="1"/>
  <c r="C3611" i="1"/>
  <c r="K3610" i="1"/>
  <c r="J3610" i="1"/>
  <c r="I3610" i="1"/>
  <c r="H3610" i="1"/>
  <c r="G3610" i="1"/>
  <c r="F3610" i="1"/>
  <c r="E3610" i="1"/>
  <c r="D3610" i="1"/>
  <c r="C3610" i="1"/>
  <c r="K3609" i="1"/>
  <c r="J3609" i="1"/>
  <c r="I3609" i="1"/>
  <c r="H3609" i="1"/>
  <c r="G3609" i="1"/>
  <c r="F3609" i="1"/>
  <c r="E3609" i="1"/>
  <c r="D3609" i="1"/>
  <c r="C3609" i="1"/>
  <c r="K3608" i="1"/>
  <c r="J3608" i="1"/>
  <c r="I3608" i="1"/>
  <c r="H3608" i="1"/>
  <c r="G3608" i="1"/>
  <c r="F3608" i="1"/>
  <c r="E3608" i="1"/>
  <c r="D3608" i="1"/>
  <c r="C3608" i="1"/>
  <c r="K3607" i="1"/>
  <c r="J3607" i="1"/>
  <c r="I3607" i="1"/>
  <c r="H3607" i="1"/>
  <c r="G3607" i="1"/>
  <c r="F3607" i="1"/>
  <c r="E3607" i="1"/>
  <c r="D3607" i="1"/>
  <c r="C3607" i="1"/>
  <c r="K3606" i="1"/>
  <c r="J3606" i="1"/>
  <c r="I3606" i="1"/>
  <c r="H3606" i="1"/>
  <c r="G3606" i="1"/>
  <c r="F3606" i="1"/>
  <c r="E3606" i="1"/>
  <c r="D3606" i="1"/>
  <c r="C3606" i="1"/>
  <c r="K3605" i="1"/>
  <c r="J3605" i="1"/>
  <c r="I3605" i="1"/>
  <c r="H3605" i="1"/>
  <c r="G3605" i="1"/>
  <c r="F3605" i="1"/>
  <c r="E3605" i="1"/>
  <c r="D3605" i="1"/>
  <c r="C3605" i="1"/>
  <c r="K3604" i="1"/>
  <c r="J3604" i="1"/>
  <c r="I3604" i="1"/>
  <c r="H3604" i="1"/>
  <c r="G3604" i="1"/>
  <c r="F3604" i="1"/>
  <c r="E3604" i="1"/>
  <c r="D3604" i="1"/>
  <c r="C3604" i="1"/>
  <c r="K3603" i="1"/>
  <c r="J3603" i="1"/>
  <c r="I3603" i="1"/>
  <c r="H3603" i="1"/>
  <c r="G3603" i="1"/>
  <c r="F3603" i="1"/>
  <c r="E3603" i="1"/>
  <c r="D3603" i="1"/>
  <c r="C3603" i="1"/>
  <c r="K3602" i="1"/>
  <c r="J3602" i="1"/>
  <c r="I3602" i="1"/>
  <c r="H3602" i="1"/>
  <c r="G3602" i="1"/>
  <c r="F3602" i="1"/>
  <c r="E3602" i="1"/>
  <c r="D3602" i="1"/>
  <c r="C3602" i="1"/>
  <c r="K3601" i="1"/>
  <c r="J3601" i="1"/>
  <c r="I3601" i="1"/>
  <c r="H3601" i="1"/>
  <c r="G3601" i="1"/>
  <c r="F3601" i="1"/>
  <c r="E3601" i="1"/>
  <c r="D3601" i="1"/>
  <c r="C3601" i="1"/>
  <c r="K3600" i="1"/>
  <c r="J3600" i="1"/>
  <c r="I3600" i="1"/>
  <c r="H3600" i="1"/>
  <c r="G3600" i="1"/>
  <c r="F3600" i="1"/>
  <c r="E3600" i="1"/>
  <c r="D3600" i="1"/>
  <c r="C3600" i="1"/>
  <c r="K3599" i="1"/>
  <c r="J3599" i="1"/>
  <c r="I3599" i="1"/>
  <c r="H3599" i="1"/>
  <c r="G3599" i="1"/>
  <c r="F3599" i="1"/>
  <c r="E3599" i="1"/>
  <c r="D3599" i="1"/>
  <c r="C3599" i="1"/>
  <c r="K3598" i="1"/>
  <c r="J3598" i="1"/>
  <c r="I3598" i="1"/>
  <c r="H3598" i="1"/>
  <c r="G3598" i="1"/>
  <c r="F3598" i="1"/>
  <c r="E3598" i="1"/>
  <c r="D3598" i="1"/>
  <c r="C3598" i="1"/>
  <c r="K3597" i="1"/>
  <c r="J3597" i="1"/>
  <c r="I3597" i="1"/>
  <c r="H3597" i="1"/>
  <c r="G3597" i="1"/>
  <c r="F3597" i="1"/>
  <c r="E3597" i="1"/>
  <c r="D3597" i="1"/>
  <c r="C3597" i="1"/>
  <c r="K3596" i="1"/>
  <c r="J3596" i="1"/>
  <c r="I3596" i="1"/>
  <c r="H3596" i="1"/>
  <c r="G3596" i="1"/>
  <c r="F3596" i="1"/>
  <c r="E3596" i="1"/>
  <c r="D3596" i="1"/>
  <c r="C3596" i="1"/>
  <c r="K3595" i="1"/>
  <c r="J3595" i="1"/>
  <c r="I3595" i="1"/>
  <c r="H3595" i="1"/>
  <c r="G3595" i="1"/>
  <c r="F3595" i="1"/>
  <c r="E3595" i="1"/>
  <c r="D3595" i="1"/>
  <c r="C3595" i="1"/>
  <c r="K3594" i="1"/>
  <c r="J3594" i="1"/>
  <c r="I3594" i="1"/>
  <c r="H3594" i="1"/>
  <c r="G3594" i="1"/>
  <c r="F3594" i="1"/>
  <c r="E3594" i="1"/>
  <c r="D3594" i="1"/>
  <c r="C3594" i="1"/>
  <c r="K3593" i="1"/>
  <c r="J3593" i="1"/>
  <c r="I3593" i="1"/>
  <c r="H3593" i="1"/>
  <c r="G3593" i="1"/>
  <c r="F3593" i="1"/>
  <c r="E3593" i="1"/>
  <c r="D3593" i="1"/>
  <c r="C3593" i="1"/>
  <c r="K3592" i="1"/>
  <c r="J3592" i="1"/>
  <c r="I3592" i="1"/>
  <c r="H3592" i="1"/>
  <c r="G3592" i="1"/>
  <c r="F3592" i="1"/>
  <c r="E3592" i="1"/>
  <c r="D3592" i="1"/>
  <c r="C3592" i="1"/>
  <c r="K3591" i="1"/>
  <c r="J3591" i="1"/>
  <c r="I3591" i="1"/>
  <c r="H3591" i="1"/>
  <c r="G3591" i="1"/>
  <c r="F3591" i="1"/>
  <c r="E3591" i="1"/>
  <c r="D3591" i="1"/>
  <c r="C3591" i="1"/>
  <c r="L3589" i="1"/>
  <c r="K3588" i="1"/>
  <c r="J3588" i="1"/>
  <c r="I3588" i="1"/>
  <c r="H3588" i="1"/>
  <c r="G3588" i="1"/>
  <c r="F3588" i="1"/>
  <c r="E3588" i="1"/>
  <c r="D3588" i="1"/>
  <c r="C3588" i="1"/>
  <c r="K3587" i="1"/>
  <c r="J3587" i="1"/>
  <c r="I3587" i="1"/>
  <c r="H3587" i="1"/>
  <c r="G3587" i="1"/>
  <c r="F3587" i="1"/>
  <c r="E3587" i="1"/>
  <c r="D3587" i="1"/>
  <c r="C3587" i="1"/>
  <c r="K3586" i="1"/>
  <c r="J3586" i="1"/>
  <c r="I3586" i="1"/>
  <c r="H3586" i="1"/>
  <c r="G3586" i="1"/>
  <c r="F3586" i="1"/>
  <c r="E3586" i="1"/>
  <c r="D3586" i="1"/>
  <c r="C3586" i="1"/>
  <c r="K3585" i="1"/>
  <c r="J3585" i="1"/>
  <c r="I3585" i="1"/>
  <c r="H3585" i="1"/>
  <c r="G3585" i="1"/>
  <c r="F3585" i="1"/>
  <c r="E3585" i="1"/>
  <c r="D3585" i="1"/>
  <c r="C3585" i="1"/>
  <c r="K3584" i="1"/>
  <c r="J3584" i="1"/>
  <c r="I3584" i="1"/>
  <c r="H3584" i="1"/>
  <c r="G3584" i="1"/>
  <c r="F3584" i="1"/>
  <c r="E3584" i="1"/>
  <c r="D3584" i="1"/>
  <c r="C3584" i="1"/>
  <c r="K3583" i="1"/>
  <c r="J3583" i="1"/>
  <c r="I3583" i="1"/>
  <c r="H3583" i="1"/>
  <c r="G3583" i="1"/>
  <c r="F3583" i="1"/>
  <c r="E3583" i="1"/>
  <c r="D3583" i="1"/>
  <c r="C3583" i="1"/>
  <c r="K3582" i="1"/>
  <c r="J3582" i="1"/>
  <c r="I3582" i="1"/>
  <c r="H3582" i="1"/>
  <c r="G3582" i="1"/>
  <c r="F3582" i="1"/>
  <c r="E3582" i="1"/>
  <c r="D3582" i="1"/>
  <c r="C3582" i="1"/>
  <c r="K3581" i="1"/>
  <c r="J3581" i="1"/>
  <c r="I3581" i="1"/>
  <c r="H3581" i="1"/>
  <c r="G3581" i="1"/>
  <c r="F3581" i="1"/>
  <c r="E3581" i="1"/>
  <c r="D3581" i="1"/>
  <c r="C3581" i="1"/>
  <c r="K3580" i="1"/>
  <c r="J3580" i="1"/>
  <c r="I3580" i="1"/>
  <c r="H3580" i="1"/>
  <c r="G3580" i="1"/>
  <c r="F3580" i="1"/>
  <c r="E3580" i="1"/>
  <c r="D3580" i="1"/>
  <c r="C3580" i="1"/>
  <c r="K3579" i="1"/>
  <c r="J3579" i="1"/>
  <c r="I3579" i="1"/>
  <c r="H3579" i="1"/>
  <c r="G3579" i="1"/>
  <c r="F3579" i="1"/>
  <c r="E3579" i="1"/>
  <c r="D3579" i="1"/>
  <c r="C3579" i="1"/>
  <c r="K3578" i="1"/>
  <c r="J3578" i="1"/>
  <c r="I3578" i="1"/>
  <c r="H3578" i="1"/>
  <c r="G3578" i="1"/>
  <c r="F3578" i="1"/>
  <c r="E3578" i="1"/>
  <c r="D3578" i="1"/>
  <c r="C3578" i="1"/>
  <c r="K3577" i="1"/>
  <c r="J3577" i="1"/>
  <c r="I3577" i="1"/>
  <c r="H3577" i="1"/>
  <c r="G3577" i="1"/>
  <c r="F3577" i="1"/>
  <c r="E3577" i="1"/>
  <c r="D3577" i="1"/>
  <c r="C3577" i="1"/>
  <c r="K3576" i="1"/>
  <c r="J3576" i="1"/>
  <c r="I3576" i="1"/>
  <c r="H3576" i="1"/>
  <c r="G3576" i="1"/>
  <c r="F3576" i="1"/>
  <c r="E3576" i="1"/>
  <c r="D3576" i="1"/>
  <c r="C3576" i="1"/>
  <c r="K3575" i="1"/>
  <c r="J3575" i="1"/>
  <c r="I3575" i="1"/>
  <c r="H3575" i="1"/>
  <c r="G3575" i="1"/>
  <c r="F3575" i="1"/>
  <c r="E3575" i="1"/>
  <c r="D3575" i="1"/>
  <c r="C3575" i="1"/>
  <c r="K3574" i="1"/>
  <c r="J3574" i="1"/>
  <c r="I3574" i="1"/>
  <c r="H3574" i="1"/>
  <c r="G3574" i="1"/>
  <c r="F3574" i="1"/>
  <c r="E3574" i="1"/>
  <c r="D3574" i="1"/>
  <c r="C3574" i="1"/>
  <c r="K3573" i="1"/>
  <c r="J3573" i="1"/>
  <c r="I3573" i="1"/>
  <c r="H3573" i="1"/>
  <c r="G3573" i="1"/>
  <c r="F3573" i="1"/>
  <c r="E3573" i="1"/>
  <c r="D3573" i="1"/>
  <c r="C3573" i="1"/>
  <c r="K3572" i="1"/>
  <c r="J3572" i="1"/>
  <c r="I3572" i="1"/>
  <c r="H3572" i="1"/>
  <c r="G3572" i="1"/>
  <c r="F3572" i="1"/>
  <c r="E3572" i="1"/>
  <c r="D3572" i="1"/>
  <c r="C3572" i="1"/>
  <c r="K3571" i="1"/>
  <c r="J3571" i="1"/>
  <c r="I3571" i="1"/>
  <c r="H3571" i="1"/>
  <c r="G3571" i="1"/>
  <c r="F3571" i="1"/>
  <c r="E3571" i="1"/>
  <c r="D3571" i="1"/>
  <c r="C3571" i="1"/>
  <c r="K3570" i="1"/>
  <c r="J3570" i="1"/>
  <c r="I3570" i="1"/>
  <c r="H3570" i="1"/>
  <c r="G3570" i="1"/>
  <c r="F3570" i="1"/>
  <c r="E3570" i="1"/>
  <c r="D3570" i="1"/>
  <c r="C3570" i="1"/>
  <c r="K3569" i="1"/>
  <c r="J3569" i="1"/>
  <c r="I3569" i="1"/>
  <c r="H3569" i="1"/>
  <c r="G3569" i="1"/>
  <c r="F3569" i="1"/>
  <c r="E3569" i="1"/>
  <c r="D3569" i="1"/>
  <c r="C3569" i="1"/>
  <c r="K3568" i="1"/>
  <c r="J3568" i="1"/>
  <c r="I3568" i="1"/>
  <c r="H3568" i="1"/>
  <c r="G3568" i="1"/>
  <c r="F3568" i="1"/>
  <c r="E3568" i="1"/>
  <c r="D3568" i="1"/>
  <c r="C3568" i="1"/>
  <c r="K3567" i="1"/>
  <c r="J3567" i="1"/>
  <c r="I3567" i="1"/>
  <c r="H3567" i="1"/>
  <c r="G3567" i="1"/>
  <c r="F3567" i="1"/>
  <c r="E3567" i="1"/>
  <c r="D3567" i="1"/>
  <c r="C3567" i="1"/>
  <c r="K3566" i="1"/>
  <c r="J3566" i="1"/>
  <c r="I3566" i="1"/>
  <c r="H3566" i="1"/>
  <c r="G3566" i="1"/>
  <c r="F3566" i="1"/>
  <c r="E3566" i="1"/>
  <c r="D3566" i="1"/>
  <c r="C3566" i="1"/>
  <c r="K3565" i="1"/>
  <c r="J3565" i="1"/>
  <c r="I3565" i="1"/>
  <c r="H3565" i="1"/>
  <c r="G3565" i="1"/>
  <c r="F3565" i="1"/>
  <c r="E3565" i="1"/>
  <c r="D3565" i="1"/>
  <c r="C3565" i="1"/>
  <c r="K3564" i="1"/>
  <c r="J3564" i="1"/>
  <c r="I3564" i="1"/>
  <c r="H3564" i="1"/>
  <c r="G3564" i="1"/>
  <c r="F3564" i="1"/>
  <c r="E3564" i="1"/>
  <c r="D3564" i="1"/>
  <c r="C3564" i="1"/>
  <c r="K3563" i="1"/>
  <c r="J3563" i="1"/>
  <c r="I3563" i="1"/>
  <c r="H3563" i="1"/>
  <c r="G3563" i="1"/>
  <c r="F3563" i="1"/>
  <c r="E3563" i="1"/>
  <c r="D3563" i="1"/>
  <c r="C3563" i="1"/>
  <c r="K3562" i="1"/>
  <c r="J3562" i="1"/>
  <c r="I3562" i="1"/>
  <c r="H3562" i="1"/>
  <c r="G3562" i="1"/>
  <c r="F3562" i="1"/>
  <c r="E3562" i="1"/>
  <c r="D3562" i="1"/>
  <c r="C3562" i="1"/>
  <c r="K3561" i="1"/>
  <c r="J3561" i="1"/>
  <c r="I3561" i="1"/>
  <c r="H3561" i="1"/>
  <c r="G3561" i="1"/>
  <c r="F3561" i="1"/>
  <c r="E3561" i="1"/>
  <c r="D3561" i="1"/>
  <c r="C3561" i="1"/>
  <c r="K3560" i="1"/>
  <c r="J3560" i="1"/>
  <c r="I3560" i="1"/>
  <c r="H3560" i="1"/>
  <c r="G3560" i="1"/>
  <c r="F3560" i="1"/>
  <c r="E3560" i="1"/>
  <c r="D3560" i="1"/>
  <c r="C3560" i="1"/>
  <c r="K3559" i="1"/>
  <c r="J3559" i="1"/>
  <c r="I3559" i="1"/>
  <c r="H3559" i="1"/>
  <c r="G3559" i="1"/>
  <c r="F3559" i="1"/>
  <c r="E3559" i="1"/>
  <c r="D3559" i="1"/>
  <c r="C3559" i="1"/>
  <c r="K3558" i="1"/>
  <c r="J3558" i="1"/>
  <c r="I3558" i="1"/>
  <c r="H3558" i="1"/>
  <c r="G3558" i="1"/>
  <c r="F3558" i="1"/>
  <c r="E3558" i="1"/>
  <c r="D3558" i="1"/>
  <c r="C3558" i="1"/>
  <c r="K3557" i="1"/>
  <c r="J3557" i="1"/>
  <c r="I3557" i="1"/>
  <c r="H3557" i="1"/>
  <c r="G3557" i="1"/>
  <c r="F3557" i="1"/>
  <c r="E3557" i="1"/>
  <c r="D3557" i="1"/>
  <c r="C3557" i="1"/>
  <c r="K3556" i="1"/>
  <c r="J3556" i="1"/>
  <c r="I3556" i="1"/>
  <c r="H3556" i="1"/>
  <c r="G3556" i="1"/>
  <c r="F3556" i="1"/>
  <c r="E3556" i="1"/>
  <c r="D3556" i="1"/>
  <c r="C3556" i="1"/>
  <c r="K3555" i="1"/>
  <c r="J3555" i="1"/>
  <c r="I3555" i="1"/>
  <c r="H3555" i="1"/>
  <c r="G3555" i="1"/>
  <c r="F3555" i="1"/>
  <c r="E3555" i="1"/>
  <c r="D3555" i="1"/>
  <c r="C3555" i="1"/>
  <c r="K3554" i="1"/>
  <c r="J3554" i="1"/>
  <c r="I3554" i="1"/>
  <c r="H3554" i="1"/>
  <c r="G3554" i="1"/>
  <c r="F3554" i="1"/>
  <c r="E3554" i="1"/>
  <c r="D3554" i="1"/>
  <c r="C3554" i="1"/>
  <c r="K3553" i="1"/>
  <c r="J3553" i="1"/>
  <c r="I3553" i="1"/>
  <c r="H3553" i="1"/>
  <c r="G3553" i="1"/>
  <c r="F3553" i="1"/>
  <c r="E3553" i="1"/>
  <c r="D3553" i="1"/>
  <c r="C3553" i="1"/>
  <c r="K3552" i="1"/>
  <c r="J3552" i="1"/>
  <c r="I3552" i="1"/>
  <c r="H3552" i="1"/>
  <c r="G3552" i="1"/>
  <c r="F3552" i="1"/>
  <c r="E3552" i="1"/>
  <c r="D3552" i="1"/>
  <c r="C3552" i="1"/>
  <c r="K3551" i="1"/>
  <c r="J3551" i="1"/>
  <c r="I3551" i="1"/>
  <c r="H3551" i="1"/>
  <c r="G3551" i="1"/>
  <c r="F3551" i="1"/>
  <c r="E3551" i="1"/>
  <c r="D3551" i="1"/>
  <c r="C3551" i="1"/>
  <c r="K3550" i="1"/>
  <c r="J3550" i="1"/>
  <c r="I3550" i="1"/>
  <c r="H3550" i="1"/>
  <c r="G3550" i="1"/>
  <c r="F3550" i="1"/>
  <c r="E3550" i="1"/>
  <c r="D3550" i="1"/>
  <c r="C3550" i="1"/>
  <c r="K3549" i="1"/>
  <c r="J3549" i="1"/>
  <c r="I3549" i="1"/>
  <c r="H3549" i="1"/>
  <c r="G3549" i="1"/>
  <c r="F3549" i="1"/>
  <c r="E3549" i="1"/>
  <c r="D3549" i="1"/>
  <c r="C3549" i="1"/>
  <c r="K3548" i="1"/>
  <c r="J3548" i="1"/>
  <c r="I3548" i="1"/>
  <c r="H3548" i="1"/>
  <c r="G3548" i="1"/>
  <c r="F3548" i="1"/>
  <c r="E3548" i="1"/>
  <c r="D3548" i="1"/>
  <c r="C3548" i="1"/>
  <c r="K3547" i="1"/>
  <c r="J3547" i="1"/>
  <c r="I3547" i="1"/>
  <c r="H3547" i="1"/>
  <c r="G3547" i="1"/>
  <c r="F3547" i="1"/>
  <c r="E3547" i="1"/>
  <c r="D3547" i="1"/>
  <c r="C3547" i="1"/>
  <c r="K3546" i="1"/>
  <c r="J3546" i="1"/>
  <c r="I3546" i="1"/>
  <c r="H3546" i="1"/>
  <c r="G3546" i="1"/>
  <c r="F3546" i="1"/>
  <c r="E3546" i="1"/>
  <c r="D3546" i="1"/>
  <c r="C3546" i="1"/>
  <c r="K3545" i="1"/>
  <c r="J3545" i="1"/>
  <c r="I3545" i="1"/>
  <c r="H3545" i="1"/>
  <c r="G3545" i="1"/>
  <c r="F3545" i="1"/>
  <c r="E3545" i="1"/>
  <c r="D3545" i="1"/>
  <c r="C3545" i="1"/>
  <c r="K3544" i="1"/>
  <c r="J3544" i="1"/>
  <c r="I3544" i="1"/>
  <c r="H3544" i="1"/>
  <c r="G3544" i="1"/>
  <c r="F3544" i="1"/>
  <c r="E3544" i="1"/>
  <c r="D3544" i="1"/>
  <c r="C3544" i="1"/>
  <c r="K3543" i="1"/>
  <c r="J3543" i="1"/>
  <c r="I3543" i="1"/>
  <c r="H3543" i="1"/>
  <c r="G3543" i="1"/>
  <c r="F3543" i="1"/>
  <c r="E3543" i="1"/>
  <c r="D3543" i="1"/>
  <c r="C3543" i="1"/>
  <c r="K3542" i="1"/>
  <c r="J3542" i="1"/>
  <c r="I3542" i="1"/>
  <c r="H3542" i="1"/>
  <c r="G3542" i="1"/>
  <c r="F3542" i="1"/>
  <c r="E3542" i="1"/>
  <c r="D3542" i="1"/>
  <c r="C3542" i="1"/>
  <c r="K3541" i="1"/>
  <c r="J3541" i="1"/>
  <c r="I3541" i="1"/>
  <c r="H3541" i="1"/>
  <c r="G3541" i="1"/>
  <c r="F3541" i="1"/>
  <c r="E3541" i="1"/>
  <c r="D3541" i="1"/>
  <c r="C3541" i="1"/>
  <c r="L3539" i="1"/>
  <c r="K3538" i="1"/>
  <c r="J3538" i="1"/>
  <c r="I3538" i="1"/>
  <c r="H3538" i="1"/>
  <c r="G3538" i="1"/>
  <c r="F3538" i="1"/>
  <c r="E3538" i="1"/>
  <c r="D3538" i="1"/>
  <c r="C3538" i="1"/>
  <c r="K3537" i="1"/>
  <c r="J3537" i="1"/>
  <c r="I3537" i="1"/>
  <c r="H3537" i="1"/>
  <c r="G3537" i="1"/>
  <c r="F3537" i="1"/>
  <c r="E3537" i="1"/>
  <c r="D3537" i="1"/>
  <c r="C3537" i="1"/>
  <c r="K3536" i="1"/>
  <c r="J3536" i="1"/>
  <c r="I3536" i="1"/>
  <c r="H3536" i="1"/>
  <c r="G3536" i="1"/>
  <c r="F3536" i="1"/>
  <c r="E3536" i="1"/>
  <c r="D3536" i="1"/>
  <c r="C3536" i="1"/>
  <c r="K3535" i="1"/>
  <c r="J3535" i="1"/>
  <c r="I3535" i="1"/>
  <c r="H3535" i="1"/>
  <c r="G3535" i="1"/>
  <c r="F3535" i="1"/>
  <c r="E3535" i="1"/>
  <c r="D3535" i="1"/>
  <c r="C3535" i="1"/>
  <c r="K3534" i="1"/>
  <c r="J3534" i="1"/>
  <c r="I3534" i="1"/>
  <c r="H3534" i="1"/>
  <c r="G3534" i="1"/>
  <c r="F3534" i="1"/>
  <c r="E3534" i="1"/>
  <c r="D3534" i="1"/>
  <c r="C3534" i="1"/>
  <c r="K3533" i="1"/>
  <c r="J3533" i="1"/>
  <c r="I3533" i="1"/>
  <c r="H3533" i="1"/>
  <c r="G3533" i="1"/>
  <c r="F3533" i="1"/>
  <c r="E3533" i="1"/>
  <c r="D3533" i="1"/>
  <c r="C3533" i="1"/>
  <c r="L3529" i="1"/>
  <c r="K3529" i="1"/>
  <c r="J3529" i="1"/>
  <c r="I3529" i="1"/>
  <c r="H3529" i="1"/>
  <c r="G3529" i="1"/>
  <c r="F3529" i="1"/>
  <c r="E3529" i="1"/>
  <c r="D3529" i="1"/>
  <c r="C3529" i="1"/>
  <c r="L3237" i="1"/>
  <c r="K3237" i="1"/>
  <c r="J3237" i="1"/>
  <c r="I3237" i="1"/>
  <c r="H3237" i="1"/>
  <c r="G3237" i="1"/>
  <c r="F3237" i="1"/>
  <c r="E3237" i="1"/>
  <c r="D3237" i="1"/>
  <c r="C3237" i="1"/>
  <c r="L3141" i="1"/>
  <c r="K3141" i="1"/>
  <c r="J3141" i="1"/>
  <c r="I3141" i="1"/>
  <c r="H3141" i="1"/>
  <c r="G3141" i="1"/>
  <c r="F3141" i="1"/>
  <c r="E3141" i="1"/>
  <c r="D3141" i="1"/>
  <c r="C3141" i="1"/>
  <c r="L2764" i="1"/>
  <c r="K2764" i="1"/>
  <c r="J2764" i="1"/>
  <c r="I2764" i="1"/>
  <c r="H2764" i="1"/>
  <c r="G2764" i="1"/>
  <c r="F2764" i="1"/>
  <c r="E2764" i="1"/>
  <c r="D2764" i="1"/>
  <c r="C2764" i="1"/>
  <c r="L2427" i="1"/>
  <c r="K2427" i="1"/>
  <c r="J2427" i="1"/>
  <c r="I2427" i="1"/>
  <c r="H2427" i="1"/>
  <c r="G2427" i="1"/>
  <c r="F2427" i="1"/>
  <c r="E2427" i="1"/>
  <c r="D2427" i="1"/>
  <c r="C2427" i="1"/>
  <c r="L1989" i="1"/>
  <c r="K1989" i="1"/>
  <c r="J1989" i="1"/>
  <c r="I1989" i="1"/>
  <c r="H1989" i="1"/>
  <c r="G1989" i="1"/>
  <c r="F1989" i="1"/>
  <c r="E1989" i="1"/>
  <c r="D1989" i="1"/>
  <c r="C1989" i="1"/>
  <c r="L1592" i="1"/>
  <c r="K1592" i="1"/>
  <c r="J1592" i="1"/>
  <c r="I1592" i="1"/>
  <c r="H1592" i="1"/>
  <c r="G1592" i="1"/>
  <c r="F1592" i="1"/>
  <c r="E1592" i="1"/>
  <c r="D1592" i="1"/>
  <c r="C1592" i="1"/>
  <c r="L1194" i="1"/>
  <c r="K1194" i="1"/>
  <c r="J1194" i="1"/>
  <c r="I1194" i="1"/>
  <c r="H1194" i="1"/>
  <c r="G1194" i="1"/>
  <c r="F1194" i="1"/>
  <c r="E1194" i="1"/>
  <c r="D1194" i="1"/>
  <c r="C1194" i="1"/>
  <c r="L962" i="1"/>
  <c r="K962" i="1"/>
  <c r="K3530" i="1" s="1"/>
  <c r="J962" i="1"/>
  <c r="I962" i="1"/>
  <c r="H962" i="1"/>
  <c r="G962" i="1"/>
  <c r="G3530" i="1" s="1"/>
  <c r="F962" i="1"/>
  <c r="E962" i="1"/>
  <c r="D962" i="1"/>
  <c r="C962" i="1"/>
  <c r="C3530" i="1" s="1"/>
  <c r="L429" i="1"/>
  <c r="K429" i="1"/>
  <c r="J429" i="1"/>
  <c r="I429" i="1"/>
  <c r="H429" i="1"/>
  <c r="G429" i="1"/>
  <c r="F429" i="1"/>
  <c r="E429" i="1"/>
  <c r="D429" i="1"/>
  <c r="C429" i="1"/>
  <c r="L428" i="1"/>
  <c r="K428" i="1"/>
  <c r="J428" i="1"/>
  <c r="I428" i="1"/>
  <c r="H428" i="1"/>
  <c r="G428" i="1"/>
  <c r="F428" i="1"/>
  <c r="E428" i="1"/>
  <c r="D428" i="1"/>
  <c r="C428" i="1"/>
  <c r="L427" i="1"/>
  <c r="K427" i="1"/>
  <c r="J427" i="1"/>
  <c r="I427" i="1"/>
  <c r="H427" i="1"/>
  <c r="G427" i="1"/>
  <c r="F427" i="1"/>
  <c r="E427" i="1"/>
  <c r="D427" i="1"/>
  <c r="C427" i="1"/>
  <c r="L426" i="1"/>
  <c r="K426" i="1"/>
  <c r="J426" i="1"/>
  <c r="I426" i="1"/>
  <c r="H426" i="1"/>
  <c r="G426" i="1"/>
  <c r="F426" i="1"/>
  <c r="E426" i="1"/>
  <c r="D426" i="1"/>
  <c r="C426" i="1"/>
  <c r="L425" i="1"/>
  <c r="K425" i="1"/>
  <c r="J425" i="1"/>
  <c r="I425" i="1"/>
  <c r="H425" i="1"/>
  <c r="G425" i="1"/>
  <c r="F425" i="1"/>
  <c r="E425" i="1"/>
  <c r="D425" i="1"/>
  <c r="C425" i="1"/>
  <c r="L424" i="1"/>
  <c r="K424" i="1"/>
  <c r="J424" i="1"/>
  <c r="I424" i="1"/>
  <c r="H424" i="1"/>
  <c r="G424" i="1"/>
  <c r="F424" i="1"/>
  <c r="E424" i="1"/>
  <c r="D424" i="1"/>
  <c r="C424" i="1"/>
  <c r="L423" i="1"/>
  <c r="K423" i="1"/>
  <c r="J423" i="1"/>
  <c r="I423" i="1"/>
  <c r="H423" i="1"/>
  <c r="G423" i="1"/>
  <c r="F423" i="1"/>
  <c r="E423" i="1"/>
  <c r="D423" i="1"/>
  <c r="C423" i="1"/>
  <c r="L422" i="1"/>
  <c r="K422" i="1"/>
  <c r="J422" i="1"/>
  <c r="I422" i="1"/>
  <c r="H422" i="1"/>
  <c r="G422" i="1"/>
  <c r="F422" i="1"/>
  <c r="E422" i="1"/>
  <c r="D422" i="1"/>
  <c r="C422" i="1"/>
  <c r="L421" i="1"/>
  <c r="K421" i="1"/>
  <c r="J421" i="1"/>
  <c r="I421" i="1"/>
  <c r="H421" i="1"/>
  <c r="G421" i="1"/>
  <c r="F421" i="1"/>
  <c r="E421" i="1"/>
  <c r="D421" i="1"/>
  <c r="C421" i="1"/>
  <c r="L420" i="1"/>
  <c r="K420" i="1"/>
  <c r="J420" i="1"/>
  <c r="I420" i="1"/>
  <c r="H420" i="1"/>
  <c r="G420" i="1"/>
  <c r="F420" i="1"/>
  <c r="E420" i="1"/>
  <c r="D420" i="1"/>
  <c r="C420" i="1"/>
  <c r="L419" i="1"/>
  <c r="K419" i="1"/>
  <c r="J419" i="1"/>
  <c r="I419" i="1"/>
  <c r="H419" i="1"/>
  <c r="G419" i="1"/>
  <c r="F419" i="1"/>
  <c r="E419" i="1"/>
  <c r="D419" i="1"/>
  <c r="C419" i="1"/>
  <c r="L418" i="1"/>
  <c r="K418" i="1"/>
  <c r="J418" i="1"/>
  <c r="I418" i="1"/>
  <c r="H418" i="1"/>
  <c r="G418" i="1"/>
  <c r="F418" i="1"/>
  <c r="E418" i="1"/>
  <c r="D418" i="1"/>
  <c r="C418" i="1"/>
  <c r="L417" i="1"/>
  <c r="K417" i="1"/>
  <c r="J417" i="1"/>
  <c r="I417" i="1"/>
  <c r="H417" i="1"/>
  <c r="G417" i="1"/>
  <c r="F417" i="1"/>
  <c r="E417" i="1"/>
  <c r="D417" i="1"/>
  <c r="C417" i="1"/>
  <c r="L416" i="1"/>
  <c r="K416" i="1"/>
  <c r="J416" i="1"/>
  <c r="I416" i="1"/>
  <c r="H416" i="1"/>
  <c r="G416" i="1"/>
  <c r="F416" i="1"/>
  <c r="E416" i="1"/>
  <c r="D416" i="1"/>
  <c r="C416" i="1"/>
  <c r="L415" i="1"/>
  <c r="K415" i="1"/>
  <c r="J415" i="1"/>
  <c r="I415" i="1"/>
  <c r="H415" i="1"/>
  <c r="G415" i="1"/>
  <c r="F415" i="1"/>
  <c r="E415" i="1"/>
  <c r="D415" i="1"/>
  <c r="C415" i="1"/>
  <c r="L414" i="1"/>
  <c r="K414" i="1"/>
  <c r="J414" i="1"/>
  <c r="I414" i="1"/>
  <c r="H414" i="1"/>
  <c r="G414" i="1"/>
  <c r="F414" i="1"/>
  <c r="E414" i="1"/>
  <c r="D414" i="1"/>
  <c r="C414" i="1"/>
  <c r="L413" i="1"/>
  <c r="K413" i="1"/>
  <c r="J413" i="1"/>
  <c r="I413" i="1"/>
  <c r="H413" i="1"/>
  <c r="G413" i="1"/>
  <c r="F413" i="1"/>
  <c r="E413" i="1"/>
  <c r="D413" i="1"/>
  <c r="C413" i="1"/>
  <c r="L412" i="1"/>
  <c r="L430" i="1" s="1"/>
  <c r="K412" i="1"/>
  <c r="J412" i="1"/>
  <c r="I412" i="1"/>
  <c r="H412" i="1"/>
  <c r="H430" i="1" s="1"/>
  <c r="G412" i="1"/>
  <c r="F412" i="1"/>
  <c r="E412" i="1"/>
  <c r="D412" i="1"/>
  <c r="D430" i="1" s="1"/>
  <c r="C412" i="1"/>
  <c r="L411" i="1"/>
  <c r="K411" i="1"/>
  <c r="J411" i="1"/>
  <c r="J430" i="1" s="1"/>
  <c r="I411" i="1"/>
  <c r="I430" i="1" s="1"/>
  <c r="H411" i="1"/>
  <c r="G411" i="1"/>
  <c r="F411" i="1"/>
  <c r="F430" i="1" s="1"/>
  <c r="E411" i="1"/>
  <c r="E430" i="1" s="1"/>
  <c r="D411" i="1"/>
  <c r="C411" i="1"/>
  <c r="L408" i="1"/>
  <c r="K408" i="1"/>
  <c r="J408" i="1"/>
  <c r="I408" i="1"/>
  <c r="H408" i="1"/>
  <c r="G408" i="1"/>
  <c r="F408" i="1"/>
  <c r="E408" i="1"/>
  <c r="D408" i="1"/>
  <c r="C408" i="1"/>
  <c r="L128" i="1"/>
  <c r="K128" i="1"/>
  <c r="J128" i="1"/>
  <c r="I128" i="1"/>
  <c r="H128" i="1"/>
  <c r="G128" i="1"/>
  <c r="F128" i="1"/>
  <c r="E128" i="1"/>
  <c r="D128" i="1"/>
  <c r="C128" i="1"/>
  <c r="L96" i="1"/>
  <c r="K96" i="1"/>
  <c r="J96" i="1"/>
  <c r="I96" i="1"/>
  <c r="H96" i="1"/>
  <c r="G96" i="1"/>
  <c r="F96" i="1"/>
  <c r="E96" i="1"/>
  <c r="D96" i="1"/>
  <c r="C96" i="1"/>
  <c r="L82" i="1"/>
  <c r="K82" i="1"/>
  <c r="J82" i="1"/>
  <c r="I82" i="1"/>
  <c r="H82" i="1"/>
  <c r="G82" i="1"/>
  <c r="F82" i="1"/>
  <c r="E82" i="1"/>
  <c r="D82" i="1"/>
  <c r="C82" i="1"/>
  <c r="L71" i="1"/>
  <c r="K71" i="1"/>
  <c r="J71" i="1"/>
  <c r="I71" i="1"/>
  <c r="H71" i="1"/>
  <c r="G71" i="1"/>
  <c r="F71" i="1"/>
  <c r="E71" i="1"/>
  <c r="D71" i="1"/>
  <c r="C71" i="1"/>
  <c r="L59" i="1"/>
  <c r="K59" i="1"/>
  <c r="J59" i="1"/>
  <c r="I59" i="1"/>
  <c r="H59" i="1"/>
  <c r="G59" i="1"/>
  <c r="F59" i="1"/>
  <c r="E59" i="1"/>
  <c r="D59" i="1"/>
  <c r="C59" i="1"/>
  <c r="L41" i="1"/>
  <c r="K41" i="1"/>
  <c r="J41" i="1"/>
  <c r="I41" i="1"/>
  <c r="H41" i="1"/>
  <c r="G41" i="1"/>
  <c r="F41" i="1"/>
  <c r="E41" i="1"/>
  <c r="D41" i="1"/>
  <c r="C41" i="1"/>
  <c r="C3806" i="1" l="1"/>
  <c r="I4020" i="1"/>
  <c r="L3696" i="1"/>
  <c r="F3589" i="1"/>
  <c r="F3696" i="1" s="1"/>
  <c r="J3589" i="1"/>
  <c r="E3679" i="1"/>
  <c r="I3679" i="1"/>
  <c r="C409" i="1"/>
  <c r="G409" i="1"/>
  <c r="J3539" i="1"/>
  <c r="J3696" i="1" s="1"/>
  <c r="I3539" i="1"/>
  <c r="H3539" i="1"/>
  <c r="H3696" i="1" s="1"/>
  <c r="C3589" i="1"/>
  <c r="K3589" i="1"/>
  <c r="J3679" i="1"/>
  <c r="D3806" i="1"/>
  <c r="E409" i="1"/>
  <c r="I409" i="1"/>
  <c r="C430" i="1"/>
  <c r="G430" i="1"/>
  <c r="K430" i="1"/>
  <c r="E3530" i="1"/>
  <c r="I3530" i="1"/>
  <c r="C3539" i="1"/>
  <c r="C3696" i="1" s="1"/>
  <c r="G3539" i="1"/>
  <c r="K3539" i="1"/>
  <c r="D3589" i="1"/>
  <c r="H3589" i="1"/>
  <c r="C3679" i="1"/>
  <c r="G3679" i="1"/>
  <c r="K3679" i="1"/>
  <c r="F3695" i="1"/>
  <c r="J3695" i="1"/>
  <c r="E3695" i="1"/>
  <c r="I3695" i="1"/>
  <c r="D3695" i="1"/>
  <c r="H3695" i="1"/>
  <c r="F4020" i="1"/>
  <c r="J4020" i="1"/>
  <c r="K409" i="1"/>
  <c r="F3539" i="1"/>
  <c r="E3539" i="1"/>
  <c r="D3539" i="1"/>
  <c r="G3589" i="1"/>
  <c r="G3696" i="1" s="1"/>
  <c r="F3679" i="1"/>
  <c r="D3791" i="1"/>
  <c r="D409" i="1"/>
  <c r="H409" i="1"/>
  <c r="L409" i="1"/>
  <c r="F409" i="1"/>
  <c r="J409" i="1"/>
  <c r="F3530" i="1"/>
  <c r="J3530" i="1"/>
  <c r="D3530" i="1"/>
  <c r="H3530" i="1"/>
  <c r="L3530" i="1"/>
  <c r="E3589" i="1"/>
  <c r="I3589" i="1"/>
  <c r="D3679" i="1"/>
  <c r="H3679" i="1"/>
  <c r="C3695" i="1"/>
  <c r="G3695" i="1"/>
  <c r="K3695" i="1"/>
  <c r="C3775" i="1"/>
  <c r="C3776" i="1" s="1"/>
  <c r="G3775" i="1"/>
  <c r="G3776" i="1" s="1"/>
  <c r="K3775" i="1"/>
  <c r="K3776" i="1" s="1"/>
  <c r="F3775" i="1"/>
  <c r="F3776" i="1" s="1"/>
  <c r="J3775" i="1"/>
  <c r="J3776" i="1" s="1"/>
  <c r="E3775" i="1"/>
  <c r="E3776" i="1" s="1"/>
  <c r="I3775" i="1"/>
  <c r="I3776" i="1" s="1"/>
  <c r="D3775" i="1"/>
  <c r="D3776" i="1" s="1"/>
  <c r="H3775" i="1"/>
  <c r="H3776" i="1" s="1"/>
  <c r="L3816" i="1"/>
  <c r="C3802" i="1"/>
  <c r="C4020" i="1"/>
  <c r="G4020" i="1"/>
  <c r="K4020" i="1"/>
  <c r="E4020" i="1"/>
  <c r="D14356" i="1"/>
  <c r="H14356" i="1"/>
  <c r="L14356" i="1"/>
  <c r="E3696" i="1"/>
  <c r="E3804" i="1"/>
  <c r="D4041" i="1"/>
  <c r="E4026" i="1"/>
  <c r="C3789" i="1"/>
  <c r="D3779" i="1"/>
  <c r="D3812" i="1"/>
  <c r="E3795" i="1"/>
  <c r="D3802" i="1"/>
  <c r="E3808" i="1"/>
  <c r="C3812" i="1"/>
  <c r="D3696" i="1" l="1"/>
  <c r="K3696" i="1"/>
  <c r="I3696" i="1"/>
  <c r="E3791" i="1"/>
  <c r="D3793" i="1"/>
  <c r="E3802" i="1"/>
  <c r="F3795" i="1"/>
  <c r="E3779" i="1"/>
  <c r="D3789" i="1"/>
  <c r="D3816" i="1" s="1"/>
  <c r="D4042" i="1" s="1"/>
  <c r="D14357" i="1" s="1"/>
  <c r="E3806" i="1"/>
  <c r="F3804" i="1"/>
  <c r="C3816" i="1"/>
  <c r="C4042" i="1" s="1"/>
  <c r="C14357" i="1" s="1"/>
  <c r="F3808" i="1"/>
  <c r="E3812" i="1"/>
  <c r="F4026" i="1"/>
  <c r="E4041" i="1"/>
  <c r="E3793" i="1" l="1"/>
  <c r="F3791" i="1"/>
  <c r="E3789" i="1"/>
  <c r="F3779" i="1"/>
  <c r="G3808" i="1"/>
  <c r="F3812" i="1"/>
  <c r="F3806" i="1"/>
  <c r="G3804" i="1"/>
  <c r="F3802" i="1"/>
  <c r="G3795" i="1"/>
  <c r="G4026" i="1"/>
  <c r="F4041" i="1"/>
  <c r="E3816" i="1" l="1"/>
  <c r="E4042" i="1" s="1"/>
  <c r="E14357" i="1" s="1"/>
  <c r="F3793" i="1"/>
  <c r="G3791" i="1"/>
  <c r="H3795" i="1"/>
  <c r="G3802" i="1"/>
  <c r="H3808" i="1"/>
  <c r="G3812" i="1"/>
  <c r="G4041" i="1"/>
  <c r="H4026" i="1"/>
  <c r="H3804" i="1"/>
  <c r="G3806" i="1"/>
  <c r="F3789" i="1"/>
  <c r="G3779" i="1"/>
  <c r="F3816" i="1" l="1"/>
  <c r="F4042" i="1" s="1"/>
  <c r="F14357" i="1" s="1"/>
  <c r="G3793" i="1"/>
  <c r="H3791" i="1"/>
  <c r="H3812" i="1"/>
  <c r="I3808" i="1"/>
  <c r="G3789" i="1"/>
  <c r="G3816" i="1" s="1"/>
  <c r="G4042" i="1" s="1"/>
  <c r="G14357" i="1" s="1"/>
  <c r="H3779" i="1"/>
  <c r="H4041" i="1"/>
  <c r="I4026" i="1"/>
  <c r="I3795" i="1"/>
  <c r="H3802" i="1"/>
  <c r="H3806" i="1"/>
  <c r="I3804" i="1"/>
  <c r="H3793" i="1" l="1"/>
  <c r="I3791" i="1"/>
  <c r="I3779" i="1"/>
  <c r="H3789" i="1"/>
  <c r="I3802" i="1"/>
  <c r="J3795" i="1"/>
  <c r="I3806" i="1"/>
  <c r="J3804" i="1"/>
  <c r="J4026" i="1"/>
  <c r="I4041" i="1"/>
  <c r="J3808" i="1"/>
  <c r="I3812" i="1"/>
  <c r="H3816" i="1" l="1"/>
  <c r="H4042" i="1" s="1"/>
  <c r="H14357" i="1" s="1"/>
  <c r="I3793" i="1"/>
  <c r="J3791" i="1"/>
  <c r="J3806" i="1"/>
  <c r="K3804" i="1"/>
  <c r="K3806" i="1" s="1"/>
  <c r="K4026" i="1"/>
  <c r="J4041" i="1"/>
  <c r="K3808" i="1"/>
  <c r="K3812" i="1" s="1"/>
  <c r="J3812" i="1"/>
  <c r="I3789" i="1"/>
  <c r="I3816" i="1" s="1"/>
  <c r="I4042" i="1" s="1"/>
  <c r="I14357" i="1" s="1"/>
  <c r="J3779" i="1"/>
  <c r="J3802" i="1"/>
  <c r="K3795" i="1"/>
  <c r="K3802" i="1" s="1"/>
  <c r="K3791" i="1" l="1"/>
  <c r="K3793" i="1" s="1"/>
  <c r="J3793" i="1"/>
  <c r="J3789" i="1"/>
  <c r="K3779" i="1"/>
  <c r="K3789" i="1" s="1"/>
  <c r="K4041" i="1"/>
  <c r="L4026" i="1"/>
  <c r="L4041" i="1" s="1"/>
  <c r="L4042" i="1" s="1"/>
  <c r="L14357" i="1" s="1"/>
  <c r="K3816" i="1" l="1"/>
  <c r="K4042" i="1" s="1"/>
  <c r="K14357" i="1" s="1"/>
  <c r="J3816" i="1"/>
  <c r="J4042" i="1" s="1"/>
  <c r="J14357" i="1" s="1"/>
</calcChain>
</file>

<file path=xl/sharedStrings.xml><?xml version="1.0" encoding="utf-8"?>
<sst xmlns="http://schemas.openxmlformats.org/spreadsheetml/2006/main" count="15304" uniqueCount="8957">
  <si>
    <t>СОГЛАСОВАНО:</t>
  </si>
  <si>
    <t>УТВЕРЖДАЮ:</t>
  </si>
  <si>
    <t>Исполняющий обязанности</t>
  </si>
  <si>
    <t xml:space="preserve">Министр промышленности </t>
  </si>
  <si>
    <t>заместителя Генерального директора –</t>
  </si>
  <si>
    <t>и энергетики Ростовской области</t>
  </si>
  <si>
    <t xml:space="preserve">директора филиала </t>
  </si>
  <si>
    <t>ПАО «Россети  Юг» – «Ростовэнерго»</t>
  </si>
  <si>
    <t/>
  </si>
  <si>
    <t>______________ А.В. Савельев</t>
  </si>
  <si>
    <t xml:space="preserve"> _________________ В.В. Непошивайленко</t>
  </si>
  <si>
    <t>«___»________________2025 г.</t>
  </si>
  <si>
    <t>«___»______________2025 г.</t>
  </si>
  <si>
    <t>ГРАФИК</t>
  </si>
  <si>
    <t>ограничения режима потребления электрической энергии на 2025/2026 гг.</t>
  </si>
  <si>
    <t xml:space="preserve"> по филиалу ПАО «Россети Юг» – «Ростовэнерго» на территории Ростовской области</t>
  </si>
  <si>
    <t>№ п/п</t>
  </si>
  <si>
    <t>Потребитель</t>
  </si>
  <si>
    <t>Очередь ограничения, тыс. кВт*ч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</si>
  <si>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</si>
  <si>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</si>
  <si>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</si>
  <si>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</si>
  <si>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</si>
  <si>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</si>
  <si>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</si>
  <si>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</si>
  <si>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</si>
  <si>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</si>
  <si>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</si>
  <si>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</si>
  <si>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</si>
  <si>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</si>
  <si>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</si>
  <si>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</si>
  <si>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</si>
  <si>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</si>
  <si>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</si>
  <si>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</si>
  <si>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</si>
  <si>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</si>
  <si>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ЦЭС</t>
  </si>
  <si>
    <t>Аксайский РЭС</t>
  </si>
  <si>
    <t>ЗАО "Казачка"</t>
  </si>
  <si>
    <t>ООО "Аксайская земля" (769)</t>
  </si>
  <si>
    <t>ООО Агросоюз Юг Руси</t>
  </si>
  <si>
    <t>ООО Агротрейд</t>
  </si>
  <si>
    <t>ООО Лучезарное</t>
  </si>
  <si>
    <t>СХПК к-з Донской</t>
  </si>
  <si>
    <t>*Шамшура А.Т. (558)</t>
  </si>
  <si>
    <t>ООО "РостовДорСтрой"</t>
  </si>
  <si>
    <t>ИП Филатов А.А.</t>
  </si>
  <si>
    <t>ООО "Группа компаний "СБС-КЛЮЧАВТО"</t>
  </si>
  <si>
    <t>ООО "Аксайская птицефабрика"</t>
  </si>
  <si>
    <t>ООО ПКФ Атлантис-ПАК</t>
  </si>
  <si>
    <t>ООО Гольф Кантри клуб Дон</t>
  </si>
  <si>
    <t>ООО "ФС-Юг"</t>
  </si>
  <si>
    <t>ООО Югспецоборудование</t>
  </si>
  <si>
    <t>*Калюжный П.В. (373)</t>
  </si>
  <si>
    <t>*ООО Меркурий"(475)</t>
  </si>
  <si>
    <t>ООО Акс.кирпичн.з-д</t>
  </si>
  <si>
    <t>ООО "Аксайское молоко" (462)</t>
  </si>
  <si>
    <t>ООО Технопласт</t>
  </si>
  <si>
    <t>Итого по Аксайскому РЭС</t>
  </si>
  <si>
    <t>Багаевский РЭС</t>
  </si>
  <si>
    <t>*ООО "Сбытовая компания Юг". (61260302876)</t>
  </si>
  <si>
    <t>ООО Маныч Агро</t>
  </si>
  <si>
    <t>ФБУ "Азово-Донская бассейновая администрация"</t>
  </si>
  <si>
    <t>*АО "Стройтрансгаз" (61210200948)</t>
  </si>
  <si>
    <t>*ООО "Траст-Маркет" (433)</t>
  </si>
  <si>
    <t>ООО "ЗеНа" ( 61200210172)</t>
  </si>
  <si>
    <t>Багаевский филиал ФГБУ "Управление "Ростовмелиоводхоз"</t>
  </si>
  <si>
    <t>ООО "Ритм"</t>
  </si>
  <si>
    <t>ЗАО "Эмпилс"</t>
  </si>
  <si>
    <t>*ООО "Победа"(296)</t>
  </si>
  <si>
    <t>ООО Аграм-Юг</t>
  </si>
  <si>
    <t>*ООО СК "Арсенал" (307)</t>
  </si>
  <si>
    <t>*ИП Ермоченко В.Н. (398)</t>
  </si>
  <si>
    <t>Итого по Багаевскому РЭС</t>
  </si>
  <si>
    <t>Веселовский РЭС</t>
  </si>
  <si>
    <t>ИП Афанасьев А.В.(234)</t>
  </si>
  <si>
    <t>Веселовское РАЙПО (41)</t>
  </si>
  <si>
    <t>ЗАО "Кр.Октябрь"(7)</t>
  </si>
  <si>
    <t>ИП Сасс Г.Н.(190/19)</t>
  </si>
  <si>
    <t>ОАО  Веселовское ДСУ(4)</t>
  </si>
  <si>
    <t>ЗАО "Нива" (9)</t>
  </si>
  <si>
    <t>ЗАО Шахаевское (18)</t>
  </si>
  <si>
    <t>Айбазов Х.А.(386)</t>
  </si>
  <si>
    <t>ЗАО им.Ленина(15)</t>
  </si>
  <si>
    <t>ЗАО ЮгАгроХолдинг (79)</t>
  </si>
  <si>
    <t>Итого по Веселовскому РЭС</t>
  </si>
  <si>
    <t>г. Новочеркасск</t>
  </si>
  <si>
    <t>АО "Гланит"</t>
  </si>
  <si>
    <t>Имущественный комплекс( 61260302876)</t>
  </si>
  <si>
    <t>ООО " Альгеба"(61250102944)</t>
  </si>
  <si>
    <t>ООО "Нефтемашстрой" (61250102383)</t>
  </si>
  <si>
    <t>ООО " НЗСМ"(61250202467)</t>
  </si>
  <si>
    <t>ОАО "Магнит" (259)</t>
  </si>
  <si>
    <t>* ООО НПП "Экофес" (7)</t>
  </si>
  <si>
    <t>* ООО "Торговый центр" (68)</t>
  </si>
  <si>
    <t>Итого по г. Новочеркасску</t>
  </si>
  <si>
    <t>Семикаракорский РЭС</t>
  </si>
  <si>
    <t>*ИП Юзефов Н.Н.(166)</t>
  </si>
  <si>
    <t>*ООО "Задонье"(135)</t>
  </si>
  <si>
    <t>*ООО "ИХТИС" (307)</t>
  </si>
  <si>
    <t>*ОАО "Родник" (66)</t>
  </si>
  <si>
    <t>*ООО  "Золотовское" (137)</t>
  </si>
  <si>
    <t>*ООО "Синдикат семикаракорских сыроделов и Р" (2)</t>
  </si>
  <si>
    <t>ООО "АгроЭнерго" (ООО "Ростовский бройлер")</t>
  </si>
  <si>
    <t>*АО "Бакланниковское" (32)</t>
  </si>
  <si>
    <t>*ООО "Балабинское" (63)</t>
  </si>
  <si>
    <t>*ООО Исток-1(39)</t>
  </si>
  <si>
    <t>ООО "ЭкоВремя (ООО "МАНИТЕК")</t>
  </si>
  <si>
    <t>Итого по Семикаракорскому РЭС</t>
  </si>
  <si>
    <t>г. Батайск</t>
  </si>
  <si>
    <t>ОАО ИЦ "Сплав" (№ 112)</t>
  </si>
  <si>
    <t>ООО "Сармат" (№ 117)</t>
  </si>
  <si>
    <t>ООО "Славия" (№ 91)</t>
  </si>
  <si>
    <t>АО "СПК" (61210302208)</t>
  </si>
  <si>
    <t>ООО "Трансэнергоконструкция" (210300324)</t>
  </si>
  <si>
    <t>*ООО "Строй аренда"(№ 286)</t>
  </si>
  <si>
    <t>ИП Говорун Андрей Владимирович (120600183)</t>
  </si>
  <si>
    <t>ИП Попко О.П., ИП Круглова С.П. (№ 201)</t>
  </si>
  <si>
    <t>ООО "Прайд-А" (61210302160)</t>
  </si>
  <si>
    <t>ООО "Профит-Лига" (61120600040)</t>
  </si>
  <si>
    <t>ОАО "АПРЗ" (№ 24)</t>
  </si>
  <si>
    <t>ОАО "Вагонная ремонтная компания-1" (120600099)</t>
  </si>
  <si>
    <t>ОАО "Донаэродорстрой" СУ-869 (№ 21)</t>
  </si>
  <si>
    <t>ООО "Донавтозапчасть" (61210302379)</t>
  </si>
  <si>
    <t>ООО "Корпорация СКЭСС" (№ 15)</t>
  </si>
  <si>
    <t>ООО "МеталлСервисЦентр №1" (120600001)</t>
  </si>
  <si>
    <t>ИП Самойлов С.А. (№ 106)</t>
  </si>
  <si>
    <t>ОАО "Агрофирма "Красный сад" (№ 50)</t>
  </si>
  <si>
    <t>ИП Кудин Ю.П. (№ 267)</t>
  </si>
  <si>
    <t>*Коротенко В.В. (№ 157)</t>
  </si>
  <si>
    <t>ООО  "СтройГарант"  (120600212)</t>
  </si>
  <si>
    <t>*ООО "Комсомолец"  (53121)</t>
  </si>
  <si>
    <t>Полуян С.П. (61210302159)</t>
  </si>
  <si>
    <t>ООО "Малко" (№ 116)</t>
  </si>
  <si>
    <t>ООО "Миг" (№ 63)</t>
  </si>
  <si>
    <t>*ООО "ТехАльянс СК"(№287)</t>
  </si>
  <si>
    <t>ИП Баранова Н.Т. 61210301915</t>
  </si>
  <si>
    <t>*Афонина Н.А.(№288)</t>
  </si>
  <si>
    <t>ООО "Система ПБО" 61210301929</t>
  </si>
  <si>
    <t>Итого по г. Батайску</t>
  </si>
  <si>
    <t>г. Ростов-на-Дону</t>
  </si>
  <si>
    <t>* ООО "УО "НОВЕМ" (1757)</t>
  </si>
  <si>
    <t>ТСЖ "Красный Город-Сад" 61260103526</t>
  </si>
  <si>
    <t>* АО "ФК "Ростов" (61260400381)</t>
  </si>
  <si>
    <t>* ОАО "Югавторемонт" (1064)</t>
  </si>
  <si>
    <t>* ООО "Ритм" (1114)</t>
  </si>
  <si>
    <t>* ООО "УК" Пять морей" (61090601419)</t>
  </si>
  <si>
    <t>ООО "Авангард" (61090600077)</t>
  </si>
  <si>
    <t>ООО ФИРМА "Аква-Дон" (61090600164)</t>
  </si>
  <si>
    <t>ООО ЭСК "Энергостандарт" (61260101557)</t>
  </si>
  <si>
    <t>ООО ИФК "Аваль" (61260200133)</t>
  </si>
  <si>
    <t>ООО "Графен" (61260302442)</t>
  </si>
  <si>
    <t>ООО "Полисервис Инжиниринг-Ростов" (61090600308)</t>
  </si>
  <si>
    <t>ООО "СКЛП" (61090600186)</t>
  </si>
  <si>
    <t>АО "НПП"Фаза" (61090600649)</t>
  </si>
  <si>
    <t>АО "Ростовавтомост" (61090600076)</t>
  </si>
  <si>
    <t>ООО "МЭСК" 61200210172</t>
  </si>
  <si>
    <t>ООО "РЗМК ЮТМ" 61090600264</t>
  </si>
  <si>
    <t>ООО "Юг-Авто" (61090600404)</t>
  </si>
  <si>
    <t>ООО "ЮСКОМ" (61260400212)</t>
  </si>
  <si>
    <t>ПАО "Гранит" (61090600312)</t>
  </si>
  <si>
    <t>Гриненко В.П. (61060011335)</t>
  </si>
  <si>
    <t>* ООО "Строймеханизация-АИ" (61090600086)</t>
  </si>
  <si>
    <t>* ООО "Хиком" (61090601352)</t>
  </si>
  <si>
    <t>* ООО Вентас (61090600626)</t>
  </si>
  <si>
    <t>Акопян А.Т. (61060016581)</t>
  </si>
  <si>
    <t>АО "СК ПКП "Оборонпромкомплекс" (61090600372)</t>
  </si>
  <si>
    <t>ИП Воскресенская А.В. (61260103457)</t>
  </si>
  <si>
    <t>ООО "Антрацит" (61260103531)</t>
  </si>
  <si>
    <t>Минин Г.В. (61260100057)</t>
  </si>
  <si>
    <t>ООО "ГК "СБСВ-КЛЮЧАВТО" (61090616787)</t>
  </si>
  <si>
    <t>ООО "МегаДом" (61090600464)</t>
  </si>
  <si>
    <t>ООО "НАКОСТА-РОСТОВ" (61090600555)</t>
  </si>
  <si>
    <t>ООО "Рентол" (61260303407)</t>
  </si>
  <si>
    <t>ООО "Ростовдонресурсы" (61090600025)</t>
  </si>
  <si>
    <t>ООО "УК Военвед" (61260100037)</t>
  </si>
  <si>
    <t>ООО "УК Пятый Элемент" (61260200966)</t>
  </si>
  <si>
    <t>ООО "Феникс" (61090601367)</t>
  </si>
  <si>
    <t>ООО "Фортуна-1" (61090600672)</t>
  </si>
  <si>
    <t>Ростовское ГорПО (61090600054)</t>
  </si>
  <si>
    <t>ООО ТВК "ДИМБО" 61090600673)</t>
  </si>
  <si>
    <t>* ООО"Ростовская игрушка" (61090601066)</t>
  </si>
  <si>
    <t>ООО Спец Застройщик "МСК-Капитал"(61260401614)</t>
  </si>
  <si>
    <t>ООО "Сбытовая компания Юг" 61260302876</t>
  </si>
  <si>
    <t>ООО "Энергосбыт Юга" 61260202610</t>
  </si>
  <si>
    <t>АО "Чистый город" 61090601123</t>
  </si>
  <si>
    <t>АО "РН-Аэро Ростов-на-Дону" (61090600701)</t>
  </si>
  <si>
    <t>ИП Аввакумов О.А. (61090601024)</t>
  </si>
  <si>
    <t>ИП Ибрагимов Э.Б. (61090600385)</t>
  </si>
  <si>
    <t>ИП Морозов В.А. (61060050326)</t>
  </si>
  <si>
    <t>ИП Некрасова Ю.Е.  61260203113</t>
  </si>
  <si>
    <t>ИП Лазаренко Е.Н., ИП Бабичева Т.Ф. (61090600448)</t>
  </si>
  <si>
    <t>ИП Шульженко Т.В. (61090601221)</t>
  </si>
  <si>
    <t>Коновалов А.А. (61090617012)</t>
  </si>
  <si>
    <t>Куринов А.Г.(61090600492)</t>
  </si>
  <si>
    <t>ОАО РОЗ "Монтажавтоматика" (61090600216)</t>
  </si>
  <si>
    <t>ООО "База веттоваров" (61090600015)</t>
  </si>
  <si>
    <t>ООО "Вектор" 61260203106</t>
  </si>
  <si>
    <t>ООО "Вепоз-Торговый Дом" (61090601320)</t>
  </si>
  <si>
    <t>ООО "Л-Авто" (61090601335)</t>
  </si>
  <si>
    <t>ООО "Мясоперерабатывающий комбинат "Ростовский" (61260201649)</t>
  </si>
  <si>
    <t>ООО "ПКА РАДОН" (61090600212)</t>
  </si>
  <si>
    <t>ООО "Полимер-Плюс" (61090600266)</t>
  </si>
  <si>
    <t>ООО "СКАР"" (61090600114)</t>
  </si>
  <si>
    <t>ООО "Типография Аврора" (61260201172)</t>
  </si>
  <si>
    <t>Прижесуха И.Г. (61090617057)</t>
  </si>
  <si>
    <t>Рожков И.А.(260201888)</t>
  </si>
  <si>
    <t>Фаградян Л.А (61260302084)</t>
  </si>
  <si>
    <t>ООО "Дон-Пласт" 61090601460</t>
  </si>
  <si>
    <t>ООО "РСК" 61200210122</t>
  </si>
  <si>
    <t>Галицина Валентина Григорьевна (61090601057)</t>
  </si>
  <si>
    <t>АО "ККПД" (61090600255)</t>
  </si>
  <si>
    <t>**ЗАО Ростовская ПМК дог 11</t>
  </si>
  <si>
    <t>Акционерное общество "Феникс"</t>
  </si>
  <si>
    <t>ЗАО "Элмонт" (61090600337)</t>
  </si>
  <si>
    <t>ИП Полянский И.Н. (61090601427)</t>
  </si>
  <si>
    <t>ОАО "ЗЛЗ" (61090600109)</t>
  </si>
  <si>
    <t>* АО "РН-Ростовнефтепродукт" (61090600732)</t>
  </si>
  <si>
    <t>ООО "Донпласт" МХХ (61090600370)</t>
  </si>
  <si>
    <t>ООО "НЕО-ТРЕЙД" (61090601082)</t>
  </si>
  <si>
    <t>ООО "Ника" (61090600534)</t>
  </si>
  <si>
    <t>ООО "Палитра" (61090601246)</t>
  </si>
  <si>
    <t>ООО "РАССС" (61090600491)</t>
  </si>
  <si>
    <t>ООО "РСК" 61200210123</t>
  </si>
  <si>
    <t>ООО "СЕСМИ" (61090600184)</t>
  </si>
  <si>
    <t>ООО "УК Полюс +" (61090601476)</t>
  </si>
  <si>
    <t>ООО Ростовский пивзавод "Солнечный" (61260100834)</t>
  </si>
  <si>
    <t>ООО СК "ЭНЕРГИЯ" (61260202467)</t>
  </si>
  <si>
    <t>"ООО "Сокол"" (61260200430)</t>
  </si>
  <si>
    <t>ООО "Ноктюрн" (61090614436)</t>
  </si>
  <si>
    <t>ООО УК "ВЕРТОЛ СЕРВИС" (61060014447)</t>
  </si>
  <si>
    <t>ЗАО "Меринос" (61090600189)</t>
  </si>
  <si>
    <t>ООО "Вернисаж" (61090600335)</t>
  </si>
  <si>
    <t>ООО "Кристал" (61090601605)</t>
  </si>
  <si>
    <t>ООО "Омега-Принт" (61090600259)</t>
  </si>
  <si>
    <t>ООО "ПКФ "АВС" (61090601588)</t>
  </si>
  <si>
    <t>ООО "РСК" (61200210099)</t>
  </si>
  <si>
    <t>РРО ОГО ВФСО "Динамо" (61060050289)</t>
  </si>
  <si>
    <t>Южный филиал АО "ЖТК"  (61090601655)</t>
  </si>
  <si>
    <t>АО "ДОНТГМ" (61090600210)</t>
  </si>
  <si>
    <t>ИП Заварская Е.И.(61260302488)</t>
  </si>
  <si>
    <t>ООО "ВнешТоргПорт"(61260103520)</t>
  </si>
  <si>
    <t>ООО "ДРСУ-Дон" (61090600137)</t>
  </si>
  <si>
    <t>ООО "Евродеталь" (61090601723)</t>
  </si>
  <si>
    <t>ООО "Морской Грузовой Терминал Империал"</t>
  </si>
  <si>
    <t>ООО "Луч - гидро" (61260100075)</t>
  </si>
  <si>
    <t>ООО "Сигма-Финанс"(61260103577)</t>
  </si>
  <si>
    <t>ООО "Траст-Маркет" (61260401413)</t>
  </si>
  <si>
    <t>ООО ПКФ "Братья" (61090600062)</t>
  </si>
  <si>
    <t>ООО Предприятие "Шанс" (61090600208)</t>
  </si>
  <si>
    <t>ООО СПФ "Дон-Спарк" (61090600247)</t>
  </si>
  <si>
    <t>ИП Андрианов А.В. (61090600583)</t>
  </si>
  <si>
    <t>ЗАО "РЗЖБК" (61090600070)</t>
  </si>
  <si>
    <t>ОАО "СЭМ" (61090600016)</t>
  </si>
  <si>
    <t>ООО "ВИРА"</t>
  </si>
  <si>
    <t>ООО "РМЗ" (61090600174)</t>
  </si>
  <si>
    <t>АО "Мосэнергосбыт" АО "РЕТАЛ"61260101234</t>
  </si>
  <si>
    <t>ОАО "Уникум" (61090600226)</t>
  </si>
  <si>
    <t>ИП Авдеев Р.Ю. (61090600334)</t>
  </si>
  <si>
    <t>ОАО "Продмаш" (61090600141)</t>
  </si>
  <si>
    <t>Кравченко И.С. и Кравченко В.С. (61090616555)</t>
  </si>
  <si>
    <t>ООО "Лига" (61090601260)</t>
  </si>
  <si>
    <t>ООО "ПКФ "Строитель" (61090600271)</t>
  </si>
  <si>
    <t>ООО "Рента" (61090600295)</t>
  </si>
  <si>
    <t>ООО "СЗ ККПД-ИНВЕСТ" (61260100130)</t>
  </si>
  <si>
    <t>ООО РЭЗ "Спецавтоматика" (61090600161)</t>
  </si>
  <si>
    <t>Перищ А.Г. (61090600663)</t>
  </si>
  <si>
    <t>ООО "Росткабель" (61090600159)</t>
  </si>
  <si>
    <t>ООО УК "Николаевский" (61260100447)</t>
  </si>
  <si>
    <t>АО "Концерн Покровский" (61090601756)</t>
  </si>
  <si>
    <t>**ИП Федоренко В.М.(336)</t>
  </si>
  <si>
    <t>ОАО "Ростовагропромснаб" (61090601518)</t>
  </si>
  <si>
    <t>ОАО "Ростов-Мебель" (61060050079)</t>
  </si>
  <si>
    <t>ООО "Лента" (61060050693)</t>
  </si>
  <si>
    <t>ООО "Прода"  (61090650725)</t>
  </si>
  <si>
    <t>ООО "РЗ "СТРОЙДЕТАЛЬ" (61090601507)</t>
  </si>
  <si>
    <t>ООО "ТРАСТ-ГРУПП" (61090600659)</t>
  </si>
  <si>
    <t>ООО "УК "Покровский" (61090600027)</t>
  </si>
  <si>
    <t>ПАО "ТрансКонтейнер" (61090601640)</t>
  </si>
  <si>
    <t>Фирсов Иван Владимирович (61090601636)</t>
  </si>
  <si>
    <t>ООО "Ростов-Девелопмент" (61260101028)</t>
  </si>
  <si>
    <t>ООО "Ростовский бройлер" 61260104667</t>
  </si>
  <si>
    <t>ООО "ТД "ВЕЛЕС" (61090616992)</t>
  </si>
  <si>
    <t>ООО "Торговый Дом "Приазовский" (61260101458)</t>
  </si>
  <si>
    <t>ИП Самойлов Владимир Викторович (61260400430)</t>
  </si>
  <si>
    <t>ЗАО "Югавиатехснаб" (61090600766)</t>
  </si>
  <si>
    <t>ИП Саркисян Г.Б. (61260402166)</t>
  </si>
  <si>
    <t>Молодцова Я.И. (61260401228)</t>
  </si>
  <si>
    <t>ООО "ЛУКОЙЛ-Ростовэнерго" 61260300836</t>
  </si>
  <si>
    <t>ООО "ПТФ "Капитал-Групп" (61090600755)</t>
  </si>
  <si>
    <t>ООО "Сбытовая компания Юг"  (61260302876 )</t>
  </si>
  <si>
    <t>ООО "ФАРМАКТИВ"(61060008064)</t>
  </si>
  <si>
    <t>ООО Донской завод "Давон" (61090600723)</t>
  </si>
  <si>
    <t>ООО СК "ЭНЕРГИЯ" 61260202467</t>
  </si>
  <si>
    <t>ИП Левченко П.Б. (61090600328)</t>
  </si>
  <si>
    <t>ИП Тюрин С.А.  (61260302577)</t>
  </si>
  <si>
    <t>ОАО "Завод РТИ" (61090600204)</t>
  </si>
  <si>
    <t>ООО "ПО "РСМ" (61090600528)</t>
  </si>
  <si>
    <t>ООО "Фирма СВИ "Дон" (61090600004)</t>
  </si>
  <si>
    <t>ООО "Магазин-26" (61090600218)</t>
  </si>
  <si>
    <t>АО "Маяк" (61090600375)</t>
  </si>
  <si>
    <t>АО "Металлоторг" (61090601669)</t>
  </si>
  <si>
    <t>АО "Ростовское" (61090600217)</t>
  </si>
  <si>
    <t>ДНТ "Маяк" СКВО (61090600386)</t>
  </si>
  <si>
    <t>ОМС № 2" -филиал АО  "1470 УМТО" (61090600864)</t>
  </si>
  <si>
    <t>ООО "Болгарстрой" (61090600972)</t>
  </si>
  <si>
    <t>ООО "НПКФ "РОСТТЕХНОПЛЮС" (61090600111)</t>
  </si>
  <si>
    <t>ООО "РТП ИНВЕСТ" (61090617063)</t>
  </si>
  <si>
    <t>ООО "ТИС" (61090601313)</t>
  </si>
  <si>
    <t>ООО УК "Городок" (61260202158)</t>
  </si>
  <si>
    <t>* ОАО КБ "Радиан" (61090601216)</t>
  </si>
  <si>
    <t>ЗАО  "КОНВЕРСИЯ" (61090600143)</t>
  </si>
  <si>
    <t>ЗАО РКФ "Стройматериалы" (61090600084)</t>
  </si>
  <si>
    <t>ИП Нестеренко А.А. (61260202415)</t>
  </si>
  <si>
    <t>ИП Трыкунов И.Б.61260203114</t>
  </si>
  <si>
    <t>ООО "Андреевские двери" (61090615832)</t>
  </si>
  <si>
    <t>ООО "Ростгортоп" (61090600566)</t>
  </si>
  <si>
    <t>ООО "УО Квадро" (61060012114)</t>
  </si>
  <si>
    <t>ООО "УО Фивы" (61260401536)</t>
  </si>
  <si>
    <t>ООО "Юг-инвест" (61090600227)</t>
  </si>
  <si>
    <t>ООО "УК"Сокол-Энергосбыт" (61090600674)</t>
  </si>
  <si>
    <t>АО "Скан Трейд" (61090600546)</t>
  </si>
  <si>
    <t>ЗАО "Строймаш" (61090600058)</t>
  </si>
  <si>
    <t>Миронов А.В. (61090600294)</t>
  </si>
  <si>
    <t>ОАО "Механизатор" (61090600034)</t>
  </si>
  <si>
    <t>ОАО "Молочный комбинат "Ростовский"</t>
  </si>
  <si>
    <t>ООО "10-ГПЗ"  (61260103279)</t>
  </si>
  <si>
    <t>ООО "Аромадон" (61090601011)</t>
  </si>
  <si>
    <t>ООО "АФФИТО" (61090600635)</t>
  </si>
  <si>
    <t>ООО "Виктория" (61090601092)</t>
  </si>
  <si>
    <t>ООО "Ворота Северного Кавказа"(61090601329)</t>
  </si>
  <si>
    <t>ООО "ЗАВОД СТРОЙНЕФТЕМАШ" (61260101428)</t>
  </si>
  <si>
    <t>ООО "Изюминка" (61090601372)</t>
  </si>
  <si>
    <t>ООО "КС Энергосбыт" 61260104659</t>
  </si>
  <si>
    <t>ООО "Пром-Маркет" (61090601727)</t>
  </si>
  <si>
    <t>ООО "Регион-ПБ" (61090600055)</t>
  </si>
  <si>
    <t>ООО "Сегмент" (61090601381)</t>
  </si>
  <si>
    <t>ООО "ХЛАДОКОМБИНАТ №3" (61090600092)</t>
  </si>
  <si>
    <t>ООО ЖКХ "Доверие" (61090600677)</t>
  </si>
  <si>
    <t>ООО РЗСБ (61090600013)</t>
  </si>
  <si>
    <t>ООО П-Л ЦЕНТР "РОСТ" (61090600020)</t>
  </si>
  <si>
    <t>* АО "Лебединский тд плюс" (413)</t>
  </si>
  <si>
    <t>**ООО "КП "Будь здоров!" (414)</t>
  </si>
  <si>
    <t>АО "Мосэнергосбыт" (61260101234)</t>
  </si>
  <si>
    <t>ООО "Нефто-Юг" (61260202785)</t>
  </si>
  <si>
    <t>ООО "Центр-коктейль"  (61090601063)</t>
  </si>
  <si>
    <t>ООО "КомСервис" (61090601491)</t>
  </si>
  <si>
    <t>ООО "АПК" (61090600238)</t>
  </si>
  <si>
    <t>ООО НИЦ ЭР "ГОРО" (61090600436)</t>
  </si>
  <si>
    <t>ООО "АЛЛЕРТ"</t>
  </si>
  <si>
    <t>ООО "РМЗ" (61090600499)</t>
  </si>
  <si>
    <t>ООО "НАШ ДОМ" (61060009138)</t>
  </si>
  <si>
    <t>ООО "ЯН-МАКС" (61090600249)</t>
  </si>
  <si>
    <t>ООО "Вентас" (61090600626)</t>
  </si>
  <si>
    <t>ООО Торговый дом "Вест-Ойл" (61090600427)</t>
  </si>
  <si>
    <t>Черников Виталий Евгеньевич (61090600498)</t>
  </si>
  <si>
    <t>ООО УК "Комсервис" (61090601272)</t>
  </si>
  <si>
    <t>ИП Потлов А.А.. (61260102179)</t>
  </si>
  <si>
    <t>Флягин А.А.  (61260102241)</t>
  </si>
  <si>
    <t>ООО УК "Екатерининский" (61090600615)</t>
  </si>
  <si>
    <t>ИП Кривоногов А.В., Алешин А.В. (61090600353)</t>
  </si>
  <si>
    <t>ООО "Белый Медведь" (61090601257)</t>
  </si>
  <si>
    <t>ООО "Консалтинговая компания "Креатив" (61090600057)</t>
  </si>
  <si>
    <t>Разуваев А.В. (61090601706)</t>
  </si>
  <si>
    <t>ООО "Торос" (61260301072)</t>
  </si>
  <si>
    <t>ЗАО завод "Агат" (61090600095)</t>
  </si>
  <si>
    <t>ИП Ольховская К.В. (61090601641)</t>
  </si>
  <si>
    <t>ООО "Витерра РКХП"  (61090600099)</t>
  </si>
  <si>
    <t>АО РСЗ "Прибой" (61090600342)</t>
  </si>
  <si>
    <t>ООО "Акватек" (61260100730)</t>
  </si>
  <si>
    <t>ООО "ГАРАНТ ЭНЕРГО"  (61200182802)</t>
  </si>
  <si>
    <t>ООО "Дж.Т.И. Донской табак" (61090601401)</t>
  </si>
  <si>
    <t>ООО "НЭК ЮгЭнерго" (61260303032)</t>
  </si>
  <si>
    <t>Сазонова В.И. (61060050569)</t>
  </si>
  <si>
    <t>Итого по г. Ростову-на-Дону</t>
  </si>
  <si>
    <t>Итого по ЦЭС</t>
  </si>
  <si>
    <t>ЗЭС</t>
  </si>
  <si>
    <t>АО "Шахтоуправление Обуховская"</t>
  </si>
  <si>
    <t>ООО "Транснефтьэнерго"</t>
  </si>
  <si>
    <t>АО "Новошахтинский завод нефтепродуктов"</t>
  </si>
  <si>
    <t>ООО "Талосто-Шахты"</t>
  </si>
  <si>
    <t>ООО "Индюшкин двор"</t>
  </si>
  <si>
    <t>ООО "УРСДОН"</t>
  </si>
  <si>
    <t>ООО "АлькорУпак"</t>
  </si>
  <si>
    <t>ООО "Завод ТЕХНО"</t>
  </si>
  <si>
    <t>ООО "Химпэк"</t>
  </si>
  <si>
    <t>ООО "БТК Текстиль" (Удмурдский филиал ООО ЕЭС-Гарант)</t>
  </si>
  <si>
    <t>ОАО "Соколовский карьер"</t>
  </si>
  <si>
    <t>ООО "ФерроЦинк-Дон"</t>
  </si>
  <si>
    <t>ООО "Домостроительный комбинат Монолит"</t>
  </si>
  <si>
    <t>ООО "Кэн-Пак Завод упаковки"</t>
  </si>
  <si>
    <t>Итого по ЗЭС</t>
  </si>
  <si>
    <t>ВЭС</t>
  </si>
  <si>
    <t>Волгодонский РЭС</t>
  </si>
  <si>
    <t>РОДНИК</t>
  </si>
  <si>
    <t>Большовский</t>
  </si>
  <si>
    <t>Казарян Арсен Араратович</t>
  </si>
  <si>
    <t>Большовское потребительское общество</t>
  </si>
  <si>
    <t>"АЛЬФА"</t>
  </si>
  <si>
    <t>Ярута Светлана Михайловна</t>
  </si>
  <si>
    <t>Рябичевский Дом Культуры</t>
  </si>
  <si>
    <t>ДУБЕНЦОВСКИЙ ДОМ КУЛЬТУРЫ</t>
  </si>
  <si>
    <t>Волгодонского районаМежпоселенческая Центральная библиотекаимени Михаила Васильевича Наумова</t>
  </si>
  <si>
    <t>Сигинасова Ольга Александровна</t>
  </si>
  <si>
    <t>ООО "Купец-Дон"</t>
  </si>
  <si>
    <t>Кушнир Валерий Адамович</t>
  </si>
  <si>
    <t>Белова Надежда Николаевна</t>
  </si>
  <si>
    <t>Лавренова Ольга Анатольевна</t>
  </si>
  <si>
    <t>Журбин Андрей Анатольевич</t>
  </si>
  <si>
    <t>Гр РФ Жорина Анастасия Ивановна</t>
  </si>
  <si>
    <t>Рыжкин Евгений Владимирович</t>
  </si>
  <si>
    <t>Сокол Валерий Васильевич</t>
  </si>
  <si>
    <t>"Сбербанк России"</t>
  </si>
  <si>
    <t>Макарова Елена Александровна</t>
  </si>
  <si>
    <t>Гвоздецкий Виталий Федорович</t>
  </si>
  <si>
    <t>ИВАЩЕНКО ЛЮДМИЛА АНАТОЛЬЕВНА</t>
  </si>
  <si>
    <t>ПроданАндрейМихайлович</t>
  </si>
  <si>
    <t>Приход храма св. Николая Чудотворца</t>
  </si>
  <si>
    <t>Рыжкин Владимир Евгеньевич</t>
  </si>
  <si>
    <t>Черных Наталья Николаевна</t>
  </si>
  <si>
    <t>Бридков Сергей Иванович</t>
  </si>
  <si>
    <t>Индивидуальный предпринимательНикулов Александр Владимирович</t>
  </si>
  <si>
    <t>Рыжкин Петр Евгеньевич</t>
  </si>
  <si>
    <t>Филиал  АО "Концерн Росэнергоатом" "Ростовская атомная станция"</t>
  </si>
  <si>
    <t>Ткаченко Светлана Николаевна</t>
  </si>
  <si>
    <t>Филиал АО концерн РосэнергоатомРостовская АЭС</t>
  </si>
  <si>
    <t>АЛЬФА-ПИК</t>
  </si>
  <si>
    <t>ДИЛИЖАНС</t>
  </si>
  <si>
    <t xml:space="preserve"> АРТИШОК</t>
  </si>
  <si>
    <t>Исраилова Светлана Витальевна</t>
  </si>
  <si>
    <t>Гражданка РФ Гурова Галина Николаевна</t>
  </si>
  <si>
    <t>БуренокВалентина Анатольевна</t>
  </si>
  <si>
    <t>Шаповалов Сергей Сергеевич</t>
  </si>
  <si>
    <t>Никитенко Александр Геннадьевич</t>
  </si>
  <si>
    <t>Орлов Сергей Сергеевич</t>
  </si>
  <si>
    <t>Федорова Людмила Юрьевна</t>
  </si>
  <si>
    <t>Бабенко Галина Васильевна</t>
  </si>
  <si>
    <t>Долгов Юрий Николаевич</t>
  </si>
  <si>
    <t>Гражданин РФ Витенко Михаил Андреевич</t>
  </si>
  <si>
    <t>Журавлев Александр Викторович</t>
  </si>
  <si>
    <t>ПОБЕДЕНСКИЙ CДК</t>
  </si>
  <si>
    <t>Пастухова Людмила Ивановна</t>
  </si>
  <si>
    <t>Противопожарная служба Ростовской област Модульное пожарное отделение ПЧ-222</t>
  </si>
  <si>
    <t>Гражданин Вазиров Радихан Алиханович</t>
  </si>
  <si>
    <t>Пак Вячеслав Дмитриевич</t>
  </si>
  <si>
    <t>Майорова Надежда Геннадьевна</t>
  </si>
  <si>
    <t>Набокина Татьяна Николаевнаotn83@mail</t>
  </si>
  <si>
    <t>Мутидзе Теймураз Бекирович</t>
  </si>
  <si>
    <t>гр РФ Ли Георгий Романович</t>
  </si>
  <si>
    <t>гр РФ Хван Елена Алексеевна</t>
  </si>
  <si>
    <t>гр РФ Ким Игорь Русланович</t>
  </si>
  <si>
    <t>Клышников Василий Павлович</t>
  </si>
  <si>
    <t>ГражданинРФ Озерин Александр Геннадьевич</t>
  </si>
  <si>
    <t>Гражданин РФУшков Николай Юрьевич</t>
  </si>
  <si>
    <t>ООО "Мегаполис"</t>
  </si>
  <si>
    <t>гр РФ Ким Евгений Чун-Гирович</t>
  </si>
  <si>
    <t>Кравчук Валерий Владимирович</t>
  </si>
  <si>
    <t>глава КФХ Радьков Владимир Алексеевич</t>
  </si>
  <si>
    <t>ДУБЕНЦЫ</t>
  </si>
  <si>
    <t>гр РФ Непранов Григорий Федорович</t>
  </si>
  <si>
    <t>Тарасов Иван Сергеевич</t>
  </si>
  <si>
    <t>Маслова Татьяна Владимировна</t>
  </si>
  <si>
    <t>Бакулина Елена Владимировна</t>
  </si>
  <si>
    <t>Крючков Андрей Николаевич</t>
  </si>
  <si>
    <t>Анцыбор Анатолий Петрович</t>
  </si>
  <si>
    <t>Азаренкова Наталья Васильевна</t>
  </si>
  <si>
    <t>РаспоркинВиталийАндреевич</t>
  </si>
  <si>
    <t>ШкуркоЛарисаНиколаевна</t>
  </si>
  <si>
    <t>Гр РФ Гасанзаде Текмурад Низами Оглы</t>
  </si>
  <si>
    <t>"Купец"</t>
  </si>
  <si>
    <t>Труханов Сергей Михайлович</t>
  </si>
  <si>
    <t>Бордачев Александр Андреевич</t>
  </si>
  <si>
    <t>Молчанов Николай Вячеславович</t>
  </si>
  <si>
    <t>Гражданин Российской ФедерацииСулиев Бахтиёр Айдинович</t>
  </si>
  <si>
    <t>Гаджиев Рафиз Хафиз оглы</t>
  </si>
  <si>
    <t>Гр. РФСундукова Любовь Ивановна</t>
  </si>
  <si>
    <t>Самсонов Сергей Александрович</t>
  </si>
  <si>
    <t>Лиманский</t>
  </si>
  <si>
    <t>Шахзадаев Алибек Рустамович</t>
  </si>
  <si>
    <t>Удовенко Генадий Николаевич</t>
  </si>
  <si>
    <t>Хаернасова Елена Анатольевна</t>
  </si>
  <si>
    <t>Сердюк Алексей Николаевич</t>
  </si>
  <si>
    <t>Гуро Виктор Васильевич</t>
  </si>
  <si>
    <t>Мартыненко Мария Александровна</t>
  </si>
  <si>
    <t>Плоцкая Любовь Петровна</t>
  </si>
  <si>
    <t>Гр. РФ Тааев Али Абдусаламович</t>
  </si>
  <si>
    <t>Третьяков Юрий Михайлович</t>
  </si>
  <si>
    <t>Лагутнинский сельский дом культуры</t>
  </si>
  <si>
    <t>СТ "Романтик"</t>
  </si>
  <si>
    <t>Васильева Сюзанна Сержиковна</t>
  </si>
  <si>
    <t>Гражданин Российской ФедерацииИльин Сергей Николаевич</t>
  </si>
  <si>
    <t>Гражданин Российской ФедерацииИсрапов Али Исраилович</t>
  </si>
  <si>
    <t>Муртазалиев Муратхан Абдурахманович</t>
  </si>
  <si>
    <t>Волгодонский филиал ООО "ЭкоЦентр"</t>
  </si>
  <si>
    <t>"Новатэк-АЗК"</t>
  </si>
  <si>
    <t>"Мокро-Соленовский сельский клуб"</t>
  </si>
  <si>
    <t>"Ростовская зерновая компания "Ресурс"</t>
  </si>
  <si>
    <t>"Т-Транс"</t>
  </si>
  <si>
    <t>Гр РФ Кандрашов Артём Эдуардович</t>
  </si>
  <si>
    <t>Ряполов Александр Николаевич</t>
  </si>
  <si>
    <t>Гражданин Российской ФедерацииАбросимов  Сергей Викторович</t>
  </si>
  <si>
    <t>"Волгодонск АгроХим"</t>
  </si>
  <si>
    <t>гр РФ Скляров Михаил Васильевич</t>
  </si>
  <si>
    <t xml:space="preserve"> "Экоцентр"</t>
  </si>
  <si>
    <t>Альтаир</t>
  </si>
  <si>
    <t>Глава КФХКрючко Мария Сергеевна</t>
  </si>
  <si>
    <t>Винокурова Оксана Леонидовна</t>
  </si>
  <si>
    <t>Яйченя Сергей Владимирович</t>
  </si>
  <si>
    <t>Бедный Василий Павлович</t>
  </si>
  <si>
    <t>Крошнев Виктор Викторович</t>
  </si>
  <si>
    <t>Запорожцева Ольга Дмитриевна</t>
  </si>
  <si>
    <t>КУПЕЦ</t>
  </si>
  <si>
    <t>Гражданин РФ Егиазарян Ваге Вараздатович</t>
  </si>
  <si>
    <t>ПОТАПОВСКИЙ СДК</t>
  </si>
  <si>
    <t>Гр. РФ Романченко Вячеслав Андреевич</t>
  </si>
  <si>
    <t>ООО "Ростовская зерновая компания "Ресурс"</t>
  </si>
  <si>
    <t xml:space="preserve"> "Потаповское"</t>
  </si>
  <si>
    <t>Бергер Максим Артемович</t>
  </si>
  <si>
    <t xml:space="preserve"> ГЕЯ</t>
  </si>
  <si>
    <t>КоролевскийВладимирВладимирович</t>
  </si>
  <si>
    <t>Бондаренко Данил Денисович</t>
  </si>
  <si>
    <t>РЫБХОЗ ГРАЧИКИ</t>
  </si>
  <si>
    <t>Гражданка Российской ФедерацииГарт Наталия Сергеевна</t>
  </si>
  <si>
    <t>Полешко Владимир Кирилович</t>
  </si>
  <si>
    <t>Мисан Алексей Владимирович</t>
  </si>
  <si>
    <t>Субач Григорий Павлович</t>
  </si>
  <si>
    <t>Попов Александр Михайлович</t>
  </si>
  <si>
    <t>Поболь Александр Леонидович</t>
  </si>
  <si>
    <t>Гаспарян Алла Овиковна</t>
  </si>
  <si>
    <t>Меркулов Максим Анатольевич</t>
  </si>
  <si>
    <t>СухоносАндрейФедорович</t>
  </si>
  <si>
    <t>Дубатовкина Юлия Ивановна</t>
  </si>
  <si>
    <t>Дурнева Анна Михайловна</t>
  </si>
  <si>
    <t>Гражданка РФ Рыжкина Ирина Сергеевна</t>
  </si>
  <si>
    <t>Гражданин РФ Бураков Максим Викторович</t>
  </si>
  <si>
    <t>Саворона Наталья Владиславна</t>
  </si>
  <si>
    <t>"Лада"</t>
  </si>
  <si>
    <t>Индивидуальный предпринимательПолетаев Александр Юрьевич</t>
  </si>
  <si>
    <t>Агроторг</t>
  </si>
  <si>
    <t>Казымов Бахадур Вахид оглы</t>
  </si>
  <si>
    <t>Зейралиева Адалат</t>
  </si>
  <si>
    <t>Эм Игорь Джимович</t>
  </si>
  <si>
    <t>гр РФ Сардаров Камол Низамович</t>
  </si>
  <si>
    <t>Местная религиозная организацияправославного Прихода храма святогоблаговерного князя Александра Невскогох. Потапова</t>
  </si>
  <si>
    <t>гр РФ Павлов Виктор Николаевич</t>
  </si>
  <si>
    <t>гр РФ Тен Александр Юрьевич</t>
  </si>
  <si>
    <t xml:space="preserve"> Индивидуальный предпринимательСааев Ушрам Сулиманович</t>
  </si>
  <si>
    <t xml:space="preserve"> Индивидуальный предпринимательСмольников Владимир Михайлович</t>
  </si>
  <si>
    <t>Гражданин Российской ФедерацииНи Лариса Петровна</t>
  </si>
  <si>
    <t>Ашрафов Ашраф Адил оглы</t>
  </si>
  <si>
    <t>Буракова Жанна Владимировна</t>
  </si>
  <si>
    <t>Белоиваненко Владислав Игорьевич</t>
  </si>
  <si>
    <t xml:space="preserve">"АРТ СИТИ" </t>
  </si>
  <si>
    <t>ООО "МДС-Уплотнительные системы"</t>
  </si>
  <si>
    <t>ЮКСНА-ГАЗ</t>
  </si>
  <si>
    <t>ЦСМЗ (Б\О ДУБРАВА)</t>
  </si>
  <si>
    <t>р\х"Степной"</t>
  </si>
  <si>
    <t>Бондаренко Наталия Владимировна(Ремсельбурворд)</t>
  </si>
  <si>
    <t>Грохольский П.Г.</t>
  </si>
  <si>
    <t>Волков Константин Николаевич</t>
  </si>
  <si>
    <t>Логвинов Александр Александрович</t>
  </si>
  <si>
    <t>"Сокол"</t>
  </si>
  <si>
    <t>"Эрикс"</t>
  </si>
  <si>
    <t>Главное управление МЧС России поРостовской области</t>
  </si>
  <si>
    <t>АВИАСПОРТ КЛУБ</t>
  </si>
  <si>
    <t>Прокуратура Волгодонского района</t>
  </si>
  <si>
    <t>Кравченя Татьяна Анатольевна</t>
  </si>
  <si>
    <t xml:space="preserve"> РОМАНОВСКИЙ ДОМ КУЛЬТУРЫ</t>
  </si>
  <si>
    <t>"Волгодонская топливная компания</t>
  </si>
  <si>
    <t>Грищенко В.В.</t>
  </si>
  <si>
    <t>Земляникина Нина Леонидовна</t>
  </si>
  <si>
    <t xml:space="preserve"> "Луч"</t>
  </si>
  <si>
    <t>Каплий Мария Петровна</t>
  </si>
  <si>
    <t>Гражданин Российской ФедерацииКим Александр Борисович</t>
  </si>
  <si>
    <t>"Газонефтепродукт сеть"</t>
  </si>
  <si>
    <t>ТЕХМАШ-СЕРВИС</t>
  </si>
  <si>
    <t>Асатрян Ростам Андроникович</t>
  </si>
  <si>
    <t>Шамсуев Ахмеднаби Абусович</t>
  </si>
  <si>
    <t>РОМАНОВСКАЯ СОШ</t>
  </si>
  <si>
    <t>"Водопроводно-канализационное хозяйство"</t>
  </si>
  <si>
    <t>Демидова Людмила Александровна</t>
  </si>
  <si>
    <t>гр.РФ Мамедов Г.А.Оглы</t>
  </si>
  <si>
    <t>Фоминичева Клавдия Леонидовна</t>
  </si>
  <si>
    <t>Чекус Сергей Николаевич</t>
  </si>
  <si>
    <t>"Приют"</t>
  </si>
  <si>
    <t>ПРИХОД СВЯТОГОАРХАНГЕЛА МИХАИЛА</t>
  </si>
  <si>
    <t>Рычков Андрей Николаевич</t>
  </si>
  <si>
    <t>Месникович Валентина Михайловна</t>
  </si>
  <si>
    <t>ПЕНСИОННЫЙ ФОНД</t>
  </si>
  <si>
    <t>Биянов Андрей Николаевич</t>
  </si>
  <si>
    <t>Булин Андрей Алексеевич</t>
  </si>
  <si>
    <t>Рохлина Надежда Николаевна</t>
  </si>
  <si>
    <t>Шкода Людмила Алексеевна</t>
  </si>
  <si>
    <t>Гусаков Евгений Петрович</t>
  </si>
  <si>
    <t>Дурицкий Юрий Викторович</t>
  </si>
  <si>
    <t>МАУ Хозяйственно-эксплуатационная служба</t>
  </si>
  <si>
    <t>Касаткина Юлия Владимировна</t>
  </si>
  <si>
    <t>Сирадегян Анжела Айковна</t>
  </si>
  <si>
    <t>"Департамент мировых судей"</t>
  </si>
  <si>
    <t>"Юлия"</t>
  </si>
  <si>
    <t>Казанина Ирина Васильевна</t>
  </si>
  <si>
    <t>Леготин  Анатолий Александрович</t>
  </si>
  <si>
    <t>Габриелян Арсен Аркадевич</t>
  </si>
  <si>
    <t>Хомяков Генадий Иванович</t>
  </si>
  <si>
    <t>"Торговый Дом"Дон"</t>
  </si>
  <si>
    <t>Межерицкий А.В</t>
  </si>
  <si>
    <t>Мян Сергей Владимирович</t>
  </si>
  <si>
    <t>НОТАРИУС ВАСИЛЕВСКАЯ</t>
  </si>
  <si>
    <t>Фокина Наталья Михайловна</t>
  </si>
  <si>
    <t>Чиликин Василий Павлович</t>
  </si>
  <si>
    <t>ФАУ Росдорнии</t>
  </si>
  <si>
    <t>Волгодонское государственное автономноеучреждение Ростовской области "Лес"</t>
  </si>
  <si>
    <t>РО "Ростовоблфармация"</t>
  </si>
  <si>
    <t>Управление Федеральной службыгосуд. регистрации, кадастраи картографии по Ростовской обл</t>
  </si>
  <si>
    <t>"ВЗМЭО"</t>
  </si>
  <si>
    <t>"Концерн Росэнергоатом"</t>
  </si>
  <si>
    <t>Центр Занятости Населения Волгодонскогорайона</t>
  </si>
  <si>
    <t xml:space="preserve"> " Музей краеведения"</t>
  </si>
  <si>
    <t>Когай Наталья Юрьевна</t>
  </si>
  <si>
    <t>Черноиванова Юлия Владимировна</t>
  </si>
  <si>
    <t>"Дельта-Плюс"</t>
  </si>
  <si>
    <t>фирма""ОТРМ"</t>
  </si>
  <si>
    <t>ООО "Солнышко.пикет № 1"</t>
  </si>
  <si>
    <t>Гр. РФ Музафаров Нариман Парманович</t>
  </si>
  <si>
    <t>"Декор"</t>
  </si>
  <si>
    <t>"МДС-Уплотнительные системы"</t>
  </si>
  <si>
    <t>Аникеенко Николай Николаевич</t>
  </si>
  <si>
    <t>РыденкоЛюдмилаАлександровна</t>
  </si>
  <si>
    <t>АнашкинОлегБорисович</t>
  </si>
  <si>
    <t>"Форвард+"</t>
  </si>
  <si>
    <t>"Машенька"</t>
  </si>
  <si>
    <t>Многофункциональный центр по предоставле</t>
  </si>
  <si>
    <t>Мешалкин Виктор Леонидович</t>
  </si>
  <si>
    <t>МакрушинАлексейПетрович</t>
  </si>
  <si>
    <t>ПАО "ТНС энерго Ростов-на-Дону"</t>
  </si>
  <si>
    <t>Гордиенко Сергей Николаевич</t>
  </si>
  <si>
    <t>гр РФ Делидон Ирина Сергеевна</t>
  </si>
  <si>
    <t>Лосева Светлана Елисеевна</t>
  </si>
  <si>
    <t>ИП Темникова Лариса Геннадьевна</t>
  </si>
  <si>
    <t>Скворцов Франциск Алексеевич</t>
  </si>
  <si>
    <t>Чошова Валентина Анатолльевна</t>
  </si>
  <si>
    <t>"Промэнергопроект"</t>
  </si>
  <si>
    <t>Бабкина Доротэя Трифоновна</t>
  </si>
  <si>
    <t>Гражданка РФ Пахомова Татьяна Ивановна</t>
  </si>
  <si>
    <t>"Исток"</t>
  </si>
  <si>
    <t>Гражданин Российской ФедерацииКрошнев Александр Ананьевич</t>
  </si>
  <si>
    <t>Информационный центрВолгодонского района</t>
  </si>
  <si>
    <t>Потапова Лариса Алексеевна</t>
  </si>
  <si>
    <t>Анисимов Вадим Георгиевич</t>
  </si>
  <si>
    <t>гр.РФ Селькова Юлия Владимировна</t>
  </si>
  <si>
    <t>Чаусов Андрей Андреевич</t>
  </si>
  <si>
    <t>Строева Ольга Владимировна</t>
  </si>
  <si>
    <t>Дьяченко Иван Григорьевич</t>
  </si>
  <si>
    <t>"Альфа-М"</t>
  </si>
  <si>
    <t>Степанюк Татьяна Анатольевна</t>
  </si>
  <si>
    <t>Ханвердиев Руман Магарамович</t>
  </si>
  <si>
    <t>Ткачев Дмитрий Владимирович</t>
  </si>
  <si>
    <t>Булыгина Татьяна Николаевна</t>
  </si>
  <si>
    <t>Управление ГОиЧС Волгодонского района</t>
  </si>
  <si>
    <t>гр РФ Ким Ирина Титовна</t>
  </si>
  <si>
    <t>Газпром газораспределение Ростов-на-Дону</t>
  </si>
  <si>
    <t>Гражданин РФГорина Н.В.</t>
  </si>
  <si>
    <t>ИП глава кфхСиротенко Александр Сергеевич</t>
  </si>
  <si>
    <t>ООО "ДонСвязьКонструкция"Сбытовая компания Юг</t>
  </si>
  <si>
    <t xml:space="preserve"> Индивидуальный предпринимательАкмалиев Алмаз Ербулатович</t>
  </si>
  <si>
    <t>Полтавская Жанета Николаевна</t>
  </si>
  <si>
    <t>Ковалев Игорь Евгеньевич</t>
  </si>
  <si>
    <t>Исаева Дарья Владимировна</t>
  </si>
  <si>
    <t>Бражкина Елена Александровна</t>
  </si>
  <si>
    <t>Центр развития ребёнкадетский сад "Акварелька"</t>
  </si>
  <si>
    <t>Храмцова Валентина Ивановна</t>
  </si>
  <si>
    <t>Поляков Роман Александрович</t>
  </si>
  <si>
    <t>Рыжкина Елена Александровна</t>
  </si>
  <si>
    <t>Местная религиозная организацияцерковь христиан веры евангельскойпятидесятников "Благодать"</t>
  </si>
  <si>
    <t>Щудляк Богдан Иванович</t>
  </si>
  <si>
    <t>Кудимов Вадим Валерьевич</t>
  </si>
  <si>
    <t>Пупкова Марина Георгиевна</t>
  </si>
  <si>
    <t>Басацкий Андрей Викторович</t>
  </si>
  <si>
    <t>Гурьев Александр Иванович</t>
  </si>
  <si>
    <t>Зубенко Виктор Григорьевич</t>
  </si>
  <si>
    <t>Диянова Людмила Ивановна</t>
  </si>
  <si>
    <t>Копылков Юрий Геннадьевич</t>
  </si>
  <si>
    <t>Баканёва Евгения Евгеньевна</t>
  </si>
  <si>
    <t>Алтунов Илхом Яшаевич</t>
  </si>
  <si>
    <t>Шибанов Владимир Геннадьевич</t>
  </si>
  <si>
    <t>ФоменкоВалентинВалерьевич</t>
  </si>
  <si>
    <t>"Мелиоратор"</t>
  </si>
  <si>
    <t>"Возрождение"</t>
  </si>
  <si>
    <t>ПМК-10</t>
  </si>
  <si>
    <t>Гражданка Российской ФедерацииАнтоненко Наталья Михайловна</t>
  </si>
  <si>
    <t>"Промэлектросеть"</t>
  </si>
  <si>
    <t>Кузнецов Александр Григорьевич</t>
  </si>
  <si>
    <t>Шевлюга Александр Владимирович</t>
  </si>
  <si>
    <t>Ющик Александр Александрович</t>
  </si>
  <si>
    <t>Детская Школа Искусств</t>
  </si>
  <si>
    <t>Парасоцкий Геннадий Геннадьевич</t>
  </si>
  <si>
    <t>Кузнецов Олег Александрович</t>
  </si>
  <si>
    <t>Коробкин Александр Николаевич</t>
  </si>
  <si>
    <t>Климов Георгий Анатольевич</t>
  </si>
  <si>
    <t>Самсонов Степан Николаевич</t>
  </si>
  <si>
    <t>Гражданин Российской ФедерацииКапканов Николай Николаевич</t>
  </si>
  <si>
    <t>Занченко Роман Иванович</t>
  </si>
  <si>
    <t>Антоненко Павел Николаевич</t>
  </si>
  <si>
    <t>"Агро-Дон"</t>
  </si>
  <si>
    <t>Приправы Дона</t>
  </si>
  <si>
    <t>Кравцов Роман Владимирович</t>
  </si>
  <si>
    <t>Объединение Церквей евангельскиххристиан-баптистов Ростовской областии Республики Калмыкия</t>
  </si>
  <si>
    <t>Махмудова Анна Ильинична</t>
  </si>
  <si>
    <t>Иванисова Светлана Дмитриевна</t>
  </si>
  <si>
    <t>Комаров Владимир Борисович</t>
  </si>
  <si>
    <t>Вифлянцев Владимир Петрович</t>
  </si>
  <si>
    <t>Арькова Ольга Александровна</t>
  </si>
  <si>
    <t>ООО "КиМер"</t>
  </si>
  <si>
    <t>гр РФ Косолапов Виктор Николаевич</t>
  </si>
  <si>
    <t>Миронова Ирина Федоровна</t>
  </si>
  <si>
    <t>оздоровительно-образовательный центр"Ивушка"</t>
  </si>
  <si>
    <t>Межмуниципальное управление МВДРоссии "Волгодонское"</t>
  </si>
  <si>
    <t>"ТОЦ Сармат"</t>
  </si>
  <si>
    <t>Сиротенко Сергей Николаевич</t>
  </si>
  <si>
    <t>Гражданин Российской Федерации КлейменовСергей Николаевич</t>
  </si>
  <si>
    <t>ООО "Энергосбыт Юга"</t>
  </si>
  <si>
    <t>Свитенко Д.В.</t>
  </si>
  <si>
    <t>Казяев Зураб Николаевич</t>
  </si>
  <si>
    <t>Гр РФ Соколов Юрий Александрович</t>
  </si>
  <si>
    <t>Ясно-Радово</t>
  </si>
  <si>
    <t>гр РФ Никитенко Валентина Николаевна</t>
  </si>
  <si>
    <t>Фортуна</t>
  </si>
  <si>
    <t>Голохвастов Михаил Михайлович</t>
  </si>
  <si>
    <t>гр РФ Семенцов Виктор Викторович</t>
  </si>
  <si>
    <t>Гр РФ Бернгард Ольга Юрьевна</t>
  </si>
  <si>
    <t>Гр РФ Никулин Владимир Леонидович</t>
  </si>
  <si>
    <t>Гражданин Российской ФедерацииПоздняков Александр Александрович</t>
  </si>
  <si>
    <t>Гражданин Российской ФедерацииСливницына Ольга Юрьевна</t>
  </si>
  <si>
    <t>Гражданин Российской ФедерацииБольшова Галина Владимировна</t>
  </si>
  <si>
    <t>Гражданин Российской ФедерацииДёмин Евгений Викторович</t>
  </si>
  <si>
    <t>Яровая Оксана Александровна</t>
  </si>
  <si>
    <t>Сацкий Сергей Евгеньевич</t>
  </si>
  <si>
    <t>ХохловаАнна Ивановна</t>
  </si>
  <si>
    <t>Новоселов Денис Сергеевич</t>
  </si>
  <si>
    <t>Полякова Татьяна Викторовна</t>
  </si>
  <si>
    <t>Колесникова Наталия Станиславовна</t>
  </si>
  <si>
    <t xml:space="preserve"> Гр РФ Глушенок Алексей Николаевич</t>
  </si>
  <si>
    <t>ПустоваяИннаТофиковна</t>
  </si>
  <si>
    <t>Лазарева Анастасия Владимировна</t>
  </si>
  <si>
    <t>Огни маяка</t>
  </si>
  <si>
    <t>Чикин Андрей Михайлович</t>
  </si>
  <si>
    <t>Белобородая Лариса Сергеевна</t>
  </si>
  <si>
    <t>Склярова Наталья Николаевна</t>
  </si>
  <si>
    <t>Глебова Лариса Анатольевна</t>
  </si>
  <si>
    <t>Семенова Светлана Михайловна</t>
  </si>
  <si>
    <t>Панченко Андрей Константинович</t>
  </si>
  <si>
    <t>Миршавка Дмитрий Александрович</t>
  </si>
  <si>
    <t>Самохин Владимир Михайлович</t>
  </si>
  <si>
    <t>"КиМер"</t>
  </si>
  <si>
    <t>Орлов Олег Анатольевич</t>
  </si>
  <si>
    <t>Табунщиков Александр Тихонович</t>
  </si>
  <si>
    <t>Дорощак Владимир Богданович</t>
  </si>
  <si>
    <t>Савочкин Алексей Сергеевич</t>
  </si>
  <si>
    <t>Колодиева Наталия Викторовна</t>
  </si>
  <si>
    <t>Казанцев Игорь Иванович</t>
  </si>
  <si>
    <t>ООО НПО "Дондеталь"</t>
  </si>
  <si>
    <t>Итого по Волгодонскому РЭС</t>
  </si>
  <si>
    <t>Дубовский РЭС</t>
  </si>
  <si>
    <t>МОКРЕЦОВА Н.Л.</t>
  </si>
  <si>
    <t>ИП РОЖКОВ Е.В.</t>
  </si>
  <si>
    <t>ВЕРБОВОЛОГОВСКИЙ СДК</t>
  </si>
  <si>
    <t>ИП Каспер С.Г.</t>
  </si>
  <si>
    <t>ИП Зязина Н. Н.</t>
  </si>
  <si>
    <t>Марков А.А.</t>
  </si>
  <si>
    <t>Морковская Г Н</t>
  </si>
  <si>
    <t>Пирогов Александр Юрьевич</t>
  </si>
  <si>
    <t>"ЮгАгроХолдинг"</t>
  </si>
  <si>
    <t>"Акватория"</t>
  </si>
  <si>
    <t>Рамазанов М.И</t>
  </si>
  <si>
    <t>Алиев М. М.</t>
  </si>
  <si>
    <t>Газпром</t>
  </si>
  <si>
    <t>ООО "Дубовскхлебопродукт"</t>
  </si>
  <si>
    <t>Окулич Сергей Николаевич</t>
  </si>
  <si>
    <t>СЕРДЮКОВ С.Д.</t>
  </si>
  <si>
    <t>П/А  АНДРЕЕВСКАЯ</t>
  </si>
  <si>
    <t>ГРЕНАДЕРОВ В.Ф.</t>
  </si>
  <si>
    <t>ШАХБЕКОВА Ж.А.</t>
  </si>
  <si>
    <t>Дубягина Ольга А.</t>
  </si>
  <si>
    <t>ДудкинОлегИванович</t>
  </si>
  <si>
    <t>РОМАНОВСКИЙ  СДК</t>
  </si>
  <si>
    <t>Дубовского района "Межпоселенческая центральная районная библиотека"</t>
  </si>
  <si>
    <t>ВЕСЕЛОВСКИЙ СДК</t>
  </si>
  <si>
    <t>ИП Самойлова Л.Л.</t>
  </si>
  <si>
    <t>Плетнев Ю.Н.</t>
  </si>
  <si>
    <t>Холстинин Н.А.</t>
  </si>
  <si>
    <t>ТабуеваЗаремаРизвановна</t>
  </si>
  <si>
    <t>Сухорада Иван Алексеевич</t>
  </si>
  <si>
    <t>Костенко А. И.</t>
  </si>
  <si>
    <t>Новикова Е. В.</t>
  </si>
  <si>
    <t>Багамаев И. О.</t>
  </si>
  <si>
    <t>Акопян А. Л.</t>
  </si>
  <si>
    <t>Глуходедов Д. О.</t>
  </si>
  <si>
    <t>Ростовская зерновая компания "Ресурс"</t>
  </si>
  <si>
    <t>НОВОЖУКОВСКИЙ</t>
  </si>
  <si>
    <t>ИГНАТЕНКО</t>
  </si>
  <si>
    <t>Терехов Иван Иванович</t>
  </si>
  <si>
    <t>ДЕГУРКО А.Т.</t>
  </si>
  <si>
    <t>ПОЛЯКОВА А.В.</t>
  </si>
  <si>
    <t>КУЙБАРОВ А.А.</t>
  </si>
  <si>
    <t>АЛЕШИНА И.В.</t>
  </si>
  <si>
    <t>ЖУКОВСКИЙ    МУЗЕЙ</t>
  </si>
  <si>
    <t>ЖУКОВСКИЙ СДК</t>
  </si>
  <si>
    <t>ИП ИстоминаЛилияВячеславовна</t>
  </si>
  <si>
    <t>Нагибина Людмила Викторовна</t>
  </si>
  <si>
    <t>Семенова В В</t>
  </si>
  <si>
    <t>Нагибин С.П.</t>
  </si>
  <si>
    <t>Яковенко Л.С.</t>
  </si>
  <si>
    <t>Путрин Сергей Викторович.</t>
  </si>
  <si>
    <t>НПО "Гидротехпроект"</t>
  </si>
  <si>
    <t>Саргсян Нарине Мхитаровна</t>
  </si>
  <si>
    <t>"Рострыба"</t>
  </si>
  <si>
    <t>Пупков Виталий Сергеевич</t>
  </si>
  <si>
    <t>"Два"</t>
  </si>
  <si>
    <t>Гнатюк Н.Б</t>
  </si>
  <si>
    <t>"Дары Дона*</t>
  </si>
  <si>
    <t>Усков А. А.</t>
  </si>
  <si>
    <t>Приморский</t>
  </si>
  <si>
    <t>ВОЛКОВА</t>
  </si>
  <si>
    <t>МАЛОЛУЧЕНСКИЙ СДК</t>
  </si>
  <si>
    <t>Калмыкова Н.В.</t>
  </si>
  <si>
    <t>ИП Глухова Галина Петровна</t>
  </si>
  <si>
    <t>Краморов А. С.</t>
  </si>
  <si>
    <t>АО "РостовАвтоДор"</t>
  </si>
  <si>
    <t>Гавага Григорий Семенович</t>
  </si>
  <si>
    <t>Ковтунова Л.В.</t>
  </si>
  <si>
    <t>АНДРЕЕВСКИЙ  СДК</t>
  </si>
  <si>
    <t>Дубовского района "Межпоселенческаяцентральная районная библиотека"</t>
  </si>
  <si>
    <t>Магомедов Р.Д.</t>
  </si>
  <si>
    <t>Сорбало В.В.</t>
  </si>
  <si>
    <t>Актемиров Турпал Джадулаевич</t>
  </si>
  <si>
    <t>ИП Ермоченко Владимир Николаевич</t>
  </si>
  <si>
    <t>РАДУГА</t>
  </si>
  <si>
    <t>СЕМЕНЧЕНКО Т.А.</t>
  </si>
  <si>
    <t>ГУРЕЕВСКИЙ  СДК</t>
  </si>
  <si>
    <t>Семенченко Т.В.</t>
  </si>
  <si>
    <t>Цокур Юрий Васильевич</t>
  </si>
  <si>
    <t>Ермоченко В.Н</t>
  </si>
  <si>
    <t>Маслов Александр Александрович</t>
  </si>
  <si>
    <t>АЛМАЗ</t>
  </si>
  <si>
    <t>ЛОРАДО</t>
  </si>
  <si>
    <t>ВОСХОД</t>
  </si>
  <si>
    <t>АБДУЛКАДИРОВ Р.М.</t>
  </si>
  <si>
    <t>МУМДЖЯН А.Х.</t>
  </si>
  <si>
    <t>БАРАБАНЩИКОВСКИЙ  СДК</t>
  </si>
  <si>
    <t>Жуков Виталий Васильевич</t>
  </si>
  <si>
    <t>КОМПЛЕКС</t>
  </si>
  <si>
    <t>Беркат</t>
  </si>
  <si>
    <t>Зосимов Сергей Анатольевич</t>
  </si>
  <si>
    <t>Акопян Г.Р.</t>
  </si>
  <si>
    <t>Кавказ-Транс-Телеком</t>
  </si>
  <si>
    <t>Донгидроспецфундаментстрой</t>
  </si>
  <si>
    <t>Григорян А.М.</t>
  </si>
  <si>
    <t>Хулатаев И.С.</t>
  </si>
  <si>
    <t>Сафонов Александр Иванович</t>
  </si>
  <si>
    <t>Корамагомедов М.К</t>
  </si>
  <si>
    <t>Рыбина Н.В</t>
  </si>
  <si>
    <t>Синявцев С.А</t>
  </si>
  <si>
    <t>Геворкян Анаид Аветисовна</t>
  </si>
  <si>
    <t>Багамаев К.М</t>
  </si>
  <si>
    <t>Гребенкин К. Ю.</t>
  </si>
  <si>
    <t>Османов Руслан Османович</t>
  </si>
  <si>
    <t>ВМО ПС 110 кВ "Ремонтная тяговая"</t>
  </si>
  <si>
    <t>Магомедов Нуралий Хайруллаевич</t>
  </si>
  <si>
    <t>ПерцевВиталийАлександрович</t>
  </si>
  <si>
    <t>Обособленное подразделение Отделение 4 ООО АПК "РусАгроАльянс"</t>
  </si>
  <si>
    <t>Мантаев Резван Сахидович</t>
  </si>
  <si>
    <t>Племколхоз "Комиссаровский"</t>
  </si>
  <si>
    <t>КУКСА</t>
  </si>
  <si>
    <t>Соловьева Л.В.</t>
  </si>
  <si>
    <t>КОМИССАРОВСКИЙ СДК</t>
  </si>
  <si>
    <t>"Солнышко"</t>
  </si>
  <si>
    <t>Шахбиев А.М.</t>
  </si>
  <si>
    <t>АПК"Русагроальянс"</t>
  </si>
  <si>
    <t>АГРОМИР</t>
  </si>
  <si>
    <t>ВЫСОЧИНА С.Н.</t>
  </si>
  <si>
    <t>МИРНЕНСКИЙ  СДК</t>
  </si>
  <si>
    <t>Высочин Сергей Александрович</t>
  </si>
  <si>
    <t>Солодова А.А.</t>
  </si>
  <si>
    <t>Орлов Василий Иванович</t>
  </si>
  <si>
    <t>Мерзаханов И.С</t>
  </si>
  <si>
    <t>Губашев З. Х.</t>
  </si>
  <si>
    <t>МАРКОВ В.И.</t>
  </si>
  <si>
    <t>КУЧУГУРОВ С.Н.</t>
  </si>
  <si>
    <t>ПРИСАЛЬСКИЙ  СДК</t>
  </si>
  <si>
    <t>ИП Умаров А.А.</t>
  </si>
  <si>
    <t>Гражданин Безручко Николай Александрович</t>
  </si>
  <si>
    <t>МагдиевМагомедрасул Алигаджиевич</t>
  </si>
  <si>
    <t>Яковлева Наталья Владимировна</t>
  </si>
  <si>
    <t>Молчанов Игорь Александрович</t>
  </si>
  <si>
    <t>"Эртен"</t>
  </si>
  <si>
    <t>Бабиков Михаил Валерьевич</t>
  </si>
  <si>
    <t>Либельт В.В.</t>
  </si>
  <si>
    <t>ШЛЫКОВ В.В.(Степной край)</t>
  </si>
  <si>
    <t>СПОДАРЕВ М.Г.</t>
  </si>
  <si>
    <t>Самсонов С.А. (КФХ Ермак)</t>
  </si>
  <si>
    <t>Рухлина Г. С.</t>
  </si>
  <si>
    <t>Назарян Римма Карлеевна</t>
  </si>
  <si>
    <t>ИП Ирза В.Н.</t>
  </si>
  <si>
    <t>Дубовское   ДИПИ</t>
  </si>
  <si>
    <t>Зайчевский В Л</t>
  </si>
  <si>
    <t>Гавага Григорий Семёнович</t>
  </si>
  <si>
    <t>Исмаилова Г.А</t>
  </si>
  <si>
    <t>Курбанов Шамиль Курбанович</t>
  </si>
  <si>
    <t>Зайчевский В. Л.</t>
  </si>
  <si>
    <t>"Племенной завод "Прогресс"</t>
  </si>
  <si>
    <t>ИП Газбекова Т.А.</t>
  </si>
  <si>
    <t>Абдулвахабов У.</t>
  </si>
  <si>
    <t>Мордовцев Николай Андреевич</t>
  </si>
  <si>
    <t>Итого по Дубовскому РЭС</t>
  </si>
  <si>
    <t>Зимовниковский РЭС</t>
  </si>
  <si>
    <t>РО ЗДРСУ</t>
  </si>
  <si>
    <t>Возрождение</t>
  </si>
  <si>
    <t>"ПЕТВА"</t>
  </si>
  <si>
    <t>ЮНДИН АЛЕКСАНДР ГРИГОРЬЕВИЧ</t>
  </si>
  <si>
    <t>НПО Профессиональный лицей №84</t>
  </si>
  <si>
    <t>КХ "СОДРУЖЕСТВО"</t>
  </si>
  <si>
    <t>КОЛЕСНИКОВА</t>
  </si>
  <si>
    <t>"ИСТОК"</t>
  </si>
  <si>
    <t>"Газпром газораспределение"</t>
  </si>
  <si>
    <t>Фоменко А.Г.</t>
  </si>
  <si>
    <t>"КАПИТАЛ"</t>
  </si>
  <si>
    <t>Мерзоханов Мамед Саид-Эминович</t>
  </si>
  <si>
    <t>НЕТРЕБСКИЙ А.Н.</t>
  </si>
  <si>
    <t>ДГТУ</t>
  </si>
  <si>
    <t>МУК СДК "ЗИМОВНИКОВСКИЙ"</t>
  </si>
  <si>
    <t>681_ЗАО   КАВКАЗ-ТРАНСТЕЛЕКОМ</t>
  </si>
  <si>
    <t>КАРАЧИНОВ Е.Н.</t>
  </si>
  <si>
    <t>УМАНЦЕВА А.В.</t>
  </si>
  <si>
    <t>Гражд.РФ Половко Александр Васильевич</t>
  </si>
  <si>
    <t>Новосельцев Ю.И.</t>
  </si>
  <si>
    <t>Голубов Дмитрий Викторович</t>
  </si>
  <si>
    <t>Ростовтоппром</t>
  </si>
  <si>
    <t>Газпром газомоторное топливо</t>
  </si>
  <si>
    <t>Рублева В.В.</t>
  </si>
  <si>
    <t>Холова Т.Х.</t>
  </si>
  <si>
    <t>ООО "НОВАКИТ" ИП Нарзиев Ш.К.</t>
  </si>
  <si>
    <t>Овчаренко А.В.</t>
  </si>
  <si>
    <t>Жданов А.А.</t>
  </si>
  <si>
    <t>"ДАР"</t>
  </si>
  <si>
    <t>Гвоздь М.В.</t>
  </si>
  <si>
    <t>"ВЕРХОЛОМОВСКИЙ"</t>
  </si>
  <si>
    <t>Балабинское</t>
  </si>
  <si>
    <t>"РОДИНА"</t>
  </si>
  <si>
    <t>КУЛИШОВА Ю.В.</t>
  </si>
  <si>
    <t>КУЛЕШОВА С.Д.</t>
  </si>
  <si>
    <t>Кагиров Д.Л.Кагиров Дени Ломалиевич</t>
  </si>
  <si>
    <t>"РАРИТЕТ"</t>
  </si>
  <si>
    <t>СУГРАЛИЕВА Т.А.</t>
  </si>
  <si>
    <t>Инякина О.И.</t>
  </si>
  <si>
    <t>КДЦ Верхнесеребряковского СП</t>
  </si>
  <si>
    <t>Гражд.РФ Семененко Владимир Алексеевич</t>
  </si>
  <si>
    <t>КЛЕВЦОВ АЛЕКСАНДР АНАТОЛЬЕВИЧ</t>
  </si>
  <si>
    <t>Гражд.РФ Черкасов Игорь Иванович</t>
  </si>
  <si>
    <t>Романовская Т.Ю.</t>
  </si>
  <si>
    <t>Сасин Д.Н.</t>
  </si>
  <si>
    <t>Беркутова М.Н.</t>
  </si>
  <si>
    <t>Искендеров Т.М.о</t>
  </si>
  <si>
    <t>Коваленко С.А.</t>
  </si>
  <si>
    <t>Искендеров М.А.о</t>
  </si>
  <si>
    <t>Илькиу Д.О.</t>
  </si>
  <si>
    <t>Черкасова А.В.</t>
  </si>
  <si>
    <t>"СТЕПНОЙ"</t>
  </si>
  <si>
    <t>"ЮБИЛЕЙНЫЙ"</t>
  </si>
  <si>
    <t>Гамидова Т.А.</t>
  </si>
  <si>
    <t>Баригов Бувайсар Мавсутович</t>
  </si>
  <si>
    <t>МУК СДК "ГЛУБОЧАНСКИЙ"</t>
  </si>
  <si>
    <t>Разакова П.А.</t>
  </si>
  <si>
    <t>Хасильханов Р.Д.</t>
  </si>
  <si>
    <t>Гаджибагомедов Ильмутин Абдулаевич</t>
  </si>
  <si>
    <t>"ДРУЖБА"</t>
  </si>
  <si>
    <t>379_ОБГУ«Ростоблгазификация»</t>
  </si>
  <si>
    <t>УСОВ В.В.</t>
  </si>
  <si>
    <t>ЛУКЬЯНЕНКО Р.И.</t>
  </si>
  <si>
    <t>МУК СДК "СЕВЕРНЫЙ"</t>
  </si>
  <si>
    <t>Гражд.РФ Петрашова Н.А.</t>
  </si>
  <si>
    <t>Гражд.РФ Умарова Найма Биналиевна</t>
  </si>
  <si>
    <t>Биннатов К.Н.о.</t>
  </si>
  <si>
    <t>Умаров Э.Т.</t>
  </si>
  <si>
    <t>Нургаджиев Г.Р.</t>
  </si>
  <si>
    <t>Айдинова Г.С.</t>
  </si>
  <si>
    <t>"Конный завод "Зимовники"</t>
  </si>
  <si>
    <t>"ЦЕЛИННЫЙ"</t>
  </si>
  <si>
    <t>ВОЛГОДОНСК ОСБ №7931</t>
  </si>
  <si>
    <t>НОВОСЕЛЬЦЕВА Т.В.</t>
  </si>
  <si>
    <t>Полюхович Е.А.</t>
  </si>
  <si>
    <t>АВЕТИСЯН В.Н.</t>
  </si>
  <si>
    <t>АБДУЛЖАЛИЛОВ А.А.</t>
  </si>
  <si>
    <t>КАЗАНЦЕВА Т.А.</t>
  </si>
  <si>
    <t>ШТЕПА А.П.</t>
  </si>
  <si>
    <t>МУК СДК "КАМЫШЕВСКИЙ"</t>
  </si>
  <si>
    <t>"ДИЛА"</t>
  </si>
  <si>
    <t>ГКУ РО "ППС РО"</t>
  </si>
  <si>
    <t>Ольховская Оксана Сергеевна</t>
  </si>
  <si>
    <t>Устиченко О.А.</t>
  </si>
  <si>
    <t>Назаренко В.В.</t>
  </si>
  <si>
    <t>"ВОСТОК"</t>
  </si>
  <si>
    <t>"СТЕПНЫЕ ПРОСТОРЫ"</t>
  </si>
  <si>
    <t>"СТЕПЬ"</t>
  </si>
  <si>
    <t>БУРКА В.С.</t>
  </si>
  <si>
    <t>Фаталиев Микаил Мералиевич</t>
  </si>
  <si>
    <t>"ИЛОВАЙСКОЕ"</t>
  </si>
  <si>
    <t>"ЗАРЯ"</t>
  </si>
  <si>
    <t>МУК СДК "КУТЕЙНИКОВСКИЙ"</t>
  </si>
  <si>
    <t>Гражд.РФ Черникова Валентина Александров</t>
  </si>
  <si>
    <t>ГОРЯЧАЯ ЛАРИСА ВЛАДИМИРОВНА</t>
  </si>
  <si>
    <t>Мусиченко Т.А.</t>
  </si>
  <si>
    <t>Линник А.П.</t>
  </si>
  <si>
    <t>Бушнев А.А.</t>
  </si>
  <si>
    <t>"ПЗ "ПРОГРЕСС"</t>
  </si>
  <si>
    <t>Высочин В.В.</t>
  </si>
  <si>
    <t>БЕЗРУКОВА С.Н.</t>
  </si>
  <si>
    <t>МУК СДК "КИРОВСКИЙ"</t>
  </si>
  <si>
    <t>"СОН" РО СП Зимовниковского района</t>
  </si>
  <si>
    <t>ВАСИЛЬЧЕНКО СЕРГЕЙ ВЛАДИМИРОВИЧ</t>
  </si>
  <si>
    <t>Немцев Александр Николаевич</t>
  </si>
  <si>
    <t>Губашев К.Ш.</t>
  </si>
  <si>
    <t>"ШАХТЕР"</t>
  </si>
  <si>
    <t>"КОЛОС"</t>
  </si>
  <si>
    <t>"ДЕМЕТРА"</t>
  </si>
  <si>
    <t>"АГРОПРОМХИМИЯ"</t>
  </si>
  <si>
    <t>Ермоченко В.Н.</t>
  </si>
  <si>
    <t>СИТНИКОВ</t>
  </si>
  <si>
    <t>Медведев М.Ф.</t>
  </si>
  <si>
    <t>ГЛАВА КФХ МИХАЙЛОВА Е.Н.</t>
  </si>
  <si>
    <t>"ТРАСТ-МАРКЕТ"</t>
  </si>
  <si>
    <t>Гражд.РФ Айдинова Лиля Аскаровна</t>
  </si>
  <si>
    <t>СК "ЛЕНИНСКИЙ"</t>
  </si>
  <si>
    <t>Гражд.РФ Шульга Сергей Николаевич</t>
  </si>
  <si>
    <t>"ХЛЕБОРОБ"</t>
  </si>
  <si>
    <t>МОСЕЙКО ВЛАДИМИР МИХАЙЛОВИЧ</t>
  </si>
  <si>
    <t>Брылёв А.С.</t>
  </si>
  <si>
    <t>Шаповалов А.Н.</t>
  </si>
  <si>
    <t>Агрокомпания-Дон</t>
  </si>
  <si>
    <t>Сулиев А.Ш.</t>
  </si>
  <si>
    <t>Мамадалиев Ислом Рефатович</t>
  </si>
  <si>
    <t>Подмоков Александр Викторович</t>
  </si>
  <si>
    <t>Усманов У.Л.</t>
  </si>
  <si>
    <t>Ильязов А.З.</t>
  </si>
  <si>
    <t>Бекирова Э.М.</t>
  </si>
  <si>
    <t>"ПЗ "ГАШУНСКИЙ"</t>
  </si>
  <si>
    <t>УМАЕВ</t>
  </si>
  <si>
    <t>НУРХАБИНОВ Игорь Иванович</t>
  </si>
  <si>
    <t>ЕЛАГИН В.</t>
  </si>
  <si>
    <t>МБУК КДЦ "ГАШУНСКИЙ"</t>
  </si>
  <si>
    <t>Даналаки Иван Захарович</t>
  </si>
  <si>
    <t>ПЛЕМЗАВОД КИРОВА</t>
  </si>
  <si>
    <t>Андрющенко Е.Ю.</t>
  </si>
  <si>
    <t>МУК СДК "САВОСЬКИНСКИЙ"</t>
  </si>
  <si>
    <t>Чернышов Е.В.</t>
  </si>
  <si>
    <t>РОМАНИШКО Дмитрий Георгиевич</t>
  </si>
  <si>
    <t>АСЕЛЬДАРОВ Хизири Гусейнович</t>
  </si>
  <si>
    <t>ЦСО</t>
  </si>
  <si>
    <t>КУШНАРЕВА Н.А.</t>
  </si>
  <si>
    <t>БЕССАЛОВ В.П.</t>
  </si>
  <si>
    <t>ПИЧУГИНА В.</t>
  </si>
  <si>
    <t>ДЕТСКИЙ САД "МАЛЫШ"</t>
  </si>
  <si>
    <t>Гражд.РФ Долгов Алексей Владимирович</t>
  </si>
  <si>
    <t>КОЛХОЗ ИМЕНИ "СКИБА"</t>
  </si>
  <si>
    <t>МЕШКОВ А.В.</t>
  </si>
  <si>
    <t>Уланова А.Н.</t>
  </si>
  <si>
    <t>ШПИТЬКО Ю.И.</t>
  </si>
  <si>
    <t>МУК СДК "МОКРОГАШУНСКИЙ"</t>
  </si>
  <si>
    <t>БОЧАРОВА Н.С.</t>
  </si>
  <si>
    <t>ДЕТСКИЙ САД "СКАЗКА"</t>
  </si>
  <si>
    <t>Овчаренко Евгений Дмитриевич</t>
  </si>
  <si>
    <t>Закриев Х.А.</t>
  </si>
  <si>
    <t>Богатырева С.С.</t>
  </si>
  <si>
    <t>Гражд.РФ Мусалаев А.М.</t>
  </si>
  <si>
    <t>РОМАЩЕНКО Т.П.</t>
  </si>
  <si>
    <t>Мирный Иван Владимирович</t>
  </si>
  <si>
    <t>МУРЗАЕВ РАСУЛ САЛИМГЕРЕЕВИЧ</t>
  </si>
  <si>
    <t>Алексеев Сергей Николаевич</t>
  </si>
  <si>
    <t>Мироненко А.В.</t>
  </si>
  <si>
    <t>Полянский С.А.</t>
  </si>
  <si>
    <t>Цурганов В.В.</t>
  </si>
  <si>
    <t>Ульченко А.А.</t>
  </si>
  <si>
    <t>Итого по Зимовниковскому РЭС</t>
  </si>
  <si>
    <t>Константиновский РЭС</t>
  </si>
  <si>
    <t>"""Восход"""</t>
  </si>
  <si>
    <t>Слюсарева Анастасия Сергеевна</t>
  </si>
  <si>
    <t>Магомедов Исрапил Шахбанович</t>
  </si>
  <si>
    <t>Гр. Фёдорова Людмила Джонибековна</t>
  </si>
  <si>
    <t>Гр. Аникеев Алексей Викторович</t>
  </si>
  <si>
    <t>"""Винодельня Ведерниковъ"""</t>
  </si>
  <si>
    <t>Кошаташян Артур Араратович</t>
  </si>
  <si>
    <t>Муслимова Елена Фёдоровна</t>
  </si>
  <si>
    <t>Гр. Василевич Ольга Игоревна</t>
  </si>
  <si>
    <t>Гр. Носульчак Юрий Семенович</t>
  </si>
  <si>
    <t>Попов Николай Николаевич</t>
  </si>
  <si>
    <t>Ревуцкова Лариса Михайловна</t>
  </si>
  <si>
    <t>Начальный Александр Владимирович</t>
  </si>
  <si>
    <t>"Филиал ""Ведерники"" АО ""Миллеровскийвинзавод"""</t>
  </si>
  <si>
    <t>Гр. Дьяконов Алексей Дмитриевич</t>
  </si>
  <si>
    <t>Гр. Латышев Алексей Михайлович</t>
  </si>
  <si>
    <t>Гр. Задорожняя Татьяна Александровна</t>
  </si>
  <si>
    <t>"""Богоявленский СДК"""</t>
  </si>
  <si>
    <t>"""ВЕДЕРНИКОВСКИЙ СДК"""</t>
  </si>
  <si>
    <t>Гр. Калиненко Снежана Николаевна</t>
  </si>
  <si>
    <t>"""Торговый Дом Ведерниковъ"""</t>
  </si>
  <si>
    <t>Гр. Толок Любовь Петровна</t>
  </si>
  <si>
    <t>"""Ростовское областное объединениетопливных предприятий"""</t>
  </si>
  <si>
    <t>Гр. Воропаева Валентина Николаевна</t>
  </si>
  <si>
    <t>Белова Людмила Владимировна</t>
  </si>
  <si>
    <t>Тычко Андрей Анатольевич</t>
  </si>
  <si>
    <t>Гр. Авраамова Тамара Феохаровна</t>
  </si>
  <si>
    <t>Гр. Гаджиева Зарема Исрапиловна</t>
  </si>
  <si>
    <t>Гр. Гаджиев Артур Рамазанович</t>
  </si>
  <si>
    <t>Гр. Широнина Ольга Витальевна</t>
  </si>
  <si>
    <t>Гр. Сидиков Абдурахман Болабекович</t>
  </si>
  <si>
    <t>Гр. Фролов Андрей Анатольевич</t>
  </si>
  <si>
    <t>Гр. Юшков Вадим Анатольевич</t>
  </si>
  <si>
    <t>Гр. Чуминок Александр Валерьевич</t>
  </si>
  <si>
    <t>"""Газпром энергосбыт"""</t>
  </si>
  <si>
    <t>"""Тацинское ДСУ"""</t>
  </si>
  <si>
    <t>Гр. Макаренко Елена Петровна</t>
  </si>
  <si>
    <t>Гр. Еловских Людмила Михайловна</t>
  </si>
  <si>
    <t>ООО "Т-Транс"</t>
  </si>
  <si>
    <t>Василевич Елена Владимировна</t>
  </si>
  <si>
    <t>Фалько Александр Александрович</t>
  </si>
  <si>
    <t>Коваль Татьяна Ивановна</t>
  </si>
  <si>
    <t>Кравченко Надежда Михайловна</t>
  </si>
  <si>
    <t>Кудряшова Майя Анатольевна</t>
  </si>
  <si>
    <t>Лапкина Марина Витальевна</t>
  </si>
  <si>
    <t>Магомедов Жамал Исрапилович</t>
  </si>
  <si>
    <t>ИП Магомедов Магомед Исрапилович</t>
  </si>
  <si>
    <t>ИП Столбовская Инна Геннадьевна</t>
  </si>
  <si>
    <t>Филиал "Ведерники" АО"Миллеровский винзавод"</t>
  </si>
  <si>
    <t>ГБПОУ  РО "КТТ" "Государственноебюджетное профессиональноеобразовательное учреждение РО"</t>
  </si>
  <si>
    <t>"""Костины Горы"""</t>
  </si>
  <si>
    <t>Русин Анатолий Васильевич</t>
  </si>
  <si>
    <t>Бирюков Валерий Иванович</t>
  </si>
  <si>
    <t>Гр. Сорокин Анатолий Иванович</t>
  </si>
  <si>
    <t>Сказкин Александр Иванович</t>
  </si>
  <si>
    <t>Фетисов Василий Петрович</t>
  </si>
  <si>
    <t>"""Траст-Маркет"""</t>
  </si>
  <si>
    <t>Гр. Булавина Юлия Сергеевна</t>
  </si>
  <si>
    <t>Самсонова Светлана Анатольевна</t>
  </si>
  <si>
    <t>Гр. Тарелкина Валентина Григорьевна</t>
  </si>
  <si>
    <t>"Приход Храма Архистратига Божия Михаила х.Михайловского Константиновского района ""Волгодонская Епархия Русской Правосл</t>
  </si>
  <si>
    <t>Гр. Нечитайло Алексей Владимирович</t>
  </si>
  <si>
    <t>"""Донское молоко"""</t>
  </si>
  <si>
    <t>"Старозолотовское"</t>
  </si>
  <si>
    <t>ООО "Старозолотовское"</t>
  </si>
  <si>
    <t>"""Стычное"""</t>
  </si>
  <si>
    <t>Стучилин Николай Анатольевич</t>
  </si>
  <si>
    <t>Вифлянцев Александр Евсеевич</t>
  </si>
  <si>
    <t>Стычновский СДК</t>
  </si>
  <si>
    <t>"""Степной"""</t>
  </si>
  <si>
    <t>Шульга Александр Викторович</t>
  </si>
  <si>
    <t>Гр. Лисица Ирина Васильевна</t>
  </si>
  <si>
    <t>Попов Алексей Анатольевич</t>
  </si>
  <si>
    <t>Филипович Наталья Николаевна</t>
  </si>
  <si>
    <t>Гр. Синявцева Любовь Дмитриевна</t>
  </si>
  <si>
    <t>Гр. Корсунов Юрий Викторович</t>
  </si>
  <si>
    <t>Гр. Карасев Павел Григорьевич</t>
  </si>
  <si>
    <t>Гр. Долгалев Александр Владимирович</t>
  </si>
  <si>
    <t>Гр. Корсунова Анна Сергеевна</t>
  </si>
  <si>
    <t>Вифлянцев Владимир Сергеевич</t>
  </si>
  <si>
    <t>Попов Иван Кузьмич</t>
  </si>
  <si>
    <t>Кураш Людмила Иосифовна</t>
  </si>
  <si>
    <t>Буланов Александр Сергеевич</t>
  </si>
  <si>
    <t>Белов Петр Викторович</t>
  </si>
  <si>
    <t>"""Дорожник"""</t>
  </si>
  <si>
    <t>Гр. Ермилова Галина Дмитриевна</t>
  </si>
  <si>
    <t>Николаевский  СДК</t>
  </si>
  <si>
    <t>Ясыркин Александр Хаджимуратович</t>
  </si>
  <si>
    <t>Гр. Мороз Наталия Сергеевна</t>
  </si>
  <si>
    <t>"""Кагальник"""</t>
  </si>
  <si>
    <t>Гр. Жердева Елена Викторовна</t>
  </si>
  <si>
    <t>Гр. Самарцев Александр Владимирович</t>
  </si>
  <si>
    <t>"""Надежда"""</t>
  </si>
  <si>
    <t>"""Русские Башни"""</t>
  </si>
  <si>
    <t>Каргин Николай Николаевич</t>
  </si>
  <si>
    <t>Попов Юрий Ананьевич</t>
  </si>
  <si>
    <t>Гр. Моргун Алексей Михайлович</t>
  </si>
  <si>
    <t>Гр. Ахмедова Севил Шарафхан кызы</t>
  </si>
  <si>
    <t>Чугунков Олег Владимирович</t>
  </si>
  <si>
    <t>Гр. Умаров Марат Солтаналиевич</t>
  </si>
  <si>
    <t>Топилина Ирина Викторовна</t>
  </si>
  <si>
    <t>Гр. Ковалев Владимир Викторович</t>
  </si>
  <si>
    <t>Гр. Чехиркин Виктор Константинович</t>
  </si>
  <si>
    <t>Березуцкий Александр Николаевич</t>
  </si>
  <si>
    <t>ИП Десятов Сергей Михайлович</t>
  </si>
  <si>
    <t>"""Правда"""</t>
  </si>
  <si>
    <t>Сюсин Владимир Алексеевич</t>
  </si>
  <si>
    <t>Гр. Скрипченко Юрий Владимирович</t>
  </si>
  <si>
    <t>Сизов Иван Александрович</t>
  </si>
  <si>
    <t>Закотнов Николай Александрович</t>
  </si>
  <si>
    <t>Гр. Сухинин Анатолий Викторович</t>
  </si>
  <si>
    <t>Гр. Петров Александр Александрович</t>
  </si>
  <si>
    <t>Гр. Сухинина Любовь Ивановна</t>
  </si>
  <si>
    <t>"""Почтовский  СДК"""</t>
  </si>
  <si>
    <t>Константиновская районная библиотека им. Ф.П.Крюкова</t>
  </si>
  <si>
    <t>Гр. Шмаева Ирина Владимировна</t>
  </si>
  <si>
    <t>Мищенко Виктор Васильевич</t>
  </si>
  <si>
    <t>Ахтиманкин Михаил Петрович</t>
  </si>
  <si>
    <t>Гр. Гордеев Александр Пантелеевич</t>
  </si>
  <si>
    <t>Зяпко Нуцу Иванович</t>
  </si>
  <si>
    <t>Гр. Сердюков Леонид Васильевич</t>
  </si>
  <si>
    <t>Православный Приход Храма СвятителяНиколая Чудотворца</t>
  </si>
  <si>
    <t>Гр. Васильев Александр Юрьевич</t>
  </si>
  <si>
    <t>Сильченко Сергей Владимирович</t>
  </si>
  <si>
    <t>Карпова Екатерина Юрьевна</t>
  </si>
  <si>
    <t>Гр. Гусейнов Шахсувар Мамед Оглы</t>
  </si>
  <si>
    <t>Недорубов Александр АнатольевичАнатольевич</t>
  </si>
  <si>
    <t>Пышняк Владимир Викторович</t>
  </si>
  <si>
    <t>Божок Петр Родионович</t>
  </si>
  <si>
    <t>Сущенко Александр Петрович</t>
  </si>
  <si>
    <t>Лохманов Александр Петрович</t>
  </si>
  <si>
    <t>ИП Фетисов Александр Александрович</t>
  </si>
  <si>
    <t>Брагин Евгений Анатольевич</t>
  </si>
  <si>
    <t>Васецкий Виталий Валентинович</t>
  </si>
  <si>
    <t>Валуйсков Алексей Михайлович</t>
  </si>
  <si>
    <t>Запорожцев Сергей Александрович</t>
  </si>
  <si>
    <t>Иванов Юрий Алексеевич</t>
  </si>
  <si>
    <t>Гр. Щипанова Надежда Борисовна</t>
  </si>
  <si>
    <t>Сущенко Николай Николаевич</t>
  </si>
  <si>
    <t>Нижнежуравский СДК</t>
  </si>
  <si>
    <t>Гр. Микаелян Гаяне Сергеевна</t>
  </si>
  <si>
    <t>Православный Приход Храма ПокроваПресвятой Богородицы</t>
  </si>
  <si>
    <t>Гр. Быче Дмитрий Юрьевич</t>
  </si>
  <si>
    <t>ИП глава КФХ Квасова СветланаАнатольевна</t>
  </si>
  <si>
    <t>Сухинина Ирина Александровна</t>
  </si>
  <si>
    <t>Гр. Дьяконова Надежда Александровна</t>
  </si>
  <si>
    <t>"""Николаевское хлебоприемное"""</t>
  </si>
  <si>
    <t>"""Исток"""</t>
  </si>
  <si>
    <t>Гаджиев Давид Эрзиманович</t>
  </si>
  <si>
    <t>ИП глава КФХ Калинин Александр Иванович</t>
  </si>
  <si>
    <t>Гр. Губачева Надежда Ивановна</t>
  </si>
  <si>
    <t>Гр. Окара Роман Владимирович</t>
  </si>
  <si>
    <t>Гр. Костромин Владимир Иванович</t>
  </si>
  <si>
    <t>Редичкин Владимир Владимирович</t>
  </si>
  <si>
    <t>Савельев Иван Александрович</t>
  </si>
  <si>
    <t>"ООО ""Пламя"""</t>
  </si>
  <si>
    <t>"ООО ""Степь"""</t>
  </si>
  <si>
    <t>Гр. Кожанов Владимир Петрович</t>
  </si>
  <si>
    <t>"Ростовского отделения № 5221 ОАО ""Сбербанк России"""</t>
  </si>
  <si>
    <t>Самадов Калабег Казимович</t>
  </si>
  <si>
    <t>Гр. Паршина Елена Александровна</t>
  </si>
  <si>
    <t>Васина Елена Васильевна</t>
  </si>
  <si>
    <t>Сапегин Юрий Александрович</t>
  </si>
  <si>
    <t>"МРО Церковь Хрестиан ВерыПятидесятников  ""Благая Весть"""</t>
  </si>
  <si>
    <t>Гр. Лепилин Владимир Владимирович</t>
  </si>
  <si>
    <t>Иванова Наталья Владимировна</t>
  </si>
  <si>
    <t>Гр. Редичкин Сергей Владимирович</t>
  </si>
  <si>
    <t>"""Актив Групп"""</t>
  </si>
  <si>
    <t>"ГКОУ РО ""Николаевская специальнаяшкола интернат"""</t>
  </si>
  <si>
    <t>"Рассвет"</t>
  </si>
  <si>
    <t>"""Русь"""</t>
  </si>
  <si>
    <t>Местная православная религиозная организация Свято-Никольский приход</t>
  </si>
  <si>
    <t>Гр. Ермакова Наталья Викторовна</t>
  </si>
  <si>
    <t>Окара Алексей Владимирович</t>
  </si>
  <si>
    <t>Абраменко Иван Николаевич</t>
  </si>
  <si>
    <t>Гр. Леонов Сергей Петрович</t>
  </si>
  <si>
    <t>Гр. Золотарева Алла Владимировна</t>
  </si>
  <si>
    <t>"ГКУ РО ""Противопожарная службаРостовской области"""</t>
  </si>
  <si>
    <t>Гр. Губачева Александра Викторовна</t>
  </si>
  <si>
    <t>Гр. Гончар Наталья Геннадьевна</t>
  </si>
  <si>
    <t>КФХ "Наследник"</t>
  </si>
  <si>
    <t>Горбачёва Ольга Петровна</t>
  </si>
  <si>
    <t>Гр. Алферов Олег Антонович</t>
  </si>
  <si>
    <t>Леонова Татьяна Николаевна</t>
  </si>
  <si>
    <t>Гр. Окара Александр Владимирович</t>
  </si>
  <si>
    <t>Гр. Окара Вячеслав Алексеевич</t>
  </si>
  <si>
    <t>"""Стройпласт"""</t>
  </si>
  <si>
    <t>Ермаков Владимир Иванович</t>
  </si>
  <si>
    <t>Гончар Петр Васильевич</t>
  </si>
  <si>
    <t>ИП Миронюк Светлана Николаевна</t>
  </si>
  <si>
    <t>Меджидов Рамис Зейнетдинович</t>
  </si>
  <si>
    <t>Рустамова Муяссар Матякубовна</t>
  </si>
  <si>
    <t>Баламутин Михаил Владимирович</t>
  </si>
  <si>
    <t>АО "Азово-Донская нерудная компания"</t>
  </si>
  <si>
    <t>ООО "АгроТрейдДон"</t>
  </si>
  <si>
    <t>"""АДНК"""</t>
  </si>
  <si>
    <t>"""АгроТрейдДон"""</t>
  </si>
  <si>
    <t>Гр. Бородин Алексей Дмитриевич</t>
  </si>
  <si>
    <t>Забуруннов Алексей Петрович</t>
  </si>
  <si>
    <t>Борщ Валерий Николаевич</t>
  </si>
  <si>
    <t>Анисимов Василий Иванович</t>
  </si>
  <si>
    <t>Небылицин Александр Борисович</t>
  </si>
  <si>
    <t>Гр. Малащицкий Фёдор Ростиславович</t>
  </si>
  <si>
    <t>ИП Палатовский Александр Иванович</t>
  </si>
  <si>
    <t>Агафонов Михаил Парфирович</t>
  </si>
  <si>
    <t>"""Вега"""</t>
  </si>
  <si>
    <t>Войнова Нина Григорьевна</t>
  </si>
  <si>
    <t>Гр. Низовкин Геннадий Николаевич</t>
  </si>
  <si>
    <t>Борисов Михаил Витальевич</t>
  </si>
  <si>
    <t>Гр. Баранов Роман Николаевич</t>
  </si>
  <si>
    <t>Адамов Александр Михайлович</t>
  </si>
  <si>
    <t>Журавлева Анна Юрьевна</t>
  </si>
  <si>
    <t>Букаренко Николай Николаевич</t>
  </si>
  <si>
    <t>Кабаргина Вера Евгеньевна</t>
  </si>
  <si>
    <t>Гр. Назаренко Пелагея Степановна</t>
  </si>
  <si>
    <t>Жуков Сергей Владимирович</t>
  </si>
  <si>
    <t>Орехов Владимир Николаевич</t>
  </si>
  <si>
    <t>"""Дельта"""</t>
  </si>
  <si>
    <t>Гр. Якубов Магомед Магомедиминович</t>
  </si>
  <si>
    <t>Семенов Анатолий Иванович</t>
  </si>
  <si>
    <t>Степанов Петр Васильевич</t>
  </si>
  <si>
    <t>Дьяконов Александр НиколаевичНиколаевич</t>
  </si>
  <si>
    <t>Морзов Алексей Витальевич</t>
  </si>
  <si>
    <t>Забуруннов Владимир Петрови</t>
  </si>
  <si>
    <t>АО "Николаевский рыбхоз"</t>
  </si>
  <si>
    <t>"""ДонагроПол"""</t>
  </si>
  <si>
    <t>Золотарев Александр Николаевич</t>
  </si>
  <si>
    <t>"""Южное"""</t>
  </si>
  <si>
    <t>Буланов Григорий Анатольевич</t>
  </si>
  <si>
    <t>Донецкова Татьяна Анатольевна</t>
  </si>
  <si>
    <t>Гр. Бодрякова Людмила Ивановна</t>
  </si>
  <si>
    <t>Бодряков Владимир Борисович</t>
  </si>
  <si>
    <t>Мустафин Юрий Владимирович</t>
  </si>
  <si>
    <t>Золотарева Елена Федоровна</t>
  </si>
  <si>
    <t>Гр. Гурова Галина Николаевна</t>
  </si>
  <si>
    <t>Кийков Алексей Сергеевич</t>
  </si>
  <si>
    <t>Кожанов Юрий Петрович</t>
  </si>
  <si>
    <t>Гапкинский СДК</t>
  </si>
  <si>
    <t>Михайлов Алексей Ефимович</t>
  </si>
  <si>
    <t>Костромин Дмитрий Фёдорович</t>
  </si>
  <si>
    <t>Гр. Ермаков Геннадий Геннадьевич</t>
  </si>
  <si>
    <t>Гр. Ярута Виктор Филиппович</t>
  </si>
  <si>
    <t>Ермаков Василий Васильевич</t>
  </si>
  <si>
    <t>"детский сад №12 ""Сказка"""</t>
  </si>
  <si>
    <t>Марков Игорь Александрович</t>
  </si>
  <si>
    <t>Отдел Министерства внутренних делРоссийской Федерациипо Константиновском району</t>
  </si>
  <si>
    <t>Гр. Назаров Владимир Филиппович</t>
  </si>
  <si>
    <t>Гр.Ермакова Александра Юрьевна</t>
  </si>
  <si>
    <t>Гр. Гаврилов Юрий Александрович</t>
  </si>
  <si>
    <t>Гр. Дубенцева Надежда Федоровна</t>
  </si>
  <si>
    <t>Гр. Рудяшко Вера Александровна</t>
  </si>
  <si>
    <t>Макаров Владимир Витальевич</t>
  </si>
  <si>
    <t>Ярута Ольга Сергеевна</t>
  </si>
  <si>
    <t>Токарева Нина Олеговна</t>
  </si>
  <si>
    <t>Итого по Константиновскому РЭС</t>
  </si>
  <si>
    <t>Мартыновский РЭС</t>
  </si>
  <si>
    <t>ИП  Ковалев Михаил Анатольевич</t>
  </si>
  <si>
    <t xml:space="preserve">ИП  Ковалев Михаил Анатольевич </t>
  </si>
  <si>
    <t>ООО "Комаровское"</t>
  </si>
  <si>
    <t>ООО"Комаровское"</t>
  </si>
  <si>
    <t>ООО Сакура</t>
  </si>
  <si>
    <t>Общество с ограниченной ответственностью"АгроУспех"</t>
  </si>
  <si>
    <t>ООО "БОЛЬШЕ-ОРЛОВСКИЙ СПЕЦИАЛИЗИРОВАННЫЙ СТРОИТЕЛЬНО-МОНТАЖНЫЙ УЧАСТОК"</t>
  </si>
  <si>
    <t>Индивидуальный предприниматель ГетмановВладимир Михайлович</t>
  </si>
  <si>
    <t>Индивидуальный предприниматель МаликоваОксана Владимировна</t>
  </si>
  <si>
    <t>Погорелова Валентина Васильевна</t>
  </si>
  <si>
    <t>Индивидуальный предприниматель Исаян Лева Григорьевич</t>
  </si>
  <si>
    <t>Индивидуальный предприниматель МаржановХайриддин Умарович</t>
  </si>
  <si>
    <t>Индивидуальный предприниматель Орехов Валерий Викторович</t>
  </si>
  <si>
    <t>Индивидуальный предприниматель Украинцева Валентина Петровна</t>
  </si>
  <si>
    <t>ГБУСОН РО"Мартыновский дом-интернат для престарелых и инвалидов"</t>
  </si>
  <si>
    <t>Индивидуальный предприниматель Попач Елена Иосифовна</t>
  </si>
  <si>
    <t>Индивидуальный предприниматель Пикалов Евгений Геннадьевич</t>
  </si>
  <si>
    <t>Гражданин Сигида Алексей Владимирович</t>
  </si>
  <si>
    <t>"Волгодонское отделение ( на правах управления ) Ростовского отделения № 5221 ОАО ""Сбербанк России"""</t>
  </si>
  <si>
    <t>АО "Газпром энергосбыт"</t>
  </si>
  <si>
    <t>Индивидуальный предприниматель Кравцов Вячеслав  Александрович</t>
  </si>
  <si>
    <t>Индивидуальный предприниматель БабкинАлексей Юрьевич</t>
  </si>
  <si>
    <t>Индивидуальный предприниматель Акопян Варужан Размикович</t>
  </si>
  <si>
    <t>Индивидуальный предприниматель Тележкина Лариса Васильевна</t>
  </si>
  <si>
    <t>Индивидуальный предприниматель Бережнова Светлана Петровна</t>
  </si>
  <si>
    <t>Индивидуальный предприниматель Абраменко Владимир Александрович</t>
  </si>
  <si>
    <t>Индивидуальный предприниматель Алиев Рустамжон Ишикович</t>
  </si>
  <si>
    <t>Индивидуальный предприниматель Лесникова Светлана Викторовна</t>
  </si>
  <si>
    <t>Индивидуальный предприниматель Луценко Алла Викторовна</t>
  </si>
  <si>
    <t>Индивидуальный предприниматель Бодня Сергей Павлович</t>
  </si>
  <si>
    <t>"Общество с ограниченной ответственностью ""РАДОН"""</t>
  </si>
  <si>
    <t>Индивидуальный предприниматель Ступин Валерий Владимирович</t>
  </si>
  <si>
    <t>Индивидуальный предприниматель Кириченко Павел Павлович</t>
  </si>
  <si>
    <t>Общество с ограниченнойответственностью "Фармторг"</t>
  </si>
  <si>
    <t>Индивидуальный предприниматель главакрестьянского (фермерского) хозяйстваВласов Виктор Анатольевич</t>
  </si>
  <si>
    <t>"Общество с ограниченной ответственностью ""Б-Орловский рынок"""</t>
  </si>
  <si>
    <t>"Общество с ограниченной ответственностью ""Комаровское"""</t>
  </si>
  <si>
    <t>"Муниципальное бюджетное дошкольноеобразовательное учреждение детский сад"Синеглазка" х. Сальский Кагальник"</t>
  </si>
  <si>
    <t>"Муниципальное бюджетное дошкольное образовательное учреждение детский сад""Колокольчик"" х. Комаров"</t>
  </si>
  <si>
    <t>Гражданин Гребенников Виктор Петрович</t>
  </si>
  <si>
    <t>МКУК  Большеорловского сельскогопоселения "КДЦ "Большеорловский СДК"</t>
  </si>
  <si>
    <t>"МКУК ""КДЦ ""Малоорловский СДК"""</t>
  </si>
  <si>
    <t>Гражданка Баранченко Людмила Ивановна</t>
  </si>
  <si>
    <t>Индивидуальный предприниматель ЗаичкинаНаталья Александровна</t>
  </si>
  <si>
    <t>Индивидуальный предприниматель Гончар Павел Васильевич</t>
  </si>
  <si>
    <t>ИП Моисеенко Наталья Владимировна</t>
  </si>
  <si>
    <t>Индивидуальный предприниматель Кузьмич Елена Викторовна</t>
  </si>
  <si>
    <t>Индивидуальный предприниматель Соловей Андрей Васильевич</t>
  </si>
  <si>
    <t>Индивидуальный предпринимательТаштанов Халис Мажидович</t>
  </si>
  <si>
    <t>ИП Рустамова Арусяк Сариковна</t>
  </si>
  <si>
    <t>МРО православный Приход Храма РождестваХристова</t>
  </si>
  <si>
    <t>Индивидуальный предприниматель ТищенкоАлексей Юрьевич</t>
  </si>
  <si>
    <t>Гражданка Хачатрян Е.И.</t>
  </si>
  <si>
    <t>Индивидуальный предприниматель ХижняковС.Г.</t>
  </si>
  <si>
    <t>Индивидуальный предприниматель МазницынВиктор Григорьевич</t>
  </si>
  <si>
    <t>Индивидуальный предприниматель Приемченко Наталья Тимофеевна</t>
  </si>
  <si>
    <t>Гражданин Мамедов КемранБалабекович</t>
  </si>
  <si>
    <t>Индивидуальный предприниматель Романенко Владимир Александрович</t>
  </si>
  <si>
    <t>Индивидуальный предприниматель Никогосян Давид Володян</t>
  </si>
  <si>
    <t>Индивидуальный предприниматель Сулейманов Джахангир Исфандыевич</t>
  </si>
  <si>
    <t>Индивидуальный предприниматель Зелинский Юрий Станиславович</t>
  </si>
  <si>
    <t>Индивидуальный предприниматель ИгришинАлександр Владимирович</t>
  </si>
  <si>
    <t>Индивидуальный предприниматель СтаценкоАндрей Александрович</t>
  </si>
  <si>
    <t>Индивидуальный предприниматель Ибрахимов Эльман Ибрахимович</t>
  </si>
  <si>
    <t>Индивидуальный предприниматель ВоробьевПавел Николаевич</t>
  </si>
  <si>
    <t>Индивидуальный предприниматель Алимов Владимир Николаевич</t>
  </si>
  <si>
    <t>ООО "СТАНДАРТ"</t>
  </si>
  <si>
    <t>Индивидуальный предприниматель Ягубян Гагик Вардгесович</t>
  </si>
  <si>
    <t>Индивидуальный предприниматель Лещенко Наталья Петровна</t>
  </si>
  <si>
    <t>Гражданин Айвазов Анвар Наджибович</t>
  </si>
  <si>
    <t>"Общество с ограниченной ответственностью ""Научно-производственное объединение""ВЫМПЕЛ"""</t>
  </si>
  <si>
    <t>Гражданин Куцев Николай Николаевич</t>
  </si>
  <si>
    <t>Индивидуальный предпринематель Бодня Наталья Сергеевна</t>
  </si>
  <si>
    <t>Индивидуальный предприниматель МахмудовБахтияр Биналиевич</t>
  </si>
  <si>
    <t>Белоусов Алексей Михайлович</t>
  </si>
  <si>
    <t>ИП Девятовская Юлия Васильевна</t>
  </si>
  <si>
    <t>ИП Ойдинова Кабира Нураддиновна</t>
  </si>
  <si>
    <t>Гражданка Ступина Валерия Геннадьевна</t>
  </si>
  <si>
    <t>Индивидуальный предприниматель Елена Викторовна Савельева</t>
  </si>
  <si>
    <t>Гражданин Тютюнов Александр Алексеевич</t>
  </si>
  <si>
    <t>Индивидуальный предприниматель КовалевМихаил Анатольевич</t>
  </si>
  <si>
    <t>Индивидуальный предприниматель АкопянАсмик Варужановна</t>
  </si>
  <si>
    <t>Индивидуальный предприниматель ГубкоЛюдмила Владимировна</t>
  </si>
  <si>
    <t>Алиева Феруза Мухамедовна</t>
  </si>
  <si>
    <t>ИП Терелецкий Игорь Иванович</t>
  </si>
  <si>
    <t xml:space="preserve"> Гражданин Абрамов Илья Петрович</t>
  </si>
  <si>
    <t>Чумаш Иван Александрович</t>
  </si>
  <si>
    <t>Индивидуальный предприниматель БекировСирадж Мардали Оглы</t>
  </si>
  <si>
    <t>Индивидуальный предприниматель Бондаренко  Юлия Васильевна</t>
  </si>
  <si>
    <t>Индивидуальный предприниматель АбрамовВладимир Ильич</t>
  </si>
  <si>
    <t>Индивидуальный предприниматель ИльясовРасул Равшанович</t>
  </si>
  <si>
    <t>Гражданка Бакирова Фотима Седоевна</t>
  </si>
  <si>
    <t>Маилова Шафига Шамильевна</t>
  </si>
  <si>
    <t>Заутадзе Халис Беналиевич</t>
  </si>
  <si>
    <t>Индивидуальный предприниматель Толпинский Александр Николаевич</t>
  </si>
  <si>
    <t>КХ "Юлия" Криворотов Петр Борисович</t>
  </si>
  <si>
    <t>Индивидуальный предприниматель ЛуценкоТатьяна Юрьевна</t>
  </si>
  <si>
    <t>Индивидуальный предприниматель Украинцева Ирина Александровна</t>
  </si>
  <si>
    <t>Индивидуальный предприниматель КориненкоС.В.</t>
  </si>
  <si>
    <t>Общество с ограниченной ответственностью"Лиманский"</t>
  </si>
  <si>
    <t>Индивидуальный предприниматель главакрестьянского (фермерского)хозяйстваПарпула Юрий Иванович</t>
  </si>
  <si>
    <t>Сардалиев Эльдар Нуриддинович</t>
  </si>
  <si>
    <t>Таштанов Халит Маджидович</t>
  </si>
  <si>
    <t>Гражданин Мурадов Бекташ Нусрадинович</t>
  </si>
  <si>
    <t>Махмудов Муххамад Биналиевич</t>
  </si>
  <si>
    <t>Тефиков Мислим Исфандиевич</t>
  </si>
  <si>
    <t>Зандаров Кирман Умарович</t>
  </si>
  <si>
    <t>Поросотский Геннадий Генадиевич</t>
  </si>
  <si>
    <t>ИП Целогуз Алексей Владимирович</t>
  </si>
  <si>
    <t>ИП Лещенко Дмитрий Владимирович</t>
  </si>
  <si>
    <t>Гражданин Максаков Сергей Николаевич</t>
  </si>
  <si>
    <t>ИП Лоладзе Мухлис Котибович</t>
  </si>
  <si>
    <t>Агалиева Насиба Мардалиевна</t>
  </si>
  <si>
    <t>ИП Ильясов Руслан Исмаилович</t>
  </si>
  <si>
    <t>Мардахаев Рамиз Янгилович</t>
  </si>
  <si>
    <t>Гражданин Ойдинов ИскандарКахрамонович</t>
  </si>
  <si>
    <t>Расулов Анвар Сулейманович</t>
  </si>
  <si>
    <t>ИП Антонян Альвина Маисовна</t>
  </si>
  <si>
    <t>ИП Царевский Валерий Анатольевич</t>
  </si>
  <si>
    <t>"Общество с ограниченной ответственностью ""Крутоярское"""</t>
  </si>
  <si>
    <t>"Крестьянское хозяйство ""Маяк"""</t>
  </si>
  <si>
    <t>Индивидуальный предприниматель Царевский Валерий Анатольевич</t>
  </si>
  <si>
    <t>"Крестьянское хозяйство ""Ковыльное"""</t>
  </si>
  <si>
    <t>АО Фирма "Август"</t>
  </si>
  <si>
    <t>ИП Маслова Елена Николаевна</t>
  </si>
  <si>
    <t>ИП Гончаров Михаил Георгиевич</t>
  </si>
  <si>
    <t>Индивидуальный предприниматель Ермоченко Владимир Николаевич</t>
  </si>
  <si>
    <t>"Крестьянское хозяйство ""Аэлита"""</t>
  </si>
  <si>
    <t>Индивидуальный предприниматель Чванов И.В. глава Крестьянского (фермерского) хозяйства</t>
  </si>
  <si>
    <t>"Общество с ограниченной ответственностью "" Удача"""</t>
  </si>
  <si>
    <t>"Крестьянское хозяйство ""Радуга-93"""</t>
  </si>
  <si>
    <t>Индивидуальный предприниматель МагомедовРаджаб Курбанович</t>
  </si>
  <si>
    <t>Индивидуальный предприниматель Атрохов А. А.</t>
  </si>
  <si>
    <t>Индивидуальный предприниматель ПрудоваяЕлена Анатольевна</t>
  </si>
  <si>
    <t>"Крестьянское хозяйство ""Коцарева"""</t>
  </si>
  <si>
    <t>Индивидуальный предприниматель Панова Галина  Ивановна</t>
  </si>
  <si>
    <t>Индивидуальный предприниматель Коцарев Анатолий Валерьевич</t>
  </si>
  <si>
    <t>Винюков Алексей Вячеславович</t>
  </si>
  <si>
    <t>Индивидуальный предприниматель Боброва Людмила Семеновна</t>
  </si>
  <si>
    <t>Индивидуальный предприниматель Оленченко Дмитрий Владимирович</t>
  </si>
  <si>
    <t>Индивидуальный предприниматель ГалуноваЕлена Иванова</t>
  </si>
  <si>
    <t>Крестьянское хозяйство "Омут"</t>
  </si>
  <si>
    <t>"Общество с ограниченной ответственостью ""Резникова"""</t>
  </si>
  <si>
    <t>Индивидуальный предприниматель Иванченко Сергей Валентинович</t>
  </si>
  <si>
    <t>МКУК Мартыновского сельского поселения" КДЦ " Новоберезовский СДК""</t>
  </si>
  <si>
    <t>МКУК Рубашкинского сельского поселения"КДЦ Рубашкинский СДК"</t>
  </si>
  <si>
    <t>Глава Крестьянского (фермерского)хозяйства индивидуальный предприниматель  Голубева Инна Николаевна</t>
  </si>
  <si>
    <t>Индивидуальный предприниматель Бондарь Тамара Леонидовна</t>
  </si>
  <si>
    <t>Гражданин Басалыко Михаил Николаевич</t>
  </si>
  <si>
    <t>Индивидуальный предприниматель глава крестьянского (фермерского) хозяйства Мазепин Сергей Иванович</t>
  </si>
  <si>
    <t>Индивидуальный предприниматель глава К(Ф)Х Тааев Н.К.</t>
  </si>
  <si>
    <t>"Общество с ограниченной ответственностью ""Трансстрой"""</t>
  </si>
  <si>
    <t>Индивидуальный предприниматель Рахимов Иброхим Сулейманович</t>
  </si>
  <si>
    <t>"Некоммерческое Партнерство ""Мартыновский охотничий клуб"""</t>
  </si>
  <si>
    <t>Индивидуальный предприниматель СафоноваЛюдмила Николаевна</t>
  </si>
  <si>
    <t>Индивидуальный предприниматель МавлюдовСевил Салимжанович</t>
  </si>
  <si>
    <t>Гражданка Петруша Инна Сергеевна</t>
  </si>
  <si>
    <t>Гражданин Рудченко Виктор Владимирович</t>
  </si>
  <si>
    <t>Индивидуальный предприниматель Мурадов Анвар Халитович</t>
  </si>
  <si>
    <t>Индивидуальный предприниматель ЕрмаковаНина Михайловна</t>
  </si>
  <si>
    <t>Сельскохозяйственный потребительский кооператив (кооперативное хозяйство)"УспехАгро"</t>
  </si>
  <si>
    <t>ООО "Импульс"</t>
  </si>
  <si>
    <t>Кадымов Анвар Ахматович</t>
  </si>
  <si>
    <t>Индивидуальнный предприниматель глава К(Ф)Х Харитонов Сергей Николаевич</t>
  </si>
  <si>
    <t>ИП Брославский Сергей Сергеевич</t>
  </si>
  <si>
    <t>Кашникова Мария Михайловна</t>
  </si>
  <si>
    <t>Илькевич Артем СергеевичООО Ткачево</t>
  </si>
  <si>
    <t>Королев Сергей Петрович</t>
  </si>
  <si>
    <t>Индивидуальный предприниматель глава К(Ф)Х Мавлюдова Амина Фахритдиновна</t>
  </si>
  <si>
    <t>Макаров Денис Викторович</t>
  </si>
  <si>
    <t>Попроцкий Дмитрий Евгеньевич</t>
  </si>
  <si>
    <t>Индивидуальный предприниматель глава крестьянского (фермерского) хозяйства Бундуки Михаил Иванович</t>
  </si>
  <si>
    <t>ООО "Лорадо Юг"</t>
  </si>
  <si>
    <t>КХ "Тарим" Капустян Петр Иванович</t>
  </si>
  <si>
    <t>СПК "Прима"</t>
  </si>
  <si>
    <t>ИП Швачка Анна Евгеньевна</t>
  </si>
  <si>
    <t>Акционерное общество "Дорспецстрой"</t>
  </si>
  <si>
    <t>Ильин Андрей Сергеевич</t>
  </si>
  <si>
    <t>АО "Малоорловское"</t>
  </si>
  <si>
    <t>Акционерное общество ""Малоорловское"""</t>
  </si>
  <si>
    <t>"Крестьянское хозяйство ""Ника"""</t>
  </si>
  <si>
    <t>Гражданин Лозовая Елена Леонидовна</t>
  </si>
  <si>
    <t>Индивидуальный предприниматель Попова Наталья Владимировна</t>
  </si>
  <si>
    <t>Общество с ограниченнойответственностью "Новоселовское"</t>
  </si>
  <si>
    <t>Индивидуальный предприниматель глава К(Ф)Х Тимохов С.Н.</t>
  </si>
  <si>
    <t>МКУК Новоселовского сельского поселения" КДЦ" Новоселовский СДК"""</t>
  </si>
  <si>
    <t>Индивидуальный предприниматель Гурин Владимир Филиппович</t>
  </si>
  <si>
    <t>Индивидуальный предприниматель Ковалев Виктор Владимирович</t>
  </si>
  <si>
    <t>"Общество с ограниченной ответственностью ""Микс Маркет"""</t>
  </si>
  <si>
    <t>Индивидуальный предприниматель Гошкин  Михаил Владимирович</t>
  </si>
  <si>
    <t>Гражданка Воробьева Лариса Геннадьевна</t>
  </si>
  <si>
    <t>Гражданин Комаров Владимир Иванович</t>
  </si>
  <si>
    <t>Крестьянское хозяйство "Стрельцово"</t>
  </si>
  <si>
    <t>Киевский Анатолий Иванович</t>
  </si>
  <si>
    <t>ИПСолодский Роман Сергеевич</t>
  </si>
  <si>
    <t>Гражданка Мурадова Дилара Садриевна</t>
  </si>
  <si>
    <t>ИП Фокин Дмитрий Алексеевич</t>
  </si>
  <si>
    <t>ИП Воробьев Андрей Андреевич</t>
  </si>
  <si>
    <t>"Общество с ограниченной ответственностью ""Мартыновское"""</t>
  </si>
  <si>
    <t>Акционерное общество" Антрацит-А"</t>
  </si>
  <si>
    <t>ИП глава к(ф)х Мищенко В.А.</t>
  </si>
  <si>
    <t>Индивидуальный предприниматель НиколаевНиколай Иванович</t>
  </si>
  <si>
    <t>Индивидуальный предприниматель Парьева Людмила Ивановна</t>
  </si>
  <si>
    <t>Гражданка Козлова Л.А.</t>
  </si>
  <si>
    <t>Индивидуальный предприниматель глава крестьянского (фермерского) хозяйства ПанычЮрий Викторович</t>
  </si>
  <si>
    <t>Индивидуальный предприниматель глава К(Ф)Х Мезин Сергей Владимирович</t>
  </si>
  <si>
    <t>МКУК МЦБ Ильиновского сельскогопоселения "Ильиновская центральная поселенческая библиотека"</t>
  </si>
  <si>
    <t>МКУК Ильиновского сельского поселения" КДЦ"Ильиновский СДК"</t>
  </si>
  <si>
    <t>"Общество с ограниченной ответственностью ""Неман"""</t>
  </si>
  <si>
    <t>Гражданин Гайда Владимир Иванович</t>
  </si>
  <si>
    <t>Индивидуальный предприниматель глава крестьянского (фермерского) хозяйства Дводненко Александр Викторович</t>
  </si>
  <si>
    <t>Индивидуальный предприниматель МиненокАлександр Денисович</t>
  </si>
  <si>
    <t>Глава К(Ф)Х Юниченко Анна Викторовна</t>
  </si>
  <si>
    <t>ИП Машкина Светлана Ивановна</t>
  </si>
  <si>
    <t>Иванов Виктор Сергеевич</t>
  </si>
  <si>
    <t>ИП Драгунов Евгений Иванович</t>
  </si>
  <si>
    <t>ООО"Крутоярское"</t>
  </si>
  <si>
    <t>Индивидуальный предприниматель глава крестьянского (фермерского) хозяйства Шрейдер Павел Павлович</t>
  </si>
  <si>
    <t>Индивидуальный предприниматель Конценебо Любовь Петровна</t>
  </si>
  <si>
    <t>"Крестьянское хозяйство ""Ольга"""</t>
  </si>
  <si>
    <t>"Муниципальное бюджетное дошкольное образовательное учреждение детский сад"Чебурашка" Лесной"</t>
  </si>
  <si>
    <t>Индивидуальный предприниматель глава крестьянского (фермерского) хозяйства Медведев Дмитрий Николаевич</t>
  </si>
  <si>
    <t>Индивидуальный предприниматель СаввидиАлександр Харлампиевич</t>
  </si>
  <si>
    <t>Индивидуальный предприниматель Аболенцев Станислав Петрович</t>
  </si>
  <si>
    <t>Индивидуальный предприниматель ГрицаеваВалентина Антоновна</t>
  </si>
  <si>
    <t>Индивидуальный предприниматель Цайинян Гурген Вагинакович</t>
  </si>
  <si>
    <t>Индивидуальный предприниматель ДулимоваЕкатерина Александровна</t>
  </si>
  <si>
    <t>Гражданин Басич Роман Михайлович</t>
  </si>
  <si>
    <t>Индивидуальный предприниматель глава крестьянского (фермерского) хозяйства Хвесько Вадим Петрович</t>
  </si>
  <si>
    <t>Индивидуальный предприниматель глава крестьянского ( фермерского) хозяйства Пузиков Олег Николаевич</t>
  </si>
  <si>
    <t>ИП Полупанова Надежда Ивановна</t>
  </si>
  <si>
    <t>Саввиди Харлампий Игнатьевич</t>
  </si>
  <si>
    <t>ИП Киракосян Асмик Маисовна</t>
  </si>
  <si>
    <t>ИП Матвиенко Светлана Николаевна</t>
  </si>
  <si>
    <t>ИП Ахмедов Абдула Мустафаевич</t>
  </si>
  <si>
    <t>Ибрагимов Важиб Валижанович</t>
  </si>
  <si>
    <t>ИП Майлова Илмира Джамаловна</t>
  </si>
  <si>
    <t>Индивидуальный предприниматель Талалайко Виктор Васильевич</t>
  </si>
  <si>
    <t>Индивидуальный предприниматель глава крестьянского(фермерского)хозяйства Полосин Юрий Алексеевич</t>
  </si>
  <si>
    <t>"Общество с ограниченной ответственностью ""Сириус"""</t>
  </si>
  <si>
    <t>"Сельскохозяйственный производственный кооператив ""Ладога"""</t>
  </si>
  <si>
    <t>"Общество с ограниченной ответственностью "" Московский """</t>
  </si>
  <si>
    <t>"Общество с ограниченной ответственностью сельскохозяйственное предприятие  ""Степное"""</t>
  </si>
  <si>
    <t>Индивидуальный предприниматель ПыстоговЕвгений Альбертович</t>
  </si>
  <si>
    <t>Гражданин Шишканов Николай Иванович</t>
  </si>
  <si>
    <t>Пыстогова М.П.</t>
  </si>
  <si>
    <t>Общество с ограниченной ответственностью"Донсельхозводстрой"</t>
  </si>
  <si>
    <t>Индивидуальный предпринимательАлександров Сергей Владимирович</t>
  </si>
  <si>
    <t>ИП Бахаев Ислам Леонидович</t>
  </si>
  <si>
    <t>Гражданин Искандаров ДанурхансАлизарович</t>
  </si>
  <si>
    <t>ООО"Мартыновское"</t>
  </si>
  <si>
    <t>Индивидуальный предприниматель Шаткова Фаина Сергеевна</t>
  </si>
  <si>
    <t>Крестьянское (фермерское) хозяйство"Шеремет"</t>
  </si>
  <si>
    <t>"Общество с ограниченной ответственностью ""Вилла Звезда"""</t>
  </si>
  <si>
    <t>Индивидуальный предприниматель главакрестьянского (фермерского) хозяйстваХимичев Юрий Николаевич</t>
  </si>
  <si>
    <t>Бут Сергей Дмитриевич</t>
  </si>
  <si>
    <t>Индивидуальный предприниматель МильченкоСветлана Николаевна</t>
  </si>
  <si>
    <t>ИП Ализаде Юлия Румановна</t>
  </si>
  <si>
    <t>"Цимлянские вина"</t>
  </si>
  <si>
    <t>СППССК Мартыновский Заготовитель</t>
  </si>
  <si>
    <t>Федеральное государственное бюджетноеучреждение "Федеральный центр по изучению и воспроизводству охотничьих ресурсов"</t>
  </si>
  <si>
    <t>Гражданин Разинков Юрий Игоревич</t>
  </si>
  <si>
    <t>Гражданин Лабазанов Сулейман Сайдулаевич</t>
  </si>
  <si>
    <t>"Общество с ограниченной ответственностью ""Охотхозяйство ""Уткино"""</t>
  </si>
  <si>
    <t>ОАО "Янтарное"</t>
  </si>
  <si>
    <t>"ЛУКОЙЛ - ЭНЕРГОСЕРВИС"</t>
  </si>
  <si>
    <t>ИП Прозорова Наталия Николаевна</t>
  </si>
  <si>
    <t>Индивидуальный предприниматель Мельник Анатолий Петрович</t>
  </si>
  <si>
    <t>Индивидуальный предприниматель Шамилов Соадин Айдимирович</t>
  </si>
  <si>
    <t>Открытое акционерное общество"Янтарное"</t>
  </si>
  <si>
    <t>Индивидуальный предприниматель Литвищенко Александр Александрович</t>
  </si>
  <si>
    <t>Общество с ограниченнойответственность "Лорадо"</t>
  </si>
  <si>
    <t>МКУК Зеленолугского сельского поселения"КДЦ"Зеленолугский СДК"</t>
  </si>
  <si>
    <t>ИП Аббасова Зульхумор Анваровна</t>
  </si>
  <si>
    <t>Индивидуальный предприниматель ХачатрянАрмен Мартунович</t>
  </si>
  <si>
    <t>Гражданин Зеленский Владимир Викторович</t>
  </si>
  <si>
    <t>Гражданин Слюсарев Максим Николаевич</t>
  </si>
  <si>
    <t>ФГУПС "РТРС"филиал "Ростовский ОРТПЦ"</t>
  </si>
  <si>
    <t>Гражданин Кириллов Алексей Владимирович</t>
  </si>
  <si>
    <t>Индивидуальный предприниматель главакрестьянского (фермерского) хозяйстваПриходько Алексей Алексеевич</t>
  </si>
  <si>
    <t>Индивидуальный предприниматель Гресев Александр Николаевич</t>
  </si>
  <si>
    <t>Крестьянское хозяйство "Колосок"</t>
  </si>
  <si>
    <t>Пашалиев Акрам Айдамурадович</t>
  </si>
  <si>
    <t>Головач Сергей Иванович</t>
  </si>
  <si>
    <t>Индивидуальный предприниматель главаглава К(Ф)Х Тарасов Александр Сергеевич</t>
  </si>
  <si>
    <t>Приход храма п.Зеленолугский</t>
  </si>
  <si>
    <t>Крестьянское хозяйство "Гайворонцево"</t>
  </si>
  <si>
    <t>Индивидуальный предприниматель главакрестьянского фермерского хозяйстваНовиков Тимофей Николаевич</t>
  </si>
  <si>
    <t>Индивидуальный предприниматель глава КФХБессарабов Павел Викторович</t>
  </si>
  <si>
    <t>Картыш Александр Евгеньевич</t>
  </si>
  <si>
    <t>ИП Лозовой Иван Федорович</t>
  </si>
  <si>
    <t>Общество с ограниченной ответственностью"Региональная сбытовая компания"</t>
  </si>
  <si>
    <t>Индивидуальный предприниматель Беляева Любовь Семеновна</t>
  </si>
  <si>
    <t>Индивидуальный предприниматель Украинцева Валентина Анатольевна</t>
  </si>
  <si>
    <t>"Общество с ограниченной ответственностью ""Континент"""</t>
  </si>
  <si>
    <t>Индивидуальный предприниматель Лаптева Любовь Николаевна</t>
  </si>
  <si>
    <t>Индивидуальный предприниматель РыльщиковАнтон Викторович</t>
  </si>
  <si>
    <t>Итого по Мартыновскому РЭС</t>
  </si>
  <si>
    <t>Ремонтненский РЭС</t>
  </si>
  <si>
    <t>МКУК "Большеремонтненский СДК"</t>
  </si>
  <si>
    <t>ИП Рвачева А.А.</t>
  </si>
  <si>
    <t>ИП Рвачев С.В.</t>
  </si>
  <si>
    <t>Ануфриенко В.Н.</t>
  </si>
  <si>
    <t>Божко С.Н.</t>
  </si>
  <si>
    <t>Рвачев Александр Дмитриевич</t>
  </si>
  <si>
    <t>Полоусов Сергей Владимирович</t>
  </si>
  <si>
    <t>ООО "ДонСвязьКонструкция"</t>
  </si>
  <si>
    <t>Рвачёв Сергей Анатольевич</t>
  </si>
  <si>
    <t>МБДОУ Большеремонтненский д/с №7 "Солнышко"</t>
  </si>
  <si>
    <t>ИП Алиев Магомедрасул Магомедович</t>
  </si>
  <si>
    <t>СПК "Родина"</t>
  </si>
  <si>
    <t>Лысенко Григорий Иванович</t>
  </si>
  <si>
    <t>ИП Глава КФХ Натхин А.В.</t>
  </si>
  <si>
    <t>ИП Глава КФХ Гусейнов А.Н.</t>
  </si>
  <si>
    <t>Магомедов Ахмед Андиевич</t>
  </si>
  <si>
    <t>Гаджиев Шамиль Курбанович</t>
  </si>
  <si>
    <t>Кулявцев Александр Николаевич</t>
  </si>
  <si>
    <t>Цебулевский Евгений Викторович</t>
  </si>
  <si>
    <t>Липаев Сергей Иванович</t>
  </si>
  <si>
    <t>Багандов Магомед Каратович</t>
  </si>
  <si>
    <t>МКУК "Денисовский СДК"</t>
  </si>
  <si>
    <t>ИП Еременко В.Н.</t>
  </si>
  <si>
    <t>Свечкарева Н. Н.</t>
  </si>
  <si>
    <t>Кайнуров А.К.</t>
  </si>
  <si>
    <t>Никишаев В.Ю.</t>
  </si>
  <si>
    <t>Исагаджиев Абдулла Магомедгаджиевич</t>
  </si>
  <si>
    <t>ИП Телятников В.В.</t>
  </si>
  <si>
    <t>Исаев Гусен Магдиевича</t>
  </si>
  <si>
    <t>Кайнуров Шамиль Могомедов</t>
  </si>
  <si>
    <t>Хамутаев Махмуд Халидович</t>
  </si>
  <si>
    <t>Ложниченко Вячеслав Стефанович</t>
  </si>
  <si>
    <t>Исагаджиев Магомед Абдуллаевич</t>
  </si>
  <si>
    <t>Савченко Юрий Петрович</t>
  </si>
  <si>
    <t>ИП Муртазалиев М.М.</t>
  </si>
  <si>
    <t>Худолеев Н.И.</t>
  </si>
  <si>
    <t>Гасанбеков Руслан Джафарович</t>
  </si>
  <si>
    <t>Алиев Усман Курбанович</t>
  </si>
  <si>
    <t>Магомедов Али Магомедович</t>
  </si>
  <si>
    <t>Рагулин Андрей Александрович</t>
  </si>
  <si>
    <t>Дробин Владимир Дмитриевич</t>
  </si>
  <si>
    <t>МБУК Приволенский СДК</t>
  </si>
  <si>
    <t>ИП Каминская Н.В.</t>
  </si>
  <si>
    <t>Воронко Ю.В.</t>
  </si>
  <si>
    <t>Багамаев Р.Ч.</t>
  </si>
  <si>
    <t>Нетребин Вячеслав Юрьевич</t>
  </si>
  <si>
    <t>Коробов Александр Евгеньевич</t>
  </si>
  <si>
    <t>ИП Глава КФХ Ломтев Александр Викторович</t>
  </si>
  <si>
    <t>Самарская Ольга Владимировна</t>
  </si>
  <si>
    <t>Дуклиев М.Л.</t>
  </si>
  <si>
    <t>Морозова Олеся Владимировна</t>
  </si>
  <si>
    <t>ИП Карпенко Зинаида Николаевна</t>
  </si>
  <si>
    <t>племзавод "Мир"</t>
  </si>
  <si>
    <t>ИП Немашкалов Алексей Андреевич</t>
  </si>
  <si>
    <t>Гражданин России Вершинин В.В.</t>
  </si>
  <si>
    <t>ИП Ситников И.А.</t>
  </si>
  <si>
    <t>ООО "Мечта"</t>
  </si>
  <si>
    <t>Немашкалов С.Н.</t>
  </si>
  <si>
    <t>ИП Большакова Н.Г.</t>
  </si>
  <si>
    <t>ИП Ищенко С.А.</t>
  </si>
  <si>
    <t>Акционерное общество "РостовАвтоДор"</t>
  </si>
  <si>
    <t>ИП Гунько О.А.</t>
  </si>
  <si>
    <t>Домбаев Р.Х.</t>
  </si>
  <si>
    <t>Яшуркаев С.Ш.</t>
  </si>
  <si>
    <t>Омельченко Михаил Григорьевич</t>
  </si>
  <si>
    <t>Могомедов Али Османович</t>
  </si>
  <si>
    <t>КФХ Магомедов Магомедгаджи Магомедович</t>
  </si>
  <si>
    <t>Омаров Зубайру Сибитханович</t>
  </si>
  <si>
    <t>Карпенко Зинаида Николаевна</t>
  </si>
  <si>
    <t>Магомедов Омаргаджи</t>
  </si>
  <si>
    <t>Свечкарёв Сергей Константинович</t>
  </si>
  <si>
    <t xml:space="preserve"> Гимбатов Идалав Ахмедович</t>
  </si>
  <si>
    <t>Муртазалиев Багамма</t>
  </si>
  <si>
    <t>Ильенко Марина Михайловна</t>
  </si>
  <si>
    <t>Донченко Роман Анатольевич</t>
  </si>
  <si>
    <t>Белашов Анатолий Алексеевич</t>
  </si>
  <si>
    <t>Крестьянское хозяйство ''Расул''</t>
  </si>
  <si>
    <t>Легкодимов Анатолий Николаевич</t>
  </si>
  <si>
    <t>ИП Дольницкая И.Л.магазин</t>
  </si>
  <si>
    <t>ООО Ремонтненский АгропромснабТерритория -1</t>
  </si>
  <si>
    <t>ИП Глава кфх Донченко В.А."склад" пер. Механизаторов</t>
  </si>
  <si>
    <t>ИП Глава кфх Донченко В.А.Инкубатор</t>
  </si>
  <si>
    <t>ИП глава кфх Горбатенко В.ИБаза</t>
  </si>
  <si>
    <t>ИП глава кфх Горбатенко В.ИМТМ</t>
  </si>
  <si>
    <t>ИП глава кфх Старченко Л.ИМастерская</t>
  </si>
  <si>
    <t>Сиротенко Василий Иосифович</t>
  </si>
  <si>
    <t>СПК "Вольное"</t>
  </si>
  <si>
    <t>МБУК "Валуевский СДК"</t>
  </si>
  <si>
    <t>ИП Стативкин Иван Иванович</t>
  </si>
  <si>
    <t>СПК "Победа"</t>
  </si>
  <si>
    <t>Валуевка</t>
  </si>
  <si>
    <t>Ерко Александр Владимирович</t>
  </si>
  <si>
    <t>Исаев Курбан Могомед-Касбулатовича</t>
  </si>
  <si>
    <t>Гусейнов Кирим Гамзаевич</t>
  </si>
  <si>
    <t>Нурбагандов Магомедзагир Зубайругаджиеви</t>
  </si>
  <si>
    <t>Колхоз им. Николенко</t>
  </si>
  <si>
    <t>Клевин Дмитрий Васильевич</t>
  </si>
  <si>
    <t>Асанова Зура Тушаевна</t>
  </si>
  <si>
    <t>ИП Абдуллаев Рамазан Зубайрагаджиевич</t>
  </si>
  <si>
    <t>Исраилов Лечи Обуевич</t>
  </si>
  <si>
    <t>Колхоз племзавод "Киевский"</t>
  </si>
  <si>
    <t>МКУК "Киевский СДК"</t>
  </si>
  <si>
    <t>ООО "Престиж"</t>
  </si>
  <si>
    <t>ИП Ефименко Вера Викторовна</t>
  </si>
  <si>
    <t>Подгорная Жанна Николаевна</t>
  </si>
  <si>
    <t>Гаджидаудов А.Г.</t>
  </si>
  <si>
    <t>Апарин Василий Сергеевич</t>
  </si>
  <si>
    <t>Магомедов Магомед Кадиевич</t>
  </si>
  <si>
    <t>Курбанов Магомед Мухтарахмедовича</t>
  </si>
  <si>
    <t>Колхоз "Кормовое"</t>
  </si>
  <si>
    <t>МКУК "Кормовский СДК"</t>
  </si>
  <si>
    <t>ИП Хумигова Х.С.</t>
  </si>
  <si>
    <t>ИП Воронкин Юрий Федорович</t>
  </si>
  <si>
    <t>ИП Какалова Н.В.</t>
  </si>
  <si>
    <t>Пасько С.С.</t>
  </si>
  <si>
    <t>Хумигов Араб Эскиевич</t>
  </si>
  <si>
    <t>Магомедов Камалудин Дисбулаевич</t>
  </si>
  <si>
    <t>Юхно Александр Петрович</t>
  </si>
  <si>
    <t>Магомедов Магомед Гусейнович</t>
  </si>
  <si>
    <t>ИП КФХ Пасько Олег Викторович</t>
  </si>
  <si>
    <t>Бурханова Барият</t>
  </si>
  <si>
    <t>Васильевой Марине Сергеевне</t>
  </si>
  <si>
    <t>Келлерова Светлана Петровна</t>
  </si>
  <si>
    <t>Шлыков Н.В.</t>
  </si>
  <si>
    <t>МКУК "Краснопартизанский СДК"</t>
  </si>
  <si>
    <t>ИП Ибрагимов М.М.</t>
  </si>
  <si>
    <t>ИП Газиев Раджаб Абдулбасирович</t>
  </si>
  <si>
    <t>Ерёменко Любовь Николаевна</t>
  </si>
  <si>
    <t>Натхин Сергей Николаевич</t>
  </si>
  <si>
    <t>Гаджиев Магомед Мусаевич</t>
  </si>
  <si>
    <t>Гасанова Разият Гасангаджиевна</t>
  </si>
  <si>
    <t>"Элита"</t>
  </si>
  <si>
    <t>Еременко Анатолий Николаевич</t>
  </si>
  <si>
    <t>Колхоз племзавод "Первомайский"</t>
  </si>
  <si>
    <t>ИП Коскин Сергей Андреевич</t>
  </si>
  <si>
    <t>МБУК "Первомайский СДК"</t>
  </si>
  <si>
    <t>ИП Коржов Сергей Викторович</t>
  </si>
  <si>
    <t>ИП Богданов Ф.Я.</t>
  </si>
  <si>
    <t>Рубанова Светлана Викторовна</t>
  </si>
  <si>
    <t>Атаев Денарсолт Хасамбекович</t>
  </si>
  <si>
    <t>Богданов Виталий Николаевич</t>
  </si>
  <si>
    <t>Бугаков Анатолий Дмитриевич</t>
  </si>
  <si>
    <t>ИП КФХ Стасенко Александр Николаевич</t>
  </si>
  <si>
    <t>Магомадов Шерипу Шарпмахмаевич</t>
  </si>
  <si>
    <t>СПК племзавод "Подгорное"</t>
  </si>
  <si>
    <t>МБУК Подгорненский СДК</t>
  </si>
  <si>
    <t>ИП Инбулаев Виктор Александрович</t>
  </si>
  <si>
    <t>ИП Кучук Александр Войтехович</t>
  </si>
  <si>
    <t>ИП Шпитько Юрий Иванович</t>
  </si>
  <si>
    <t>Губанов Ю.С.</t>
  </si>
  <si>
    <t>Магомедов Нажигулла</t>
  </si>
  <si>
    <t>Булатов Магомед-Расул Магомедович</t>
  </si>
  <si>
    <t>МРОП Приход храма Сергея Радонежского</t>
  </si>
  <si>
    <t>Лаврентьева Елена Ивановне</t>
  </si>
  <si>
    <t>Тимощенко Георгий Яковлевич</t>
  </si>
  <si>
    <t>Итого по Ремонтненскому РЭС</t>
  </si>
  <si>
    <t>Цимлянский РЭС</t>
  </si>
  <si>
    <t>Величко Владимир Николаевич</t>
  </si>
  <si>
    <t>Акционерное общество"Степной"</t>
  </si>
  <si>
    <t>Муниципальное бюджетное учреждение "Центр социального обслуживания гражданпожилого возраста и инвалидов" Цимлянского рай</t>
  </si>
  <si>
    <t>Общество с ограниченной ответственностью"Лайт"</t>
  </si>
  <si>
    <t>Воблая Наталья Викторовна</t>
  </si>
  <si>
    <t>глава крестьянского (фермерского) хозяйства Карташова Л.К.</t>
  </si>
  <si>
    <t>Хаджиев Арби Абдурахманович</t>
  </si>
  <si>
    <t>Водолазов Леонид Федорович</t>
  </si>
  <si>
    <t>Умаев Умав Магомедович</t>
  </si>
  <si>
    <t>Чайкин Виктор Николаевич</t>
  </si>
  <si>
    <t>Серников Владимир Владимирович</t>
  </si>
  <si>
    <t>Индивидуальный предпринимательДонскова Светлана Александровна</t>
  </si>
  <si>
    <t>Общество с ограниченной отственностью"Проект-Феникс"</t>
  </si>
  <si>
    <t>Открытое акционерное общество"Цимлянское дорожное ремонтно-строительное управление"</t>
  </si>
  <si>
    <t>Общество с ограниченной ответственностью"Газпром трансгаз Краснодар"</t>
  </si>
  <si>
    <t>Богер Сергей Васильевич</t>
  </si>
  <si>
    <t>ГБУ РО "Волгодонская межрайонная станция по борьбе с болезнями животных"</t>
  </si>
  <si>
    <t>Акционерное общество "Цимлянские вина"</t>
  </si>
  <si>
    <t>ФГБУ Управление мелиорации земель и сельскохозяйственного водоснабжения по РО</t>
  </si>
  <si>
    <t>Индивидуальный предпринимательБожок Петр Родионович  главакрестьянского (фермерского)  хозяйства</t>
  </si>
  <si>
    <t>Индивидуальный предпринимательПикалов Михаил Александрович главакрестьянского(фермеровского)хозяйства</t>
  </si>
  <si>
    <t>Галстян Гагик Гарибович</t>
  </si>
  <si>
    <t>ФГБВУ "Центррегионводхоз"</t>
  </si>
  <si>
    <t>Убейкина Елена Николаевна</t>
  </si>
  <si>
    <t>Арент Наталья Николаевна</t>
  </si>
  <si>
    <t>Индивидуальный предпринимательВоронина Инна Викторовна</t>
  </si>
  <si>
    <t>Гриценко Андрей Сергеевич</t>
  </si>
  <si>
    <t>Индивидуальный предпринимательОпарина Наталья Викторовна</t>
  </si>
  <si>
    <t>Индивидуальный предпринимательАббасов Алышан Джумшуд оглы</t>
  </si>
  <si>
    <t>Общество с ограниченной ответственностьюПескадо</t>
  </si>
  <si>
    <t>Артемова Оксана Анатольевна</t>
  </si>
  <si>
    <t>Общество с ограниченное ответственностью"Виктория"</t>
  </si>
  <si>
    <t>Индивидуальный предпринимательТкачев Евгений Николаеви</t>
  </si>
  <si>
    <t>Каргина Ирина Аркадьевна</t>
  </si>
  <si>
    <t>Ерофеев Юрий Валентинович</t>
  </si>
  <si>
    <t>Акционерное обществоим. Ленина</t>
  </si>
  <si>
    <t>Красноярова Светлана Николаевна</t>
  </si>
  <si>
    <t>Общество с ограниченной отственностью" ХОРС "</t>
  </si>
  <si>
    <t>Киреев Игорь Николаевич</t>
  </si>
  <si>
    <t>Филиал "Аэронавигация Юга"ФГУП "Госкорпорация по ОрВД"</t>
  </si>
  <si>
    <t>Негуляев Василий Алексеевич</t>
  </si>
  <si>
    <t>Общество с ограниченное ответственностью"ЮНИТ-М"</t>
  </si>
  <si>
    <t>Ворошилова Галина Николаевна</t>
  </si>
  <si>
    <t>Индивидуальный предпринимательСтолбов Александр Николаевич</t>
  </si>
  <si>
    <t>Лавренко Алена Сергеевна</t>
  </si>
  <si>
    <t>Губин Игорь Викторович</t>
  </si>
  <si>
    <t>Аветян Денис Владимирович</t>
  </si>
  <si>
    <t>Алиев Раджаб Гумбаталы оглы</t>
  </si>
  <si>
    <t>Смирнов Павел Анатольевич</t>
  </si>
  <si>
    <t>Общество с ограниченной ответственностью "Дары садов"</t>
  </si>
  <si>
    <t>Жеребятьев Евгений Михайлович</t>
  </si>
  <si>
    <t>Индивидуальный предпринимательПешкес Марина Владимировна</t>
  </si>
  <si>
    <t>Кузнецов Николай Михайлович</t>
  </si>
  <si>
    <t>Правосл. приход Храма Казанской иконы</t>
  </si>
  <si>
    <t>Старчилова Любовь Макаровна</t>
  </si>
  <si>
    <t>Карпеев Максим Владимирович</t>
  </si>
  <si>
    <t>Индивидуальный предпринимательИващенко Елена Николаевна</t>
  </si>
  <si>
    <t>Индивидуальный предпринимательРазбоева Екатерина Юрьевна</t>
  </si>
  <si>
    <t>Индивидуальный предпринимательПеданова Наталья Владиславовна</t>
  </si>
  <si>
    <t>Прохненко Мария Николаевна</t>
  </si>
  <si>
    <t>Индивидуальный предпринимательГорбуненко Елена Сергеевна</t>
  </si>
  <si>
    <t>Зейналов Бабек Сулейман оглы</t>
  </si>
  <si>
    <t>Геза Вячеслав Викторович</t>
  </si>
  <si>
    <t>Общество с ограниченной ответственностью"Стройжилсервис"</t>
  </si>
  <si>
    <t>Индивидуальный предпринимательАракелян Тамара Аршавировна</t>
  </si>
  <si>
    <t>Индивидуальный предпринимательСидоров Руслан Олегович</t>
  </si>
  <si>
    <t>Ерофеев Андрей Николаевич</t>
  </si>
  <si>
    <t>Алиева Фарида Ханыш Кызы</t>
  </si>
  <si>
    <t>ИП Панева ТВг Цимлянск ул Ленина 125 помещение 1</t>
  </si>
  <si>
    <t>МБУ "ЦСО" ЦРМБУ "ЦСО" ЦР</t>
  </si>
  <si>
    <t>Общество с ограниченной ответственностью"Авала"</t>
  </si>
  <si>
    <t>Индивидуальный предпринимательКузнецов Максим Алексеевич</t>
  </si>
  <si>
    <t>Общество с ограниченное ответственностью"Крестьянское фермерское хозяйство"Парус"</t>
  </si>
  <si>
    <t>Канышев Анатолий Васильевич</t>
  </si>
  <si>
    <t>Муниципальное бюджетное учреждениекультуры Цимлянского районаМаркинского сельского поселения"Центральный Дом культуры"</t>
  </si>
  <si>
    <t>Индивидуальный предпринимательБожков Виктор Федорович</t>
  </si>
  <si>
    <t>Индивидуальный предпринимательЖуковская Елена Ивановна</t>
  </si>
  <si>
    <t>Общество с ограниченной ответственностью"Ростовская зерновая компания "Ресурс"</t>
  </si>
  <si>
    <t>Индивидуальный предпринимательАбрамов Антон Александрович</t>
  </si>
  <si>
    <t>Муниципальное Бюджетное УчреждениеКультуры "Парамоновский Сельский ДомКультуры Парамоновского сельского поселения"</t>
  </si>
  <si>
    <t>Открытое акционерное общество"Предприятие сельского хозяйстваМаркинское"</t>
  </si>
  <si>
    <t>Общество с ограниченной ответственностьюПлемагрофирма "Андреевская"</t>
  </si>
  <si>
    <t>Курбанова Эльмира Магомед-Саидовна</t>
  </si>
  <si>
    <t>Жуковский Роман Николаевич</t>
  </si>
  <si>
    <t>Иванова Надежда Тимофеевна</t>
  </si>
  <si>
    <t>Индивидуальный предпринимательГурова Людмила Ивановна</t>
  </si>
  <si>
    <t>Исаев Багама Магомедович</t>
  </si>
  <si>
    <t>Индивидуальный предприниматель глава кфхПопов Игорь Николаевич</t>
  </si>
  <si>
    <t>МБУК Морозовского района "Межпоселенческая центральная библиотека" им. А.С.Пушкина</t>
  </si>
  <si>
    <t>Общество с ограниченное ответственностью"Полевод"</t>
  </si>
  <si>
    <t>Фабрицкий Андрей Петрович</t>
  </si>
  <si>
    <t>Казачье общество с ограниченной ответственностью "ДОН ПЛЮС"</t>
  </si>
  <si>
    <t>Муниципальное бюджетное учреждениекультуры Цимлянского района Калининскогосельского поселения "Центральный домкультуры"</t>
  </si>
  <si>
    <t>Индивидуальный предпринимательБондарев Николай Михайлович</t>
  </si>
  <si>
    <t>Общество с ограниченное ответственностью"Рострыба"</t>
  </si>
  <si>
    <t>Индивидуальный предпринимательАнтонова Марина Владимировна</t>
  </si>
  <si>
    <t>Макаринская  Альбина Владимировна</t>
  </si>
  <si>
    <t>Чукова Оксана Александровна</t>
  </si>
  <si>
    <t>Эбзеева Людмила Александровна</t>
  </si>
  <si>
    <t>Индивидуальный предпринимательГригорьева Лариса Александровна</t>
  </si>
  <si>
    <t>Закрытое акционерное общество"Антоновское"</t>
  </si>
  <si>
    <t>Общество с ограниченное ответственностью"Надежда"</t>
  </si>
  <si>
    <t>Басова Оксана Юрьевна</t>
  </si>
  <si>
    <t>Индивидуальный предпринимательДорошенко Ольга Николаевна</t>
  </si>
  <si>
    <t>Лиманская Светлана Васильевна</t>
  </si>
  <si>
    <t>Кортоножко Елена Юрьевна</t>
  </si>
  <si>
    <t>Местная религиозная организацияправославный Приход храма Святой Троицыстаницы Калининской Цимлянского районаРостовской о</t>
  </si>
  <si>
    <t>Местная религиозная организация православный приход храма Апостола и ЕвангелистаИоанна Богослова х.Карнауховский Цимлянс</t>
  </si>
  <si>
    <t>Индивидуальный предприниматель ФетисовГригорий Иванович</t>
  </si>
  <si>
    <t>Индивидуальный предприниматель ВасильеваСюзанна Сержиковна</t>
  </si>
  <si>
    <t>Богатырева Лариса Владимировна</t>
  </si>
  <si>
    <t>Починок Анна Владимировна</t>
  </si>
  <si>
    <t>Магдасиев Игорь Павлович</t>
  </si>
  <si>
    <t>Маркина Любовь Павловна</t>
  </si>
  <si>
    <t>Индивидуальный предпринимательСошнянина Ольга Владимировна</t>
  </si>
  <si>
    <t>Индивидуальный предпринимательБулгакова Наталья Андреевна</t>
  </si>
  <si>
    <t>Маркин Николай Иванович</t>
  </si>
  <si>
    <t>АО им. Ленина</t>
  </si>
  <si>
    <t>Общество с ограниченное ответственностью"Новоцимлянское-Руслан"</t>
  </si>
  <si>
    <t>Общество с ограниченное ответственностью"Темп"</t>
  </si>
  <si>
    <t>Общество с ограниченное ответственностью"РусАгросеть-Цимлянск"</t>
  </si>
  <si>
    <t xml:space="preserve"> Надолько Владимир Анатольеви</t>
  </si>
  <si>
    <t>Муниципальное бюджетное учреждениекультуры Цимлянского района Красноярского сельского поселения "Центральный домкультуры</t>
  </si>
  <si>
    <t>Русаков Александр Михайлович</t>
  </si>
  <si>
    <t>Мамедов Анар Назим Оглы</t>
  </si>
  <si>
    <t>Котельникова Людмила Витальевна</t>
  </si>
  <si>
    <t>Индивидуальный предпринимательОриненко Александр Александрови</t>
  </si>
  <si>
    <t>Индивидуальный предпринимательСелезнев Александр Геннадьевич</t>
  </si>
  <si>
    <t>Антоненко Людмила Валентиновна</t>
  </si>
  <si>
    <t>Индивидуальный предпринимательНефёдов Роман Михайлович</t>
  </si>
  <si>
    <t>Индивидуальный предпринимательМануилов Александр Александрович</t>
  </si>
  <si>
    <t>Общество с ограниченной ответственностью"Бизон Юг"</t>
  </si>
  <si>
    <t>Индивидуальный предпринимательШутова Ольга Владимировна</t>
  </si>
  <si>
    <t>Общество с ограниченное ответственностью"Нафта"</t>
  </si>
  <si>
    <t>Индивидуальный предпринимательКорчагин Вадим Михайлович</t>
  </si>
  <si>
    <t>Индивидуальный предпринимательДемченко Лариса Евгеньевна</t>
  </si>
  <si>
    <t>Индивидуальный предпринимательМамедов Назим Рашхан Оглы</t>
  </si>
  <si>
    <t>Камбур-Оглы Лилиана Николаевна</t>
  </si>
  <si>
    <t>Индивидуальный предпринимательНебогатиков Василий Николаевич</t>
  </si>
  <si>
    <t>УВО Минтранс России</t>
  </si>
  <si>
    <t>Фефелова Светлана Егоровна</t>
  </si>
  <si>
    <t>Гуда Сергей Анатольевич</t>
  </si>
  <si>
    <t>Светличная Нина Сергеевна</t>
  </si>
  <si>
    <t>Общество с ограниченной ответственностью"НОРД"</t>
  </si>
  <si>
    <t>Индивидуальный предпринимательГулин Александр Юрьевич</t>
  </si>
  <si>
    <t>Бесчастная Людмила Семеновна</t>
  </si>
  <si>
    <t>Томинец Оксана Владимировна</t>
  </si>
  <si>
    <t>Мануилова Ольга Владимировна</t>
  </si>
  <si>
    <t>Индивидуальный предпринимательКазяев Зураб Николаевич</t>
  </si>
  <si>
    <t>Общество с ограниченное ответственностью"Агроторг"</t>
  </si>
  <si>
    <t>Индивидуальный предпринимательНовик Руслан Владимирович</t>
  </si>
  <si>
    <t>Индивидуальный предприниматель Казымов Бахадур Вахид оглы</t>
  </si>
  <si>
    <t>Курбанов Руслан Арсенович</t>
  </si>
  <si>
    <t>Полуданов Михаил Петрович</t>
  </si>
  <si>
    <t>Гасанова Нурана Сулейман кызы</t>
  </si>
  <si>
    <t>Индивидуальный предприниматель СысоевРуслан Владимирович</t>
  </si>
  <si>
    <t>Зюзина Марина Михайловна</t>
  </si>
  <si>
    <t>ИП Тадевосян ЖГЦех металлоизделий г Цимлянск улЛомоносо</t>
  </si>
  <si>
    <t>ГБУ РО «Волгодонская межрайонная СББЖ»г Цимлянск ул Ломоносова</t>
  </si>
  <si>
    <t>Самойлюк АВПроизводственная база г Цимлянск ул Моск</t>
  </si>
  <si>
    <t>Загорулько ДВЗдание нежилое г Цимлянск улМосковская 1</t>
  </si>
  <si>
    <t>Зейналов БСостроительство здания г Цимлянск ул Моско</t>
  </si>
  <si>
    <t>ООО "Энигма"мастерские г Цимлянск ул Московская 124а</t>
  </si>
  <si>
    <t>Индивидуальный предприниматель глава кфхЧмырёв Сергей Иванович</t>
  </si>
  <si>
    <t>Общество с ограниченное ответственностью"Камышевское"</t>
  </si>
  <si>
    <t>Общество с ограниченное ответственностью"Ница"</t>
  </si>
  <si>
    <t>Садымов Петр Константинович</t>
  </si>
  <si>
    <t>Общество с ограниченное ответственностью"Тихий Дон"</t>
  </si>
  <si>
    <t>Общество с ограниченное ответственностью"Приволье"</t>
  </si>
  <si>
    <t>Муниципальное бюджетное учреждение культуры Цимлянского района Лозновскогосельского поселения "Центральный Домкультуры"</t>
  </si>
  <si>
    <t>Общество с ограниченное ответственностью "Верона"</t>
  </si>
  <si>
    <t>Индивидуальный предприниматель МакарчукИван Викторович глава крестьянского(фермерского)хозяйства</t>
  </si>
  <si>
    <t>Общество с ограниченное ответственностью"Марина"</t>
  </si>
  <si>
    <t>Кузнецова Лидия Анатольевна</t>
  </si>
  <si>
    <t>Индивидуальный предпринимательДуюнов Дмитрий Владимирович</t>
  </si>
  <si>
    <t>Индивидуальный предпринимательКузнецов Владимир Николаевичглава крестьянского (фермерского) хозяйства</t>
  </si>
  <si>
    <t>Индивидуальный предпринимательКузнецова Юлия Викторовна</t>
  </si>
  <si>
    <t>Общество с ограниченное ответственностью"Донветснаб"</t>
  </si>
  <si>
    <t>Индивидуальный предпринимательШульженко Сергей Борисович</t>
  </si>
  <si>
    <t>Жидков Евгений Викторович</t>
  </si>
  <si>
    <t>Приход Храма Рождества Христова ст.Камыш</t>
  </si>
  <si>
    <t>Булгакова Ольга Сергеевна</t>
  </si>
  <si>
    <t>Индивидуальный предпринимательВожжов Владимир Васильевич</t>
  </si>
  <si>
    <t>Ермак Александр Викторович</t>
  </si>
  <si>
    <t>Индивидуальный предприниматель главакрестьянского фермерского хозяйстваВасильев Александр Анатольевич</t>
  </si>
  <si>
    <t>Сторожук ИАгЦимлянск улСоветская23 кв51 Нежилое пом</t>
  </si>
  <si>
    <t>Филатова ЕИмагазинг Цимлянск ул Советская д 23</t>
  </si>
  <si>
    <t>Государственное бюджетное учереждение Ростовской области "Дирекция особо охраняемых природных территорий областного знач</t>
  </si>
  <si>
    <t>Общество с ограниченное ответственностью"Алёна"</t>
  </si>
  <si>
    <t>ОАО "Сбербанк России"</t>
  </si>
  <si>
    <t>Индивидуальный предпринимательХухлаев Александр Иванович</t>
  </si>
  <si>
    <t>Снимщиков Павел Васильевич</t>
  </si>
  <si>
    <t>Камбур Оглы И. Б.</t>
  </si>
  <si>
    <t>Ильинский Игорь Юрьевич</t>
  </si>
  <si>
    <t>Общество с ограниченное ответственностью"Лозновское"</t>
  </si>
  <si>
    <t>Индивидуальный предприниматель"Товмасян Джаник Ервандович"</t>
  </si>
  <si>
    <t>Нор Лидия Ивановна</t>
  </si>
  <si>
    <t>Рыбаков Алексей Владимирович</t>
  </si>
  <si>
    <t>Индивидуальный предпринимательНорец Антон Леонидович</t>
  </si>
  <si>
    <t>Луценко Екатерина Сергеевна</t>
  </si>
  <si>
    <t>Кондакова Лариса Александровна</t>
  </si>
  <si>
    <t>Индивидуальный предпринимательМедведева Юлия Александровна</t>
  </si>
  <si>
    <t>Местная религиозная организацияпровославный Приход храма ПокроваПресвятой Богородицы х.Лозной</t>
  </si>
  <si>
    <t>Бурняшев Геннадий Александрович</t>
  </si>
  <si>
    <t>Соколова-Сергунцева Елена Александровна</t>
  </si>
  <si>
    <t>Сидорова Ольга Григорьевна</t>
  </si>
  <si>
    <t>Общество с ограниченное ответственностью"САДЫ ПРИДОНЬЯ"</t>
  </si>
  <si>
    <t>Назаренко Николай Владимирович</t>
  </si>
  <si>
    <t>Рыкунов Михаил Александрович</t>
  </si>
  <si>
    <t>Анпилогова Валентина Валерьевна</t>
  </si>
  <si>
    <t>Родин Владимир Яковлевич</t>
  </si>
  <si>
    <t>Скакунов Геннадий Петрович</t>
  </si>
  <si>
    <t>Индивидуальный предпринимательСопова Елена Геннадьевна</t>
  </si>
  <si>
    <t>Индивидуальный предприниматель АлпатовСергей Владимирович</t>
  </si>
  <si>
    <t>Павличенко Денис Сергеевич</t>
  </si>
  <si>
    <t>Кирисова Светлана Александровн</t>
  </si>
  <si>
    <t>Назаренко Ксения Алексеевна</t>
  </si>
  <si>
    <t>Харитонов Иван Анисимович</t>
  </si>
  <si>
    <t>Общество с ограниченной ответственностью"Сибирёк"</t>
  </si>
  <si>
    <t>Индивидуальный предпринимательСкрипник Татьяна Анатольевна</t>
  </si>
  <si>
    <t>Общество с ограниченной ответственностью"Медведь"</t>
  </si>
  <si>
    <t>Мевша Андрей Александрович</t>
  </si>
  <si>
    <t>Муниципальное бюджетное учреждениекультуры Цимлянского района Новоцимлянского сельского поселения "Центральный домкульту</t>
  </si>
  <si>
    <t>Индивидуальный предпринимательХолодков Василий Витальевич  главакрестьянского (фермерского) хозяйства</t>
  </si>
  <si>
    <t>Якубук Алексей Владимирович</t>
  </si>
  <si>
    <t>Общество с ограниченное ответственностью"Мевша"</t>
  </si>
  <si>
    <t>Федеральное государственное бюджетноеучреждение "Государственный природныйбиосферный заповедник "Ростовский"</t>
  </si>
  <si>
    <t>Общество с ограниченное ответственностью"НОВОЦИМЛЯНСКОЕ"</t>
  </si>
  <si>
    <t>Индивидуальный предприниматель глава кфхБариев Альберт Мусаевич</t>
  </si>
  <si>
    <t>ЖигулинСергейНиколаевич</t>
  </si>
  <si>
    <t>ГУП РО"Ростовоблфармация"</t>
  </si>
  <si>
    <t>Индивидуальный предприниматель главакрестьянского (фермерского) хозяйстваМагомедов Магомед Абдуллаевич</t>
  </si>
  <si>
    <t>Данилейко Зинаида Васильевна</t>
  </si>
  <si>
    <t>Кравченко Сергей Валерьевич</t>
  </si>
  <si>
    <t>АО "Цимлянский судомеханический завод"</t>
  </si>
  <si>
    <t>Итого по Цимлянскому РЭС</t>
  </si>
  <si>
    <t>г. Волгодонск</t>
  </si>
  <si>
    <t>АО "Дорспецстрой"</t>
  </si>
  <si>
    <t>ИП Галяутдинова Асия Керимовна</t>
  </si>
  <si>
    <t>МУП МО "Город Волгодонск" "Городской пассажирский транспорт"</t>
  </si>
  <si>
    <t>ОАО "Волгодонский химический завод "Кристалл"</t>
  </si>
  <si>
    <t>ООО "Танаис"</t>
  </si>
  <si>
    <t>ООО "ТехноХимСервис"</t>
  </si>
  <si>
    <t>ООО НПО "Спецэлектрод"</t>
  </si>
  <si>
    <t>ООО НПП "ПРОМСИНТЕЗ"</t>
  </si>
  <si>
    <t>АО "Волгодонский электродный завод"</t>
  </si>
  <si>
    <t>АО "Донские Биотехнологии"</t>
  </si>
  <si>
    <t>АО Волгодонской завод "Агат"</t>
  </si>
  <si>
    <t>Волгодонский филиал  Федеральное автономное учреждение "Российский дорожный научно-исследовательский институт"</t>
  </si>
  <si>
    <t>ЗАО НПК "ЭТАЛОН"</t>
  </si>
  <si>
    <t>ИП Казымов Бахадур Вахид оглы</t>
  </si>
  <si>
    <t>ИП Красноперов Антон Евгеньевич</t>
  </si>
  <si>
    <t>ИП Малина Юрий Иванович</t>
  </si>
  <si>
    <t>ИП Сааев Ушрам Сулиманович</t>
  </si>
  <si>
    <t>ИП Тарасова Анастасия Николаевна</t>
  </si>
  <si>
    <t>ИП Шаповалов Сергей Сергеевич</t>
  </si>
  <si>
    <t>ИП Шевченко Денис Александрович</t>
  </si>
  <si>
    <t>Леонов Сергей Сергеевич</t>
  </si>
  <si>
    <t>ОАО "Волгодонское пассажирское автотранспортное предприятие"</t>
  </si>
  <si>
    <t>ОАО "Югэлектро"</t>
  </si>
  <si>
    <t>ООО "Квадро-М+"</t>
  </si>
  <si>
    <t>ООО  "ДагРусь-интернешенал"</t>
  </si>
  <si>
    <t>ООО " Энергостройатом"</t>
  </si>
  <si>
    <t>ООО "Атомспецсервис"</t>
  </si>
  <si>
    <t>ООО "Волгодонская АЭС-Сервис"</t>
  </si>
  <si>
    <t>ООО "Волгодонский завод энергетического и газового оборудования"</t>
  </si>
  <si>
    <t>ООО "Волгодонский кабельный завод "Волга-Дон-Кабель"</t>
  </si>
  <si>
    <t>ООО "Волгодонский энергомеханический завод"</t>
  </si>
  <si>
    <t xml:space="preserve">ООО "Волгодонский энергомеханический завод" </t>
  </si>
  <si>
    <t>ООО "Гидроспецстрой"</t>
  </si>
  <si>
    <t>ООО "Донлес"</t>
  </si>
  <si>
    <t>ООО "ДОНСКИЕ КРАСКИ"</t>
  </si>
  <si>
    <t>ООО "Колбасный цех "Элита"</t>
  </si>
  <si>
    <t>ООО "Победит"</t>
  </si>
  <si>
    <t>ООО "Полесье"</t>
  </si>
  <si>
    <t>ООО "Спецтяжтранс-холдинг"</t>
  </si>
  <si>
    <t>ООО "Строймашзавод"</t>
  </si>
  <si>
    <t>ООО "Талан"</t>
  </si>
  <si>
    <t>ООО "Техтранссервис"</t>
  </si>
  <si>
    <t>ООО "Фабрика мебели ФОРС"</t>
  </si>
  <si>
    <t>ООО "Форвард +"</t>
  </si>
  <si>
    <t>ООО "Энергомашпром"</t>
  </si>
  <si>
    <t>ООО предприятие "Промтрансвагон"</t>
  </si>
  <si>
    <t>ООО Предприятие экспериментального машиностроения "Адрон"</t>
  </si>
  <si>
    <t>ООО"Эквити-М"</t>
  </si>
  <si>
    <t>Производственный участок в г. Волгодонске ООО "СМУ № 1"</t>
  </si>
  <si>
    <t>Секерина Татьяна Александровна</t>
  </si>
  <si>
    <t>Филиппов Алексей Константинович</t>
  </si>
  <si>
    <t>Чубинидзе Манана Георгиевна</t>
  </si>
  <si>
    <t>ООО "Маркетинг-Технологии-Менеджмент"</t>
  </si>
  <si>
    <t>ООО "Донметпласт"</t>
  </si>
  <si>
    <t>ОАО "Завод КПД 210"</t>
  </si>
  <si>
    <t>ООО "Алмаз"</t>
  </si>
  <si>
    <t>ООО "Завод Алпас"</t>
  </si>
  <si>
    <t xml:space="preserve">ООО "Топаз-сервис" </t>
  </si>
  <si>
    <t>ООО "Топаз-сервис"</t>
  </si>
  <si>
    <t>ООО "ВетроСтройДеталь"</t>
  </si>
  <si>
    <t>ООО "Окленд Агро"</t>
  </si>
  <si>
    <t>Ростовский филиал "Ростоватомтехэнерго" АО "Атомтехэнерго"</t>
  </si>
  <si>
    <t>Итого по г. Волгодонску</t>
  </si>
  <si>
    <t>Заветинский РЭС</t>
  </si>
  <si>
    <t xml:space="preserve"> РО РостовАвтоДор</t>
  </si>
  <si>
    <t>Комплекс</t>
  </si>
  <si>
    <t>ИП МАДАЕВА Т.С.</t>
  </si>
  <si>
    <t>КОЛОС</t>
  </si>
  <si>
    <t>РОДИНА</t>
  </si>
  <si>
    <t>ЛАГОШИН М.В.</t>
  </si>
  <si>
    <t>КОРОЛЕВ В.М.</t>
  </si>
  <si>
    <t>Шевченко Андрей Николаевич</t>
  </si>
  <si>
    <t>ВОСТОК</t>
  </si>
  <si>
    <t>Бибулатов В.К. (темп)</t>
  </si>
  <si>
    <t>БИБУЛАТОВ В.К.</t>
  </si>
  <si>
    <t>РОСТОВТОПРОМ</t>
  </si>
  <si>
    <t>РОСТГАЗ</t>
  </si>
  <si>
    <t>Жуков Александр Васильевич</t>
  </si>
  <si>
    <t>Курбанов Рабадан Габибулаевич</t>
  </si>
  <si>
    <t>ИП Богданов В.А.</t>
  </si>
  <si>
    <t>Кравцов Н.Г.</t>
  </si>
  <si>
    <t>Бабуев У.Х.</t>
  </si>
  <si>
    <t>Куриёв Алексей Иванович</t>
  </si>
  <si>
    <t>Шевченко А.Н.</t>
  </si>
  <si>
    <t>Медведев Петр Николаевич</t>
  </si>
  <si>
    <t>Рудык Роман Владимирович</t>
  </si>
  <si>
    <t>Гостров Александр Владимирович</t>
  </si>
  <si>
    <t>Мирошниченко Иван Иванович</t>
  </si>
  <si>
    <t>Агро Лидер</t>
  </si>
  <si>
    <t>Саркисян Арман Гарикович</t>
  </si>
  <si>
    <t>Ивченко Анатолий Александрович</t>
  </si>
  <si>
    <t>Курбанов Тимур Габибулаевич</t>
  </si>
  <si>
    <t>Беденко Е. А.</t>
  </si>
  <si>
    <t>Мадаев Ильяс Исаевич</t>
  </si>
  <si>
    <t>Каимов Байали Хадитович</t>
  </si>
  <si>
    <t>МЕДВЕДЕВА И.В.</t>
  </si>
  <si>
    <t>Сергеев В.М.</t>
  </si>
  <si>
    <t>Бабкин Н.Н.</t>
  </si>
  <si>
    <t>АНИКЕЕВ В.А.</t>
  </si>
  <si>
    <t>КРЫЛОВ А.В.</t>
  </si>
  <si>
    <t>СОННОВ А.А.</t>
  </si>
  <si>
    <t>МУСАЕВ А.А.</t>
  </si>
  <si>
    <t>Бутенко Александр Александрович</t>
  </si>
  <si>
    <t>СТЕКОЛЬНИКОВ В.В.</t>
  </si>
  <si>
    <t>ТОПЧИЕВ Н.А.</t>
  </si>
  <si>
    <t>ШЕБАЛИНСКИЙ СДК</t>
  </si>
  <si>
    <t>ЦЕНТР СОЦОБСЛУЖИВАНИЯ</t>
  </si>
  <si>
    <t>Кийко Галина Николаевна</t>
  </si>
  <si>
    <t>Самсонова Наталья Александровна</t>
  </si>
  <si>
    <t>МЕДВЕДЕВ С.И.</t>
  </si>
  <si>
    <t>ЛОТОС</t>
  </si>
  <si>
    <t>Величко Ирина Викторовна</t>
  </si>
  <si>
    <t>Хайдаров А.Р.</t>
  </si>
  <si>
    <t>Ливицкий Александр Викторович</t>
  </si>
  <si>
    <t>Ахмадов Абдул Моцуевич</t>
  </si>
  <si>
    <t>Ибрагимова Элиза Уахаевна</t>
  </si>
  <si>
    <t>Цуцаев Юсуп Мохданович</t>
  </si>
  <si>
    <t>Юнусов Асламбек Данильбекович</t>
  </si>
  <si>
    <t>Ханинян Сусанна Айрапетовна</t>
  </si>
  <si>
    <t>Медведев Сергей Сергеевич</t>
  </si>
  <si>
    <t>Халдыхроев Ахмед Тагирович</t>
  </si>
  <si>
    <t>Кийко Александр Александрович</t>
  </si>
  <si>
    <t>МихайловаМарияМихайловна</t>
  </si>
  <si>
    <t>Халдыхроев Кай Ахмедович</t>
  </si>
  <si>
    <t>Олешко Наталья Николаевна</t>
  </si>
  <si>
    <t>Гусейнов Асад Неймат-Оглы</t>
  </si>
  <si>
    <t>КИСЕЛЕВСКИЙ СДК</t>
  </si>
  <si>
    <t>ЗАЙЦЕВА А.И.</t>
  </si>
  <si>
    <t>БОНДАРЕВА Т.Н.</t>
  </si>
  <si>
    <t>Умахаджиев Ильмасолта Алиевич</t>
  </si>
  <si>
    <t>РУБЛЕВА Е.Н.</t>
  </si>
  <si>
    <t>Дадаева Иман Арбиевна</t>
  </si>
  <si>
    <t xml:space="preserve"> Обинов Александр Коттиевич</t>
  </si>
  <si>
    <t>Курбанов Х.Г.</t>
  </si>
  <si>
    <t>Хунариков Р.С.</t>
  </si>
  <si>
    <t>Дадаев А.М.</t>
  </si>
  <si>
    <t>Магомедов Малик Назирович</t>
  </si>
  <si>
    <t>Афанасьев Александр Васильевич</t>
  </si>
  <si>
    <t>Шавлухова Умрапият Бобатовна</t>
  </si>
  <si>
    <t>Магомедгаджиев Т.М.</t>
  </si>
  <si>
    <t>Карапетян Инна Араратовна</t>
  </si>
  <si>
    <t>ГАСАНОВ Д.</t>
  </si>
  <si>
    <t>АБДУЛАЕВ ИСЛАМ АБДУЛЛАЕВИЧ</t>
  </si>
  <si>
    <t xml:space="preserve"> Зав.  межпосел.  центр. библиотека</t>
  </si>
  <si>
    <t>КИЧКИНСККИЙ СДК</t>
  </si>
  <si>
    <t>Гайворонская Наталья Николаевна</t>
  </si>
  <si>
    <t>НЕДОВОДОВА О.А.</t>
  </si>
  <si>
    <t>Бицаев Абусупьян Ибрагимович</t>
  </si>
  <si>
    <t>Ильясова Инсаният Арсаналиевна</t>
  </si>
  <si>
    <t>Джабраилова Петимат Асламбековна</t>
  </si>
  <si>
    <t>Мироненко Максим Викторович</t>
  </si>
  <si>
    <t>Магомедова Нутият Омаровна</t>
  </si>
  <si>
    <t>Белянский Сергей Иванович</t>
  </si>
  <si>
    <t>ФРУНЗЕНСКИЙ</t>
  </si>
  <si>
    <t>ГОДУЕВ Р.</t>
  </si>
  <si>
    <t>ДЖАЛИЕВ Б.М.</t>
  </si>
  <si>
    <t>НИКОЛЬСКИЙ СДК</t>
  </si>
  <si>
    <t>Кунченко Светлана Олеговна</t>
  </si>
  <si>
    <t>Джалиев А.М.</t>
  </si>
  <si>
    <t>Махмаев Абубакар Мумаевич</t>
  </si>
  <si>
    <t>Ахмадов Магомед Альбекович</t>
  </si>
  <si>
    <t>Рамазанов Руслан Магомедович</t>
  </si>
  <si>
    <t>Ахмадов Магомед Маирбекович</t>
  </si>
  <si>
    <t>Асадулаев Магомед Асадулаевич</t>
  </si>
  <si>
    <t>Магомедов Зулкарнай Магомедгаджиевич</t>
  </si>
  <si>
    <t>Казинцев Николай Юрьевич</t>
  </si>
  <si>
    <t>Омарова Загидат Магомедовна</t>
  </si>
  <si>
    <t>Рамазанов Али Магомедрасулович</t>
  </si>
  <si>
    <t>Исрапилов Алихан Миссерпашаевич</t>
  </si>
  <si>
    <t>Рамазанов Курбан Магомедрасулович</t>
  </si>
  <si>
    <t>Магомедов Мурад Халикович</t>
  </si>
  <si>
    <t>Рамазанов Казим Рамазанович</t>
  </si>
  <si>
    <t>Излигощин Михаил Дмитриевич</t>
  </si>
  <si>
    <t>БАКАЕВ М.М.</t>
  </si>
  <si>
    <t>ТРЕГУБОВ Е.И.</t>
  </si>
  <si>
    <t>САВДЯНСКИЙ СДК</t>
  </si>
  <si>
    <t>ГОРБИКОВА Г.В.</t>
  </si>
  <si>
    <t>Самсоненко А.Л.</t>
  </si>
  <si>
    <t>ШЕВЧЕНКО О.А.</t>
  </si>
  <si>
    <t>ИП Ибиев Б.Х.</t>
  </si>
  <si>
    <t>ИП Умаев А.А.</t>
  </si>
  <si>
    <t>Мусаев С.С.</t>
  </si>
  <si>
    <t>Литвинов Александр Иванович</t>
  </si>
  <si>
    <t>Зверев Михаил Александрович</t>
  </si>
  <si>
    <t>Ситников Александр Викторович</t>
  </si>
  <si>
    <t>СХП Радуга</t>
  </si>
  <si>
    <t>Повзиков Александр Викторович</t>
  </si>
  <si>
    <t>Гасанов Гасан Даугаджиевич</t>
  </si>
  <si>
    <t>Иванча Евгения Ильинична</t>
  </si>
  <si>
    <t>МатлаховЮрийНиколаевич</t>
  </si>
  <si>
    <t>СатухановУмарИбрагимович</t>
  </si>
  <si>
    <t>Ибиев Аюб Хасанович</t>
  </si>
  <si>
    <t>Гехаев Бадруди Насрудиевич</t>
  </si>
  <si>
    <t xml:space="preserve"> "Племзавод Федосеевский"</t>
  </si>
  <si>
    <t>МУСОСТОВ Ш.Б.</t>
  </si>
  <si>
    <t>МАГОМАДОВ Д.А.</t>
  </si>
  <si>
    <t>Гаджиев Курбангаджи Алигаджиевич</t>
  </si>
  <si>
    <t>Колесников С.Н.</t>
  </si>
  <si>
    <t>Дзакаев Эли Геримсалитович</t>
  </si>
  <si>
    <t>Хусенов Шаран Шахитович</t>
  </si>
  <si>
    <t>Иванча Владимир Александрович</t>
  </si>
  <si>
    <t>Зубайраев Султан Абуязидович</t>
  </si>
  <si>
    <t>КНЯЗЬ ВЛАДИМИР</t>
  </si>
  <si>
    <t>ТЮЛЬПАНОВСКИЙ СДК</t>
  </si>
  <si>
    <t>Иванча Л.А.</t>
  </si>
  <si>
    <t>Абдулаева З.М.</t>
  </si>
  <si>
    <t>Иванча В.А.</t>
  </si>
  <si>
    <t>Магомедшарипов М.М.</t>
  </si>
  <si>
    <t>Омарова Патимат Магомедовна</t>
  </si>
  <si>
    <t>Ибрагимов Набигулла Магомедович</t>
  </si>
  <si>
    <t>Гаджиев Магомед Омаргаджиевич</t>
  </si>
  <si>
    <t>Агамалян В.Р.</t>
  </si>
  <si>
    <t>ФЕДОСЕЕВСКИЙ СДК</t>
  </si>
  <si>
    <t>Мудрый Дмитрий Николаевич</t>
  </si>
  <si>
    <t>Сенин Алексей Сергеевич</t>
  </si>
  <si>
    <t>ГОРБАНЕВ В.Н.</t>
  </si>
  <si>
    <t>ФОМИНСКОЙ СДК</t>
  </si>
  <si>
    <t>ИП Баранова О.А.</t>
  </si>
  <si>
    <t>ИП Магомадов М.А.</t>
  </si>
  <si>
    <t>ИП Чекуев Б.А.</t>
  </si>
  <si>
    <t>Иразов У.С.</t>
  </si>
  <si>
    <t>Манжиев В.Х.</t>
  </si>
  <si>
    <t>Сейдхасанов Х.Х.</t>
  </si>
  <si>
    <t>Арсакаев Р.А.</t>
  </si>
  <si>
    <t>Даудов Магомед</t>
  </si>
  <si>
    <t>Магомадов Ризвана Хаваж-Баудиновича</t>
  </si>
  <si>
    <t>Немашкалов А.А.</t>
  </si>
  <si>
    <t>Бахаев И.М.</t>
  </si>
  <si>
    <t>Шамилов М.Х.</t>
  </si>
  <si>
    <t>Зленко Борис Петрович</t>
  </si>
  <si>
    <t>Зубайраев Супьян Абуязидович</t>
  </si>
  <si>
    <t>Умаров Хамид Германович</t>
  </si>
  <si>
    <t>Итого по Заветинскому РЭС</t>
  </si>
  <si>
    <t>Итого по ВЭС</t>
  </si>
  <si>
    <t>ЮЭС</t>
  </si>
  <si>
    <t>Егорлыкский РЭС</t>
  </si>
  <si>
    <t>454_ИП ПИСКУН Д.А.</t>
  </si>
  <si>
    <t>274_И.П.ГАЛСТЯН М.С.</t>
  </si>
  <si>
    <t>321_"Виктория-Агро"</t>
  </si>
  <si>
    <t>Итого по Егорлыкскому РЭС</t>
  </si>
  <si>
    <t>Зерноградский РЭС</t>
  </si>
  <si>
    <t>268_ООО"РОСТОВАГРОИМПЕКС" (Пищек-т-ТП-5)</t>
  </si>
  <si>
    <t>001/012-30-2018_ООО "ЭСК"Энергостандарт" (Зимовники-ТП-129,ТП-136)</t>
  </si>
  <si>
    <t>4_СПК Вишневый(Столовая ТП-115)</t>
  </si>
  <si>
    <t>559_ООО "Восток" (Произв.база ТП-173(муцольгов))</t>
  </si>
  <si>
    <t>559_ООО "Восток" (металобаза ТП-172(муцольгов))</t>
  </si>
  <si>
    <t>ООО "МагнитЭнерго" (ММ "Квакер")</t>
  </si>
  <si>
    <t>310069_ФГБНУ АНЦ Донской (МТМ)</t>
  </si>
  <si>
    <t>350_ИП Турбин В.В. (Бригадный дом)</t>
  </si>
  <si>
    <t>5_ФГБНУ АНЦ Донской ОС Экспериментальная (МТФ №1, СТФ)</t>
  </si>
  <si>
    <t>436_ООО"АВК-Комплекс" (Тарный склад)</t>
  </si>
  <si>
    <t>135_ЗАО   Молодец (цех)</t>
  </si>
  <si>
    <t>163_ИП Лукичев НИ (Цех)</t>
  </si>
  <si>
    <t>16_СПК   АФ Новобатайская</t>
  </si>
  <si>
    <t>383_ИП Бакулина А.В. (Произв.база п.Воронцовка)</t>
  </si>
  <si>
    <t>535_ООО АгроЭнерго (ВЛ-710_Ростовский бройлер)</t>
  </si>
  <si>
    <t>569_ООО "АГРОДОН" (объект КФХ0</t>
  </si>
  <si>
    <t>44_ООО ПКФ "Маяк" (Фруктохранилище)</t>
  </si>
  <si>
    <t>50_КХ Дудкин (База К/Х)</t>
  </si>
  <si>
    <t>310057_ЗАО РТП"Зерноградское"</t>
  </si>
  <si>
    <t>421_Немыкин С.В. (Производственный корпус)</t>
  </si>
  <si>
    <t>16_ЗАО птицефабрика   Гуляй-Борисовская (3-я бригада-1)</t>
  </si>
  <si>
    <t>16_ЗАО птицефабрика   Гуляй-Борисовская (2-я бригада-2)</t>
  </si>
  <si>
    <t>16_ЗАО птицефабрика   Гуляй-Борисовская (3-я бригада-2)</t>
  </si>
  <si>
    <t>195_ЗАО Молодец (Пром. База)</t>
  </si>
  <si>
    <t>15_"СКВО" (МТФ-1-46)</t>
  </si>
  <si>
    <t>15_"СКВО" (МТФ-1-45)</t>
  </si>
  <si>
    <t>15_"СКВО" (ЦППХЗ т-1, т-2)</t>
  </si>
  <si>
    <t>15_"СКВО" (Объект животноводства КТП 129)</t>
  </si>
  <si>
    <t>22_ООО Сбытовая компания Юг (Центр. Ток)</t>
  </si>
  <si>
    <t>124_ООО   Кагальник-Агро  (Производю База КТП)</t>
  </si>
  <si>
    <t>9_СПК АФ Кировская (ЦРМ КТП-58)</t>
  </si>
  <si>
    <t>10_ООО Ремтехника (АООТ Ремтехника)</t>
  </si>
  <si>
    <t>196_ИП КФХ Гунин А  А (Конеферма)</t>
  </si>
  <si>
    <t>408_ООО "Агросетка-Юг" (_Склад)</t>
  </si>
  <si>
    <t>393_Попов Артем Юрьевич (Произв.база)</t>
  </si>
  <si>
    <t>407_ИП Рацев АВ (Рацев_(ВЛ-306) резерв)</t>
  </si>
  <si>
    <t>512_ИП Скрынников Денис Федорович (База)</t>
  </si>
  <si>
    <t>515_ИП Попов Юрий Владимирович (произв.помещение)</t>
  </si>
  <si>
    <t>8_СПК Рассвет (МТФ-3 КТП-79)</t>
  </si>
  <si>
    <t>107_ИП Амирджанян (Цех)</t>
  </si>
  <si>
    <t>16_СПК   АФ Новобатайская (Автогараж)</t>
  </si>
  <si>
    <t>16_СПК   АФ Новобатайская (Ремзона отд.3)</t>
  </si>
  <si>
    <t>16_СПК   АФ Новобатайская(Центр.склад)</t>
  </si>
  <si>
    <t>16_СПК   АФ Новобатайская ( ТП-33 (нас.)</t>
  </si>
  <si>
    <t>440_ИП Петров ЛВ ( нежилая застройка)</t>
  </si>
  <si>
    <t>535_ООО АгроЭнерго (ВЛ-614_Ростовский бройлер)</t>
  </si>
  <si>
    <t>535_ООО АгроЭнерго (ВЛ-615_Ростовский бройлер)</t>
  </si>
  <si>
    <t>Итого по Зерноградскому РЭС</t>
  </si>
  <si>
    <t>Азовский РЭС</t>
  </si>
  <si>
    <t>10100260_"Азовобувь" (Производство)</t>
  </si>
  <si>
    <t>1376_ООО "Комплекс Модуль Юг" (Комплекс Модуль Юг)</t>
  </si>
  <si>
    <t>1951_ООО "Форте Хоум ГмбХ" (ADL_Ячейка N6)</t>
  </si>
  <si>
    <t>1951_ООО "Форте Хоум ГмбХ" (ADM_Ячейка N10)</t>
  </si>
  <si>
    <t>27_Гаражный кооператив   Лада (ГАРАЖНЫЙ КООПЕРАТИВ)</t>
  </si>
  <si>
    <t>1329_ООО "Обслуживающая компания"Кулешовка" (КОМПЮТЕРНЫЙ КЛУБ)</t>
  </si>
  <si>
    <t>2336_АО "Ростовоблфармация" (Аптека)</t>
  </si>
  <si>
    <t>29_ООО "Рада" (ВВОД N 1)</t>
  </si>
  <si>
    <t>2114_ООО "Ростовская ПродовольственнаяКомпания-Терра"</t>
  </si>
  <si>
    <t>А 2061_Амирова Е.С. (Магазин)</t>
  </si>
  <si>
    <t>1854_ООО "ТК Лакомый кусочек" (Подсобное хозяйство)</t>
  </si>
  <si>
    <t>1517_ООО "М.А.ГРУПП" (Склад)</t>
  </si>
  <si>
    <t>1899_ООО НПО "Новая технология"</t>
  </si>
  <si>
    <t>229_ИП Дорошенко Илья Иванович</t>
  </si>
  <si>
    <t>229_ИП Дорошенко Илья Иванович (Земельный участок с/назначения)</t>
  </si>
  <si>
    <t>845_ИП Дорошенко Р.И.-глава КФХ DAO_(С/х база)</t>
  </si>
  <si>
    <t>845_ИП Дорошенко Р.И.-глава КФХ (Земельный участок с/назначения)</t>
  </si>
  <si>
    <t>1667_ИП Глава К(Ф)Х Дорошенко И.И. (Земельный участок с/назначения)</t>
  </si>
  <si>
    <t>2036_ИП Рыжков С.В. (Земельный участок)</t>
  </si>
  <si>
    <t>110_ООО "Торговый дом "АКЗ" (АКЗ)</t>
  </si>
  <si>
    <t>1408 _ООО АзовМашСтрой (Цех металлообработки)</t>
  </si>
  <si>
    <t>61200210209_ООО "ЭНЕРДЖИ ГРУП" (СТФ-2 ОСНОВНОЕ)</t>
  </si>
  <si>
    <t>61200210209_ООО "ЭНЕРДЖИ ГРУП" (СТФ-2 РЕЗЕРВ)</t>
  </si>
  <si>
    <t>61200210209_ООО "ЭНЕРДЖИ ГРУП" (ЗАО "Батайское")</t>
  </si>
  <si>
    <t>1645 ИП Коваленко Олег Николаевич (Перегон Батайск-Кулешовка, 12км)</t>
  </si>
  <si>
    <t>164_Азовский филиал ФГБУ "Управление"Ростовмелиоводхоз" (AZI_НС-3)</t>
  </si>
  <si>
    <t>1817_ООО "АПК Азовский" (Земельный участок с/х назначения)</t>
  </si>
  <si>
    <t>ООО ''РУСЭНЕРГОСБЫТ'' (ЭЧЭ-107 ПС Кугей-Тяговая в-д Т1 110)</t>
  </si>
  <si>
    <t>164_Азовский филиал ФГБУ "Управление"Ростовмелиоводхоз" (AZG_НС-2)</t>
  </si>
  <si>
    <t>164_Азовский филиал ФГБУ "Управление"Ростовмелиоводхоз" (AZO_НС-П-1)</t>
  </si>
  <si>
    <t xml:space="preserve"> 1792_ООО "Центр Маркетинга" (ПРОМЗОНА)</t>
  </si>
  <si>
    <t>70_ООО   Русские сезоны (БАЗА ОТДЫХА)</t>
  </si>
  <si>
    <t>824_ИП Резниченко Ашот Леонидович (ILO_ДНТ"Кулешовка")</t>
  </si>
  <si>
    <t>1333_Стрельцов Вячеслав Николаевич (ООО "Восток-Запад)</t>
  </si>
  <si>
    <t>1947_ООО "Парус" (HDU_Небесная ласточка)</t>
  </si>
  <si>
    <t>1636_Яндиев Руслан Мусаевич</t>
  </si>
  <si>
    <t>974_ИП Есипенко Владимир Владимирович (Офисно-складские помещения)</t>
  </si>
  <si>
    <t>560_ООО Агрофирма "Золотой колос" (МЕЛЬНИЦА)</t>
  </si>
  <si>
    <t>602_ООО   Гофротара (ЦЕХ ПО ПРОИЗВОДСТВУ ГОФРОКАРТОНА)</t>
  </si>
  <si>
    <t>101_ОАО РТП  "Самарское" (ОАО РТП САМАРСКОЕ)</t>
  </si>
  <si>
    <t>122_ЗАО "К-Инвест" (API_Склады  резервное питание)</t>
  </si>
  <si>
    <t>525_Предприниматель Хачикян С.В. (CNS_цех Ширпотреба)</t>
  </si>
  <si>
    <t>828_ИП Корнилов С  В (Нежилое здание)</t>
  </si>
  <si>
    <t>98_ГНУ   Донская опытная станция  им  Л  А  Жданова (AMS_Ток)</t>
  </si>
  <si>
    <t>24_"Азовский з-д по рем. строй машин" (AEQ_Производство  резерв)</t>
  </si>
  <si>
    <t>ООО "КЭС" (Нежилое помещение)</t>
  </si>
  <si>
    <t>А 88_ООО "Траст- Маркет" (АЗС с магазином)</t>
  </si>
  <si>
    <t>А 88_ООО "Траст- Маркет" (Земельный участок с/назначения)</t>
  </si>
  <si>
    <t>1717_Оганесян М. В. (КАФЕ АЛИНА)</t>
  </si>
  <si>
    <t>162_ППФ Дон (ППФ ДОН)</t>
  </si>
  <si>
    <t>469_ОАО   Плоды Приазовья (БРИГАДА-2)</t>
  </si>
  <si>
    <t>760_ИП Алавердова Л  Т (МЕХАНИЧЕСКИЙ ЦЕХ)</t>
  </si>
  <si>
    <t>869_ЮНЦ РАН (HDY_Научно - экспедиционная база)</t>
  </si>
  <si>
    <t>1283_Безсонов Александр Сергеевич (Склад)</t>
  </si>
  <si>
    <t>1290_ИП Полянский Игорь Николаевич (Склад)</t>
  </si>
  <si>
    <t>1345_Вдовиченко Татьяна Андреевна (Складское помещение)</t>
  </si>
  <si>
    <t>А 1966_ИП Алавердова Т.Г.</t>
  </si>
  <si>
    <t>190_ФГУ Ростовское Государственное опытное охотничье хозяйство (ОХОТ.ХОЗЯЙСТВО)</t>
  </si>
  <si>
    <t>127_ООО "Ленинское знамя" (МТМ КРУГЛОЕ)</t>
  </si>
  <si>
    <t>971_Белоусов Сергей Григорьевич (CDX_ОАО КБ "Центр-инвест")</t>
  </si>
  <si>
    <t>769_ИП Артеменко Вячеслав Петрович (CXE_ООО"ЦКС")</t>
  </si>
  <si>
    <t>876_ИП Никитенко Д  В (Зем. участок придорожного сер-са)</t>
  </si>
  <si>
    <t>1963_ИП Дегтярев С.В. (ИЧП КАЗАЧКА)</t>
  </si>
  <si>
    <t>1870_ООО   Рыбный двор (РЫБНЫЙ ЦЕХ)</t>
  </si>
  <si>
    <t>259_ООО Рыболовецкая артель "Комплекс" (РЫБЦЕХ)</t>
  </si>
  <si>
    <t>493_Предприниматель Прокопенко И  В (ЦЕХ КРАСОК)</t>
  </si>
  <si>
    <t>988_ООО   ДЖИ БИ ПЛАСТ плюс (DCG_Цех)</t>
  </si>
  <si>
    <t>С 994_ИП Мироненко Сергей Александрович</t>
  </si>
  <si>
    <t>1910_ООО "Логистика и строительство" (Склад)</t>
  </si>
  <si>
    <t>20066_ФГБУ  "Главное бассейновое управление  по рыболовству и сохранению водныхбиологических ресурсов" (BWX_Мех.цех)</t>
  </si>
  <si>
    <t>20066_ФГБУ  "Главное бассейновое управление  по рыболовству и сохранению водныхбиологических ресурсов" (BXB_Насосная)</t>
  </si>
  <si>
    <t>1683_ООО "Орбита" (CJA_Кирпичный завод с.Кагальник)</t>
  </si>
  <si>
    <t>2009_ООО "СК"Голубая волна" (ПОРТОВОЕ ХОЗ.МИНУС ОТ ТСРЗ ЯЧ-24)</t>
  </si>
  <si>
    <t>247_"Азовская судоверфь" (ОАО АЗОВСКИЙ ЗАВОД СТРОЙМАТЕРИАЛОВ)</t>
  </si>
  <si>
    <t>ООО "Новая энергетическая компания" (ABN_А-4      ЯЧ №8)</t>
  </si>
  <si>
    <t>ООО "Новая энергетическая компания" (ABO_А-4     ЯЧ№16)</t>
  </si>
  <si>
    <t>212_СХА   Маргаритовская (МЕХТОК ОТД.2)</t>
  </si>
  <si>
    <t>989_ООО "Сирена"</t>
  </si>
  <si>
    <t>1199_Горяйнова Екатерина Сергеевна (База отдыха "Взморье")</t>
  </si>
  <si>
    <t>164_Азовский филиал ФГБУ "Управление"Ростовмелиоводхоз" (AZP_НС-П-2  Яч№6 ПС-НС-2-3)</t>
  </si>
  <si>
    <t>164_Азовский филиал ФГБУ "Управление"Ростовмелиоводхоз" (AZN_НС-V-1)</t>
  </si>
  <si>
    <t>164_Азовский филиал ФГБУ "Управление"Ростовмелиоводхоз" (AZS_НС-V-2яч.5)</t>
  </si>
  <si>
    <t>164_Азовский филиал ФГБУ "Управление"Ростовмелиоводхоз" (AZG_НС-1)</t>
  </si>
  <si>
    <t>"ПрофСервисТрейд" (Здание автогаража)</t>
  </si>
  <si>
    <t>Итого по Азовскому РЭС</t>
  </si>
  <si>
    <t>г. Азов</t>
  </si>
  <si>
    <t>ООО "АКФ"</t>
  </si>
  <si>
    <t>ООО "ПЭСТ" (ООО  «Ай Пласт»)</t>
  </si>
  <si>
    <t>ООО"Дон Терминал"</t>
  </si>
  <si>
    <t>АО «Ресурс-Агроэкспорт»</t>
  </si>
  <si>
    <t>ИП Бубнов Алексей Вадимович</t>
  </si>
  <si>
    <t>ОАО «Азовский завод Кузнечно-Прессовых Автоматов»</t>
  </si>
  <si>
    <t>АО "АОМЗ"</t>
  </si>
  <si>
    <t>АО ЭК Восток (ООО НГКО Новая газовая компания)</t>
  </si>
  <si>
    <t>ОАО "Каялзернопродукт"</t>
  </si>
  <si>
    <t xml:space="preserve">ООО «Азовский зерновой терминал» </t>
  </si>
  <si>
    <t>ООО Азовский морской порт</t>
  </si>
  <si>
    <t>2063_ООО "Дон-Ресурс"</t>
  </si>
  <si>
    <t>АО "ЭСК РусГидро" (ООО «Фрито Лей Мануфактуринг»)</t>
  </si>
  <si>
    <t>Итого по г. Азову</t>
  </si>
  <si>
    <t>Итого по ЮЭС</t>
  </si>
  <si>
    <t>ЮЗЭС</t>
  </si>
  <si>
    <t>Акционерное общество "Газпром энергосбыт"</t>
  </si>
  <si>
    <t>Открытое акционерное общество "Птицефабрика Таганрогская"</t>
  </si>
  <si>
    <t>ООО "Пласт фактор"</t>
  </si>
  <si>
    <t>Общество с ограниченной ответственностью"СИНАРА-Городские Транспортные Решения Таганрог"</t>
  </si>
  <si>
    <t>ОАО "ИНПРОМ ЭСТЕЙД"</t>
  </si>
  <si>
    <t>Общество с ограниченной ответственностью "Энергетическое сообщество Центра" ( ОАО "Красный Котельщик")</t>
  </si>
  <si>
    <t>общество  с ограниченной ответственностью "Энерготранс" (ОАО Брик)</t>
  </si>
  <si>
    <t>Общество с ограниченной ответственностью "Терминал-Таганрог"</t>
  </si>
  <si>
    <t>Общество с ограниченной ответственностью "Районная сетевая компания" (Котельная)</t>
  </si>
  <si>
    <t>ИП Цурелин</t>
  </si>
  <si>
    <t>ООО "ПК-Энерго" (ООО "КЛЕВЕР")</t>
  </si>
  <si>
    <t>ООО "ПК-Энерго" (ИП Мехтиев С.З.)</t>
  </si>
  <si>
    <t>ООО "ПК-Энерго" (ИП Тимошенко А.В.)</t>
  </si>
  <si>
    <t>ООО "ПК-Энерго" (ООО "ХозАгро")</t>
  </si>
  <si>
    <t>Акционерное общество "ПЕТРОЭЛЕКТРОСБЫТ"</t>
  </si>
  <si>
    <t>Общество с ограниченной ответственностью "Лента"</t>
  </si>
  <si>
    <t>ООО "Втормет"</t>
  </si>
  <si>
    <t>ООО "ПК-Энерго" (ИП Матусевич М.А.)</t>
  </si>
  <si>
    <t>ООО "Детальпроект"</t>
  </si>
  <si>
    <t>Общество с ограниченной ответственностью "Энерджи Груп"</t>
  </si>
  <si>
    <t>Общество с ограниченной ответственностью "Мегалист-Таганрог"</t>
  </si>
  <si>
    <t>Общество с ограниченной ответственностью "МИМАКС"</t>
  </si>
  <si>
    <t>АО Теплоэнергетическое предприятие тепловых сетей "Теплоэнерго"</t>
  </si>
  <si>
    <t>Общество с ограниченной ответственностью "Лидер-Плюс"</t>
  </si>
  <si>
    <t>ООО "СФТ Пакенджинг"</t>
  </si>
  <si>
    <t>Акционерное общество Теплоэнергетическое предприятие тепловых сетей "Теплоэнерго"</t>
  </si>
  <si>
    <t>Общество с ограниченной ответственностью "Деталь Проект"</t>
  </si>
  <si>
    <t>Общество с ограниченной ответственностью "Производственная Компания "Втормет"</t>
  </si>
  <si>
    <t>общество  с ограниченной ответственностью "Энерготранс" (АО ПМП "НАТЭК")</t>
  </si>
  <si>
    <t>Акционерное общество "Таганрогский научно-исследовательский институт связи"</t>
  </si>
  <si>
    <t>Закрытое акционерное общество "АВТОПРЕДПРИЯТИЕ N3"</t>
  </si>
  <si>
    <t>Общество с ограниченной ответственностью "ПРОДИНВЕСТ"</t>
  </si>
  <si>
    <t>ООО "ПК "Втормет", ООО СК "Стройпартнеры"</t>
  </si>
  <si>
    <t>ООО "Центральный элеватор"</t>
  </si>
  <si>
    <t>Открытое акционерное общество "Российские железные дороги"</t>
  </si>
  <si>
    <t>ИП Сафронова</t>
  </si>
  <si>
    <t>ООО "ПК-Энерго" ( ООО "Лемакс")</t>
  </si>
  <si>
    <t>общество  с ограниченной ответственностью "Энерготранс" (ООО Каравай)</t>
  </si>
  <si>
    <t>ООО "ПК-Энерго" ( ООО "Стройдеталь")</t>
  </si>
  <si>
    <t>ООО "ЮСК" ( ООО "Термопласт")</t>
  </si>
  <si>
    <t>ООО "ПК-Энерго" ( ООО "УК Маранга", Зерновой терминал "Агропрайм")</t>
  </si>
  <si>
    <t>АО "ТАГМЕТ"</t>
  </si>
  <si>
    <t>ООО "ПК Втормет"</t>
  </si>
  <si>
    <t>Южный филиал ООО "Энерготранс" (ООО "СК "БРИК")</t>
  </si>
  <si>
    <t>ОА "ТАГМЕТ"</t>
  </si>
  <si>
    <t>МУП "Городское хозяйство"</t>
  </si>
  <si>
    <t>ООО "КриоГаз"</t>
  </si>
  <si>
    <t>Итого по АО "ТАГМЕТ"</t>
  </si>
  <si>
    <t>Итого по ЮЗЭС</t>
  </si>
  <si>
    <t>СВЭС</t>
  </si>
  <si>
    <t>Белокалитвинский РЭС</t>
  </si>
  <si>
    <t>ЗАО  "Алунекст"</t>
  </si>
  <si>
    <t>ООО "Ростовский бройлер"</t>
  </si>
  <si>
    <t>ООО "БК- Алпроф"</t>
  </si>
  <si>
    <t>АО "АМР"</t>
  </si>
  <si>
    <t>ЗАО "Феррум"</t>
  </si>
  <si>
    <t>ПО "Альфа-Металл"</t>
  </si>
  <si>
    <t>ООО "АЛ5-ЮГ"</t>
  </si>
  <si>
    <t>ООО ШУ Садкинская</t>
  </si>
  <si>
    <t>ОАО ПТФ "Белокалитвинская"</t>
  </si>
  <si>
    <t>Итого по Белокалитвинскому РЭС</t>
  </si>
  <si>
    <t>г. Каменск</t>
  </si>
  <si>
    <t>ООО "КЗТМ"</t>
  </si>
  <si>
    <t>АО "Дон-Металл"</t>
  </si>
  <si>
    <t>Итого по г. Каменску</t>
  </si>
  <si>
    <t>Каменский РЭС</t>
  </si>
  <si>
    <t>ОАО "КНПЗ"</t>
  </si>
  <si>
    <t>ОАО "Каменскавтодор"</t>
  </si>
  <si>
    <t>АО "Богураевнеруд"</t>
  </si>
  <si>
    <t>АО "Каменскволокно"</t>
  </si>
  <si>
    <t>ИП Кушнаренко С.А.</t>
  </si>
  <si>
    <t>ООО "Новоколор"</t>
  </si>
  <si>
    <t>Итого по Каменскому РЭС</t>
  </si>
  <si>
    <t>Морозовский РЭС</t>
  </si>
  <si>
    <t>АО "Клевер"</t>
  </si>
  <si>
    <t>МФ ОАО "Астон"</t>
  </si>
  <si>
    <t>Итого по Морозовскому РЭС</t>
  </si>
  <si>
    <t>Тацинский РЭС</t>
  </si>
  <si>
    <t>ЗАО "Углегорск Цемент"</t>
  </si>
  <si>
    <t>ОАО "Апанасовское"</t>
  </si>
  <si>
    <t>ООО "Рускальк"</t>
  </si>
  <si>
    <t>Итого по Тацинскому РЭС</t>
  </si>
  <si>
    <t>Тарасовский РЭС</t>
  </si>
  <si>
    <t>ООО "Донская усадьба"</t>
  </si>
  <si>
    <t>Итого по СВЭС</t>
  </si>
  <si>
    <t>ЮВЭС</t>
  </si>
  <si>
    <t>Орловский РЭС</t>
  </si>
  <si>
    <t>ООО "Солнечное" (ОТФ)</t>
  </si>
  <si>
    <t>ООО "Солнечное" (СТФ, МТМ, склад, гараж, контора)</t>
  </si>
  <si>
    <t>ИП Бондаренко С.В. глава КФХ</t>
  </si>
  <si>
    <t>ИП Коробов Е.А. глава КФХ</t>
  </si>
  <si>
    <t>АО "Кагальницкий мясокостный завод" (ВСУЗ)</t>
  </si>
  <si>
    <t>ООО "Новатэк-АЗК" (ГНС)</t>
  </si>
  <si>
    <t>ЗАО "Орловская мельница"</t>
  </si>
  <si>
    <t>СПК Островянский (мехток, плотня)</t>
  </si>
  <si>
    <t>СПК Островянский (ОТФ)</t>
  </si>
  <si>
    <t>ООО " Новоселовский" (ОТФ)</t>
  </si>
  <si>
    <t>ООО " Новоселовский" (МТМ, гараж)</t>
  </si>
  <si>
    <t>ООО " Новоселовский" (мехток, МТФ, овцекомплекс)</t>
  </si>
  <si>
    <t>ООО " Новоселовский" (мехток)</t>
  </si>
  <si>
    <t>"Конный завод" Зимовники" (ООО "Красноармейский элеватор)</t>
  </si>
  <si>
    <t>ИП Румынский В.И. (машзавод)</t>
  </si>
  <si>
    <t>ООО "Солнечное"</t>
  </si>
  <si>
    <t>СПК Водяный (МТМ, СТФ, кошара)</t>
  </si>
  <si>
    <t>СПК имени Ленина (контора, мехток, МТМ, гараж)</t>
  </si>
  <si>
    <t>СПК имени Ленина (МТФ, бригада, зерносклад)</t>
  </si>
  <si>
    <t>СПК имени Ленина (СТФ)</t>
  </si>
  <si>
    <t>АО "Корммаш"</t>
  </si>
  <si>
    <t>ИП Ермоченко В.Н.</t>
  </si>
  <si>
    <t>ООО "АПК Родина" (овчарня)</t>
  </si>
  <si>
    <t>ООО "АПК Родина" (мини-кокплекс)</t>
  </si>
  <si>
    <t>СПК Островянский (бригада)</t>
  </si>
  <si>
    <t>СПК Островянский (МТМ)</t>
  </si>
  <si>
    <t>СПК Островянский (СТФ, бригада, мехток)</t>
  </si>
  <si>
    <t>СПК Советский (промбаза)</t>
  </si>
  <si>
    <t>СПК Россия</t>
  </si>
  <si>
    <t>Итого по Орловскому РЭС</t>
  </si>
  <si>
    <t>Песчанокопский РЭС</t>
  </si>
  <si>
    <t>ООО "ТД МПК Виктория" (пекарня)</t>
  </si>
  <si>
    <t>ООО "ТД МПК Виктория" (холодильник)</t>
  </si>
  <si>
    <t>ООО "ТД МПК Виктория" (склады)</t>
  </si>
  <si>
    <t>ООО "ТД МПК Виктория" (убойный цех)</t>
  </si>
  <si>
    <t>ООО "ТД МПК Виктория" (маслоцех)</t>
  </si>
  <si>
    <t>ООО "ТД МПК Виктория" (нежилое здание)</t>
  </si>
  <si>
    <t>ООО "ТД МПК Виктория" (производственная база)</t>
  </si>
  <si>
    <t>ООО "Строитель" (база)</t>
  </si>
  <si>
    <t>ООО "Строитель" (АБЗ)</t>
  </si>
  <si>
    <t>АО "Богородицкое"</t>
  </si>
  <si>
    <t>Агрокомплекс "Развильное"</t>
  </si>
  <si>
    <t>ООО "Новатэк-АЗК" (АЗС газовая)</t>
  </si>
  <si>
    <t>Песчанокопское хлебоприемное предприятие (элеватор)</t>
  </si>
  <si>
    <t>ООО "Рассвет" (бригада, СТФ)</t>
  </si>
  <si>
    <t>ООО "Рассвет" (бригада)</t>
  </si>
  <si>
    <t>ООО "Русь"</t>
  </si>
  <si>
    <t>ООО "Заря"</t>
  </si>
  <si>
    <t>ООО "Агрокомплекс Ростовский" Централизованный</t>
  </si>
  <si>
    <t>ООО "им. Кирова"</t>
  </si>
  <si>
    <t>Итого по Песчанокопскому РЭС</t>
  </si>
  <si>
    <t>Пролетарский РЭС</t>
  </si>
  <si>
    <t>ООО "Энергия" (склад)</t>
  </si>
  <si>
    <t>ООО "Энергия" (колодец)</t>
  </si>
  <si>
    <t>ООО "Энергия" (дом)</t>
  </si>
  <si>
    <t>ООО "Энергия" (родники)</t>
  </si>
  <si>
    <t>"РостовАвтоДор" (АБЗ)</t>
  </si>
  <si>
    <t>ФГБНУ "Аграрный научный центр "Донской" (склад)</t>
  </si>
  <si>
    <t>ФГБНУ "Аграрный научный центр "Донской" (производственная база)</t>
  </si>
  <si>
    <t>ООО Элеватор "Пролетарский"</t>
  </si>
  <si>
    <t>ООО "Энергия" (СТФ откормочная)</t>
  </si>
  <si>
    <t>ООО "Энергия" (СТФ маточник)</t>
  </si>
  <si>
    <t>ООО "Энергия" (ПТО с мастерской)</t>
  </si>
  <si>
    <t>ООО "Энергия" (картофелехранилище)</t>
  </si>
  <si>
    <t>ООО "Энергия" (линия сортировки с/х продукции)</t>
  </si>
  <si>
    <t>ООО "Энергия" (АЗС)</t>
  </si>
  <si>
    <t>СА "Уютная" (МТФ)</t>
  </si>
  <si>
    <t>СА "Уютная" (мехток)</t>
  </si>
  <si>
    <t>СА "Уютная" (сад-огород)</t>
  </si>
  <si>
    <t>ООО "Идеал"</t>
  </si>
  <si>
    <t>ООО "Энергия" (полевой стан)</t>
  </si>
  <si>
    <t>ООО "Луч"</t>
  </si>
  <si>
    <t>ООО "Утиный остров"</t>
  </si>
  <si>
    <t>ООО "АРКС" (карьер)</t>
  </si>
  <si>
    <t>СА "Уютная" (конеферма)</t>
  </si>
  <si>
    <t>ООО "Тэнко"</t>
  </si>
  <si>
    <t>Итого по Пролетарскому РЭС</t>
  </si>
  <si>
    <t>Сальский РЭС</t>
  </si>
  <si>
    <t>"Ландшафт" (ООО "Стройинвест" автогараж, контора,мастерская)</t>
  </si>
  <si>
    <t>ООО ''Сальсксельхозхимия'' (машинный двор)</t>
  </si>
  <si>
    <t>ООО СК ''Сальскбурвод'' (производственная база)</t>
  </si>
  <si>
    <t>ООО ''ФосАгро-Дон'' (склады)</t>
  </si>
  <si>
    <t>СК "АЛЬЯНС" (Авторемзавод)</t>
  </si>
  <si>
    <t>СК "АЛЬЯНС" (котельная)</t>
  </si>
  <si>
    <t>ООО "Славяне" (база отдыха)</t>
  </si>
  <si>
    <t>ООО "Маныч"</t>
  </si>
  <si>
    <t>ООО "Мурман-Дон"</t>
  </si>
  <si>
    <t>ОАО ''Сальское Молоко'' (цех 2)</t>
  </si>
  <si>
    <t>ОАО ''Сальское Молоко'' (цех 1)</t>
  </si>
  <si>
    <t>ООО ''Масис'' (производственное здание, зерносклад)</t>
  </si>
  <si>
    <t>АО '' Южное''</t>
  </si>
  <si>
    <t>"Агрофирма-ССМ" (бригадный дом)</t>
  </si>
  <si>
    <t>ООО АгроЭнерго (маслозавод)</t>
  </si>
  <si>
    <t>ООО АгроЭнерго (склад)</t>
  </si>
  <si>
    <t>ООО АгроЭнерго (склад №2)</t>
  </si>
  <si>
    <t>ООО "Магистраль" (ДСПМК-4)</t>
  </si>
  <si>
    <t>ООО "Магистраль" (водокачка)</t>
  </si>
  <si>
    <t>ООО "Магистраль" (ДСПМК (контора))</t>
  </si>
  <si>
    <t>СПК им. Ангельева (сушилка)</t>
  </si>
  <si>
    <t>СПК им. Ангельева (фруктохранилище)</t>
  </si>
  <si>
    <t>Трубецкой филиал ОАО ''Астон'' (элеватор)</t>
  </si>
  <si>
    <t>ООО "Славяне" (пром. база, переработка зерна)</t>
  </si>
  <si>
    <t>"Транс-Маркет" (АГЗС)</t>
  </si>
  <si>
    <t>ООО ''имени М.В.Фрунзе'' (фруктохранилище)</t>
  </si>
  <si>
    <t>ООО "Бараниковское"</t>
  </si>
  <si>
    <t>ООО "Березовское"</t>
  </si>
  <si>
    <t>ООО "Колесников"</t>
  </si>
  <si>
    <t>ООО ''Масис'' (кирпичный завод)</t>
  </si>
  <si>
    <t>ООО "Казачье-Агро" (мехток, агроточка)</t>
  </si>
  <si>
    <t>ООО "Казачье-Агро" (база, МТМ, маслоцех)</t>
  </si>
  <si>
    <t>ООО "Казачье-Агро" (спецхоз)</t>
  </si>
  <si>
    <t>ИП Глава КФХ Стефанов В.П.</t>
  </si>
  <si>
    <t>СПК им. Ангельева</t>
  </si>
  <si>
    <t>ООО ''Белозерное''</t>
  </si>
  <si>
    <t>"КОФКО Интернэшнл РУ" (зерновой терминал)</t>
  </si>
  <si>
    <t>ООО "СальскВагонСервис" (база)</t>
  </si>
  <si>
    <t>ООО "СальскВагонСервис" (промывка)</t>
  </si>
  <si>
    <t>"ЭкоВремя"</t>
  </si>
  <si>
    <t>Зерноградское дорожное ремонтно-строительное управление (СДРСУ)</t>
  </si>
  <si>
    <t>ООО ''Лилиани'' (производственная база)</t>
  </si>
  <si>
    <t>ООО ''Сальскснаб'' (производственная база)</t>
  </si>
  <si>
    <t>ООО ''Экспорт-Юг'' (производственная база)</t>
  </si>
  <si>
    <t>СПК(СА)Русь (ОТФ)</t>
  </si>
  <si>
    <t>СПК(СА)Русь (СТФ, скважина, магазин)</t>
  </si>
  <si>
    <t>СПК(СА)Русь (гараж, здание и т.д.)</t>
  </si>
  <si>
    <t>СПК(СА)Русь (ОТФ, МТФ, зеркосклад, скважина)</t>
  </si>
  <si>
    <t>ООО ''имени М.В.Фрунзе'' (хранилище №3)</t>
  </si>
  <si>
    <t>ООО ''имени М.В.Фрунзе'' (молокоприемный пункт)</t>
  </si>
  <si>
    <t>ПАО ''Роствертол'' (охотбаза)</t>
  </si>
  <si>
    <t>ООО ''имени М.В.Фрунзе'' (орошение)</t>
  </si>
  <si>
    <t>АО '' Южное'' (МТФ-3)</t>
  </si>
  <si>
    <t>АО '' Южное'' (мехток)</t>
  </si>
  <si>
    <t>АО '' Южное'' (пекарня)</t>
  </si>
  <si>
    <t>АО '' Южное'' (ДОН-6)</t>
  </si>
  <si>
    <t>АО '' Южное'' (МТФ-1)</t>
  </si>
  <si>
    <t>Итого по Сальскому РЭС</t>
  </si>
  <si>
    <t>Целинский РЭС</t>
  </si>
  <si>
    <t>ООО "Тендер" (нефтебаза)</t>
  </si>
  <si>
    <t>"Юг Руси" филиал "Целинский"</t>
  </si>
  <si>
    <t>ООО "ДРСК" (ДРСУ)</t>
  </si>
  <si>
    <t>ЗАО "Кировский конный завод" (кончасть ЦУ)</t>
  </si>
  <si>
    <t>ЗАО "Кировский конный завод" (кирпичный завод)</t>
  </si>
  <si>
    <t>ЗАО "Кировский конный завод" (мельница)</t>
  </si>
  <si>
    <t>ЗАО "Кировский конный завод" (мехток)</t>
  </si>
  <si>
    <t>ЗАО "Кировский конный завод" (общий)</t>
  </si>
  <si>
    <t>ЗАО "Кировский конный завод" (зерноочистительная линия 1)</t>
  </si>
  <si>
    <t>ЗАО "Кировский конный завод" (зерноочистительная линия 2)</t>
  </si>
  <si>
    <t>ЗАО "Кировский конный завод" (сушилка)</t>
  </si>
  <si>
    <t>ЗАО "Кировский конный завод" (элеваторы)</t>
  </si>
  <si>
    <t>ЗАО "Кировский конный завод" (станция КЗ)</t>
  </si>
  <si>
    <t>ООО Колос</t>
  </si>
  <si>
    <t>Конный завод "Донской" (конюшня с денниками, тренировочная)</t>
  </si>
  <si>
    <t>Конный завод "Донской" (конноспортивная школа)</t>
  </si>
  <si>
    <t>Конный завод "Донской" (административное здание)</t>
  </si>
  <si>
    <t>СПК "Победа" (ЗАВ)</t>
  </si>
  <si>
    <t>СПК "Победа" (сушилка)</t>
  </si>
  <si>
    <t>СПК "Победа" (мехток, бригада)</t>
  </si>
  <si>
    <t>СПК "Победа" (мехток)</t>
  </si>
  <si>
    <t>ООО "Агрофирма "Целина" (мехток 1)</t>
  </si>
  <si>
    <t>АО "Целинскагрохимсервис" (главный производственный корпус)</t>
  </si>
  <si>
    <t>АО "Целинскагрохимсервис" (база)</t>
  </si>
  <si>
    <t>ЗАО "Полимет" (производственный корпус)</t>
  </si>
  <si>
    <t>ЗАО "Полимет"</t>
  </si>
  <si>
    <t>ЗАО "Полимет" (производственная база)</t>
  </si>
  <si>
    <t>ООО "Агрофирма "Целина" (предприятие по переработке зерновых)</t>
  </si>
  <si>
    <t>ООО "Новатэк-АЗК"</t>
  </si>
  <si>
    <t>ООО "Татьяна"</t>
  </si>
  <si>
    <t>Итого по Целинскому РЭС</t>
  </si>
  <si>
    <t>Итого по ЮВЭС</t>
  </si>
  <si>
    <t>СЭС</t>
  </si>
  <si>
    <t>ОАО Миллеровский ГОК</t>
  </si>
  <si>
    <t>ООО Астон</t>
  </si>
  <si>
    <t>ООО Амилко</t>
  </si>
  <si>
    <t>ОАО РЖД</t>
  </si>
  <si>
    <t>ООО Русская свинина</t>
  </si>
  <si>
    <t>ООО Новые утиные фермы</t>
  </si>
  <si>
    <t>ОАО Миллеровский элеватор</t>
  </si>
  <si>
    <t>ОАО Миллеровосельмаш</t>
  </si>
  <si>
    <t>НПС Суходольная Волгоградское РНУ</t>
  </si>
  <si>
    <t>ОАО Птицефабрика Ореховская</t>
  </si>
  <si>
    <t>Итого по СЭС</t>
  </si>
  <si>
    <t>Итого по ПАО "ТНС энерго Ростов-на-Дону"</t>
  </si>
  <si>
    <t>АО «Донэнерго»</t>
  </si>
  <si>
    <t>Азовские МЭС</t>
  </si>
  <si>
    <t>ООО "Азовагропромсервис"</t>
  </si>
  <si>
    <t>ООО "Азовская кондитерская фабрика"</t>
  </si>
  <si>
    <t>АПО "Алеко-Полимеры" (ООО "ЭС Центра")</t>
  </si>
  <si>
    <t>Индивидуальный предприниматель Ераносьян Александр Жирайрович</t>
  </si>
  <si>
    <t>ООО "Элид" (ООО "Промэнергосбыт")</t>
  </si>
  <si>
    <t xml:space="preserve"> Индивидуальный предприниматель Брель Марина Евгеньевна</t>
  </si>
  <si>
    <t>ИП Аревшатян Альберт Сергеевич</t>
  </si>
  <si>
    <t>ЗАО "Азовский рынок"</t>
  </si>
  <si>
    <t>ООО "Азовский рынок"</t>
  </si>
  <si>
    <t>ИП Величко А.К.</t>
  </si>
  <si>
    <t>ООО ПКФ "Проксима"</t>
  </si>
  <si>
    <t>ООО "Политехник-Сервис"</t>
  </si>
  <si>
    <t>ООО "СОХО"</t>
  </si>
  <si>
    <t xml:space="preserve">ООО "Азов-Тэк"  </t>
  </si>
  <si>
    <t>ООО "РостСан"</t>
  </si>
  <si>
    <t>ЗАО"Азовский электромеханический завод"</t>
  </si>
  <si>
    <t>ЗАО "Донюгстрой"</t>
  </si>
  <si>
    <t>АО "Пищевой комбинат  Азовский"(ООО "ЭСК "Энергостандарт")</t>
  </si>
  <si>
    <t xml:space="preserve">  Асатрян Анжелика Гамлетовна</t>
  </si>
  <si>
    <t>ИП Илиополова В.С.</t>
  </si>
  <si>
    <t>ИП Шульга Е.А.</t>
  </si>
  <si>
    <t>ООО "Сервис"</t>
  </si>
  <si>
    <t>ИП Комратов Д.В.</t>
  </si>
  <si>
    <t>МУП г.Азова "Теплоэнерго"</t>
  </si>
  <si>
    <t>ИП Таранушич М.П.</t>
  </si>
  <si>
    <t>ООО "Фантазия"</t>
  </si>
  <si>
    <t>ООО ПКФ "Рудаз-А" (ООО "Энергосбыт Юга")</t>
  </si>
  <si>
    <t>ООО "Петровский"</t>
  </si>
  <si>
    <t>ООО "Интер-Юг"</t>
  </si>
  <si>
    <t>Лукьяненко Александр Васильевич</t>
  </si>
  <si>
    <t>Кравченко Александр Александрович</t>
  </si>
  <si>
    <t>ООО "Молодежно-культурный центр" (ООО СК "ЭНЕРГИЯ")</t>
  </si>
  <si>
    <t>Общество с ограниченной ответственностью "Молодежно-культурный центр" (ООО СК "ЭНЕРГИЯ")</t>
  </si>
  <si>
    <t>Индивидуальный предприниматель Лелеко Владимир Николаевич</t>
  </si>
  <si>
    <t>Акционерное общество "Азовский хлеб"</t>
  </si>
  <si>
    <t>Общество с ограниченной ответственностью "Торговый дом "Спектр-Пак" (ООО "НЭК")</t>
  </si>
  <si>
    <t>Общество с ограниченной ответственностью "УНИПЛАСТ"</t>
  </si>
  <si>
    <t>ООО "Азовский Завод упаковки"</t>
  </si>
  <si>
    <t>Индивидуальный предприниматель Васильцов Андрей Сергеевич</t>
  </si>
  <si>
    <t>Общество с ограниченой ответственностью " Алеко Машинери"</t>
  </si>
  <si>
    <t>АО "Торговый дом "ПЕРЕКРЕСТОК"</t>
  </si>
  <si>
    <t>ООО "Зернопродукт"</t>
  </si>
  <si>
    <t xml:space="preserve"> Акционерное общество "Азовский Оптико-Механический Завод"</t>
  </si>
  <si>
    <t>Общество с ограниченной ответственностью "Агроторг"</t>
  </si>
  <si>
    <t>Общество с ограниченной ответственностью "Новопласт"</t>
  </si>
  <si>
    <t>Косян Вера Викторовна</t>
  </si>
  <si>
    <t>Азовская станция технического обслуживания автомобилей "ДОНАВТОСЕРВИС"</t>
  </si>
  <si>
    <t>Индивидуальный предприниматель Пономарев Анатолий Леонидович</t>
  </si>
  <si>
    <t>Общество с ограниченной ответственностью "Эко-Био-инжиниринг"</t>
  </si>
  <si>
    <t>ГК "Темп"</t>
  </si>
  <si>
    <t>АО "Азовская судоверфь"</t>
  </si>
  <si>
    <t>ООО "Скиф"</t>
  </si>
  <si>
    <t>ИП  Коханюк Герман Геннадьевич</t>
  </si>
  <si>
    <t>МКУ Зерноградского городского поселения "Управление ЖКХ, архитектуры, имущественных отношений"</t>
  </si>
  <si>
    <t>ООО "АльфаОйл"</t>
  </si>
  <si>
    <t>ООО "Самаравтотранс"</t>
  </si>
  <si>
    <t>Индивидуальный предприниматель Петрова Елена Николаевна</t>
  </si>
  <si>
    <t>ООО "Мельпомена"</t>
  </si>
  <si>
    <t>Индивидуальный предприниматель Мишахина Людмила Михайловна</t>
  </si>
  <si>
    <t>ЗАО "Юг-Импэкс"</t>
  </si>
  <si>
    <t>ООО "Вегета"</t>
  </si>
  <si>
    <t>ООО"Содружество"</t>
  </si>
  <si>
    <t>ГУП  Ростовской области "РостовАвтоДор"</t>
  </si>
  <si>
    <t>ООО "МНОГООТРАСЛЕВОЕ ПРЕДПРИЯТИЕ КОМПЛЕКС 1"</t>
  </si>
  <si>
    <t>ГК "Дон"</t>
  </si>
  <si>
    <t>Асатрян Диана Гамлетовна</t>
  </si>
  <si>
    <t>Задорожная И.В (ООО "КЭС")</t>
  </si>
  <si>
    <t>ООО "Нота" (ООО "НЭС")</t>
  </si>
  <si>
    <t>ИП Дубровская Л.В.</t>
  </si>
  <si>
    <t>ИП Калмыков М.С.</t>
  </si>
  <si>
    <t>ООО "Юг-Пласт"</t>
  </si>
  <si>
    <t>Потапова Е.Н.</t>
  </si>
  <si>
    <t>ИП Короленко В.В.</t>
  </si>
  <si>
    <t>ООО "Автоколонна № 1725"</t>
  </si>
  <si>
    <t>000 "Азовская швейная фабрика"</t>
  </si>
  <si>
    <t>ИП Аксенов Александр Васильевич</t>
  </si>
  <si>
    <t>ООО "Сигма"</t>
  </si>
  <si>
    <t>Индивидуальный предприниматель Минасян Артур Мнацаканович</t>
  </si>
  <si>
    <t>Борисенко Ирина Николаевна</t>
  </si>
  <si>
    <t>Индивидуальный предприниматель Дорошенко Илья Иванович</t>
  </si>
  <si>
    <t>Индивидуальный предприниматель Иванова Лариса Александровна</t>
  </si>
  <si>
    <t>Общество с ограниченной ответственностью "Компания РосАгроСервис"</t>
  </si>
  <si>
    <t>Общество с ограниченной ответственностью "ПИК-композит"</t>
  </si>
  <si>
    <t>Общество с ограниченной ответственностью "БНК"</t>
  </si>
  <si>
    <t>Общество с ограниченной ответственностью "ОСВ "Моторс"</t>
  </si>
  <si>
    <t>Общество с ограниченной ответственностью "АРСЕНАЛ - АЗОВ"</t>
  </si>
  <si>
    <t>Общество с ограниченной ответственностью "Скиф"</t>
  </si>
  <si>
    <t>Шпак Евгений Геннадьевич</t>
  </si>
  <si>
    <t>Милевский Вадим Сергеевич</t>
  </si>
  <si>
    <t>Науменко Алексей Иванович</t>
  </si>
  <si>
    <t>Склифус Светлана Григорьевна</t>
  </si>
  <si>
    <t>Жукова Татьяна Павловна</t>
  </si>
  <si>
    <t>Вершанский Николай Николаевич</t>
  </si>
  <si>
    <t>Чугуй Татьяна Евгвньевна</t>
  </si>
  <si>
    <t>Леонов Вячеслав Викторович</t>
  </si>
  <si>
    <t>Общество с ограниченной ответственностью "Эмплар"</t>
  </si>
  <si>
    <t>Хворов Вячеслав Анатольевич</t>
  </si>
  <si>
    <t>Общество с ограниченной ответственностью "Производственно-сырьевая компания"</t>
  </si>
  <si>
    <t>Индивидуальный предприниматель Башкирцев Виталий Владимирович</t>
  </si>
  <si>
    <t>Общество с ограниченной ответственностью "Азовский рынок"</t>
  </si>
  <si>
    <t>ООО "УК"СОКОЛ-ЭНЕРГОСБЫТ"</t>
  </si>
  <si>
    <t>ИП Афанасьев В.П.</t>
  </si>
  <si>
    <t>Задорожний Владислав Вадимович</t>
  </si>
  <si>
    <t>Общество с ограниченной ответственностью "Основа"</t>
  </si>
  <si>
    <t>Акционерное общество Фирма "Август"</t>
  </si>
  <si>
    <t>Индивидуальный предприниматель Двиняников Сергей Сергеевич</t>
  </si>
  <si>
    <t>Индивидуальный предприниматель Голуговская Людмила Александровна</t>
  </si>
  <si>
    <t>Басенко Виталий Владимирович</t>
  </si>
  <si>
    <t>Бондаренко Игорь Анатольевич</t>
  </si>
  <si>
    <t>Жиронкина Елена Анатольевна</t>
  </si>
  <si>
    <t>Кравцов Александр Викторович</t>
  </si>
  <si>
    <t>Азовский потребительский гаражный автокооператив "Таврия"</t>
  </si>
  <si>
    <t>Богданова Людмила Александровна</t>
  </si>
  <si>
    <t>Габоян Геворк Маратович</t>
  </si>
  <si>
    <t>Гаражный кооператив "Воркута"</t>
  </si>
  <si>
    <t>Гаражно-строительный кооператив "Воркута-2"</t>
  </si>
  <si>
    <t>Иванова Ольга Александровна</t>
  </si>
  <si>
    <t>Индивидуальный предприниматель Аксаметная Тамара Антоновна</t>
  </si>
  <si>
    <t>Индивидуальный предприниматель Бессмертный  Юрий Борисович</t>
  </si>
  <si>
    <t>Индивидуальный предприниматель Борзенков Олег Юрьевич</t>
  </si>
  <si>
    <t>Ефимов Павел Александрович</t>
  </si>
  <si>
    <t>Общество с ограниченной ответственностью "Донмолоко"</t>
  </si>
  <si>
    <t>Индивидуальный предприниматель Колкин Михаил Александрович</t>
  </si>
  <si>
    <t>Общество с ограниченной ответственностью ремонтно-технологический центр "Технология"</t>
  </si>
  <si>
    <t>Чижова Анна Владимировна</t>
  </si>
  <si>
    <t>ИП Баканеева О.В.</t>
  </si>
  <si>
    <t>Смажко Руслан Георгиевич</t>
  </si>
  <si>
    <t>Индивидуальный предприниматель Пасечников Алексей Евгеньевич</t>
  </si>
  <si>
    <t>ООО "ЕЭС-Гарант" (ИП Тринц Оксана Викторовна)</t>
  </si>
  <si>
    <t>Гаражно-строительный кооператив "№1"</t>
  </si>
  <si>
    <t>Котовский Сергей Леонидович</t>
  </si>
  <si>
    <t>Шевченко Лариса Анатольевна</t>
  </si>
  <si>
    <t>ЖК "Швейник"</t>
  </si>
  <si>
    <t>ТСЖ "Маяк"</t>
  </si>
  <si>
    <t>ТСЖ "Московская 292"</t>
  </si>
  <si>
    <t>ООО "АзовФлотСервис"</t>
  </si>
  <si>
    <t>ООО "ПСК"</t>
  </si>
  <si>
    <t>Маклакова М.Г.</t>
  </si>
  <si>
    <t>ООО "МагнитЭнерго" (АМО ИП Мироненко С.А. Нежилое помещение, Ростовская область, г. Азов, ул. Кондаурова, 56в)</t>
  </si>
  <si>
    <t>ПГК "Лада"</t>
  </si>
  <si>
    <t>ООО "Матрица"</t>
  </si>
  <si>
    <t>ИП Каголкин А.А.</t>
  </si>
  <si>
    <t>ТСЖ "Ленина, 270"</t>
  </si>
  <si>
    <t>ГБУ РО "ЦРБ" в Азовском районе</t>
  </si>
  <si>
    <t>МБОУ СОШ №9 г.Азова</t>
  </si>
  <si>
    <t>ТСЖ "Лидер"</t>
  </si>
  <si>
    <t>ТСЖ "Новая Русь-101"</t>
  </si>
  <si>
    <t>МАУ г.Азова "СК им. Э.П. Лакомова"( ТУ:Нежилое здание (здание физкультурно-оздоровительного корпуса) к.н.:61:45:0000295:2023; г. Азов, б-р. Петровский, д. 46-а)</t>
  </si>
  <si>
    <t>ООО "Источник"</t>
  </si>
  <si>
    <t>ООО "Юг-Импэкс"</t>
  </si>
  <si>
    <t>ИП Мишахина Л.М.</t>
  </si>
  <si>
    <t>ООО "Альянс Плюс"</t>
  </si>
  <si>
    <t>ООО "ПАЛАТИН-А"</t>
  </si>
  <si>
    <t>ООО "Каскад"</t>
  </si>
  <si>
    <t>ООО "Квартал"</t>
  </si>
  <si>
    <t>ООО "КЭС"</t>
  </si>
  <si>
    <t>МКУ Зерноградского городского поселения "Управление ЖКХ, архитектуры, имущественных отношений, ГО и ЧС"</t>
  </si>
  <si>
    <t>ФГБУ "Северо-Кавказская МИС"</t>
  </si>
  <si>
    <t>ООО "Лотос-Маркет"</t>
  </si>
  <si>
    <t>Шешко Т.И.</t>
  </si>
  <si>
    <t>ООО "Греция"</t>
  </si>
  <si>
    <t>Автокооператив "Восточный"</t>
  </si>
  <si>
    <t>ИП Игнатенко Д.Г.</t>
  </si>
  <si>
    <t>Угнивенко Р.В.</t>
  </si>
  <si>
    <t>Савенков Д.В.</t>
  </si>
  <si>
    <t>ЖСК "Надежда"</t>
  </si>
  <si>
    <t>Сердюков Е.А.</t>
  </si>
  <si>
    <t>ИП Кузянова С.В.</t>
  </si>
  <si>
    <t>ИП Игнатенко М.Г.</t>
  </si>
  <si>
    <t>ИП Дудин А.М.</t>
  </si>
  <si>
    <t>ИП Терелецкий И.И.</t>
  </si>
  <si>
    <t>ИП Купина Т.А.</t>
  </si>
  <si>
    <t>ИП Забродин Б.В.</t>
  </si>
  <si>
    <t>ИП Карпенко С.В.</t>
  </si>
  <si>
    <t>Кооператив гаражей "Автоспутник-2"</t>
  </si>
  <si>
    <t>Зерноградское РАЙПО-общепит</t>
  </si>
  <si>
    <t>ООО ПКФ "Маяк"</t>
  </si>
  <si>
    <t>ОАО"Учхоз Зерновое"</t>
  </si>
  <si>
    <t>Байрамов М.И.</t>
  </si>
  <si>
    <t>Крат А.В.</t>
  </si>
  <si>
    <t>ОАО "Чистый город"</t>
  </si>
  <si>
    <t>ООО "Зеленый"</t>
  </si>
  <si>
    <t>ИП Высоцкая Т.В.</t>
  </si>
  <si>
    <t>Горбань С.В.</t>
  </si>
  <si>
    <t>ГБПОУ РО "ЗТАТ"</t>
  </si>
  <si>
    <t>ИП Краснов Ю.И.</t>
  </si>
  <si>
    <t>ИП Лебедева О.В.</t>
  </si>
  <si>
    <t>ИП Сапрунов С.Я.</t>
  </si>
  <si>
    <t>Гурдесов С.Н.</t>
  </si>
  <si>
    <t>ФГБОУ ВО Донской ГАУ</t>
  </si>
  <si>
    <t>ФГБНУ "АНЦ "Донской"</t>
  </si>
  <si>
    <t>ООО "Кинодром"</t>
  </si>
  <si>
    <t>ОАО комбинат "Зерноградский"</t>
  </si>
  <si>
    <t>Зерноградское РАЙПО</t>
  </si>
  <si>
    <t>Зерноградский рынок</t>
  </si>
  <si>
    <t>ООО "Дон"</t>
  </si>
  <si>
    <t>ООО "ЕвроДонТранс"</t>
  </si>
  <si>
    <t>ООО фирма "Альтаир"</t>
  </si>
  <si>
    <t>АК СБ РФ ОСБ №1824</t>
  </si>
  <si>
    <t>Цыганкова М.А.</t>
  </si>
  <si>
    <t>ООО "Южный ветер"</t>
  </si>
  <si>
    <t>ИП Кузянов В.А.</t>
  </si>
  <si>
    <t>Пепчук Алексей Петрович</t>
  </si>
  <si>
    <t>ООО "Ремстрой"</t>
  </si>
  <si>
    <t>ООО "Ресурс"</t>
  </si>
  <si>
    <t>ООО "Рембыттехника"</t>
  </si>
  <si>
    <t>ИП Гурдесов А.С.</t>
  </si>
  <si>
    <t>Голояд С.С.</t>
  </si>
  <si>
    <t>ООО «Фармпрепарат»</t>
  </si>
  <si>
    <t>ЗАО "ПК Дельта Дона"</t>
  </si>
  <si>
    <t>ООО "БеларусЮгСервис"</t>
  </si>
  <si>
    <t>ГУП РО "Зерноградское ДРСУ"</t>
  </si>
  <si>
    <t>ОАО Пассажирские перевозки</t>
  </si>
  <si>
    <t>ОАО"Зерноградские тепловые сети"</t>
  </si>
  <si>
    <t>Набиева Т.Д.</t>
  </si>
  <si>
    <t>Авдеева М.О.</t>
  </si>
  <si>
    <t>Вартанян В.С.</t>
  </si>
  <si>
    <t>Гаврилов А.П.</t>
  </si>
  <si>
    <t>Горчакова Е.В.</t>
  </si>
  <si>
    <t>Григорян М.Г.</t>
  </si>
  <si>
    <t>Демиденко И.П.</t>
  </si>
  <si>
    <t>Демидов В.А.</t>
  </si>
  <si>
    <t>Долженко Н.П.</t>
  </si>
  <si>
    <t>Ермилова Т.В.</t>
  </si>
  <si>
    <t>Иванин Н.Ф.</t>
  </si>
  <si>
    <t>ИП Авдеева И.В.</t>
  </si>
  <si>
    <t>ИП Арушанов М.С.</t>
  </si>
  <si>
    <t>Голубова Н.В.</t>
  </si>
  <si>
    <t>ИП Загнойко Н.Н.</t>
  </si>
  <si>
    <t>Куденко Л.П.</t>
  </si>
  <si>
    <t>ИП Кунченко В.Н.</t>
  </si>
  <si>
    <t>Миневский М.И.</t>
  </si>
  <si>
    <t>ИП Мухопадова Н.Е.</t>
  </si>
  <si>
    <t>Мхитарян Г.Г.</t>
  </si>
  <si>
    <t>Нечаев А.А.</t>
  </si>
  <si>
    <t>ИП Цыганков А.Е.</t>
  </si>
  <si>
    <t>Чукавина Е.В.</t>
  </si>
  <si>
    <t>ИП Шульдайс М.В.</t>
  </si>
  <si>
    <t>ИП Юдина И.В.</t>
  </si>
  <si>
    <t>Ярошенко Л.Е.</t>
  </si>
  <si>
    <t>Ярошенко С.Г.</t>
  </si>
  <si>
    <t>ИП Камчатнова О.С.</t>
  </si>
  <si>
    <t>Карапетян Л.А.</t>
  </si>
  <si>
    <t>Лихачевская Г.Ф.</t>
  </si>
  <si>
    <t>Максимова Т.М.</t>
  </si>
  <si>
    <t>СПК им.Калинина</t>
  </si>
  <si>
    <t>Сухинин И.И.</t>
  </si>
  <si>
    <t>ИП Корецкова Е.В.</t>
  </si>
  <si>
    <t>Приход храма Покрова Пресвятой Богородицы станица Кагальницкая РО</t>
  </si>
  <si>
    <t>Шевцов А.В.</t>
  </si>
  <si>
    <t>Шевцов В.И.</t>
  </si>
  <si>
    <t>Щербаков А.Н.</t>
  </si>
  <si>
    <t>Яковлев Р.М.</t>
  </si>
  <si>
    <t>Барков К.А.</t>
  </si>
  <si>
    <t>Гиносян О.У.</t>
  </si>
  <si>
    <t>Кравцова Ю.Е.</t>
  </si>
  <si>
    <t>Ляшов А.И.</t>
  </si>
  <si>
    <t>Литвинов П.И.</t>
  </si>
  <si>
    <t>ИП Поляков С.В.</t>
  </si>
  <si>
    <t>Казарян Л.С.</t>
  </si>
  <si>
    <t>ОАО "Кагальницкий элеватор"</t>
  </si>
  <si>
    <t>ИП Нанаян А.Г.</t>
  </si>
  <si>
    <t>Гиносян А.У.</t>
  </si>
  <si>
    <t>ООО "Холдинг-Урал-Дон"</t>
  </si>
  <si>
    <t>Головань А.В.</t>
  </si>
  <si>
    <t>ИП Башкирцев В.В.</t>
  </si>
  <si>
    <t>Вартанян Э.Ш.</t>
  </si>
  <si>
    <t>Звездунова С.В.</t>
  </si>
  <si>
    <t>ИП Мкртчян М.А.</t>
  </si>
  <si>
    <t>ИП Семик Д.П.</t>
  </si>
  <si>
    <t>ИП Артюхов А.А.</t>
  </si>
  <si>
    <t>Нурбекян В.А.</t>
  </si>
  <si>
    <t>МУП КР "УЮТ"</t>
  </si>
  <si>
    <t>ИП Редьква В.В.</t>
  </si>
  <si>
    <t>ИП Степанян Г.С.</t>
  </si>
  <si>
    <t>Хмелевская Т.Е.</t>
  </si>
  <si>
    <t>Богаченко А.Е.</t>
  </si>
  <si>
    <t>Паруна М. В.</t>
  </si>
  <si>
    <t>ООО "Южный центр"</t>
  </si>
  <si>
    <t>Сухорукова Н.А.</t>
  </si>
  <si>
    <t>Шапошников А.А.</t>
  </si>
  <si>
    <t>ООО ИСК "Прометей"</t>
  </si>
  <si>
    <t>Саносян Р.Х.</t>
  </si>
  <si>
    <t>Демидова Л.В.</t>
  </si>
  <si>
    <t>ООО "ФЛЭШ"</t>
  </si>
  <si>
    <t>Кагальницкое Райпо</t>
  </si>
  <si>
    <t>ООО "МОЛТОРГ"</t>
  </si>
  <si>
    <t>ИП Украинцев М.В.</t>
  </si>
  <si>
    <t>ИП Гуликян С.Г.</t>
  </si>
  <si>
    <t>ИП Сазонов А.В.</t>
  </si>
  <si>
    <t>ИП Асланян Э.А.</t>
  </si>
  <si>
    <t>Андреева С.П.</t>
  </si>
  <si>
    <t>ИП Кожухова Е.А.</t>
  </si>
  <si>
    <t>Хлебов И.В.</t>
  </si>
  <si>
    <t>ИП Супрычев В.В.</t>
  </si>
  <si>
    <t>ООО "ЭСК "Энергостандарт"</t>
  </si>
  <si>
    <t>ГК "Жигули"</t>
  </si>
  <si>
    <t>Гаражно-строительный кооператив "Рубин"</t>
  </si>
  <si>
    <t>Итого по Азовским МЭС</t>
  </si>
  <si>
    <t>Батайские МЭС</t>
  </si>
  <si>
    <t>Аникеева Надежда Николаевна</t>
  </si>
  <si>
    <t>Индивидуальный предприниматель Казанцева Валентина Петровна</t>
  </si>
  <si>
    <t>Индивидуальный предприниматель Капцова Валентина Васильевна</t>
  </si>
  <si>
    <t>Индивидуальный предприниматель Карапетян Норайр Вардгесович</t>
  </si>
  <si>
    <t>Индивидуальный предприниматель Петров Николай Александрович</t>
  </si>
  <si>
    <t>Индивидуальный предприниматель Карапетян Самсон Артурович</t>
  </si>
  <si>
    <t>Общество с ограниченной ответственностью "Багаевский водный терминал"</t>
  </si>
  <si>
    <t>Скибин Александр Борисович</t>
  </si>
  <si>
    <t>Закрытое акционерное общество "Агропром-Импорт-экспорт"</t>
  </si>
  <si>
    <t>Акционерное общество "Завод имени М.И. Платова"</t>
  </si>
  <si>
    <t>Общество с ограниченной ответственностью "Гранит"</t>
  </si>
  <si>
    <t>Джантемиров Нарик Магометович</t>
  </si>
  <si>
    <t>Багаевское районное потребительское общество, потребительский кооператив</t>
  </si>
  <si>
    <t>Индивидуальный предприниматель Байрамова Вусала Илгар Кызы</t>
  </si>
  <si>
    <t>ФГУП "Госкорпорация по ОрВД"</t>
  </si>
  <si>
    <t>Пономарев Александр Анатольевич</t>
  </si>
  <si>
    <t>Общество с ограниченной ответственностью "РЕАЛ"</t>
  </si>
  <si>
    <t>ООО "ДНС Ритейл"</t>
  </si>
  <si>
    <t>ООО "КИРПИЧНЫЙ ЗАВОД "АЛИТ"</t>
  </si>
  <si>
    <t>ООО "ДонЭкоФлот"</t>
  </si>
  <si>
    <t>Кечеджиев Вартан Суренович</t>
  </si>
  <si>
    <t>Общество с ограниченной  ответственностью "Аграм- Юг"</t>
  </si>
  <si>
    <t>Григорян Виген Вазгенович</t>
  </si>
  <si>
    <t>Общество с ограниченной ответственностью "Багаевское"</t>
  </si>
  <si>
    <t>Общество с ограниченной ответственностью "КОСМОС"</t>
  </si>
  <si>
    <t>Индивидуальный предприниматель Анисимов Вадим Георгиевич</t>
  </si>
  <si>
    <t>Индивидуальный предприниматель Никифоров Андрей Александрович</t>
  </si>
  <si>
    <t>Даврушев Шавкат Алятдинович</t>
  </si>
  <si>
    <t>Индивидуальный предприниматель Криулина Ирина Владимировна</t>
  </si>
  <si>
    <t>Криулин Сергей Георгиевич</t>
  </si>
  <si>
    <t>Посохов Александр Георгиевич</t>
  </si>
  <si>
    <t>Государственное унитарное предприятие Ростовской области "РостовАвтоДор"</t>
  </si>
  <si>
    <t>Бахриева Хонзода Уматовна</t>
  </si>
  <si>
    <t>Крыштопа Галина Ивановна</t>
  </si>
  <si>
    <t>Лиманец Наталья Алексеевна</t>
  </si>
  <si>
    <t>ООО "Альфа-М"</t>
  </si>
  <si>
    <t>ООО "Атлантис-23"</t>
  </si>
  <si>
    <t>ИП Гоголев  С.А.</t>
  </si>
  <si>
    <t>Муниципальное унитарное предприятие Багаевское управление жилищно-коммунального хозяйства</t>
  </si>
  <si>
    <t>ООО "ЛБ"</t>
  </si>
  <si>
    <t>ИП Клименко Л.Н</t>
  </si>
  <si>
    <t>ООО "Вектор"</t>
  </si>
  <si>
    <t>ООО СЗ "Батайск-Центр"</t>
  </si>
  <si>
    <t>ООО "Донские крупы"</t>
  </si>
  <si>
    <t>ООО "БАЗЛ"</t>
  </si>
  <si>
    <t>ООО "Агроторг"</t>
  </si>
  <si>
    <t>ФКУ Упрдор Москва-Волгоград</t>
  </si>
  <si>
    <t>ИП Дегтярева С.А</t>
  </si>
  <si>
    <t>АО "ИКС 5 Недвижимость"</t>
  </si>
  <si>
    <t>ИП Коптева Г.И</t>
  </si>
  <si>
    <t>ИП Шевченко А.А</t>
  </si>
  <si>
    <t>Карапетян М.М.</t>
  </si>
  <si>
    <t>ОАО "ТД "Центральный"</t>
  </si>
  <si>
    <t>Алленов С.Д.</t>
  </si>
  <si>
    <t>ОАО "Плодоовощторг" города Батайска</t>
  </si>
  <si>
    <t>ООО "Экофайбер"</t>
  </si>
  <si>
    <t>Путилин В.В.</t>
  </si>
  <si>
    <t>ОАСО "ЛУЧ"</t>
  </si>
  <si>
    <t>ООО "ИЛЛЮЗИОН-КИНО"</t>
  </si>
  <si>
    <t>Мариненко К.В.</t>
  </si>
  <si>
    <t>ИП Матвеев Д.А.</t>
  </si>
  <si>
    <t>ООО "РОСТОК"</t>
  </si>
  <si>
    <t>ПК "Батайское ГорПО"</t>
  </si>
  <si>
    <t>ИП Бадалов П.Ю.</t>
  </si>
  <si>
    <t>ООО "Олимп-3"</t>
  </si>
  <si>
    <t>Агамалян С.А.</t>
  </si>
  <si>
    <t>ООО "Агрострой"</t>
  </si>
  <si>
    <t>ООО "Экспедиторская компания Юг Руси"</t>
  </si>
  <si>
    <t>ООО "Компания "РОСТОПТТОРГ"</t>
  </si>
  <si>
    <t>Данилицкий В.В.</t>
  </si>
  <si>
    <t>ПАО "Газпром газораспределение Ростов-на-Дону"</t>
  </si>
  <si>
    <t>ООО "Минимакс"</t>
  </si>
  <si>
    <t>ООО "Торговый Дом "Гренландия"</t>
  </si>
  <si>
    <t>ИП Ситников В.И.</t>
  </si>
  <si>
    <t>ИП Карапетян А.М.</t>
  </si>
  <si>
    <t>Попова Н.Н.</t>
  </si>
  <si>
    <t>ООО "Эко-Тара"</t>
  </si>
  <si>
    <t>ООО "ЮНИКА"</t>
  </si>
  <si>
    <t>ООО ПКФ "Коблитз Делла Валентина Ростов"</t>
  </si>
  <si>
    <t>ИП Бойченко Н.А.</t>
  </si>
  <si>
    <t>ООО "Аркадия"</t>
  </si>
  <si>
    <t>ООО "Пром-Трейд"</t>
  </si>
  <si>
    <t>ИП Оганесян С.М.</t>
  </si>
  <si>
    <t>ООО "РОСТОВСКАЯ СТРОИТЕЛЬНАЯ КОМПАНИЯ"</t>
  </si>
  <si>
    <t>Чуриев О.Г.</t>
  </si>
  <si>
    <t>Брынь Л.Н.</t>
  </si>
  <si>
    <t>ДНТ "Луч"</t>
  </si>
  <si>
    <t>ООО "УК Северная Звезда"</t>
  </si>
  <si>
    <t>ООО "ТРИУМФ"</t>
  </si>
  <si>
    <t>ТСН "Донские просторы"</t>
  </si>
  <si>
    <t>ООО "УК"Монте-Карло"</t>
  </si>
  <si>
    <t>ТСЖ "Экспресс"</t>
  </si>
  <si>
    <t>ТСН "Центральный квартал"</t>
  </si>
  <si>
    <t>Деркач С.Ю</t>
  </si>
  <si>
    <t>ООО "Батайский Управдом"</t>
  </si>
  <si>
    <t>ИП Чернышов О.Г.</t>
  </si>
  <si>
    <t>Гавриленко Н.Ф.</t>
  </si>
  <si>
    <t>ТСЖ "Гидромеханизатор"</t>
  </si>
  <si>
    <t>ООО "Управляющая компания Анастасия"</t>
  </si>
  <si>
    <t>ИП Торосян В.Р.</t>
  </si>
  <si>
    <t>ТСН (ТСЖ) "Победа"</t>
  </si>
  <si>
    <t>ООО "Комсомолец"</t>
  </si>
  <si>
    <t>ООО  УК "Любимый дом"</t>
  </si>
  <si>
    <t>ООО "Универсал"</t>
  </si>
  <si>
    <t>Дулипский Ю.Г.</t>
  </si>
  <si>
    <t>ТСЖ "На Крупской"</t>
  </si>
  <si>
    <t>ТСЖ "СЕВЕРНЫЙ-7"</t>
  </si>
  <si>
    <t>ИП Нархова Е.А.</t>
  </si>
  <si>
    <t>ООО "Энергетик-2"</t>
  </si>
  <si>
    <t>ООО "Транстехмонтаж"</t>
  </si>
  <si>
    <t>ЖСК "Каскад"</t>
  </si>
  <si>
    <t>ТСЖ "Белый лебедь"</t>
  </si>
  <si>
    <t>ООО "Реал"</t>
  </si>
  <si>
    <t>АО "Донаэродорстрой"</t>
  </si>
  <si>
    <t>ООО "РСРСГ"</t>
  </si>
  <si>
    <t>Хдрян А.К.</t>
  </si>
  <si>
    <t>АО "Военторг-Юг"</t>
  </si>
  <si>
    <t>Сидорова Е.В</t>
  </si>
  <si>
    <t>ИП Нор-Аревян А.Г.</t>
  </si>
  <si>
    <t>ИП Канунник Н.В.</t>
  </si>
  <si>
    <t>ИП Хбликян Л.С.</t>
  </si>
  <si>
    <t>ООО "РДР"</t>
  </si>
  <si>
    <t>ООО "Донавтозапчасть"</t>
  </si>
  <si>
    <t>ООО "Стройтехкомплект"</t>
  </si>
  <si>
    <t>ГСК "Восток-2"</t>
  </si>
  <si>
    <t>ТСЖ "Солнечный город"</t>
  </si>
  <si>
    <t>ТСЖ "Восточный-1"</t>
  </si>
  <si>
    <t>ЖСК "Шмидта 5 А"</t>
  </si>
  <si>
    <t>ТСЖ "Воровского, 69"</t>
  </si>
  <si>
    <t>ТСН "ТСЖ " Ручей"</t>
  </si>
  <si>
    <t>ТСН"ТСЖ "Речная"</t>
  </si>
  <si>
    <t>Переверзев А.В.</t>
  </si>
  <si>
    <t>ООО "Специализированный Застройщик Талалихина"</t>
  </si>
  <si>
    <t>ТСН "Восточный"</t>
  </si>
  <si>
    <t>ТСЖ "ВОСТОК-23"</t>
  </si>
  <si>
    <t>ООО "Юг-Бетон"</t>
  </si>
  <si>
    <t>ИП Михальчук Е.С.</t>
  </si>
  <si>
    <t>Потребительский кооператив "Авиатор"</t>
  </si>
  <si>
    <t>ООО "Кик Хаус"</t>
  </si>
  <si>
    <t>ООО "Донской"</t>
  </si>
  <si>
    <t>ГК "Буревестник-1"</t>
  </si>
  <si>
    <t>ТСЖ "Восток-111"</t>
  </si>
  <si>
    <t>ООО "Оскар"</t>
  </si>
  <si>
    <t>ИП Хачатуров А.С.</t>
  </si>
  <si>
    <t>Галстян О.А.</t>
  </si>
  <si>
    <t>Король А.А</t>
  </si>
  <si>
    <t>ТСЖ "На Коммунистической"</t>
  </si>
  <si>
    <t>ООО "ЭйБиСи-Энерджи"</t>
  </si>
  <si>
    <t>ООО "Эко-спас Батайск"</t>
  </si>
  <si>
    <t>ИП Морозов В.А.</t>
  </si>
  <si>
    <t>ООО "Технология и материалы"</t>
  </si>
  <si>
    <t>ООО "Меркурий"</t>
  </si>
  <si>
    <t>ИП Калашник И.Н</t>
  </si>
  <si>
    <t>АО КПФ "Батайскснаб"</t>
  </si>
  <si>
    <t>ООО "Центр Капитал"</t>
  </si>
  <si>
    <t>ООО "ЮгСпецЗащита"</t>
  </si>
  <si>
    <t>ИП Жилина С.А.</t>
  </si>
  <si>
    <t>Мораш И.Н.</t>
  </si>
  <si>
    <t>ИП Мельников Ф.В.</t>
  </si>
  <si>
    <t>ООО "АВГ"</t>
  </si>
  <si>
    <t>ООО "Донской страус"</t>
  </si>
  <si>
    <t>ООО "Спец-Энерго"</t>
  </si>
  <si>
    <t>УЖКХ города Батайска</t>
  </si>
  <si>
    <t>ИП Новокрещенов В.А</t>
  </si>
  <si>
    <t>ИП Борисова О.В.</t>
  </si>
  <si>
    <t>ООО "ТД ШинВалом"</t>
  </si>
  <si>
    <t>ИП Полетаева С.Н.</t>
  </si>
  <si>
    <t>ООО "Донстальканат"</t>
  </si>
  <si>
    <t>ООО "Миг"</t>
  </si>
  <si>
    <t>ООО "Распределенная генерация-Батайск"</t>
  </si>
  <si>
    <t>ИП Коваленко Д.О.</t>
  </si>
  <si>
    <t>ГСК "Мирный-2"</t>
  </si>
  <si>
    <t>ООО УК "Стадионный"</t>
  </si>
  <si>
    <t>ТСЖ "Магистраль-1"</t>
  </si>
  <si>
    <t>ООО "РостЦветОпт"</t>
  </si>
  <si>
    <t>ЖСК "Радуга"</t>
  </si>
  <si>
    <t>ИП Волкова А.Г.</t>
  </si>
  <si>
    <t>ТСЖ "Гастелло-10"</t>
  </si>
  <si>
    <t>ООО СЗ "Западный парк"</t>
  </si>
  <si>
    <t>ЖСК "ЮГ"</t>
  </si>
  <si>
    <t>Карапетян З.М.</t>
  </si>
  <si>
    <t>ТСЖ "Наш Дом"</t>
  </si>
  <si>
    <t>ООО "Батайский Лидер"</t>
  </si>
  <si>
    <t>ИП Айрапетян Г.И.</t>
  </si>
  <si>
    <t>Итого по Батайским МЭС</t>
  </si>
  <si>
    <t>Волгодонские МЭС</t>
  </si>
  <si>
    <t>ФГБУ "Северо-Кавказское УГМС"</t>
  </si>
  <si>
    <t>Филиал "Цимлянский" ГУП РО "УРСВ"</t>
  </si>
  <si>
    <t>Администрация Цимлянского городского поселения</t>
  </si>
  <si>
    <t>ГБОУ РО "Цимлянская школа-интернат"</t>
  </si>
  <si>
    <t>ГБУ РО "ЦРБ" в  Цимлянском районе</t>
  </si>
  <si>
    <t>ООО "Дон-Агро"</t>
  </si>
  <si>
    <t>Межмуниципальное управление МВД России "Волгодонское"</t>
  </si>
  <si>
    <t>ГБУ РО "ГБ № 1" в г. Волгодонске</t>
  </si>
  <si>
    <t>ИП Левченко А.Н.</t>
  </si>
  <si>
    <t>ООО МУ-4 Корпорация "ЭСКМ"</t>
  </si>
  <si>
    <t>ПО "АЯ"</t>
  </si>
  <si>
    <t>ООО "Чайка"</t>
  </si>
  <si>
    <t>ООО "Ферст Фитнес Волгодонск"</t>
  </si>
  <si>
    <t>ООО "Фабрика химчистки"</t>
  </si>
  <si>
    <t>ГПК "Старт"</t>
  </si>
  <si>
    <t>ИП Манцуров М.А.</t>
  </si>
  <si>
    <t>МУ "ЦСОГПВиИ №1 г. Волгодонска"</t>
  </si>
  <si>
    <t>ИП Брусенский А.В.</t>
  </si>
  <si>
    <t>ООО "Благовест"</t>
  </si>
  <si>
    <t>ПГСК "ГСК- 5"</t>
  </si>
  <si>
    <t>МАУК "Парк Победы"</t>
  </si>
  <si>
    <t>ЗАО "СКФ"</t>
  </si>
  <si>
    <t>ООО "Отражение"</t>
  </si>
  <si>
    <t>ООО "Типография"</t>
  </si>
  <si>
    <t>Шмелев И.Д.</t>
  </si>
  <si>
    <t>ГБПОУ РО "ВТЭТ"</t>
  </si>
  <si>
    <t>ООО "Бравас"</t>
  </si>
  <si>
    <t>ЗАО "Сельскохозяйственное предприятие "Лазоревый"</t>
  </si>
  <si>
    <t>ГБУ РО "Онкодиспансер"</t>
  </si>
  <si>
    <t>Фирсов В.Г.</t>
  </si>
  <si>
    <t>ГБПОУ РО ПУ № 69</t>
  </si>
  <si>
    <t>Вертий С.В.</t>
  </si>
  <si>
    <t>ПК ГСК №2</t>
  </si>
  <si>
    <t>АО "Ростовавтомост"</t>
  </si>
  <si>
    <t>ИП Евсюков А.К.</t>
  </si>
  <si>
    <t>ООО "Милана"</t>
  </si>
  <si>
    <t>ООО ЗНО "Импульс"</t>
  </si>
  <si>
    <t>ООО "ЖРС"</t>
  </si>
  <si>
    <t>ООО "Чайка-Дон"</t>
  </si>
  <si>
    <t>ООО "Камин"</t>
  </si>
  <si>
    <t>ООО "Вол-Мет"</t>
  </si>
  <si>
    <t>МКУ "ДС и ГХ"</t>
  </si>
  <si>
    <t>ООО "ЖРЭУ №5"</t>
  </si>
  <si>
    <t>ООО "ТК Русь"</t>
  </si>
  <si>
    <t>ИП Стадникова Л.Н.</t>
  </si>
  <si>
    <t>ПАО Сбербанк</t>
  </si>
  <si>
    <t>МБОУ СШ №5 г. Волгодонска</t>
  </si>
  <si>
    <t>ИП Скворцов А.И.</t>
  </si>
  <si>
    <t>ООО "Транспорт"</t>
  </si>
  <si>
    <t>ООО "Донской привоз"</t>
  </si>
  <si>
    <t>ТСЖ  "Престиж"</t>
  </si>
  <si>
    <t>ООО "Стройцентр"</t>
  </si>
  <si>
    <t>ПГСК  "Железнодорожник"</t>
  </si>
  <si>
    <t>ИП Остапишин А.В.</t>
  </si>
  <si>
    <t>ООО "Авалон-П"</t>
  </si>
  <si>
    <t>МБУ ДО "СШОР №3"  г. Волгодонска</t>
  </si>
  <si>
    <t>ООО "Земля"</t>
  </si>
  <si>
    <t>ГПО №1</t>
  </si>
  <si>
    <t>МБОУ СШ №9 им. И.Ф. Учаева г. Волгодонска</t>
  </si>
  <si>
    <t>ООО "Максимус"</t>
  </si>
  <si>
    <t>ГБУК РО "Волгодонский эколого-исторический музей"</t>
  </si>
  <si>
    <t>МБОУ СШ №7  г.Волгодонска</t>
  </si>
  <si>
    <t>ПАО "ТНС энерго Ростов-на-Дону" ВМО</t>
  </si>
  <si>
    <t>МБДОУ ДС "Малыш" г.Волгодонска</t>
  </si>
  <si>
    <t>ИП Буток Е.Н.</t>
  </si>
  <si>
    <t>ИП Молотников Н.И.</t>
  </si>
  <si>
    <t>ВИТИ НИЯУ МИФИ</t>
  </si>
  <si>
    <t>ИП Курдубан А. В.</t>
  </si>
  <si>
    <t>ЗАО "ВМК"</t>
  </si>
  <si>
    <t>ООО "Авто-Газ-Сервис"</t>
  </si>
  <si>
    <t>МБДОУ ДС "Журавлик" г.Волгодонска</t>
  </si>
  <si>
    <t>ТСЖ "Юбилейное"</t>
  </si>
  <si>
    <t>Ковалев С.В.</t>
  </si>
  <si>
    <t>ИП Зайченко С.В.</t>
  </si>
  <si>
    <t>МБОУ СШ "Центр образования" г.Волгодонска</t>
  </si>
  <si>
    <t>ГБУ РО "ДГБ" в г. Волгодонске</t>
  </si>
  <si>
    <t>ООО "Марком"</t>
  </si>
  <si>
    <t>ООО "Волгодонскстройкомплект"</t>
  </si>
  <si>
    <t>МАУК ДК "Октябрь"</t>
  </si>
  <si>
    <t>ООО "Энергосбережение"</t>
  </si>
  <si>
    <t>ТСЖ  "Аква"</t>
  </si>
  <si>
    <t>ТСЖ  "Химик"</t>
  </si>
  <si>
    <t>ООО "Радеж"</t>
  </si>
  <si>
    <t>ТСЖ "Дружба"</t>
  </si>
  <si>
    <t>МБДОУ ДС "Родничок" г.Волгодонска</t>
  </si>
  <si>
    <t>ТСЖ  "Дон"</t>
  </si>
  <si>
    <t>ТСЖ  "Спутник"</t>
  </si>
  <si>
    <t>МБДОУ д/с "Космос" г.Волгодонска</t>
  </si>
  <si>
    <t>Никулов А.В.</t>
  </si>
  <si>
    <t>ООО "Уют-2"</t>
  </si>
  <si>
    <t>МБДОУ  ДС "Голубые дорожки" г. Волгодонска</t>
  </si>
  <si>
    <t>ИП Бураков М.В.</t>
  </si>
  <si>
    <t>Бондарь А.Н.</t>
  </si>
  <si>
    <t>ООО "ДТС ИнтерБункер"</t>
  </si>
  <si>
    <t>МБДОУ ДС "Калинка" г.Волгодонска</t>
  </si>
  <si>
    <t>Фадеева Н. А.</t>
  </si>
  <si>
    <t>Мурадов Х.А.</t>
  </si>
  <si>
    <t>МСЧ №5 ФГБУЗ  НКЦ ФМБА России</t>
  </si>
  <si>
    <t>ГБУ РО "ЦРБ" в Константиновском районе</t>
  </si>
  <si>
    <t>МУП "Водник"</t>
  </si>
  <si>
    <t>ГБПОУ РО "КТАУ (КСХТ)</t>
  </si>
  <si>
    <t>МУП "Гарант"</t>
  </si>
  <si>
    <t>Администрация Константиновского городского поселения</t>
  </si>
  <si>
    <t>ИП Магомедов И.Ш.</t>
  </si>
  <si>
    <t>ГБПОУ РО "КонстПК"</t>
  </si>
  <si>
    <t>Отдел МВД России по Константиновскому району</t>
  </si>
  <si>
    <t>ФКУ ИК-5 ГУФСИН России по Ростовской области</t>
  </si>
  <si>
    <t>ИП Дьячкин А. А.</t>
  </si>
  <si>
    <t>ИП Каргин Н.Н.</t>
  </si>
  <si>
    <t>ИП Верич В.М.</t>
  </si>
  <si>
    <t>ООО "Тацинское ДСУ" ОП "Константиновский ДСУ"</t>
  </si>
  <si>
    <t>ООО "ТД "Азия"</t>
  </si>
  <si>
    <t>ИП Кошаташян А.Г.</t>
  </si>
  <si>
    <t>Константиновский филиал АО "Астон"</t>
  </si>
  <si>
    <t>Василевич О.И.</t>
  </si>
  <si>
    <t>ИП Ленькова Л.В.</t>
  </si>
  <si>
    <t>МБОУ "СОШ № 2"</t>
  </si>
  <si>
    <t>МБОУ СОШ №1</t>
  </si>
  <si>
    <t>ООО"СК Строй"</t>
  </si>
  <si>
    <t>Назаров Е.В.</t>
  </si>
  <si>
    <t>МБУ ДО ДЮСШ №1</t>
  </si>
  <si>
    <t>МБУ ДО ДЮСШ №2</t>
  </si>
  <si>
    <t>ООО "Надежда"</t>
  </si>
  <si>
    <t>ПК "Константиновское Райпо"</t>
  </si>
  <si>
    <t>ИП Ермаков Н.Ю.</t>
  </si>
  <si>
    <t>МБОУ  - СОШ №1 сл.Большая Мартыновка</t>
  </si>
  <si>
    <t>ГБУ РО "ЦРБ" в Мартыновском районе</t>
  </si>
  <si>
    <t>ИП Климов С.Н.</t>
  </si>
  <si>
    <t>Администрация Мартыновского сельского поселения</t>
  </si>
  <si>
    <t>МУП ЖКХ "Мартыновское"</t>
  </si>
  <si>
    <t>ИП Хижняков С.Г.</t>
  </si>
  <si>
    <t>МБДОУ д/с "Золотой ключик" сл.Б.Мартыновка</t>
  </si>
  <si>
    <t>Арутюнян А.Д.</t>
  </si>
  <si>
    <t>Донской филиал ФГБУ "Управление "Ростовмелиоводхоз"</t>
  </si>
  <si>
    <t>МБОУ   СОШ  №2  п. Южный</t>
  </si>
  <si>
    <t>МБДОУ д/с "Дружба" п. Южный</t>
  </si>
  <si>
    <t>МБУ "ЦСО"</t>
  </si>
  <si>
    <t>ООО "ФосАгро-Дон"</t>
  </si>
  <si>
    <t>ООО "Высокая Марка"</t>
  </si>
  <si>
    <t>Администрация Семикаракорского городского поселения</t>
  </si>
  <si>
    <t>МКУ ЦКБ</t>
  </si>
  <si>
    <t>ООО "ССК"</t>
  </si>
  <si>
    <t xml:space="preserve">ООО "Невод"  </t>
  </si>
  <si>
    <t>ГБУ РО "ЦРБ" в Семикаракорском районе</t>
  </si>
  <si>
    <t>ИП Соколова Н.Х.</t>
  </si>
  <si>
    <t>ООО "Элитная Строительная Керамика"</t>
  </si>
  <si>
    <t>ООО "Семикаракорский элеватор"</t>
  </si>
  <si>
    <t>ООО "Семикаракорская рыба"</t>
  </si>
  <si>
    <t>ИП Арсенов Н. А.</t>
  </si>
  <si>
    <t>Рябцев А. М.</t>
  </si>
  <si>
    <t>МП ЖКХ</t>
  </si>
  <si>
    <t>ООО "Астеррас"</t>
  </si>
  <si>
    <t>ГУП РО "РостовАвтоДор"</t>
  </si>
  <si>
    <t>ГБПОУ РО "САТТ"</t>
  </si>
  <si>
    <t>Самсоненко С.Б.</t>
  </si>
  <si>
    <t>Щербаков В.А.</t>
  </si>
  <si>
    <t>ООО "Семимол"</t>
  </si>
  <si>
    <t>ООО "Привоз"</t>
  </si>
  <si>
    <t>ИП Малыхин А.В.</t>
  </si>
  <si>
    <t>ГБУСОН РО "Семикаракорский ДИПИ"</t>
  </si>
  <si>
    <t>Филиал ООО "Ростовтеплоэнерго" Семикаракорского района</t>
  </si>
  <si>
    <t>МБОУДО "Семикаракорская спортивная школа"</t>
  </si>
  <si>
    <t>Юрьев И.В.</t>
  </si>
  <si>
    <t>ООО "Усадьба Юзефова"</t>
  </si>
  <si>
    <t>Отдел МВД России по Семикаракорскому району</t>
  </si>
  <si>
    <t>ИП Калтахчян А.Л.</t>
  </si>
  <si>
    <t>ИП Родихин П.В.</t>
  </si>
  <si>
    <t>МБОУ СОШ № 3 им. И.А. Левченко г.Семикаракорска</t>
  </si>
  <si>
    <t>ООО "ССС и Р"</t>
  </si>
  <si>
    <t>ИП Кондратьев Ю. А.</t>
  </si>
  <si>
    <t>Азово-Донской филиал ФГБУ "Главрыбвод"</t>
  </si>
  <si>
    <t>МБОУ СОШ № 2</t>
  </si>
  <si>
    <t>МБУ "ХЭУ" Семикаракорского района</t>
  </si>
  <si>
    <t>МБОУ "СОШ № 1 г.Семикаракорска"</t>
  </si>
  <si>
    <t>СПК</t>
  </si>
  <si>
    <t>ФГБУ "Управление "Ростовмелиоводхоз"</t>
  </si>
  <si>
    <t>ЗАО "ИКС 5 Недвижимость"</t>
  </si>
  <si>
    <t>ООО "Казачья пристань"</t>
  </si>
  <si>
    <t>ИП Каунник Н.В.</t>
  </si>
  <si>
    <t>АО "Семикаракорская керамика"</t>
  </si>
  <si>
    <t>ОАО "Пищевик"</t>
  </si>
  <si>
    <t>ИП Барминов В. И.</t>
  </si>
  <si>
    <t>ИП Байрамов М.И.</t>
  </si>
  <si>
    <t>МБДОУ Д/с "Звездочка"</t>
  </si>
  <si>
    <t>Исаев З. Г.</t>
  </si>
  <si>
    <t>СНТ "Летний сад"</t>
  </si>
  <si>
    <t>НТС "Строитель"</t>
  </si>
  <si>
    <t>СНТ "Мичуринец"</t>
  </si>
  <si>
    <t>Фирсова П. С.</t>
  </si>
  <si>
    <t>ООО "Хозяйство"</t>
  </si>
  <si>
    <t>ООО "ВКДП"</t>
  </si>
  <si>
    <t>ООО "Комфортная мебель"</t>
  </si>
  <si>
    <t>Иванов И.А.</t>
  </si>
  <si>
    <t>ООО "Ростгаз" Волгодонская ГНС</t>
  </si>
  <si>
    <t>Трифонов С.Ф.</t>
  </si>
  <si>
    <t>ООО "Волгодонская топливная компания"</t>
  </si>
  <si>
    <t>Крапивко Р.В.</t>
  </si>
  <si>
    <t>ОАО "Цимлянское ДРСУ"</t>
  </si>
  <si>
    <t>ООО "Цимлянский мясокомбинат"</t>
  </si>
  <si>
    <t>Овчинников А.В.</t>
  </si>
  <si>
    <t>ООО "Управляющая компания Цимлянскжилсервис"</t>
  </si>
  <si>
    <t>ИП Ливинцов А. П.</t>
  </si>
  <si>
    <t>ИП Демченко Л.Е.</t>
  </si>
  <si>
    <t>МБДОУ д/с "Алые паруса" г.Цимлянска</t>
  </si>
  <si>
    <t>Леонов С.С.</t>
  </si>
  <si>
    <t>МБДОУ д/с "Сказка" г.Цимлянска</t>
  </si>
  <si>
    <t>ООО "РЭК"</t>
  </si>
  <si>
    <t>ИП Тележный С.Д.</t>
  </si>
  <si>
    <t>ИП Куйбаров А.А.</t>
  </si>
  <si>
    <t>ТСЖ  "Удача"</t>
  </si>
  <si>
    <t>ООО "Первая оконная ЖЭК"</t>
  </si>
  <si>
    <t>Филиал ПАО "Газпром газораспределение Ростов-на-Дону" в г. Волгодонск</t>
  </si>
  <si>
    <t>ГБУ РО "ГП №3" в г. Волгодонске</t>
  </si>
  <si>
    <t>ИП Катеринич Т.А.</t>
  </si>
  <si>
    <t>ООО УК "Жилстрой"</t>
  </si>
  <si>
    <t>ООО "Дом торговли"</t>
  </si>
  <si>
    <t>ИП Яковлев А.П.</t>
  </si>
  <si>
    <t>Волгодонский филиал ГБУ РО "ПНД"</t>
  </si>
  <si>
    <t>ООО "ГНП сеть"</t>
  </si>
  <si>
    <t>ТСЖ "Дубравушка"</t>
  </si>
  <si>
    <t>ООО "Рентком"</t>
  </si>
  <si>
    <t>ООО "Упрстрой"</t>
  </si>
  <si>
    <t>МБОУ СШ № 12 г.Волгодонска</t>
  </si>
  <si>
    <t>ИП Молостовцев В.В.</t>
  </si>
  <si>
    <t>МБДОУ ДС "Казачок" г. Волгодонска</t>
  </si>
  <si>
    <t>ООО "ФПК "ГЕПАРД"</t>
  </si>
  <si>
    <t>ИП Крохинов С.В.</t>
  </si>
  <si>
    <t>МБОУ "Лицей №16 " г. Волгодонска</t>
  </si>
  <si>
    <t>ПКГ №3</t>
  </si>
  <si>
    <t>ИП Хасанов А.Ю.</t>
  </si>
  <si>
    <t>МБОУ "Гимназия"Юридическая" г.Волгодонска</t>
  </si>
  <si>
    <t>Четвериков В.В.</t>
  </si>
  <si>
    <t>ООО "Ирис"</t>
  </si>
  <si>
    <t>МБДОУ ДС "Гусельки" г. Волгодонска</t>
  </si>
  <si>
    <t>МБОУ СШ №8 "Классическая" г.Волгодонска</t>
  </si>
  <si>
    <t>ТСЖ "Весна Дона"</t>
  </si>
  <si>
    <t>ИП Лебедев И.В.</t>
  </si>
  <si>
    <t>Волгодонской филиал ГБУ РО "КВД"</t>
  </si>
  <si>
    <t>Доп. офис ПАО КБ "Центр-Инвест" г.Волгодонск</t>
  </si>
  <si>
    <t>МБДОУ ДС "Аленький цветочек" г.Волгодонска</t>
  </si>
  <si>
    <t>ИП Марченко Т.Н.</t>
  </si>
  <si>
    <t>ИП Михайлов Г.В.</t>
  </si>
  <si>
    <t>Коваленко О.С.</t>
  </si>
  <si>
    <t xml:space="preserve">ГБПОУ РО "ВТОПиТ"  </t>
  </si>
  <si>
    <t>ООО "Детский мир"</t>
  </si>
  <si>
    <t>ИП Шипилов В.В.</t>
  </si>
  <si>
    <t>ГБПОУ РО "ВМК"</t>
  </si>
  <si>
    <t>ГБУ РО "ГБСМП" в  г.Волгодонске</t>
  </si>
  <si>
    <t>ИП Казымов Б.В.о.</t>
  </si>
  <si>
    <t>МБДОУ ДС "Мишутка" г.Волгодонска</t>
  </si>
  <si>
    <t>ООО "Молочный двор"</t>
  </si>
  <si>
    <t>Колесникова Л.Г.</t>
  </si>
  <si>
    <t>ПГК "Автолюбитель"</t>
  </si>
  <si>
    <t>ООО "Цимлянскагропромтранс"</t>
  </si>
  <si>
    <t>Стифеева А.А.</t>
  </si>
  <si>
    <t>Филиал "УВРЦВ"</t>
  </si>
  <si>
    <t>Цимлянский филиал ГБУ РО "ОКЦФП"</t>
  </si>
  <si>
    <t>ИП Самойлюк А.Ф.</t>
  </si>
  <si>
    <t>ИП Корниенко Р.В.</t>
  </si>
  <si>
    <t>Пачкория С.А.</t>
  </si>
  <si>
    <t>МБОУ СОШ №3 г.Цимлянска</t>
  </si>
  <si>
    <t>ИП Сапонова Т.А.</t>
  </si>
  <si>
    <t>ООО "АКС"</t>
  </si>
  <si>
    <t>Администрация Цимлянского района</t>
  </si>
  <si>
    <t>Аракелян Т.А.</t>
  </si>
  <si>
    <t>ГБУ ДО РО "СШОР №29"</t>
  </si>
  <si>
    <t>МБОУ СОШ №2 г.Цимлянска</t>
  </si>
  <si>
    <t>ИП Мельниченко Е.Ю.</t>
  </si>
  <si>
    <t>МБДОУ д/с "Радость" г. Цимлянска</t>
  </si>
  <si>
    <t>ООО "Фаворит"</t>
  </si>
  <si>
    <t>ИП Пучков Е.Е.</t>
  </si>
  <si>
    <t>ООО "Лиманский"</t>
  </si>
  <si>
    <t>ООО "Ж.И.Б. ИНВЕСТ"</t>
  </si>
  <si>
    <t>ИП Будунова О.Н.</t>
  </si>
  <si>
    <t>ООО ПК "АртБетон"</t>
  </si>
  <si>
    <t>СНТ "Донской сад"</t>
  </si>
  <si>
    <t>ООО "Строитель"</t>
  </si>
  <si>
    <t>ИП Мануйлов Г.И.</t>
  </si>
  <si>
    <t>МУП "ГПТ"</t>
  </si>
  <si>
    <t>СНТ "Машиностроитель"</t>
  </si>
  <si>
    <t>ООО "Рострыба"</t>
  </si>
  <si>
    <t>Администрация города Волгодонска</t>
  </si>
  <si>
    <t>Московой А.А.</t>
  </si>
  <si>
    <t>ООО "Волгодонский ремонтный завод"</t>
  </si>
  <si>
    <t>ООО "ДонМеталлургПром+"</t>
  </si>
  <si>
    <t>Игнатченко П. Н.</t>
  </si>
  <si>
    <t>ПО "Кроликовод"</t>
  </si>
  <si>
    <t>ИП Журавлев А.С.</t>
  </si>
  <si>
    <t>ООО "Полимерсервис"</t>
  </si>
  <si>
    <t>ООО "Волго-Дон Порт"</t>
  </si>
  <si>
    <t>ИП Тарасова А.В.</t>
  </si>
  <si>
    <t>ООО "Портгрейн"</t>
  </si>
  <si>
    <t>ООО "Авто-Ойл"</t>
  </si>
  <si>
    <t>ООО "Племагрофирма "Андреевская"</t>
  </si>
  <si>
    <t>МБУ ДО "СШОР № 2" г.Волгодонска</t>
  </si>
  <si>
    <t>ООО "Четыре сезона"</t>
  </si>
  <si>
    <t>Слесарев О.В.</t>
  </si>
  <si>
    <t>ИП Бондарюк С.В.</t>
  </si>
  <si>
    <t>Милов А.В.</t>
  </si>
  <si>
    <t>СНТ "Автомобилист-Дон"</t>
  </si>
  <si>
    <t>ООО "Бубен"</t>
  </si>
  <si>
    <t>Баранцев С.А.</t>
  </si>
  <si>
    <t>ГКУ РО "Центр мониторинга и прогнозирования чрезвычайных ситуаций РО</t>
  </si>
  <si>
    <t>ПГК №16</t>
  </si>
  <si>
    <t>МБОУ СШ № 1 г.Волгодонска</t>
  </si>
  <si>
    <t>Волгодонское обособленное подразделение ООО "Волгодонскводстрой"</t>
  </si>
  <si>
    <t>ИП Семина Л.И.</t>
  </si>
  <si>
    <t>ООО "Валли Порт"</t>
  </si>
  <si>
    <t>ООО "Телекомпания ВТВ"</t>
  </si>
  <si>
    <t>ЗАО "Кубаньтехгаз"</t>
  </si>
  <si>
    <t>ИП Разнеченкова Е.В.</t>
  </si>
  <si>
    <t>Оганнисян С. С.</t>
  </si>
  <si>
    <t>Молчанов В. А.</t>
  </si>
  <si>
    <t>Итого по Волгодонским МЭС</t>
  </si>
  <si>
    <t>Западные МЭС</t>
  </si>
  <si>
    <t>Общество с ограниченной ответственностью Агропромышленная компания "Михайловское" - Очистительно-сушильный комплекс. Площадь застройки 335 кв.м.</t>
  </si>
  <si>
    <t>Государственная компания "Российские автомобильные дороги" - Электроосвещение транспорт. развязки 965км.</t>
  </si>
  <si>
    <t>Дорохин Сергей Анатольевич - Рынок "Ариадна", назначение: нежилое здание. Площадь: общая 438,6 кв.м. Количество этажей: 1</t>
  </si>
  <si>
    <t>Купцова Людмила Александровна - Помещение, назначение: нежилое. Площадь: общая 94.6 кв.м. Этаж:1.</t>
  </si>
  <si>
    <t>Дорохин Сергей Анатольевич - Нежилое, двухэтажное здание магазина. Площадь: 1499,5 кв.м. Кадастровый номер: 61:49:0010408:2080.</t>
  </si>
  <si>
    <t>Дорохин Сергей Анатольевич - Торговый павильон. Назначение: Нежилое здание. Кадастровый номер: 61:49:0010408:1829. Площадь: 642,5 кв.м. Количество этажей: 1.</t>
  </si>
  <si>
    <t>Дорохин Сергей Анатольевич - Нежилое, двухэтажное здание магазина. Площадь: 1276,1 кв.м. Кадастровый номер: 61:49:0010408:2079.</t>
  </si>
  <si>
    <t>Омаров Ширин Магомед Оглы - Здание,назначение: Нежилое здание литер А</t>
  </si>
  <si>
    <t>Гаражный кооператив "Нива" - Гаражный кооператив "Нива"</t>
  </si>
  <si>
    <t>Умарова Наталья Имамеддиновна - Встроенное помещение магазина, № на поэтажном плане: 1,2,3. Литер А</t>
  </si>
  <si>
    <t>Ибрагимов Александр Мирзабалаевич - Жилое здание гостиничного типа, назначение: Жилой дом. общая площадь: 640.1 кв.м.</t>
  </si>
  <si>
    <t>Индивидуальный предприниматель Чеботарев Пётр Николаевич - Торговый центр</t>
  </si>
  <si>
    <t>Общество с ограниченной ответственностью "Бета Эстейт" - Нежилое помещение общей площадью 1436,9кв.м.</t>
  </si>
  <si>
    <t>Общество с ограниченной ответственностью "Меркурий" - Мясо-молочный павильон, назначение:нежилое здание. Площадь: общая 543,2 кв.м. Количество этажей: 1; крытые торговые ряды, назначение: нежилое здание. Площадь: общая 1435,8 кв.м. Количество этажей: 1</t>
  </si>
  <si>
    <t>ООО "КЭС" -  АО ТД ПерекрестокТорговый павильон, назначение: нежилое здание, инвентарный номер: 14961, литер: Е, кадастровый номер: 61:49:0010239:673, этажность 1, общей площадью 477,1 кв.м./ГПУ</t>
  </si>
  <si>
    <t>Общество с ограниченной ответственностью "Энергосбытовая организация "Южный" -  ООО "ТПП "Техноформ"/ГПУ</t>
  </si>
  <si>
    <t>Гаражно-строительный кооператив "Жигули" - Гаражный кооператив</t>
  </si>
  <si>
    <t>ООО "КИТ" - Установка по переработке отходов угледобывающего производства. Площадь: общая 500.5 кв.м. Инвентарный номер:21168. Литер: А. Этажность:1.</t>
  </si>
  <si>
    <t>Шмидт Андрей Юрьевич - Торговый павильон, площадью 82,8 кв.м. Литер:А. Этажность:1 Инвентарный номер:16360</t>
  </si>
  <si>
    <t>Штепа Евгений Сергеевич - Центр технического обслуживания транспортных средств, назначение: нежилое. Площадь: общая 147.6 кв.м. Количество этажей: 1.</t>
  </si>
  <si>
    <t>Лебедева Елизавета Романовна - Торговый павильон со складским помещением</t>
  </si>
  <si>
    <t>Устименко Владимир Иванович - Земельный участок с кадастровым № 61:49:0010421:26 под строительство объекта капитального строительства "Автомойка - автосервис"</t>
  </si>
  <si>
    <t>Публичное  акционерное общество "Газпром газораспределение Ростов-на-Дону" - КТПН (контора)</t>
  </si>
  <si>
    <t>Общество с ограниченной ответственностью "Газонефтепродукт сеть" - Автозаправочная станция. Назначение: нежилое здание. Площадь: общая 54.2 кв.м. Инвентарный номер: 15618. Литер: А</t>
  </si>
  <si>
    <t>Общество с ограниченной ответственностью "Гуковдорстрой" - Здание АБК (конторы), площадью 472,1кв.м. литер:А</t>
  </si>
  <si>
    <t>Индивидуальный предприниматель Волкова Любовь Дмитриевна - Здание типографии, назначение: Нежилое здание. Площадь: общая 1641 кв.м. Инвентарный номер: 7557. Литер: А. Этажность: 2.</t>
  </si>
  <si>
    <t>Омаров Ширин Магомед Оглы - Магазин, назначение:Нежилое здание</t>
  </si>
  <si>
    <t>индивидуальный предприниматель Омаров Джамал Магомед - Склад</t>
  </si>
  <si>
    <t>Общество с ограниченной ответственностью "Аква Маркет+" - Административное здание, площадью 317,5кв.м. Инв.№13552. Литер:А</t>
  </si>
  <si>
    <t>Общество с ограниченной ответственностью "Универсам" - Здание магазина "Универсам", общей площадью 1516 кв.м., в т.ч. основной - 1438,5 кв.м. Литер: А</t>
  </si>
  <si>
    <t>Общество с ограниченной ответственностью "Авангард" - Мельница, общей площадью 1610,6 кв.м., 1-этажное здание. Литер: Б.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</si>
  <si>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ШНО-5 (опора №3), г. Гуково, ул. Алмазная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</si>
  <si>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Сооружение культуры и отдыха, фонтан. площадь застройки 67.8 кв.м. , кадастровый номер 61:49:0010413:352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</si>
  <si>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ШНО-1 (Опора №3), г. Гуково, ул. Бетонная</t>
  </si>
  <si>
    <t>Общество с ограниченной ответственностью "РН-Энерго" -  Операторская, назначение: нежилое. Площадь: общая 121.1 кв.м. Инвентарный номер: 60:415:001:605006760. Литер: Л. Этажность: 1./ГПУ</t>
  </si>
  <si>
    <t>Общество с ограниченной ответственностью "Энерджи Груп" -  ИП Ярославцев А.И. (торговый дом), РО, г. Гуково, ул. Бетонная, 20 б/ГПУ</t>
  </si>
  <si>
    <t>Общество с ограниченной ответственностью "РН-Энерго" -  АЗС №89. Здание АЗС (операторская), площадь: 151,6 кв.м. Литер:Б. Этажность: 1; Навес, площадь: 181,1 кв.м. Литер: Д. Этажность: 1; Резервуар объемом 50 куб. м. Литер: А. Этажность: 1. Резервуар объемом 60 куб. м. Литер: А. Этажность: /ГПУ</t>
  </si>
  <si>
    <t>Общество с ограниченной ответсвенностью "ЛИМЕРТ" - строительная площадка, расположенная на земельном участке с кадастровым номером 61:18:0600007:556, площадью 11521 кв.м</t>
  </si>
  <si>
    <t>Общество с ограниченной ответственностью "Бета Эстейт" - Нежилое здание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</si>
  <si>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ШНО-9 (Опора №16), г. Гуково, ул. Горняцкая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</si>
  <si>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ШНО-6 (Опора №4), г. Гуково, ул. Дзержинского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</si>
  <si>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ШНО-8 (Опора №14), г. Гуково, ул. Кутузова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</si>
  <si>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ШНО-7 (опора №1), г. Гуково, пер. Южный</t>
  </si>
  <si>
    <t>Фролова Лариса Анатольевна - Административное здание. Назначение: нежилое. Площадь: общая 22.2 кв.м. Инвентарный номер: 3425. Литер: А. Этажность: 1.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</si>
  <si>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ШНО-14 (Опора №13), г. Гуково, ул. Дарвина</t>
  </si>
  <si>
    <t>Общество с ограниченной ответственностью "Исаевский машиностроительный завод" - Здание производственного корпуса, площадью 11202кв.м.</t>
  </si>
  <si>
    <t>Индивидуальный предприниматель Глава крестьянского (фермерского) хозяйства Санников Виктор Николаевич - Земельный участок. Категория земель: земли сельскохозяйственного назначения - Для сельскохозяйственного использования. Площадь: 400034кв.м.</t>
  </si>
  <si>
    <t>Индивидуальный предприниматель Ракитянский Иван Петрович - Нежилое здание, назначение: нежилое. Площадь: общая 977.3 кв.м. Количество этажей: 1.</t>
  </si>
  <si>
    <t>ИП Магомедханова С.Э, Пекарня ул.Харьковская,2-А</t>
  </si>
  <si>
    <t>МП ККТС, ул. Садовая 33</t>
  </si>
  <si>
    <t>МП ККТС, ул.Зорге 41</t>
  </si>
  <si>
    <t>МП ККТС ул.Харьковская 16 б</t>
  </si>
  <si>
    <t>МП ККТС, ул. Садовая 23</t>
  </si>
  <si>
    <t>МП ККТС, ул.С.Конституции 8К</t>
  </si>
  <si>
    <t>ИП Гершман А.Л.ул. Садовая,32</t>
  </si>
  <si>
    <t>ИП Гершман А.Л. ул. Садовая,32</t>
  </si>
  <si>
    <t>ООО "Автотранс" ул. С.Конституции,7</t>
  </si>
  <si>
    <t>ООО ПСК "Гидрострой", ул. Мичурина,33</t>
  </si>
  <si>
    <t>ООО "Трамис-АРМ", ул.С.Конституции, 34</t>
  </si>
  <si>
    <t>Общество с ограниченной ответственностью "НОВОШАХТИНСКИЙ ТОРГОВЫЙ КОМПЛЕКС" ул. Базарная д. 48</t>
  </si>
  <si>
    <t>Общество с ограниченной ответственностью "НОВОШАХТИНСКИЙ ТОРГОВЫЙ КОМПЛЕКС" ул. Ленина, 23</t>
  </si>
  <si>
    <t>ЗАО "Русь" ул. Ленина 4</t>
  </si>
  <si>
    <t>ООО "Технология успеха" ул. Степная 12</t>
  </si>
  <si>
    <t>ООО "Швейная фабрика №3"ул Просвещения, д.    14, ,</t>
  </si>
  <si>
    <t>ИП Кириченко О.В.пр-кт Ленина, д.    51,корп.а, ,</t>
  </si>
  <si>
    <t>ООО "ТП" магазин №62"ул Базарная, д.    26</t>
  </si>
  <si>
    <t>ИП Карсанов Э.М.,ул Садовая, д.    26, ,</t>
  </si>
  <si>
    <t>ИП Бабаян З.Р., уо.Советская 24</t>
  </si>
  <si>
    <t>ООО "Агроторг" ул Шурфовая, д.1 а</t>
  </si>
  <si>
    <t>ИП Боев А.В.ул Базарная, д.2</t>
  </si>
  <si>
    <t>ИП Боев А.В.ул Базарная, д.19</t>
  </si>
  <si>
    <t>ИП Павленко Ю.В.ул Базарная, д.29 а, помещение 4</t>
  </si>
  <si>
    <t>ИП Павленко Ю.В. ул Базарная, д. 2 л</t>
  </si>
  <si>
    <t>ИП Крупович В.В., пер Общественный, д.    12 а</t>
  </si>
  <si>
    <t>ИП Крупович В.В., ул Мичурина, д.71</t>
  </si>
  <si>
    <t>ООО "Агросервис" ул Харьковская, д.2 В</t>
  </si>
  <si>
    <t>Лавров А.Е.ул Советской Конституции, д.34 а</t>
  </si>
  <si>
    <t>ИП Пивоваров В.В.ул Октябрьская, д. 35</t>
  </si>
  <si>
    <t>ИП Левченко Ю.В.ул Чиха, д.21</t>
  </si>
  <si>
    <t>Хотькин В. В.ул Михайлова, д. 35,корп.а</t>
  </si>
  <si>
    <t>ИП Ключко Г.В.37 км пк 9-10 перегон Михайло-Леонтьевская-Новошахтинск</t>
  </si>
  <si>
    <t>ООО "Диамед-юг"ул Просвещения, д.20/11 Б</t>
  </si>
  <si>
    <t>ООО "Пласт Сервис +"ул Шурфовая, д.1 Б</t>
  </si>
  <si>
    <t>ИП Захаров А.В.ул Харьковская, д. 4 б</t>
  </si>
  <si>
    <t>ООО "ТНС" ул.Просвещение 14 б</t>
  </si>
  <si>
    <t>ИП Кубкин А.А. ул.Советской Конституции 21</t>
  </si>
  <si>
    <t>ИП Наврузбеков А.Э. ул. Базарная 2</t>
  </si>
  <si>
    <t>ООО МП "АТ" ул. Советской Конституции 3</t>
  </si>
  <si>
    <t>ГБУ РО "ЦМР № 2 в г. Новошахтинске", ул. Харьковская 28А</t>
  </si>
  <si>
    <t>Логистический центр "Глория Джинс" ул. Харьковская 18</t>
  </si>
  <si>
    <t>Логистический центр "Глория Джинс" ул. Городская 1А</t>
  </si>
  <si>
    <t>ИП Боев А.В. ул Харьковская, д.30</t>
  </si>
  <si>
    <t>ИП Боев А.В.ул Харьковская, д.30,корп.б</t>
  </si>
  <si>
    <t>ИП Крупович В.В.ул Городская, д.62 Б</t>
  </si>
  <si>
    <t>ИП Крупович В.В.ул Городская, д.41 в</t>
  </si>
  <si>
    <t>ОАО Новошахтинскхлебопродукт ул.Вокзальная</t>
  </si>
  <si>
    <t>МП ККТС ул.Харьковская 72 д</t>
  </si>
  <si>
    <t>МП ККТС, ул.Пичугина,20</t>
  </si>
  <si>
    <t>МП ККТС, ул.40 лет С.Армии, 6а</t>
  </si>
  <si>
    <t>ООО"Водные ресурсы",ул Демократическая 2 А</t>
  </si>
  <si>
    <t>Общество с ограниченной ответственностью "НОВОШАХТИНСКИЙ ТОРГОВЫЙ КОМПЛЕКС" ул. Харьковская ,122</t>
  </si>
  <si>
    <t>ООО "Технология успеха" ул. Ростовская 17д</t>
  </si>
  <si>
    <t>ИП Галдина Н.С. ул Крупской, д.1-б, ,</t>
  </si>
  <si>
    <t>ИП Крупович В.В. ул Карла Маркса, д. 43 а</t>
  </si>
  <si>
    <t>ИП Захаров А.В.ул Харьковская, д. 120</t>
  </si>
  <si>
    <t>Голубев Д.В.г  ул Харьковская,  д.197г,</t>
  </si>
  <si>
    <t>МП ККТС ул.Кузнецкая 43</t>
  </si>
  <si>
    <t>МП ККТС, ул. Франко, 2</t>
  </si>
  <si>
    <t>ИП Косенкова Т.В. ул. Баженова 60А</t>
  </si>
  <si>
    <t>ИП Пивоваров В.В.ул Молодогвардейцев, д. 21 б</t>
  </si>
  <si>
    <t>ООО "Оникс"ул Привокзальная, д.146</t>
  </si>
  <si>
    <t>Понимаш Николай Владимирович, Гараж, сл. Родионово-Несветайская,</t>
  </si>
  <si>
    <t>Понимаш Николай Владимирович, Магазин, сл. Родионово-Несветайская</t>
  </si>
  <si>
    <t>ИП Поплавская Лариса Петровна, Административное здание, сл. Родионово-Несветайская</t>
  </si>
  <si>
    <t>Араджян Рубен Оганесович, Здания, сл. Родионово-Несветайская</t>
  </si>
  <si>
    <t>ИП Шацкий Виктор Александрович, Магазин, сл. Родионово-Несветайская</t>
  </si>
  <si>
    <t>Общество  с  ограниченной  ответственностью "Газстрой"</t>
  </si>
  <si>
    <t>Государственное унитарное предприятие Ростовской области "Октябрьское дорожное ремонтно-строительное управление", Административное здание, сл. Родионово-Несветайская</t>
  </si>
  <si>
    <t>Общество с ограниченной ответственностью  "Силуэт", Гараж, сл. Родионово-Несветайская</t>
  </si>
  <si>
    <t>Общество с ограниченной ответственностью  "Силуэт", Здание, сл. Родионово-Несветайская</t>
  </si>
  <si>
    <t>Федеральное государственное унитарное предприятие "Почта России", Здание, сл. Родионово-Несветайская</t>
  </si>
  <si>
    <t>ИП Каплин Дмитрий Николаевич, Магазин, сл. Родионово-Несветайская</t>
  </si>
  <si>
    <t>ИП Букреева Светлана Владимировна, Магазин, сл. Родионово-Несветайская</t>
  </si>
  <si>
    <t>ИП Кузьменко Галина Владимировна, Здания рынка, сл. Родионово-Несветайская</t>
  </si>
  <si>
    <t>ИП Кузьменко Галина Владимировна, Магазин, сл. Родионово-Несветайская</t>
  </si>
  <si>
    <t>Местная религиозная организация православный Приход  храма святителя Николая Чудотворца сл. Родионово-Несветайской Родионово-Несветайского района Ростовской области Шахтинской Епархии Русской Православной Церкви (Московский Патриархат), Приход Свято-Никольский, сл. Родионово-Несветайская</t>
  </si>
  <si>
    <t>ИП Карака Сергей Валерьевич, Здание, сл. Родионово-Несветайская</t>
  </si>
  <si>
    <t>Безусова Елена Геннадьевна, Магазин, сл. Родионово-Несветайская</t>
  </si>
  <si>
    <t>Ляшенко Григорий Николаевич, Производственный цех, сл. Родионово-Несветайская</t>
  </si>
  <si>
    <t>Индивидуальный предприниматель  Никишин Виктор Григорьевич, Аптечный пункт, сл. Родионово-Несветайская</t>
  </si>
  <si>
    <t>Наливайко Зоя Ивановна, Магазин, сл. Родионово-Несветайская</t>
  </si>
  <si>
    <t>ИП Саргсян Юрик Робертович, Мебельный цех, сл. Родионово-Несветайская</t>
  </si>
  <si>
    <t>ИП Саргсян Юрик Робертович, Автогараж, сл. Родионово-Несветайская</t>
  </si>
  <si>
    <t>ИП Саргсян Юрик Робертович, Нестационарный торговый объек, сл. Родионово-Несветайская</t>
  </si>
  <si>
    <t>ИП Куликовский Д.В., Магазин, сл. Родионово-Несветайская</t>
  </si>
  <si>
    <t>Сарксян К.К., Кафе, сл. Родионово-Несветайская</t>
  </si>
  <si>
    <t>ИП Головков Василий Михайлович, Бойня, сл. Родионово-Несветайская</t>
  </si>
  <si>
    <t>ИП Головков Василий Михайлович, Здание, сл. Родионово-Несветайская</t>
  </si>
  <si>
    <t>Харченко Михаил Николаевич, Торговый павильон, сл. Родионово-Несветайская</t>
  </si>
  <si>
    <t>ИП Качанов Олег Валерьевич, Торговый павильон, сл. Родионово-Несветайская</t>
  </si>
  <si>
    <t>Зудина Ефросинья Федоровна, Здание магазина, сл. Родионово-Несветайская</t>
  </si>
  <si>
    <t>ИП Попова  Галина Владимировна, Павильон шиномонтажа и балансировки колес, сл. Родионово-Несветайская</t>
  </si>
  <si>
    <t>ИП Маргарян Маргар Анушаванович, Цех по изготовлению мебели, магазин, сл. Родионово-Несветайская</t>
  </si>
  <si>
    <t>Общество  с  ограниченной  ответственностью  "Газпром межрегионгаз Ростов-на-Дону", Административное здание, сл. Родионово-Несветайская</t>
  </si>
  <si>
    <t>Недвига Валерий Викторович, Нежилое помещение, сл. Родионово-Несветайская</t>
  </si>
  <si>
    <t>ИП Сарибекян Артуш Рудикович, Нежилое помещение, сл. Родионово-Несветайская</t>
  </si>
  <si>
    <t>ИП Араджян Хачатур Оганнеси, Мебельный цех, сл. Родионово-Несветайская</t>
  </si>
  <si>
    <t>ИП Араджян Хачатур Оганнеси, Кафе, сл. Родионово-Несветайская</t>
  </si>
  <si>
    <t>Шапошников Е.А., Магазин, сл. Родионово-Несветайская</t>
  </si>
  <si>
    <t>Яковчук Игорь Иванович, Магазин, сл. Родионово-Несветайская</t>
  </si>
  <si>
    <t>ИП Котлярова Наталья Ивановна, Магазин, сл. Родионово-Несветайская</t>
  </si>
  <si>
    <t>Григорьян Роза Аршаковна, Магазин, сл. Родионово-Несветайская</t>
  </si>
  <si>
    <t>ПАО "Газпром газораспределение Ростов-на-Дону" , Административно-бытовой корпус, сл. Родионово-Несветайская</t>
  </si>
  <si>
    <t>ПАО "Газпром газораспределение Ростов-на-Дону" , ГРП №2, СКЗ, сл. Родионово-Несветайская</t>
  </si>
  <si>
    <t>ПАО "Газпром газораспределение Ростов-на-Дону" , ГРП №1, сл. Родионово-Несветайская</t>
  </si>
  <si>
    <t>ПАО "Газпром газораспределение Ростов-на-Дону" , СКЗ, сл. Родионово-Несветайская</t>
  </si>
  <si>
    <t>Кузьминов Тимофей Владимирович, Магазин, сл. Родионово-Несветайская</t>
  </si>
  <si>
    <t>Общество с ограниченной ответственностью "Говлад", Мастерская, сл. Родионово-Несветайская</t>
  </si>
  <si>
    <t>Некрасов Владимир Павлович, Нежилое помещение, сл. Родионово-Несветайская</t>
  </si>
  <si>
    <t>ИП Корницкая В.В., Магазин. сл. Родионово-Несветайская</t>
  </si>
  <si>
    <t>Давидян Х.А., Магазин, сл. Родионово-Несветайская</t>
  </si>
  <si>
    <t>Степанова Валентина Александровна, Магазин, сл. Родионово-Несветайская</t>
  </si>
  <si>
    <t>Хлебнова Людмила Ивановна, Здание магазина, сл. Родионово-Несветайская</t>
  </si>
  <si>
    <t>Хрипков Анатолий Георгиевич, Торговый ларек. сл. Родионово-Несветайская</t>
  </si>
  <si>
    <t>Общество с ограниченной ответственностью "Надежда", Здание складских и офисных помещений, сл. Родионово-Не6светайская</t>
  </si>
  <si>
    <t>Общество с ограниченной ответственностью "Надежда", Гараж, сл. Родионово-Не6светайская</t>
  </si>
  <si>
    <t>ИП Лозовой М.Н., Нежилое помещение, сл. Родионово-Несветайская</t>
  </si>
  <si>
    <t>Акционерное общество "РН-Ростовнефтепродукт", АЗС, сл. Родионово-Несветайская</t>
  </si>
  <si>
    <t>Гончаров  Тимур Игоревич, Нежилое здание, сл. Родионово-Несветайская</t>
  </si>
  <si>
    <t>Аксенов Николай Алексеевич, Торговый ларек, сл. Родионово-Несветайская</t>
  </si>
  <si>
    <t>Олейник Ирина Анатольевна, Помещение, сл. Родионово-Несветайская</t>
  </si>
  <si>
    <t>Индивидуальный предприниматель Кочиева  Ольга  Владимировна, Магазин, сл. Родионово-Несветайская</t>
  </si>
  <si>
    <t>Асваров   Алидер   Камалдинович, Магазин, сл. Родионово-Несветайская</t>
  </si>
  <si>
    <t>ИП Карапетян Левон Арустамович, Мастерская, сл. Родионово-Несветайская</t>
  </si>
  <si>
    <t>Серенко Надежда  Анатольевна, Магазин, сл. Родионово-Несветайская</t>
  </si>
  <si>
    <t>Будченко Николай Александрович, Магазин, сл. Родионово-Несветайская</t>
  </si>
  <si>
    <t>Индивидуальный предприниматель  Ткаченко  Юрий Юрьевич, Шиномонтаж, сл. Родионово-Несветайская</t>
  </si>
  <si>
    <t>Индивидуальный предприниматель Крайнц Людмила Алексеевна, Ветаптека, сл. Родионово-Несветайская</t>
  </si>
  <si>
    <t>Индивидуальный предприниматель Каплина Оксана Владимировна, Магазин, сл. Родионово-Несветайская</t>
  </si>
  <si>
    <t>Индивидуальный предприниматель Жищенко Светлана Анатольевна, сл. Родионово-Несветайская</t>
  </si>
  <si>
    <t>Акционерное общество "Торговый дом"Перекресток", Магазин "Пятерочка", сл. Родионово-Несветайская</t>
  </si>
  <si>
    <t>Маргарян Инна Грантовна, Столярная мастерская, сл. Родионово-Несветайская</t>
  </si>
  <si>
    <t>Индивидуальный предприниматель Безусов Михаил Иванович, Склад, сл. Родионово-Несветайская</t>
  </si>
  <si>
    <t>Индивидуальный предприниматель Кочковой Игорь Иванович, сл. Родионово-Несветайская</t>
  </si>
  <si>
    <t>Индивидуальный предприниматель  Камерова  Емилия   Филипповна, сл. Родионово-Несветайская</t>
  </si>
  <si>
    <t>ИП Исаханова Асмик  Бахшоевна, Магазин, сл. Родионово-Несветайская</t>
  </si>
  <si>
    <t>ИП Костикова Ольга Михайловна, Магазин, сл. Родионово-Несветайская</t>
  </si>
  <si>
    <t>ИП Кириленко Владимир Владимирович, Магазин, сл. Родионово-Несветайская</t>
  </si>
  <si>
    <t>Общество с ограниченной ответственностью "Оптово-розничное предприятие -Ростов", Здание магазина, сл. Родионово-Несветайская</t>
  </si>
  <si>
    <t>Общество с ограниченной ответственностью "Оптово-розничное предприятие -Ростов", Здание магазина "Современное домашнее хозяйство, сл. Родионово-Несветайская</t>
  </si>
  <si>
    <t>ИП Цьолко Ирина Марьяновна, Магазин, сл. Родионово-Несветайская</t>
  </si>
  <si>
    <t>Индивидуальный предприниматель Букреев Владимир Петрович, Торгово-складской комплекс, сл. Родионово-Несветайская</t>
  </si>
  <si>
    <t>Араджян Артем Рубенович, Магазин, сл. Родионово-Несветайская</t>
  </si>
  <si>
    <t>Араджян Артем Рубенович, Кафэ, сл. Родионово-Несветайская</t>
  </si>
  <si>
    <t>Мальцев Андрей Николаевич, Торгово-рыночный комплекс, сл. Родионово-Несветайская</t>
  </si>
  <si>
    <t>Мальцев Андрей Николаевич, Блинная, сл. Родионово-Несветайская</t>
  </si>
  <si>
    <t>Мальцев Андрей Николаевич, Магазин, сл. Родионово-Несветайская</t>
  </si>
  <si>
    <t>Мальцев Андрей Николаевич, Нежилое помещение, сл. Родионово-Несветайская</t>
  </si>
  <si>
    <t>муниципальное бюджетное учреждение культуры Родионово-Несветайского района "Межпоселенческая центральная библиотека", Помещение, сл. Родионово-Несветайская</t>
  </si>
  <si>
    <t>ГКУ РО "Центр занятости населения Родионово-Несветайского района", Административное здание, сл. Родионово-Несветайская</t>
  </si>
  <si>
    <t>Муниципальное  бюджетное учреждение дополнительного образования Родионово-Несветайского района "Детская школа искусств", Здание детской школы искусств, сл. Родионово-Несветайская</t>
  </si>
  <si>
    <t>Администрация Родионово-Несветайского сельского поселения, Административное здание, сл. Родионово-Несветайская</t>
  </si>
  <si>
    <t>муниципальное бюджетное дошкольное образовательное учреждение Родионово-Несветайского района детский сад № 1 "Тополек", Детский сад №1 "Тополек", сл. Родионово-Несветайская</t>
  </si>
  <si>
    <t>Муниципальное автономное учреждение "Многофункциональный центр предоставления государственных и муниципальных услуг" Родионово-Несветайского района, Помещение, сл. Родионово-Несветайская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</si>
  <si>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 7", Здание школы, сл. Родионово-Несветайская</t>
  </si>
  <si>
    <t>Администрация Родионово-Несветайского района, Административное здание, Гараж, сл. Родионово-Несветайская</t>
  </si>
  <si>
    <t>Администрация Родионово-Несветайского района, Военный комиссариат, сл. Родионово-Несветайская</t>
  </si>
  <si>
    <t>Администрация Родионово-Несветайского района, Нежилое помещение, сл. Родионово-Несветайская</t>
  </si>
  <si>
    <t>Муниципальное бюджетное учреждение здравоохранения Родионово-Несветайского района "Центральная районная больница", Здание поликлиники, сл. Родионово-Несветайская</t>
  </si>
  <si>
    <t>Муниципальное бюджетное учреждение здравоохранения Родионово-Несветайского района "Центральная районная больница", Ренгенокабинет, сл. Родионово-Несветайская</t>
  </si>
  <si>
    <t>Государственное казенное учреждение Ростовской области "Склады гражданской обороны", Спецсклады ГО , сл. Родионово-Несветайская</t>
  </si>
  <si>
    <t>Муниципальное бюджетное учреждение Родионово-Несветайский Районный Дом культуры, Районный Дом культуры, сл. Родионово-Несветайская</t>
  </si>
  <si>
    <t>Государственное казенное учреждение Ростовской области "Склады гражданской обороны", Здание ЦЭС. 1 ввод, сл. Родионово-Несветайская</t>
  </si>
  <si>
    <t>Государственное казенное учреждение Ростовской области "Склады гражданской обороны", Здание ЦЭС 2 ввод, сл. Родионово-Несветайская</t>
  </si>
  <si>
    <t>Авагян Вардан Нариманович, Здание бытового обслуживания, сл. Родионово-Несветайская</t>
  </si>
  <si>
    <t>ИП Матевосян Луиза Петросовна, Магазин, сл. Родионово-Несветайская</t>
  </si>
  <si>
    <t>ИП Матевосян  Луиза  Петросовна, Помещение, сл. Родионово-Несветайская</t>
  </si>
  <si>
    <t>Злогодухова Галина Санжовнаа, Здание, сл. Родионово-Несветайская</t>
  </si>
  <si>
    <t>Саркисян Нуне Рафики, сл. Родионово-Несветайская</t>
  </si>
  <si>
    <t>Костин Алексей Владимирович, сл. Родионово-Несветайская</t>
  </si>
  <si>
    <t>Силина Анна Николаевна, сл. Родионово-Несветайская</t>
  </si>
  <si>
    <t>Араджян Эдгар Рубенович, сл. Родионово-Несветайская</t>
  </si>
  <si>
    <t>Давидян Хорен Араратович. Здание, сл. Родионово-Несветайская</t>
  </si>
  <si>
    <t>Ретизник Сергей Николаевич, сл. Родионово-Несветайская</t>
  </si>
  <si>
    <t>ООО "Керамика", Кирпичный завод, сл. Родионово-Несветайская</t>
  </si>
  <si>
    <t>Степаненко Оксана Юрьевна, Нежилое здание,  сл. Родионово-Несветайская</t>
  </si>
  <si>
    <t>Сергиенко Ирина Ивановна, Магазин, сл. Родионово-Несветайская</t>
  </si>
  <si>
    <t>Середина Наталья Александровна, Здание,сл. Родионово-Несветайская</t>
  </si>
  <si>
    <t>Соболев Александр Алексеевич, Помещение, сл. Родионово-Несветайская</t>
  </si>
  <si>
    <t>Общество с ограниченной ответственностью "Дон", Магазин, сл. Родионово-Несветайская</t>
  </si>
  <si>
    <t>Алиев Ариф Тахир Оглы, Магазин, сл. Родионово-Несветайская</t>
  </si>
  <si>
    <t>Воронин Геннадий Николаевич, Магазин, сл. Родионово-Несветайская</t>
  </si>
  <si>
    <t>Масловский Сергей Леонидович, Магазин, сл. Родионово-Несветайская</t>
  </si>
  <si>
    <t>Головков Игорь Васильевич, Магазин, сл. Родионово-Несветайская</t>
  </si>
  <si>
    <t>Кондратьева Мария Ивановна, Административное здание, Гараж, сл. Родионово-Несветайская</t>
  </si>
  <si>
    <t>Лыскин Сергей Николаевич, Пастбище, 125 м на юго-запад от сл. Родионово-Несветайская</t>
  </si>
  <si>
    <t>Индивидуальный предприниматель Раздорский Александр Владимирович, Растворо-бетонный узел, сл. Родионово-Несветайская</t>
  </si>
  <si>
    <t>Кузьминова Елена Александровна, Магазин, сл. Родионово-Несветайская</t>
  </si>
  <si>
    <t>Понимаш Инна Михайловна, Здание, сл. Родионово-Несветайская</t>
  </si>
  <si>
    <t>Хвалов Игорь Викторович, Здание склада №2, сл. Родионово-Несветайская</t>
  </si>
  <si>
    <t>Индивидуальный предприниматель Кравцова Любовь Владимировна, Нежилое здание, сл. Родионово-Несветайская</t>
  </si>
  <si>
    <t>Индивидуальный предприниматель Стольный Михаил Николаевич, Торговый ларек, сл. Родионово-Несветайская</t>
  </si>
  <si>
    <t>Индивидуальный предприниматель Головко Сергей Иванович, Закусочная "Селянка", сл. Родионово-Несветайская</t>
  </si>
  <si>
    <t>Ефимов Алексей Грантович, Баня, сл. Родионово-Несветайская</t>
  </si>
  <si>
    <t>Общество с ограниченной ответственностью "Молочный завод "Родионовская Слобода", Материальный склад, сл. Родионово-Несветайская</t>
  </si>
  <si>
    <t>Проненко Марина Геннадьевна, Автомойка, сл. Родионово-Несветайская</t>
  </si>
  <si>
    <t>Индивидуальный предприниматель Татаришвили Теймураз Тариелович, Магазин, сл. Родионово-Несветайская</t>
  </si>
  <si>
    <t>Индивидуальный предприниматель Горковенко Михаил Сергеевич, Крупяной цех,  сл. Родионово-Несветайская</t>
  </si>
  <si>
    <t>ИП Асланян Г.Ю., Торговый павильон, сл. Родионово-Несветайская</t>
  </si>
  <si>
    <t>Индивидуальный предприниматель Рудь Дмитрий Викторович, Нежилое здание, сл. Родионово-Несветайская</t>
  </si>
  <si>
    <t>Зоричев Николай Николаевич, Офисное здание, сл. Родионово-Несветайская</t>
  </si>
  <si>
    <t>Манько Игорь Викторович, Здание салона красоты, сл. Родионово-Несветайская</t>
  </si>
  <si>
    <t>Индивидуальный предприниматель Погосов Армен Вазгенович, Нежилое помещение, сл. Родионово-Несветайская</t>
  </si>
  <si>
    <t>Индивидуальный предприниматель Мартышина Анна Васильевна, Торговый ларек, сл. Родионово-Несветайская</t>
  </si>
  <si>
    <t>Индивидуальный предприниматель Понимаш Владимир Николаевич, Нежилое помещение, сл. Родионово-Несветайская</t>
  </si>
  <si>
    <t>Индивидуальный предприниматель Понимаш Владимир Николаевич, Автогараж с пристройкой склад-база торговли, сл. Родионово-Несветайская</t>
  </si>
  <si>
    <t>Индивидуальный предприниматель Ясыновый Андрей Александрович, Магазин продовольственных товаров, сл. Родионово-Несветайская</t>
  </si>
  <si>
    <t>Индивидуальный предприниматель Шакарян Арамаис Ваняевич, Здание банно-прачечного комбината, сл. Родионово-Несветайская</t>
  </si>
  <si>
    <t>Агеикян Кристина Мгеровна, Производственное здание, сл. Родионово-Несветайская</t>
  </si>
  <si>
    <t>Усик Оксана Александровна, Магазин, сл. Родионово-Несветайская</t>
  </si>
  <si>
    <t>ООО "Трансуголь" ул. Ковалевской, 1</t>
  </si>
  <si>
    <t>ООО "Компани ЮТР" ул Алексеева, д.21,</t>
  </si>
  <si>
    <t>ООО"Водные ресурсы",обл Ростовская, р-н Родионово-Несветайский, , х Нижнесоленый,</t>
  </si>
  <si>
    <t>ООО "Дон Мучнов" - АБК автобазы, нежилое здание. Площадь: 813,1 кв.м</t>
  </si>
  <si>
    <t>Индивидуальный предприниматель Зотов Александр Эдуардович - Магазин, назначение: Нежилое здание. Площадь: общая 404.5 кв.м. Инвентарный номер: 113. Литер: А. Этажность: 2.</t>
  </si>
  <si>
    <t>Индивидуальный предприниматель Дерюгина Наталия Владимировна - Магазин</t>
  </si>
  <si>
    <t>Индивидуальный предприниматель Аветисян Светлана Михайловна - Помещение, назначение: нежилое. Площадь: общая 641,5 кв.м., номер на поэтажном плане: 7. Этаж: 1.</t>
  </si>
  <si>
    <t>Индивидуальный предприниматель Лавров Василий Петрович - Здание банка, назначение: нежилое. Площадь: общая 688.1 кв.м. Инвентарный номер: 68, Литер: А. Этажность: 2. Подземная эажность: 1.</t>
  </si>
  <si>
    <t>Солодкин Павел Эдуардович - Помещение, назначение: нежилое. Площадь: общая 677.2 кв.м., номера на поэтажном плане: 8,9,10,11,12,13,14,15,16,17,18,19,20. Этаж: 1.</t>
  </si>
  <si>
    <t>Индивидуальный предприниматель Гриднев Александр Васильевич - База № 10. Назначение: нежилое. Площадь: общая 1572.9 кв.м. Инвентарный номер: 66. Литер: Г. Этажность: 1.</t>
  </si>
  <si>
    <t>Литвинов Сергей Николаевич - Нежилое здание (цех по производству мебели, назначение: нежилое. Площадь: общая 1150.2 кв.м. Инвентарный номер: 1075. Литер: А1, а1,п/А1. Этажность: 1. Подземная этажность: 1.</t>
  </si>
  <si>
    <t>Индивидуальный предприниматель Семенчук Сергей Константинович - Административное здание, назначение: нежилое. Площадь: общая 24,6 кв.м. Количество этажей: 1.</t>
  </si>
  <si>
    <t>Индивидуальный предприниматель Гриднев Василий Александрович - Нежилое здание, площадью 4305.4 кв.м..</t>
  </si>
  <si>
    <t>Общество с ограниченной ответственностью "Бета Эстейт" - Здание универсама (магазина) "Пятерочка". Назначение: торговое. Площадь: общая 1441,8 кв.м. Инвентарный номер 15524. Литер: А. Этажность:1.</t>
  </si>
  <si>
    <t>Индивидуальный предприниматель Гриднев Александр Васильевич - Здание 300 тонного холодильника, назначение: нежилое здание литер Б, одноэтажное, общей площадью 645,1 кв.м.</t>
  </si>
  <si>
    <t>Общество с ограниченной ответственностью "Ростполипласт" - 1_ (от пр-ля) Ростполипласт: Цех по переработке вторсырья, площадью 559.1кв.м./ГПУ</t>
  </si>
  <si>
    <t>Общество с ограниченной ответственностью "Автолайн" - Здание АБК, общей площадью 102,1 кв.м. Литер: А.</t>
  </si>
  <si>
    <t>Акционерное общество "Гуковпогрузтранс" - Здание депо. Литер: А3А4, депо электровозное с пристроем и сварочным отделением. Литер: АА1А2.</t>
  </si>
  <si>
    <t>ООО "КЭС" -  ООО Агроторг Нежилое здание, назначение: нежилое. Площадь: общая 586,3 кв.м. Этажность:1./ГПУ</t>
  </si>
  <si>
    <t>Индивидуальный предприниматель Нестеренко Александр Анатольевич - Склад материальный, площадью 888,1кв.м. инв№13617. литер: Д</t>
  </si>
  <si>
    <t>Акционерное общество "ОТП Банк" - Здание банка Литер: А, п/А, этажность: 2  (2 ввод)</t>
  </si>
  <si>
    <t>Оганнесян Карапет Геворгович - Контрольно-пропускной пункт, площадью 192,3 кв.м. Литер: К</t>
  </si>
  <si>
    <t>Общество с ограниченной ответственностью "Энерджи Груп" -  ИП Украинская Е.А. (Производственное здание), РО, г Гуково, ул. Советская 2-я, д. 7/ГПУ</t>
  </si>
  <si>
    <t>Общество с ограниченной ответственностью  "Весна" - Здание магазина №6 "Весна"  Общая  площадь 1219,1 кв.м. Литер:АА.</t>
  </si>
  <si>
    <t>Муниципальное казенное учреждение города Гуково "Управление капитального строительства и жилищно - коммунального хозяйства" муниципального образования "Город Гуково" - ШНО-2 (Опора №4), г. Гуково, ул. Маяковского</t>
  </si>
  <si>
    <t>ООО "МЭСК" - ООО "ФОРА" (земельный участок (КТП-091)), РО, Каменский район, АКХ "Восход", участок №10 к.н. земельного участка 61:15:0602901:799</t>
  </si>
  <si>
    <t>ООО "МЭСК" - ООО "ФОРА" (земельный участок (КТП-090)), РО, Каменский район, АКХ "Восход", участок №10 к.н. земельного участка 61:15:0602901:799</t>
  </si>
  <si>
    <t>Общество с ограниченной ответственностью "Межрегиональная энергосбытовая компания" - Строительная площадка завода КТП-091 на зем.участке с кад.№61:15:0602901:799</t>
  </si>
  <si>
    <t>Общество с ограниченной ответственностью "Межрегиональная энергосбытовая компания" - Строительная площадка завода КТП-090 на зем.участке с кад.№61:15:0602901:799</t>
  </si>
  <si>
    <t>ООО "МЭСК" - ООО "КСМ-14"  "ДСУ №2"  Ростовская область , Красносулинский район, ст. Замчалово/ГПУ</t>
  </si>
  <si>
    <t>Общество с ограниченной ответственностью "Энерджи Груп" -  ИП Украинская Е.А. (Здание мех.пекарни. Площадь: общая 591.3 кв.м. Инвентарный номер: 21310. Литер: А. Этажность: 1), РО, Красносулинский район, рп Углеродовский/ГПУ</t>
  </si>
  <si>
    <t>ООО "МЭСК" -  ООО "КСМ-14"   "Установка для очистки отсева" Ростовская область , Красносулинский район,  ст. Замчалово/ГПУ</t>
  </si>
  <si>
    <t>ООО "МЭСК" -  ООО "КСМ-14"   "Завод" Ростовская область , Красносулинский район, ст. Замчалово/ГПУ</t>
  </si>
  <si>
    <t>ООО "МЭСК" -  ООО "КСМ-14"   "Передвижная ЯВУ-2" участок "Северный"   Ростовская область , Красносулинский район, ст. Замчалово/ГПУ</t>
  </si>
  <si>
    <t>Закрытое акционерное общество "Аникинский горно-обогатительный комбинат" - Адм.-быт. корпус, площадью 383,8кв.м.; Горно-дробильный цех, площадью 1224,3кв.м.; Здание конторы, площадью 511,4кв.м.; Здание локомот.депо, площадью 80,8кв.м.</t>
  </si>
  <si>
    <t>Садоводческое некоммерческое товарищество "Победа" - Земли садоводства  25га (массив № 11) СНТ "Победа" на севере пос. Алмазный</t>
  </si>
  <si>
    <t>Общество с ограниченной ответственностью "Завод Весоизмерительной Техники СХТ" - Проходная, назначение: нежилое. Количество этажей: 1.; здание комбайнового цеха, назначение: нежилое. Количество этажей: 1.; здание машинотракторного парка, назначение: Нежилое здание. Количество этажей: 2.; здание ремонтной мастерской, назначение: нежилое</t>
  </si>
  <si>
    <t>Индивидуальный предприниматель Казачкина Елена Викторовна - Магазин</t>
  </si>
  <si>
    <t>Общество с ограниченной ответственностью "Графит" - Земельный участок из категории земель "земли населенных пунктов", общей площадью 53739 кв.м. с кадастровым номером 61:51:0020701:256</t>
  </si>
  <si>
    <t>Резник Андрей Николаевич - Нежилое здание</t>
  </si>
  <si>
    <t>Муниципальное казенное учреждение " Управление жилищно-коммунального хозяйства" города Зверево - ТП - 153,ул. Макаренко</t>
  </si>
  <si>
    <t>ООО "КЭС" -  ООО "МагнитЭнерго" ММ "Зверево", ул.Обухова, 35,  г.Зверево/ГПУ</t>
  </si>
  <si>
    <t>ООО "КЭС" -  ячейка № 13 г. Зверево, ул. Осташенко, 18/ГПУ</t>
  </si>
  <si>
    <t>Общество с ограниченной ответственностью "МагнитЭнерго" -  Телекомпания "Маяк" ТП-163 РУ-0,4 кВ г.Зверево/ГПУ</t>
  </si>
  <si>
    <t>Общество с ограниченной ответственностью "Мясо Перерабатывающее предприятие "Темп" ул. Перспективная д. 2 корп. А</t>
  </si>
  <si>
    <t>МП ККТС ул.Коперника 6</t>
  </si>
  <si>
    <t>МП ККТС ул.Перспективная 6</t>
  </si>
  <si>
    <t>ООО"Водные ресурсы",ул Хмельницкого 1а</t>
  </si>
  <si>
    <t>ИП Аветисян М.П.ул Перспективная, д.     2 Д, корпус 1, ,</t>
  </si>
  <si>
    <t>ООО "Ресурс" ул.Хмельницкого 9</t>
  </si>
  <si>
    <t>ООО "ШахтаСтрой"</t>
  </si>
  <si>
    <t>МП ККТС, ул.Молодогвардейцев,10</t>
  </si>
  <si>
    <t>МП ККТС ул.Парковая 38</t>
  </si>
  <si>
    <t>ООО "Тата-Газ", ул. Р.-Крестьянская, 57</t>
  </si>
  <si>
    <t>МП ККТС ул.Радио 84</t>
  </si>
  <si>
    <t>Логистический центр "Глория Джинс" ул. Молодежная 2</t>
  </si>
  <si>
    <t>Общество с ограниченной ответственностью "НОВОШАХТИНСКИЙ ТОРГОВЫЙ КОМПЛЕКС" ул. Ленинградская д. 5 корп. А</t>
  </si>
  <si>
    <t>ИП Боев А.В.ул Радио 36 корпус а</t>
  </si>
  <si>
    <t>ИП Павленко Ю.В. ул Радио, д.    17</t>
  </si>
  <si>
    <t>Сердюков С.В.ул Радио, д. 15-д</t>
  </si>
  <si>
    <t>ООО "Дональянс"ул Вокзальная, д. 16</t>
  </si>
  <si>
    <t>ИП Захаров А.В.ул ул Вокзальная, д.16 б</t>
  </si>
  <si>
    <t>Андреева Л.Д. ул.Ленинградская 4</t>
  </si>
  <si>
    <t>ООО "ЭМС" ул.Бестужева 95</t>
  </si>
  <si>
    <t>ООО "НИТРО СИБИРЬ ДОН" Октябрьский, х Ильичевка, ул Молодежная, зд. 4</t>
  </si>
  <si>
    <t>МП ККТС, Самбек</t>
  </si>
  <si>
    <t>ООО"Водные ресурсы",ул Восточная 8Ж</t>
  </si>
  <si>
    <t>ООО "УТКФ" ул. Желябова 37б</t>
  </si>
  <si>
    <t>ООО "КН" ул Международная, д. 1в</t>
  </si>
  <si>
    <t>ИП Павленко Ю.В.г Новошахтинск  у автодороги "Красный-Самбек" (поворот на шахту Самбековская)</t>
  </si>
  <si>
    <t>ЗАО "ИКС 5 Недвижимость"ул Курчатова, д.    34</t>
  </si>
  <si>
    <t>МП ККТС ул.Тургенева 2А</t>
  </si>
  <si>
    <t>МП ККТС, ул.Чайковского, 83б</t>
  </si>
  <si>
    <t>ИП Пивоваров В.В. ул Короленко, д. 26</t>
  </si>
  <si>
    <t>ИП Гальберг А.А.ул Радио, д.15 г</t>
  </si>
  <si>
    <t>Даниелян А.А.ул Вернигоренко, д.39</t>
  </si>
  <si>
    <t>Итого по Западным МЭС</t>
  </si>
  <si>
    <t>Каменские МЭС</t>
  </si>
  <si>
    <t>ГУП РО "Октябрьское дорожное ремонтно-строительное управление" АБЗ, Белокалитвинский район, п.Коксовый</t>
  </si>
  <si>
    <t>ИП Цыбулевский Александр Викторович Цех обработки камня Белокалитвинский р-н, х.Богураев ул. Технологическая,3</t>
  </si>
  <si>
    <t>ИП Свинарев Андрей Павлович Здание склада и гараж, п.Коксовый, территория шахты №1-36;</t>
  </si>
  <si>
    <t>ООО "Агро-Трейдинг", п.Атаева, ул. Чехова, 72а</t>
  </si>
  <si>
    <t>ООО "Куликово"-  ССО</t>
  </si>
  <si>
    <t>ООО "Морозовский Торговый Комплекс"</t>
  </si>
  <si>
    <t xml:space="preserve"> Хрипунов А.В.</t>
  </si>
  <si>
    <t>ИП Сираева А.Х.</t>
  </si>
  <si>
    <t>АО "Ростовтоппром"</t>
  </si>
  <si>
    <t>ИП Муровцева С.А.</t>
  </si>
  <si>
    <t>ИП Назарова М.Л.</t>
  </si>
  <si>
    <t>Моисеенко И.В.</t>
  </si>
  <si>
    <t>ИП Гришин С.А.</t>
  </si>
  <si>
    <t>ИП Семёновых В.Н.</t>
  </si>
  <si>
    <t>АО "ВОЕНТОРГ-ЮГ" – ССО</t>
  </si>
  <si>
    <t>АО "ВОЕНТОРГ-ЮГ"  – ССО</t>
  </si>
  <si>
    <t>ООО "Улыбка"</t>
  </si>
  <si>
    <t>ООО "АГБ"</t>
  </si>
  <si>
    <t>ИП Калмыков А.В.</t>
  </si>
  <si>
    <t>ИП Корнева Т.Б.</t>
  </si>
  <si>
    <t>ИП Макаренко А.В.</t>
  </si>
  <si>
    <t>ИП Супринович В.А.</t>
  </si>
  <si>
    <t>ИП Хечумян Г.А.</t>
  </si>
  <si>
    <t>Зубарев Д.А.</t>
  </si>
  <si>
    <t>Кондрашёв М.Е.</t>
  </si>
  <si>
    <t>ИП Сомов Д.Н.</t>
  </si>
  <si>
    <t>Волченко Т.Г.</t>
  </si>
  <si>
    <t>Мартозина А.Х.</t>
  </si>
  <si>
    <t>Мартозина В.А.</t>
  </si>
  <si>
    <t>Досаева В.Н.</t>
  </si>
  <si>
    <t>ИП Степаненко Н.П.</t>
  </si>
  <si>
    <t>ИП Хрипунов А.В.</t>
  </si>
  <si>
    <t>ИП Федотенко И.А.</t>
  </si>
  <si>
    <t>Иваненко Лилия Владимировна</t>
  </si>
  <si>
    <t>ООО "Славия"</t>
  </si>
  <si>
    <t>Силин А.Н.</t>
  </si>
  <si>
    <t>Муленко Т.И.</t>
  </si>
  <si>
    <t>ИП Супринович А.А.</t>
  </si>
  <si>
    <t>Вайногий П.И.</t>
  </si>
  <si>
    <t>Попова С.П.</t>
  </si>
  <si>
    <t>Евсюков В.И.</t>
  </si>
  <si>
    <t>ООО "ЭКО"</t>
  </si>
  <si>
    <t>ИП Пашутина А.М.</t>
  </si>
  <si>
    <t>ИП Федунова Н.А..</t>
  </si>
  <si>
    <t>ИП Саруханов Б.Б.</t>
  </si>
  <si>
    <t>ИП Кочу М.А.</t>
  </si>
  <si>
    <t>ИП Арустамян Ш.М.</t>
  </si>
  <si>
    <t>Бондарев С.В.</t>
  </si>
  <si>
    <t>Юлов В.В.</t>
  </si>
  <si>
    <t>ИП Голуб Е.В.</t>
  </si>
  <si>
    <t>ПАО КБ "Центр-Инвест"</t>
  </si>
  <si>
    <t>Фастащенко Н.Г.</t>
  </si>
  <si>
    <t>Крицкий Д.А.</t>
  </si>
  <si>
    <t>ИП Мартиросян В.М.</t>
  </si>
  <si>
    <t>ИП Фисенко С.В.</t>
  </si>
  <si>
    <t>Баленко С.Г.</t>
  </si>
  <si>
    <t>ИП Калмыков С.Л.</t>
  </si>
  <si>
    <t>ООО "Жилищно-коммунальное хозяйство Чистый город-сервис"</t>
  </si>
  <si>
    <t>ИП Горшунов В.М.</t>
  </si>
  <si>
    <t>Балахтин А.А.</t>
  </si>
  <si>
    <t>ИП Орлов В.П.</t>
  </si>
  <si>
    <t>ИП Бессарабова О.В.</t>
  </si>
  <si>
    <t>ИП Шакирова С.Ф.</t>
  </si>
  <si>
    <t>ИП Земцов Д.В.</t>
  </si>
  <si>
    <t>ИП Вербин А.А.</t>
  </si>
  <si>
    <t>Ерохина Н.П.</t>
  </si>
  <si>
    <t>Шатов Сергей Иванович – ССО</t>
  </si>
  <si>
    <t>ООО "Эдельвейс"</t>
  </si>
  <si>
    <t>ООО "Феникс"</t>
  </si>
  <si>
    <t>ИП Агаджанян Н.Ш.</t>
  </si>
  <si>
    <t>ИП Красюкова С.Г.</t>
  </si>
  <si>
    <t>Ляшенко Т.А.</t>
  </si>
  <si>
    <t>ИП Моисеенко А.В.</t>
  </si>
  <si>
    <t>ООО "Солнечная стоматология"</t>
  </si>
  <si>
    <t>Завальнюков М.Ф.</t>
  </si>
  <si>
    <t>Марченко А.Н.</t>
  </si>
  <si>
    <t>Пивоварова Л.В.</t>
  </si>
  <si>
    <t>ИП Камышникова А.Ю.</t>
  </si>
  <si>
    <t xml:space="preserve"> Жужнев С.В.</t>
  </si>
  <si>
    <t>Ходыкин В.А.</t>
  </si>
  <si>
    <t>ИП Коржанова М.С.</t>
  </si>
  <si>
    <t>Калич А.В.</t>
  </si>
  <si>
    <t>Моисеева О.Г.</t>
  </si>
  <si>
    <t>Дегтярев К.А.</t>
  </si>
  <si>
    <t>Морозова Н.М.</t>
  </si>
  <si>
    <t>Манушакян Н.Х.</t>
  </si>
  <si>
    <t>Корнев С.В.</t>
  </si>
  <si>
    <t>Виткалов Е.Н.</t>
  </si>
  <si>
    <t>ИП Цицорина Л.З..</t>
  </si>
  <si>
    <t>ИП Свиридова Т.А.</t>
  </si>
  <si>
    <t>Калич Н.В.</t>
  </si>
  <si>
    <t>Степаненко В.В.</t>
  </si>
  <si>
    <t>Кузнецова Н.Г.</t>
  </si>
  <si>
    <t>Забродин С.П.</t>
  </si>
  <si>
    <t>Досаева Е.Г.</t>
  </si>
  <si>
    <t>ООО " Пищевое"</t>
  </si>
  <si>
    <t>Грошев С.В.</t>
  </si>
  <si>
    <t>Буряк Е.В.</t>
  </si>
  <si>
    <t>Приходько Е.Б.</t>
  </si>
  <si>
    <t>Кононенко А.Н.</t>
  </si>
  <si>
    <t>ИП Маркушин К.И.</t>
  </si>
  <si>
    <t>Вербина О.Н.</t>
  </si>
  <si>
    <t>ООО "Технология"</t>
  </si>
  <si>
    <t>Сорокин К.А.</t>
  </si>
  <si>
    <t>ИП Рогозян А.А.</t>
  </si>
  <si>
    <t>Запорожцев И.В.</t>
  </si>
  <si>
    <t>Подболотов Г.С.</t>
  </si>
  <si>
    <t>Михайличенко В.А.</t>
  </si>
  <si>
    <t>ИП Иванова С.П.</t>
  </si>
  <si>
    <t>ИП Осипова Г.С.</t>
  </si>
  <si>
    <t xml:space="preserve"> Незнанов А.В.</t>
  </si>
  <si>
    <t>Степаненко А.В.</t>
  </si>
  <si>
    <t>ООО "Морозовское молоко"</t>
  </si>
  <si>
    <t>Бондарев С.А.</t>
  </si>
  <si>
    <t>Прудников Р.П.</t>
  </si>
  <si>
    <t>Тришечкин С.П.</t>
  </si>
  <si>
    <t>ИП Медына В.Е.</t>
  </si>
  <si>
    <t>ООО "Брусника" – ССО</t>
  </si>
  <si>
    <t>Плотников Игорь Валерьевич – ССО</t>
  </si>
  <si>
    <t>Мартиросян В.М.</t>
  </si>
  <si>
    <t>ИП Юдина Ольга Васильевна</t>
  </si>
  <si>
    <t>Анисимов В.Г.</t>
  </si>
  <si>
    <t>ИП Авилкина С.В.</t>
  </si>
  <si>
    <t>ООО "Сатурн"</t>
  </si>
  <si>
    <t>ООО "Ассорти-экспресс"</t>
  </si>
  <si>
    <t>Андреева С.А.</t>
  </si>
  <si>
    <t>ООО "Редакция газеты "Морозовский вестник"</t>
  </si>
  <si>
    <t>ИП Матевосян А.А.</t>
  </si>
  <si>
    <t>Котанова М.М.</t>
  </si>
  <si>
    <t>ООО "Колеса РЖД"</t>
  </si>
  <si>
    <t>ИП Моргачев Е.А.</t>
  </si>
  <si>
    <t>Мкртчан А.В.</t>
  </si>
  <si>
    <t>Бессмертный С.И.</t>
  </si>
  <si>
    <t>Шемякина НИВ</t>
  </si>
  <si>
    <t>ИП Мусин А.С.</t>
  </si>
  <si>
    <t>Кутявина Р.И.</t>
  </si>
  <si>
    <t>Кузнецов П.П.</t>
  </si>
  <si>
    <t>ИП Сидоренко В.Н.</t>
  </si>
  <si>
    <t>ИП Киреева Е.П.</t>
  </si>
  <si>
    <t>ИП Золотовский С.Н.</t>
  </si>
  <si>
    <t>Калькаева Н.П.</t>
  </si>
  <si>
    <t>ИП Капица В.С.</t>
  </si>
  <si>
    <t>ИП Свиридов А.А.</t>
  </si>
  <si>
    <t>Степаненко Т.В.</t>
  </si>
  <si>
    <t>ИП Мычко Я.С.</t>
  </si>
  <si>
    <t>Варданян Альберт Абгарович – ССО</t>
  </si>
  <si>
    <t>Беляевская Л.В.</t>
  </si>
  <si>
    <t>Пономарев А.А.</t>
  </si>
  <si>
    <t>ИП Сомов С.Н.</t>
  </si>
  <si>
    <t>ИП Новик Д.А.</t>
  </si>
  <si>
    <t>Давтян Г.В.</t>
  </si>
  <si>
    <t>Хачатрян Арзуман Володяевич – ССО</t>
  </si>
  <si>
    <t>ИП Мкртчан Т.М.</t>
  </si>
  <si>
    <t>Родоманченко И.А.</t>
  </si>
  <si>
    <t>ИП Маркин О.В.</t>
  </si>
  <si>
    <t>ИП Петрова Ольга Алексеевна – ССО</t>
  </si>
  <si>
    <t>Грошев В.П.</t>
  </si>
  <si>
    <t>Романов Д.Н.</t>
  </si>
  <si>
    <t>ИП Ким Михаил Викторович – ССО</t>
  </si>
  <si>
    <t>ИП Павлова Л.Н.</t>
  </si>
  <si>
    <t>ИП Виконская О.Г.</t>
  </si>
  <si>
    <t>ФГУП "Почта России"</t>
  </si>
  <si>
    <t>АО "Почта России"</t>
  </si>
  <si>
    <t>ИП Овчинников А.М.</t>
  </si>
  <si>
    <t>ИП Мирошниченко Ю.А.</t>
  </si>
  <si>
    <t>ООО "Минерал Снаб"</t>
  </si>
  <si>
    <t>ООО "Лидер"</t>
  </si>
  <si>
    <t>ИП Дегтярев А.А.</t>
  </si>
  <si>
    <t>ИП Ахмедов С.Б.</t>
  </si>
  <si>
    <t>Ф.Л. Тришечкин В.П.</t>
  </si>
  <si>
    <t>ИП Ежов А.В.</t>
  </si>
  <si>
    <t>ИП Попов Ю.В.</t>
  </si>
  <si>
    <t>ООО "Агрофактор"</t>
  </si>
  <si>
    <t>ООО Агроиндустрия</t>
  </si>
  <si>
    <t>АО "Углегорск-Цемент"</t>
  </si>
  <si>
    <t>ООО "САМ-строй "</t>
  </si>
  <si>
    <t>ИП Белимова И.П.</t>
  </si>
  <si>
    <t>ИП Нецкин Владимир Александрович Линия по просеиваниюсыпучих материалов, п.Горняцкий, ул.Путевая,55</t>
  </si>
  <si>
    <t>ИП  Яковлева И.С. Торговые павильоны г.Белая Калитва, ул.Энтузиастов,12</t>
  </si>
  <si>
    <t>ООО "ПРОДКОНТРАКТИНВЕСТ", Производственный цех, г.Белая Калитва, ул.Совхозная, 60 ССО</t>
  </si>
  <si>
    <t>ООО "Алунекст" Производственный корпус</t>
  </si>
  <si>
    <t>Максимова Татьяна Петровна магазин "Южный" г.Белая Калитва, ул.Совхозная</t>
  </si>
  <si>
    <t>ИП Габриелян Андраник Габриелович магазин "Антей" г.Белая Калитва, ул. Светлая ,6</t>
  </si>
  <si>
    <t>ООО "Алувин" Обособленное подразделение г.Белая Калитва, ул.Совхозная, 2 в</t>
  </si>
  <si>
    <t>ООО "Калитваавтотранс" База, г.Белая Калитва, ул.Комарова,70</t>
  </si>
  <si>
    <t>ООО "Хлеб" хлебозавод г.Белая Калитва, ул.Российская, 23</t>
  </si>
  <si>
    <t>ГУП РО "УРСВ" КНС-3 г. Белая Калитва,ул. Российская, 303б</t>
  </si>
  <si>
    <t>ООО "Маяк" Магазин, г.Белая Калитва, ул.Энгельса, №94</t>
  </si>
  <si>
    <t>ИП Позднышева Вера Васильевна кафе "МИРАЖ", г.Белая Калитва, ул.Строительная, 5</t>
  </si>
  <si>
    <t>ИП Позднышева Вера Васильевна кафе "МИРАЖ", Павильон г.Белая Калитва, 50м на северо-запад от многоквартирного жилого дома ул.Театральная, 20</t>
  </si>
  <si>
    <t>ООО "Распределенная генерация", Станция смешивания №1, г.Белая Калитва, ул.Калинина, 2а</t>
  </si>
  <si>
    <t>Бесчетный В.М.</t>
  </si>
  <si>
    <t>ИП Коротицин А.И.</t>
  </si>
  <si>
    <t>Ключников К.И.</t>
  </si>
  <si>
    <t>ЗАО "ИКС 5 Недвижимость", Магазин "Пятёрочка" Белокалитвинский р-н, р.п.Шолоховский, ул.Пушкина, 48-а</t>
  </si>
  <si>
    <t>ИП Свинарев Андрей Павлович Помещение асфальтно-бетонной установки, Тацинский район, х.Михайлов,  территория шахты "Восточная"</t>
  </si>
  <si>
    <t>ГУП РО "УРСВ" КНС "Восточная", п.Шолоховский, ул.Шахтерская, 2 "А"</t>
  </si>
  <si>
    <t>АО "Тацинский молочный завод"</t>
  </si>
  <si>
    <t>ИП Саркисян Д. Г.</t>
  </si>
  <si>
    <t>ИП Саакян С.Л.</t>
  </si>
  <si>
    <t>ООО "РЗК "Ресурс"</t>
  </si>
  <si>
    <t>ООО "Крупозавод "Тацинский"</t>
  </si>
  <si>
    <t>ИП Жуков К.А</t>
  </si>
  <si>
    <t>Тацинское районное потребительское общество</t>
  </si>
  <si>
    <t>ИП Гудикова И.А.</t>
  </si>
  <si>
    <t>Муниципальное унитарное предприятие жилищно-коммунального хозяйства "Станица"</t>
  </si>
  <si>
    <t>ООО "Тацинское автотранспортное предприятие"</t>
  </si>
  <si>
    <t>ИП  Саруханян Рузана Рафиковна</t>
  </si>
  <si>
    <t>Лукьянченко А.В.</t>
  </si>
  <si>
    <t>ООО "Ласточка" х.Какичев, лев. берег реки Северский Донец</t>
  </si>
  <si>
    <t>Хачатрян Е.С.</t>
  </si>
  <si>
    <t>ИП Филатов Г.А.</t>
  </si>
  <si>
    <t>ООО "Донецк-Пластик"</t>
  </si>
  <si>
    <t>ИП Коржова С.В.</t>
  </si>
  <si>
    <t>ИП Золотарева Е.В.</t>
  </si>
  <si>
    <t>ООО ДОК "Солнечная поляна"</t>
  </si>
  <si>
    <t>ООО "Донсельхозрынок"</t>
  </si>
  <si>
    <t>ООО "Донец"</t>
  </si>
  <si>
    <t>ИП Строителев О.П.</t>
  </si>
  <si>
    <t>ООО ТД "Император"</t>
  </si>
  <si>
    <t>ИП Гладких С.А.</t>
  </si>
  <si>
    <t>МУ "Управление ЖКХ, транспорта и связи"</t>
  </si>
  <si>
    <t>МБУЗ "ЦГБ" г.Донецка РО Поликлиника №1</t>
  </si>
  <si>
    <t>МБУЗ "ЦГБ" г.Донецка РО ЦГБ г.Донецк</t>
  </si>
  <si>
    <t>ТСЖ "Гарант"  3-й мик-он д. 3 п. 2</t>
  </si>
  <si>
    <t>ТСЖ "Гарант" 3-й мик-он д. 4 п. 2</t>
  </si>
  <si>
    <t>ТСЖ "Гарант"  3-й мик-он д. 5 п. 2</t>
  </si>
  <si>
    <t>ТСЖ "Гарант"  3-й мик-он д. 5 п. 7</t>
  </si>
  <si>
    <t>ООО "Управляющая компания "Мой ЖЭК" ул. Королева, 10 А</t>
  </si>
  <si>
    <t>ТСЖ "Наш дом"    3-й микр-он, д.8В</t>
  </si>
  <si>
    <t>ТСЖ "Наш дом"    3-й микр-он, д.8А</t>
  </si>
  <si>
    <t>ООО "Локомотив-Сервис Ростов"</t>
  </si>
  <si>
    <t>ООО "Роскошная Мозаика"</t>
  </si>
  <si>
    <t>МБУЗ "ЦГБ" г.Донецка РО Поликлиника № 2</t>
  </si>
  <si>
    <t>МБУЗ "ЦГБ" г.Донецка РО 12 квартал д.4</t>
  </si>
  <si>
    <t>ТСЖ 16 кв-л. д.5</t>
  </si>
  <si>
    <t xml:space="preserve"> ТСЖ 16 кв-л. д.9 (п.1,2,3)</t>
  </si>
  <si>
    <t>ТСЖ 16 кв-л. д.9(п.4,5,6)</t>
  </si>
  <si>
    <t>ТСЖ "Наш дом"  3-й микр-он, д.2</t>
  </si>
  <si>
    <t>ТСЖ "Наш дом"   3-й микр-он, д.7Б</t>
  </si>
  <si>
    <t>ТСЖ "Наш дом"   3-й микр-он, д.7Г</t>
  </si>
  <si>
    <t>ТСЖ "Наш дом"    3-й микр-он, д.7В</t>
  </si>
  <si>
    <t>Государственная компания "Автодор"</t>
  </si>
  <si>
    <t>ЗАО "Каменская СТОА"</t>
  </si>
  <si>
    <t>ИП Лобов А.П.</t>
  </si>
  <si>
    <t>Палкин А.Н.</t>
  </si>
  <si>
    <t>ФГУП "РТРС"</t>
  </si>
  <si>
    <t>ПАО "Сбербанк России" Каменское отделение Ростовского отделения № 5221</t>
  </si>
  <si>
    <t>АО "Северо-Кавказское ПГО"</t>
  </si>
  <si>
    <t>ООО "Квест"</t>
  </si>
  <si>
    <t>ИП Полынкин В.А.</t>
  </si>
  <si>
    <t>ИП Селявкин С.А.</t>
  </si>
  <si>
    <t>ИП Бодрухин С.В.</t>
  </si>
  <si>
    <t>МУП "Жемчужина"</t>
  </si>
  <si>
    <t>ООО "Торговый дом "Тигарбо"</t>
  </si>
  <si>
    <t>ООО "Каменск-Шахтинский автоцентр КАМАЗ"</t>
  </si>
  <si>
    <t xml:space="preserve"> ООО "Квест"</t>
  </si>
  <si>
    <t>Пчелкин А.С.</t>
  </si>
  <si>
    <t>ООО "ЭСК "Энергостандарт" (ООО "АС")</t>
  </si>
  <si>
    <t>ООО "Энерджи Груп" (МУП "Каменсктеплосеть)</t>
  </si>
  <si>
    <t>ООО "МЭСК" (ФГАОУ  ДПО"Каменский ЦППК")</t>
  </si>
  <si>
    <t>ГОУ СПО РО КТСиА</t>
  </si>
  <si>
    <t>ИП Андреянов В.В.</t>
  </si>
  <si>
    <t>ГУП РО "УРСВ"</t>
  </si>
  <si>
    <t>МУП "Молодежный" Астаховского СП</t>
  </si>
  <si>
    <t>Сиянко А.В.</t>
  </si>
  <si>
    <t>Недодаев С.В.</t>
  </si>
  <si>
    <t>Винникова Т.Н.</t>
  </si>
  <si>
    <t>ООО "Обливское РТП"</t>
  </si>
  <si>
    <t>Лазарева О.И.</t>
  </si>
  <si>
    <t>Самохвалова Т.П.</t>
  </si>
  <si>
    <t>Ткаченко И.В.</t>
  </si>
  <si>
    <t>Пащенко О.М.</t>
  </si>
  <si>
    <t>Васильева А.Ш.</t>
  </si>
  <si>
    <t>Александрина С.А.</t>
  </si>
  <si>
    <t>ИП Тюрморезов С.В.</t>
  </si>
  <si>
    <t>ИП Тормосин А.К.</t>
  </si>
  <si>
    <t>Карачкин Ю.Н.</t>
  </si>
  <si>
    <t>ИП Клыша Г.Ю.</t>
  </si>
  <si>
    <t>Щепелев В.Н.</t>
  </si>
  <si>
    <t>Шаповаленко С.А.</t>
  </si>
  <si>
    <t>Светличкин С.В.</t>
  </si>
  <si>
    <t>Заименко Е.Д.</t>
  </si>
  <si>
    <t>Романенко О.В.</t>
  </si>
  <si>
    <t>Романенко С.Н.</t>
  </si>
  <si>
    <t>Трепель В.В.</t>
  </si>
  <si>
    <t>Ануфриенко И.В.</t>
  </si>
  <si>
    <t>Заименко Н.В.</t>
  </si>
  <si>
    <t>ГУП РО "УРСВ"  КНС-1 подкачки г.Белая Калитва,ул.Заречная 2б</t>
  </si>
  <si>
    <t>ЗАО "ИКС 5 Недвижимость", Магазин г.Белая Калитва, ул.Машиностроителей, 24 (ССО)</t>
  </si>
  <si>
    <t>ООО "Донской Алюминий", г.Белая Калитва, ул.Крайняя, 24 ССО</t>
  </si>
  <si>
    <t>АО "Юг Руси", г.Белая Калитва, ул.Сельмашевская, 2 ССО</t>
  </si>
  <si>
    <t>ООО "Синегорский камень",  п.Синегорский,ул.Донская,12</t>
  </si>
  <si>
    <t>АО "Жирновское АТП"</t>
  </si>
  <si>
    <t>ООО " Ландшафт "</t>
  </si>
  <si>
    <t>АО "КСТЗ"</t>
  </si>
  <si>
    <t>ИП Бермант Ю.В.</t>
  </si>
  <si>
    <t>ООО "Дон Экспорт"</t>
  </si>
  <si>
    <t>ООО "Арамид"</t>
  </si>
  <si>
    <t>ООО "Агат"</t>
  </si>
  <si>
    <t>ООО "Лакомка"</t>
  </si>
  <si>
    <t>ИП РядноваЛ.М.</t>
  </si>
  <si>
    <t>ООО "Инвест"</t>
  </si>
  <si>
    <t>ООО "Капитал"</t>
  </si>
  <si>
    <t>Арушанов А.Т.</t>
  </si>
  <si>
    <t>ИП Цай И.Г.</t>
  </si>
  <si>
    <t>ООО "Эдем-2 "</t>
  </si>
  <si>
    <t>ИП  Рудаков С.Н.</t>
  </si>
  <si>
    <t>ООО  СУ-1 "Каменскстрой"</t>
  </si>
  <si>
    <t>Мирошниченко С.А.</t>
  </si>
  <si>
    <t>ООО "НПКФ "АВС-К"</t>
  </si>
  <si>
    <t>ООО "Энерджи Груп" (ООО "Стальмонтаж")</t>
  </si>
  <si>
    <t>ООО "КЭС" (ОАО "Донэнерго"Тепловые сети")</t>
  </si>
  <si>
    <t>ООО «Агро-Индустриальная корпорация Астон»</t>
  </si>
  <si>
    <t>ИП АндрюноваТ.И.</t>
  </si>
  <si>
    <t>Мажурина Н.Ф.</t>
  </si>
  <si>
    <t>ИП Батагова Л.А.</t>
  </si>
  <si>
    <t>ИП Дарчинян А.Г.</t>
  </si>
  <si>
    <t>Хачатрян Р.А.</t>
  </si>
  <si>
    <t>ООО "Крупно"</t>
  </si>
  <si>
    <t>ЗАО "Каменскстальконструкция"</t>
  </si>
  <si>
    <t>Арушанов В.Г.</t>
  </si>
  <si>
    <t>ООО "Авангард"</t>
  </si>
  <si>
    <t>ООО "Агропроминвест"</t>
  </si>
  <si>
    <t>ОАО "Каменское ПОГАТ"</t>
  </si>
  <si>
    <t>ЗАО "Каменское РСУ"</t>
  </si>
  <si>
    <t>ЗАО "Каменский хлебокомбинат"</t>
  </si>
  <si>
    <t>АО "Рынок"</t>
  </si>
  <si>
    <t>ООО "Диорит"</t>
  </si>
  <si>
    <t>АО "Корпорация "Глория  джинс"</t>
  </si>
  <si>
    <t>ООО "ВИП"</t>
  </si>
  <si>
    <t>ООО "Комбинат коммунальных предприятий"</t>
  </si>
  <si>
    <t>Каменское РАЙПО</t>
  </si>
  <si>
    <t>АО "Глория Джинс"</t>
  </si>
  <si>
    <t>ИП Кобелев С.А.</t>
  </si>
  <si>
    <t xml:space="preserve"> Арушанова Д.А.</t>
  </si>
  <si>
    <t>ИП Рудаков Д.В.</t>
  </si>
  <si>
    <t>ООО "Регион-Инвест"</t>
  </si>
  <si>
    <t>ИП Шутенко А.В.</t>
  </si>
  <si>
    <t>ИП Неженец А.Г.</t>
  </si>
  <si>
    <t>ООО "Каменский станкостроительный завод"</t>
  </si>
  <si>
    <t xml:space="preserve">Орлов Р.Ю.          </t>
  </si>
  <si>
    <t>Канцурова Е.Ф.</t>
  </si>
  <si>
    <t>Шпаков Ю.Н</t>
  </si>
  <si>
    <t>ООО "Универсальная база"</t>
  </si>
  <si>
    <t xml:space="preserve"> ООО "Джива-С"</t>
  </si>
  <si>
    <t>ИП Ярославцева А.В.</t>
  </si>
  <si>
    <t>ООО "ВМ"</t>
  </si>
  <si>
    <t>Квиткина Л.В</t>
  </si>
  <si>
    <t>ООО  "Вестекс"</t>
  </si>
  <si>
    <t>ИП Чеботарь М.И.</t>
  </si>
  <si>
    <t>ООО  "Конкорд"</t>
  </si>
  <si>
    <t>ИП Шумкова И.В.</t>
  </si>
  <si>
    <t>ИП Бойченко В.Ю.</t>
  </si>
  <si>
    <t>Сапогова Т.П.</t>
  </si>
  <si>
    <t>ИП Батагова Л.А</t>
  </si>
  <si>
    <t>ИП Калюжная И.Н.</t>
  </si>
  <si>
    <t>ООО "Велиос"</t>
  </si>
  <si>
    <t>ИП Кайзер К.М.</t>
  </si>
  <si>
    <t>ООО "Аэлита"</t>
  </si>
  <si>
    <t>ООО "НЭК" (ООО"ДК Технический центр")</t>
  </si>
  <si>
    <t>ИП Трубачева С.И.</t>
  </si>
  <si>
    <t>ИП Оганесян Э.К.</t>
  </si>
  <si>
    <t>ИП Устименко Н.П.</t>
  </si>
  <si>
    <t>Буряченко В.Д.</t>
  </si>
  <si>
    <t>ИП Гаврунов В.В.</t>
  </si>
  <si>
    <t>ИП Твердохлебов Д.В.</t>
  </si>
  <si>
    <t>ИП Урывский А.Н.</t>
  </si>
  <si>
    <t>ООО "Корвин"</t>
  </si>
  <si>
    <t>Тришечкина  Е.В.</t>
  </si>
  <si>
    <t>Лысых Н.П.</t>
  </si>
  <si>
    <t>ИП Костив В.В.</t>
  </si>
  <si>
    <t>Стрикалов А.В.</t>
  </si>
  <si>
    <t>Грошева Т.А.</t>
  </si>
  <si>
    <t>ИП Кузьмич В.А.</t>
  </si>
  <si>
    <t>ООО "СД-Сервис"</t>
  </si>
  <si>
    <t>Мысливчик И.Ф.</t>
  </si>
  <si>
    <t xml:space="preserve"> Итого по Каменским МЭС</t>
  </si>
  <si>
    <t>Миллеровские МЭС</t>
  </si>
  <si>
    <t>ФГБУК «Государственный музей-заповедник М.А.Шолохова»</t>
  </si>
  <si>
    <t>Индивидуальный предприниматель Георгиеш Евгений Иванович</t>
  </si>
  <si>
    <t>ООО "Арболит"</t>
  </si>
  <si>
    <t>ООО "Медведь"</t>
  </si>
  <si>
    <t>Шолоховское Районное потребительское общество</t>
  </si>
  <si>
    <t>ГАУ РО «Лес»</t>
  </si>
  <si>
    <t>ООО «Миллеровозернопродукт» КТП-046</t>
  </si>
  <si>
    <t>ОАО "Миллеровское ДРСУ "</t>
  </si>
  <si>
    <t>ОАО "Миллеровский винзавод"</t>
  </si>
  <si>
    <t>ОАО "Миллеровский мясокомбинат"</t>
  </si>
  <si>
    <t>ООО "Дон Корн"</t>
  </si>
  <si>
    <t>ТПК "Миллеровское СПО"</t>
  </si>
  <si>
    <t>ООО "Алмазсельмаш"</t>
  </si>
  <si>
    <t>ИП Злобин В.В.</t>
  </si>
  <si>
    <t>ООО "Миллеровский АвтоКомплекс"</t>
  </si>
  <si>
    <t>ИП Дмитришин М.В.</t>
  </si>
  <si>
    <t>ООО "НУФ"</t>
  </si>
  <si>
    <t>ООО «Агроторг»</t>
  </si>
  <si>
    <t>ООО «Шумилинское»</t>
  </si>
  <si>
    <t>ГУП РО "РостовАвтодор"</t>
  </si>
  <si>
    <t>ООО «СК Альянс»</t>
  </si>
  <si>
    <t>ООО «РН-Энерго»</t>
  </si>
  <si>
    <t>ООО «Миллеровское ХПП»</t>
  </si>
  <si>
    <t>ЗАО «Корпорация"Глория Джинс»</t>
  </si>
  <si>
    <t>ООО "Миллеровский торговый комплекс"</t>
  </si>
  <si>
    <t>ООО "Миллеровский рынок"</t>
  </si>
  <si>
    <t>ООО "Левел"</t>
  </si>
  <si>
    <t>ОАО "Донагро"</t>
  </si>
  <si>
    <t>ООО "РН-Энерго"</t>
  </si>
  <si>
    <t>ООО "Амилко"</t>
  </si>
  <si>
    <t>ООО ТОРГОВЫЙ ДОМ "СПЕКТР - ПЛАСТ"</t>
  </si>
  <si>
    <t xml:space="preserve"> ТПК "Мальчевский"</t>
  </si>
  <si>
    <t>Итого по Миллеровским МЭС</t>
  </si>
  <si>
    <t>Новочеркасские МЭС</t>
  </si>
  <si>
    <t>АО "Аэромар"</t>
  </si>
  <si>
    <t>ЧУЗ "КБ"РЖД-Медицина" г. Ростов-на-Дону"</t>
  </si>
  <si>
    <t>Крутилин А. Л.</t>
  </si>
  <si>
    <t>ООО фирма "Яблочко"</t>
  </si>
  <si>
    <t>Православный Приход Вознесенской Кафедрального Собора  г.Новочеркасск</t>
  </si>
  <si>
    <t>Безбородов Е.Н.</t>
  </si>
  <si>
    <t>Хорошкевич А.В.</t>
  </si>
  <si>
    <t>Семенченко Л.Г.</t>
  </si>
  <si>
    <t>ПАО КБ "Центр-инвест"</t>
  </si>
  <si>
    <t>Коновалов С.А.</t>
  </si>
  <si>
    <t>Загон В.В.</t>
  </si>
  <si>
    <t>ИП Швачка В.А.</t>
  </si>
  <si>
    <t>Щеголев Н.И.</t>
  </si>
  <si>
    <t>Антонян А.А.</t>
  </si>
  <si>
    <t>ИП Лазовский В.Н.</t>
  </si>
  <si>
    <t>Швачка А.М.</t>
  </si>
  <si>
    <t>Шаповалов А.В.</t>
  </si>
  <si>
    <t>ООО "Адмирал"</t>
  </si>
  <si>
    <t>Саакян А.М.</t>
  </si>
  <si>
    <t>ООО "Ольгинское"</t>
  </si>
  <si>
    <t>Шкуро Н.Г.</t>
  </si>
  <si>
    <t>Администрация Старочеркасского сельского поселения</t>
  </si>
  <si>
    <t>Администрация Истоминского сельского поселения</t>
  </si>
  <si>
    <t>Администрация Грушевского сельского поселения</t>
  </si>
  <si>
    <t>ООО "Донэлектроприбор"</t>
  </si>
  <si>
    <t>ООО "Ростов-Дон"</t>
  </si>
  <si>
    <t>ИП Коробкина И.В.</t>
  </si>
  <si>
    <t>ИП Науменко Г.Ю.</t>
  </si>
  <si>
    <t>ИП Крышкин С.В.</t>
  </si>
  <si>
    <t>Степанян М.М.</t>
  </si>
  <si>
    <t>ООО УК "Дом Мастер Плюс"</t>
  </si>
  <si>
    <t>Семенцова Г.А.</t>
  </si>
  <si>
    <t>ФГБНУ "Федеральный Ростовский аграрный научный центр "</t>
  </si>
  <si>
    <t>Администрация Щепкинского сельского поселения</t>
  </si>
  <si>
    <t>ФГБУ Государственный центр агрохимической службы "Ростовский"</t>
  </si>
  <si>
    <t>Горунович В.Ю.</t>
  </si>
  <si>
    <t>Папян В.Х.</t>
  </si>
  <si>
    <t>Бабаев В.К.</t>
  </si>
  <si>
    <t>Невеселов Д.В.</t>
  </si>
  <si>
    <t>ИП Крнчоян В.К.</t>
  </si>
  <si>
    <t>НСО " Дубок "</t>
  </si>
  <si>
    <t>ГСК №41</t>
  </si>
  <si>
    <t>ИП Котлярова И.Л.</t>
  </si>
  <si>
    <t>ИП Протасов Э.В.</t>
  </si>
  <si>
    <t>ООО фирма "Ариадна"</t>
  </si>
  <si>
    <t>ИП Гончарова К.В.</t>
  </si>
  <si>
    <t>ИП Слесарев О.Ю.</t>
  </si>
  <si>
    <t>ООО ЛСП " Ростлес"</t>
  </si>
  <si>
    <t>ИП Цыбан А.С.</t>
  </si>
  <si>
    <t>Приходько В.Е.</t>
  </si>
  <si>
    <t>Пилюгин В.В.</t>
  </si>
  <si>
    <t>ПК  ТЦ " Ермак"</t>
  </si>
  <si>
    <t>ООО "Диорит-Сервис"</t>
  </si>
  <si>
    <t>Кучинская А.В.</t>
  </si>
  <si>
    <t>Ефименко А.Ф.</t>
  </si>
  <si>
    <t>Сычев С. В.</t>
  </si>
  <si>
    <t>ООО " ЭКОСПРОМ"</t>
  </si>
  <si>
    <t>Леонов И.Н.</t>
  </si>
  <si>
    <t>ООО УК "МАЦОТЫ"</t>
  </si>
  <si>
    <t>ООО " НЗМК"</t>
  </si>
  <si>
    <t>Кузнецов В.Н.</t>
  </si>
  <si>
    <t>Чумаков А.В.</t>
  </si>
  <si>
    <t>ООО "ЖКХ ЗВЕЗДА"</t>
  </si>
  <si>
    <t>СПК "Бетон"</t>
  </si>
  <si>
    <t>НСО " Удачное"</t>
  </si>
  <si>
    <t>АО "ГТ Энерго"</t>
  </si>
  <si>
    <t>Сущенков В.А.</t>
  </si>
  <si>
    <t>Наумова И.Ф.</t>
  </si>
  <si>
    <t>Обухова Н.Е.</t>
  </si>
  <si>
    <t>Гаврилова Т.Е.</t>
  </si>
  <si>
    <t>Гусева Н.Н.</t>
  </si>
  <si>
    <t>ООО фирма "Флокс-Плюс"</t>
  </si>
  <si>
    <t>ИП Беленький  О.Н.</t>
  </si>
  <si>
    <t>Хлебородов М.В.</t>
  </si>
  <si>
    <t>Шаламов С.В.</t>
  </si>
  <si>
    <t>ООО "Глория</t>
  </si>
  <si>
    <t>ИП Мухин  А.А.</t>
  </si>
  <si>
    <t>ООО " ДонХлеб"</t>
  </si>
  <si>
    <t>ИП Базавов Г.А.</t>
  </si>
  <si>
    <t>ИП Литвинская Е.Г.</t>
  </si>
  <si>
    <t>Семикин Д.А.</t>
  </si>
  <si>
    <t>Клименко Р.В.</t>
  </si>
  <si>
    <t>Костяев Р.В.</t>
  </si>
  <si>
    <t>ООО "Монолит-Н"</t>
  </si>
  <si>
    <t>Гончаренко Н.В.</t>
  </si>
  <si>
    <t>Лубкова Н.В.</t>
  </si>
  <si>
    <t>ПК Торговый комплекс "Октябрьский"</t>
  </si>
  <si>
    <t>Шалин Ю. В.</t>
  </si>
  <si>
    <t>Романенко  С.А.</t>
  </si>
  <si>
    <t>Абрамов В.В.</t>
  </si>
  <si>
    <t>ПГК "Меркурий-1"</t>
  </si>
  <si>
    <t>ИП Компанеец М.В.</t>
  </si>
  <si>
    <t>Кузьмичева Е.А.</t>
  </si>
  <si>
    <t>ИП Шпилькин Н.А.</t>
  </si>
  <si>
    <t>ИП Зарипов А.Ф.</t>
  </si>
  <si>
    <t>ООО  "Альфа-М"</t>
  </si>
  <si>
    <t>Токарев П.П.</t>
  </si>
  <si>
    <t>ИП Мухитдинов М.С.</t>
  </si>
  <si>
    <t>ИП Адамова М.В.</t>
  </si>
  <si>
    <t>Тонаканян А.Р.</t>
  </si>
  <si>
    <t>Борода А.В.</t>
  </si>
  <si>
    <t>ИП Радыгин А.А.</t>
  </si>
  <si>
    <t>Удодов С.С.</t>
  </si>
  <si>
    <t>Яровой П.И.</t>
  </si>
  <si>
    <t>Ежова И.М.</t>
  </si>
  <si>
    <t>Мещерякова И.А.</t>
  </si>
  <si>
    <t>Посметный В.В.</t>
  </si>
  <si>
    <t>Умаева М.М.</t>
  </si>
  <si>
    <t>Деланьян П.С.</t>
  </si>
  <si>
    <t>Магарамов А.Т.</t>
  </si>
  <si>
    <t>ООО ПК "Новочеркасский электровозостроительный завод"</t>
  </si>
  <si>
    <t>ИП Гершман А.Л.</t>
  </si>
  <si>
    <t>ООО "Торговый дом" Инвестпром-опт"</t>
  </si>
  <si>
    <t>ООО " Востокстрой"</t>
  </si>
  <si>
    <t>ИП Джумаков Ю.Б.</t>
  </si>
  <si>
    <t>ОАО "31 Завод Авиационного Технологического оборудования"</t>
  </si>
  <si>
    <t>ПГСК "Авиатор"</t>
  </si>
  <si>
    <t>Плахотин В.М</t>
  </si>
  <si>
    <t>Соловьев Н.И.</t>
  </si>
  <si>
    <t>ООО "Шевро-Дон"</t>
  </si>
  <si>
    <t>ИП Путрин С.В.</t>
  </si>
  <si>
    <t>Кабанцев С.В.</t>
  </si>
  <si>
    <t>ГСК "Комета"</t>
  </si>
  <si>
    <t>ИП Боговская Е.П.</t>
  </si>
  <si>
    <t>АО "Ленинградское"</t>
  </si>
  <si>
    <t>Костоглодова Л.Е.</t>
  </si>
  <si>
    <t>ООО "НЕПТУН"</t>
  </si>
  <si>
    <t>ИП Лозин В.Н.</t>
  </si>
  <si>
    <t>ЦМРБанк (ООО)</t>
  </si>
  <si>
    <t>ООО "Ресторатор"</t>
  </si>
  <si>
    <t>ИП Кобелева Е.В.</t>
  </si>
  <si>
    <t>ООО "Донстройкомплект-1"</t>
  </si>
  <si>
    <t>Гачава Г.М.</t>
  </si>
  <si>
    <t>ООО "ТиК"</t>
  </si>
  <si>
    <t>Потребительский лодочный кооператив "Стеклозавод"</t>
  </si>
  <si>
    <t>ЗАО Ростовское теплоэнергетическое предприятие "Южтехмонтаж"</t>
  </si>
  <si>
    <t>АО "Аксайагропромтранс"</t>
  </si>
  <si>
    <t>ООО "Мистраль"</t>
  </si>
  <si>
    <t>ИП Крисько Л.Ф.</t>
  </si>
  <si>
    <t>Караченцева С.З.</t>
  </si>
  <si>
    <t>Чебоньян Э.Г.</t>
  </si>
  <si>
    <t>Бабаев М.Г.</t>
  </si>
  <si>
    <t>ООО "Архидея"</t>
  </si>
  <si>
    <t>ООО "Эмма"</t>
  </si>
  <si>
    <t>ООО "Майдан"</t>
  </si>
  <si>
    <t>ИП Чистякова В.В.</t>
  </si>
  <si>
    <t>ИП Гилко А.С.</t>
  </si>
  <si>
    <t>ИП Муратова Т.А.</t>
  </si>
  <si>
    <t>Савченко Б.И.</t>
  </si>
  <si>
    <t>ООО "Веста- 1"</t>
  </si>
  <si>
    <t>ООО "Издательский Дом "Проф-Пресс"</t>
  </si>
  <si>
    <t>Гаричев И.В.</t>
  </si>
  <si>
    <t>ИП Щербаков А.Ю.</t>
  </si>
  <si>
    <t>ООО "Русский Терем"</t>
  </si>
  <si>
    <t>ООО "Бытовик"</t>
  </si>
  <si>
    <t>ИП Седых М.Н.</t>
  </si>
  <si>
    <t>ИП Черничкина Н.В.</t>
  </si>
  <si>
    <t>ИП Илюхин О.Н.</t>
  </si>
  <si>
    <t>ООО "Дары Аксая"</t>
  </si>
  <si>
    <t>АО "Теплокоммунэнерго"</t>
  </si>
  <si>
    <t>Ведмедский А.Н.</t>
  </si>
  <si>
    <t>ООО "Янтарное"</t>
  </si>
  <si>
    <t>ООО "Квант"</t>
  </si>
  <si>
    <t>ООО "Сообщество медицинских фармацевтических предприятий "Магнолия"</t>
  </si>
  <si>
    <t>ООО "Центртранстехмаш"</t>
  </si>
  <si>
    <t>ГК "Березка"</t>
  </si>
  <si>
    <t>Яшлян А.В.</t>
  </si>
  <si>
    <t>ООО "Арт-Строй"</t>
  </si>
  <si>
    <t>Крячкова Л.В.</t>
  </si>
  <si>
    <t>ИП Назаренко Н.В.</t>
  </si>
  <si>
    <t>Конопацкий А.В.</t>
  </si>
  <si>
    <t>Сафронова Е.В.</t>
  </si>
  <si>
    <t>Морскова А.Д.</t>
  </si>
  <si>
    <t>ИП Вардересян  А.Т.</t>
  </si>
  <si>
    <t>ООО "Аксай"</t>
  </si>
  <si>
    <t>Баштанников В.Г.</t>
  </si>
  <si>
    <t>Ермилов В.В.</t>
  </si>
  <si>
    <t>ИП Дубинина Л.И</t>
  </si>
  <si>
    <t>ООО "АКДЭНЕРГО"</t>
  </si>
  <si>
    <t>ИП Борзенко Н.В.</t>
  </si>
  <si>
    <t>Аракян М.Г.</t>
  </si>
  <si>
    <t>ИП Кейванова Н.К.</t>
  </si>
  <si>
    <t>ООО "Автофорум-II"</t>
  </si>
  <si>
    <t>ГПК "Вартанова"</t>
  </si>
  <si>
    <t>ООО "Теннисный клуб"</t>
  </si>
  <si>
    <t>ООО "Ридер"</t>
  </si>
  <si>
    <t>Янов А.Ф.</t>
  </si>
  <si>
    <t>АО "Аксайская ПМК Ростовсельхозводстрой"</t>
  </si>
  <si>
    <t>Комкин О.Ю.</t>
  </si>
  <si>
    <t>АО "Лонмади"</t>
  </si>
  <si>
    <t>ИП Никитин И.А.</t>
  </si>
  <si>
    <t>ИП Донин А.В.</t>
  </si>
  <si>
    <t>Кабак В.В.</t>
  </si>
  <si>
    <t>ООО "Коммунальное обслуживание"</t>
  </si>
  <si>
    <t>ООО "Управляющая компания "Комфорт"</t>
  </si>
  <si>
    <t>Яцкевич В.Л.</t>
  </si>
  <si>
    <t>ИП Кубанцев Р.И.</t>
  </si>
  <si>
    <t>Торпуджиев А.А.</t>
  </si>
  <si>
    <t>Чумаков Н.С.</t>
  </si>
  <si>
    <t>Байвердиева А.К.</t>
  </si>
  <si>
    <t>ИП Олейникова Е.А.</t>
  </si>
  <si>
    <t>Ларцев В.В.</t>
  </si>
  <si>
    <t>ООО "КАРАТ"</t>
  </si>
  <si>
    <t>ООО "КромРус"</t>
  </si>
  <si>
    <t>ИП Климова Н.В.</t>
  </si>
  <si>
    <t>ООО УК ЖКХ "Аксай"</t>
  </si>
  <si>
    <t>Егорова Е.Л.</t>
  </si>
  <si>
    <t>Слепченко О.А.</t>
  </si>
  <si>
    <t>ООО "Ледовый Дворец Спорта"</t>
  </si>
  <si>
    <t>Бондаренко И.В.</t>
  </si>
  <si>
    <t>ООО "РИДЕР ЮГ"</t>
  </si>
  <si>
    <t>ООО "Система ПБО"</t>
  </si>
  <si>
    <t>Семиков М.В.</t>
  </si>
  <si>
    <t>ИП Химиченко А.В.</t>
  </si>
  <si>
    <t>АО "Россельхозбанк"</t>
  </si>
  <si>
    <t>ИП Шкалдык С.П.</t>
  </si>
  <si>
    <t>Алексанян Э.А.</t>
  </si>
  <si>
    <t>ИП Бородин С.В.</t>
  </si>
  <si>
    <t>Грушин О.П.</t>
  </si>
  <si>
    <t>ИП Лях А.А.</t>
  </si>
  <si>
    <t>ООО "Семейное кафе"</t>
  </si>
  <si>
    <t>ИП Кулешов А.В.</t>
  </si>
  <si>
    <t>ИП Новгородов А.В.</t>
  </si>
  <si>
    <t>Пироева С.С.</t>
  </si>
  <si>
    <t>ИП Бандурин В.В.</t>
  </si>
  <si>
    <t>Бельц О.А.</t>
  </si>
  <si>
    <t>ООО "Фрезениус Медикл Кеа Холдинг"</t>
  </si>
  <si>
    <t>ООО "Севкавмежавтотранс"</t>
  </si>
  <si>
    <t>Гондарев А.А.</t>
  </si>
  <si>
    <t>ФКУ "Центр хозяйственного и сервисного обеспечения Главного управления МВД РФ по РО"</t>
  </si>
  <si>
    <t>Газалова Е.А.</t>
  </si>
  <si>
    <t>ИП Зуйкова И.Н.</t>
  </si>
  <si>
    <t>ООО "МЕТАН ТРЕЙД"</t>
  </si>
  <si>
    <t>Никулин А.И.</t>
  </si>
  <si>
    <t>Агрызкова Виктория Ивановна</t>
  </si>
  <si>
    <t>Филиппенко В.В.</t>
  </si>
  <si>
    <t>ИП Исраелян А.П.</t>
  </si>
  <si>
    <t>ОАО "Объединенные рынки"</t>
  </si>
  <si>
    <t>НКО "Ростовский областной фонд защиты прав граждан - участников долевого строительства"</t>
  </si>
  <si>
    <t>Кириллов А. В.</t>
  </si>
  <si>
    <t>ФГУП "Госкорпорация по организации воздушного движения"</t>
  </si>
  <si>
    <t>ООО "Мясоптицекомбинат "Каневской"</t>
  </si>
  <si>
    <t>Сазонов Ю.Н.</t>
  </si>
  <si>
    <t>ФБУ "Территориальный фонд геологической информации по Южному федеральному округу"</t>
  </si>
  <si>
    <t>МАУ АГП "Дворец спорта"</t>
  </si>
  <si>
    <t>МБУК АГП "Дом культуры "Молодежный"</t>
  </si>
  <si>
    <t>ГБУ РО «СП» в Аксайском районе</t>
  </si>
  <si>
    <t>МУП АГП "АксайЭнерго"</t>
  </si>
  <si>
    <t>МБУК АР "Межпоселенческая центральная библиотека имени М.А. Шолохова"</t>
  </si>
  <si>
    <t>МБУК АР "Районный дом культуры "Факел"</t>
  </si>
  <si>
    <t>Шарнин Олег Викторович</t>
  </si>
  <si>
    <t>Джамалов Д.Д.</t>
  </si>
  <si>
    <t>АО "Донсвязьстрой"</t>
  </si>
  <si>
    <t>ООО "Альянс-2007"</t>
  </si>
  <si>
    <t>ООО "Экспресс"</t>
  </si>
  <si>
    <t>ООО "Фирма ГЕДИС"</t>
  </si>
  <si>
    <t>ИП Лазарева Л.И.</t>
  </si>
  <si>
    <t>Индивидуальный предприниматель Гиноян Андраник Аршалуйсович</t>
  </si>
  <si>
    <t>Козубовский Н.А.</t>
  </si>
  <si>
    <t>ИП Левченко Д.В.</t>
  </si>
  <si>
    <t>ИП Горковенко О.А.</t>
  </si>
  <si>
    <t>ИП Сафронов В.А.</t>
  </si>
  <si>
    <t>ООО "ТеплоКомплекс"</t>
  </si>
  <si>
    <t>Ярославцев А.П.</t>
  </si>
  <si>
    <t>Дуденкова З.П.</t>
  </si>
  <si>
    <t>ИП Берберян А.Т.</t>
  </si>
  <si>
    <t>ИП Колбина Е.Н.</t>
  </si>
  <si>
    <t>ИП Шепилова И.А.</t>
  </si>
  <si>
    <t>Общество с ограниченной ответственностью "Аксайский Металлургический Комплекс"</t>
  </si>
  <si>
    <t>ООО "Белый медведь"</t>
  </si>
  <si>
    <t>ИП Сичинава Д.Д.</t>
  </si>
  <si>
    <t>ИП Тюменев О.В.</t>
  </si>
  <si>
    <t>Щербинина Т.Н.</t>
  </si>
  <si>
    <t>Березняк Е.Г.</t>
  </si>
  <si>
    <t>Юскова Е.А.</t>
  </si>
  <si>
    <t>ООО "РЗС"</t>
  </si>
  <si>
    <t>ООО "Содружество"</t>
  </si>
  <si>
    <t>Войнова Н.М.</t>
  </si>
  <si>
    <t>Карапетьянц К.А.</t>
  </si>
  <si>
    <t>Лысенко А.Г.</t>
  </si>
  <si>
    <t>Гуковская Н.М.</t>
  </si>
  <si>
    <t>ООО "Детская молочная кухня"</t>
  </si>
  <si>
    <t>ООО "НВСС"</t>
  </si>
  <si>
    <t>ООО "Оливка"</t>
  </si>
  <si>
    <t>ООО "АСТРАГАЛ"</t>
  </si>
  <si>
    <t>ИП Глава КФХ Ермоленко О.С.</t>
  </si>
  <si>
    <t>ИП Тананеев Д.Л.</t>
  </si>
  <si>
    <t>ООО "Тройка-2"</t>
  </si>
  <si>
    <t>Макагонова Н.Н.</t>
  </si>
  <si>
    <t>Степаненко Р.Н.</t>
  </si>
  <si>
    <t>ИП Ключко О.А.</t>
  </si>
  <si>
    <t>Коледина  Ю.Н.</t>
  </si>
  <si>
    <t>ПАО " Газпром газораспределение Ростов-на-Дону"</t>
  </si>
  <si>
    <t>Зинченко В.К.</t>
  </si>
  <si>
    <t>ИП Щасливый В.В.</t>
  </si>
  <si>
    <t>Литвинова Т.Г.</t>
  </si>
  <si>
    <t>Русанов М.П.</t>
  </si>
  <si>
    <t>Мовсесян С.Г.</t>
  </si>
  <si>
    <t>ИП Мирзоян А.Г.</t>
  </si>
  <si>
    <t>Пащенко Н.В.</t>
  </si>
  <si>
    <t>ГКУ РО "Центр информационного обеспечения безопасности населения Ростовской области"</t>
  </si>
  <si>
    <t>Сафонова Е.А.</t>
  </si>
  <si>
    <t>ИП Сухарев А.Г.</t>
  </si>
  <si>
    <t>ФГБНУ "Российский НИИ проблем мелиорации"</t>
  </si>
  <si>
    <t>ГБУ РО "ОКЦФП"</t>
  </si>
  <si>
    <t>ФГБОУ ВО Донской государственный аграрный университет</t>
  </si>
  <si>
    <t>Маилян Д.С.</t>
  </si>
  <si>
    <t>ООО "ОКТБ "Орион"</t>
  </si>
  <si>
    <t>Дьякова Е.А.</t>
  </si>
  <si>
    <t>ИП Максимов К.П.</t>
  </si>
  <si>
    <t>ИП Геркен  В.В</t>
  </si>
  <si>
    <t>ОАО "Мясокомбинат Новочеркасский"</t>
  </si>
  <si>
    <t>ООО "Спецмастер"</t>
  </si>
  <si>
    <t>ИП Назаров Ю.А</t>
  </si>
  <si>
    <t>ООО ИКЦ "Мысль" НГТУ</t>
  </si>
  <si>
    <t>НП "ТД "Европейский"</t>
  </si>
  <si>
    <t>Дудочкин С.В.</t>
  </si>
  <si>
    <t>Лышевский И.А.</t>
  </si>
  <si>
    <t>ООО "Центр продаж"</t>
  </si>
  <si>
    <t>ООО кафе "Кристалл"</t>
  </si>
  <si>
    <t>Маркин С.В.</t>
  </si>
  <si>
    <t>Православный приход храма архистратига Михаила г.Новочеркасска</t>
  </si>
  <si>
    <t>ООО "Адам"</t>
  </si>
  <si>
    <t>ИП Куделя Е.А.</t>
  </si>
  <si>
    <t>ООО "Центр тренажеростроения"</t>
  </si>
  <si>
    <t>Донскова О.И.</t>
  </si>
  <si>
    <t>ИП Чернов О.П.</t>
  </si>
  <si>
    <t>ИП Васильев М.К.</t>
  </si>
  <si>
    <t>Мирошникова О.А.</t>
  </si>
  <si>
    <t>ООО "Предприятие №42"</t>
  </si>
  <si>
    <t>Джалалян С.С.</t>
  </si>
  <si>
    <t>Новочеркасское городское отделение Военно-охотничьего общества СКВО</t>
  </si>
  <si>
    <t>Православный приход храма благоверного князя Александра Невского</t>
  </si>
  <si>
    <t>ИП Шуляк М.Н.</t>
  </si>
  <si>
    <t>ООО "Авто-ЗиП"</t>
  </si>
  <si>
    <t>Ботвиньева И.В.</t>
  </si>
  <si>
    <t>ИП Сысоев И.В.</t>
  </si>
  <si>
    <t>АО "Корпорация "Глория Джинс"</t>
  </si>
  <si>
    <t>ИП Ефремова С.В./Сусанна</t>
  </si>
  <si>
    <t>Харькова Т.А.</t>
  </si>
  <si>
    <t>Макарова Р.М.</t>
  </si>
  <si>
    <t>Дадасян Л.С.</t>
  </si>
  <si>
    <t>Лукашова О.И.</t>
  </si>
  <si>
    <t>Киреева О.Н.</t>
  </si>
  <si>
    <t>Суздальцева Г.Д.</t>
  </si>
  <si>
    <t>ООО "Югэнергоресурс"</t>
  </si>
  <si>
    <t>Барышников Р.П.</t>
  </si>
  <si>
    <t>ИП Косенко С.Н.</t>
  </si>
  <si>
    <t>ООО "Тандем-ВП "</t>
  </si>
  <si>
    <t>ИП Бурлаков А.И.</t>
  </si>
  <si>
    <t>Маслов А.Н.</t>
  </si>
  <si>
    <t>Суслов С.Г.</t>
  </si>
  <si>
    <t>ООО "Бтик"</t>
  </si>
  <si>
    <t>ООО "Промстройинвест"</t>
  </si>
  <si>
    <t>ИП Абачараев З.Р.</t>
  </si>
  <si>
    <t>Искендеров А.М.</t>
  </si>
  <si>
    <t>ИП Форопонов А.И.</t>
  </si>
  <si>
    <t>Манохин А.П.</t>
  </si>
  <si>
    <t>Артеменко В.В.</t>
  </si>
  <si>
    <t>ИП Горянов Н.М.</t>
  </si>
  <si>
    <t>ООО НПП "Внико"</t>
  </si>
  <si>
    <t>АП "ТД Южный"</t>
  </si>
  <si>
    <t>ООО Торговая компания "Империя холода"</t>
  </si>
  <si>
    <t>Киселев А.С.</t>
  </si>
  <si>
    <t>Петрова Т.П.</t>
  </si>
  <si>
    <t>Рыжкова В.А.</t>
  </si>
  <si>
    <t>ИП Головатенко В.В.</t>
  </si>
  <si>
    <t>ИП Зузулин Ю.В.</t>
  </si>
  <si>
    <t>ИП Алипатов Ю.И.</t>
  </si>
  <si>
    <t>ООО "СТЕП"</t>
  </si>
  <si>
    <t>ООО "Связьиндустрия "</t>
  </si>
  <si>
    <t>Макеева Е.Т.</t>
  </si>
  <si>
    <t>ИП Федорова Л.И.</t>
  </si>
  <si>
    <t>ООО "Аквапарк"</t>
  </si>
  <si>
    <t>Кольцова В.Н.</t>
  </si>
  <si>
    <t>Швец Д.В.</t>
  </si>
  <si>
    <t>Шепелин А.Г.</t>
  </si>
  <si>
    <t>Аревян Р.О.</t>
  </si>
  <si>
    <t>ИП Устинникова И.А.</t>
  </si>
  <si>
    <t>Опенышев А.Б.</t>
  </si>
  <si>
    <t>Бабенко О.В.</t>
  </si>
  <si>
    <t>Гриханов А.А.</t>
  </si>
  <si>
    <t>Фофанов Д.И.</t>
  </si>
  <si>
    <t>Сорокин В.Н.</t>
  </si>
  <si>
    <t>ИП Антонова Ю.С.</t>
  </si>
  <si>
    <t>ТСН "ТЦ Платовский"</t>
  </si>
  <si>
    <t>Очинян Г.М.</t>
  </si>
  <si>
    <t>Туркина Н.Я.</t>
  </si>
  <si>
    <t>ИП Козорезов А.В.</t>
  </si>
  <si>
    <t>ООО "Торгпромстрой"</t>
  </si>
  <si>
    <t>Волкова О.В.</t>
  </si>
  <si>
    <t>Багинян Х.С.</t>
  </si>
  <si>
    <t>Исаков В.С.</t>
  </si>
  <si>
    <t>ООО "Норма форте "</t>
  </si>
  <si>
    <t>Бочкарева Л.И.</t>
  </si>
  <si>
    <t>ИП Можаева Н.Н.</t>
  </si>
  <si>
    <t>ИП Дадашева Н.Н.</t>
  </si>
  <si>
    <t>ООО "Звездочка"</t>
  </si>
  <si>
    <t>ООО "Метиз-Н"</t>
  </si>
  <si>
    <t>Данилова Н.Г.</t>
  </si>
  <si>
    <t>ООО "Ирбис"</t>
  </si>
  <si>
    <t>Кисляков А.А.</t>
  </si>
  <si>
    <t>Пигарева Л.Т.</t>
  </si>
  <si>
    <t>ООО "Новопласт"</t>
  </si>
  <si>
    <t>ИП Тюменцев А.К.</t>
  </si>
  <si>
    <t>Чупрынин А.В.</t>
  </si>
  <si>
    <t>Ерицян Ш.М.</t>
  </si>
  <si>
    <t>ИП Гончарова Н.А.</t>
  </si>
  <si>
    <t>Зубова А.Г.</t>
  </si>
  <si>
    <t>Стукалова Г.Г.</t>
  </si>
  <si>
    <t>Маханьков В.Ю.</t>
  </si>
  <si>
    <t>ООО "АльфаВет"</t>
  </si>
  <si>
    <t>ИП Климаш В.Г.</t>
  </si>
  <si>
    <t>ТСН "Универмаг"</t>
  </si>
  <si>
    <t>ИП Белозерцева Е.Е.</t>
  </si>
  <si>
    <t>ООО "Производственное Предприятие Картон-Юг"</t>
  </si>
  <si>
    <t>ТСН "Гостинный двор"</t>
  </si>
  <si>
    <t>ИП Мирошников В.М.</t>
  </si>
  <si>
    <t>ИП Тюрина О.А.</t>
  </si>
  <si>
    <t>Дашыев Э.М. оглы</t>
  </si>
  <si>
    <t>ООО "Машпром"</t>
  </si>
  <si>
    <t>ИП Ситников Е.В.</t>
  </si>
  <si>
    <t>ООО "ДНС РИТЕЙЛ"</t>
  </si>
  <si>
    <t>МУП "Новочеркасские тепловые сети"</t>
  </si>
  <si>
    <t>ИП Лачинян Г.А.</t>
  </si>
  <si>
    <t>ООО "Гранд-Н"</t>
  </si>
  <si>
    <t>ИП Ельченко И.П.</t>
  </si>
  <si>
    <t>Карапетов А.А.</t>
  </si>
  <si>
    <t>ИП Дорошенко В.И.</t>
  </si>
  <si>
    <t>ООО "Донсервисгаз"</t>
  </si>
  <si>
    <t>ИП Ивков Н.Г.</t>
  </si>
  <si>
    <t>ИП Веренич Г.Р.</t>
  </si>
  <si>
    <t>Децык А.И.</t>
  </si>
  <si>
    <t>ОВО по г.Новочеркасску-филиал ФГКУ " Управление вневедомственной охраны войск национальной гвардии РФ по РО"</t>
  </si>
  <si>
    <t>МАУ ДО "Центр воспитания и досуга "Эстетика"</t>
  </si>
  <si>
    <t>МАУК  Донской казачий драматический театр</t>
  </si>
  <si>
    <t>МБУ ДО "ДМШ им. П.И.Чайковского"</t>
  </si>
  <si>
    <t>МАУ "МФЦ предоставления услуг"</t>
  </si>
  <si>
    <t>Синько В.А.</t>
  </si>
  <si>
    <t>ГБУК РО "Новочеркасский музей истории донского казачества"</t>
  </si>
  <si>
    <t>МБУ "Новочеркасская служба эксплуатации"</t>
  </si>
  <si>
    <t>МУП "Фиеста" г. Новочеркасска</t>
  </si>
  <si>
    <t>ООО "СК-Инвест"</t>
  </si>
  <si>
    <t>Администрация Мишкинского сельского поселения</t>
  </si>
  <si>
    <t>ООО "Донская кофейная компания"</t>
  </si>
  <si>
    <t>АО ОКТБ "Орбита"</t>
  </si>
  <si>
    <t>ЗАО ТО ГК  "Новочеркасск"</t>
  </si>
  <si>
    <t>Корнилова Р.Г.</t>
  </si>
  <si>
    <t>ГСК № 72</t>
  </si>
  <si>
    <t>ООО "Атлант-М"</t>
  </si>
  <si>
    <t>АО "Управление механизации №3"</t>
  </si>
  <si>
    <t>Кооператив автогаражей №36 г. Новочеркасска</t>
  </si>
  <si>
    <t>ООО "Гидроремсервис"</t>
  </si>
  <si>
    <t>Церковь евангельских христиан- баптистов г. Новочеркасска</t>
  </si>
  <si>
    <t>Матвеев А.С.</t>
  </si>
  <si>
    <t>ООО "Премьера"</t>
  </si>
  <si>
    <t>ИП Сычев С.С.</t>
  </si>
  <si>
    <t>Ермизин А.Г.</t>
  </si>
  <si>
    <t>Бондаренко А.Н.</t>
  </si>
  <si>
    <t>ООО фирма "Мотив"</t>
  </si>
  <si>
    <t>Семенов М.В.</t>
  </si>
  <si>
    <t>НП ПО УНИ "ТЦ "Баклановский"</t>
  </si>
  <si>
    <t>ООО "ГРАНТ"</t>
  </si>
  <si>
    <t>ПГК N47</t>
  </si>
  <si>
    <t>ИП Яшина С.А.</t>
  </si>
  <si>
    <t>ИП Дирацуян В.В.</t>
  </si>
  <si>
    <t>ООО "Выбор интранс"</t>
  </si>
  <si>
    <t>Силюкова А.Г.</t>
  </si>
  <si>
    <t>ИП Чарухчян Е.В.</t>
  </si>
  <si>
    <t>ООО "РостГазНефть"</t>
  </si>
  <si>
    <t>НП "ГК №1"</t>
  </si>
  <si>
    <t>ООО "Мираж"</t>
  </si>
  <si>
    <t>ООО "Ост"</t>
  </si>
  <si>
    <t>ИП Салькинов С.С.</t>
  </si>
  <si>
    <t>Юношев Н.П.</t>
  </si>
  <si>
    <t>ООО "Скиф транс"</t>
  </si>
  <si>
    <t>ООО "Новочеркасская оптово-продовольственная база"</t>
  </si>
  <si>
    <t>ГСК № 6</t>
  </si>
  <si>
    <t>ГСК N87</t>
  </si>
  <si>
    <t>ГСК "ГСК-95"</t>
  </si>
  <si>
    <t>ООО "Экоград"</t>
  </si>
  <si>
    <t>Переяслова Е.В.</t>
  </si>
  <si>
    <t>ИП Пшеничный А.А.</t>
  </si>
  <si>
    <t>Орешин Ю.Н.</t>
  </si>
  <si>
    <t>ООО "Авиаагрегат-н"</t>
  </si>
  <si>
    <t>АО "Элис фэшн рус"</t>
  </si>
  <si>
    <t>ООО Транспортная компания "Новочеркасск"</t>
  </si>
  <si>
    <t>ООО " Доходный дом"</t>
  </si>
  <si>
    <t>ООО"ЮжСтальСнаб"</t>
  </si>
  <si>
    <t>ООО фирма "Пластик энтерпрайз"</t>
  </si>
  <si>
    <t>ООО ПКФ "АКБ"</t>
  </si>
  <si>
    <t>Микаелян А.С.</t>
  </si>
  <si>
    <t>ПАО " Магнит"</t>
  </si>
  <si>
    <t>Иванцов Д.И.</t>
  </si>
  <si>
    <t>ООО "МРТ Плюс  Н"</t>
  </si>
  <si>
    <t>Омельченко Л.А.</t>
  </si>
  <si>
    <t>Петров П.И.</t>
  </si>
  <si>
    <t>ИП Арамян  А.А.</t>
  </si>
  <si>
    <t>ИП Мкртчян С.С.</t>
  </si>
  <si>
    <t>ИП Сапожников О.А.</t>
  </si>
  <si>
    <t>Полуянов А.В.</t>
  </si>
  <si>
    <t>Шакарян А.А.</t>
  </si>
  <si>
    <t>Шевченко В.В.</t>
  </si>
  <si>
    <t>ООО "НИИ Энерготехнологий"</t>
  </si>
  <si>
    <t>Латов Б.Н.</t>
  </si>
  <si>
    <t>ООО "Торговый дом Стройсервис -95"</t>
  </si>
  <si>
    <t>ИП Ситников К.М.</t>
  </si>
  <si>
    <t>Степанян А.Н.</t>
  </si>
  <si>
    <t>Бодуэн Де Куртенэ Е.В.</t>
  </si>
  <si>
    <t>Максимов И.В.</t>
  </si>
  <si>
    <t>Сватикова Н.А.</t>
  </si>
  <si>
    <t>ООО "Большой спектр"</t>
  </si>
  <si>
    <t>Самотаев Е.А.</t>
  </si>
  <si>
    <t>Минасян Г. С.</t>
  </si>
  <si>
    <t>МУП "Городской электрический транспорт" г.Новочеркасска</t>
  </si>
  <si>
    <t>ГК "Троицкий"</t>
  </si>
  <si>
    <t>Филимонова М.В.</t>
  </si>
  <si>
    <t>Абраамян Л.Г.</t>
  </si>
  <si>
    <t>Осипян Н.Л.</t>
  </si>
  <si>
    <t>Сердюкова И.С.</t>
  </si>
  <si>
    <t>АО "Ростовоблфармация"</t>
  </si>
  <si>
    <t>Боровской Я.В.</t>
  </si>
  <si>
    <t>Яриков Е.В.</t>
  </si>
  <si>
    <t>Лозовой В.В.</t>
  </si>
  <si>
    <t>ИП Зайцев А.В.</t>
  </si>
  <si>
    <t>ООО  СЗ "Стройгарант"</t>
  </si>
  <si>
    <t>ООО НПК "ТРАНСМАШПОЛИМЕР"</t>
  </si>
  <si>
    <t>Погосян Г.З.</t>
  </si>
  <si>
    <t>Дорофеев М.Г.</t>
  </si>
  <si>
    <t>Спиридонов А.С.</t>
  </si>
  <si>
    <t>Кузнецова А.И.</t>
  </si>
  <si>
    <t>Холодный П.Г.</t>
  </si>
  <si>
    <t>МУП "Центр технической инвентаризации"г. Новочеркасска</t>
  </si>
  <si>
    <t>Ерицян С.А.</t>
  </si>
  <si>
    <t>ТСН "БЦ Первомайский"</t>
  </si>
  <si>
    <t>Есиков А.Э.</t>
  </si>
  <si>
    <t>ООО "ИКЦ "Безопасность ГТС""</t>
  </si>
  <si>
    <t>ООО "Тулон"</t>
  </si>
  <si>
    <t>Недвигина А.Н.</t>
  </si>
  <si>
    <t>ИП Попов В.В.</t>
  </si>
  <si>
    <t>МАУ ГСЦ "Ермак"</t>
  </si>
  <si>
    <t>ФБУЗ "Центр гигиены и эпидемиологии в Ростовской области"</t>
  </si>
  <si>
    <t>ООО "ПросторГрупп"</t>
  </si>
  <si>
    <t>ООО УК "КЛАССИКЪ"</t>
  </si>
  <si>
    <t>ИП Мельникова Т.И.</t>
  </si>
  <si>
    <t>ИП Галимов Р.Н.</t>
  </si>
  <si>
    <t>ИП Скачков А.В.</t>
  </si>
  <si>
    <t>Забейворота М.Л.</t>
  </si>
  <si>
    <t>ИП Дурмушян А.И.</t>
  </si>
  <si>
    <t>Аракелян Г.В.</t>
  </si>
  <si>
    <t>Букия А.З</t>
  </si>
  <si>
    <t>ИП Давыдова Л.А.</t>
  </si>
  <si>
    <t>Бирюков В.А.</t>
  </si>
  <si>
    <t>Рустамов А.Х.</t>
  </si>
  <si>
    <t>ООО "Видеотон Альфа"</t>
  </si>
  <si>
    <t>ИП Гусаков П. Н.</t>
  </si>
  <si>
    <t>ИП Голубничая-Коляда В.Б.</t>
  </si>
  <si>
    <t>ИП Дурмушян А.И.о.</t>
  </si>
  <si>
    <t>Пятибратова И.Ю.</t>
  </si>
  <si>
    <t>ИП Данилова О.Н.</t>
  </si>
  <si>
    <t>МАУ МФЦ Октябрьского района</t>
  </si>
  <si>
    <t>МАОУ ДО "Межшкольный учебный комбинат"</t>
  </si>
  <si>
    <t>МУП Октябрьского района "Промтрансснаб"</t>
  </si>
  <si>
    <t>Волков О.П.</t>
  </si>
  <si>
    <t>Сохакян Г.Н.</t>
  </si>
  <si>
    <t>Мирзоев А.З.</t>
  </si>
  <si>
    <t>Султанов М. М.</t>
  </si>
  <si>
    <t>ООО Автотранспортное предприятие "Каменоломниагропромтранс"</t>
  </si>
  <si>
    <t>ИП Юршин Ю.Г.</t>
  </si>
  <si>
    <t>ИП Вовк Н.А.</t>
  </si>
  <si>
    <t>ООО "Кава ди Пьетро"</t>
  </si>
  <si>
    <t>ООО "Полиграфический комплекс ЭСМА-ПРИНТ"</t>
  </si>
  <si>
    <t>ООО "Мега"</t>
  </si>
  <si>
    <t>АО "Октябрьское ДРСУ"</t>
  </si>
  <si>
    <t>Князян Р.Г.</t>
  </si>
  <si>
    <t>ООО "ПраймТелеком Юг"</t>
  </si>
  <si>
    <t>Позднякова Д.Д.</t>
  </si>
  <si>
    <t>ИП Галимова Л.В.</t>
  </si>
  <si>
    <t>Балакишиева Ю.М.</t>
  </si>
  <si>
    <t>Куцова Э.Л.</t>
  </si>
  <si>
    <t>АНО "НЦ "Плавание для всех"</t>
  </si>
  <si>
    <t>Приемченко М.М.</t>
  </si>
  <si>
    <t>СПСК "Донские овощи"</t>
  </si>
  <si>
    <t>Новиков О.Н.</t>
  </si>
  <si>
    <t>ИП Саркисян Э.В.</t>
  </si>
  <si>
    <t>ИП Подройкин И.И.</t>
  </si>
  <si>
    <t>ООО "Торговый дом СХТ"</t>
  </si>
  <si>
    <t>ООО "Управление оптовой торговли"</t>
  </si>
  <si>
    <t>ИП Щавлинский О.Ю.</t>
  </si>
  <si>
    <t>ООО "Фактор"</t>
  </si>
  <si>
    <t>ИП Сударкин Д.С.</t>
  </si>
  <si>
    <t>ИП Торпуджиев А.А.</t>
  </si>
  <si>
    <t>Бузняков А.Ю.</t>
  </si>
  <si>
    <t>ИП Павленко Ю.В.</t>
  </si>
  <si>
    <t>ИП Маргарян А.А.</t>
  </si>
  <si>
    <t>ООО "Саят-Нова"</t>
  </si>
  <si>
    <t>ИП Бабаева Л.М.</t>
  </si>
  <si>
    <t>Синцов В.В.</t>
  </si>
  <si>
    <t>ООО "ДонСтройпром"</t>
  </si>
  <si>
    <t>ИП Зволенский А.Г.</t>
  </si>
  <si>
    <t>ИП Коробейников А.Б.</t>
  </si>
  <si>
    <t>ООО "МК-КОРПОРЕЙШЕН"</t>
  </si>
  <si>
    <t>Беджанян К.А.</t>
  </si>
  <si>
    <t>ИП Мыльников Н.А.</t>
  </si>
  <si>
    <t>ИП Киракосян М.Ж.</t>
  </si>
  <si>
    <t>Администрация Каменоломненского городского поселения (управление)</t>
  </si>
  <si>
    <t>Межмуниципальное управление МВД России "Новочеркасское"</t>
  </si>
  <si>
    <t>МБУ "Хозяйственно-эксплуатационное управление"</t>
  </si>
  <si>
    <t>МУ "Октябрьский районный Дворец культуры" п. Каменоломни</t>
  </si>
  <si>
    <t>Филипчук Д.С.</t>
  </si>
  <si>
    <t>ИП Дудник С.А.</t>
  </si>
  <si>
    <t>ООО "Газонефтепродукт сеть"</t>
  </si>
  <si>
    <t>ООО "Скимен"</t>
  </si>
  <si>
    <t>ИП Глава КФХ Голдин И.В.</t>
  </si>
  <si>
    <t>Администрация Мокрологского сельского поселения</t>
  </si>
  <si>
    <t>Ковалев К.С.</t>
  </si>
  <si>
    <t>ИП Глава КФХ Погодин В.Н.</t>
  </si>
  <si>
    <t>Толстой А.Г.</t>
  </si>
  <si>
    <t>ИП Дмитриенко Н.Н.</t>
  </si>
  <si>
    <t>Волненко Е.А.</t>
  </si>
  <si>
    <t>МУ Центр социального обслуживания Октябрьского района</t>
  </si>
  <si>
    <t>Корюкова Т.И.</t>
  </si>
  <si>
    <t>ИП Мироненко С.А.</t>
  </si>
  <si>
    <t>ИП Дмитрова М.В.</t>
  </si>
  <si>
    <t>ИП Сухоставская О.Е.</t>
  </si>
  <si>
    <t>Администрация Рассветовского сельского поселения</t>
  </si>
  <si>
    <t>Гореловский В.Я.</t>
  </si>
  <si>
    <t>Кошелев В.Н.</t>
  </si>
  <si>
    <t>Бормашов С.А.</t>
  </si>
  <si>
    <t>ЗАО "Зооветснаб Аксайский"</t>
  </si>
  <si>
    <t>АО "Судостроительный-судоремонтный завод "Мидель"</t>
  </si>
  <si>
    <t>ООО "Аксайская кондитерская фабрика"</t>
  </si>
  <si>
    <t>ООО "Коопзаготпромторг Аксайского Райпо"</t>
  </si>
  <si>
    <t>ИП Гивоева М.Н.</t>
  </si>
  <si>
    <t>ИП Ушаков В.В.</t>
  </si>
  <si>
    <t>ИП Сиротин Ю.В.</t>
  </si>
  <si>
    <t>ИП Логвинов С.И.</t>
  </si>
  <si>
    <t>ООО "Донречсвязь"</t>
  </si>
  <si>
    <t>ДНТ "Аксайкардандеталь"</t>
  </si>
  <si>
    <t>ГПК "Мираж"</t>
  </si>
  <si>
    <t>Шуваева Н.И.</t>
  </si>
  <si>
    <t>Эйвазова О.В.</t>
  </si>
  <si>
    <t>ПК "Лодочная станция Аксай-1"</t>
  </si>
  <si>
    <t>ИП Айвазов Р.Н.</t>
  </si>
  <si>
    <t>ООО "Строительная Компания "Арсенал"</t>
  </si>
  <si>
    <t>Страдная О.С.</t>
  </si>
  <si>
    <t>ИП Коновалов В.Ю.</t>
  </si>
  <si>
    <t>ИП Демин В.Ю.</t>
  </si>
  <si>
    <t>ИП Пилипенко Н.П.</t>
  </si>
  <si>
    <t>ООО "Мастер-Люкс"</t>
  </si>
  <si>
    <t>Макейчик В.Н.</t>
  </si>
  <si>
    <t>Зеливянский Ю.В.</t>
  </si>
  <si>
    <t>Приход храма Успения Пресвятой Богородицы г.Аксая РО</t>
  </si>
  <si>
    <t>ООО "ГОРПО"</t>
  </si>
  <si>
    <t>ООО "ЗаВаН"</t>
  </si>
  <si>
    <t>ИП Атаянц Г.Л.</t>
  </si>
  <si>
    <t>Черноусова Л.Б.</t>
  </si>
  <si>
    <t>Петросян Г.Н.</t>
  </si>
  <si>
    <t>Рожкова Л.С.</t>
  </si>
  <si>
    <t>Токолов Д.Г.</t>
  </si>
  <si>
    <t>Хачатуров А.Г.</t>
  </si>
  <si>
    <t>ПК Монолит</t>
  </si>
  <si>
    <t>Тарасян Г.С.</t>
  </si>
  <si>
    <t>ИП Комкина Э.Н.</t>
  </si>
  <si>
    <t>Щербакова А.И.</t>
  </si>
  <si>
    <t>Минасян С.Ф.</t>
  </si>
  <si>
    <t>Дерябкин И.В.</t>
  </si>
  <si>
    <t>ИП Бегоян А. С.</t>
  </si>
  <si>
    <t>ИП Сетракова Л. Е.</t>
  </si>
  <si>
    <t>ИП Чабанова Е.Ю.</t>
  </si>
  <si>
    <t>Антонов В. А.</t>
  </si>
  <si>
    <t>ИП Грибов Р. С.</t>
  </si>
  <si>
    <t>Тонаканян Р.В.</t>
  </si>
  <si>
    <t>Ефремов А.Г.</t>
  </si>
  <si>
    <t>Еременко Е.Г.</t>
  </si>
  <si>
    <t>Алиева А. И.</t>
  </si>
  <si>
    <t>Абрамов М.И.</t>
  </si>
  <si>
    <t>Маликов И.Ф.</t>
  </si>
  <si>
    <t>ИП Саблина О.П.</t>
  </si>
  <si>
    <t>Администрация Аксайского района</t>
  </si>
  <si>
    <t>ГКУ РО "Служба эксплуатации административных зданий Правительства РО"</t>
  </si>
  <si>
    <t>УСЗН  Администрации Аксайского района</t>
  </si>
  <si>
    <t>ГБУК РО "Аксайский военно-исторический музей"</t>
  </si>
  <si>
    <t>ИП Еремин С.В.</t>
  </si>
  <si>
    <t>Администрация Аксайского городского поселения</t>
  </si>
  <si>
    <t>Липович А.Г.</t>
  </si>
  <si>
    <t>ООО "Южный Город-Аксай"</t>
  </si>
  <si>
    <t>Юханов А.Ю.</t>
  </si>
  <si>
    <t>Погосян А.В.</t>
  </si>
  <si>
    <t>Киященко Р.В.</t>
  </si>
  <si>
    <t>ООО "А-ПРОЕКТ"</t>
  </si>
  <si>
    <t>Отдел МВД России по Аксайскому району</t>
  </si>
  <si>
    <t>Мусиякин С.А.</t>
  </si>
  <si>
    <t>ИП Бирюков Ю.В.</t>
  </si>
  <si>
    <t>ИП Пархоменко В.И.</t>
  </si>
  <si>
    <t>ООО "Праймтелеком Юг"</t>
  </si>
  <si>
    <t>МКУ АГП "Благоустройство и ЖКХ"</t>
  </si>
  <si>
    <t>Ильчук А.Г.</t>
  </si>
  <si>
    <t>Заболотная И.Ф.</t>
  </si>
  <si>
    <t>ООО "Тамара"</t>
  </si>
  <si>
    <t>ГК "Звезда"</t>
  </si>
  <si>
    <t>Чахалов И.А.</t>
  </si>
  <si>
    <t>ООО СХП 'МУСКАТ'</t>
  </si>
  <si>
    <t>ООО "Полимерспецстрой"</t>
  </si>
  <si>
    <t>Аксайский РАЙПКО</t>
  </si>
  <si>
    <t>ИП Гусева Е.В.</t>
  </si>
  <si>
    <t>Бурмакова Л.И.</t>
  </si>
  <si>
    <t>Вершинина Р. А.</t>
  </si>
  <si>
    <t>Гузеев Е.И.</t>
  </si>
  <si>
    <t>Администрация Большелогского сельского поселения</t>
  </si>
  <si>
    <t>МБУК БСП "Реконструкторский сельский дом культуры"</t>
  </si>
  <si>
    <t>Аракян М.М.</t>
  </si>
  <si>
    <t>Нестеренко В.В.</t>
  </si>
  <si>
    <t>ООО "Герц"</t>
  </si>
  <si>
    <t>Администрация Алексеевского сельского поселения</t>
  </si>
  <si>
    <t>Арамян М.Х.</t>
  </si>
  <si>
    <t>ООО ТПП "Сириус-Н"</t>
  </si>
  <si>
    <t>Ерганова Л.В.</t>
  </si>
  <si>
    <t>ООО "БЦ "ЕРМАК"</t>
  </si>
  <si>
    <t>Павлова Н.Д.</t>
  </si>
  <si>
    <t>ИП Васильев К.М.</t>
  </si>
  <si>
    <t>ООО "Алькор ю-з"</t>
  </si>
  <si>
    <t>Учреждение профсоюза "Дом учителя"</t>
  </si>
  <si>
    <t>ООО "Бвн-интор"</t>
  </si>
  <si>
    <t>ООО "Снежинка"</t>
  </si>
  <si>
    <t>ИП Кравченко М.А</t>
  </si>
  <si>
    <t>Шуляк М.Н.</t>
  </si>
  <si>
    <t>ГСК № 62</t>
  </si>
  <si>
    <t>Ланкин К.В.</t>
  </si>
  <si>
    <t>Думчус А.М.</t>
  </si>
  <si>
    <t>ИП Шостенко Е.С.</t>
  </si>
  <si>
    <t>ООО фирма "Скат"</t>
  </si>
  <si>
    <t>ООО "Престиж Л"</t>
  </si>
  <si>
    <t>ООО НПКП "Лимит"</t>
  </si>
  <si>
    <t>ООО "Ростгаз"</t>
  </si>
  <si>
    <t>ИП Раздоров А.В.</t>
  </si>
  <si>
    <t>ИП Бурменская Н.Д.</t>
  </si>
  <si>
    <t>Лукьянова  Ж.В.</t>
  </si>
  <si>
    <t>Байдакова И.М.</t>
  </si>
  <si>
    <t>ООО торгово-офисный центр "Победа плюс"</t>
  </si>
  <si>
    <t>ООО " Норма"</t>
  </si>
  <si>
    <t>Бовт Л.Ф.</t>
  </si>
  <si>
    <t>ООО фирма "Донские зори"</t>
  </si>
  <si>
    <t>ИП Медведева С.Ю.</t>
  </si>
  <si>
    <t>ИП Хорошкевич В.В.</t>
  </si>
  <si>
    <t>ИП Чебонян Т.Е.</t>
  </si>
  <si>
    <t>Цацукова О.С.</t>
  </si>
  <si>
    <t>Морозов М.В.</t>
  </si>
  <si>
    <t>Шумунова С.В.</t>
  </si>
  <si>
    <t>Смирнов Н.А.</t>
  </si>
  <si>
    <t>ИП Васильев Р.М.</t>
  </si>
  <si>
    <t>Ганженко А. В.</t>
  </si>
  <si>
    <t>Кравченко Н.И.</t>
  </si>
  <si>
    <t>Алиева Л.В.</t>
  </si>
  <si>
    <t>ИП Островская Н.В.</t>
  </si>
  <si>
    <t>ИП Галустов Э.Ю.</t>
  </si>
  <si>
    <t>Марченко Н.Е.</t>
  </si>
  <si>
    <t>Ключко О.А.</t>
  </si>
  <si>
    <t>Серхель Д.М.</t>
  </si>
  <si>
    <t>ООО "Ермак и К"</t>
  </si>
  <si>
    <t>ООО фирма "Снежинка"</t>
  </si>
  <si>
    <t>Алиев Ф.И.</t>
  </si>
  <si>
    <t>ИП Островский В.В.</t>
  </si>
  <si>
    <t>Лукьяненко О.А.</t>
  </si>
  <si>
    <t>Свистович Г.Д.</t>
  </si>
  <si>
    <t>ООО "Стомцентр"</t>
  </si>
  <si>
    <t>Текутова О.А.</t>
  </si>
  <si>
    <t>АО Инженерная фирма "Орион-хит"</t>
  </si>
  <si>
    <t>Семенченко С.В.</t>
  </si>
  <si>
    <t>Кутырева Е.Е.</t>
  </si>
  <si>
    <t>Невеселова Л.В.</t>
  </si>
  <si>
    <t>Логунов С.В</t>
  </si>
  <si>
    <t>Томазова А.В.</t>
  </si>
  <si>
    <t>Кобилева Э.А.</t>
  </si>
  <si>
    <t>Махин А.В.</t>
  </si>
  <si>
    <t>Тюрнин Г.В.</t>
  </si>
  <si>
    <t>ИП Сычева О.М.</t>
  </si>
  <si>
    <t>Третьяков Н.И.</t>
  </si>
  <si>
    <t>Лучук А.Г.</t>
  </si>
  <si>
    <t>ООО " Деловой партнер"</t>
  </si>
  <si>
    <t>Рубан С.А.</t>
  </si>
  <si>
    <t>ГСК "Сармат"</t>
  </si>
  <si>
    <t>Калашников Р.А.</t>
  </si>
  <si>
    <t>Щеблыкина И.Н.</t>
  </si>
  <si>
    <t>Скибина Н.К.</t>
  </si>
  <si>
    <t>Харитонов  П.Г.</t>
  </si>
  <si>
    <t>Седунова М.В.</t>
  </si>
  <si>
    <t>ООО "Ролик"</t>
  </si>
  <si>
    <t>ООО "Югснаб"</t>
  </si>
  <si>
    <t>Шумаков Д.Б.</t>
  </si>
  <si>
    <t>Палиенко А.В.</t>
  </si>
  <si>
    <t>ТСН ТЦ "Дом  Быта"</t>
  </si>
  <si>
    <t>Калиничева Л.А.</t>
  </si>
  <si>
    <t>Калашникова Н.К.</t>
  </si>
  <si>
    <t>Зерщикова Н.В.</t>
  </si>
  <si>
    <t>Шабанова Л.И.</t>
  </si>
  <si>
    <t>Силкина Г.А.</t>
  </si>
  <si>
    <t>Грузинов А.Б.</t>
  </si>
  <si>
    <t>Белохонова О.Н.</t>
  </si>
  <si>
    <t>Казначеева О.К.</t>
  </si>
  <si>
    <t>ООО СП "Сапфир"</t>
  </si>
  <si>
    <t>Дьяконова С.В.</t>
  </si>
  <si>
    <t>Панкова С.Н.</t>
  </si>
  <si>
    <t>Бойченко С.К.</t>
  </si>
  <si>
    <t>Бандюков Ю.В.</t>
  </si>
  <si>
    <t>Кривоносова В.П.</t>
  </si>
  <si>
    <t>Рыжкова С.А.</t>
  </si>
  <si>
    <t>ИП Веренич А.Х.</t>
  </si>
  <si>
    <t>ООО "Омега"</t>
  </si>
  <si>
    <t>Березовский А.Б.</t>
  </si>
  <si>
    <t>Пшонникова Л.М.</t>
  </si>
  <si>
    <t>Олейников В.В.</t>
  </si>
  <si>
    <t>ООО "Новорос"</t>
  </si>
  <si>
    <t>Популиди К.К.</t>
  </si>
  <si>
    <t>ООО "Альянс"</t>
  </si>
  <si>
    <t>Курашев С.А.</t>
  </si>
  <si>
    <t>ООО "Донская нерудная компания"</t>
  </si>
  <si>
    <t>Кудашев В.В.</t>
  </si>
  <si>
    <t>Шуляк Р.В.</t>
  </si>
  <si>
    <t>Завгородний Д.В.</t>
  </si>
  <si>
    <t>ООО "ИНВЕСТКОМ"</t>
  </si>
  <si>
    <t>Гепоян А.А.</t>
  </si>
  <si>
    <t>Шереметьев С.В.</t>
  </si>
  <si>
    <t>Салькинов А.С.</t>
  </si>
  <si>
    <t>Зубова Э.В.</t>
  </si>
  <si>
    <t>Поповян А.Л.</t>
  </si>
  <si>
    <t>Панченко Н.П.</t>
  </si>
  <si>
    <t>Темиров Н.Н.</t>
  </si>
  <si>
    <t>Духопельников Д.В.</t>
  </si>
  <si>
    <t>Банк ГПБ (АО)</t>
  </si>
  <si>
    <t>Пивоварова О.Д.</t>
  </si>
  <si>
    <t>ООО " Ярославна"</t>
  </si>
  <si>
    <t>ООО "ЮгСтройМаркет""</t>
  </si>
  <si>
    <t>Кравцов Р.В.</t>
  </si>
  <si>
    <t>Либман А.В.</t>
  </si>
  <si>
    <t>Сулейманова Г.Д.</t>
  </si>
  <si>
    <t>Смирнова Ю.А.</t>
  </si>
  <si>
    <t>Елисеев А.С.</t>
  </si>
  <si>
    <t>Темирева А.А.</t>
  </si>
  <si>
    <t>Фофанова Е.Ю.</t>
  </si>
  <si>
    <t>ООО "Новопицца"</t>
  </si>
  <si>
    <t>Спиридонова Т.А.</t>
  </si>
  <si>
    <t>ИП Недвигина В.А.</t>
  </si>
  <si>
    <t>ООО "Инекс-Сочи"</t>
  </si>
  <si>
    <t>ООО "ШАРМ"</t>
  </si>
  <si>
    <t>Петлякова Н.Л.</t>
  </si>
  <si>
    <t>Крюкова И.А.</t>
  </si>
  <si>
    <t>Горкавченко М.А.</t>
  </si>
  <si>
    <t>ИП Томи А.М.</t>
  </si>
  <si>
    <t>Шафиров А.А.</t>
  </si>
  <si>
    <t>УФНС России по Ростовской области</t>
  </si>
  <si>
    <t>Нестеренко Е.С.</t>
  </si>
  <si>
    <t>Вербицкая Т.В.</t>
  </si>
  <si>
    <t>Гриценко В.В.</t>
  </si>
  <si>
    <t>ООО СЗ "Градстрой"</t>
  </si>
  <si>
    <t>Величко О.Н.</t>
  </si>
  <si>
    <t>Моисеенко И.А.</t>
  </si>
  <si>
    <t>Козырин А.К.</t>
  </si>
  <si>
    <t>ИП Березкина Е.А.</t>
  </si>
  <si>
    <t>МБУК Новочеркасская центральная библиотечная система</t>
  </si>
  <si>
    <t>Бирючекутская ОСОС - филиал ФГБНУ ФНЦО</t>
  </si>
  <si>
    <t>ООО "Новочеркасский литейный завод"</t>
  </si>
  <si>
    <t>Индивидуальный предприниматель Стаценко Алексей Иванович</t>
  </si>
  <si>
    <t>ООО "Лента"</t>
  </si>
  <si>
    <t>ООО "СМУ-3"</t>
  </si>
  <si>
    <t>ИП  Оганесова Н.Л.</t>
  </si>
  <si>
    <t>Индивидуальный предприниматель Хамаян Арам Роландович</t>
  </si>
  <si>
    <t>ООО "Союз"</t>
  </si>
  <si>
    <t>Осадчий С.В.</t>
  </si>
  <si>
    <t>ИП Зазян А.Ж.</t>
  </si>
  <si>
    <t>ИП Кохно А.А.</t>
  </si>
  <si>
    <t>Валиева Л.Н.</t>
  </si>
  <si>
    <t>ИП Коршунова Р.С.</t>
  </si>
  <si>
    <t>ООО "АРС"</t>
  </si>
  <si>
    <t>ООО "Артис"</t>
  </si>
  <si>
    <t>Полуэктов А.В.</t>
  </si>
  <si>
    <t>ИП Гак И.Н.</t>
  </si>
  <si>
    <t>Сильванская В.С.</t>
  </si>
  <si>
    <t>Харсеев Р.С.</t>
  </si>
  <si>
    <t>ИП Ладыгин А.В.</t>
  </si>
  <si>
    <t>Дыбченко Н.В.</t>
  </si>
  <si>
    <t>ООО "ДорТехСигнал"</t>
  </si>
  <si>
    <t>Православный приход храма Донской иконы божией матери г.Новочеркасска</t>
  </si>
  <si>
    <t>Ераносьян П.Ж.</t>
  </si>
  <si>
    <t>ИП Картошова  Г.С.</t>
  </si>
  <si>
    <t>Любашиц Наиля Аллахвердиевна</t>
  </si>
  <si>
    <t>Еремизин Е.Г.</t>
  </si>
  <si>
    <t>Лазарев А.Н.</t>
  </si>
  <si>
    <t>ООО  "Интеграция"</t>
  </si>
  <si>
    <t>Полякова Т.А.</t>
  </si>
  <si>
    <t>Бирюков С.П.</t>
  </si>
  <si>
    <t>Галкин Н.И.</t>
  </si>
  <si>
    <t>Васильченко В.В.</t>
  </si>
  <si>
    <t>Земнухова Е.А.</t>
  </si>
  <si>
    <t>Варданян А.М.</t>
  </si>
  <si>
    <t>Галдина В. М.</t>
  </si>
  <si>
    <t>Бережной Г.А.</t>
  </si>
  <si>
    <t>Зерщиков И.В.</t>
  </si>
  <si>
    <t>Сафарян Р.В.</t>
  </si>
  <si>
    <t>Камфорин А.Н.</t>
  </si>
  <si>
    <t>Чеботарева И.А.</t>
  </si>
  <si>
    <t>Арутюнян С.О.</t>
  </si>
  <si>
    <t>Администрация Краснокутского сельского поселения</t>
  </si>
  <si>
    <t>ИП Обухов М.Н.</t>
  </si>
  <si>
    <t>ИП Харченко П.И.</t>
  </si>
  <si>
    <t>ООО "НПП Агросфера"</t>
  </si>
  <si>
    <t>ИП Манучарян А.В.</t>
  </si>
  <si>
    <t>Марданов В.Р.</t>
  </si>
  <si>
    <t>ООО "Внедрение"</t>
  </si>
  <si>
    <t>ИП Пертия Г.Е.</t>
  </si>
  <si>
    <t>ИП Темиров К.Х.</t>
  </si>
  <si>
    <t>НСТ "Мелиоратор"</t>
  </si>
  <si>
    <t>ООО "Тепловые сети"</t>
  </si>
  <si>
    <t>Сарибекян А.О.</t>
  </si>
  <si>
    <t>Кашлаев А.В.</t>
  </si>
  <si>
    <t>Полозюк Е.С.</t>
  </si>
  <si>
    <t>ИП Алмасов М.С.</t>
  </si>
  <si>
    <t>Хаустова А.А.</t>
  </si>
  <si>
    <t>Боженко С.А.</t>
  </si>
  <si>
    <t>ИП Погосян Э.А.</t>
  </si>
  <si>
    <t>Кундриков С.А.</t>
  </si>
  <si>
    <t>Администрация Октябрьского района</t>
  </si>
  <si>
    <t>Администрация Персиановского сельского поселения</t>
  </si>
  <si>
    <t>МБУ "Центр культурного развития"</t>
  </si>
  <si>
    <t>Ежова Г.И.</t>
  </si>
  <si>
    <t>Белозеров О.В.</t>
  </si>
  <si>
    <t>ИП Гончаров С.В.</t>
  </si>
  <si>
    <t>ООО "Кэн-Пак Завод Упаковки"</t>
  </si>
  <si>
    <t>ИП Дьяченко А.В.</t>
  </si>
  <si>
    <t>ИП Казакова Г.П.</t>
  </si>
  <si>
    <t>ООО " Центр 112"</t>
  </si>
  <si>
    <t>СОЮЗ "НОРД (СЕВЕР)"</t>
  </si>
  <si>
    <t>СВГ "Радар"</t>
  </si>
  <si>
    <t>ПАО "Вторая генерирующая компания оптового рынка электроэнергии"</t>
  </si>
  <si>
    <t>Смирнов А.В.</t>
  </si>
  <si>
    <t>ИП Фролова И.В.</t>
  </si>
  <si>
    <t>ИП Яшин К.М.</t>
  </si>
  <si>
    <t>ГК "Восход"</t>
  </si>
  <si>
    <t>Мурашев С.Е.</t>
  </si>
  <si>
    <t>ПГК " Восток"</t>
  </si>
  <si>
    <t>СОТ "Дружба"</t>
  </si>
  <si>
    <t>Жвакина Л. А.</t>
  </si>
  <si>
    <t>Вознюк Ю.П.</t>
  </si>
  <si>
    <t>Бондаренко С.А.</t>
  </si>
  <si>
    <t>Станкова Л.Т.</t>
  </si>
  <si>
    <t>Улыбин В.М.</t>
  </si>
  <si>
    <t>Титов Д.А.</t>
  </si>
  <si>
    <t>Рубцова А.С.</t>
  </si>
  <si>
    <t>Хачатрян А.А.</t>
  </si>
  <si>
    <t>Дузенко Р.В.</t>
  </si>
  <si>
    <t>Колесников Р.И.</t>
  </si>
  <si>
    <t>ООО " Новочеркасский завод сварочных электродов"</t>
  </si>
  <si>
    <t>ООО "Новочеркасский Промжелдортранс"</t>
  </si>
  <si>
    <t>ИП Ганчев А.В.</t>
  </si>
  <si>
    <t>ООО "Академия Регенеративной Медицины"</t>
  </si>
  <si>
    <t>Аметова С.Н.</t>
  </si>
  <si>
    <t>Шпингис В.Н.</t>
  </si>
  <si>
    <t>ООО "СПФ "РСК"</t>
  </si>
  <si>
    <t>Хетова Т.И.</t>
  </si>
  <si>
    <t>МАУ  физкультурно-оздоровительный комплекс плавательный бассейн "Дельфин"</t>
  </si>
  <si>
    <t>ПГК "Энергосервис"</t>
  </si>
  <si>
    <t>ИП Нюхарева О.Н.</t>
  </si>
  <si>
    <t>Хачатрян В.Р.</t>
  </si>
  <si>
    <t>ООО "Рынок Кривянский"</t>
  </si>
  <si>
    <t>ООО "Управление "Жилищно-коммунальное хозяйства"</t>
  </si>
  <si>
    <t>ООО "ПроМед"</t>
  </si>
  <si>
    <t>ИП Чернов С.С.</t>
  </si>
  <si>
    <t>ИП Ульянов С.В.</t>
  </si>
  <si>
    <t>ИП Чайченков Е.В.</t>
  </si>
  <si>
    <t>ИП Синько В.А.</t>
  </si>
  <si>
    <t>ООО "КРИОТЕХ"</t>
  </si>
  <si>
    <t>Администрация Кривянского сельского поселения</t>
  </si>
  <si>
    <t>Мироненко В.А.</t>
  </si>
  <si>
    <t>Палиенко Э.Н.</t>
  </si>
  <si>
    <t>ООО "СтройИнвест"</t>
  </si>
  <si>
    <t>ДНТ "Элиак"</t>
  </si>
  <si>
    <t>ИП Смолев И.Г.</t>
  </si>
  <si>
    <t>ООО "Степ"</t>
  </si>
  <si>
    <t>Совершенный С.В.</t>
  </si>
  <si>
    <t>Магоян М.В.</t>
  </si>
  <si>
    <t>Янчук И.А.</t>
  </si>
  <si>
    <t>Суржик Е.В.</t>
  </si>
  <si>
    <t>Лемешко А.В.</t>
  </si>
  <si>
    <t>ИП Казарян Н.С.</t>
  </si>
  <si>
    <t>ФГБУ "Главрыбвод"</t>
  </si>
  <si>
    <t>Синицкий С.В.</t>
  </si>
  <si>
    <t>Администрация Бессергеневского сельского поселения</t>
  </si>
  <si>
    <t>ГСК №84</t>
  </si>
  <si>
    <t>Селиверстов И.А.</t>
  </si>
  <si>
    <t>Кононова Л.П.</t>
  </si>
  <si>
    <t>Лукьянов В.Д.</t>
  </si>
  <si>
    <t>ООО НПП "Орион ВДМ"</t>
  </si>
  <si>
    <t>ГСК 82 "Танаис"</t>
  </si>
  <si>
    <t>ООО МПФ "Строймонтаж"</t>
  </si>
  <si>
    <t>Рахнянский В.П.</t>
  </si>
  <si>
    <t>Столярчук Н.П.</t>
  </si>
  <si>
    <t>Итого по Новочеркасским МЭС</t>
  </si>
  <si>
    <t>Ростовские ГЭС</t>
  </si>
  <si>
    <t>Акционерное общество "Научно-техническое предприятие "Авиатест"</t>
  </si>
  <si>
    <t>Федеральное государственное бюджетное образовательное учреждение высшего  образования "Государственный морской университет имени адмирала Ф.Ф. Ушакова"</t>
  </si>
  <si>
    <t>Федеральное государственное автономное образовательное учреждение высшего образования "Южный  федеральный университет"</t>
  </si>
  <si>
    <t>ГОСУДАРСТВЕННОЕ БЮДЖЕТНОЕ УЧРЕЖДЕНИЕ ДОПОЛНИТЕЛЬНОГО ОБРАЗОВАНИЯ РОСТОВСКОЙ ОБЛАСТИ "СПОРТИВНАЯ ШКОЛА ОЛИМПИЙСКОГО РЕЗЕРВА № 8 ИМ. В.В. ПОНЕДЕЛЬНИКА"</t>
  </si>
  <si>
    <t>Общество с ограниченной ответственностью "Хлебозавод Юг Руси"</t>
  </si>
  <si>
    <t>Ростовский вертолетный производственный комплекс Публичное акционерное общество "Роствертол" имени Б.Н. Слюсаря</t>
  </si>
  <si>
    <t>Индивидуальный предприниматель Григорьева Светлана Игоревна</t>
  </si>
  <si>
    <t>Индивидуальный предприниматель Гамзаева Земфира Александровна</t>
  </si>
  <si>
    <t>Общество с ограниченной ответственностью "ДЛЯ ВАС"</t>
  </si>
  <si>
    <t>Николенко Нелли Викторовна</t>
  </si>
  <si>
    <t>Седова Раиса Николаевна, Курятникова Сара Исхаковна</t>
  </si>
  <si>
    <t>Акопов Карен Сергеевич</t>
  </si>
  <si>
    <t>Седов Александр Степанович</t>
  </si>
  <si>
    <t>Индивидуальный предприниматель  Рустамов Аллахверди Алишевич</t>
  </si>
  <si>
    <t>Шурыгин Владимир Геннадьевич</t>
  </si>
  <si>
    <t>Николенко Максим Александрович</t>
  </si>
  <si>
    <t>Общество с ограниченной ответственностью Специализированный застройщик "Строительная компания "Победа"</t>
  </si>
  <si>
    <t>Индивидуальный предприниматель Козырев Алексей Геннадьевич</t>
  </si>
  <si>
    <t>Общество с ограниченной ответственностью "СКАЗКА"</t>
  </si>
  <si>
    <t>Индивидуальный предприниматель Сичинава Дина Динариковна</t>
  </si>
  <si>
    <t>Непубличное акционерное общество по распространению произведений печати и торговле другими товарами народного потребления "Ростовкнига"</t>
  </si>
  <si>
    <t>Акционерное общество "Железнодорожная торговая компания"</t>
  </si>
  <si>
    <t>Общество с ограниченной ответственностью "Армада"</t>
  </si>
  <si>
    <t>Общество с ограниченной ответственностью "РАССВЕТ"</t>
  </si>
  <si>
    <t>Индивидуальный предприниматель Велиев Бахтияр Вагифович</t>
  </si>
  <si>
    <t>Общество с ограниченной ответственностью "Цифровой Медиа-Борд"</t>
  </si>
  <si>
    <t>Акционерное общество "Тандер"</t>
  </si>
  <si>
    <t>Общество с ограниченной ответственностью "Победа"</t>
  </si>
  <si>
    <t>Индивидуальный предприниматель Товмасян Артур Хачатурович</t>
  </si>
  <si>
    <t>Индивидуальный предприниматель Янкова Валентина Александровна</t>
  </si>
  <si>
    <t>Общество с ограниченной ответственностью "Траст-Маркет"</t>
  </si>
  <si>
    <t>муниципальное бюджетное общеобразовательное учреждение города Ростова-на-Дону "Гимназия № 19"</t>
  </si>
  <si>
    <t>муниципальное бюджетное общеобразовательное учреждение города Ростова-на-Дону "Школа № 23"</t>
  </si>
  <si>
    <t>муниципальное бюджетное дошкольное образовательное учреждение города Ростова-на-Дону "Детский сад № 244"</t>
  </si>
  <si>
    <t>муниципальное бюджетное учреждение дополнительного образования "Спортивная школа № 13  г. Ростова-на-Дону"</t>
  </si>
  <si>
    <t>Муниципальное бюджетное учреждение культуры Ростовская-на-Дону городская централизованная библиотечная система</t>
  </si>
  <si>
    <t>Муниципальное бюджетное учреждение дополнительного образования  Детская  школа  искусств имени Н. А. Римского-Корсакова</t>
  </si>
  <si>
    <t>муниципальное бюджетное общеобразовательное учреждение города Ростова-на-Дону "Школа № 44"</t>
  </si>
  <si>
    <t>муниципальное бюджетное учреждение дополнительного образования Первомайского района города Ростова-на-Дону "Центр развития творчества детей и юношества"</t>
  </si>
  <si>
    <t>Индивидуальный предприниматель Блинова Нелли Салимовна</t>
  </si>
  <si>
    <t>Индивидуальный предприниматель Надолинская Ирина Павловна</t>
  </si>
  <si>
    <t>Индивидуальный предприниматель Бондарь Дмитрий Владимирович</t>
  </si>
  <si>
    <t>Индивидуальный предприниматель Маянцев Андрей Александрович</t>
  </si>
  <si>
    <t>Приход в честь Божией матери "Умиление"  Ростовской  Епархии  Русской Православной Церкви г.Ростова-на-Дону</t>
  </si>
  <si>
    <t>Индивидуальный предприниматель  Плотников Роман Александрович</t>
  </si>
  <si>
    <t>Маркарян Роберт Владимирович</t>
  </si>
  <si>
    <t>Чабанов Андрей Валерьевич</t>
  </si>
  <si>
    <t>Грушин Олег Петрович</t>
  </si>
  <si>
    <t>Озерова Тамара Ивановна</t>
  </si>
  <si>
    <t>Будыльский Сергей Николаевич</t>
  </si>
  <si>
    <t>Тихонова Ирина Евгеньевна, Тихонова Валентина Ивановна</t>
  </si>
  <si>
    <t>Хабахов Артур Акимович</t>
  </si>
  <si>
    <t>Индивидуальный предприниматель Рыбаков Александр Андреевич</t>
  </si>
  <si>
    <t>Кузьменко Юлия Юрьевна, Янченкова Анна Федоровна</t>
  </si>
  <si>
    <t>Общество с ограниченной ответственностью "Астория-Дон"</t>
  </si>
  <si>
    <t>Степанов Олег Александрович</t>
  </si>
  <si>
    <t>Евдокимова Наталья Николаевна</t>
  </si>
  <si>
    <t>Индивидуальный предприниматель Кожухов Дмитрий Алексеевич</t>
  </si>
  <si>
    <t>Бублик Надежда Михайловна</t>
  </si>
  <si>
    <t>Чебанян Сергей Суренович</t>
  </si>
  <si>
    <t>Общество с ограниченной ответственностью "Национальная индустриально-торговая корпорация"</t>
  </si>
  <si>
    <t>Индивидуальный предприниматель Пирузян Армен Овикович</t>
  </si>
  <si>
    <t>Гулинян Татуль Альбертович</t>
  </si>
  <si>
    <t>Индивидуальный предприниматель Киктев Александр Валерьевич</t>
  </si>
  <si>
    <t>Индивидуальный предприниматель Леонов Дмитрий Борисович</t>
  </si>
  <si>
    <t>Индивидуальный предприниматель Давтян Михаил Галобович</t>
  </si>
  <si>
    <t>Индивидуальный предприниматель Вахрамян Арам Левонович</t>
  </si>
  <si>
    <t>Индивидуальный предприниматель Белозеров Захар Алексеевич</t>
  </si>
  <si>
    <t>Сухоруков Павел Михайлович</t>
  </si>
  <si>
    <t>Индивидуальный предприниматель Шевеленкова Надежда Николаевна</t>
  </si>
  <si>
    <t>Князева Татьяна Николаевна</t>
  </si>
  <si>
    <t>Общество с ограниченной ответственностью "Семейное чтение"</t>
  </si>
  <si>
    <t>Индивидуальный предприниматель Товмасян Хачатур Сосикович</t>
  </si>
  <si>
    <t>Акционерное  общество "Институт "Ростовский Водоканалпроект"</t>
  </si>
  <si>
    <t>Закрытое акционерное общество"Плевен"</t>
  </si>
  <si>
    <t>Общество с ограниченной ответственностью "Изаура"</t>
  </si>
  <si>
    <t>Общество с ограниченной ответственностью "ВЕСТ"</t>
  </si>
  <si>
    <t>Общество с ограниченной ответственностью "Кант"</t>
  </si>
  <si>
    <t>Индивидуальный предприниматель Быстрая Каринэ Альбертовна</t>
  </si>
  <si>
    <t>Колесова Татьяна Михайловна</t>
  </si>
  <si>
    <t>Индивидуальный предприниматель Кнышов Алексей Владимирович</t>
  </si>
  <si>
    <t>Индивидуальный предприниматель Захарова Тереза Михайловна</t>
  </si>
  <si>
    <t>Индивидуальный предприниматель Шатверов Карлен Сергеевич</t>
  </si>
  <si>
    <t>Индивидуальный предприниматель Горобченко Галина Юрьевна</t>
  </si>
  <si>
    <t>Общество с ограниченной ответственностью Управляющая компания "Деловой Дом Калита"(Д.У.) Закрытого паевого инвестиционного фонда недвижимости "Фонд Реконструкция и Развитие"</t>
  </si>
  <si>
    <t>Центральный банк Российской Федерации (Банк России)</t>
  </si>
  <si>
    <t>Индивидуальный предприниматель Антоненко Юрий Петрович</t>
  </si>
  <si>
    <t>Общество с ограниченной ответственностью "Румид"</t>
  </si>
  <si>
    <t>Индивидуальный  предприниматель  Седых Михаил Николаевич</t>
  </si>
  <si>
    <t>Абачараев Закир Рамазанович</t>
  </si>
  <si>
    <t>Общество с ограниченной ответственностью "ФИРМА ВМ"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</si>
  <si>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</si>
  <si>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Товарищество собственников недвижимости "Купеческий двор"</t>
  </si>
  <si>
    <t>Акционерное общество "Ростовское  бюро технической инвентаризации"</t>
  </si>
  <si>
    <t>Индивидуальный предприниматель Даденко Евгений Евгеньевич</t>
  </si>
  <si>
    <t>Сапожникова Инна Владимировна</t>
  </si>
  <si>
    <t>Муниципальное казенное учреждение "Городское хозяйственное управление города Ростова-на-Дону"</t>
  </si>
  <si>
    <t>Управление благоустройства и лесного хозяйства города Ростова-на-Дону</t>
  </si>
  <si>
    <t>муниципальное бюджетное учреждение дополнительного образования города Ростова-на-Дону "Спортивная школа № 4"</t>
  </si>
  <si>
    <t>муниципальное автономное дошкольное образовательное учреждение города Ростова-на-Дону "Детский сад № 232"</t>
  </si>
  <si>
    <t>федеральное государственное бюджетное образовательное учреждение высшего образования  "Ростовский государственный экономический университет (РИНХ)"</t>
  </si>
  <si>
    <t>ордена Трудового Красного Знамени федеральное  государственное бюджетное образовательное учреждение высшего образования "Московский технический университет связи и информатики"</t>
  </si>
  <si>
    <t>ФЕДЕРАЛЬНОЕ ГОСУДАРСТВЕННОЕ БЮДЖЕТНОЕ ОБРАЗОВАТЕЛЬНОЕ УЧРЕЖДЕНИЕ ВЫСШЕГО ОБРАЗОВАНИЯ "ВСЕРОССИЙСКИЙ ГОСУДАРСТВЕННЫЙ УНИВЕРСИТЕТ КИНЕМАТОГРАФИИ ИМЕНИ С.А. ГЕРАСИМОВА"</t>
  </si>
  <si>
    <t>Территориальное управление Федерального агентства по управлению государственным имуществом в Ростовской области</t>
  </si>
  <si>
    <t>Территориальный фонд обязательного медицинского страхования Ростовской области</t>
  </si>
  <si>
    <t>Федеральное государственное бюджетное учреждение "Администрация морских портов Азовского моря"</t>
  </si>
  <si>
    <t>Федеральное государственное бюджетное образовательное учреждение высшего образования "Всероссийский государственный университет юстиции (РПА Минюста России)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</si>
  <si>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</si>
  <si>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государственное бюджетное учреждение культуры Ростовской области "Ростовский областной музей краеведения"</t>
  </si>
  <si>
    <t>государственное казенное учреждение Ростовской области "Государственный архив  Ростовской области"</t>
  </si>
  <si>
    <t>государственное казенное учреждение Ростовской области "Служба эксплуатации административных зданий Правительства Ростовской области"</t>
  </si>
  <si>
    <t>муниципальное бюджетное дошкольное образовательное учреждение города Ростова-на-Дону "Детский сад № 80"</t>
  </si>
  <si>
    <t>Индивидуальный предприниматель Шеремет Андрей Николаевич</t>
  </si>
  <si>
    <t>Индивидуальный предприниматель Сокол Любовь Николаевна</t>
  </si>
  <si>
    <t>Индивидуальный предприниматель Шандра Марина Сергеевна</t>
  </si>
  <si>
    <t>Кантор Игорь Владимирович</t>
  </si>
  <si>
    <t>Индивидуальный предприниматель Тараев Игорь Эдуардович</t>
  </si>
  <si>
    <t>Шеремет Андрей Николаевич, Трофимов Владимир Геннадьевич</t>
  </si>
  <si>
    <t>Румянцева Наталья Валерьевна</t>
  </si>
  <si>
    <t>Общество с ограниченной ответственностью "ИРФС - Дешевая аптека"</t>
  </si>
  <si>
    <t>Кручинкин Никита Олегович Чагаян Неля Федоровна</t>
  </si>
  <si>
    <t>Мамедов Али Эльшад оглы</t>
  </si>
  <si>
    <t>Козьмина Ирина Александровна</t>
  </si>
  <si>
    <t>Индивидуальный предприниматель Нерсисян Маис Тигранович</t>
  </si>
  <si>
    <t>Мартыненко Валерия Владимировна</t>
  </si>
  <si>
    <t>Дмитриева Ольга Витальевна</t>
  </si>
  <si>
    <t>Кукса Лилия Владимировна</t>
  </si>
  <si>
    <t>Борцова Галина Георгиевна</t>
  </si>
  <si>
    <t>Индивидуальный предприниматель Харченко Елена Сергеевна</t>
  </si>
  <si>
    <t>Муниципальное унитарное предприятие "Сервис-центр" г.Ростова-на-Дону</t>
  </si>
  <si>
    <t>Самойлова Ольга Ивановна</t>
  </si>
  <si>
    <t>Индивидуальный предприниматель Петина Оксана Борисовна</t>
  </si>
  <si>
    <t>Индивидуальный предприниматель Литвиненко Александр Викторович</t>
  </si>
  <si>
    <t>Волжин Олег Олегович</t>
  </si>
  <si>
    <t>Индивидуальный предприниматель Островский Андрей Юрьевич</t>
  </si>
  <si>
    <t>Общество с ограниченной ответственностью "Новый Книжный М"</t>
  </si>
  <si>
    <t>Смычок Лариса Эдуардовна</t>
  </si>
  <si>
    <t>Общество с ограниченной ответственностью "ЭРМИТАЖ-ДОН"</t>
  </si>
  <si>
    <t>Индивидуальный предприниматель Немухина Марина Геннадьевна</t>
  </si>
  <si>
    <t>Дрейзина Яна Валентиновна</t>
  </si>
  <si>
    <t>Куренкова Валентина Николаевна</t>
  </si>
  <si>
    <t>Индивидуальный предприниматель Перепелкина Елена Леонидовна</t>
  </si>
  <si>
    <t>Закрытое акционерное общество Торговый Дом  "Ростов ЦУМ"</t>
  </si>
  <si>
    <t>Общество с ограниченной ответственностью "Торговый дом "Солнышко"</t>
  </si>
  <si>
    <t>Открытое акционерное общество "Ростовский проектно-изыскательский и научно-исследовательский институт рыбного хозяйства"</t>
  </si>
  <si>
    <t>Открытое акционерное общество "Проектный институт "Горжилпроект"</t>
  </si>
  <si>
    <t>Общество с ограниченной ответственностью "Чайка"</t>
  </si>
  <si>
    <t>Общество с ограниченной ответственностью "Панорама"</t>
  </si>
  <si>
    <t>Индивидуальный предприниматель Соловьев Николай Иванович</t>
  </si>
  <si>
    <t>Эрзиманова Наталья Николаевна</t>
  </si>
  <si>
    <t>Индивидуальный предприниматель Шишкина Алла Серафимовна</t>
  </si>
  <si>
    <t>Ростовское областное отделение Всероссийской творческой общественной организации "Союз художников России"</t>
  </si>
  <si>
    <t>Индивидуальный предпринимательТюменцев Александр Константинович</t>
  </si>
  <si>
    <t>Некоммерческое партнерство подземная автостоянка "Малая Садовая-5"</t>
  </si>
  <si>
    <t>Общество с ограниченной ответственностью "Арбор"</t>
  </si>
  <si>
    <t>Ерейский Сергей Павлович</t>
  </si>
  <si>
    <t>Индивидуальный предприниматель Седых Иван Николаевич</t>
  </si>
  <si>
    <t>Общество с ограниченной ответственностью "Фирма "Океан"</t>
  </si>
  <si>
    <t>Джелаухов Александр Григорьевич, Джелаухов Сергей Григорьевич, Джелаухова Марианна Арамовна</t>
  </si>
  <si>
    <t>Общество с ограниченной ответственностью "УК Старый центр"</t>
  </si>
  <si>
    <t>Индивидуальный  предприниматель  Коновалов  Александр  Александрович</t>
  </si>
  <si>
    <t>Харитоненко Александр Иванович</t>
  </si>
  <si>
    <t>Индивидуальный предприниматель Соболева Ирина Борисовна</t>
  </si>
  <si>
    <t>Общество с ограниченной ответственностью  "Тактика 2011"</t>
  </si>
  <si>
    <t>Общество с ограниченной ответственностью "Удача"</t>
  </si>
  <si>
    <t>Фридман Михаил Яковлевич</t>
  </si>
  <si>
    <t>Дорошенко Виталий Игоревич</t>
  </si>
  <si>
    <t>Хромова Оксана Юрьевна</t>
  </si>
  <si>
    <t>Умрихина Афродита Николаевна</t>
  </si>
  <si>
    <t>Болотова Вероника Вячеславна</t>
  </si>
  <si>
    <t>Индивидуальный предприниматель Арбузова Валентина Васильевна</t>
  </si>
  <si>
    <t>Индивидуальный предприниматель Вертий Елена Валерьевна</t>
  </si>
  <si>
    <t>Бережной Игорь Владимирович</t>
  </si>
  <si>
    <t>Индивидуальный предприниматель Массалитин Владимир Анатольевич</t>
  </si>
  <si>
    <t>Индивидуальный предприниматель Хайрова Тамара Сергеевна</t>
  </si>
  <si>
    <t>Индивидуальный предприниматель Степаньянц Эльвира Владимировна</t>
  </si>
  <si>
    <t>Индивидуальный предприниматель Добролежа Инна Евгеньевна</t>
  </si>
  <si>
    <t>Общество с ограниченной ответственностью "Пинта №1"</t>
  </si>
  <si>
    <t>Индивидуальный предприниматель Фирсов Иван Владимирович</t>
  </si>
  <si>
    <t>Общество с ограниченной ответственностью "Партнер Инвест"</t>
  </si>
  <si>
    <t>Товарищество собственников недвижимости "Обороны 42 Б"</t>
  </si>
  <si>
    <t>Общество с ограниченной отвественностью "Ресторанный проспект"</t>
  </si>
  <si>
    <t>Общество с ограниченной ответственностью "Почта"</t>
  </si>
  <si>
    <t>Индивидуальный предприниматель Прогонова Елена Олеговна</t>
  </si>
  <si>
    <t>Акционерное общество «Комбинат благоустройства Железнодорожного района»</t>
  </si>
  <si>
    <t>Акционерное общество "Пеликан"</t>
  </si>
  <si>
    <t>Закрытое акционерное общество "Центральный рынок"</t>
  </si>
  <si>
    <t>Ростовское потребительское общество Рыболовецкий потребительский кооператив "Рострыбкооп"</t>
  </si>
  <si>
    <t>Закрытое акционерное общество "Южтехмонтаж"</t>
  </si>
  <si>
    <t>Индивидуальный предприниматель Оганесян Сурен Овакимович</t>
  </si>
  <si>
    <t>Индивидуальный предприниматель Нагорнова Татьяна Николаевна</t>
  </si>
  <si>
    <t>Акционерное общество "КОНТИНЕНТ"</t>
  </si>
  <si>
    <t>Общество с ограниченной ответственностью Научно-производственная и коммерческая фирма "Донфармация"</t>
  </si>
  <si>
    <t>Индивидуальный предприниматель Халын Виктор Геннадьевич</t>
  </si>
  <si>
    <t>Индивидуальный предприниматель Ермоленко Анатолий Николаевич</t>
  </si>
  <si>
    <t>Индивидуальный предприниматель Лонский Виталий Виталиевич</t>
  </si>
  <si>
    <t>Бейзым Матвей Яковлевич</t>
  </si>
  <si>
    <t>Крнчоян Владимир Крнчикович</t>
  </si>
  <si>
    <t>Индивидуальный предприниматель Сухомлинов Вячеслав Николаевич</t>
  </si>
  <si>
    <t>Индивидуальный предпринимательТищенко Екатерина Владимировна</t>
  </si>
  <si>
    <t>Индивидуальный предприниматель Харитоненко Александр Иванович</t>
  </si>
  <si>
    <t>Марченко Андрей Владимирович</t>
  </si>
  <si>
    <t>Общество с ограниченной ответственностью "Рента плюс"</t>
  </si>
  <si>
    <t>Общество с ограниченной ответственностью "ФЭМИЛИ АКТИВ"</t>
  </si>
  <si>
    <t>Открытое акционерное общество Энергетики и Электрификации "Ростовэнеpгоpемонт"</t>
  </si>
  <si>
    <t>Общество с ограниченной ответственностью "Донской причал"</t>
  </si>
  <si>
    <t>Индивидуальный предприниматель Сапожников Юрий Михайлович</t>
  </si>
  <si>
    <t>Акционерное общество "Московское протезно-ортопедическое предприятие"</t>
  </si>
  <si>
    <t>Индивидуальный предприниматель Киричек Юрий Георгиевич</t>
  </si>
  <si>
    <t>Индивидуальный предприниматель Рослый Валентин Николаевич</t>
  </si>
  <si>
    <t>Индивидуальный предприниматель Огинский Александр Викторович</t>
  </si>
  <si>
    <t>Индивидуальный предприниматель Гольц Елена Михайловна</t>
  </si>
  <si>
    <t>Индивидуальный предприниматель Хачатурян Михаил Каренович</t>
  </si>
  <si>
    <t>Индивидуальный предприниматель Вирабян Сатеник Оганесовна</t>
  </si>
  <si>
    <t>Индивидуальный предприниматель Андреев Александр Александрович</t>
  </si>
  <si>
    <t>Индивидуальный предприниматель Сазонов Александр Валентинович</t>
  </si>
  <si>
    <t>Управление образования города Ростова-на-Дону</t>
  </si>
  <si>
    <t>муниципальное бюджетное дошкольное образовательное учреждение города Ростова-на-Дону "Детский сад № 50"</t>
  </si>
  <si>
    <t>муниципальное бюджетное общеобразовательное учреждение города Ростова-на-Дону "Гимназия № 35"</t>
  </si>
  <si>
    <t>муниципальное автономное общеобразовательное учреждение города Ростова-на-Дону "Школа № 39"</t>
  </si>
  <si>
    <t>Управление Федеральной налоговой службы по Ростовской области</t>
  </si>
  <si>
    <t>управление Федеральной службы по ветеринарному и фитосанитарному надзору по Ростовской, Волгоградской и Астраханской областям и Республике Калмыкия</t>
  </si>
  <si>
    <t>государственное бюджетное учреждение дополнительного образования  Ростовской области "Региональный центр выявления и поддержки одаренных  детей " Ступени успеха"</t>
  </si>
  <si>
    <t>Государственное автономное учреждение культуры Ростовской области "Донское наследие"</t>
  </si>
  <si>
    <t>Муниципальное бюджетное учреждение дополнительного образования Детская музыкальная школа имени М.М.Ипполитова-Иванова г. Ростова-на-Дону</t>
  </si>
  <si>
    <t>Муниципальное казенное учреждение "Управление казной города Ростова-на-Дону"</t>
  </si>
  <si>
    <t>Муниципальное казенное учреждение "Дирекция по строительству объектов транспортной инфраструктуры г. Ростова-на-Дону"</t>
  </si>
  <si>
    <t>Муниципальное казенное учреждение "Управление жилищно-коммунального хозяйства" Кировского района города Ростова-на-Дону</t>
  </si>
  <si>
    <t>муниципальное казенное учреждение "Отдел образования Кировского района города Ростова-на-Дону"</t>
  </si>
  <si>
    <t>муниципальное бюджетное учреждение дополнительного образования города Ростова-на-Дону "Спортивная школа № 8"</t>
  </si>
  <si>
    <t>муниципальное бюджетное общеобразовательное учреждение города Ростова-на-Дону "Гимназия №45"</t>
  </si>
  <si>
    <t>муниципальное бюджетное дошкольное образовательное учреждение города Ростова-на-Дону "Детский сад № 71"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</si>
  <si>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</si>
  <si>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муниципальное казенное учреждение "Отдел образования Ленинского района города Ростова-на-Дону"</t>
  </si>
  <si>
    <t>Управление Министерства культуры Российской Федерации по Южному, Северо-Кавказскому  федеральным округам</t>
  </si>
  <si>
    <t>государственное бюджетное учреждение культуры Ростовской области "Ростовская областная специальная библиотека  для слепых"</t>
  </si>
  <si>
    <t>Строева Марина Викторовна</t>
  </si>
  <si>
    <t>Кириченко Олег Владимирович</t>
  </si>
  <si>
    <t>Индивидуальный предприниматель Зайчиков Олег Борисович</t>
  </si>
  <si>
    <t>Индивидуальный предприниматель Михайлов Евгений Николаевич</t>
  </si>
  <si>
    <t>Общество с ограниченной ответственностью фирменный магазин "Буратино"</t>
  </si>
  <si>
    <t>Общество с ограниченной ответственностью "Ростовдонресурсы"</t>
  </si>
  <si>
    <t>Общество с ограниченной ответственностью "Тандем"</t>
  </si>
  <si>
    <t>Общество с ограниченной ответственностью "туристическо-коммерческая фирма "РЕЙНА-ТУР НТВ"</t>
  </si>
  <si>
    <t>Акционерное общество "ЮНИКРЕДИТ БАНК"</t>
  </si>
  <si>
    <t>Общество с ограниченной ответственностью "Производственно-коммерческая фирма "Столовая  №1"</t>
  </si>
  <si>
    <t>Общество с ограниченной ответственностью "Новотекс"</t>
  </si>
  <si>
    <t>Общество с ограниченной ответственностью торгово-коммерческая фирма "Надежда"</t>
  </si>
  <si>
    <t>Местная религиозная организация ортодоксального иудаизма - Ростовская Еврейская Община</t>
  </si>
  <si>
    <t>Индивидуальный предприниматель Липовая Людмила Ефимовна</t>
  </si>
  <si>
    <t>Нотариальная палата Ростовской области</t>
  </si>
  <si>
    <t>Барунов  Георгий  Яковлевич</t>
  </si>
  <si>
    <t>Общество с ограниченной ответственностью "Фото-Этюд"</t>
  </si>
  <si>
    <t>Горишняя Наталья Викторовна</t>
  </si>
  <si>
    <t>Саркисян Анжелика Витальевна</t>
  </si>
  <si>
    <t>Общество с ограниченной ответственностью "Оланс"</t>
  </si>
  <si>
    <t>Индивидуальный предприниматель Малыгина Татьяна Николаевна</t>
  </si>
  <si>
    <t>Гурнак Виктор Владимирович</t>
  </si>
  <si>
    <t>ОБЩЕСТВО С ОГРАНИЧЕННОЙ ОТВЕТСТВЕННОСТЬЮ "МИР ЗДОРОВЬЯ"</t>
  </si>
  <si>
    <t>Общество с ограниченной ответственностью "Флёр"</t>
  </si>
  <si>
    <t>Ильюхин Григорий Лукич</t>
  </si>
  <si>
    <t>Индивидуальный предприниматель Баев Лукьян Эдуардович</t>
  </si>
  <si>
    <t>Федоренко Максим Александрович</t>
  </si>
  <si>
    <t>Чуйко Марина Борисовна</t>
  </si>
  <si>
    <t>Бова Елена Викторовна</t>
  </si>
  <si>
    <t>Эрганова Софья Кеворковна</t>
  </si>
  <si>
    <t>Индивидуальный предприниматель Матосьян Сурен Леонтьевич</t>
  </si>
  <si>
    <t>Ключкина  Надежда  Геннадьевна</t>
  </si>
  <si>
    <t>Индивидуальный предприниматель  Бабаян  Мкртыч Гришаевич</t>
  </si>
  <si>
    <t>Куликов Михаил  Леонидович</t>
  </si>
  <si>
    <t>Рудакова Елена Викторовна</t>
  </si>
  <si>
    <t>Калинина Ирина Михайловна</t>
  </si>
  <si>
    <t>Общество с ограниченной ответственностью "Астра Плюс"</t>
  </si>
  <si>
    <t>Общество с ограниченной ответственностью "Этна"</t>
  </si>
  <si>
    <t>Общество с ограниченной ответственностью "Газпром телеком"</t>
  </si>
  <si>
    <t>Общество с ограниченной ответственностью "Магнум-2000"</t>
  </si>
  <si>
    <t>Дымов Александр Степанович</t>
  </si>
  <si>
    <t>Индивидуальный предприниматель Бурцева Светлана Григорьевна</t>
  </si>
  <si>
    <t>Общество с ограниченной ответственностью "Торговый Дом "Ростовский"</t>
  </si>
  <si>
    <t>Индивидуальный предприниматель  Коханец Светлана Михайловна</t>
  </si>
  <si>
    <t>Сивков Вячеслав Анатольевич, Сивкова Ирина Викторовна</t>
  </si>
  <si>
    <t>Частное общеобразовательное учреждение гимназия "ОР АВНЕР-Свет Знаний"</t>
  </si>
  <si>
    <t>Кроливецкая Светлана Анатольевна</t>
  </si>
  <si>
    <t>Попова Наталья Юрьевна</t>
  </si>
  <si>
    <t>Общество с ограниченной ответственностью "Деловой центр"</t>
  </si>
  <si>
    <t>Акционерное общество "Инвестиционная компания "ФИНАМ"</t>
  </si>
  <si>
    <t>Васищева Елена Леонидовна</t>
  </si>
  <si>
    <t>Чевычалова Мария Ивановна</t>
  </si>
  <si>
    <t>Индивидуальный  предприниматель  Нехаев Сергей  Анатольевич</t>
  </si>
  <si>
    <t>Ахмедов Самир Самед-оглы</t>
  </si>
  <si>
    <t>Кондратенко Игорь Николаевич, Иванков Андрей Владимирович</t>
  </si>
  <si>
    <t>Индивидуальный предприниматель Бутенко Геннадий Вадимович</t>
  </si>
  <si>
    <t>Индивидуальный предприниматель Дмитрюк Игорь Маратович</t>
  </si>
  <si>
    <t>Индивидуальный предприниматель Можеев Александр Игоревич</t>
  </si>
  <si>
    <t>Индивидуальный предприниматель Самойлов Олег Сергеевич</t>
  </si>
  <si>
    <t>Виноградов Евгений Владимирович</t>
  </si>
  <si>
    <t>Пепеляева Ольга Ильинична</t>
  </si>
  <si>
    <t>Чакрян Евгения Михайловна</t>
  </si>
  <si>
    <t>Закрытое акционерное общество "Информационные технологии и системы"</t>
  </si>
  <si>
    <t>Сафир Роман Михайлович</t>
  </si>
  <si>
    <t>Индивидуальный предприниматель Дорохов Александр Александрович</t>
  </si>
  <si>
    <t>Голева Татьяна Ивановна</t>
  </si>
  <si>
    <t>Свиридов Юрий Николаевич</t>
  </si>
  <si>
    <t>Ростовское  Епархиальное  управление</t>
  </si>
  <si>
    <t>Железнякова Антонина Вениаминовна</t>
  </si>
  <si>
    <t>Индивидуальный предприниматель Шаповалова Ольга Александровна</t>
  </si>
  <si>
    <t>Хачатурян Карен Саркисович</t>
  </si>
  <si>
    <t>Общество с ограниченной ответственностью "Управляющая Компания №1"</t>
  </si>
  <si>
    <t>Индивидуальный предприниматель Зубков Олег Петрович</t>
  </si>
  <si>
    <t>Воронежская Виктория Валериевна</t>
  </si>
  <si>
    <t>Индивидуальный предприниматель Айрапетян Анна Аркадьевна</t>
  </si>
  <si>
    <t>Индивидуальный предприниматель Хачатурова Елена Владимировна</t>
  </si>
  <si>
    <t>Филимонов Дмитрий Владимирович</t>
  </si>
  <si>
    <t>Каракушьян Вера Васильевна</t>
  </si>
  <si>
    <t>Важничий Андрей Викторович</t>
  </si>
  <si>
    <t>Калюта Галина Геннадиевна</t>
  </si>
  <si>
    <t>Шадури Владислав Ратмирович</t>
  </si>
  <si>
    <t>Общество с ограниченной ответственностью "ЛУКОЙЛ-Ростовэнерго"</t>
  </si>
  <si>
    <t>Рубинов Юрий Герсилович</t>
  </si>
  <si>
    <t>Товарищество собственников недвижимости "Серафимовича 52А"</t>
  </si>
  <si>
    <t>Индивидуальный предприниматель Молчанов Вячеслав Анатольевич</t>
  </si>
  <si>
    <t>Индивидуальный предприниматель Бланк Тамара Амирановна</t>
  </si>
  <si>
    <t>Общество с ограниченной ответственностью "Альянс"</t>
  </si>
  <si>
    <t>Миличкина Екатерина Алексеевна</t>
  </si>
  <si>
    <t>Индивидуальный предприниматель Зенков Владислав Андреевич</t>
  </si>
  <si>
    <t>Индивидуальный предприниматель Шибицкая Елена Николаевна</t>
  </si>
  <si>
    <t>Индивидуальный предприниматель Корсун Вячеслав Анатольевич</t>
  </si>
  <si>
    <t>Неркарарян Ваган Владимирович</t>
  </si>
  <si>
    <t>Таржиманов Эдгар Альбертович</t>
  </si>
  <si>
    <t>Индивидуальный предприниматель Белоглазова Людмила Викторовна</t>
  </si>
  <si>
    <t>Ивлева Алла Олеговна</t>
  </si>
  <si>
    <t>Индивидуальный предприниматель Лукашов Борис Викторович</t>
  </si>
  <si>
    <t>Надиева  Виктория Ильинишна</t>
  </si>
  <si>
    <t>Общество с ограниченной ответственностью "РНД консалтинг и управление недвижимостью"</t>
  </si>
  <si>
    <t>Муцурова Амина Адамовна</t>
  </si>
  <si>
    <t>Индивидуальный предприниматель Магомедов Мухтар Гасанханович</t>
  </si>
  <si>
    <t>Общество с ограниченной ответственностью "Маслоэкстракционный завод Юг Руси"</t>
  </si>
  <si>
    <t>Общество с ограниченной ответственностью " Специализированный застройщик "Альянс Групп"</t>
  </si>
  <si>
    <t>Общество с ограниченной ответственностью "Специализированный застройщик "Два капитана"</t>
  </si>
  <si>
    <t>Индивидуальный предприниматель Юденко Светлана Ивановна</t>
  </si>
  <si>
    <t>Андронникова Елена Владимировна</t>
  </si>
  <si>
    <t>Светлаков Сергей Сергеевич</t>
  </si>
  <si>
    <t>Общество с ограниченной ответственностью "Аркана"</t>
  </si>
  <si>
    <t>Индивидуальный предприниматель Арзамасцева Роза Мартиросовна</t>
  </si>
  <si>
    <t>Индивидуальный предприниматель Поливанова Мария Александровна</t>
  </si>
  <si>
    <t>Общество с ограниченной ответственностью "Ромеос"</t>
  </si>
  <si>
    <t>Общество с ограниченной ответственностью "Мидийное место Ростов"</t>
  </si>
  <si>
    <t>Индивидуальный предприниматель Коробейникова Ирина Николаевна</t>
  </si>
  <si>
    <t>Общество с ограниченной ответственностью "Алтай"</t>
  </si>
  <si>
    <t>Общество с ограниченной ответственностью "Катрин"</t>
  </si>
  <si>
    <t>Общество с ограниченной ответственностью производственно-коммерческая фирма "Катерина"</t>
  </si>
  <si>
    <t>Индивидуальный предприниматель Воронина Елена Николаевна</t>
  </si>
  <si>
    <t>Индивидуальный предприниматель Новгородов Андрей Викторович</t>
  </si>
  <si>
    <t>Акционерное общество "Меридиан-Юг"</t>
  </si>
  <si>
    <t>Индивидуальный предприниматель Клейменова Анна Викторовна</t>
  </si>
  <si>
    <t>Общество с ограниченной ответственностью "Домстрой"</t>
  </si>
  <si>
    <t>Автономная некоммерческая организация "Культурно-досуговый центр "Мир без границ"</t>
  </si>
  <si>
    <t>Зильберман Давид Зиновьевич</t>
  </si>
  <si>
    <t>Индивидуальный предприниматель Данелян Андраник Рубенович</t>
  </si>
  <si>
    <t>Индивидуальный предприниматель Никулина Анна Андреевна</t>
  </si>
  <si>
    <t>Кужелев Игорь Давыдович</t>
  </si>
  <si>
    <t>Бабиев Владимир Александрович</t>
  </si>
  <si>
    <t>Индивидуальный предприниматель Бондарь Виктория Станиславовна</t>
  </si>
  <si>
    <t>Индивидуальный предприниматель Иванова Дарья Геннадьевна</t>
  </si>
  <si>
    <t>Общество с ограниченной ответственностью  "ОРГЛИТМАШ"</t>
  </si>
  <si>
    <t>Общество с ограниченной ответственностью "Компания "Альбион"</t>
  </si>
  <si>
    <t>Петренко Алла Семеновна</t>
  </si>
  <si>
    <t>Касимов Василий Викторович</t>
  </si>
  <si>
    <t>Страховое публичное акционерное общество "Ингосстрах"</t>
  </si>
  <si>
    <t>Александрова Ирина Владимировна</t>
  </si>
  <si>
    <t>Индивидуальный предприниматель Коровайко Ангелина Борисовна</t>
  </si>
  <si>
    <t>Николаева Елена Евгеньевна</t>
  </si>
  <si>
    <t>Раканович Драгомир</t>
  </si>
  <si>
    <t>Индивидуальный предприниматель Спиридонова Элза Павловна</t>
  </si>
  <si>
    <t>Шемет Алексей Иванович</t>
  </si>
  <si>
    <t>Общество с ограниченной ответственностью " Уютный Двор"</t>
  </si>
  <si>
    <t>Грибанов Станислав Алексеевич</t>
  </si>
  <si>
    <t>Короченская Ольга Анатольевна</t>
  </si>
  <si>
    <t>Общество с ограниченной ответственностью "Умный отель"</t>
  </si>
  <si>
    <t>Индивидуальный предприниматель Мушарапова Диана Гумеровна</t>
  </si>
  <si>
    <t>Общество с ограниченной ответственностью "Завтрак-М"</t>
  </si>
  <si>
    <t>Индивидуальный предприниматель Ибрагимова Амина Абуязидовна</t>
  </si>
  <si>
    <t>Общество с ограниченной ответственностью "Березка Групп"</t>
  </si>
  <si>
    <t>Общество с ограниченной ответственностью Управляющая Компания "Крепостной Вал"</t>
  </si>
  <si>
    <t>Общество с ограниченной ответственностью "Управление недвижимостью"</t>
  </si>
  <si>
    <t>Степанов Борис Иванович</t>
  </si>
  <si>
    <t>Общество с ограниченной ответственностью "Альянс Плюс"</t>
  </si>
  <si>
    <t>Общество с ограниченной ответственностью "Офис-центр"</t>
  </si>
  <si>
    <t>Общество с ограниченной ответственностью "Рафо-91"</t>
  </si>
  <si>
    <t>Акционерное общество "Банк Русский Стандарт"</t>
  </si>
  <si>
    <t>Ханджян Ашот Артурович</t>
  </si>
  <si>
    <t>Закрытое Акционерное Общество "Информинвест+Сервис"</t>
  </si>
  <si>
    <t>Общество с ограниченной ответственностью  "Бизнес-Центр  "Каяни"</t>
  </si>
  <si>
    <t>Соколов Дмитрий Викторович</t>
  </si>
  <si>
    <t>Манукян Юрий Климентович, Гончарова Татьяна Николаевна</t>
  </si>
  <si>
    <t>Общество с ограниченной ответственностью "Экоэнерго"</t>
  </si>
  <si>
    <t>Косенко Раиса Васильевна</t>
  </si>
  <si>
    <t>Саутин Игорь Георгиевич</t>
  </si>
  <si>
    <t>Индивидуальный предприниматель Восканов Мушег Васильевич</t>
  </si>
  <si>
    <t>Индивидуальный предприниматель Федоренко Владимир Михайлович</t>
  </si>
  <si>
    <t>Общество с ограниченной ответственностью "Адарц"</t>
  </si>
  <si>
    <t>Индивидуальный предприниматель Сосницкий Евгений Геннадьевич</t>
  </si>
  <si>
    <t>Индивидуальный предприниматель Власов Вадим Николаевич</t>
  </si>
  <si>
    <t>Индивидуальный предприниматель Абачараев Рамазан Закирович</t>
  </si>
  <si>
    <t>Попов Павел Леонтьевич</t>
  </si>
  <si>
    <t>Индивидуальный предприниматель Абачараева Нелля Лазаревна</t>
  </si>
  <si>
    <t>Акционерное общество "Торговый дом "ПЕРЕКРЕСТОК"</t>
  </si>
  <si>
    <t>Минина Татьяна Николаевна</t>
  </si>
  <si>
    <t>Акционерное общество "Кавэлектромонтаж"</t>
  </si>
  <si>
    <t>Общество с ограниченной ответственностью ФИРМА "СОЮЗ"</t>
  </si>
  <si>
    <t>Общество с ограниченной ответственностью Совместное предприятие "Дон-Штайн"</t>
  </si>
  <si>
    <t>Общество с ограниченной ответственностью Фирма "РУСЛАН"</t>
  </si>
  <si>
    <t>Закрытое акционерное общество "Ростовская станция технического обслуживания автомобилей №1 "Донавтосервис"</t>
  </si>
  <si>
    <t>Общество с ограниченной ответственностью "Агроторг"/Публичное акционерное общество "ТНС энерго Кубань"</t>
  </si>
  <si>
    <t>Индивидуальный предприниматель Высочин Игорь Викторович</t>
  </si>
  <si>
    <t>федеральное государственное бюджетное учреждение "Северо-Кавказское управление по гидрометеорологии и мониторингу окружающей среды"</t>
  </si>
  <si>
    <t>Государственное автономное учреждение культуры Ростовской области "Ростовский государственный музыкальный театр"</t>
  </si>
  <si>
    <t>Общество с ограниченной ответственностью "Спектр"</t>
  </si>
  <si>
    <t>Муниципальное бюджетное учреждение Детский парк им. В. Черевичкина</t>
  </si>
  <si>
    <t>Муниципальное казенное учреждение "Управление жилищно-коммунального хозяйства" Пролетарского района города Ростова-на-Дону</t>
  </si>
  <si>
    <t>Муниципальное казенное учреждение "Управление капитального строительства города Ростова-на-Дону"</t>
  </si>
  <si>
    <t>муниципальное бюджетное общеобразовательное учреждение города Ростова-на-Дону "Гимназия № 34 имени Чумаченко Д.М."</t>
  </si>
  <si>
    <t>муниципальное автономное  общеобразовательное учреждение города Ростова-на-Дону "Школа №5"</t>
  </si>
  <si>
    <t>Муниципальное бюджетное общеобразовательное учреждение города Ростова-на-Дону "Школа №80 имени Героя Советского Союза Рихарда Зорге"</t>
  </si>
  <si>
    <t>муниципальное бюджетное дошкольное образовательное учреждение города Ростова-на-Дону "Детский сад № 70"</t>
  </si>
  <si>
    <t>муниципальное бюджетное учреждение дополнительного образования города Ростова-на-Дону "Дворец творчества детей и молодежи"</t>
  </si>
  <si>
    <t>муниципальное автономное общеобразовательное учреждение города Ростова-на-Дону "Школа № 22 имени дважды Героя Советского Союза Баграмяна И.Х."</t>
  </si>
  <si>
    <t>муниципальное автономное общеобразовательное учреждение города Ростова-на-Дону "Лицей № 11"</t>
  </si>
  <si>
    <t>муниципальное бюджетное дошкольное образовательное учреждение города Ростова-на-Дону "Детский сад № 95"</t>
  </si>
  <si>
    <t>муниципальное бюджетное дошкольное образовательное учреждение города Ростова-на-Дону "Детский сад № 126"</t>
  </si>
  <si>
    <t>Управление Федеральной службы по надзору в сфере защиты прав потребителей и благополучия человека по Ростовской области</t>
  </si>
  <si>
    <t>Федеральное государственное бюджетное учреждение культуры "Государственный музей-заповедник М.А.Шолохова"</t>
  </si>
  <si>
    <t>государственное бюджетное учреждение Ростовской области "Управление транспортного обеспечения"</t>
  </si>
  <si>
    <t>государственное автономное учреждение культуры Ростовской области "Ростовский государственный театр кукол имени В.С. Былкова"</t>
  </si>
  <si>
    <t>государственное автономное учреждение культуры Ростовской области  "Ростовская государственная филармония"</t>
  </si>
  <si>
    <t>государственное бюджетное учреждение культуры Ростовской области "Донская государственная публичная библиотека"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</si>
  <si>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</si>
  <si>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ГОСУДАРСТВЕННОЕ БЮДЖЕТНОЕ УЧРЕЖДЕНИЕ ДОПОЛНИТЕЛЬНОГО ОБРАЗОВАНИЯ РОСТОВСКОЙ ОБЛАСТИ "СПОРТИВНАЯ ШКОЛА ОЛИМПИЙСКОГО РЕЗЕРВА № 11 ИМ. Г. ШАТВОРЯНА"</t>
  </si>
  <si>
    <t>ГОСУДАРСТВЕННОЕ АВТОНОМНОЕ УЧРЕЖДЕНИЕ ДОПОЛНИТЕЛЬНОГО ПРОФЕССИОНАЛЬНОГО РОСТОВСКОЙ ОБЛАСТИ "ИНСТИТУТ РАЗВИТИЯ ОБРАЗОВАНИЯ"</t>
  </si>
  <si>
    <t>государственное  автономное учреждение культуры  Ростовской области " Ростовский академический театр драмы имени Максима Горького"</t>
  </si>
  <si>
    <t>Муниципальное бюджетное учреждение Парк культуры и отдыха 1 Мая</t>
  </si>
  <si>
    <t>Администрация Пролетарского района города Ростова-на-Дону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</si>
  <si>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</si>
  <si>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муниципальное бюджетное учреждение дополнительного образования города Ростова-на-Дону "Спортивная школа № 7"</t>
  </si>
  <si>
    <t>муниципальное бюджетное дошкольное образовательное учреждение города Ростова-на-Дону "Детский сад № 24"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</si>
  <si>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</si>
  <si>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Управление записи актов гражданского состояния Ростовской области</t>
  </si>
  <si>
    <t>государственное бюджетное учреждение дополнительного образования Ростовской области "Областной центр технического творчества учащихся"</t>
  </si>
  <si>
    <t>муниципальное бюджетное учреждение дополнительного образования Пролетарского района города Ростова-на-Дону "Центр внешкольной работы "Досуг"</t>
  </si>
  <si>
    <t>Индивидуальный предприниматель Ирхина Ладлена Викторовна</t>
  </si>
  <si>
    <t>Посупонько Сергей Васильевич</t>
  </si>
  <si>
    <t>Общество с ограниченной ответственностью "Узел"</t>
  </si>
  <si>
    <t>Акционерное общество "СОЮЗЛИФТМОНТАЖ-ЮГ"</t>
  </si>
  <si>
    <t>Караичев Олег Викторович</t>
  </si>
  <si>
    <t>Степанян Эльза Владимировна</t>
  </si>
  <si>
    <t>Бондарь Антонина Васильевна</t>
  </si>
  <si>
    <t>Бугаян Светлана Аркадьевна</t>
  </si>
  <si>
    <t>Семёнов Владислав Захарович</t>
  </si>
  <si>
    <t>Гераськина Раиса Николаевна</t>
  </si>
  <si>
    <t>Индивидуальный предприниматель Коваленко Сергей Владимирович</t>
  </si>
  <si>
    <t>Индивидуальный предприниматель Астанин Сергей Николаевич</t>
  </si>
  <si>
    <t>Гончарова Тамара Леонидовна</t>
  </si>
  <si>
    <t>Портнова Лариса Ивановна</t>
  </si>
  <si>
    <t>Зайцева Лилия Акоповна</t>
  </si>
  <si>
    <t>Гаражный кооператив "Кировец-1"</t>
  </si>
  <si>
    <t>Закрытое акционерное общество "Инвестиции.Бизнес.Строительство."</t>
  </si>
  <si>
    <t>Индивидуальный предприниматель Разуваев Вячеслав Викторович</t>
  </si>
  <si>
    <t>Долгих Юрий Николаевич</t>
  </si>
  <si>
    <t>Аксенова Ольга Николаевна</t>
  </si>
  <si>
    <t>Дбар Ирина Эдуардовна</t>
  </si>
  <si>
    <t>Общество с ограниченной ответственностью "ТехноПроф"</t>
  </si>
  <si>
    <t>Общество с ограниченной ответственностью "БелаГ"</t>
  </si>
  <si>
    <t>Открытое акционерное общество "Управляющая компания СКЭР"</t>
  </si>
  <si>
    <t>Асмерзаева Зарема Алиевна</t>
  </si>
  <si>
    <t>Общество с ограниченной ответственностью "Сфера"</t>
  </si>
  <si>
    <t>Алексеев Михаил Леонидович, Яновский Михаил Геннадьевич,Скарлупин Олег Дмитриевич</t>
  </si>
  <si>
    <t>Индивидуальный предприниматель Андриевская Жанна Викторовна</t>
  </si>
  <si>
    <t>Акжигитова Румия Шагидулловна</t>
  </si>
  <si>
    <t>Общество с ограниченной ответственностью "Интуиция"</t>
  </si>
  <si>
    <t>Индивидуальный предприниматель Вертий Юрий Михайлович</t>
  </si>
  <si>
    <t>Индивидуальный предприниматель Зорина Оксана Александровна</t>
  </si>
  <si>
    <t>Филиппенко Валерий Васильевич</t>
  </si>
  <si>
    <t>Гавриленко Инна Николаевна</t>
  </si>
  <si>
    <t>Индивидуальный предприниматель Карчев Даниил Олегович</t>
  </si>
  <si>
    <t>Индивидуальный предприниматель Садчикова Татьяна Борисовна</t>
  </si>
  <si>
    <t>Общество с ограниченной ответственностью "Расчетный центр Ростова-на-Дону"</t>
  </si>
  <si>
    <t>Индивидуальный предприниматель Малинников Константин Леонидович</t>
  </si>
  <si>
    <t>Ковалев Роман Владимирович</t>
  </si>
  <si>
    <t>Индивидуальный предприниматель Корытов Андрей Юрьевич</t>
  </si>
  <si>
    <t>Индивидуальный предприниматель Чуев Марк Анатольевич</t>
  </si>
  <si>
    <t>Индивидуальный предприниматель Юшина Ольга Геннадьевна</t>
  </si>
  <si>
    <t>Индивидуальный предприниматель Столяров Антон Юрьевич</t>
  </si>
  <si>
    <t>Общество с ограниченной ответственностью "Лига Транс"</t>
  </si>
  <si>
    <t>Индивидуальный предприниматель Палухина Елена Сергеевна</t>
  </si>
  <si>
    <t>Индивидуальный предприниматель Дзреева Татьяна Владимировна</t>
  </si>
  <si>
    <t>Индивидуальный предприниматель Потян Арина Владимировна</t>
  </si>
  <si>
    <t>Индивидуальный предприниматель Савченко Татьяна Николаевна</t>
  </si>
  <si>
    <t>Общество с ограниченной ответственностью "Магазин №59 "Татьяна"</t>
  </si>
  <si>
    <t>Местная православная религиозная организация Свято-Александринское Епархиальное подворье г. Ростова-на-Дону Ростовской Епархии Русской Православной Церкви</t>
  </si>
  <si>
    <t>Индивидуальный предприниматель Пилипенко Дмитрий Константинович</t>
  </si>
  <si>
    <t>Збраилова Елена Викторовна</t>
  </si>
  <si>
    <t>Коваленко Петр Игоревич</t>
  </si>
  <si>
    <t>Автогаражный кооператив "Родник"</t>
  </si>
  <si>
    <t>Потапова Ирина Юрьевна</t>
  </si>
  <si>
    <t>Булкина Валентина Мануковна</t>
  </si>
  <si>
    <t>Парамонова Валентина Ивановна</t>
  </si>
  <si>
    <t>Репенко Татьяна Владимировна</t>
  </si>
  <si>
    <t>Общество с ограниченной ответственностью "Корпус"</t>
  </si>
  <si>
    <t>Общество с ограниченной ответственностью "Стройтехмонтаж"</t>
  </si>
  <si>
    <t>Кузьмицкая Екатерина Владимировна</t>
  </si>
  <si>
    <t>Индивидуальный предприниматель Очкин Юрий Геннадьевич</t>
  </si>
  <si>
    <t>Филенко Алексей Викторович</t>
  </si>
  <si>
    <t>Бовина Анна Константиновна</t>
  </si>
  <si>
    <t>Общество с ограниченной ответственностью "ДарМед"</t>
  </si>
  <si>
    <t>Индивидуальный предприниматель Шахмурадян Екатерина Владимировна</t>
  </si>
  <si>
    <t>Общество с ограниченной ответственностью "ТРФС-Дешевая аптека"</t>
  </si>
  <si>
    <t>Индивидуальный предприниматель Баранова Оксана Анатольевна</t>
  </si>
  <si>
    <t>Индивидуальный предприниматель Печеников Михаил Васильевич</t>
  </si>
  <si>
    <t>Общество с ограниченной ответственностью " Управляющая Компания Орион"</t>
  </si>
  <si>
    <t>Общество с ограниченной ответственностью Специализированный застройщик "СтройЮг"</t>
  </si>
  <si>
    <t>Индивидуальный предприниматель Бережная Евгения Ивановна</t>
  </si>
  <si>
    <t>Сурженко Ольга Сергеевна</t>
  </si>
  <si>
    <t>Ростовское областное отделение Общероссийской общественной организации "Союз кинематографистов Российской Федерации"</t>
  </si>
  <si>
    <t>Письменская Екатерина Сергеевна</t>
  </si>
  <si>
    <t>Индивидуальный предприниматель Гонтарь Андрей Сергеевич</t>
  </si>
  <si>
    <t>Индивидуальный предприниматель Корвяков Сергей Николаевич</t>
  </si>
  <si>
    <t>Сиордия Гия Гурамиевич</t>
  </si>
  <si>
    <t>Жамойда Евгений Викторович</t>
  </si>
  <si>
    <t>Индивидуальный предприниматель Смолев Игорь Геннадьевич</t>
  </si>
  <si>
    <t>Индивидуальный предприниматель Писарев Сергей Анатольевич</t>
  </si>
  <si>
    <t>Индивидуальный предприниматель Лоцманов Роман Евгеньевич</t>
  </si>
  <si>
    <t>Индивидуальный предприниматель Пустоветова Елена Владимировна</t>
  </si>
  <si>
    <t>Общество с ограниченной ответственностью "ГТО"</t>
  </si>
  <si>
    <t>Акционерное общество "Многоотраслевое производственное предприятие жилищно-коммунального хозяйства города Ростова-на-Дону"</t>
  </si>
  <si>
    <t>Частное образовательное учреждение высшего образования "Южный Университет (ИУБиП)"</t>
  </si>
  <si>
    <t>Гаражно-строительный кооператив "Космос"</t>
  </si>
  <si>
    <t>Индивидуальный предприниматель Грехов Алексей Андреевич</t>
  </si>
  <si>
    <t>Общество с ограниченной ответственностью "Торговый дом "Космос"</t>
  </si>
  <si>
    <t>Общество с ограниченной ответственностью "ДМ"</t>
  </si>
  <si>
    <t>Общество с ограниченной ответственностью фирма "Спорт-туризм"</t>
  </si>
  <si>
    <t>Общество с ограниченной ответственностью "Эврика"</t>
  </si>
  <si>
    <t>Общество с ограниченной ответственностью промышленно-торговое предприятие "Восход-1"</t>
  </si>
  <si>
    <t>Общество с ограниченной ответственностью "Свобода"</t>
  </si>
  <si>
    <t>Общество с ограниченной ответственностью "Успех"</t>
  </si>
  <si>
    <t>Гаражно-строительный кооператив "Дубрава"</t>
  </si>
  <si>
    <t>Общество с ограниченной ответственностью "Максим ЦТ"</t>
  </si>
  <si>
    <t>Общество с ограниченной ответственностью фирма "Квадро"</t>
  </si>
  <si>
    <t>Сарибекян Сарибек Андроникович</t>
  </si>
  <si>
    <t>Индивидуальный предприниматель Высотская Надежда Васильевна</t>
  </si>
  <si>
    <t>Индивидуальный предприниматель Кирсанов Алексей Владимирович</t>
  </si>
  <si>
    <t>Хбликян Карапет Аршалуисович</t>
  </si>
  <si>
    <t>Максимченко Олег Викторович</t>
  </si>
  <si>
    <t>Литвиненко Александра Викторовна</t>
  </si>
  <si>
    <t>Усян Ваган Робертович</t>
  </si>
  <si>
    <t>Общество с ограниченной ответственностью "КИФ"</t>
  </si>
  <si>
    <t>Индивидуальный предприниматель Добряков Анатолий Георгиевич, Индивидуальный предприниматель Макарова Раиса Андреевна, Индивидуальный предприниматель Ершова Елена Николаевна, Индивидуальный предприниматель Попова Людмила Николаевна</t>
  </si>
  <si>
    <t>Акционерное общество Производственно-коммерческая фирма "Пентаполь"</t>
  </si>
  <si>
    <t>Гаражный автокооператив  "Северный"</t>
  </si>
  <si>
    <t>Сотникова Елена Семеновна</t>
  </si>
  <si>
    <t>Индивидуальный предприниматель Баюрова Ольга Александровна</t>
  </si>
  <si>
    <t>Общество с ограниченной ответственностью "Бригантина"</t>
  </si>
  <si>
    <t>Индивидуальный предприниматель  Серегин Игорь Юрьевич</t>
  </si>
  <si>
    <t>Общество с ограниченной ответственностью "Акафарм"</t>
  </si>
  <si>
    <t>Иванов Евгений Николаевич</t>
  </si>
  <si>
    <t>Бутенко Евгений Вадимович</t>
  </si>
  <si>
    <t>Индивидуальный предприниматель Димитриенко Галина Владимировна</t>
  </si>
  <si>
    <t>Ераносьян Павел Жирайрович</t>
  </si>
  <si>
    <t>Индивидуальный предприниматель Мартынов Роман Александрович</t>
  </si>
  <si>
    <t>Индивидуальный предприниматель Кильян Олег Арутович</t>
  </si>
  <si>
    <t>Индивидуальный предприниматель Бусыгина Лариса Геннадьевна, Бусыгина Маргарита Борисовна</t>
  </si>
  <si>
    <t>Леоненко Ольга Михайловна</t>
  </si>
  <si>
    <t>Местная религиозная организация православный Приход храма Александра Невского г.Ростова-на-Дону Религиозной организации "Ростовская-на-Дону Епархия Русской Православной Церкви (Московский Патриархат)"</t>
  </si>
  <si>
    <t>Автокооператив "Луч" индивидуальных владельцев металлических гаражей</t>
  </si>
  <si>
    <t>Заветаев Владимир Юрьевич</t>
  </si>
  <si>
    <t>Фурсова Марина Николаевна</t>
  </si>
  <si>
    <t>Митусов Владимир Викторович</t>
  </si>
  <si>
    <t>Леонова Анна Юрьевна</t>
  </si>
  <si>
    <t>Индивидуальный предприниматель Кейян Карен Жирайрович</t>
  </si>
  <si>
    <t>Буряк Алексей Иванович</t>
  </si>
  <si>
    <t>Индивидуальный предприниматель Гнидина Наталья Владимировна, Индивидуальный предприниматель Яковлева Елена Андреевна</t>
  </si>
  <si>
    <t>Трещев Виктор Сергеевич</t>
  </si>
  <si>
    <t>Индивидуальный предприниматель Геворкян Юрий Артушевич</t>
  </si>
  <si>
    <t>Общество с ограниченной ответственностью "Юридическо-бухгалтерское агентство "Юрос"</t>
  </si>
  <si>
    <t>Индивидуальный предприниматель Перцева Татьяна Михайловна</t>
  </si>
  <si>
    <t>Общество с ограниченной ответственностью "Жнивень"</t>
  </si>
  <si>
    <t>Товарищество собственников недвижимости "Торговый центр "Северный"</t>
  </si>
  <si>
    <t>Индивидуальный предприниматель Литвиненко Александр Леонидович</t>
  </si>
  <si>
    <t>Боташева Радымхан Хасановна</t>
  </si>
  <si>
    <t>Индивидуальный предприниматель Демиденко Валентина Александровна</t>
  </si>
  <si>
    <t>Исраелян Карине Гайки</t>
  </si>
  <si>
    <t>Общество с ограниченной ответственностью "КАПИР"</t>
  </si>
  <si>
    <t>Общество с ограниченной ответственностью "КлинингАвто-Юг"</t>
  </si>
  <si>
    <t>Общество с ограниченной ответственностью "Дон-Ресторан-Сервис"</t>
  </si>
  <si>
    <t>Даллакян Осанна Грантовна</t>
  </si>
  <si>
    <t>Индивидуальный предприниматель Зима Юлия Сергеевна</t>
  </si>
  <si>
    <t>Общество с ограниченной ответственностью "Авиор"</t>
  </si>
  <si>
    <t>Григорян Карэн Эдуардович</t>
  </si>
  <si>
    <t>Индивидуальный предприниматель Гавриленко Геннадий Алексеевич</t>
  </si>
  <si>
    <t>Индивидуальный предприниматель Шурыгин Владимир Геннадьевич</t>
  </si>
  <si>
    <t>Общество с ограниченной ответственностью "УНИВЕРСАЛЛИФТ"</t>
  </si>
  <si>
    <t>Общество с ограниченной ответственностью "Дидиси Консалтинг энд Проперти Менеджмент"</t>
  </si>
  <si>
    <t>Общество с ограниченной ответственностью "Торгсервис"</t>
  </si>
  <si>
    <t>Индивидуальный предприниматель Коник Алексей Алексеевич</t>
  </si>
  <si>
    <t>Индивидуальный предприниматель Давтян Хачатур Серопович</t>
  </si>
  <si>
    <t>Общество с ограниченной ответственностью "Такт"</t>
  </si>
  <si>
    <t>Общество с ограниченной ответственностью "Меддиагностика"</t>
  </si>
  <si>
    <t>Общество с ограниченной ответственностью "Соцактив"</t>
  </si>
  <si>
    <t>Общество с ограниченной ответственностью "Магазин "Ростов-Дон"</t>
  </si>
  <si>
    <t>Индивидуальный предприниматель Качаев Андрей Александрович</t>
  </si>
  <si>
    <t>Общество с ограниченной ответственностью "Озон"/ООО "ЯДРОМЕД"</t>
  </si>
  <si>
    <t>Общество с ограниченной ответственностью "Институт"</t>
  </si>
  <si>
    <t>Индивидуальный предприниматель Костякова Юлия Михайловна</t>
  </si>
  <si>
    <t>Лазуренко Игорь Валентинович</t>
  </si>
  <si>
    <t>Гаражно-строительный кооператив "Дон"</t>
  </si>
  <si>
    <t>Индивидуальный предприниматель  Грималюк Николай Петрович</t>
  </si>
  <si>
    <t>Иванов Владимир Николаевич</t>
  </si>
  <si>
    <t>Индивидуальный предприниматель Петров Антон Геннадьевич</t>
  </si>
  <si>
    <t>Индивидуальный предприниматель Магомедханов Рагим Гаджимагомедович</t>
  </si>
  <si>
    <t>Общество с ограниченной ответственностью "Бета Эстейт"</t>
  </si>
  <si>
    <t>Общество с ограниченной ответственностью "Ваш дом"</t>
  </si>
  <si>
    <t>Гриднев Алексей Игоревич</t>
  </si>
  <si>
    <t>Пакус Белла Владимировна</t>
  </si>
  <si>
    <t>Индивидуальный предприниматель Григорьев Евгений Александрович</t>
  </si>
  <si>
    <t>Индивидуальный предприниматель Бутурлымов Виталий Николаевич</t>
  </si>
  <si>
    <t>Индивидуальный предприниматель Абачараев Борис Закирович</t>
  </si>
  <si>
    <t>Общество с ограниченной ответственностью "Добрыня"</t>
  </si>
  <si>
    <t>Индивидуальный предприниматель Щасливый Владимир Владимирович</t>
  </si>
  <si>
    <t>Бутурлымова Виктория Станиславовна</t>
  </si>
  <si>
    <t>Индивидуальный предприниматель Коняхин Евгений Борисович, Самойлов Евгений Вольдемарович</t>
  </si>
  <si>
    <t>Хбликян Ашот Кеворкович</t>
  </si>
  <si>
    <t>Общество с ограниченной ответственностью "Нирлан-недвижимость"</t>
  </si>
  <si>
    <t>Индивидуальный предприниматель Харин Сергей Иванович</t>
  </si>
  <si>
    <t>Индивидуальный предприниматель Кунаков Михаил Викторович</t>
  </si>
  <si>
    <t>Индивидуальный предприниматель Воинов Олег Витальевич</t>
  </si>
  <si>
    <t>Общество с ограниченной ответственностью "МД"</t>
  </si>
  <si>
    <t>Индивидуальный предприниматель Алексеев Александр Александрович</t>
  </si>
  <si>
    <t>Индивидуальный предприниматель Моренов Игорь Валерьевич</t>
  </si>
  <si>
    <t>Индивидуальный предприниматель Восполит Ольга Геннадьевна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</si>
  <si>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</si>
  <si>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муниципальное автономное общеобразовательное учреждение города Ростова-на-Дону "Школа № 104 имени Героя Советского Союза Шипулина А.А."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</si>
  <si>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</si>
  <si>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муниципальное автономное общеобразовательное учреждение города Ростова-на-Дону "Школа № 30 имени Героя Советского Союза Кравцова О.Т."</t>
  </si>
  <si>
    <t>муниципальное бюджетное общеобразовательное учреждение города Ростова-на-Дону "Школа № 6 имени Героя Советского Союза Самохина Н.Е."</t>
  </si>
  <si>
    <t>муниципальное бюджетное общеобразовательное учреждение города Ростова-на-Дону "Школа № 65 с углубленным изучением английского языка имени Героя Советского Союза Московенко В.И."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</si>
  <si>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</si>
  <si>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муниципальное бюджетное дошкольное образовательное учреждение города Ростова-на-Дону "Детский сад № 111"</t>
  </si>
  <si>
    <t>муниципальное бюджетное дошкольное образовательное учреждение города Ростова-на-Дону "Детский сад № 313"</t>
  </si>
  <si>
    <t>муниципальное автономное дошкольное образовательное учреждение города Ростова-на-Дону "Детский сад № 267"</t>
  </si>
  <si>
    <t>муниципальное бюджетное дошкольное образовательное учреждение города Ростова-на-Дону "Детский сад № 137"</t>
  </si>
  <si>
    <t>муниципальное бюджетное дошкольное образовательное учреждение города Ростова-на-Дону "Детский сад № 74"</t>
  </si>
  <si>
    <t>муниципальное бюджетное дошкольное образовательное учреждение города Ростова-на-Дону "Детский сад № 121"</t>
  </si>
  <si>
    <t>муниципальное бюджетное общеобразовательное учреждение города Ростова-на-Дону "Школа № 18 имени комиссара Ростовского стрелкового полка Народного ополчения 56-армии Штахановского П.А."</t>
  </si>
  <si>
    <t>муниципальное бюджетное дошкольное образовательное учреждение города Ростова-на-Дону "Детский сад № 286"</t>
  </si>
  <si>
    <t>муниципальное бюджетное дошкольное образовательное учреждение города Ростова-на-Дону "Детский сад № 269"</t>
  </si>
  <si>
    <t>муниципальное бюджетное дошкольное образовательное учреждение города Ростова-на-Дону "Детский сад № 287"</t>
  </si>
  <si>
    <t>муниципальное бюджетное дошкольное образовательное учреждение города Ростова-на-Дону "Детский сад № 20"</t>
  </si>
  <si>
    <t>Федеральное бюджетное учреждение здравоохранения "Центр гигиены и эпидемиологии в Ростовской области"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</si>
  <si>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</si>
  <si>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Муниципальное бюджетное учреждение дополнительного образования Детская музыкальная школа № 10 им.С.С.Прокофьева г. Ростова-на-Дону</t>
  </si>
  <si>
    <t>муниципальное бюджетное учреждение дополнительного образования Детская школа искусств № 1 имени В.С. Ходоша города Ростова-на-Дону</t>
  </si>
  <si>
    <t>Муниципальное бюджетное учреждение "Центр по сохранению, использованию и популяризации памятников истории и культуры города Ростова-на-Дону"</t>
  </si>
  <si>
    <t>Муниципальное бюджетное учреждение Парк культуры и отдыха Дружба</t>
  </si>
  <si>
    <t>муниципальное казенное учреждение "Управление жилищно-коммунального хозяйства" Ворошиловского района города Ростова-на-Дону</t>
  </si>
  <si>
    <t>муниципальное бюджетное учреждение дополнительного образования Ворошиловского района города Ростова-на-Дону "Центр детского творчества"</t>
  </si>
  <si>
    <t>муниципальное бюджетное учреждение дополнительного образования города Ростова-на-Дону "Спортивная школа № 1"</t>
  </si>
  <si>
    <t>муниципальное бюджетное учреждение "Центр физической культуры и спорта города Ростова-на-Дону"</t>
  </si>
  <si>
    <t>муниципальное бюджетное учреждение дополнительного образования "Спортивная школа "Боевые перчатки"</t>
  </si>
  <si>
    <t>ГОСУДАРСТВЕННОЕ БЮДЖЕТНОЕ УЧРЕЖДЕНИЕ ДОПОЛНИТЕЛЬНОГО ОБРАЗОВАНИЯ РОСТОВСКОЙ ОБЛАСТИ "ПАРАЛИМПИЙСКАЯ АДАПТИВНАЯ СПОРТИВНАЯ ШКОЛА № 27"</t>
  </si>
  <si>
    <t>Общество с ограниченной ответственностью фирма "Дубрава"</t>
  </si>
  <si>
    <t>Путилина Анастасия Владимировна</t>
  </si>
  <si>
    <t>Акционерное общество "Коммунальщик Дона"</t>
  </si>
  <si>
    <t>Индивидуальный предприниматель Вертий Тамара Викторовна</t>
  </si>
  <si>
    <t>Илларионова Светлана Юрьевна</t>
  </si>
  <si>
    <t>Дреер Яков Андреевич</t>
  </si>
  <si>
    <t>Индивидуальный предприниматель Стеблецова Татьяна Борисовна</t>
  </si>
  <si>
    <t>Хрипун Виктория Викторовна</t>
  </si>
  <si>
    <t>Индивидуальный предприниматель Лурсманашвили Владимир Бежанович</t>
  </si>
  <si>
    <t>Индивидуальный предприниматель Акопов Левон Сергеевич</t>
  </si>
  <si>
    <t>Безвытная Ирина Валерьевна</t>
  </si>
  <si>
    <t>Василенок Евгений Васильевич</t>
  </si>
  <si>
    <t>Керасова Татьяна Дмитриевна</t>
  </si>
  <si>
    <t>Сивак Елена Викторовна</t>
  </si>
  <si>
    <t>Местная религиозная организация Православный Приход храма Казанской иконы Божьей Матери г.Ростова-на-Дону</t>
  </si>
  <si>
    <t>Макарчук Николай Иванович</t>
  </si>
  <si>
    <t>Озерова Людмила Ивановна</t>
  </si>
  <si>
    <t>Общество с ограниченной ответственностью "Астор плюс"</t>
  </si>
  <si>
    <t>Каспарян  Нерсес  Гургенович</t>
  </si>
  <si>
    <t>Усачева Магдалина Степановна</t>
  </si>
  <si>
    <t>Середа Сергей Владимирович</t>
  </si>
  <si>
    <t>Общество с ограниченной ответственностью Центр Досуга Молодежи "Десятая Планета"</t>
  </si>
  <si>
    <t>Общество с ограниченной ответственностью "Научно-производственное предприятие "Монитор"</t>
  </si>
  <si>
    <t>Общество с ограниченной ответственностью "Гермес"</t>
  </si>
  <si>
    <t>Общество с ограниченной ответственностью "Ревиталь"</t>
  </si>
  <si>
    <t>Меланьин Геннадий Иванович</t>
  </si>
  <si>
    <t>Подколзина Валентина Васильевна</t>
  </si>
  <si>
    <t>Индивидуальный предприниматель Кокин Владимир Викторович</t>
  </si>
  <si>
    <t>Зайцев Петр Васильевич</t>
  </si>
  <si>
    <t>Долгополова Ирина Николаевна</t>
  </si>
  <si>
    <t>Индивидуальный предприниматель Читаева Любовь Петровна</t>
  </si>
  <si>
    <t>Гаражно-строительный кооператив "Норд"</t>
  </si>
  <si>
    <t>Заметин Сергей Иванович</t>
  </si>
  <si>
    <t>Индивидуальный предприниматель Артюхова Юлия Николаевна</t>
  </si>
  <si>
    <t>Чудных Любовь Анатольевна</t>
  </si>
  <si>
    <t>Индивидуальный предприниматель Овсепян Анна Ервандовна</t>
  </si>
  <si>
    <t>Прибылов Павел Петрович</t>
  </si>
  <si>
    <t>Индивидуальный предприниматель Ромасова Татьяна Николаевна</t>
  </si>
  <si>
    <t>Сидоренко Ирина Николаевна, Сидоренко Александр Викторович</t>
  </si>
  <si>
    <t>Срабионова Маруся Арменаковна</t>
  </si>
  <si>
    <t>Коновалов Евгений Валерьевич</t>
  </si>
  <si>
    <t>Индивидуальный предприниматель Агаджанян Рудольф Георгиевич</t>
  </si>
  <si>
    <t>Индивидуальный предприниматель Никитенко Светлана Георгиевна</t>
  </si>
  <si>
    <t>Эрганов Тарас Егорович</t>
  </si>
  <si>
    <t>Бондаренко Александр Сергеевич</t>
  </si>
  <si>
    <t>Общество с ограниченной ответственностью "Торговая компания "Про-Инвест"</t>
  </si>
  <si>
    <t>Баскалова Тамила Шалвовна</t>
  </si>
  <si>
    <t>Кейян Артур Жирайрович</t>
  </si>
  <si>
    <t>Коноплева Людмила Николаевна</t>
  </si>
  <si>
    <t>Косян Павлик Геворкович</t>
  </si>
  <si>
    <t>Письменский Александр Валерьевич, Письменский Андрей Валерьевич</t>
  </si>
  <si>
    <t>Сидоренко Ирина Николаевна</t>
  </si>
  <si>
    <t>Щетинина Елена Геннадьевна</t>
  </si>
  <si>
    <t>Попов Михаил Алексеевич</t>
  </si>
  <si>
    <t>Макарчук Татьяна Алексеевна</t>
  </si>
  <si>
    <t>Доля Сергей Николаевич</t>
  </si>
  <si>
    <t>Курницкая Тамара Николаевна</t>
  </si>
  <si>
    <t>Индивидуальный предприниматель Семенов Александр Сергеевич</t>
  </si>
  <si>
    <t>Громовая Валентина Владимировна,Барычев Олег Владимирович</t>
  </si>
  <si>
    <t>Торпуджиев Андрей Арамович,Гаврина Анна Леонидовна</t>
  </si>
  <si>
    <t>Романов Дмитрий Михайлович</t>
  </si>
  <si>
    <t>Аванесян Камо Кароевич, Аванесян Людмила Мирзоевна</t>
  </si>
  <si>
    <t>Кавелин Сергей Николаевич</t>
  </si>
  <si>
    <t>Толстая Татьяна Николаевна</t>
  </si>
  <si>
    <t>Меликов Олег Николаевич</t>
  </si>
  <si>
    <t>Васильев Валерий Степанович</t>
  </si>
  <si>
    <t>Ифраимов Руслан Евгеньвич,Шевкунова Кристина Константиновна,Лукьяненко Екатерина Станиславовна,Доголдиева Наталья Алексеевна,Карпова Елена Анатольевна,Поварешкина Татьяна Юрьевна,Фисенко Адрей Иванович,Пауков Александр Вик</t>
  </si>
  <si>
    <t>Индивидуальный предприниматель Поликанов Игорь Иванович</t>
  </si>
  <si>
    <t>Общество с ограниченной ответственностью "РСТ-РО"</t>
  </si>
  <si>
    <t>Сабрекова Ольга Сергеевна</t>
  </si>
  <si>
    <t>Рудаева Оксана Владимировна</t>
  </si>
  <si>
    <t>Общество с ограниченной ответственностью "Радуга"</t>
  </si>
  <si>
    <t>Качалина Любовь Юрьевна</t>
  </si>
  <si>
    <t>Индивидуальный предприниматель Курьянова Алла Петровна</t>
  </si>
  <si>
    <t>Индивидуальный предприниматель Сухоручко Светлана Петровна</t>
  </si>
  <si>
    <t>Индивидуальный предприниматель Сухоручко Сергей Иванович</t>
  </si>
  <si>
    <t>Индивидуальный предприниматель Гриднев Алексей Игоревич</t>
  </si>
  <si>
    <t>Общество с ограниченной ответственностью "Донская земельная компания"</t>
  </si>
  <si>
    <t>Назаретов Юрий Тимофеевич</t>
  </si>
  <si>
    <t>Цырульникова Елена Николаевна</t>
  </si>
  <si>
    <t>Индивидуальный предприниматель Перцев Василий Петрович</t>
  </si>
  <si>
    <t>Колесник Иван Васильевич</t>
  </si>
  <si>
    <t>Попов Виктор Викторович</t>
  </si>
  <si>
    <t>Индивидуальный предприниматель Колесников Владимир Иванович</t>
  </si>
  <si>
    <t>Страженко Вячеслав Васильевич</t>
  </si>
  <si>
    <t>Тюменцева Юлия Николаевна</t>
  </si>
  <si>
    <t>Индивидуальный предприниматель Оганесян Ваагн Вардгесович</t>
  </si>
  <si>
    <t>Индивидуальный предприниматель Честных Сергей Анатольевич</t>
  </si>
  <si>
    <t>Индивидуальный предприниматель Акопян Артем Рубенович</t>
  </si>
  <si>
    <t>Индивидуальный предприниматель Решетников Алексей Валентинович</t>
  </si>
  <si>
    <t>Индивидуальный предприниматель Хромов Василий Михайлович</t>
  </si>
  <si>
    <t>Сюнякова Галина Александровна</t>
  </si>
  <si>
    <t>Закрытое акционерное общество "Скиф-Юг"</t>
  </si>
  <si>
    <t>Гаражный кооператив "Монтажник"</t>
  </si>
  <si>
    <t>Индивидуальный предприниматель Долгова Галина Викторовна</t>
  </si>
  <si>
    <t>Индивидуальный предприниматель Бакулина Анастасия Викторовна</t>
  </si>
  <si>
    <t>Индивидуальный предприниматель Ширяев Владимир Иванович</t>
  </si>
  <si>
    <t>Индивидуальный предприниматель Школьник Екатерина Вадимовна</t>
  </si>
  <si>
    <t>Слепов Владислав Юрьевич</t>
  </si>
  <si>
    <t>Общество с ограниченной ответственностью "Импэкс-Дон"</t>
  </si>
  <si>
    <t>Индивидуальный предприниматель Золотько Елена Исмаиловна</t>
  </si>
  <si>
    <t>Индивидуальный предприниматель Мартиросян Нарине Ашотовна</t>
  </si>
  <si>
    <t>Задоя Алексей Алексеевич</t>
  </si>
  <si>
    <t>Бондарева Юлия Владимировна</t>
  </si>
  <si>
    <t>Общество с ограниченной ответственностью "Доктор+"</t>
  </si>
  <si>
    <t>Котляр Марк Ефимович</t>
  </si>
  <si>
    <t>Индивидуальный предприниматель Карапетян Арман Рафикович</t>
  </si>
  <si>
    <t>Индивидуальный предприниматель Алимова Елена Анатольевна</t>
  </si>
  <si>
    <t>Индивидуальный предприниматель Тышлангов Альберт Яковлевич</t>
  </si>
  <si>
    <t>Уваров Руслан Михайлович</t>
  </si>
  <si>
    <t>Индивидуальный предприниматель Абгарян Юрий Борисович</t>
  </si>
  <si>
    <t>Бабаева Татьяна Владимировна</t>
  </si>
  <si>
    <t>Индивидуальный предпринимаеть Дюдюкин Дмитрий Владимирович</t>
  </si>
  <si>
    <t>Индивидуальный предприниматель Ткаченко Анатолий Николаевич</t>
  </si>
  <si>
    <t>Индивидуальный предприниматель Корниенко Наталья Владимировна</t>
  </si>
  <si>
    <t>Индивидуальный предприниматель Сафронова Елена Сергеевна</t>
  </si>
  <si>
    <t>Индивидуальный предприниматель Пак Артём Анатольевич</t>
  </si>
  <si>
    <t>Курочкин Игорь Александрович</t>
  </si>
  <si>
    <t>Индивидуальный предприниматель Гончаров Максим Александрович</t>
  </si>
  <si>
    <t>Агошкова Анастасия Васильевна</t>
  </si>
  <si>
    <t>Индивидуальный предприниматель Куриченко Сергей Александрович</t>
  </si>
  <si>
    <t>Чумаченко Антон Алексеевич</t>
  </si>
  <si>
    <t>Стародубова Муслимат Залимхановна</t>
  </si>
  <si>
    <t>Индивидуальный предприниматель Исаев Александр Алильевич</t>
  </si>
  <si>
    <t>Общество с ограниченной ответственностью "Региональное управление недвижимым имуществом"</t>
  </si>
  <si>
    <t>Индивидуальный предприниматель Бедросов Арменак Михайлович</t>
  </si>
  <si>
    <t>Общество с ограниченной ответственностью "Тамара"</t>
  </si>
  <si>
    <t>Общество с ограниченной ответственностью "Сообщество медицинских фармацевтических предприятий "Магнолия"</t>
  </si>
  <si>
    <t>Василенко Анаида Амбарцумовна</t>
  </si>
  <si>
    <t>Макарчук Валерий Николаевич</t>
  </si>
  <si>
    <t>Рапотин Михаил Анатольевич</t>
  </si>
  <si>
    <t>Индивидуальный предприниматель Кислова Наталья Вячеславовна</t>
  </si>
  <si>
    <t>Семенова Лариса Петровна</t>
  </si>
  <si>
    <t>Общество с ограниченной ответственностью "РОСТТОРГ"</t>
  </si>
  <si>
    <t>Индивидуальный предприниматель Макогонова Александра Владимировна</t>
  </si>
  <si>
    <t>Централизованная религиозная организация "Религиозная Ассоциация Церкви Иисуса Христа Святых последних дней в России"</t>
  </si>
  <si>
    <t>Бережной Николай Владиленович</t>
  </si>
  <si>
    <t>Пахомова Нина Михайловна</t>
  </si>
  <si>
    <t>Индивидуальный предприниматель Зикеева Татьяна Валерьевна</t>
  </si>
  <si>
    <t>Индивидуальный предприниматель Мкртчян Алексан Мушегович</t>
  </si>
  <si>
    <t>Войтешонок Екатерина Владимировна, Попик Ольга Павловна</t>
  </si>
  <si>
    <t>Мелкумян Наира Карленовна</t>
  </si>
  <si>
    <t>Холодный Алексей Алексеевич</t>
  </si>
  <si>
    <t>Индивидуальный предприниматель Яшлян Артур Варткесович</t>
  </si>
  <si>
    <t>Индивидуальный предприниматель Дмитришин Михаил Васильевич</t>
  </si>
  <si>
    <t>Индивидуальный предприниматель Алексеев Александр Борисович</t>
  </si>
  <si>
    <t>Медведева Ирина Григорьевна</t>
  </si>
  <si>
    <t>Индивидуальный предприниматель Георгиева Ирина Васильевна</t>
  </si>
  <si>
    <t>Общество с ограниченной ответственностью "Торговая база "ЦУМ"</t>
  </si>
  <si>
    <t>Общество с ограниченной ответственностью "СК-Недвижимость-2"</t>
  </si>
  <si>
    <t>Ростовский областной союз потребительских обществ</t>
  </si>
  <si>
    <t>Индивидуальный предприниматель Литвак Леонид Игоревич</t>
  </si>
  <si>
    <t>Общество с ограниченной ответственностью "Флокс"</t>
  </si>
  <si>
    <t>Индивидуальный предприниматель Фомин Иван Владимирович</t>
  </si>
  <si>
    <t>Индивидуальный предприниматель Кантор Наталья Олеговна</t>
  </si>
  <si>
    <t>Индивидуальный предприниматель Рахманов Темури Сабирович</t>
  </si>
  <si>
    <t>Попова Людмила Васильевна</t>
  </si>
  <si>
    <t>Общество с ограниченной ответственностью "Клиника профессора Буштыревой"</t>
  </si>
  <si>
    <t>Федеральное государственное автономное научное учреждение "Научно-исследовательский институт "Специализированные вычислительные устройства защиты и автоматика"</t>
  </si>
  <si>
    <t>Общество с ограниченной ответственностью "БУКЭП"</t>
  </si>
  <si>
    <t>Индивидуальный предприниматель Арутюнян Евгения Альбертовна</t>
  </si>
  <si>
    <t>Индивидуальный предприниматель Галяницкая Наталья Васильевна</t>
  </si>
  <si>
    <t>Индивидуальный предприниматель Цикунова Людмила Аркадьевна</t>
  </si>
  <si>
    <t>Индивидуальный предприниматель Авакян Наталия Константиновна</t>
  </si>
  <si>
    <t>Индивидуальный предприниматель Овчинникова Нина Александровна</t>
  </si>
  <si>
    <t>Доманский Тимур Феликсович</t>
  </si>
  <si>
    <t>Индивидуальный предприниматель Остроушко Карина Владимировна</t>
  </si>
  <si>
    <t>Сироватко Юрий Николаевич</t>
  </si>
  <si>
    <t>Индивидуальный предприниматель Тирацуян Сурен Романович</t>
  </si>
  <si>
    <t>Общество с ограниченной ответственностью Многоотраслевое предприятие "Союз"</t>
  </si>
  <si>
    <t>Общество с ограниченной ответственностью "Офтальмологический центр "Эксимер"</t>
  </si>
  <si>
    <t>Индивидуальный предприниматель Агишев Вахтанг Мусаевич</t>
  </si>
  <si>
    <t>Общество с ограниченной ответственностью  "Рось-М"</t>
  </si>
  <si>
    <t>Общество с ограниченной ответственностью "Контур-М"</t>
  </si>
  <si>
    <t>Бархо Анжела Юрьевна</t>
  </si>
  <si>
    <t>Общество с ограниченной ответственностью "Трейд Моторс"</t>
  </si>
  <si>
    <t>Беликова Валентина Ивановна</t>
  </si>
  <si>
    <t>Общество с ограниченной ответственностью "Рестком"</t>
  </si>
  <si>
    <t>Индивидуальный  предприниматель Вальдман Леонид Ефимович</t>
  </si>
  <si>
    <t>Общество с ограниченной ответственностью "Строительно-инвестиционная компания "ДомаДона"</t>
  </si>
  <si>
    <t>Закрытое акционерное общество "Ростовский завод коммунального оборудования"</t>
  </si>
  <si>
    <t>Индивидуальный  предприниматель  Мирошниченко  Вера  Николаевна</t>
  </si>
  <si>
    <t>Басмаджан  Эдуард Юрьевич</t>
  </si>
  <si>
    <t>Общество с ограниченной ответственностью "Форсаж"</t>
  </si>
  <si>
    <t>Куринов Александр Геннадиевич</t>
  </si>
  <si>
    <t>Галий Юрий Александрович</t>
  </si>
  <si>
    <t>Шелепов Герман Владимирович</t>
  </si>
  <si>
    <t>Индивидуальный предприниматель Трофимов Владимир Геннадьевич</t>
  </si>
  <si>
    <t>Индивидуальный предприниматель Поповьян Владимир Саркисович</t>
  </si>
  <si>
    <t>Саркисян Владик Исмаилович</t>
  </si>
  <si>
    <t>Индивидуальный предприниматель Грекова Виктория Викторовна</t>
  </si>
  <si>
    <t>Общество с ограниченной ответственностью "Лазер Бьюти"</t>
  </si>
  <si>
    <t>Общество с ограниченной ответственностью "РЕНЕССАНС"</t>
  </si>
  <si>
    <t>Общество с ограниченной ответственностью "АПР-Сити/ТВД"</t>
  </si>
  <si>
    <t>Михайлов Сергей Евгеньевич</t>
  </si>
  <si>
    <t>Индивидуальный предприниматель Трофимова Марина Григорьевна</t>
  </si>
  <si>
    <t>Общество с ограниченной ответственностью "МАТАДОР"</t>
  </si>
  <si>
    <t>Индивидуальный предприниматель Михайленко Ирина Сергеевна</t>
  </si>
  <si>
    <t>Общество с ограниченной ответственностью "Ростовский Центр Управления Недвижимостью"</t>
  </si>
  <si>
    <t>Индивидуальный предприниматель Замыцкая Светлана Георгиевна</t>
  </si>
  <si>
    <t>Общество с ограниченной ответственностью "ГеоДом"</t>
  </si>
  <si>
    <t>Общество с ограниченной ответственностью "РМ-Брокер"</t>
  </si>
  <si>
    <t>Индивидуальный предприниматель Ермилов Дмитрий Александрович</t>
  </si>
  <si>
    <t>Карапетян Нарине Робертовна</t>
  </si>
  <si>
    <t>Индивидуальный предприниматель Сорокин Александр Викторович</t>
  </si>
  <si>
    <t>Общество с ограниченной ответственностью "Союз"</t>
  </si>
  <si>
    <t>Алтухов Владимир Сергеевич</t>
  </si>
  <si>
    <t>Индивидуальный предприниматель Накопия Борис Борисович</t>
  </si>
  <si>
    <t>Персидская Любовь Михайловна</t>
  </si>
  <si>
    <t>Общество с ограниченной ответственностью "Осипов и К"</t>
  </si>
  <si>
    <t>Акционерное общество "ЮВЭнергочермет"</t>
  </si>
  <si>
    <t>Общество с ограниченной ответственностью "Донпромпродснаб"</t>
  </si>
  <si>
    <t>Муниципальное специализированное унитарное предприятие по ремонту, строительству и эксплуатации искусственных сооружений</t>
  </si>
  <si>
    <t>Общество с ограниченной ответственностью "ТЕМП"</t>
  </si>
  <si>
    <t>Индивидуальный  предприниматель  Вентимилла Алонсо Виктор Анрикевич</t>
  </si>
  <si>
    <t>Общество с ограниченной ответственностью "Дрожжевой завод"</t>
  </si>
  <si>
    <t>Закрытое акционерное общество "Ростовская промышленно - коммерческая фирма "Ростов-Дон"</t>
  </si>
  <si>
    <t>Общество с ограниченной ответственностью корпорация "Севкавэлеваторспецстрой"</t>
  </si>
  <si>
    <t>Общество с ограниченной ответственностью "Окружной центр новых медицинских технологий"</t>
  </si>
  <si>
    <t>Ножкин Анатолий Васильевич</t>
  </si>
  <si>
    <t>Общество с ограниченной ответственностью "БИЗНЕС-ЦЕНТР "РОСТОВСКИЙ"</t>
  </si>
  <si>
    <t>Фролова Ирина Николаевна</t>
  </si>
  <si>
    <t>Индивидуальный предприниматель Сумятина Галина Ивановна</t>
  </si>
  <si>
    <t>Общество с ограниченной ответственностью "Н.О.К."</t>
  </si>
  <si>
    <t>Индивидуальный предприниматель Аверин Вячеслав Сергеевич</t>
  </si>
  <si>
    <t>Индивидуальный предприниматель Авдеев Валерий Леонидович</t>
  </si>
  <si>
    <t>Индивидуальный предприниматель Хбликян Анаида Арсеновна</t>
  </si>
  <si>
    <t>Индивидуальный предприниматель  Ковалев Михаил Анатольевич</t>
  </si>
  <si>
    <t>федеральное казенное предприятие "Российская государственная цирковая компания"</t>
  </si>
  <si>
    <t>Индивидуальный предприниматель Зейдляева Татьяна Зосимовна</t>
  </si>
  <si>
    <t>Муниципальное бюджетное учреждение дополнительного образования Детская школа искусств имени А. П. Артамонова (№2) Ленинского района города Ростова-на-Дону</t>
  </si>
  <si>
    <t>муниципальное бюджетное общеобразовательное учреждение города Ростова-на-Дону "Школа № 32 имени "Молодой гвардии"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</si>
  <si>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</si>
  <si>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муниципальное бюджетное общеобразовательное учреждение города Ростова-на-Дону "Школа № 43 имени полного кавалера ордена Славы Пэн И.П."</t>
  </si>
  <si>
    <t>Муниципальное бюджетное дошкольное образовательное учреждение города Ростова-на-Дону "Детский сад № 7"</t>
  </si>
  <si>
    <t>муниципальное бюджетное общеобразовательное учреждение города Ростова-на-Дону "Лицей № 50 при ДГТУ имени Героя Советского Союза Калинича Н.Д."</t>
  </si>
  <si>
    <t>муниципальное бюджетное общеобразовательное учреждение города Ростова-на-Дону " Школа № 49"</t>
  </si>
  <si>
    <t>муниципальное бюджетное общеобразовательное учреждение города Ростова-на-Дону "Гимназия № 36 имени Героя Советского Союза Гастелло Н.Ф."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</si>
  <si>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</si>
  <si>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муниципальное автономное дошкольное образовательное учреждение города Ростова-на-Дону "Детский сад №123"</t>
  </si>
  <si>
    <t>муниципальное автономное общеобразовательное учреждение города Ростова-на-Дону "Школа №70"</t>
  </si>
  <si>
    <t>муниципальное бюджетное дошкольное образовательное учреждение города Ростова-на-Дону "Детский сад № 116"</t>
  </si>
  <si>
    <t>Федеральное казённое учреждение здравоохранения "Ростовский-на-Дону ордена Трудового Красного Знамени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</si>
  <si>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Государственное казённое образовательное учреждение высшего  образования "Российская таможенная академия"</t>
  </si>
  <si>
    <t>федеральное государственное бюджетное образовательное учреждение высшего  образования "Ростовский государственный университет путей  сообщения"</t>
  </si>
  <si>
    <t>государственное бюджетное профессиональное образовательное учреждение Ростовской области "Ростовский-на-Дону колледж радиоэлектроники, информационных и промышленных технологий"</t>
  </si>
  <si>
    <t>Департамент  по обеспечению деятельности мировых судей Ростовской области</t>
  </si>
  <si>
    <t>Муниципальное бюджетное учреждение дополнительного образования Детская художественная школа им. А.С. и М.М.Чиненовых г.Ростова-на-Дону</t>
  </si>
  <si>
    <t>ФЕДЕРАЛЬНОЕ ГОСУДАРСТВЕННОЕ БЮДЖЕТНОЕ УЧРЕЖДЕНИЕ "РОССИЙСКОЕ ЭНЕРГЕТИЧЕСКОЕ АГЕНТСТВО" МИНИСТЕРСТВА ЭНЕРГЕТИКИ РОССИЙСКОЙ ФЕДЕРАЦИИ</t>
  </si>
  <si>
    <t>Черноморо-Азовское морское управление Федеральной службы по надзору в сфере природопользования</t>
  </si>
  <si>
    <t>Министерство по физической культуре и спорту Ростовской области</t>
  </si>
  <si>
    <t>государственное бюджетное учреждение социального обслуживания населения Ростовской области "Центр социальной помощи семье и детям г.Ростова-на-Дону"</t>
  </si>
  <si>
    <t>Индивидуальный предприниматель Сапов Игорь Артурович</t>
  </si>
  <si>
    <t>Холмогорова Лидия Фридриховна</t>
  </si>
  <si>
    <t>Манукян Ваган Гургенович</t>
  </si>
  <si>
    <t>Индивидуальный предприниматель Шапиро Михаил Романович</t>
  </si>
  <si>
    <t>Глазунов Дмитрий Анатольевич</t>
  </si>
  <si>
    <t>Индивидуальный предприниматель Конкин Сергей Петрович</t>
  </si>
  <si>
    <t>Старостенко Оксана Витальевна</t>
  </si>
  <si>
    <t>Общество с ограниченной ответственностью "Наша Марка"</t>
  </si>
  <si>
    <t>Индивидуальный предприниматель Дудакова Маргарита Яковлевна, Гончаров Станислав Яковлевич</t>
  </si>
  <si>
    <t>Бурховецкая Юлия Викторовна</t>
  </si>
  <si>
    <t>Абрамян Галина Левоновна</t>
  </si>
  <si>
    <t>Кравцова Елена Леонидовна</t>
  </si>
  <si>
    <t>Индивидуальный предприниматель Федоров Алексей Михайлович</t>
  </si>
  <si>
    <t>Горлова Елена Михайловна, Юрковская Наталья Александровна</t>
  </si>
  <si>
    <t>Калитовская Татьяна Викторовна</t>
  </si>
  <si>
    <t>Безуглов Алексей Николаевич</t>
  </si>
  <si>
    <t>Сарибекян Грачик Горгинович</t>
  </si>
  <si>
    <t>Слесаренко Лариса Борисовна</t>
  </si>
  <si>
    <t>Пасенко Екатерина Николаевна</t>
  </si>
  <si>
    <t>Стефанив Наталья Ивановна</t>
  </si>
  <si>
    <t>Общество с ограниченной ответственностью "Дентал Спа"</t>
  </si>
  <si>
    <t>Сарибекян Артур Грачикович</t>
  </si>
  <si>
    <t>Индивидуальный предприниматель Булавин Владимир Николаевич</t>
  </si>
  <si>
    <t>Корсун Никита Вячеславович</t>
  </si>
  <si>
    <t>Галустов Тигран Эрнестович</t>
  </si>
  <si>
    <t>Ахмедова Назакет Балабиковна</t>
  </si>
  <si>
    <t>Общество с ограниченной ответственностью "Винный дом Каудаль-Дон"</t>
  </si>
  <si>
    <t>Индивидуальный предприниматель Ермишкин Алексей Витальевич</t>
  </si>
  <si>
    <t>Индивидуальный предприниматель Гусельников Артем Анатольевич</t>
  </si>
  <si>
    <t>Общество с ограниченной ответственностью "Научно-производственный центр "Космос-2"</t>
  </si>
  <si>
    <t>Общество с ограниченной ответственностью "Аудиторская фирма "Центр-Аудит"</t>
  </si>
  <si>
    <t>Индивидуальный предприниматель Зыкова Татьяна Сергеевна</t>
  </si>
  <si>
    <t>Общество с ограниченной ответственностью "Благополучие"</t>
  </si>
  <si>
    <t>Общество с ограниченной ответственностью "Бизнес-Центр Форте"</t>
  </si>
  <si>
    <t>Индивидуальный  предприниматель Черных  Анна  Петровна</t>
  </si>
  <si>
    <t>Гаражный  кооператив  "Темерник"</t>
  </si>
  <si>
    <t>Ростовское областное отделение Общероссийской общественной организации "Всероссийское добровольное пожарное общество"</t>
  </si>
  <si>
    <t>Частное учреждение высшего образования "Южно-Российский Гуманитарный институт"</t>
  </si>
  <si>
    <t>Общество с ограниченной ответственностью "Фирма"Акант"</t>
  </si>
  <si>
    <t>Индивидуальный предприниматель  Хасмамедов Гияс Хасмамед Оглы</t>
  </si>
  <si>
    <t>Клепкер Раиса Наумовна</t>
  </si>
  <si>
    <t>Индивидуальный предприниматель Шароян Марлен Владимирович</t>
  </si>
  <si>
    <t>Сокира  Вера Ивановна</t>
  </si>
  <si>
    <t>Нардеков  Геннадий  Олегович</t>
  </si>
  <si>
    <t>Общество с ограниченной ответственностью "ПАРА-Х"</t>
  </si>
  <si>
    <t>Потяка Наталия Петровна</t>
  </si>
  <si>
    <t>Абакарова Наталья Валерьевна</t>
  </si>
  <si>
    <t>Горец Александр Валерьевич</t>
  </si>
  <si>
    <t>Терещенко Даниил Геннадьевич</t>
  </si>
  <si>
    <t>Индивидуальный предприниматель Бабаян Норайр Шимшадович</t>
  </si>
  <si>
    <t>Войнова Нина Витальевна</t>
  </si>
  <si>
    <t>Сизова Екатерина Владимировна</t>
  </si>
  <si>
    <t>Сичинава Бабуца Смеловна, Cичинава Иварбей  Рушбейвич, Cичинава Миларик  Рушбеевич</t>
  </si>
  <si>
    <t>Больбасов Александр Николаевич</t>
  </si>
  <si>
    <t>Замиховская Вера Ивановна</t>
  </si>
  <si>
    <t>Шапошников Валерий Владимирович</t>
  </si>
  <si>
    <t>Общество с ограниченной ответственностью "Кордон"</t>
  </si>
  <si>
    <t>Общество с ограниченной ответственностью "Южный Проектный Институт"</t>
  </si>
  <si>
    <t>Болдырев  Андрей  Александрович</t>
  </si>
  <si>
    <t>Кислова  Светлана  Владимировна</t>
  </si>
  <si>
    <t>Паршина Таиса Петровна</t>
  </si>
  <si>
    <t>Шапошникова Маргарита Евгеньевна</t>
  </si>
  <si>
    <t>Общество с ограниченной ответственностью коммерческий банк "Ростфинанс"</t>
  </si>
  <si>
    <t>Индивидуальный предприниматель Гриненко Владимир Павлович</t>
  </si>
  <si>
    <t>Егоров Андрей Анатольевич</t>
  </si>
  <si>
    <t>Домницкий Сергей Владимирович</t>
  </si>
  <si>
    <t>Школьник Аким Вадимович</t>
  </si>
  <si>
    <t>Тюнин Дмитрий Станиславович</t>
  </si>
  <si>
    <t>Болдарева Мария Владимировна</t>
  </si>
  <si>
    <t>Индивидуальный предприниматель Арбузов Анатолий Владимирович</t>
  </si>
  <si>
    <t>Общество с ограниченной ответственностью "Луч"</t>
  </si>
  <si>
    <t>Таракановский Иван Евгеньевич</t>
  </si>
  <si>
    <t>Общество с ограниченной ответственностью "ДИАЛИЗНЫЙ ЦЕНТР НЕФРОС-ДОН"</t>
  </si>
  <si>
    <t>Общество с ограниченной ответственностью "Горизонт-АДВ"</t>
  </si>
  <si>
    <t>Омельченко Анатолий</t>
  </si>
  <si>
    <t>Индивидуальный предприниматель Ильин Игорь Юрьевич</t>
  </si>
  <si>
    <t>Индивидуальный предприниматель Шеремет Светлана Николаевна</t>
  </si>
  <si>
    <t>Общество с ограниченной ответственностью "СТАТУС-КВО"</t>
  </si>
  <si>
    <t>Индивидуальный предприниматель Милованов Виталий Анатольевич</t>
  </si>
  <si>
    <t>Синякова Светлана Дмитриевна</t>
  </si>
  <si>
    <t>Общество с ограниченной ответственностью "Датум Групп"</t>
  </si>
  <si>
    <t>Король Татьяна Васильевна</t>
  </si>
  <si>
    <t>Индивидуальный предприниматель Акимова Гаянэ Евгеньевна</t>
  </si>
  <si>
    <t>Индивидуальный предприниматель Сонкина Марина Павловна</t>
  </si>
  <si>
    <t>Общество с ограниченной ответственностью "ЛоНа"</t>
  </si>
  <si>
    <t>Индивидуальный предприниматель Заварская Екатерина Игоревна</t>
  </si>
  <si>
    <t>Заморий Алексей Викторович</t>
  </si>
  <si>
    <t>Федотов Василий Викторович</t>
  </si>
  <si>
    <t>Индивидуальный предприниматель Кесельман Сергей Григорьевич</t>
  </si>
  <si>
    <t>Индивидуальный предприниматель Неркарарян Вартан Ваганович</t>
  </si>
  <si>
    <t>Общество с ограниченной ответственностью "Парус"</t>
  </si>
  <si>
    <t>Николаенко Лариса Юрьевна</t>
  </si>
  <si>
    <t>Немировская Александра Леонидовна</t>
  </si>
  <si>
    <t>Индивидуальный предприниматель Сопова Любовь Александровна</t>
  </si>
  <si>
    <t>Козлова Надежда Александровна</t>
  </si>
  <si>
    <t>Индивидуальный предприниматель Арутюнян Рафаел Рубенович</t>
  </si>
  <si>
    <t>Збыковский Валерий Николаевич</t>
  </si>
  <si>
    <t>Перегудов Владимир Владимирович</t>
  </si>
  <si>
    <t>Общество с ограниченной ответстенностью "УВЕРЕННОСТЬ"</t>
  </si>
  <si>
    <t>Индивидуальный предприниматель Пакус Наталья Владимировна</t>
  </si>
  <si>
    <t>Общество с ограниченной ответственностью  "Предприятие "Удача"</t>
  </si>
  <si>
    <t>Общество с ограниченной ответственностью "Белый аист"</t>
  </si>
  <si>
    <t>Общество с ограниченной ответственностью "Научно-производственное объединение "Информатика"</t>
  </si>
  <si>
    <t>Индивидуальный предприниматель Аршакян Геворк Тигранович</t>
  </si>
  <si>
    <t>Гончарова Надежда Викторовна</t>
  </si>
  <si>
    <t>Общество с ограниченной ответственностью "Троя"</t>
  </si>
  <si>
    <t>Вах Александр Петрович</t>
  </si>
  <si>
    <t>Индивидуальный предприниматель Карчава Ираклий Александрович</t>
  </si>
  <si>
    <t>Индивидуальный предприниматель Королева Ирина Викторовна</t>
  </si>
  <si>
    <t>Индивидуальный предприниматель Медянникова Жанна Васильевна</t>
  </si>
  <si>
    <t>Шапошников Максим Евгеньевич</t>
  </si>
  <si>
    <t xml:space="preserve"> Кунакова Вера Николаевна</t>
  </si>
  <si>
    <t>Акционерное общество "Русская Инфраструктурная Компания"</t>
  </si>
  <si>
    <t>Общество с ограниченной ответственностью "Квартал-Инфо"</t>
  </si>
  <si>
    <t>Общество с ограниченной ответственностью "Компани ЮгТранс Ремонт"</t>
  </si>
  <si>
    <t>Общество с ограниченной ответственностью "М-Сервис Плюс"</t>
  </si>
  <si>
    <t>Общество с ограниченной ответственностью "Базис"</t>
  </si>
  <si>
    <t>Общество с ограниченной ответственностью "НАИС"</t>
  </si>
  <si>
    <t>Акционерное общество "Торговый Дом "Русский Холодъ"</t>
  </si>
  <si>
    <t>Федеральное казенное учреждение "Управление автомобильной магистрали Москва-Волгоград Федерального дорожного агентства"</t>
  </si>
  <si>
    <t>Государственное бюджетное учреждение дополнительного образования Ростовской области "Спортивная школа олимпийского резерва №5"</t>
  </si>
  <si>
    <t>МУНИЦИПАЛЬНОЕ БЮДЖЕТНОЕ УЧРЕЖДЕНИЕ ДОПОЛНИТЕЛЬНОГО ОБРАЗОВАНИЯ «СПОРТИВНАЯ ШКОЛА Г. РОСТОВА-НА-ДОНУ «ГРЕБНОЙ КАНАЛ «ДОН»</t>
  </si>
  <si>
    <t>Салпагарова Динара Азимовна</t>
  </si>
  <si>
    <t>Общество с ограниченной ответственностью "Ростов-Аренда"</t>
  </si>
  <si>
    <t>Индивидуальный предприниматель Корнева  Оксана  Анатольевна</t>
  </si>
  <si>
    <t>Гаражный кооператив "Луч"</t>
  </si>
  <si>
    <t>Общество с ограниченной ответственностью "Блиц"</t>
  </si>
  <si>
    <t>Общество с ограниченной ответственностью "АВТОЛЮКС"</t>
  </si>
  <si>
    <t>Беленький Олег Николаевич</t>
  </si>
  <si>
    <t>Индивидуальный предприниматель Костандян Ануш Гарушовна</t>
  </si>
  <si>
    <t>Балакирев Александр Викторович</t>
  </si>
  <si>
    <t>Седова Раиса Николаевна</t>
  </si>
  <si>
    <t>Зерчукова Инна Владимировна</t>
  </si>
  <si>
    <t>Общество с ограниченной ответственностью "ПЛАСТ АВЕНЮ"</t>
  </si>
  <si>
    <t>Сюсюкина Наталья Анатольевна</t>
  </si>
  <si>
    <t>Ештокин Владимир Васильевич</t>
  </si>
  <si>
    <t>Общество с ограниченной ответственностью "Южная строительная компания"</t>
  </si>
  <si>
    <t>Индивидуальный предприниматель Биньковская Галина Сергеевна</t>
  </si>
  <si>
    <t>Индивидуальный предприниматель Пирумян Аршак Шаваршович</t>
  </si>
  <si>
    <t>Общество с ограниченной ответственностью "РусАгро"</t>
  </si>
  <si>
    <t>Индивидуальный предприниматель Овчаров Роман Васильевич</t>
  </si>
  <si>
    <t>Индивидуальный предприниматель Забелин Кирилл Николаевич</t>
  </si>
  <si>
    <t>Индивидуальный предприниматель Арустамян Юрий Николаевич</t>
  </si>
  <si>
    <t>Индивидуальный предприниматель Петросян Ара Размикович</t>
  </si>
  <si>
    <t>Индивидуальный предприниматель Гайдаенко Владислав Владиславович</t>
  </si>
  <si>
    <t>Индивидуальный предприниматель Курашкина Нина Ивановна</t>
  </si>
  <si>
    <t>муниципальное бюджетное общеобразовательное учреждение города Ростова-на-Дону "Школа № 97"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</si>
  <si>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</si>
  <si>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</si>
  <si>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муниципальное бюджетное дошкольное образовательное учреждение города Ростова-на-Дону "Детский сад № 258"</t>
  </si>
  <si>
    <t>муниципальное бюджетное общеобразовательное учреждение города Ростова-на-Дону "Школа № 109"</t>
  </si>
  <si>
    <t>муниципальное бюджетное дошкольное образовательное учреждение города Ростова-на-Дону "Детский сад № 305"</t>
  </si>
  <si>
    <t>муниципальное бюджетное дошкольное образовательное учреждение города Ростова-на-Дону "Детский сад № 261"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</si>
  <si>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</si>
  <si>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муниципальное бюджетное учреждение дополнительного образования спортивная школа Олимпийского резерва № 2 г. Ростова-на-Дону</t>
  </si>
  <si>
    <t>государственное бюджетное профессиональное образовательное учреждение Ростовской области "Ростовский колледж металлообработки и автосервиса"</t>
  </si>
  <si>
    <t>государственное казенное общеобразовательное учреждение Ростовской области "Ростовская специальная школа-интернат № 41"</t>
  </si>
  <si>
    <t>государственное казенное общеобразовательное учреждение Ростовской области "Ростовская-на-Дону санаторная школа-интернат № 74"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</si>
  <si>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</si>
  <si>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муниципальное бюджетное учреждение дополнительного образования города Ростова-на-Дону "Спортивная школа № 3"</t>
  </si>
  <si>
    <t>государственное бюджетное учреждение Ростовской области "Дирекция особо охраняемых природных территорий областного значения"</t>
  </si>
  <si>
    <t>Общество с ограниченной ответственностью "РЛК"</t>
  </si>
  <si>
    <t>Гаражно-строительный кооператив "Буран-2"</t>
  </si>
  <si>
    <t>Общество с ограниченной ответственностью "Пим"</t>
  </si>
  <si>
    <t>Приход всех святых в земле Российской просиявших</t>
  </si>
  <si>
    <t>Общество с ограниченной ответственностью "Восход"</t>
  </si>
  <si>
    <t>Бархиян Эрик Александрович</t>
  </si>
  <si>
    <t>Негосударственное некоммерческое учреждение дополнительного образования казачий культурно-спортивный центр детей и молодежи</t>
  </si>
  <si>
    <t>Заблоцкий Александр Анатольевич</t>
  </si>
  <si>
    <t>Карапетян Сусанна Андрониковна</t>
  </si>
  <si>
    <t>Общество с ограниченной ответственностью "САН-С"</t>
  </si>
  <si>
    <t>Ноженко Ася Саркисовна</t>
  </si>
  <si>
    <t>Закрытое акционерное общество "ДИАЛАЙН"</t>
  </si>
  <si>
    <t>Корякина Лидия Емельяновна</t>
  </si>
  <si>
    <t>Индивидуальный предприниматель Рагимов Мушфиг Фейруз оглы</t>
  </si>
  <si>
    <t>Лебединская Галина Ивановна</t>
  </si>
  <si>
    <t>Общество с ограниченной ответственностью "Старт"</t>
  </si>
  <si>
    <t>Индивидуальный предприниматель Баранов Сергей Андреевич</t>
  </si>
  <si>
    <t>Кухтина Анна Ивановна</t>
  </si>
  <si>
    <t>Бородай  Вячеслав Леонидович</t>
  </si>
  <si>
    <t>Общество с ограниченной ответственностью "Меркел Бус"</t>
  </si>
  <si>
    <t>Попов Александр Германович</t>
  </si>
  <si>
    <t>Боровая Элла Георгиевна, Румынский Василий Иванович</t>
  </si>
  <si>
    <t>Сафронов Александр Юрьевич</t>
  </si>
  <si>
    <t>Кочаров Виталий Оганесович</t>
  </si>
  <si>
    <t>Индивидуальный предприниматель Гадзиян Хазарос Степанович</t>
  </si>
  <si>
    <t>Курятникова Сара Исхаковна</t>
  </si>
  <si>
    <t>Казарян Самвел Ваники</t>
  </si>
  <si>
    <t>Петрин Виктор Иванович</t>
  </si>
  <si>
    <t>Индивидуальный предприниматель Лежибоков Павел Васильевич</t>
  </si>
  <si>
    <t>Ахмад Фарид</t>
  </si>
  <si>
    <t>Акопян Армен Тариелович</t>
  </si>
  <si>
    <t>Юдин Олег Михайлович</t>
  </si>
  <si>
    <t>Беленьков Игорь Юрьевич/Беленькова Екатерина Александровна</t>
  </si>
  <si>
    <t>Индивидуальный предприниматель Давыдов Сергей Александрович</t>
  </si>
  <si>
    <t>Подрезова Елена Александровна</t>
  </si>
  <si>
    <t>Марченко Виталий Иванович</t>
  </si>
  <si>
    <t>Барашева Тамара Крикоровна</t>
  </si>
  <si>
    <t>Индивидуальный предприниматель Грибенюк Любовь Ивановна</t>
  </si>
  <si>
    <t>Зиняков Николай Николаевич</t>
  </si>
  <si>
    <t>Саруханян Арарат Игитович</t>
  </si>
  <si>
    <t>Индивидуальный предприниматель Шпаков Олег Константинович</t>
  </si>
  <si>
    <t>Третьяк Тамара Ивановна</t>
  </si>
  <si>
    <t>Местная религиозная организация православный приход храма праведных Иоакима и Анны города Ростова-на-Дону Ростовской-на-Дону Епархии Русской Православной Церкви (Московский Патриархат)</t>
  </si>
  <si>
    <t>Зильберов Дмитрий Александрович</t>
  </si>
  <si>
    <t>Индивидуальный предприниматель Кретова Екатерина Владимировна</t>
  </si>
  <si>
    <t>Индивидуальный предприниматель Яшлян Татьяна Степановна</t>
  </si>
  <si>
    <t>Смольник Анна Александровна</t>
  </si>
  <si>
    <t>Величко Елена Семеновна</t>
  </si>
  <si>
    <t>Смольник Алексей Леонидович</t>
  </si>
  <si>
    <t>Кейдан Галина Николаевна</t>
  </si>
  <si>
    <t>Индивидуальный предприниматель Меликян Маргарита Размиковна</t>
  </si>
  <si>
    <t>Енина Татьяна Александровна</t>
  </si>
  <si>
    <t>Индивидуальный предприниматель Амброчи Сергей Васильевич</t>
  </si>
  <si>
    <t>Общество с ограниченной ответственностью "Донторг"</t>
  </si>
  <si>
    <t>Индивидуальный предприниматель Зубков Владимир Павлович</t>
  </si>
  <si>
    <t>Индивидуальный предприниматель Хачатурян Давид Владимирович</t>
  </si>
  <si>
    <t>Индивидуальный предприниматель Шарипов Андрей Валерьевич</t>
  </si>
  <si>
    <t>Общество с ограниченной ответственностью "Ломбард ГУДДА"</t>
  </si>
  <si>
    <t>Мазманян Екатерина Игоревна</t>
  </si>
  <si>
    <t>Индивидуальный предпринаматель Магомадова Раиса Ахмедовна</t>
  </si>
  <si>
    <t>Юлина Ирина Борисовна</t>
  </si>
  <si>
    <t>Карпенко Виктория Викторовна</t>
  </si>
  <si>
    <t>Индивидуальный предприниматель Алавердиян Андрей Егиевич</t>
  </si>
  <si>
    <t>Балян Хачик Георгиевич</t>
  </si>
  <si>
    <t>Индивидуальный предприниматель Колбасина Наталья Евгеньевна</t>
  </si>
  <si>
    <t>Индивидуальный предприниматель Озерская Ирина Викторовна</t>
  </si>
  <si>
    <t>Индивидуальный предприниматель Короткиян Василий Борисович</t>
  </si>
  <si>
    <t>Индивидуальный предприниматель Бондаренко Павел Владимирович</t>
  </si>
  <si>
    <t>Акционерное общество "Ростовское школьное питание"</t>
  </si>
  <si>
    <t>Общество с ограниченной ответственностью "Будь здоров!"</t>
  </si>
  <si>
    <t>Общество с ограниченной ответственностью "Сабос"</t>
  </si>
  <si>
    <t>Публичное акционерное общество Банк "Финансовая Корпорация Открытие"</t>
  </si>
  <si>
    <t>Тимофеев Юрий Вячеславович</t>
  </si>
  <si>
    <t>Индивидуальный предприниматель Пикалова Елена Ивановна</t>
  </si>
  <si>
    <t>Индивидуальный предприниматель Кислов Дмитрий Сергеевич</t>
  </si>
  <si>
    <t>Общество с ограниченной ответственностью "Фактор"</t>
  </si>
  <si>
    <t>Индивидуальный предприниматель Андреева Наталья Викторовна</t>
  </si>
  <si>
    <t>Общество с ограниченной ответственностью "Специализированный застройщик "Строительный трест комбинат строительных материалов-14"</t>
  </si>
  <si>
    <t>Индивидуальный предприниматель Землянский Сергей Валерьевич</t>
  </si>
  <si>
    <t>Колесникова Светлана Александровна</t>
  </si>
  <si>
    <t>Общество с ограниченной ответственностью "Восток-98"</t>
  </si>
  <si>
    <t>Индивидуальный предприниматель Какичев Александр Васильевич</t>
  </si>
  <si>
    <t>Индивидуальный предприниматель Довбня Ирина Юрьевна</t>
  </si>
  <si>
    <t>Акционерное общество "Группа компаний "ЕКС"</t>
  </si>
  <si>
    <t>Общество с ограниченной ответственностью "Забава"</t>
  </si>
  <si>
    <t>Общество с ограниченной ответственностью "ВИКМА"</t>
  </si>
  <si>
    <t>Общество с ограниченной ответственностью "Виктория"</t>
  </si>
  <si>
    <t>Индивидуальный предприниматель Бордикова Надежда Ивановна</t>
  </si>
  <si>
    <t>Общество с ограниченной ответственностью производственно коммерческое предприятие "Сигма - 93"</t>
  </si>
  <si>
    <t>Индивидуальный предприниматель Сушко Юрий Степанович</t>
  </si>
  <si>
    <t>Лебедева Тамара Николаевна</t>
  </si>
  <si>
    <t>Общество с ограниченной ответственностью "Югснабсбыт"</t>
  </si>
  <si>
    <t>Трубачев Алексей Вадимович</t>
  </si>
  <si>
    <t>Кресс Людмила Петровна</t>
  </si>
  <si>
    <t>Индивидуальный предприниматель Лазарева Людмила Романовна</t>
  </si>
  <si>
    <t>Индивидуальный предприниматель Александрова Лариса Николаевна</t>
  </si>
  <si>
    <t>Индивидуальный предприниматель Шеравнер Елена Васильевна</t>
  </si>
  <si>
    <t>Общество с ограниченной ответственностью " Запад-15"</t>
  </si>
  <si>
    <t>Айрапетян Геннадий Исраелович</t>
  </si>
  <si>
    <t>МПРО Приход Святого Георгия Победоносца г.Ростов-на-Дону Ростовской Епархии Русской православной церкви</t>
  </si>
  <si>
    <t>Индивидуальный предприниматель Кроливецкая Виктория Анатольевна</t>
  </si>
  <si>
    <t>Индивидуальный предприниматель Алтухов Владимир Алексеевич</t>
  </si>
  <si>
    <t>Индивидуальный предприниматель Коваленко Алексей Владимирович</t>
  </si>
  <si>
    <t>Шеравнер Вадим Моисеевич</t>
  </si>
  <si>
    <t>Индивидуальный предприниматель Багдасарян  Симон  Григорьевич</t>
  </si>
  <si>
    <t>Индивидуальный предприниматель Селина Ирина Викторовна</t>
  </si>
  <si>
    <t>Индивидуальный предприниматель Быстров Петр Петрович</t>
  </si>
  <si>
    <t>Индивидуальныйпредприниматель Попова Наталья Семеновна</t>
  </si>
  <si>
    <t>Арутюнян Аида Манвеловна</t>
  </si>
  <si>
    <t>Лопатин Андрей Викторович</t>
  </si>
  <si>
    <t>Индивидуальный предприниматель Митерева Светлана Юрьевна</t>
  </si>
  <si>
    <t>Перцев Владимир Владимирович</t>
  </si>
  <si>
    <t>Иванов Антон Сергеевич</t>
  </si>
  <si>
    <t>Висицкий Максим Николаевич</t>
  </si>
  <si>
    <t>Общество с ограниченной ответственностью "ИнВита-Групп"</t>
  </si>
  <si>
    <t>Тирацуян Сурен Романович</t>
  </si>
  <si>
    <t>Индивидуальный предприниматель Мальцева Вероника Валерьевна</t>
  </si>
  <si>
    <t>Индивидуальный предприниматель Бедин Михаил Германович</t>
  </si>
  <si>
    <t>Зелинский Максим Александрович</t>
  </si>
  <si>
    <t>Общество с ограниченной ответственностью "Альянс Сервис"</t>
  </si>
  <si>
    <t>Индивидуальный предприниматель Волов Данил Викторович</t>
  </si>
  <si>
    <t>Общество с ограниченной ответственностью "Торговый центр"</t>
  </si>
  <si>
    <t>Муниципальное казенное учреждение "Управление социальной защиты населения Советского района города Ростова-на-Дону"</t>
  </si>
  <si>
    <t>муниципальное бюджетное общеобразовательное учреждение города Ростова-на-Дону "Лицей №103 имени Сергея Козлова"</t>
  </si>
  <si>
    <t>муниципальное бюджетное общеобразовательное учреждение города Ростова-на-Дону "Лицей № 58 имени Бориса Бульбы и Сергея Щеткова"</t>
  </si>
  <si>
    <t>муниципальное бюджетное общеобразовательное учреждение города Ростова-на-Дону "Школа № 112"</t>
  </si>
  <si>
    <t>муниципальное бюджетное общеобразовательное учреждение города Ростова-на-Дону "Гимназия №117"</t>
  </si>
  <si>
    <t>муниципальное автономное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</si>
  <si>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муниципальное бюджетное дошкольное образовательное учреждение города Ростова-на-Дону "Детский сад № 220"</t>
  </si>
  <si>
    <t>муниципальное бюджетное дошкольное образовательное учреждение города Ростова-на-Дону "Детский сад № 321"</t>
  </si>
  <si>
    <t>муниципальное бюджетное дошкольное образовательное учреждение города Ростова-на-Дону "Детский сад № 296"</t>
  </si>
  <si>
    <t>муниципальное бюджетное дошкольное образовательное учреждение города Ростова-на-Дону "Детский сад № 4"</t>
  </si>
  <si>
    <t>государственное казенное учреждение Ростовской области "Центр занятости населения города Ростова-на-Дону"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</si>
  <si>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</si>
  <si>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государственное бюджетное образовательное учреждение дополнительного профессионального образования Ростовской области "Центр повышения квалификации специалистов со средним медицинским и фармацевтическим образованием"</t>
  </si>
  <si>
    <t>муниципальное бюджетное учреждение "Центр социального обслуживания населения Советского района города Ростова-на-Дону"</t>
  </si>
  <si>
    <t>муниципальное бюджетное учреждение дополнительного образования Советского района города Ростова-на-Дону "Дом детского творчества"</t>
  </si>
  <si>
    <t>муниципальное автономное дошкольное образовательное учреждение города Ростова-на-Дону "Детский сад № 1"</t>
  </si>
  <si>
    <t>муниципальное бюджетное учреждение Советского района города Ростова-на-Дону "Центр психолого-педагогической, медицинской и социальной помощи"</t>
  </si>
  <si>
    <t>Резницкий Юрий Леонидович</t>
  </si>
  <si>
    <t>Хачиков Марк Дмитриевич</t>
  </si>
  <si>
    <t>Общество с ограниченной ответственностью "МЕРКОЙ"</t>
  </si>
  <si>
    <t>Индивидуальный предприниматель Лысенко Денис Владимирович</t>
  </si>
  <si>
    <t>Пахомов Алексей Александрович</t>
  </si>
  <si>
    <t>Назаренко Ирина Анатольевна</t>
  </si>
  <si>
    <t>Индивидуальный предприниматель Черникова Ольга Владимировна</t>
  </si>
  <si>
    <t>Общество с ограниченной ответственностью "Восток-Сервис Ростов"</t>
  </si>
  <si>
    <t>Грудев Вадим Игоревич</t>
  </si>
  <si>
    <t>Зайцев Василий Петрович</t>
  </si>
  <si>
    <t>Корниенко Татьяна Ивановна</t>
  </si>
  <si>
    <t>Индивидуальный предприниматель Зюзгинов Николай Иванович</t>
  </si>
  <si>
    <t>Индивидуальный предприниматель Егоров Артем Владимирович</t>
  </si>
  <si>
    <t>Индивидуальный предприниматель Иванова Лидия Николаевна</t>
  </si>
  <si>
    <t>Индивидуальный предприниматель Карапетян Артем Марати</t>
  </si>
  <si>
    <t>Общество с ограниченной ответственностью "Терра"</t>
  </si>
  <si>
    <t>Общество с ограниченной ответственностью "Стандарт-1"</t>
  </si>
  <si>
    <t>Мясникова Мария Карповна</t>
  </si>
  <si>
    <t>Индивидуальный предприниматель Кравцов Алексей Владимирович</t>
  </si>
  <si>
    <t>Индивидуальный предприниматель Петров Юрий Алексеевич</t>
  </si>
  <si>
    <t>Автогаражный кооператив  "Сигнал"</t>
  </si>
  <si>
    <t>Индивидуальный предприниматель Костин Сергей Григорьевич</t>
  </si>
  <si>
    <t>Общество с ограниченной ответственностью "ФАРМАЛЮКС"</t>
  </si>
  <si>
    <t>Чередниченко Татьяна Евгеньевна</t>
  </si>
  <si>
    <t>Кобьяков Сергей Васильевич</t>
  </si>
  <si>
    <t>Общество с ограниченной ответственностью "Интерфарм"</t>
  </si>
  <si>
    <t>Индивидуальный предприниматель Суховерхова Елена Николаевна</t>
  </si>
  <si>
    <t>Ковалишин Александр Иванович</t>
  </si>
  <si>
    <t>Индивидуальный предприниматель Дмитриева Ольга Александровна</t>
  </si>
  <si>
    <t>Индивидуальный предприниматель Полунин Алексей Николаевич</t>
  </si>
  <si>
    <t>Мисайлов Дмитрий Исаакович</t>
  </si>
  <si>
    <t>Индивидуальный предприниматель Дьячек Вениамин Иванович</t>
  </si>
  <si>
    <t>Синякина Людмила Александровна</t>
  </si>
  <si>
    <t>Столярова Галина Михайловна</t>
  </si>
  <si>
    <t>Ажогин Вадим Васильевич</t>
  </si>
  <si>
    <t>Светличный Андрей Олегович</t>
  </si>
  <si>
    <t>Гончарова Галина Григорьевна</t>
  </si>
  <si>
    <t>Попова Татьяна  Евгеньевна</t>
  </si>
  <si>
    <t>Саркисян Борис  Матевосович, Силютина Анна Юрьевна</t>
  </si>
  <si>
    <t>Литвинцов Владимир Николаевич</t>
  </si>
  <si>
    <t>Индивидуальный предприниматель Лавренов Евгений Евгеньевич, Индивидуальный предприниматель Черешенко Валерий Владимирович</t>
  </si>
  <si>
    <t>Станченко Николай Викторович</t>
  </si>
  <si>
    <t>Бездольная Екатерина Сергеевна</t>
  </si>
  <si>
    <t>Индивидуальный предприниматель Комаров Виктор Владимирович</t>
  </si>
  <si>
    <t>Тюрин Игорь Иванович</t>
  </si>
  <si>
    <t>Баранова Татьяна Георгиевна</t>
  </si>
  <si>
    <t>Суворин Александр Юрьевич</t>
  </si>
  <si>
    <t>Груздов Петр Эдуардович</t>
  </si>
  <si>
    <t>Домницкая Людмила Вениаминовна</t>
  </si>
  <si>
    <t>Индивидуальный предприниматель Тевзадзе Давид Мерабович</t>
  </si>
  <si>
    <t>Савченко Татьяна Николаевна, Савченко Наталья Яковлевна</t>
  </si>
  <si>
    <t>Мамедов Аллахверди Магамед-Оглы</t>
  </si>
  <si>
    <t>Хавричева Людмила Павловна</t>
  </si>
  <si>
    <t>Индивидуальный предприниматель Азнарашвили Мамука Кучуевич</t>
  </si>
  <si>
    <t>Скибинская Любовь Николаевна</t>
  </si>
  <si>
    <t>Чегодаева Светлана Юрьевна</t>
  </si>
  <si>
    <t>Черчинян Оксана Николаевна</t>
  </si>
  <si>
    <t>Бережная Анна Федоровна</t>
  </si>
  <si>
    <t>Мхитарян Сейран Сумбатович</t>
  </si>
  <si>
    <t>Хантимиров Александр Романович</t>
  </si>
  <si>
    <t>Лаврухин Армен Валентинович</t>
  </si>
  <si>
    <t>Тулинова Любовь Олеговна</t>
  </si>
  <si>
    <t>Щукин Алексей Владимирович</t>
  </si>
  <si>
    <t>Индивидуальный предприниматель Панова Ольга Ивановна</t>
  </si>
  <si>
    <t>Бутенко Геннадий Вадимович</t>
  </si>
  <si>
    <t>Сазонов Дмитрий Валентинович</t>
  </si>
  <si>
    <t>Скидан Владимир Ефимович</t>
  </si>
  <si>
    <t>Мацкевич Владимир Игоревич</t>
  </si>
  <si>
    <t>Матвиенко Владимир Юрьевич, Деревянко Александр Александрович</t>
  </si>
  <si>
    <t>Индивидуальный предприниматель Алескерова Гюльтакин Мирза кызы</t>
  </si>
  <si>
    <t>Зеленина Нина Федоровна</t>
  </si>
  <si>
    <t>Сайпуллаев Байдула Садулаевич</t>
  </si>
  <si>
    <t>Голенко Светлана Александровна</t>
  </si>
  <si>
    <t>Индивидуальный предприниматель Седелева Арина Вадимовна</t>
  </si>
  <si>
    <t>Смагин Геннадий Иванович</t>
  </si>
  <si>
    <t>Демидов Денис Юрьевич</t>
  </si>
  <si>
    <t>Сугатова Светлана Петровна</t>
  </si>
  <si>
    <t>Общество с ограниченной ответственностью "ВИТА РОС"</t>
  </si>
  <si>
    <t>Гаражный кооператив "Вега"</t>
  </si>
  <si>
    <t>Индивидуальный предприниматель Ковалев Роман Игоревич</t>
  </si>
  <si>
    <t>Филь Светлана Владимировна</t>
  </si>
  <si>
    <t>Индивидуальный предприниматель Пак Светлана Геннадьевна</t>
  </si>
  <si>
    <t>Индивидуальный предприниматель Шестакова Ольга Александровна</t>
  </si>
  <si>
    <t>Максимова Оксана Викторовна</t>
  </si>
  <si>
    <t>Шкиль Лидия Николаевна</t>
  </si>
  <si>
    <t>Индивидуальный предприниматель Аведова Ирина Борисовна</t>
  </si>
  <si>
    <t>Гаражный кооператив "Альфа плюс"</t>
  </si>
  <si>
    <t>Коваленко Виктория Владимировна</t>
  </si>
  <si>
    <t>Индивидуальный предприниматель Фоменко Людмила Николаевна</t>
  </si>
  <si>
    <t>Лесная Елена Александровна</t>
  </si>
  <si>
    <t>Индивидуальный предприниматель Суров Евгений Викторович</t>
  </si>
  <si>
    <t>Общество с ограниченной ответственностью "Пауэр Интернэшнл-шины"</t>
  </si>
  <si>
    <t>Дарсигова Анна Ибрагимовна</t>
  </si>
  <si>
    <t>Общество с ограниченной ответственностью "Специализированный застройщик "КСМ-14 Строй"</t>
  </si>
  <si>
    <t>Индивидуальный предприниматель Третьяков Максим Александрович</t>
  </si>
  <si>
    <t>Индивидуальный предприниматель Тишина Наталья Петровна</t>
  </si>
  <si>
    <t>Дремова Элеонора Николаевна</t>
  </si>
  <si>
    <t>Индивидуальный предприниматель Никитенко Вера Алексеевна</t>
  </si>
  <si>
    <t>Глава крестьянского (фермерского) хозяйства Полканов Александр Вадимович</t>
  </si>
  <si>
    <t>Павленко Николай Васильевич</t>
  </si>
  <si>
    <t>Цой Андрей Григорьевич</t>
  </si>
  <si>
    <t>Индивидуальный предприниматель Евминов Олег Леонидович</t>
  </si>
  <si>
    <t>Общество с ограниченной ответственностью "МЯСО ДОНА"</t>
  </si>
  <si>
    <t>Индивидуальный предприниматель Киселев Владимир Леонидович/Пономарев Никита Владиславович</t>
  </si>
  <si>
    <t>Общество с ограниченной ответственностью "Магазин №65" Пролетарского района"</t>
  </si>
  <si>
    <t>Общество с ограниченной ответственностью медицинская научно-производственная фирма "Авиценна"</t>
  </si>
  <si>
    <t>Общество с ограниченной ответственностью "П.П.А.С.С."</t>
  </si>
  <si>
    <t>Общество с ограниченной ответственностью "Тягач"</t>
  </si>
  <si>
    <t>Оганнисян Гнел Геворгович</t>
  </si>
  <si>
    <t>Овсепян Лариса Альбертовна</t>
  </si>
  <si>
    <t>Общество с ограниченной ответственностью "БИРКОМ"</t>
  </si>
  <si>
    <t>Лосев Александр Петрович</t>
  </si>
  <si>
    <t>Индивидуальный предприниматель Молчанов Олег Русланович</t>
  </si>
  <si>
    <t>Индивидуальный предприниматель Дубовик Наталья Алексеевна</t>
  </si>
  <si>
    <t>Общество с ограниченной ответственностью "Кардинал"</t>
  </si>
  <si>
    <t>Степанов Алико Иванович</t>
  </si>
  <si>
    <t>Петросян Инна Александровна</t>
  </si>
  <si>
    <t>Амирханян Альберт Гарникович</t>
  </si>
  <si>
    <t>Индивидуальный предприниматель Збраилова Елена Викторовна</t>
  </si>
  <si>
    <t>Индивидуальный предприниматель Марченко Андрей Владимирович</t>
  </si>
  <si>
    <t>Индивидуальный предприниматель Сальник Любовь Владимировна</t>
  </si>
  <si>
    <t>Хасьян Ашот Константинович, Асланьян Эдуард Лусегенович, Парлюк Евгений Геннадьевич</t>
  </si>
  <si>
    <t>Общество с ограниченной ответственностью "фирма АНПЭ"</t>
  </si>
  <si>
    <t>Морев Анатолий Васильевич , Морева Татьяна Николаевна</t>
  </si>
  <si>
    <t>Общество с ограниченной ответственностью "Амкор"</t>
  </si>
  <si>
    <t>Индивидуальный предприниматель Пожидаева Екатерина Михайловна</t>
  </si>
  <si>
    <t>Амбарцумян Абгар Сергеевич</t>
  </si>
  <si>
    <t>Индивидуальный предприниматель Котляр Константин Дмитриевич</t>
  </si>
  <si>
    <t>Хноев Жан Дмитриевич</t>
  </si>
  <si>
    <t>Индивидуальный предприниматель Гусева Марина Игоревна</t>
  </si>
  <si>
    <t>Индивидуальный предприниматель Белозор Наталья Николаевна</t>
  </si>
  <si>
    <t>Общество с ограниченной ответственностью "Диорит-Сервис"</t>
  </si>
  <si>
    <t>Охрицкая Ольга Шалумовна</t>
  </si>
  <si>
    <t>Индивидуальный предприниматель Паевская Наталья Олеговна</t>
  </si>
  <si>
    <t>Индивидуальный предприниматель Карасманова Елена Алексеевна</t>
  </si>
  <si>
    <t>Индивидуальный предприниматель Кадыров Абдулкадыр Багадурович</t>
  </si>
  <si>
    <t>Индивидуальный предприниматель Авакян Сильва Александровна</t>
  </si>
  <si>
    <t>Индивидуальный предприниматель Щегорцов Александр Александрович</t>
  </si>
  <si>
    <t>Акционерное общество "Ремэнергомеханизация"</t>
  </si>
  <si>
    <t>Общество с ограниченной ответственностью "Империя"</t>
  </si>
  <si>
    <t>Общество с ограниченной ответственностью "Фирма "Кристина" специализированный застройщик"/ООО УПРАВЛЯЮЩАЯ КОМПАНИЯ "НАХИЧЕВАНЬ"</t>
  </si>
  <si>
    <t>Общество с ограниченной ответственностью "Кристина"</t>
  </si>
  <si>
    <t>Общество с ограниченной ответственностью "Управляющая компания "Сокол-Энергосбыт"</t>
  </si>
  <si>
    <t>Общество с ограниченной ответственностью "НОВАТЭК-Автозаправочные комплексы"</t>
  </si>
  <si>
    <t>Общество с ограниченной ответственностью "Торгово - офисный центр "Нахичеванские линии"</t>
  </si>
  <si>
    <t>Левченко Валерий Николаевич</t>
  </si>
  <si>
    <t>Акционерное общество "РИФ"</t>
  </si>
  <si>
    <t>Индивидуальный предприниматель Хмелевская Елена Ивановна</t>
  </si>
  <si>
    <t>Общество с ограниченной ответственностью "Нахичеванский базар"</t>
  </si>
  <si>
    <t>Российское объединение инкассации (РОСИНКАС) Центрального банка Российской Федерации (Банка России)</t>
  </si>
  <si>
    <t>Индивидуальный предприниматель Пирумян Володя Шаваршович</t>
  </si>
  <si>
    <t>Муниципальное автономное учреждение культуры "Ростовский-на-Дону академический молодежный театр"</t>
  </si>
  <si>
    <t>муниципальное бюджетное общеобразовательное учреждение города Ростова-на-Дону "Гимназия № 12"</t>
  </si>
  <si>
    <t>муниципальное бюджетное общеобразовательное учреждение города Ростова-на-Дону "Лицей № 13"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</si>
  <si>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</si>
  <si>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муниципальное бюджетное общеобразовательное учреждение города Ростова-на-Дону "Гимназия № 14"</t>
  </si>
  <si>
    <t>муниципальное бюджетное общеобразовательное учреждение города Ростова-на-Дону "Школа № 81"</t>
  </si>
  <si>
    <t>муниципальное бюджетное общеобразовательное учреждение города Ростова-на-Дону "Школа № 17"</t>
  </si>
  <si>
    <t>муниципальное бюджетное дошкольное образовательное учреждение города Ростова-на-Дону "Детский сад № 102"</t>
  </si>
  <si>
    <t>муниципальное бюджетное дошкольное образовательное учреждение города Ростова-на-Дону "Детский сад № 130"</t>
  </si>
  <si>
    <t>муниципальное бюджетное дошкольное образовательное учреждение города Ростова-на-Дону "Детский сад № 152"</t>
  </si>
  <si>
    <t>муниципальное бюджетное дошкольное образовательное учреждение города Ростова-на-Дону "Детский сад № 218"</t>
  </si>
  <si>
    <t>муниципальное бюджетное дошкольное образовательное учреждение города Ростова-на-Дону "Детский сад № 209"</t>
  </si>
  <si>
    <t>муниципальное бюджетное дошкольное образовательное учреждение города Ростова-на-Дону "Детский сад № 238"</t>
  </si>
  <si>
    <t>муниципальное бюджетное дошкольное образовательное учреждение города Ростова-на-Дону "Детский сад № 257"</t>
  </si>
  <si>
    <t>муниципальное автономное дошкольное образовательное учреждение города Ростова-на-Дону "Детский сад № 273"</t>
  </si>
  <si>
    <t>муниципальное автономное общеобразовательное учреждение города Ростова-на-Дону "Школа № 94"</t>
  </si>
  <si>
    <t>муниципальное бюджетное общеобразовательное учреждение города Ростова-на-Дону "Школа № 54"</t>
  </si>
  <si>
    <t>муниципальное бюджетное учреждение дополнительного образования "Спортивная школа № 11 г. Ростова-на-Дону"</t>
  </si>
  <si>
    <t>Федеральное государственное бюджетное учреждение "Всероссийский центр карантина растений"</t>
  </si>
  <si>
    <t>Федеральное государственное бюджетное образовательное учреждение высшего образования "Донской государственный технический университет"</t>
  </si>
  <si>
    <t>государственное бюджетное  профессиональное образовательное  учреждение Ростовской области "Донской педагогический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</si>
  <si>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</si>
  <si>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</si>
  <si>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</si>
  <si>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государственное  автономное учреждение культуры Ростовской области "Областной дом народного творчества"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</si>
  <si>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</si>
  <si>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государственное бюджетное общеобразовательное учреждение Ростовской области "Ростовская-на-Дону школа-интернат музыкантских воспитанников"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</si>
  <si>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</si>
  <si>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бюджетное учреждение Ростовской области "Центр содействия развитию имущественно-земельных отношений Ростовской области"</t>
  </si>
  <si>
    <t>Муниципальное бюджетное учреждение дополнительного образования Детская музыкальная школа имени М.Ф.Гнесина г.Ростова-на-Дону</t>
  </si>
  <si>
    <t>муниципальное бюджетное дошкольное образовательное учреждение города Ростова-на-Дону "Детский сад № 99"</t>
  </si>
  <si>
    <t>муниципальное автономное дошкольное образовательное учреждение города Ростова-на-Дону "Детский сад № 115"</t>
  </si>
  <si>
    <t>муниципальное бюджетное дошкольное образовательное учреждение города Ростова-на-Дону "Детский сад № 268"</t>
  </si>
  <si>
    <t>Муниципальное казенное учреждение "Отдел образования Пролетарского района города Ростова-на-Дону"</t>
  </si>
  <si>
    <t>Общество с ограниченной ответственностью "Кредо-Инвест"</t>
  </si>
  <si>
    <t>Петров Андрей Геннадьевич</t>
  </si>
  <si>
    <t>Индивидуальный предприниматель Мелкомянц Юрий Владимирович</t>
  </si>
  <si>
    <t>Общество с ограниченной ответственностью "Ростовречторг"</t>
  </si>
  <si>
    <t>Авеян Азнив Альбертовна</t>
  </si>
  <si>
    <t>Общество с ограниченной ответственностью "Сирена"</t>
  </si>
  <si>
    <t>Закрытое акционерное общество "Донская девелоперская компания"</t>
  </si>
  <si>
    <t>Индивидуальный предприниматель Маркарян Вачакан Шаваршович</t>
  </si>
  <si>
    <t>Варданян Маис Васильевич</t>
  </si>
  <si>
    <t>Авакян Эльмира Юрьевна</t>
  </si>
  <si>
    <t>Акопьян Элла Георгиевна</t>
  </si>
  <si>
    <t>Зурнаджиева Любовь Александровна</t>
  </si>
  <si>
    <t>Индивидуальный предприниматель Березовский Антон Борисович</t>
  </si>
  <si>
    <t>Индивидуальный предприниматель Исаев Зураб Григорьевич</t>
  </si>
  <si>
    <t>Мельник Владислав Александрович</t>
  </si>
  <si>
    <t>Местная религиозная организация "Церковь Святого Воскресения" Святой Армянской Апостольской Православной Церкви</t>
  </si>
  <si>
    <t>Тирацуян Вахинах Луспаронович</t>
  </si>
  <si>
    <t>Индивидуальный предприниматель Андрющенко Андрей Иванович</t>
  </si>
  <si>
    <t>Пустоветов Александр Сергеевич</t>
  </si>
  <si>
    <t>Геворкян  Гарри Леонидович</t>
  </si>
  <si>
    <t>Индивидуальный предприниматель Ревеко Юлия Александровна</t>
  </si>
  <si>
    <t>Общество с ограниченной ответственностью "Стомсервис"</t>
  </si>
  <si>
    <t>Общество с ограниченной ответственностью "Добрыня+"</t>
  </si>
  <si>
    <t>Шерасова Анжелика Николаевна</t>
  </si>
  <si>
    <t>Грудинина Светлана Александровна</t>
  </si>
  <si>
    <t>Индивидуальный предприниматель Какочашвили Джейран Зурабович</t>
  </si>
  <si>
    <t>Гундерова Лариса Дмитриевна</t>
  </si>
  <si>
    <t>Осипьянц Ольга Семеновна</t>
  </si>
  <si>
    <t>Индивидуальный предприниматель Аракян Мушег Григорьевич</t>
  </si>
  <si>
    <t>Общество с ограниченной ответственностью "Ростовская игрушка"</t>
  </si>
  <si>
    <t>Индивидуальный предприниматель Ларцев Василий Васильевич</t>
  </si>
  <si>
    <t>Фетисов Сергей Юрьевич</t>
  </si>
  <si>
    <t>Общество с ограниченной ответственностью " КапРемСтройНадзор "</t>
  </si>
  <si>
    <t>Геворкян Роман Леонидович</t>
  </si>
  <si>
    <t>Амирханян Оганес Константинович</t>
  </si>
  <si>
    <t>Агамян Арам Кимович</t>
  </si>
  <si>
    <t>Степанова Анжелика Давидовна</t>
  </si>
  <si>
    <t>Мигунова Светлана Викторовна</t>
  </si>
  <si>
    <t>Индивидуальный предприниматель Вязовская Людмила Александровна</t>
  </si>
  <si>
    <t>Индивидуальный предприниматель Одинцова Наталья Ивановна</t>
  </si>
  <si>
    <t>Шагоян Вартан Керопович</t>
  </si>
  <si>
    <t>Челохьян Ирина Владимировна</t>
  </si>
  <si>
    <t>Рожкова Любовь Степановна</t>
  </si>
  <si>
    <t>Дровалев Константин Викторович</t>
  </si>
  <si>
    <t>Мирошникова Наталия Валентиновна</t>
  </si>
  <si>
    <t>Лысенко Сяния Умаровна</t>
  </si>
  <si>
    <t>Индивидуальный предприниматель Месропян Сильва Суреновна, Индивидуальный предприниматель Баздыкьян Шохагат Агоповна, Индивидуальный предприниматель Алкамян Рафиса Рахимовна, Индивидуальный предприниматель Арустамян Седа Михайловна</t>
  </si>
  <si>
    <t>Индивидуальный предприниматель Скляр Елена Степановна</t>
  </si>
  <si>
    <t>Зикеева Ирина Юрьевна</t>
  </si>
  <si>
    <t>Индивидуальный предприниматель Котов Виктор Николаевич</t>
  </si>
  <si>
    <t>Корженевский Сергей Александрович</t>
  </si>
  <si>
    <t>Карагебагян Артур Амлетович</t>
  </si>
  <si>
    <t>Общество с ограниченной ответственностью "ИСС"</t>
  </si>
  <si>
    <t>Величко М.И.</t>
  </si>
  <si>
    <t>Общество с ограниченной ответственностью "Мерцана-Юг"</t>
  </si>
  <si>
    <t>Индивидуальный предприниматель Исраелян Артур Микаелович</t>
  </si>
  <si>
    <t>Черненко Вероника Вячеславовна</t>
  </si>
  <si>
    <t>Индивидуальный предприниматель Худавердян Сергей Андраникович</t>
  </si>
  <si>
    <t>Индивидуальный предприниматель Хопхоян Владимир Степанович</t>
  </si>
  <si>
    <t>Индивидуальный предприниматель Асланьян Эдуард Лусегенович</t>
  </si>
  <si>
    <t>Индивидуальный предприниматель Гужвинский Владимир Михайлович</t>
  </si>
  <si>
    <t>Общество с ограниченной ответственностью "СтройИнвест"</t>
  </si>
  <si>
    <t>Индивидуальный предприниматель Аракян Григор Мовсесович</t>
  </si>
  <si>
    <t>Индивидуальный предприниматель Мелкумян Арман Карленович</t>
  </si>
  <si>
    <t>Микиртумова Светлана Сергеевна</t>
  </si>
  <si>
    <t>Индивидуальный предприниматель Сафарян Сирун Робертовна</t>
  </si>
  <si>
    <t>Общество с ограниченной ответственностью "МАГНАТ ПЛЮС"</t>
  </si>
  <si>
    <t>Сулакова Виктория Александровна</t>
  </si>
  <si>
    <t>Каменский Артур Игоревич, Каменская Наталья Игоревна</t>
  </si>
  <si>
    <t>Макаренко Олег Анатольевич</t>
  </si>
  <si>
    <t>Индивидуальный предприниматель Мнацаканян Аракел Хачикович</t>
  </si>
  <si>
    <t>Общество с ограниченной ответственностью "Надия"</t>
  </si>
  <si>
    <t>Шмелев Павел Михайлович</t>
  </si>
  <si>
    <t>Общество с ограниченной ответственностью Специализированный застройщик "СТРОЙГРАД-ДОН"</t>
  </si>
  <si>
    <t>Терентьев Артем Николаевич</t>
  </si>
  <si>
    <t>Индивидуальный предприниматель Аракелов Андрей Гургенович</t>
  </si>
  <si>
    <t>Индивидуальный предприниматель Казарьянц Вартан Суренович</t>
  </si>
  <si>
    <t>Аллахвердян Айказ Володяевич</t>
  </si>
  <si>
    <t>Сидненко Геннадий Александрович</t>
  </si>
  <si>
    <t>Индивидуальный предприниматель Карапетьянц Карен Ашотович</t>
  </si>
  <si>
    <t>Индивидуальный предприниматель Сучков Федор Александрович</t>
  </si>
  <si>
    <t>Бондарь Елена Романовна</t>
  </si>
  <si>
    <t>Общество с ограниченной ответствееностью "ПЛЮС"</t>
  </si>
  <si>
    <t>Общество с ограниченной ответственностью "ЗАПЧАСТИ ЮГ-22"</t>
  </si>
  <si>
    <t>Пирумян Ваган  Шаваршович</t>
  </si>
  <si>
    <t>Общество с ограниченной ответственностью Научно-производственный комплекс "АС"</t>
  </si>
  <si>
    <t>Общество с ограниченной ответственностью "ЮГСТРОЙМОНТАЖ"</t>
  </si>
  <si>
    <t>Общество с ограниченной ответственностью "Оникс"</t>
  </si>
  <si>
    <t>Общество с ограниченной ответственностью "Джамп"</t>
  </si>
  <si>
    <t>Общество с ограниченной ответственностью "Евро-М"</t>
  </si>
  <si>
    <t>Пролетарская районная организация г. Ростова-на-Дону Ростовской областной организации общероссийской общественной организации "Всероссийское общество инвалидов"</t>
  </si>
  <si>
    <t>Индивидуальный предприниматель Криволевич Евгений Васильевич</t>
  </si>
  <si>
    <t>Маркарьян Татьяна Ервандовна</t>
  </si>
  <si>
    <t>Косарев Валерий Юрьевич</t>
  </si>
  <si>
    <t>Чекина Людмила Михайловна</t>
  </si>
  <si>
    <t>Общество с ограниченной ответственностью "Навигатор+"</t>
  </si>
  <si>
    <t>муниципальное бюджетное дошкольное образовательное учреждение города Ростова-на-Дону "Детский сад № 9"</t>
  </si>
  <si>
    <t>Индивидуальный предприниматель Уманская Анастасия Максимовна</t>
  </si>
  <si>
    <t>Автогаражный кооператив "Запорожец"</t>
  </si>
  <si>
    <t>Индивидуальный предприниматель Чернов Константин Александрович</t>
  </si>
  <si>
    <t>Соколова Елена Михайловна</t>
  </si>
  <si>
    <t>Аристова Елена Анатольевна</t>
  </si>
  <si>
    <t>Гетман Ксения Степановна, Тулинова Татьяна Викторовна</t>
  </si>
  <si>
    <t>Индивидуальный предприниматель Капустянский Виталий Васильевич</t>
  </si>
  <si>
    <t>Индивидуальный предприниматель Худавердян Любовь Грантовна</t>
  </si>
  <si>
    <t>Лавров Андрей Евгеньевич</t>
  </si>
  <si>
    <t>Общество с ограниченной ответственностью  "Кристалл"</t>
  </si>
  <si>
    <t>Индивидуальный предприниматель Ларина Александра Александровна</t>
  </si>
  <si>
    <t>Индивидуальный предприниматель Добряков Анатолий Георгиевич</t>
  </si>
  <si>
    <t>Индивидуальный предприниматель Резников Владимир Анатольевич</t>
  </si>
  <si>
    <t>Общество с ограниченной ответственностью "Ремонтно-Строительное Управление "Агат"</t>
  </si>
  <si>
    <t>муниципальное бюджетное общеобразовательное учреждение города Ростова-на-Дону "Школа № 40 имени Восьмой Воздушной Армии"</t>
  </si>
  <si>
    <t>муниципальное бюджетное дошкольное образовательное учреждение города Ростова-на-Дону "Детский сад № 275"</t>
  </si>
  <si>
    <t>Гаражно-строительный кооператив "Союз"</t>
  </si>
  <si>
    <t>Общество с ограниченной ответственностью "Валентина"</t>
  </si>
  <si>
    <t>Общество с ограниченной ответственностью "Роставтоматик"</t>
  </si>
  <si>
    <t>Ларцев Василий Васильевич</t>
  </si>
  <si>
    <t>Общество с ограниченной ответственностью "РостСтройФасад"</t>
  </si>
  <si>
    <t>Сунцова Екатерина Олеговна</t>
  </si>
  <si>
    <t>Индивидуальный предприниматель Сурженко Дмитрий Валерьевич</t>
  </si>
  <si>
    <t>Местная религиозная организация православного Прихода храма иконы Божией Матери "Скоропослушница" г. Ростова- на-Дону Религиозной организации "Ростовская- на - ДонуЕпархия Русской Православной Церкви (Московский Патриархат)</t>
  </si>
  <si>
    <t>Общество с ограниченной ответственностью "Ремонтно-строительный участок-22"</t>
  </si>
  <si>
    <t>Общество с ограниченной ответственностью "Ростовский производственный комбинат всероссийского музыкального общества"</t>
  </si>
  <si>
    <t>Общество с ограниченной ответственностью "Торгово-производственная фирма-4"</t>
  </si>
  <si>
    <t>Общество с ограниченной ответственностью "Ростовторгтехника"</t>
  </si>
  <si>
    <t>Гаражно-строительный кооператив "Звезда"</t>
  </si>
  <si>
    <t>Общество с ограниченной ответственностью "Магазин № 11"</t>
  </si>
  <si>
    <t>Общество с ограниченной ответственностью фирма "Коммерсант"</t>
  </si>
  <si>
    <t>Акционерное общество "Парк-Отель "Надежда"</t>
  </si>
  <si>
    <t>Православная религиозная организация Свято-Иверский епархиальный женский монастырь религиозной организации "Ростовская-на-Дону Епархия Русской Православной Церкви (Московский Патриархат)"</t>
  </si>
  <si>
    <t>Общество с ограниченной ответственностью  магазин N 21</t>
  </si>
  <si>
    <t>Общество с ограниченной ответственностью "Свежий ветер"</t>
  </si>
  <si>
    <t>Гаражно-потребительский кооператив "Пионер"</t>
  </si>
  <si>
    <t>Общество с ограниченной ответственностью "ССТОА Волга-Сервис"</t>
  </si>
  <si>
    <t>Индивидуальный предприниматель Харчилава Георгий Ипполитович</t>
  </si>
  <si>
    <t>Папырина Румия Феткулкадировна</t>
  </si>
  <si>
    <t>Общество с ограниченной ответственностью "Новый мир"</t>
  </si>
  <si>
    <t>Общество с ограниченной ответственностью "Ростаккум"</t>
  </si>
  <si>
    <t>Общество с ограниченной ответственностью "Ростмеханика"</t>
  </si>
  <si>
    <t>Индивидуальный предприниматель Бурлова Виктория Сергеевна</t>
  </si>
  <si>
    <t>Казарян Тигран Саркисович</t>
  </si>
  <si>
    <t>Серопян Игорь Кимикович</t>
  </si>
  <si>
    <t>Общество с ограниченной ответственностью "Агропластик"</t>
  </si>
  <si>
    <t>Бражникова Инна Геннадьевна, Клименко Людмила Александровна</t>
  </si>
  <si>
    <t>Общество с ограниченной ответственностью "Двенадцать"</t>
  </si>
  <si>
    <t>Рожко Владимир Юрьевич, Лопанцев Алексей Сергеевич</t>
  </si>
  <si>
    <t>Королькова  Анастасия Анатольевна</t>
  </si>
  <si>
    <t>Рассохина Наталья Геннадиевна</t>
  </si>
  <si>
    <t>Пирумян Вазген Володяевич</t>
  </si>
  <si>
    <t>Общество с ограниченной ответственностью "Новатор плюс"</t>
  </si>
  <si>
    <t>Индивидуальный предприниматель Полынцева Галина Николаевна</t>
  </si>
  <si>
    <t>Общество с ограниченной ответственностью "ГРУППА КОМПАНИЙ "СБСВ-КЛЮЧАВТО"</t>
  </si>
  <si>
    <t>Индивидуальный предприниматель Даниелян Лилит Самвеловна</t>
  </si>
  <si>
    <t>Индивидуальный предприниматель Комягин Валерий Николаевич</t>
  </si>
  <si>
    <t>Общество с ограниченной ответственностью "ФАСАДКОЛОР"</t>
  </si>
  <si>
    <t>Индивидуальный предприниматель Козлов Аркадий Юрьевич</t>
  </si>
  <si>
    <t>Закрытое акционерное общество "Ростов-Лада-2"</t>
  </si>
  <si>
    <t>Акционерное общество "Авто-транспортное предприятие-3 "Транссервис"</t>
  </si>
  <si>
    <t>Общество с ограниченной ответственностью "ИМВО"</t>
  </si>
  <si>
    <t>Общество с ограниченной ответственностью "Донская заготовительно-сбытовая база"</t>
  </si>
  <si>
    <t>Общество с ограниченной ответственностью "Научно-производственное предприятие "Ростовэлектроремонт"</t>
  </si>
  <si>
    <t>Индивидуальный предприниматель  Донченко Вадим Андреевич</t>
  </si>
  <si>
    <t>Гаврилов Александр Николаевич</t>
  </si>
  <si>
    <t>Общество с ограниченной ответственностью "Ингениум"</t>
  </si>
  <si>
    <t>Общество с ограниченной ответственностью "СТВ"</t>
  </si>
  <si>
    <t>Индивидуальный предприниматель Куринов Александр Геннадьевич</t>
  </si>
  <si>
    <t>Акционерное общество "Росжелдорпроект"</t>
  </si>
  <si>
    <t>муниципальное бюджетное дошкольное образовательное учреждение города Ростова-на-Дону "Детский сад № 292"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</si>
  <si>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</si>
  <si>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</si>
  <si>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Муниципальное бюджетное учреждение Парк культуры и отдыха им. Октября</t>
  </si>
  <si>
    <t>Муниципальное бюджетное учреждение дополнительного образования Детская школа искусств № 6 имени Г. В. Свиридова г. Ростова-на-Дону</t>
  </si>
  <si>
    <t>Муниципальное бюджетное учреждение города Ростова-на-Дону "Городской центр по управлению специализированным муниципальным жилищным фондом"</t>
  </si>
  <si>
    <t>муниципальное бюджетное общеобразовательное учреждение города Ростова-на-Дону "Школа № 68 имени 56-й Армии"</t>
  </si>
  <si>
    <t>муниципальное бюджетное учреждение города Ростова-на-Дону "Центр психолого-педагогической, медицинской и социальной помощи"</t>
  </si>
  <si>
    <t>Муниципальное бюджетное дошкольное образовательное учреждение города  Ростова-на-Дону "Детский сад № 58"</t>
  </si>
  <si>
    <t>Муниципальное бюджетное учреждение дополнительного образования Октябрьского района города Ростова-на-Дону "Центр дополнительного образования детей"</t>
  </si>
  <si>
    <t>Государственное бюджетное учреждение Ростовской области "Дезинфекционная станция"</t>
  </si>
  <si>
    <t>Публичное акционерное общество "Газпром газораспределение Ростов-на-Дону"</t>
  </si>
  <si>
    <t>Вальдман Леонид Ефимович</t>
  </si>
  <si>
    <t>Общество с ограниченной ответственностью "Яков"</t>
  </si>
  <si>
    <t>Баширин Владимир Юрьевич</t>
  </si>
  <si>
    <t>Акционерное общество "Универсальные бизнес технологии"</t>
  </si>
  <si>
    <t>Общество с ограниченной ответственностью "Делис"</t>
  </si>
  <si>
    <t>Мейтов Игорь Юрьевич</t>
  </si>
  <si>
    <t>Гаражно-строительный кооператив "Армеец"</t>
  </si>
  <si>
    <t>Общество с ограниченной ответственностью "Формакс"</t>
  </si>
  <si>
    <t>Индивидуальный предприниматель Петрушенко Сергей Станиславович</t>
  </si>
  <si>
    <t>Индивидуальный предприниматель Маркарян Лия Адгямовна</t>
  </si>
  <si>
    <t>Общество с ограниченной ответственностью фирма "Эдельвейс"</t>
  </si>
  <si>
    <t>Мирошников Андрей Борисович</t>
  </si>
  <si>
    <t>Шапошникова Ирина Владимировна</t>
  </si>
  <si>
    <t>Общество с ограниченной ответственностью "Чистая вода"</t>
  </si>
  <si>
    <t>Общество с ограниченной ответственностью Фирма "Донкраска"</t>
  </si>
  <si>
    <t>Кучин Денис Владимирович</t>
  </si>
  <si>
    <t>Паршина Елизавета Анатольевна</t>
  </si>
  <si>
    <t>Общество с ограниченной ответственностью "Техинком"</t>
  </si>
  <si>
    <t>Ханмурзаева Заира Салавдиновна</t>
  </si>
  <si>
    <t>Общество с ограниченной ответственностью "Альтаир"</t>
  </si>
  <si>
    <t>Хачатрян Артур Меружанович</t>
  </si>
  <si>
    <t>Индивидуальный предприниматель Клюквина Елена Сергеевна</t>
  </si>
  <si>
    <t>Леонов Игорь Николаевич</t>
  </si>
  <si>
    <t>Общество с ограниченной ответственностью "Формат Р"</t>
  </si>
  <si>
    <t>Индивидуальный предприниматель Могилевский Евгений Сергеевич</t>
  </si>
  <si>
    <t>Общество с ограниченной ответственностью "Саджио"</t>
  </si>
  <si>
    <t>Индивидуальный предприниматель Дзреев Игорь Сергеевич</t>
  </si>
  <si>
    <t>Общество с ограниченной ответственностью "Донские пекарные традиции"</t>
  </si>
  <si>
    <t>Индивидуальный предприниматель Седых Михаил Васильевич</t>
  </si>
  <si>
    <t>Индивидуальный предприниматель Боровой Владимир Анатольевич</t>
  </si>
  <si>
    <t>Индивидуальный предприниматель Казарян Карэн Тигранович</t>
  </si>
  <si>
    <t>Индивидуальный предприниматель Цепицын Алексей Владимирович</t>
  </si>
  <si>
    <t>Индивидуальный предприниматель Манекин Валерий Павлович</t>
  </si>
  <si>
    <t>Индивидуальный предприниматель Каплунов Захар Владимирович</t>
  </si>
  <si>
    <t>Индивидуальный предприниматель Чаусовская Виктория Константиновна</t>
  </si>
  <si>
    <t>Индивидуальный предприниматель Симонян Оксана Александровна</t>
  </si>
  <si>
    <t>Общество с ограниченной ответственностью "Фреш МБ"</t>
  </si>
  <si>
    <t>Индивидуальный предприниматель Тер-Саакян Карен Каспарович</t>
  </si>
  <si>
    <t>Общество с ограниченной ответственностью "Аквамарин"</t>
  </si>
  <si>
    <t>Индивидуальный предприниматель Афанасьев Дмитрий Александрович</t>
  </si>
  <si>
    <t>Корнеева Ольга Владимировна</t>
  </si>
  <si>
    <t>Тверитнев Арсен Камоевич</t>
  </si>
  <si>
    <t>Индивидуальный предприниматель Кидалинский Михаил Александрович</t>
  </si>
  <si>
    <t>Акционерное общество "ОТП Банк"</t>
  </si>
  <si>
    <t>Акционерное общество "Ростовский порт"/Акционерное общество "Автотранспортное предприятие №5"</t>
  </si>
  <si>
    <t>Акционерное общество "Ростовский порт"</t>
  </si>
  <si>
    <t>Общество с ограниченной ответственностью "Новация-1"</t>
  </si>
  <si>
    <t>Общество с ограниченной ответственностью "Яблочко"</t>
  </si>
  <si>
    <t>Индивидуальный предприниматель  Гояева Оксана Борисовна, Гояев Андрей Лаврентьевич</t>
  </si>
  <si>
    <t>Акционерное общество "Энеpгосвязьавтоматика"</t>
  </si>
  <si>
    <t>Хашхаева Елизавета Юрьевна</t>
  </si>
  <si>
    <t>Общество с ограниченной ответственностью "Сириус"</t>
  </si>
  <si>
    <t>Общество с ограниченной ответственностью "Прозводственная компания "Тандем"</t>
  </si>
  <si>
    <t>Федеральное казенное учреждение "Налог-Сервис" Федеральной налоговой службы (г. Москва)</t>
  </si>
  <si>
    <t>муниципальное бюджетное общеобразовательное учреждение города Ростова-на-Дону "Школа № 26"</t>
  </si>
  <si>
    <t>государственное бюджетное профессиональное образовательное учреждение  Ростовской области "Ростовский-на-Дону колледж водного транспорта"</t>
  </si>
  <si>
    <t>Министерство транспорта Ростовской области</t>
  </si>
  <si>
    <t>муниципальное бюджетное общеобразовательное учреждение города Ростова-на-Дону "Школа № 1"</t>
  </si>
  <si>
    <t>федеральное государственное бюджетное учреждение дополнительного профессионального образования "Учебно-методический центр по образованию на железнодорожном транспорте"</t>
  </si>
  <si>
    <t>государственное бюджетное учреждение Ростовской области центр психолого-педагогической, медицинской и социальной помощи</t>
  </si>
  <si>
    <t>государственное бюджетное учреждение Ростовской области "Медицинский информационно-аналитический центр"</t>
  </si>
  <si>
    <t>Общество с ограниченной ответственностью "Светлана"</t>
  </si>
  <si>
    <t>Закрытое акционерное общество "Тамга"</t>
  </si>
  <si>
    <t>Общество с ограниченной ответственностью "Портовик"</t>
  </si>
  <si>
    <t>Выпряжкин Александр Петрович</t>
  </si>
  <si>
    <t>Акционерное общество "Межрегиональный ТранзитТелеком"</t>
  </si>
  <si>
    <t>Автокооператив "Клотик"</t>
  </si>
  <si>
    <t>Открытое Акционерное Общество "Донречфлот"</t>
  </si>
  <si>
    <t>Лущеко Андрей Васильевич</t>
  </si>
  <si>
    <t>Индивидуальный предприниматель Кирпичникова Екатерина Сергеевна</t>
  </si>
  <si>
    <t>Маилян Дмитрий Рафаэльевич, Селезнев Александр Федорович</t>
  </si>
  <si>
    <t>Татоян Гегам Трофикович</t>
  </si>
  <si>
    <t>Купреев Александр Владимирович</t>
  </si>
  <si>
    <t>Индивидуальный предприниматель Оланов Григорий Альбертович</t>
  </si>
  <si>
    <t>Авсецин Александр Александрович</t>
  </si>
  <si>
    <t>Некомерческое партнёрство "Управление недвижимым имуществом "На Советской"</t>
  </si>
  <si>
    <t>Баюрова Ольга Александровна</t>
  </si>
  <si>
    <t>Дюбуа Дмитрий Петрович</t>
  </si>
  <si>
    <t>Магнитский Ярослав Юрьевич</t>
  </si>
  <si>
    <t>Репенко Николай Андреевич</t>
  </si>
  <si>
    <t>Общество с ограниченной ответственностью "Судовые энергетические установки"</t>
  </si>
  <si>
    <t>Индивидуальный предприниматель Сафариева Диана Ренатовна</t>
  </si>
  <si>
    <t>Индивидуальный предприниматель Березняк Евгений Геннадьевич</t>
  </si>
  <si>
    <t>Индивидуальный предприниматель Григорян Аршак Микаелович</t>
  </si>
  <si>
    <t>Индивидуальный предприниматель Литвинова Марина Ивановна</t>
  </si>
  <si>
    <t>Индивидуальный предприниматель Грибенюк Андрей Семенович/ИП Арутюнян Артем Сергеевич</t>
  </si>
  <si>
    <t>Общество с ограниченной ответственностью "БИЛД"</t>
  </si>
  <si>
    <t>Общество с ограниченной ответственностью "Донтехсервис"</t>
  </si>
  <si>
    <t>Индивидуальный предприниматель Аллахвердян Артур Борисович</t>
  </si>
  <si>
    <t>Индивидуальный предприниматель Домингес Елена Анатольевна</t>
  </si>
  <si>
    <t>Общество с ограниченной ответственностью "Спецторг-Юг"</t>
  </si>
  <si>
    <t>Индивидуальный предприниматель Маркович Олег Вячеславович</t>
  </si>
  <si>
    <t>Индивидуальный предприниматель Дирацуян Хевонт Мкрдичевич</t>
  </si>
  <si>
    <t>Общество с ограниченной ответственностью "Интер Плюс"</t>
  </si>
  <si>
    <t>Оганесов Юрий Овидиевич</t>
  </si>
  <si>
    <t>Индивидуальный предприниматель Морозов Александр Николаевич</t>
  </si>
  <si>
    <t>Закрытое акционерное общество "Агроцентр"</t>
  </si>
  <si>
    <t>Хавричева Анна Сергеевна</t>
  </si>
  <si>
    <t>Общество с ограниченной ответственностью "Территория Спорта"</t>
  </si>
  <si>
    <t>Индивидуальный предприниматель Морозовс Елена Александровна/ИП ТИВИКОВА ЕЛЕНА АЛЕКСАНДРОВНА</t>
  </si>
  <si>
    <t>Индивидуальный предприниматель Каренский Денис Валерьевич</t>
  </si>
  <si>
    <t>Муниципальное бюджетное дошкольное образовательное учреждение города Ростова-на-Дону "Детский сад № 8"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</si>
  <si>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</si>
  <si>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муниципальное бюджетное дошкольное образовательное учреждение города Ростова-на-Дону "Детский сад № 210"</t>
  </si>
  <si>
    <t>муниципальное бюджетное дошкольное образовательное учреждение города Ростова- на-Дону "Детский сад № 12"</t>
  </si>
  <si>
    <t>Артемьев Владимир Николаевич</t>
  </si>
  <si>
    <t>Индивидуальный предприниматель Орехов Иван Михайлович</t>
  </si>
  <si>
    <t>Акционерное общество "Ростоввторпереработка"</t>
  </si>
  <si>
    <t>Общество с ограниченной ответственностью "ФИРМА ЛЕОНТИЙ"</t>
  </si>
  <si>
    <t>Сотников Геннадий Юрьевич</t>
  </si>
  <si>
    <t>Индивидуальный предприниматель Лавренов Евгений Евгеньевич</t>
  </si>
  <si>
    <t>Общество с ограниченной ответственность "Элегант-Юг"</t>
  </si>
  <si>
    <t>Индивидуальный предприниматель Камлык Людмила Павловна</t>
  </si>
  <si>
    <t>Индивидуальный предприниматель Расторгуев Михаил Юрьевич</t>
  </si>
  <si>
    <t>Индивидуальный предприниматель  Олейникова Анна Владимировна</t>
  </si>
  <si>
    <t>Рутковский Павел Викторович</t>
  </si>
  <si>
    <t>Общество с ограниченной ответственностью "ПКТ Сервис"</t>
  </si>
  <si>
    <t>Общество с ограниченной ответственностью "Южный Город-Ростов"</t>
  </si>
  <si>
    <t>Общество с ограниченной ответственностью "Лимузин"</t>
  </si>
  <si>
    <t>Селин Сергей Павлович</t>
  </si>
  <si>
    <t>Золотова Людмила Евгеньевна</t>
  </si>
  <si>
    <t>Индивидуальный предприниматель Пономарева Анна Юрьевна</t>
  </si>
  <si>
    <t>Индивидуальный предприниматель Маркович Роман Вячеславович</t>
  </si>
  <si>
    <t>Общество с ограниченной ответственностью "АЛЬТИУС ПРО"</t>
  </si>
  <si>
    <t>Папоян Светлана Марленовна</t>
  </si>
  <si>
    <t>Акционерное общество "Связь объектов транспорта и добычи нефти "</t>
  </si>
  <si>
    <t>Индивидуальный предприниматель Вишняков Олег Алексеевич</t>
  </si>
  <si>
    <t>Акционерное общество "Металлоторг"</t>
  </si>
  <si>
    <t>Индивидуальный предприниматель Хантимиров Виктор Романович</t>
  </si>
  <si>
    <t>Хантимиров Виктор Романович, Барашьян Мелкон Хачатурович</t>
  </si>
  <si>
    <t>Индивидуальный предприниматель Маркова Екатерина Николаевна</t>
  </si>
  <si>
    <t>Индивидуальный предприниматель Мясникова Лариса Ивановна</t>
  </si>
  <si>
    <t>Индивидуальный предприниматель Дубатова Татьяна Петровна</t>
  </si>
  <si>
    <t>Индивидуальный предприниматель Ганжа Алексей Михайлович</t>
  </si>
  <si>
    <t>Индивидуальный предприниматель Журенко Наталья Борисовна</t>
  </si>
  <si>
    <t>Трофимова Людмила Евгеньевна</t>
  </si>
  <si>
    <t>Индивидуальный предприниматель Кадякин Юрий Константинович, Индивидуальный предприниматель Кадякина Наталья Арнольдовна</t>
  </si>
  <si>
    <t>Черных Сергей Витальевич</t>
  </si>
  <si>
    <t>Индивидуальный предприниматель Аксенова Ольга Николаевна</t>
  </si>
  <si>
    <t>Кривошеев Владимир Геннадьевич</t>
  </si>
  <si>
    <t>Макаров Игорь Николаевич</t>
  </si>
  <si>
    <t>Швелидзе Леван Ростомович</t>
  </si>
  <si>
    <t>Индивидуальный предприниматель Асланов Дмитрий Георгиевич</t>
  </si>
  <si>
    <t>Общество с ограниченной ответственностью "Альфа Юг"</t>
  </si>
  <si>
    <t>Некоммерческое партнерство "Управляющая компания "Бизнес-центр "Кристалл"</t>
  </si>
  <si>
    <t>Общество с ограниченной ответственностью Клиника  "Славия"</t>
  </si>
  <si>
    <t>Общество с ограниченной ответственностью "Управляющая компания "ЮТПСП"</t>
  </si>
  <si>
    <t>Кочканян Овагим Владимирович</t>
  </si>
  <si>
    <t>Индивидуальный предприниматель Габриелян Габриел Андраникович</t>
  </si>
  <si>
    <t>Общество с ограниченной ответственностью "Ростовский республиканский учебно-производственный комбинат"</t>
  </si>
  <si>
    <t>Индивидуальный предприниматель Темиров Николай Эдуардович</t>
  </si>
  <si>
    <t>Богдан Валерий Ефимович, Калашников Виктор Николаевич</t>
  </si>
  <si>
    <t>Абачараев Абачара Рамазанович</t>
  </si>
  <si>
    <t>Савина Анна Юрьевна</t>
  </si>
  <si>
    <t>Индивидуальный предприниматель Багиев Фарман Ибрагим оглы</t>
  </si>
  <si>
    <t>Миропольцев Евгений Николаевич</t>
  </si>
  <si>
    <t>Индивидуальный предприниматель Хрячков Анатолий Иванович</t>
  </si>
  <si>
    <t>Индивидуальный предприниматель Рустамов Минатула Магомедович</t>
  </si>
  <si>
    <t>Общество с ограниченной ответственностью "Компания "ДОН-КЕРАМА"</t>
  </si>
  <si>
    <t>Общество с ограниченной ответственностью "Сатурн"</t>
  </si>
  <si>
    <t>Общество с ограниченной ответственностью "Апрель-Интер"</t>
  </si>
  <si>
    <t>Индивидуальный предприниматель Казачков Сергей Леонидович</t>
  </si>
  <si>
    <t>Общество с ограниченной ответственностью "АДАМАНТ"</t>
  </si>
  <si>
    <t>Общество с ограниченной ответственностью "ОВК-Менеджмент"</t>
  </si>
  <si>
    <t>Сичинава Миларик Рушбеевич, Сичинава Джуби Рушбеевич</t>
  </si>
  <si>
    <t>Автокооператив "Степной"</t>
  </si>
  <si>
    <t>Закрытое акционерное общество "Энергоавтоматика"</t>
  </si>
  <si>
    <t>Общество с ограниченной ответственностью "Люкс"</t>
  </si>
  <si>
    <t>Автокооператив "Полет"</t>
  </si>
  <si>
    <t>Местная религиозная организация православный Приход храма Преполовения Пятидесятницы г.Ростова-на-Дону Религиозной организации "Ростовская-на-Дону Епархия Русской Православной Церкви (Московский Патриархат)"</t>
  </si>
  <si>
    <t>Общество с ограниченной ответственностью "Донтехсвязь"</t>
  </si>
  <si>
    <t>Общество с ограниченной ответственностью "Восток-Запад"</t>
  </si>
  <si>
    <t>Гаражно-строительный кооператив "Икарус"</t>
  </si>
  <si>
    <t>Максимов Дмитрий Андреевич</t>
  </si>
  <si>
    <t>Общество с ограниченной ответственностью "Донстрой"</t>
  </si>
  <si>
    <t>Товарищество собственников недвижимости "Орион"</t>
  </si>
  <si>
    <t>Общество с ограниченной ответственностью "Сицилия"</t>
  </si>
  <si>
    <t>Общество с ограниченной ответственностью "РУСПВХ"</t>
  </si>
  <si>
    <t>Индивидуальный предпринимаетль Нестеров Алексей Вадимович</t>
  </si>
  <si>
    <t>муниципальное автономное общеобразовательное учреждение города Ростова-на-Дону "Школа  № 77 имени Героя Советского Союза Мыльникова Владимира Васильевича"</t>
  </si>
  <si>
    <t>муниципальное бюджетное дошкольное образовательное учреждение города Ростова-на-Дону "Детский сад № 219"</t>
  </si>
  <si>
    <t>муниципальное бюджетное дошкольное образовательное учреждение города Ростова-на-Дону "Детский сад № 57"</t>
  </si>
  <si>
    <t>муниципальное бюджетное дошкольное образовательное учреждение города Ростова-на-Дону "Детский сад № 21"</t>
  </si>
  <si>
    <t>муниципальное бюджетное дошкольное образовательное учреждение города Ростова-на-Дону "Детский сад № 22"</t>
  </si>
  <si>
    <t>государственное бюджетное профессиональное образовательное учреждение  Ростовской области "Ростовский-на-Дону колледж связи и информатики"</t>
  </si>
  <si>
    <t>Муниципальное бюджетное учреждение дополнительного образования  Детская школа искусств № 7 им. Г.М. Балаева</t>
  </si>
  <si>
    <t>Григорьян Маргарита Семеновна</t>
  </si>
  <si>
    <t>Общество с ограниченной ответственностью "Смычка"</t>
  </si>
  <si>
    <t>Индивидуальный предприниматель Греку Людмила Петровна</t>
  </si>
  <si>
    <t>Индивидуальный предприниматель Парфинюк Николай Павлович</t>
  </si>
  <si>
    <t>Скарлупин Олег Дмитриевич</t>
  </si>
  <si>
    <t>Индивидуальный предприниматель Пономарев Виталий Александрович</t>
  </si>
  <si>
    <t>Общество с ограниченной ответственностью "Ситалл"</t>
  </si>
  <si>
    <t>Общество с ограниченной ответственностью "Феникс"</t>
  </si>
  <si>
    <t>Производственный кооператив-проектно-технологический институт "Ростовавтодорпроект"</t>
  </si>
  <si>
    <t>Потребительский Кооператив "Лодочная стоянка "Аврал"</t>
  </si>
  <si>
    <t>Общество с ограниченной ответственностью "Казачий торговый дом"</t>
  </si>
  <si>
    <t>Индивидуальный предприниматель Яковлева Татьяна Николаевна</t>
  </si>
  <si>
    <t>Индивидуальный предприниматель Ларин Александр Игоревич</t>
  </si>
  <si>
    <t>Индивидуальный предприниматель Торунова Нина Иосифовна</t>
  </si>
  <si>
    <t>Индивидуальный предприниматель Мотыченков Игорь Евгеньевич</t>
  </si>
  <si>
    <t>Грицыхин Владимир Александрович</t>
  </si>
  <si>
    <t>Пономарев Анатолий Леонидович</t>
  </si>
  <si>
    <t>Индивидуальный предприниматель Иманов Хасай Дамир Оглы</t>
  </si>
  <si>
    <t>Артюхова Ольга Сергеевна</t>
  </si>
  <si>
    <t>Попова Татьяна Алексеевна</t>
  </si>
  <si>
    <t>Общество с ограниченной ответственностью "Многоотраслевая производственная фирма "АИКОМ"</t>
  </si>
  <si>
    <t>Индивидуальный предприниматель Денисов Виктор Сергеевич</t>
  </si>
  <si>
    <t>Караматозян Зинаида Ивановна</t>
  </si>
  <si>
    <t>Филиппов Владимир Геннадьевич</t>
  </si>
  <si>
    <t>Общество с ограниченной ответственностью "XXI ВЕК"</t>
  </si>
  <si>
    <t>Мандрыкин Александр Федорович</t>
  </si>
  <si>
    <t>Нурмагомедова Евгения Васильевна</t>
  </si>
  <si>
    <t>Гохлернер Илья Львович</t>
  </si>
  <si>
    <t>Индивидуальный предприниматель Шеина Ольга Николаевна</t>
  </si>
  <si>
    <t>Индивидуальный предприниматель Осипенко Максим Николаевич</t>
  </si>
  <si>
    <t>Миндрул Анна Васильевна,  Кашуба Лилия Ивановна, Шавло Евгений Иванович, Шавло Алла Васильевна</t>
  </si>
  <si>
    <t>Индивидуальный предприниматель Бочаров Виктор Владимирович, Индивидуальный предприниматель Бочарова Инна Валерьевна</t>
  </si>
  <si>
    <t>Индивидуальный предприниматель Пономаренко Евгений Анатольевич</t>
  </si>
  <si>
    <t>Индивидуальный предприниматель Хейгетов Григорий Ованесович</t>
  </si>
  <si>
    <t>Индивидуальный предприниматель Крючков Алексей Анатольевич</t>
  </si>
  <si>
    <t>Тепоян Марина Петровна</t>
  </si>
  <si>
    <t>Индивидуальный предприниматель Потлов Александр Викторович</t>
  </si>
  <si>
    <t>Индивидуальный предприниматель Льянова Мадина Идрисовна</t>
  </si>
  <si>
    <t>Индивидуальный предприниматель Лисицкий Сергей Михайлович</t>
  </si>
  <si>
    <t>Ковалько Евгений Анатольевич</t>
  </si>
  <si>
    <t>Общество с оганиченной ответственностью "ПКФ "Система"</t>
  </si>
  <si>
    <t>Арутюнян Ксения Владимировна</t>
  </si>
  <si>
    <t>Литвинова Ольга Владимировна</t>
  </si>
  <si>
    <t>Индивидуальный предприниматель Ивановский Павел Сергеевич</t>
  </si>
  <si>
    <t>Пичугин Александр Евгеньевич</t>
  </si>
  <si>
    <t>Общество с ограниченной ответственностью "Витязь"</t>
  </si>
  <si>
    <t>Журавлева Ида Масруровна</t>
  </si>
  <si>
    <t>Общество с ограниченной ответственностью  "Запад-Торговый центр"</t>
  </si>
  <si>
    <t>Баяндурьянц Андрей Владимирович</t>
  </si>
  <si>
    <t>Индивидуальный предприниматель Олейникова Елена Александровна</t>
  </si>
  <si>
    <t>Индивидуальный предприниматель Киракосян Серине Арамаисовна</t>
  </si>
  <si>
    <t>муниципальное бюджетное дошкольное образовательное учреждение города Ростова-на-Дону "Детский сад № 254"</t>
  </si>
  <si>
    <t>муниципальное бюджетное дошкольное образовательное учреждение города Ростова-на-Дону "Детский сад № 66"</t>
  </si>
  <si>
    <t>Федеральное государственное бюджетное учреждение "Главное бассейновое управление по рыболовству и сохранению водных биологических ресурсов"</t>
  </si>
  <si>
    <t>Индивидуальный предприниматель Займак Максим Леонидович</t>
  </si>
  <si>
    <t>Шевлюга Елена Борисовна</t>
  </si>
  <si>
    <t>Индивидуальный предприниматель Келеберда Надежда Николаевна</t>
  </si>
  <si>
    <t>Алхасова Рабият Шахбановна</t>
  </si>
  <si>
    <t>Индивидуальный предприниматель Тарадин Сергей Петрович, Индивидуальный предприниматель  Ряднова Нонна Сергеевна</t>
  </si>
  <si>
    <t>Общество с ограниченной ответственностью "Цезарь Ойл"</t>
  </si>
  <si>
    <t>Общество с ограниченной ответственностью "Мобайл Глобал"</t>
  </si>
  <si>
    <t>Джуха Игорь Владимирович</t>
  </si>
  <si>
    <t>Индивидуальный предприниматель Ли Людмила</t>
  </si>
  <si>
    <t>Мироненко Кристина Вячеславовна</t>
  </si>
  <si>
    <t>Индивидуальный предприниматель Султанян Виктория Ивановна</t>
  </si>
  <si>
    <t>Акционерное Общество "Институт по проектированию и строительству предприятий агропромышленного комплекса и пищевой промышленности"</t>
  </si>
  <si>
    <t>Общество с ограниченной ответственностью "Корвет"</t>
  </si>
  <si>
    <t>Общество с ограниченной ответственностью "Лань"</t>
  </si>
  <si>
    <t>Общество с ограниченной ответственностью "Стела"</t>
  </si>
  <si>
    <t>Акционерное общество "Донинтурфлот"</t>
  </si>
  <si>
    <t>Общество с ограниченной ответственностью " Кафе "Встреча"</t>
  </si>
  <si>
    <t>Плотников Борис Львович</t>
  </si>
  <si>
    <t>Индивидуальный предприниматель  Кушнарева Инна Викторовна</t>
  </si>
  <si>
    <t>Грызлова Виктория  Анатольевна</t>
  </si>
  <si>
    <t>Общество с ограниченной ответственностью "Строитель"</t>
  </si>
  <si>
    <t>Общество с ограниченной ответственностью "Телекоммуникационные сети"</t>
  </si>
  <si>
    <t>Общество с ограниченной ответственностью "Зеленый континент"</t>
  </si>
  <si>
    <t>Индивидуальный предприниматель Стреляев Иван Юрьевич</t>
  </si>
  <si>
    <t>Кушнарев Максим Федорович</t>
  </si>
  <si>
    <t>Филиал публичная-правовая компания "Роскадастр" по Ростовской области</t>
  </si>
  <si>
    <t>Воробьева Наталья Николаевна, Воробьева Лидия Денисовна, Воробьев Дмитрий Александрович</t>
  </si>
  <si>
    <t>Общество с ограниченной ответственностью "Оптикс-Юг"</t>
  </si>
  <si>
    <t>Завялова Татьяна Федоровна</t>
  </si>
  <si>
    <t>Индивидуальный предприниматель Ахламова Дарья Евгеньевна</t>
  </si>
  <si>
    <t>Товарищество собственников недвижимости "Альянс"</t>
  </si>
  <si>
    <t>Общество с ограниченной ответственностью "ЗерноДон"</t>
  </si>
  <si>
    <t>Общество с ограниченной ответственностью "ВЭВ"</t>
  </si>
  <si>
    <t>Общество с ограниченной ответственностью "Торговый Дом"Андреевский"</t>
  </si>
  <si>
    <t>Общество с ограниченной ответственностью "Зефир"</t>
  </si>
  <si>
    <t>Черняков Виктор  Андреевич</t>
  </si>
  <si>
    <t>Общество с ограниченной ответственностью "КЛ Групп"</t>
  </si>
  <si>
    <t>Индивидуальный предприниматель Фириченко Юлия Александровна</t>
  </si>
  <si>
    <t>ЦМРБанк (Общество с ограниченной ответственностью)</t>
  </si>
  <si>
    <t>Индивидуальный предприниматель Шевченко Елизавета Вячеславовна</t>
  </si>
  <si>
    <t>Общество с ограниченной ответственностью "Оптикс-Альянс"</t>
  </si>
  <si>
    <t>Индивидуальный предприниматель Казарян Рубен Владимирович</t>
  </si>
  <si>
    <t>Индивидуальный предприниматель Вахромова Полина Игоревна</t>
  </si>
  <si>
    <t>Индивидуальный предприниматель Азовский Александр Игоревич</t>
  </si>
  <si>
    <t>Индивидуальный предприниматель Авдеева Ирина Владимировна</t>
  </si>
  <si>
    <t>Целиковский Давид Анатольевич</t>
  </si>
  <si>
    <t>Акционерное общество "Россети Управление имуществом"</t>
  </si>
  <si>
    <t>Индивидуальный предприниматель Быковский Владимир Алексеевич</t>
  </si>
  <si>
    <t>Публичное акционерное общество "Промсвязьбанк"</t>
  </si>
  <si>
    <t>Индивидуальный предприниматель Гукасян Меланя Закаровна</t>
  </si>
  <si>
    <t>Общество с ограниченной ответственностью "Шурави"</t>
  </si>
  <si>
    <t>Индивидуальный предприниматель Ходыкина Татьяна Алексеевна</t>
  </si>
  <si>
    <t>Общество с ограниченной ответственностью "Авто.Ру"</t>
  </si>
  <si>
    <t>Муниципальное автономное учреждение культуры "Городской культурно-досуговый центр им. М. Горького"</t>
  </si>
  <si>
    <t>Муниципальное казенное учреждение "Управление социальной защиты населения Ленинского района города Ростова-на-Дону"</t>
  </si>
  <si>
    <t>муниципальное бюджетное дошкольное образовательное учреждение города Ростова-на-Дону "Детский сад № 69"</t>
  </si>
  <si>
    <t>муниципальное бюджетное дошкольное образовательное учреждение города Ростова-на-Дону "Детский сад № 181"</t>
  </si>
  <si>
    <t>муниципальное автономное дошкольное образовательное учреждение города Ростова-на-Дону "Детский сад № 15"</t>
  </si>
  <si>
    <t>муниципальное автономное общеобразовательное учреждение города Ростова-на-Дону "Школа № 55 имени 33-го Кёнигсбергского мотострелкового полка"</t>
  </si>
  <si>
    <t>Управление Федерального агентства по государственным резервам по Южному федеральному округу</t>
  </si>
  <si>
    <t>федеральное государственное бюджетное образовательное учреждение высшего образования "Московский государственный университет технологий и управления имени К.Г. Разумовского (Первый казачий университет)"</t>
  </si>
  <si>
    <t>Межрегиональное территориальное управление Федеральной службы по надзору в сфере транспорта по Южному федеральному округу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</si>
  <si>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</si>
  <si>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"Ростовская государственная консерватория им. С.В. Рахманинова"</t>
  </si>
  <si>
    <t>Федеральное бюджетное учреждение "Администрация Азово-Донского бассейна внутренних водных путей"</t>
  </si>
  <si>
    <t>Южное межрегиональное территориальное управление воздушного транспорта Федерального агентства воздушного транспорта</t>
  </si>
  <si>
    <t>федеральное казенное учреждение "Главное бюро медико-социальной экспертизы по Ростовской области" Министерства труда и социальной защиты Российской Федерации</t>
  </si>
  <si>
    <t>Федеральное государственное бюджетное научное учреждение "Всероссийский научно-исследовательский институт рыбного хозяйства и океанографии"</t>
  </si>
  <si>
    <t>федеральное государственное бюджетное учреждение культуры и искусства "Дом офицеров Южного военного округа" министерства обороны Российской Федерации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</si>
  <si>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</si>
  <si>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</si>
  <si>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Управление государственной службы занятости населения Ростовской области</t>
  </si>
  <si>
    <t>Министерство общего и профессионального образования Ростовской области</t>
  </si>
  <si>
    <t>государственное казенное учреждение Ростовской области "Центр документации новейшей истории Ростовской области"</t>
  </si>
  <si>
    <t>Муниципальное автономное учреждение города Ростова-на-Дону "Городской Дом Творчества"</t>
  </si>
  <si>
    <t>Управление культуры города Ростова-на-Дону</t>
  </si>
  <si>
    <t>муниципальное бюджетное учреждение  "Центр социального обслуживания населения Ленинского района города Ростова-на-Дону"</t>
  </si>
  <si>
    <t>муниципальное бюджетное дошкольное образовательное учреждение города Ростова-на-Дону "Детский сад № 156"</t>
  </si>
  <si>
    <t>государственное бюджетное учреждение культуры Ростовской области "Ростовская областная детская библиотека имени  В.М. Величкиной"</t>
  </si>
  <si>
    <t>Комитет по молодежной политике Ростовской области</t>
  </si>
  <si>
    <t>Индивидуальный предприниматель Сапожников Арсений Юрьевич</t>
  </si>
  <si>
    <t>Общество с ограниченной ответственностью «НПП Атомкотломаш»</t>
  </si>
  <si>
    <t>Ростовский Кафедральный собор Рождества Пресвятой Богородицы</t>
  </si>
  <si>
    <t>Закрытое акционерное общество "Ростовоблгражданреконструкция-1"</t>
  </si>
  <si>
    <t>Общество с ограниченной ответственностью "Альбион Плюс"</t>
  </si>
  <si>
    <t>Общество с ограниченной ответственностью "Гал"</t>
  </si>
  <si>
    <t>Общество с ограниченной ответственностью "Редакция газеты "Вечерний Ростов""</t>
  </si>
  <si>
    <t>Общество с ограниченной ответственностью торгово-коммерческое предприятие "Виктория"</t>
  </si>
  <si>
    <t>Клепиков Георгий Владимирович</t>
  </si>
  <si>
    <t>Индивидуальный предприниматель Шевченко Ольга Владимировна</t>
  </si>
  <si>
    <t>Индивидуальный предприниматель Семенова Ирина Ивановна</t>
  </si>
  <si>
    <t>Венжега Сергей Александрович</t>
  </si>
  <si>
    <t>Индивидуальный предприниматель Литвак Галина Валерьевна</t>
  </si>
  <si>
    <t>Болгов Сергей Петрович</t>
  </si>
  <si>
    <t>ИП Дуванов Александр Михайлович</t>
  </si>
  <si>
    <t>Индивидуальный предприниматель Дегтярева В.Ю.</t>
  </si>
  <si>
    <t>Повилайтите Патриция Едмундовна</t>
  </si>
  <si>
    <t>Общество с ограниченной ответственностью "Мега Плюс"</t>
  </si>
  <si>
    <t>Басмаджан Эдуард Юрьевич, Лысаков Владимир Михайлович</t>
  </si>
  <si>
    <t>Мылтыхян Федор Суренович</t>
  </si>
  <si>
    <t>ООО "Региональный офисный сервис-ИНФОРМ"</t>
  </si>
  <si>
    <t>Общество с ограниченной ответственностью "Русский офис"</t>
  </si>
  <si>
    <t>Индивидуальный предприниматель Попов Ростислав Владимирович, Попова Алевтина Александровна, Межуев Игорь Брониславович</t>
  </si>
  <si>
    <t>Акционерное общество "Головной научно-исследовательский и проектный институт по распределению газа "Гипрониигаз"</t>
  </si>
  <si>
    <t>Котляренко Любовь Захаровна</t>
  </si>
  <si>
    <t>Индивидуальный предприниматель Логинов Олег Юрьевич</t>
  </si>
  <si>
    <t>Сергеев Сергей Алексеевич</t>
  </si>
  <si>
    <t>Индивидуальный предприниматель Асланова Рита Сергеевна</t>
  </si>
  <si>
    <t>Климова Виктория Павловна</t>
  </si>
  <si>
    <t>Винник Александр Валентинович</t>
  </si>
  <si>
    <t>Индивидуальный  предприниматель  Амураль  Людмила  Валентиновна</t>
  </si>
  <si>
    <t>Индивидуальный предприниматель Гинзбург Ян Григорьевич</t>
  </si>
  <si>
    <t>Проскурин Евгений Алексеевич</t>
  </si>
  <si>
    <t>Общество с ограниченной ответственностью "Баланс"</t>
  </si>
  <si>
    <t>Белова Людмила Борисовна</t>
  </si>
  <si>
    <t>Покутнев Евгений Николаевич</t>
  </si>
  <si>
    <t>Михайлов Игорь Вячеславович</t>
  </si>
  <si>
    <t>Чапчикова Надежда Игоревна</t>
  </si>
  <si>
    <t>Индивидуальный предприниматель Авдеева Марина Олеговна</t>
  </si>
  <si>
    <t>Общество с ограниченной ответственностью Фирма "Стомадент"</t>
  </si>
  <si>
    <t>Чернушенко Виктор Леонидович</t>
  </si>
  <si>
    <t>Дьяковская Инна Олеговна</t>
  </si>
  <si>
    <t>Индивидуальный предприниматель Богочаров Валерий Валерьевич</t>
  </si>
  <si>
    <t>Спиридонов Александр Семенович</t>
  </si>
  <si>
    <t>Индивидуальный предприниматель Клочков Александр Николаевич</t>
  </si>
  <si>
    <t>Общество с ограниченной ответственностью "Донлифт"</t>
  </si>
  <si>
    <t>Михайлина Ксения Сергеевна</t>
  </si>
  <si>
    <t>Общество с ограниченной ответственностью "Компания "Амазон"</t>
  </si>
  <si>
    <t>Общество с ограниченной ответственностью "Предприятие общественного питания "Темерник"</t>
  </si>
  <si>
    <t>Рудяк Ирина Васильевна</t>
  </si>
  <si>
    <t>Индивидуальный предприниматель Нароян Артуш Арамович</t>
  </si>
  <si>
    <t>Общество с ограниченной ответственностью "Дон Мьюзик"</t>
  </si>
  <si>
    <t>Индивидуальный предприниматель Ли Анна Станиславовна</t>
  </si>
  <si>
    <t>Индивидуальный предприниматель Ефименко Владимир Алексеевич</t>
  </si>
  <si>
    <t>Попов Александр Александрович</t>
  </si>
  <si>
    <t>Мясников Анатолий Евгеньевич</t>
  </si>
  <si>
    <t>Индивидуальный предприниматель Бирюлин Максим Васильевич</t>
  </si>
  <si>
    <t>Индивидуальный предприниматель Иванова Наталья Анатольевна</t>
  </si>
  <si>
    <t>Индивидуальный предприниматель Цыбрий Татьяна Владимировна</t>
  </si>
  <si>
    <t>Чебан Светлана</t>
  </si>
  <si>
    <t>Коммерческий банк "Газтрансбанк" (Общество с ограниченной ответственностью)</t>
  </si>
  <si>
    <t>Индивидуальный предприниматель Венжега Валентина Анатольевна</t>
  </si>
  <si>
    <t>Мекертычан Юрий Иванович</t>
  </si>
  <si>
    <t>Громова Галина Алексеевна</t>
  </si>
  <si>
    <t>Индивидуальный предприниматель Гатова Любовь Михайловна</t>
  </si>
  <si>
    <t>Общество с ограниченной ответственностью "Стоматология"</t>
  </si>
  <si>
    <t>Индивидуальный предприниматель Солдатов Сергей Александрович</t>
  </si>
  <si>
    <t>Общество с ограниченной ответственностью "Институт строительства и проектрирования"</t>
  </si>
  <si>
    <t>Леонтьева Наталия Владимировна</t>
  </si>
  <si>
    <t>Общество с ограниченной ответственностью "Био-Климат-Юг"</t>
  </si>
  <si>
    <t>Индивидуальный предприниматель Герасимова Виктория Сергеевна</t>
  </si>
  <si>
    <t>Сандоянц  Каринэ Ишхановна Георгиади Виктория Ишхановна</t>
  </si>
  <si>
    <t>Индивидуальный предприниматель Юденко Василий Витальевич</t>
  </si>
  <si>
    <t>Кашуба Юлия Викторовна</t>
  </si>
  <si>
    <t>Ростовская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</si>
  <si>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Общество с ограниченной ответственностью "Спорт"</t>
  </si>
  <si>
    <t>Индивидуальный предприниматель Конвиссар Александр Петрович</t>
  </si>
  <si>
    <t>Глаголев Денис Сергеевич</t>
  </si>
  <si>
    <t>Общество с ограниченной ответственностью "Астрагал"</t>
  </si>
  <si>
    <t>Гаражно-строительный кооператив "Прогресс"</t>
  </si>
  <si>
    <t>ГПК "Коммунальник-1"</t>
  </si>
  <si>
    <t>Акционерное Общество "Ростовмашоптторг"</t>
  </si>
  <si>
    <t>Общество с ограниченной ответственностью "Экотерм-сервис"</t>
  </si>
  <si>
    <t>Индивидуальный предприниматель Арутюнян Агван Хоренович</t>
  </si>
  <si>
    <t>Общество с ограниченной ответственностью "Фортуна-М"</t>
  </si>
  <si>
    <t>Сагомонова Виктория Евгеньевна, Ищенко Таисия Петровна</t>
  </si>
  <si>
    <t>Индивидуальный предприниматель Андрианов Алексей Владимирович</t>
  </si>
  <si>
    <t>Грибов Юрий Михайлович, Оганнисян Гнел Геворгович</t>
  </si>
  <si>
    <t>Гиголаев Роман Андреевич</t>
  </si>
  <si>
    <t>Теракян Любовь Лукьяновна и Сазанов Олег Владимирович</t>
  </si>
  <si>
    <t>Арутюнов Вячеслав Алексеевич, Карапетян Артем Марати</t>
  </si>
  <si>
    <t>Лукьяненко Ольга Александровна, Губайдуллин Михаил Алимджанович</t>
  </si>
  <si>
    <t>Индивидуальный предприниматель Бова Сергей Иванович</t>
  </si>
  <si>
    <t>Арутюнян Седа Андраниковна</t>
  </si>
  <si>
    <t>Адамян Зограб Акопович</t>
  </si>
  <si>
    <t>Шмидт Мария Жиулиевна</t>
  </si>
  <si>
    <t>Общество с ограниченной ответственностью Специализированный застройщик "Региональная строительная корпорация"</t>
  </si>
  <si>
    <t>Индивидуальный предприниматель Шахмурадян Андрей Михайлович</t>
  </si>
  <si>
    <t>Общество с ограниченной ответственностью "Южный парк"</t>
  </si>
  <si>
    <t>Индивидуальный предприниматель Муратов Владислав Равшанович</t>
  </si>
  <si>
    <t>Индивидуальный предприниматель Гусева Елена Владимировна</t>
  </si>
  <si>
    <t>Общество с ограниченной ответственностью "ЯМС-ФУДС-4"</t>
  </si>
  <si>
    <t>Общество с ограниченной ответственностью "Городское благоустройство"</t>
  </si>
  <si>
    <t>Индивидуальный предприниматель Ковалев Алексей Владимирович</t>
  </si>
  <si>
    <t>Индивидуальный предприниматель Дуденкова Анна Александровна</t>
  </si>
  <si>
    <t>Общество с ограниченной ответственностью "ВЕКТОР"</t>
  </si>
  <si>
    <t>Общество с ограниченной ответственностью "Фирма "Кристина" специализированный застройщик"</t>
  </si>
  <si>
    <t>Акционерное общество "ИКС 5 Недвижимость"</t>
  </si>
  <si>
    <t>Общество с ограниченной ответственностью "Специализированный застройщик-1 "ЮгСтройИнвест-Дон"</t>
  </si>
  <si>
    <t>Муниципальное бюджетное учреждение "Центр социального обслуживания населения Пролетарского района города Ростова-на-Дону"</t>
  </si>
  <si>
    <t>муниципальное бюджетное общеобразовательное учреждение города Ростова-на-Дону "Школа № 106"</t>
  </si>
  <si>
    <t>муниципальное бюджетное дошкольное образовательное учреждение города Ростова-на-Дону "Детский сад № 75"</t>
  </si>
  <si>
    <t>муниципальное бюджетное дошкольное образовательное учреждение города Ростова-на-Дону "Детский сад № 291"</t>
  </si>
  <si>
    <t>муниципальное автономное дошкольное образовательное учреждение города Ростова-на-Дону "Детский сад № 315"</t>
  </si>
  <si>
    <t>муниципальное бюджетное дошкольное образовательное учреждение  города Ростова-на-Дону "Детский сад № 295"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</si>
  <si>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</si>
  <si>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Муниципальное бюджетное учреждение  дополнительного образования  "Детская школа искусств "Образовательно-концертное объединение имени Кима Назаретова"</t>
  </si>
  <si>
    <t>Муниципальное бюджетное учреждение дополнительного образования Детская школа искусств № 8 им. Д.Д. Шостаковича г. Ростова-на-Дону</t>
  </si>
  <si>
    <t>Хлыян Яков Андреевич</t>
  </si>
  <si>
    <t>Местная Православная религиозная организация приход Сретенский г. Ростова-на-Дону Ростовской Епархии Русской Православной Церкви</t>
  </si>
  <si>
    <t>Общество с ограниченной ответственностью "Людмила"</t>
  </si>
  <si>
    <t>Автогаражный потребительский кооператив "Руслан"</t>
  </si>
  <si>
    <t>Климова Наталья Викторовна</t>
  </si>
  <si>
    <t>Автокооператив "Тополек" по стороительству и эксплуатации коллективных гаражей для автомобилей индивидуальных владельцев</t>
  </si>
  <si>
    <t>Шетова Виктория Александровна</t>
  </si>
  <si>
    <t>Ерицян Лева Рафикович</t>
  </si>
  <si>
    <t>Саркисян Вартан Артавазди</t>
  </si>
  <si>
    <t>Аракелян Арташес Спартакович</t>
  </si>
  <si>
    <t>Индивидуальный предприниматель Коротков Василий Владимирович</t>
  </si>
  <si>
    <t>Гаражно-строительный потребительский кооператив "Руслан-2"</t>
  </si>
  <si>
    <t>Индивидуальный предприниматель Шамраева Елена Викторовна</t>
  </si>
  <si>
    <t>Закрытое Акционерное Общество "Вектор-Бест-Юг"</t>
  </si>
  <si>
    <t>Берберов Владимир Сергеевич</t>
  </si>
  <si>
    <t>Диденко Иван Владимирович</t>
  </si>
  <si>
    <t>Короткиева Светлана Борисовна,  Иванченко Андрей Викторович</t>
  </si>
  <si>
    <t>Хачикян Артавазд Папикович</t>
  </si>
  <si>
    <t>Индивидуальный предприниматель Евсеева Елена Яковлевна</t>
  </si>
  <si>
    <t>Гарустович Ольга Анатольевна</t>
  </si>
  <si>
    <t>Индивидуальный предприниматель Дебелова Татьяна Вячеславовна</t>
  </si>
  <si>
    <t>Индивидуальный предприниматель Габриелян Армен Николаевич</t>
  </si>
  <si>
    <t>Индивидуальный предприниматель Гречушкина Вера Ивановна</t>
  </si>
  <si>
    <t>Данюшин Александр Иванович</t>
  </si>
  <si>
    <t>Индивидуальный предприниматель Артемьева Диана Викторовна</t>
  </si>
  <si>
    <t>Форост Екатерина Валерьевна</t>
  </si>
  <si>
    <t>Индивидуальный предприниматель Минасян Цезарь Туманович</t>
  </si>
  <si>
    <t>Общество с ограниченной ответственностью "Симоша"</t>
  </si>
  <si>
    <t>Индивидуальный предприниматель Кузьмичев Павел Владимирович</t>
  </si>
  <si>
    <t>Индивидуальный предприниматель Васильева Дианна Игорьевна</t>
  </si>
  <si>
    <t>Индивидуальный предприниматель Вороная Наталья Юрьевна</t>
  </si>
  <si>
    <t>Щетинина Гульнара Камильевна</t>
  </si>
  <si>
    <t>Индивидуальный предприниматель Иванов Петр Владимирович</t>
  </si>
  <si>
    <t>Индивидуальный предприниматель Митусов Владимир Викторович</t>
  </si>
  <si>
    <t>Индивидуальный предприниматель Луговой Владимир Валентинович</t>
  </si>
  <si>
    <t>Кужелев Игорь Давыдович/Личный фонд "САМый"</t>
  </si>
  <si>
    <t>Союз Организаций Профсоюзов "Федерация Профсоюзов Ростовской Области"</t>
  </si>
  <si>
    <t>Общество с ограниченной ответственностью "Кадет"</t>
  </si>
  <si>
    <t>Общество с ограниченной ответственностью "Росттрансагентство"</t>
  </si>
  <si>
    <t>Общество с ограниченной ответственностью "Олеокс"</t>
  </si>
  <si>
    <t>Общество с ограниченной ответственностью "Белый медведь"</t>
  </si>
  <si>
    <t>АО "НИИАС"</t>
  </si>
  <si>
    <t>Индивидуальный предприниматель Ерышева Татьяна Николаевна</t>
  </si>
  <si>
    <t>Индивидуальный предприниматель Пепеляева Ольга Ильинична</t>
  </si>
  <si>
    <t>Шкалдык Дмитрий Юрьевич, Плаксин Сергей Юрьевич</t>
  </si>
  <si>
    <t>Матвиенко Владимир Юрьевич</t>
  </si>
  <si>
    <t>Общество с ограниченной ответственностью "Защита"</t>
  </si>
  <si>
    <t>Акционерное общество "Гостиничный комплекс "Славянка"</t>
  </si>
  <si>
    <t>Индивидуальный предприниматель Зубцова Ольга Александровна</t>
  </si>
  <si>
    <t>Общество с ограниченной ответственностью "ИНСТИТУТ ЮЖНИИГИПРОГАЗ"</t>
  </si>
  <si>
    <t>Общество с ограниченной ответственностью "Лотос"</t>
  </si>
  <si>
    <t>Индивидуальный предприниматель Данилова Валентина Николаевна</t>
  </si>
  <si>
    <t>Индивидуальный предприниматель Протасова Елена Николаевна</t>
  </si>
  <si>
    <t>Грибанова Любовь Владимировна</t>
  </si>
  <si>
    <t>Индивидуальный предприниматель Старожицкая Анастасия Васильевна</t>
  </si>
  <si>
    <t>Индивидуальный предприниматель Айвазян Айкануш Жоржиковна</t>
  </si>
  <si>
    <t>Индивидуальный предприниматель Чубаров Асвадур Мнацаганович</t>
  </si>
  <si>
    <t>Индивидуальный предприниматель Ковтырин Павел Евгеньевич</t>
  </si>
  <si>
    <t>Индивидуальный предприниматель Давыдов Станислав Васильевич</t>
  </si>
  <si>
    <t>Акционерное общество "Ростовский Промзернопроект"</t>
  </si>
  <si>
    <t>Общество с ограниченной ответственностью "ОРГКУЗМАШ"</t>
  </si>
  <si>
    <t>Публичное акционерное общество "Совкомбанк"</t>
  </si>
  <si>
    <t>Общество с ограниченной ответственностью  "Ф- БЮРО"</t>
  </si>
  <si>
    <t>Индивидуальный предприниматель Король Татьяна Михайловна</t>
  </si>
  <si>
    <t>Индивидуальный предприниматель Хлиян Андрей Юрьевич</t>
  </si>
  <si>
    <t>Индивидуальный предприниматель  Маилян Лия Адамовна</t>
  </si>
  <si>
    <t>Общество с ограниченной ответственностью "Югтехника"</t>
  </si>
  <si>
    <t>Общество с ограниченной ответственностью "Фора"</t>
  </si>
  <si>
    <t>Общество с ограниченной ответственностью "Капстрой"</t>
  </si>
  <si>
    <t>Общество с ограниченной ответственностью "Сокол"</t>
  </si>
  <si>
    <t>Общество с ограниченной ответственностью   "Спортмастер"</t>
  </si>
  <si>
    <t>Ефременко Андрей Владимирович</t>
  </si>
  <si>
    <t>Общество с ограниченной ответственностью "Управляющая компания "Большой Проспект"</t>
  </si>
  <si>
    <t>Кузнецова Наталья Борисовна</t>
  </si>
  <si>
    <t>Общество с ограниченной ответственностью "Арктика"</t>
  </si>
  <si>
    <t>Бесчетный Владимир Михайлович</t>
  </si>
  <si>
    <t>Индивидуальный предприниматель Попова Ирина Игоревна</t>
  </si>
  <si>
    <t>Нахрацкая Ольга Ивановна, Кочмала Галина Георгиевна</t>
  </si>
  <si>
    <t>Индивидуальный предприниматель Луговая Елена Алексеевна</t>
  </si>
  <si>
    <t>Узденова Ирина Владимировна</t>
  </si>
  <si>
    <t>Касторных Оксана Викторовна, Сазанов Олег Владимирович, Теракян Любовь Лукьяновна</t>
  </si>
  <si>
    <t>Общество с ограниченной ответственностью "КЛИНИКА ЭКСПЕРТ ЮГ"</t>
  </si>
  <si>
    <t>Индивидуальный предприниматель Алябьев Григорий Юрьевич</t>
  </si>
  <si>
    <t>Индивидуальный предприниматель Диденко Лариса Валерьевна</t>
  </si>
  <si>
    <t>Индивидуальный предприниматель Савченко Александра Михайловна</t>
  </si>
  <si>
    <t>Общество с ограниченной ответственностью "ЭдифиКо"</t>
  </si>
  <si>
    <t>Общество с ограниченной ответственностью "Лель"</t>
  </si>
  <si>
    <t>Общество с ограниченной ответственностью "Юнис"</t>
  </si>
  <si>
    <t>Дьяков Сергей Георгиевич</t>
  </si>
  <si>
    <t>Индивидуальный предприниматель Тышлангов Яков Карпович</t>
  </si>
  <si>
    <t>Индивидуальный предприниматель Гольц Ольга Григорьевна</t>
  </si>
  <si>
    <t>Акционерное общество "Всероссийский научно-исследовательский институт "Градиент"</t>
  </si>
  <si>
    <t>Общество с ограниченной ответственностью "Магазин №65"</t>
  </si>
  <si>
    <t>Индивидуальный предприниматель Трещев Виктор Сергеевич</t>
  </si>
  <si>
    <t>Муниципальное казенное учреждение "Управление социальной защиты населения Кировского района города Ростова-на-Дону"</t>
  </si>
  <si>
    <t>муниципальное бюджетное учреждение дополнительного образования города Ростова-на-Дону "Спортивная школа № 10"</t>
  </si>
  <si>
    <t>муниципальное бюджетное дошкольное образовательное учреждение города Ростова-на-Дону "Детский сад № 225"</t>
  </si>
  <si>
    <t>муниципальное бюджетное дошкольное образовательное учреждение города Ростова-на-Дону "Детский сад № 211"</t>
  </si>
  <si>
    <t>муниципальное бюджетное дошкольное образовательное учреждение города Ростова-на-Дону "Детский сад № 251"</t>
  </si>
  <si>
    <t>муниципальное бюджетное дошкольное образовательное учреждение города Ростова-на-Дону "Детский сад № 117"</t>
  </si>
  <si>
    <t>муниципальное автономное дошкольное образовательное учреждение города Ростова-на-Дону "Детский сад № 199"</t>
  </si>
  <si>
    <t>муниципальное бюджетное дошкольное образовательное учреждение города Ростова-на-Дону "Детский сад № 63"</t>
  </si>
  <si>
    <t>муниципальное автономное общеобразовательное учреждение  города Ростова-на-Дону "Школа № 53 имени Б.Н. Слюсаря"</t>
  </si>
  <si>
    <t>Межрегиональная инспекция Федеральной налоговой службы по Южному федеральному округу</t>
  </si>
  <si>
    <t>Межрегиональное управление Федеральной службы по финансовому мониторингу по Южному федеральному округу</t>
  </si>
  <si>
    <t>федеральное бюджетное учреждение "Государственный региональный центр стандартизации, метрологии и испытаний в Ростовской области"</t>
  </si>
  <si>
    <t>Министерство труда и социального развития Ростовской области</t>
  </si>
  <si>
    <t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</t>
  </si>
  <si>
    <t>Министерство природных ресурсов и экологии Ростовской области</t>
  </si>
  <si>
    <t>Муниципальное бюджетное  учреждение дополнительного образования "Детская музыкальная школа им. П. И. Чайковского" г. Ростова-на-Дону</t>
  </si>
  <si>
    <t>муниципальное бюджетное учреждение дополнительного образования города Ростова-на-Дону "Центр детского технического творчества"</t>
  </si>
  <si>
    <t>Федеральное государственное бюджетное учреждение культуры "Агентство по управлению и использованию памятников истории и культуры"</t>
  </si>
  <si>
    <t>Сакаев Энвер Камильевич</t>
  </si>
  <si>
    <t>Общество с ограниченной ответственностью "Торгово-промышленная фирма "Мирослав"</t>
  </si>
  <si>
    <t>Гаражно-строительный кооператив "Гидротехник-2"</t>
  </si>
  <si>
    <t>Общество с ограниченной ответственностью "Абсолют-Лот"</t>
  </si>
  <si>
    <t>Симонян Мартирос Мехакович</t>
  </si>
  <si>
    <t>Общество с ограниченной ответственностью "Выбор"</t>
  </si>
  <si>
    <t>Прокофьева Наталья Владимировна</t>
  </si>
  <si>
    <t>Левичев Сергей Владимирович Зайчиков Константин Борисович.</t>
  </si>
  <si>
    <t>Пантыкин Андрей Анатольевич</t>
  </si>
  <si>
    <t>Общество с ограниченной ответственностью многопрофильное производственное предприятие "Танаис"</t>
  </si>
  <si>
    <t>Мурлычева Ольга Владимировна</t>
  </si>
  <si>
    <t>Бабичев Михаил Александрович</t>
  </si>
  <si>
    <t>Митюрев Александр Борисович</t>
  </si>
  <si>
    <t>Индивидуальный предприниматель Лазаренко Елена Николаевна, Индивидуальный предприниматель Бабичева Людмила Александровна</t>
  </si>
  <si>
    <t>Тер-Арутюнян Александр Вагаршакович</t>
  </si>
  <si>
    <t>Общество с ограниченной ответственностью "Уют"</t>
  </si>
  <si>
    <t>Яваева Марина Николаевна</t>
  </si>
  <si>
    <t>Общество с ограниченной ответственностью "Управляющая компания Ростовские кварталы"</t>
  </si>
  <si>
    <t>Хатламаджян Елена Михайловна</t>
  </si>
  <si>
    <t>Общество с ограниченной ответственностью "Меридиан"</t>
  </si>
  <si>
    <t>Индивидуальный предприниматель Георгиева Марианна Любомировна</t>
  </si>
  <si>
    <t>Гаражный кооператив "Волна"</t>
  </si>
  <si>
    <t>Индивидуальный предприниматель Гончаров Кирилл Андреевич</t>
  </si>
  <si>
    <t>Общество с ограниченной ответственностью "НОЛАНТЕ ГРУПП"</t>
  </si>
  <si>
    <t>Индивидуальный предприниматель Хноева Инна Дмитриевна</t>
  </si>
  <si>
    <t>Брусова Светлана Николаевна</t>
  </si>
  <si>
    <t>Гелас Роман Валерьевич</t>
  </si>
  <si>
    <t>Индивидуальный предприниматель Кузичев Денис Александрович</t>
  </si>
  <si>
    <t>Индивидуальный предприниматель Тулина Татьяна Сергеевна</t>
  </si>
  <si>
    <t>Индивидуальный предприниматель Гусейнов Тарлан Саяд оглы</t>
  </si>
  <si>
    <t>Индивидуальный предприниматель Яковлева Ирина Борисовна</t>
  </si>
  <si>
    <t>Гаражный кооператив "Орбита"</t>
  </si>
  <si>
    <t>Юрова Любовь Николаевна</t>
  </si>
  <si>
    <t>Общество с ограниченной ответственностью "Специализированный застройщик КП № 2"</t>
  </si>
  <si>
    <t>Индивидуальный предприниматель Абачараев Бухари Саниевич</t>
  </si>
  <si>
    <t>Индивидуальный предприниматель Абдулгалимов Абдулгалим Минхаджевич</t>
  </si>
  <si>
    <t>Индивидуальный предприниматель Хабибулина Евгения Викторовна</t>
  </si>
  <si>
    <t>Общество с ограниченной ответственностью  "АСТРА КОНСТРАКШН"</t>
  </si>
  <si>
    <t>Индивидуальный предприниматель Кульчицкая Анна Васильевна</t>
  </si>
  <si>
    <t>Сафарян Вагинак Нуриджанович</t>
  </si>
  <si>
    <t>Акционерное общество "Церера"</t>
  </si>
  <si>
    <t>Индивидуальный предприниматель Соколовская Зелейха Арифуловна, Сафир Станислав Михайлович, Корнеенко Ирина Николаевна</t>
  </si>
  <si>
    <t>Индивидуальный предприниматель Мауэр Константин Николаевич</t>
  </si>
  <si>
    <t>Индивидуальный предприниматель  Нестеров Геннадий Александрович</t>
  </si>
  <si>
    <t>Очерет Юрий Дмитриевич</t>
  </si>
  <si>
    <t>Лозовая Людмила Мееровна</t>
  </si>
  <si>
    <t>Бобро Светлана Андреевна</t>
  </si>
  <si>
    <t>Индивидуальный предприниматель Боровикова Марина Марковна</t>
  </si>
  <si>
    <t>Индивидуальный предприниматель Поддубняк Михаил Георгиевич</t>
  </si>
  <si>
    <t>Сабирова Людмила Ефимовна</t>
  </si>
  <si>
    <t>Немчинова Елена Ивановна</t>
  </si>
  <si>
    <t>Гонзюсь Анна Антоновна</t>
  </si>
  <si>
    <t>Климова Людмила Ивановна</t>
  </si>
  <si>
    <t>Индивидуальный предприниматель Оланова Мария Константиновна</t>
  </si>
  <si>
    <t>Индивидуальный предприниматель Гавриков Валерий Васильевич</t>
  </si>
  <si>
    <t>Индивидуальный предприниматель Тищенко Виктор Яковлевич</t>
  </si>
  <si>
    <t>Индивидуальный предприниматель Спиваков Артем Сергеевич</t>
  </si>
  <si>
    <t>Общество с ограниченной ответственностью "Каравай"</t>
  </si>
  <si>
    <t>Общество с ограниченной ответственностью "Багратион"</t>
  </si>
  <si>
    <t>Фетисенко Анна Павловна</t>
  </si>
  <si>
    <t>Карнушина Надежда Викторовна</t>
  </si>
  <si>
    <t>Потребительское общество владельцев индивидуальных гаражей "Белая Лошадь"</t>
  </si>
  <si>
    <t>Общество с ограниченной ответственностью "ЛЕНЦ"</t>
  </si>
  <si>
    <t>Индивидуальный предприниматель Шмалько Сергей Николаевич</t>
  </si>
  <si>
    <t>Общество с ограниченной ответственностью "Производственно-коммерческая фирма "АНТАРЕС"</t>
  </si>
  <si>
    <t>Кизилова Марина Александровна</t>
  </si>
  <si>
    <t>Общество с ограниченной ответственностью "Межрегиональный Медицинский Центр "Гиппократ-Юг"</t>
  </si>
  <si>
    <t>Коммерческий банк "Кубань Кредит" общество с ограниченной ответственностью</t>
  </si>
  <si>
    <t>Амураль Людмила Валентиновна</t>
  </si>
  <si>
    <t>Пономарева Елена Петровна</t>
  </si>
  <si>
    <t>Кротов Владимир Григорьевич</t>
  </si>
  <si>
    <t>Индивидуальный предприниматель Потапенко Светлана Викторовна</t>
  </si>
  <si>
    <t>Горец Данил Александрович</t>
  </si>
  <si>
    <t>Анжаурова Вера Стефановна</t>
  </si>
  <si>
    <t>Каприян Сергей Хачетурович</t>
  </si>
  <si>
    <t>Попова Светлана Николаевна</t>
  </si>
  <si>
    <t>Пятигорец Ольга Витальевна Гинсбург Наталия Николаевна/ИП Ефремов Игорь Григорьевич ИП Гинсбург Наталия Николаевна</t>
  </si>
  <si>
    <t>Индивидуальный предприниматель Иванов Андрей Александрович</t>
  </si>
  <si>
    <t>Ерешко Валентина Петровна</t>
  </si>
  <si>
    <t>Индивидуальный предприниматель Кадякин Юрий Константинович</t>
  </si>
  <si>
    <t>Индивидуальный предприниматель Зикеев Михаил Юрьевич</t>
  </si>
  <si>
    <t>Халин Андрей Валерьевич</t>
  </si>
  <si>
    <t>Индивидуальный предприниматель Нестерова Ирина Александровна</t>
  </si>
  <si>
    <t>Томазова Александра Васильевна</t>
  </si>
  <si>
    <t>Общество с ограниченной ответственностью "Мобильная медицина"</t>
  </si>
  <si>
    <t>Индивидуальный предприниматель Дорощук Илья Юрьевич</t>
  </si>
  <si>
    <t>Грибова Елена Викторовна</t>
  </si>
  <si>
    <t>Индивидуальный предприниматель Карнушин Тимур Евгеньевич</t>
  </si>
  <si>
    <t>Кушина Татьяна Владимировна</t>
  </si>
  <si>
    <t>Общество с ограниченной ответственностью "Золотой хоттей"</t>
  </si>
  <si>
    <t>Авеян Сюзанна Гегамовна</t>
  </si>
  <si>
    <t>Индивидуальный предприниматель Арентова Галина Олеговна</t>
  </si>
  <si>
    <t>Лебедева Галина Ивановна</t>
  </si>
  <si>
    <t>Судариков Александр Николаевич</t>
  </si>
  <si>
    <t>Лексин Дмитрий Михайлович</t>
  </si>
  <si>
    <t>Индивидуальный предприниматель Рыбникова Юлия Николаевна</t>
  </si>
  <si>
    <t>Общество с ограниченной ответственностью "Ветер"</t>
  </si>
  <si>
    <t>Индивидуальный предприниматель Сафронов Денис Александрович</t>
  </si>
  <si>
    <t>Общество с ограниченной ответственностью "Чатлз"</t>
  </si>
  <si>
    <t>Общество с ограниченной ответственностью "АВРОРА"</t>
  </si>
  <si>
    <t>Индивидуальный предприниматель Попов Юрий Владимирович</t>
  </si>
  <si>
    <t>Общество с ограниченной ответственностью "Донприбор"</t>
  </si>
  <si>
    <t>Никульшин Олег Викторович</t>
  </si>
  <si>
    <t>Индивидуальный предприниматель Лупач Игорь Юльевич</t>
  </si>
  <si>
    <t>Общество с ограниченной ответственностью "Альфа-Дон центр недвижимости"</t>
  </si>
  <si>
    <t>Общество с ограниченной ответственностью "Динские колбасы"</t>
  </si>
  <si>
    <t>Общество с ограниченной ответственностью "Манежная площадь"</t>
  </si>
  <si>
    <t>Индивидуальный предприниматель Чернышева Элона Николаевна</t>
  </si>
  <si>
    <t>Штительман Леонид Давыдович</t>
  </si>
  <si>
    <t>Чепурная Елена Геннадьевна</t>
  </si>
  <si>
    <t>Фомин Анатолий Анатольевич, Нестеров Владимир Иванович</t>
  </si>
  <si>
    <t>Фирсова Карине Вараздатовна, Ковальская Евгения Сергеевна</t>
  </si>
  <si>
    <t>Гайворонский Игорь Алексеевич</t>
  </si>
  <si>
    <t>Горбунова Анастасия Александровна</t>
  </si>
  <si>
    <t>Индивидуальный предприниматель Ерылкин Владислав Олегович</t>
  </si>
  <si>
    <t>Общество с ограниченной ответственностью "ЭЛТА"</t>
  </si>
  <si>
    <t>Общество с ограниченной ответственностью "Антарес"</t>
  </si>
  <si>
    <t>Общество с ограниченной ответственностью "Б.Н.В."</t>
  </si>
  <si>
    <t>Индивидуальный предприниматель Кушкян Артем Самвелович</t>
  </si>
  <si>
    <t>ФЕДЕРАЛЬНОЕ ГОСУДАРСТВЕННОЕ БЮДЖЕТНОЕ УЧРЕЖДЕНИЕ "РОССИЙСКИЙ НАУЧНО-ИССЛЕДОВАТЕЛЬСКИЙ ИНСТИТУТ КОМПЛЕКСНОГО ИСПОЛЬЗОВАНИЯ И ОХРАНЫ ВОДНЫХ РЕСУРСОВ"</t>
  </si>
  <si>
    <t>государственное казенное общеобразовательное учреждение Ростовской области "Ростовская санаторная школа-интернат №28"</t>
  </si>
  <si>
    <t>Алавердов Валерий Иосифович</t>
  </si>
  <si>
    <t>Индивидуальный предприниматель Геворгян Араик Гришаевич</t>
  </si>
  <si>
    <t>Индивидуальный предприниматель Каминская Елена Владимировна</t>
  </si>
  <si>
    <t>муниципальное бюджетное  общеобразовательное учреждение города Ростова-на-Дону "Школа № 88 имени Якова Петровича Бакланова"</t>
  </si>
  <si>
    <t>Общество с ограниченной ответственностью "Торгиндустрия"</t>
  </si>
  <si>
    <t>Макаров Дмитрий Викторович</t>
  </si>
  <si>
    <t>Индивидуальный предприниматель Молчанов Михаил Михайлович</t>
  </si>
  <si>
    <t>Общество с ограниченной ответственностью "Форма"</t>
  </si>
  <si>
    <t>Индивидуальный предприниматель Зубков Александр Александрович</t>
  </si>
  <si>
    <t>Стрюковский Сергей Николаевич</t>
  </si>
  <si>
    <t>Анелок Елена Ивановна</t>
  </si>
  <si>
    <t>Индивидуальный предприниматель Ковалева Анна Анатольевна</t>
  </si>
  <si>
    <t>Стельмухова Наталья Николаевна</t>
  </si>
  <si>
    <t>Индивидуальный предприниматель Солдаев Игорь Евгеньевич</t>
  </si>
  <si>
    <t>Индивидуальный предприниматель Юдин Андрей Валериевич</t>
  </si>
  <si>
    <t>Индивидуальный предприниматель Агишев Олег Ростямович</t>
  </si>
  <si>
    <t>Общество с ограниченной ответственностью "Поликом"</t>
  </si>
  <si>
    <t>Индивидуальный предприниматель Камышный Вячеслав Николаевич</t>
  </si>
  <si>
    <t>Общество с ограниченной ответственностью "Газпром сеть АЗС"</t>
  </si>
  <si>
    <t>муниципальное бюджетное дошкольное образовательное учреждение города Ростова-на-Дону "Детский сад № 243"</t>
  </si>
  <si>
    <t>Автокооператив "Лесная опушка"</t>
  </si>
  <si>
    <t>Бойко Сергей Владиславович</t>
  </si>
  <si>
    <t>Индивидуальный предприниматель Саркисян Альберт Сергеевич</t>
  </si>
  <si>
    <t>Общество с ограниченной ответственностью "Производственно-коммерческая фирма "НБ-ЦЕНТР"</t>
  </si>
  <si>
    <t>Матвеев Сергей Вадимович, Матвейчук Юрий Александрович, Точасов Валентин Сергеевич</t>
  </si>
  <si>
    <t>Индивидуальный предприниматель Пащенко Георгий Валерьевич</t>
  </si>
  <si>
    <t>Закрытое Акционерное общество "ЮЖТЕХМОНТАЖ+"</t>
  </si>
  <si>
    <t>Индивидуальный предприниматель Пантелеева Нина Валентиновна</t>
  </si>
  <si>
    <t>Григорян Маня Николаевна</t>
  </si>
  <si>
    <t>Индивидуальный предприниматель Голубева Марина Олеговна</t>
  </si>
  <si>
    <t>Общество с ограниченной ответственностью "Глобус"</t>
  </si>
  <si>
    <t>Индивидуальный предприниматель Гайдаенко Владислав Владиславович/Удовиченко Александр Сергеевич</t>
  </si>
  <si>
    <t>Акционерное общество "Водпромпроект"</t>
  </si>
  <si>
    <t>Общество с ограниченной ответственностью "Компания Строй Транс"</t>
  </si>
  <si>
    <t>Общество с ограниченной ответственностью "ТП-Л"</t>
  </si>
  <si>
    <t>Гаражно-Потребительский Кооператив "Спутник"</t>
  </si>
  <si>
    <t>Индивидуальный предприниматель Михайленко Наталья Александровна</t>
  </si>
  <si>
    <t>Индивидуальный предприниматель Шафиев Александр Викторович</t>
  </si>
  <si>
    <t>Индивидуальный предприниматель Портной Борис Александрович</t>
  </si>
  <si>
    <t>Индивидуальный предприниматель Бутенко Олег Николаевич</t>
  </si>
  <si>
    <t>Индивидуальный предприниматель Глотова Людмила Зарзандовна</t>
  </si>
  <si>
    <t>муниципальное бюджетное дошкольное образовательное учреждение города Ростова-на-Дону "Детский сад № 231"</t>
  </si>
  <si>
    <t>муниципальное бюджетное дошкольное образовательное учреждение города Ростова-на-Дону "Детский сад № 142"</t>
  </si>
  <si>
    <t>муниципальное бюджетное общеобразовательное учреждение города Ростова-на-Дону "Лицей многопрофильный № 69 имени Пескова Юрия Александровича"</t>
  </si>
  <si>
    <t>муниципальное бюджетное дошкольное образовательное учреждение города Ростова-на-Дону "Детский сад №237"</t>
  </si>
  <si>
    <t>муниципальное бюджетное дошкольное образовательное учреждение города Ростова-на-Дону "Детский сад № 131"</t>
  </si>
  <si>
    <t>Муниципальное бюджетное учреждение "Центр социального обслуживания населения Октябрьского района города Ростова-на-Дону"</t>
  </si>
  <si>
    <t>Общество с ограниченной ответственностью торговая фирма "Красная гвоздика"</t>
  </si>
  <si>
    <t>Индивидуальный предприниматель Леусенко Людмила Леонидовна</t>
  </si>
  <si>
    <t>Сечкин Петр Федорович</t>
  </si>
  <si>
    <t>Дунина Людмила Михайловна, Косарева Ольга Юрьевна</t>
  </si>
  <si>
    <t>Бабаян Шимшад Бахшиевич</t>
  </si>
  <si>
    <t>Общество с ограниченной ответственностью "ДонДрайв-Сервис"</t>
  </si>
  <si>
    <t>Общество с ограниченной ответственностью "Аркада"</t>
  </si>
  <si>
    <t>Ремета Галина Владимировна</t>
  </si>
  <si>
    <t>Арутюнян Меланя Айрапетовна</t>
  </si>
  <si>
    <t>Тимошенко Андрей Алексеевич</t>
  </si>
  <si>
    <t>Общество с ограниченной ответственностью концерн "Единство"</t>
  </si>
  <si>
    <t>Общество с ограниченной ответственностью "Управляющая компания "Грант"</t>
  </si>
  <si>
    <t>Индивидуальный предприниматель Паремузов Никита Артемович</t>
  </si>
  <si>
    <t>Полевских Валентина Владимировна</t>
  </si>
  <si>
    <t>Индивидуальный предприниматель Водопьянов Андрей Владимирович</t>
  </si>
  <si>
    <t>Ковальчук Андрей Юрьевич</t>
  </si>
  <si>
    <t>Приход Святителя Димитрия Митрополита Ростовского</t>
  </si>
  <si>
    <t>Индивидуальный предприниматель Грибенников Виктор Николаевич</t>
  </si>
  <si>
    <t>Индивидуальный предприниматель Потапенко Михаил Юрьевич</t>
  </si>
  <si>
    <t>Резников Сергей Яковлевич</t>
  </si>
  <si>
    <t>Мередов Сердар Мередович, Фомичев Вадим Леонидович</t>
  </si>
  <si>
    <t>Ведмедский Александр Николаевич</t>
  </si>
  <si>
    <t>Индивидуальный предприниматель Полищук Сергей Викторович</t>
  </si>
  <si>
    <t>Индивидуальный предприниматель Денисенко Олеся Георгиевна</t>
  </si>
  <si>
    <t>Иващенко Наталия Ивановна</t>
  </si>
  <si>
    <t>Общество с ограниченной ответственностью производственно-коммерческая фирма "Промеф"</t>
  </si>
  <si>
    <t>Индивидуальный предприниматель Путилин Александр Алексеевич</t>
  </si>
  <si>
    <t>Инуков Евгений Леонидович</t>
  </si>
  <si>
    <t>Смольянов Геннадий Иродионович</t>
  </si>
  <si>
    <t>Кривенко Анна Александровна</t>
  </si>
  <si>
    <t>Афтенюк Руслан Владимирович</t>
  </si>
  <si>
    <t>Общество с ограниченной ответственностью "Строительное специализированное монтажное предприятие "Гидромонтаж"</t>
  </si>
  <si>
    <t>Индивидуальный предприниматель Бабаян Карен Самвелович</t>
  </si>
  <si>
    <t>Гоцев Владислав Юрьевич</t>
  </si>
  <si>
    <t>Зубалова Зинаида Николаевна</t>
  </si>
  <si>
    <t>Общество с ограниченной ответственностью "Ростметсплав"</t>
  </si>
  <si>
    <t>Сааков Артур Игоревич</t>
  </si>
  <si>
    <t>Индивидуальный предприниматель Футанова Ирина Викторовна</t>
  </si>
  <si>
    <t>Гаражно-строительный кооператив "Автолюбитель"</t>
  </si>
  <si>
    <t>Общество с ограниченной ответственностью "ПРЦ"</t>
  </si>
  <si>
    <t>Общество с ограниченной ответственностью "Капитал- Сервис"</t>
  </si>
  <si>
    <t>Индивидуальный предприниматель Железнякова Антонина Вениаминовна</t>
  </si>
  <si>
    <t>Индивидуальный предприниматель Мартынова Ирина Георгиевна</t>
  </si>
  <si>
    <t>Общество с ограниченной ответственностью "Ника"</t>
  </si>
  <si>
    <t>Индивидуальный предприниматель Стрельцов Вячеслав Николаевич</t>
  </si>
  <si>
    <t>Индивидуальный предприниматель Сурков Сергей Валентинович</t>
  </si>
  <si>
    <t>Индивидуальный предприниматель Сазанов Олег Владимирович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</si>
  <si>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</si>
  <si>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муниципальное автономное дошкольное образовательное учреждение города Ростов-на-Дону "Детский сад № 310"</t>
  </si>
  <si>
    <t>Акционерное общество "Транспортно-промышленная компания"</t>
  </si>
  <si>
    <t>Никульшина Анна Геннадьевна</t>
  </si>
  <si>
    <t>Темиров Николай Николаевич</t>
  </si>
  <si>
    <t>Карташова Людмила Андреевна</t>
  </si>
  <si>
    <t>Сидоренко Александр Викторович</t>
  </si>
  <si>
    <t>Индивидуальный предприниматель Ширенин Сергей Васильевич</t>
  </si>
  <si>
    <t>Акционерное общество "Воентелеком"</t>
  </si>
  <si>
    <t>Никифоровская Елена Васильевна</t>
  </si>
  <si>
    <t>Исаков Алексей Рудольфович</t>
  </si>
  <si>
    <t>Индивидуальный предприниматель Дерунов Владимир Юрьевич</t>
  </si>
  <si>
    <t>Индивидуальный предприниматель Морозов Вячеслав Павлович</t>
  </si>
  <si>
    <t>Литвинцов Руслан Владимирович</t>
  </si>
  <si>
    <t>Индивидуальный предприниматель Бегдай Ярослав Владимирович</t>
  </si>
  <si>
    <t>Индивидуальный предприниматель Караченцев Андрей Борисович</t>
  </si>
  <si>
    <t>Общество с ограниченной ответственностью "Авангард 7"</t>
  </si>
  <si>
    <t>Мищенко Алексей Анатольевич</t>
  </si>
  <si>
    <t>Хайновская Марина Владимировна</t>
  </si>
  <si>
    <t>Общество с ограниченной ответственностью "Кахети-Дон"</t>
  </si>
  <si>
    <t>Индивидуальный предприниматель Токарева Валентина Григорьевна</t>
  </si>
  <si>
    <t>Общество с ограниченной ответственностью "Социальная Аптека Ростов"</t>
  </si>
  <si>
    <t>Общество с ограниченной ответственностью "ЯВА"</t>
  </si>
  <si>
    <t>Общество с ограниченной ответственностью "АРС ХАУС"</t>
  </si>
  <si>
    <t>Индивидуальный предприниматель Рамазян Рудольф Сергеевич</t>
  </si>
  <si>
    <t>муниципальное бюджетное дошкольное образовательное учреждение города Ростова-на-Дону "Детский сад № 175"</t>
  </si>
  <si>
    <t>Общество с ограниченной ответственностью "Магазин №10"</t>
  </si>
  <si>
    <t>Арутюнян Алик Хоренович</t>
  </si>
  <si>
    <t>Индивидуальный предприниматель Рыбалка Анна Валерьевна</t>
  </si>
  <si>
    <t>Индивидуальный предприниматель Хачатрян Элеонора Григорьевна</t>
  </si>
  <si>
    <t>муниципальное бюджетное дошкольное образовательное учреждение города Ростова-на-Дону "Детский сад № 192"</t>
  </si>
  <si>
    <t>Мартиросова Галина Николаевна</t>
  </si>
  <si>
    <t>Индивидуальный предприниматель Арутюнян Симма Арамовна</t>
  </si>
  <si>
    <t>Пономарева Евгения Николаевна, Попова Александра Анатольевна</t>
  </si>
  <si>
    <t>Индивидуальный предприниматель Поляков Алексей Николаевич</t>
  </si>
  <si>
    <t>Тарасов Армен Витальевич</t>
  </si>
  <si>
    <t>Индивидуальный предприниматель Парфенова Ольга Александровна</t>
  </si>
  <si>
    <t>Индивидуальный предприниматель Некрасов Михаил Валерьевич</t>
  </si>
  <si>
    <t>Общество с ограниченной ответственностью "Глория-92"</t>
  </si>
  <si>
    <t>Индивидуальный предприниматель Гайворонский Павел Романович</t>
  </si>
  <si>
    <t>Учреждение по управлению недвижимостью "Бизнес-офис"</t>
  </si>
  <si>
    <t>Индивидуальный предприниматель Зволенский Андрей Геннадьевич</t>
  </si>
  <si>
    <t>Багиев Юсиф Ибрагим оглы</t>
  </si>
  <si>
    <t>Минченкова Ирина Петровна</t>
  </si>
  <si>
    <t>Общество с ограниченной ответственностью "Оптима"</t>
  </si>
  <si>
    <t>Гусева Татьяна Николаевна</t>
  </si>
  <si>
    <t>Индивидуальный предприниматель Батажева Елизавета Адамовна</t>
  </si>
  <si>
    <t>Индивидуальный предприниматель Полянский  Андрей Александрович</t>
  </si>
  <si>
    <t>Шатверов Роберт Карленович</t>
  </si>
  <si>
    <t>Индивидуальный предприниматель Дольник Олег Владимирович</t>
  </si>
  <si>
    <t>Индивидуальный предприниматель Казарян Эля Суреновна</t>
  </si>
  <si>
    <t>Кооператив владельцев индивидуальных гаражей  "Октябрь"</t>
  </si>
  <si>
    <t>Бердик Андрей Георгиевич</t>
  </si>
  <si>
    <t>Общество с ограниченной ответственностью "Донская Нива"</t>
  </si>
  <si>
    <t>Общество с ограниченной ответственностью "Аврора"</t>
  </si>
  <si>
    <t>Акционерное общество " Столовая №1 г. Ростова-на-Дону"</t>
  </si>
  <si>
    <t>Акционерное общество "ИнтехГеоТранс-Юг"</t>
  </si>
  <si>
    <t>Индивидуальный предприниматель Суркова Наталия Федоровна</t>
  </si>
  <si>
    <t>Федоров Владимир Владимирович</t>
  </si>
  <si>
    <t>Индивидуальный предприниматель Гаспарян Жаклин Артюшавна</t>
  </si>
  <si>
    <t>Индивидуальный предприниматель Сквирко Валентина Владимировна</t>
  </si>
  <si>
    <t>Общество с ограниченной ответственностью "ГОРОД ВКУСА"</t>
  </si>
  <si>
    <t>Общество с ограниченной ответственностью "Интеграл"</t>
  </si>
  <si>
    <t>Общество с ограниченной ответственностью "КомФорд"</t>
  </si>
  <si>
    <t>Гапоненко Михаил Владимирович, Бугаев Станислав Валерьевич, Лавренов Евгений Евгеньевич</t>
  </si>
  <si>
    <t>Индивидуальный предприниматель Хайхян Татьяна Григорьевна</t>
  </si>
  <si>
    <t>Индивидуальный предприниматель Пронченок Елена Викторовна</t>
  </si>
  <si>
    <t>Стумайтис Андрей Витальевич</t>
  </si>
  <si>
    <t>Общество с ограниченной ответственностью "Агроэлектросервис"</t>
  </si>
  <si>
    <t>Закрытое акционерное общество "Биоветдон"</t>
  </si>
  <si>
    <t>Общество с ограниченной ответственностью "Ростхолод"</t>
  </si>
  <si>
    <t>Общество с ограниченной ответственностью Управление механизации строительства</t>
  </si>
  <si>
    <t>Военно-охотничье общество Северо-Кавказского военного округа - межрегиональная спортивная общественная организация</t>
  </si>
  <si>
    <t>Общество с ограниченной ответственностью "Аполлон"</t>
  </si>
  <si>
    <t>Муниципальное казенное учреждение "Городской центр управления численностью безнадзорных животных"</t>
  </si>
  <si>
    <t>муниципальное бюджетное общеобразовательное учреждение города Ростова-на-Дону "Лицей № 56 имени генерал-лейтенанта Герасименко В.Ф."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</si>
  <si>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</si>
  <si>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</si>
  <si>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муниципальное  автономное дошкольное образовательное  учреждение города Ростова-на-Дону "Детский сад № 49"</t>
  </si>
  <si>
    <t>муниципальное автономное дошкольное образовательное учреждение города Ростова-на-Дону "Детский сад №272"</t>
  </si>
  <si>
    <t>муниципальное бюджетное общеобразовательное учреждение города Ростова-на-Дону "Гимназия № 25 имени Героя Советского Союза Орищенко Н.Н."</t>
  </si>
  <si>
    <t>муниципальное бюджетное общеобразовательное учреждение города Ростова-на-Дону "Школа № 79 имени 440-го гаубичного артиллерийского полка"</t>
  </si>
  <si>
    <t>муниципальное бюджетное дошкольное образовательное учреждение города Ростова-на-Дону "Детский сад № 132"</t>
  </si>
  <si>
    <t>федеральное бюджетное учреждение Южный региональный центр судебной экспертизы Министерства юстиции Российской Федерации</t>
  </si>
  <si>
    <t>Федеральное государственное бюджетное образовательное учреждение высшего образования "Российский государственный университет правосудия"</t>
  </si>
  <si>
    <t>Межрегиональное управление Федеральной службы по регулированию алкогольного рынка по Южному федеральному округу</t>
  </si>
  <si>
    <t>Управление Федеральной службы по техническому и экспортному  контролю по Южному и Северо-Кавказскому федеральным округам</t>
  </si>
  <si>
    <t>государственное бюджетное  профессиональное образовательное учреждение Ростовской области "Донской промышленно-технический колледж (ПУ №8) имени Б.Н. Слюсаря"</t>
  </si>
  <si>
    <t>Муниципальное казенное учреждение "Служба городских кладбищ"</t>
  </si>
  <si>
    <t>муниципальное казенное учреждение "Отдел образования Октябрьского района города Ростова-на-Дону"</t>
  </si>
  <si>
    <t>муниципальное бюджетное дошкольное образовательное учреждение города Ростова-на-Дону "Детский сад № 164"</t>
  </si>
  <si>
    <t>Федеральное государственное казенное образовательное учреждение высшего образования "Санкт-Петербургская академия Следственного комитета Российской Федерации"</t>
  </si>
  <si>
    <t>Федеральное государственное бюджетное научное учреждение "Федеральный научный центр "Всероссийский научно-исследовательский институт масличных культур имени В.С. Пустовойта"</t>
  </si>
  <si>
    <t>Открытое акционерное общество "ЮгЖилСервис"</t>
  </si>
  <si>
    <t>Индивидуальный предприниматель Паевская Елена Петровна</t>
  </si>
  <si>
    <t>Индивидуальный предприниматель Сысоева Елена Александровна</t>
  </si>
  <si>
    <t>Сантросян Гарник Айказович</t>
  </si>
  <si>
    <t>Общество с ограниченной ответственностью "РТС"</t>
  </si>
  <si>
    <t>Римско-католический приход Тайной Вечери</t>
  </si>
  <si>
    <t>Общество с ограниченной ответственностью "Фирменный магазин №9 "Старт"</t>
  </si>
  <si>
    <t>Любимов Сергей Борисович</t>
  </si>
  <si>
    <t>Добина Нина Никитовна/ДОБИН ОЛЕГ ЛЕОНИДОВИЧ</t>
  </si>
  <si>
    <t>Добина Нина Никитовна</t>
  </si>
  <si>
    <t>Индивидуальный предприниматель Ерыженский Евгений Юрьевич</t>
  </si>
  <si>
    <t>Тавадьян Лариса Петровна</t>
  </si>
  <si>
    <t>Индивидуальный предприниматель Белецкая Елена Ивановна</t>
  </si>
  <si>
    <t>Общество с ограниченной ответственностью "Техноинвест"</t>
  </si>
  <si>
    <t>Давидян Александр Александрович</t>
  </si>
  <si>
    <t>Индивидуальный предприниматель  Бережной Сергей Евгеньевич</t>
  </si>
  <si>
    <t>Усян Артур Ваганович</t>
  </si>
  <si>
    <t>Хуршутян Марина Кишиковна</t>
  </si>
  <si>
    <t>Индивидуальный предприниматель Колесников Максим Владимирович</t>
  </si>
  <si>
    <t>Индивидуальный предприниматель Киптев Виктор Григорьевич</t>
  </si>
  <si>
    <t>Григорян Наира Николаевна</t>
  </si>
  <si>
    <t>Чеботарева Ирина Александровна</t>
  </si>
  <si>
    <t>Индивидуальный предприниматель Мордухович Кристина Игоревна</t>
  </si>
  <si>
    <t>Индивидуальный предприниматель Гайденко Сергей Викторович, Гайденко Светлана Викторовна</t>
  </si>
  <si>
    <t>Пантюхова Татьяна Ивановна</t>
  </si>
  <si>
    <t>Закрытое акционерное общество "Аксайресурс"</t>
  </si>
  <si>
    <t>Индивидуальный предприниматель Колесникова Ирина Игоревна</t>
  </si>
  <si>
    <t>Индивидуальный предприниматель Моисеев Денис Витальевич</t>
  </si>
  <si>
    <t>Емцева Раиса Владимировна</t>
  </si>
  <si>
    <t>Общество с ограниченной ответственностью "Атлант"</t>
  </si>
  <si>
    <t>Фраш Елена Петровна</t>
  </si>
  <si>
    <t>Индивидуальный предприниматель Стеценко Елена Леонидовна</t>
  </si>
  <si>
    <t>Индивидуальный предприниматель Розин Михаил Львович</t>
  </si>
  <si>
    <t>Местная религиозная организация Православный Приход Храма Праведного Иоанна Крондштатского г. Ростова-на-Дону религиозной организации "Ростовская на Дону Епархия русской Православной церкви (Московский Патриархат)</t>
  </si>
  <si>
    <t>Жилищно-строительный кооператив "Кипарис"</t>
  </si>
  <si>
    <t>Фоменко Анна Сергеевна</t>
  </si>
  <si>
    <t>Индивидуальный предприниматель Калина Елена Александровна</t>
  </si>
  <si>
    <t>Бердник Олег Иванович</t>
  </si>
  <si>
    <t>Явруян Сережа Арамович</t>
  </si>
  <si>
    <t>Гофман Игорь Леонидович</t>
  </si>
  <si>
    <t>Косякова Наталья Владимировна</t>
  </si>
  <si>
    <t>Индивидуальный предприниматель Чуров Виктор Евгеньевич</t>
  </si>
  <si>
    <t>Индивидуальный предприниматель Алиев Элхан Салман Оглы</t>
  </si>
  <si>
    <t>Каракшина Ирина Георгиевна</t>
  </si>
  <si>
    <t>Индивидуальный предприниматель Согомонов Федор Арменакович</t>
  </si>
  <si>
    <t>Индивидуальный предприниматель Каюков Дмитрий Анатольевич</t>
  </si>
  <si>
    <t>Индивидуальный предприниматель Гундупян Эдуард Вартересович</t>
  </si>
  <si>
    <t>Балкарова Фатимат Аниуаровна</t>
  </si>
  <si>
    <t>Индивидуальный предприниматель Валов Александр Владимирович</t>
  </si>
  <si>
    <t>Бирюк Александр Андреевич, Долгушина Мария Андреевна, Бирюк Екатерина Тимофеевна</t>
  </si>
  <si>
    <t>Кашка Оксана Алексеевна</t>
  </si>
  <si>
    <t>Общество с ограниченной ответственностью "Транспортные системы управления"</t>
  </si>
  <si>
    <t>Индивидуальный предприниматель Еременко Петр Иванович</t>
  </si>
  <si>
    <t>Индивидуальный предприниматель Бареева Ильмира Хамзяевна</t>
  </si>
  <si>
    <t>Абыхвостов Михаил Николаевич</t>
  </si>
  <si>
    <t>Общество с ограниченной ответственностью "ГОСТИНИЧНО-РАЗВЛЕКАТЕЛЬНЫЙ КОМПЛЕКС "РОСТОВСКИЙ"</t>
  </si>
  <si>
    <t>Общество с ограниченной ответственностью "Управление.Сервис"</t>
  </si>
  <si>
    <t>Общество с ограниченной ответственностью "ЛЕО"</t>
  </si>
  <si>
    <t>Индивидуальный предприниматель Щербаков Максим Андреевич</t>
  </si>
  <si>
    <t>Индивидуальный предприниматель Писарева Анна Андреевна</t>
  </si>
  <si>
    <t>Татарский Владимир Иванович</t>
  </si>
  <si>
    <t>Кузнецов Геннадий Валерьевич</t>
  </si>
  <si>
    <t>Землякова Валентина Николаевна</t>
  </si>
  <si>
    <t>Индивидуальный предприниматель Демиденко Алина Сергеевна</t>
  </si>
  <si>
    <t>Кравцова Татьяна Михайловна</t>
  </si>
  <si>
    <t>Индивидуальный предприниматель Прохорова Анна Петровна</t>
  </si>
  <si>
    <t>Индивидуальный предприниматель Федосенко Виктор Михайлович</t>
  </si>
  <si>
    <t>Индивидуальный предприниматель Мирошниченко Алексей Викторович</t>
  </si>
  <si>
    <t>Центральное духовное управление мусульман Ростовской области</t>
  </si>
  <si>
    <t>Корнеенко Ирина Николаевна</t>
  </si>
  <si>
    <t>Индивидуальный предприниматель Губаков Гарик Викторович</t>
  </si>
  <si>
    <t>Индивидуальный предприниматель Восканян Роман Олегович</t>
  </si>
  <si>
    <t>Мирошниченко Любовь Андреевна</t>
  </si>
  <si>
    <t>Индивидуальный предприниматель Савченко Виктор Федорович</t>
  </si>
  <si>
    <t>Заноздря Владимир Владимирович, Тищенко Владимир Николаевич</t>
  </si>
  <si>
    <t>Бойко Вера Олеговна</t>
  </si>
  <si>
    <t>Индивидуальный предприниматель Дамаскина Виктория Валерьевна</t>
  </si>
  <si>
    <t>Общество с ограниченной ответственностью "Управляющая компания "Рынок "Донской"</t>
  </si>
  <si>
    <t>Бугаенко Татьяна Владимировна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</si>
  <si>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Ростовской области</t>
  </si>
  <si>
    <t>Общество с ограниченной ответственностью "Ростовский завод плавленых сыров"</t>
  </si>
  <si>
    <t>Иванова Соня Гегамовна</t>
  </si>
  <si>
    <t>Хашба Виктор Шамилович</t>
  </si>
  <si>
    <t>Общество с ограниченной ответственностью "Черемушки-Юг"</t>
  </si>
  <si>
    <t>Местная религиозная организация православный Приход храма преподобного Серафима Саровского г.Ростова-на-Дону Религиозной организации "Ростовская-на-Дону Епархия Русской Православной Церкви (Московский Патриархат)"</t>
  </si>
  <si>
    <t>Общество с ограниченной ответственностью "Ната"</t>
  </si>
  <si>
    <t>Общество с ограниченной ответственностью "Новость"</t>
  </si>
  <si>
    <t>Общество с ограниченной ответственностью "Центр-Дон"</t>
  </si>
  <si>
    <t>Общество с ограниченной ответственностью "РостовОтделстрой"</t>
  </si>
  <si>
    <t>Частное дошкольное образовательное учреждение "Детский сад № 96 открытого акционерного общества "Российские железные дороги"</t>
  </si>
  <si>
    <t>Вертий Клариса Николаевна</t>
  </si>
  <si>
    <t>Акционерное общество по добыче и реализации природного газа "Донгаздобыча"</t>
  </si>
  <si>
    <t>Индивидуальный предприниматель Ляшенко Александр Иванович</t>
  </si>
  <si>
    <t>Общество с ограниченной ответственностью "ЮНА", Закрытое акционерное общество "ИнтерЮНА"</t>
  </si>
  <si>
    <t>Общество с ограниченной ответственностью "Оранж"</t>
  </si>
  <si>
    <t>Общество с ограниченной ответственностью "Ростовец"</t>
  </si>
  <si>
    <t>Инатаева Любовь Николаевна</t>
  </si>
  <si>
    <t>Индивидуальный Предприниматель Демиденко Александр Владимирович</t>
  </si>
  <si>
    <t>Индивидуальный предприниматель Шопа Елена Владиславовна</t>
  </si>
  <si>
    <t>Общество с ограниченной ответственностью "Орион-Гарант"</t>
  </si>
  <si>
    <t>Дворядкина Елена Геннадьевна</t>
  </si>
  <si>
    <t>Индивидуальный предприниматель Митько Надежда Николаевна</t>
  </si>
  <si>
    <t>Индивидуальный предприниматель Карташов Сергей Николаевич</t>
  </si>
  <si>
    <t>Барабанов Олег Валерьевич</t>
  </si>
  <si>
    <t>Питиряков Александр Владимирович</t>
  </si>
  <si>
    <t>Индивидуальный предприниматель Бабаян Роберт Рудольфович</t>
  </si>
  <si>
    <t>Богушева Светлана Витальевна</t>
  </si>
  <si>
    <t>Германова Наталия Сергеевна</t>
  </si>
  <si>
    <t>Гюрджян Эдгар Робертович</t>
  </si>
  <si>
    <t>Аронов Григорий Эдуардович</t>
  </si>
  <si>
    <t>Вайчунас Людмила Григорьевна</t>
  </si>
  <si>
    <t>Общество с ограниченной ответственностью "Вид"</t>
  </si>
  <si>
    <t>Янченко Алиса Александровна</t>
  </si>
  <si>
    <t>Индивидуальный предприниматель Пелипенко Любовь Николаевна</t>
  </si>
  <si>
    <t>Индивидуальный предприниматель Тихоненко Александр Николаевич</t>
  </si>
  <si>
    <t>Общество с ограниченной ответственностью "Агроинвест"</t>
  </si>
  <si>
    <t>Индивидуальный предприниматель Хлиян Егор Хачатурович</t>
  </si>
  <si>
    <t>Индивидуальный предприниматель Тирацуян Елена Викторовна</t>
  </si>
  <si>
    <t>Абдуллаева Елена Арамаисовна</t>
  </si>
  <si>
    <t>Индивидуальный предприниматель Рожко Владимир Юрьевич</t>
  </si>
  <si>
    <t>Индивидуальный предприниматель Ахмедова Марзигат Мусаевна</t>
  </si>
  <si>
    <t>Ароян Марина Владимировна</t>
  </si>
  <si>
    <t>Индивидуальный предприниматель Мельников Иван Владимирович</t>
  </si>
  <si>
    <t>Индивидуальный предприниматель Фаргер Сергей Викторович</t>
  </si>
  <si>
    <t>Индивидуальный предприниматель Вартанян Анна Бениковна</t>
  </si>
  <si>
    <t>Исаева Елена Ивановна</t>
  </si>
  <si>
    <t>Индивидуальный предприниматель Байрамов Бахман Аладдин оглы</t>
  </si>
  <si>
    <t>Общество с ограниченной ответственностью "МАКСИМУС"</t>
  </si>
  <si>
    <t>Общество с ограниченной ответственностью "ЭнергоФинанс"</t>
  </si>
  <si>
    <t>Индивидуальный предприниматель Кириченко Лев Дмитриевич</t>
  </si>
  <si>
    <t>Индивидуальный предприниматель Погосян Нателла Володяевна</t>
  </si>
  <si>
    <t>муниципальное автономное общеобразовательное учреждение города Ростова-на-Дону "Донская реальная гимназия № 62"</t>
  </si>
  <si>
    <t>муниципальное автономное общеобразовательное учреждение  города Ростова-на-Дону "Классический лицей № 1"</t>
  </si>
  <si>
    <t>муниципальное автономное общеобразовательное учреждение города Ростова-на-Дону "Юридическая гимназия № 9 имени Михаила Михайловича Сперанского"</t>
  </si>
  <si>
    <t>муниципальное бюджетное общеобразовательное учреждение города Ростова-на-Дону "Школа № 83 имени Героя Российской Федерации Казанцева В.Г."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</si>
  <si>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</si>
  <si>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муниципальное бюджетное дошкольное образовательное учреждение города Ростова-на-Дону "Детский сад № 207"</t>
  </si>
  <si>
    <t>муниципальное бюджетное общеобразовательное учреждение города Ростова-на-Дону "Школа № 64"</t>
  </si>
  <si>
    <t>муниципальное бюджетное дошкольное образовательное учреждение города Ростова-на-Дону "Детский сад № 2"</t>
  </si>
  <si>
    <t>муниципальное бюджетное дошкольное образовательное учреждение города Ростова-на-Дону "Детский сад № 5"</t>
  </si>
  <si>
    <t>муниципальное бюджетное дошкольное образовательное учреждение города Ростова-на-Дону "Детский сад № 85"</t>
  </si>
  <si>
    <t>муниципальное автономное общеобразовательное учреждение города Ростова-на-Дону "Лицей экономический № 14"</t>
  </si>
  <si>
    <t>муниципальное бюджетное общеобразовательное учреждение города Ростова-на-Дону "Гимназия № 95"</t>
  </si>
  <si>
    <t>муниципальное бюджетное общеобразовательное учреждение города Ростова-на-Дону "Школа № 15"</t>
  </si>
  <si>
    <t>муниципальное бюджетное общеобразовательное учреждение города Ростова-на-Дону "Школа № 37 имени Героя Советского Союза Гурвича С.И."</t>
  </si>
  <si>
    <t>муниципальное бюджетное общеобразовательное учреждение города Ростова-на-Дону "Школа №92 с углубленным изучением математики"</t>
  </si>
  <si>
    <t>муниципальное бюджетное общеобразовательное учреждение города Ростова-на-Дону "Школа № 31 имени командира батальона Ростовского полка Народного ополчения Катаева А.С."</t>
  </si>
  <si>
    <t>муниципальное бюджетное общеобразовательное учреждение города Ростова-на-Дону "Школа № 61"</t>
  </si>
  <si>
    <t>муниципальное бюджетное дошкольное образовательное учреждение города Ростова-на-Дону "Детский сад № 177"</t>
  </si>
  <si>
    <t>муниципальное бюджетное дошкольное образовательное учреждение города Ростова-на-Дону "Детский сад № 223"</t>
  </si>
  <si>
    <t>муниципальное бюджетное дошкольное образовательное учреждение города Ростова-на-Дону "Детский сад № 256"</t>
  </si>
  <si>
    <t>муниципальное бюджетное дошкольное образовательное учреждение города Ростова-на-Дону "Детский сад №107"</t>
  </si>
  <si>
    <t>муниципальное бюджетное дошкольное образовательное учреждение города Ростова-на-Дону "Детский сад № 249"</t>
  </si>
  <si>
    <t>муниципальное бюджетное дошкольное образовательное учреждение города Ростова-на-Дону "Детский сад № 198"</t>
  </si>
  <si>
    <t>муниципальное бюджетное учреждение дополнительного образования "Спортивная школа № 12 г. Ростова-на-Дону"</t>
  </si>
  <si>
    <t>федеральное государственное бюджетное учреждение "Гидрохимический институт"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</si>
  <si>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</si>
  <si>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ГОСУДАРСТВЕННОЕ БЮДЖЕТНОЕ УЧРЕЖДЕНИЕ ДОПОЛНИТЕЛЬНОГО ОБРАЗОВАНИЯ РОСТОВСКОЙ ОБЛАСТИ "СПОРТИВНАЯ ШКОЛА ОЛИМПИЙСКОГО РЕЗЕРВА № 19 ИМ. Б. КАБАРГИНА"</t>
  </si>
  <si>
    <t>Муниципальное бюджетное учреждение дополнительного образования Детская школа искусств № 3 имени М.И.Глинки города Ростова-на-Дону</t>
  </si>
  <si>
    <t>Муниципальное автономное учреждение культуры "Дирекция парков города Ростова-на-Дону"</t>
  </si>
  <si>
    <t>Муниципальное казенное учреждение "Управление жилищно-коммунального хозяйства" Железнодорожного района города Ростова-на-Дону</t>
  </si>
  <si>
    <t>муниципальное бюджетное учреждение "Центр социального обслуживания населения Железнодорожного района  города Ростова-на-Дону"</t>
  </si>
  <si>
    <t>муниципальное казенное учреждение "Отдел образования Железнодорожного района города Ростова-на-Дону"</t>
  </si>
  <si>
    <t>муниципальное бюджетное учреждение дополнительного образования города Ростова-на-Дону "Спортивная школа № 5"</t>
  </si>
  <si>
    <t>Муниципальное бюджетное учреждение дополнительного образования Железнодорожного района города Ростова-на-Дону "Дом детского творчества"</t>
  </si>
  <si>
    <t>муниципальное бюджетное дошкольное образовательное учреждение города Ростова-на-Дону "Детский сад № 284"</t>
  </si>
  <si>
    <t>государственное бюджетное профессиональное образовательное учреждение Ростовской области "Ростовский торгово-экономический колледж"</t>
  </si>
  <si>
    <t>государственное автономное учреждение социального обслуживания населения Ростовской области "Комплексный социальный центр по оказанию помощи лицам без определенного места жительства города Ростова-на-Дону"</t>
  </si>
  <si>
    <t>Индивидуальный предприниматель Белоглазов Анатолий Валерьевич</t>
  </si>
  <si>
    <t>Индивидуальный предприниматель Шкурат Татьяна Павловна</t>
  </si>
  <si>
    <t>Общество с ограниченной ответственностью "ФФМ 11"</t>
  </si>
  <si>
    <t>Индивидуальный предприниматель Морозова Алина Юрьевна</t>
  </si>
  <si>
    <t>Индивидуальный предприниматель Мишустин Виктор Матвеевич</t>
  </si>
  <si>
    <t>Индивидуальный предприниматель Миненко Петр Леонидович</t>
  </si>
  <si>
    <t>Хижняк Сергей Васильевич, Хижняк Елена Анатольевна</t>
  </si>
  <si>
    <t>Мусакаева Жанна Аваковна</t>
  </si>
  <si>
    <t>Индивидуальный предприниматель Перепелкин Геннадий Евгеньевич</t>
  </si>
  <si>
    <t>Автокооператив "Сокол"</t>
  </si>
  <si>
    <t>АКЦИОНЕРНОЕ ОБЩЕСТВО "СТРЕЛКОВЫЙ КОМПЛЕКС "ПЕРЕСВЕТ"</t>
  </si>
  <si>
    <t>Автокооператив "Надежда"</t>
  </si>
  <si>
    <t>Общество с ограниченной ответственностью "Ковыль"</t>
  </si>
  <si>
    <t>Гаражно-строительный кооператив "КВАНТ"</t>
  </si>
  <si>
    <t>Общество с ограниченной ответственностью "Шипка"</t>
  </si>
  <si>
    <t>Автокооператив "Рассвет"</t>
  </si>
  <si>
    <t>Общество с ограниченной ответственностью "СПИКА"</t>
  </si>
  <si>
    <t>Липацков Евгений Владимирович</t>
  </si>
  <si>
    <t>Автокооператив "Днепр"</t>
  </si>
  <si>
    <t>Общество с ограниченной ответственностью "ВАЛГАЛ"</t>
  </si>
  <si>
    <t>Общество с ограниченной ответственностью "Производственно-Коммерческая Фирма Топаз"</t>
  </si>
  <si>
    <t>Индивидуальный предприниматель Мартынова Ляна Геннадьевна</t>
  </si>
  <si>
    <t>Общество с ограниченной ответственностью "Торговый Дом "ПАРОН"</t>
  </si>
  <si>
    <t>Общество с ограниченной ответственностью "Звездочка"</t>
  </si>
  <si>
    <t>Местная религиозная организация христиан веры евангельской пятидесятников Церковь "Христа Спасителя"</t>
  </si>
  <si>
    <t>Общество с ограниченной ответственностью творческо-производственное предприятие "Татьяна"</t>
  </si>
  <si>
    <t>Индивидуальный предприниматель Лотохов Николай Петрович</t>
  </si>
  <si>
    <t>Филимонова Анастасия Сергеевна</t>
  </si>
  <si>
    <t>Коженцев Сергей Геннадьевич</t>
  </si>
  <si>
    <t>Индивидуальный предприниматель Афанасьева Ирина Анатольевна</t>
  </si>
  <si>
    <t>Индивидуальный предприниматель Ляшенко Марина Александровна</t>
  </si>
  <si>
    <t>Чульфаев Отари Александрович</t>
  </si>
  <si>
    <t>Индивидуальный предприниматель Ивашко Олег Альбертович</t>
  </si>
  <si>
    <t>Индивидуальный предприниматель Лотохов Дмитрий Николаевич</t>
  </si>
  <si>
    <t>Индивидуальный предприниматель Лазуткин Алексей Алексеевич</t>
  </si>
  <si>
    <t>Индивидуальный предприниматель Ножкина Галина Ивановна</t>
  </si>
  <si>
    <t>Индивидуальный  предпринимателью Руденко Андрей Юрьевич</t>
  </si>
  <si>
    <t>Индивидуальный предприниматель Вардомацкая Людмила Петровна</t>
  </si>
  <si>
    <t>Частное общеобразовательное учреждение средняя школа "Азъ Буки Веди"</t>
  </si>
  <si>
    <t>Остриков Сергей Юрьевич</t>
  </si>
  <si>
    <t>Общество с ограниченной ответственностью Производственно-коммерческая фирма "ВИКТОРИЯ"</t>
  </si>
  <si>
    <t>Индивидуальный предприниматель Борисова Татьяна Константиновна</t>
  </si>
  <si>
    <t>Купро Александр Петрович</t>
  </si>
  <si>
    <t>Индивидуальный предприниматель Гончаров Александр Николаевич</t>
  </si>
  <si>
    <t>Оланова Мария Константиновна</t>
  </si>
  <si>
    <t>Индивидуальный потребитель Салманова Светлана Викторовна</t>
  </si>
  <si>
    <t>Климович  Сергей Валерьевич, Ляпин Валерий Леонидович</t>
  </si>
  <si>
    <t>Сурнина Мария Владимировна</t>
  </si>
  <si>
    <t>Местная религиозная организация православный Приход Святой Троицы г. Ростова-на-Дону Религиозной организации "Ростовская-на-Дону Епархия Русской Православной Церкви (Московский Патриархат)"</t>
  </si>
  <si>
    <t>Индивидуальный предприниматель Андонова Лада Юрьевна</t>
  </si>
  <si>
    <t>Пономарев Алексей Александрович</t>
  </si>
  <si>
    <t>Саввиди Данил Ананьевич</t>
  </si>
  <si>
    <t>Котруца Алексей Иванович</t>
  </si>
  <si>
    <t>Болотоков Анзор Юрьевич</t>
  </si>
  <si>
    <t>Кром Елена Борисовна</t>
  </si>
  <si>
    <t>Вартанян Шамир Бахшиевич</t>
  </si>
  <si>
    <t>Семынина Любовь Николаевна</t>
  </si>
  <si>
    <t>Индивидуальный предприниматель Шишкин Валерий Михайлович</t>
  </si>
  <si>
    <t>Индивидуальный предприниматель Саруханьян Карина Георгиевна</t>
  </si>
  <si>
    <t>Водяник Виталий Федорович</t>
  </si>
  <si>
    <t>Индивидуальный предприниматель  Горковец Лариса Анатольевна</t>
  </si>
  <si>
    <t>Чайников Александр Анатольевич</t>
  </si>
  <si>
    <t>Гаражно-строительный кооператив "Физик"</t>
  </si>
  <si>
    <t>Индивидуальный предприниматель Шевченко Алексей Николаевич</t>
  </si>
  <si>
    <t>Станецкий Анатолий Францевич</t>
  </si>
  <si>
    <t>Гуляева Валентина Алексеевна</t>
  </si>
  <si>
    <t>Репях Михаил Сергеевич</t>
  </si>
  <si>
    <t>Арасланов Сергей Касимович</t>
  </si>
  <si>
    <t>Самохвалов Сергей Николаевич</t>
  </si>
  <si>
    <t>Общественная организация "Российское физкультурно-спортивное общество "Локомотив"</t>
  </si>
  <si>
    <t>Усов Станислав Николаевич</t>
  </si>
  <si>
    <t>Аржаная Кнарик Авдеевна, Ганженко Нина Михайловна</t>
  </si>
  <si>
    <t>Мнацаканян Зарине Эдиковна</t>
  </si>
  <si>
    <t>Потапчук Александр Борисович</t>
  </si>
  <si>
    <t>Бойко Наталья Леонидовна</t>
  </si>
  <si>
    <t>Разладина Алиса Владимировна</t>
  </si>
  <si>
    <t>Прибылова Светлана Иосифовна</t>
  </si>
  <si>
    <t>Индивидуальный предприниматель Манфановская Любовь Николаевна</t>
  </si>
  <si>
    <t>Цой Денис Никитович</t>
  </si>
  <si>
    <t>Дорошенко Елена Александровна</t>
  </si>
  <si>
    <t>Индивидуальный предприниматель Остапущенко Светлана Игоревна</t>
  </si>
  <si>
    <t>Общество с ограниченной ответственностью "Меркурий"</t>
  </si>
  <si>
    <t>Пшеничная Елена Сергеевна</t>
  </si>
  <si>
    <t>Общество с ограниченной ответственностью "Новация"</t>
  </si>
  <si>
    <t>Гергерт Виктор Викторович</t>
  </si>
  <si>
    <t>Индивидуальный предприниматель Герасимов Александр Васильевич</t>
  </si>
  <si>
    <t>Общество с ограниченной ответственностью "Арт Мед"</t>
  </si>
  <si>
    <t>Вартанян Гоаринэ Аршалуйсовна</t>
  </si>
  <si>
    <t>Индивидуальный предприниматель Коваленко Владимир Алексеевич</t>
  </si>
  <si>
    <t>Индивидуальный предприниматель Маркитантова Вера Викторовна</t>
  </si>
  <si>
    <t>Товарищество собственников недвижимости "Торговый центр Стачки"</t>
  </si>
  <si>
    <t>Фаустова Елена Владимировна</t>
  </si>
  <si>
    <t>Индивидуальный предприниматель Коваленко Николай Алексеевич</t>
  </si>
  <si>
    <t>Индивидуальный предприниматель Вороной Сергей Петрович</t>
  </si>
  <si>
    <t>Индивидуальный предприниматель Талашко Андрей Анатольевич</t>
  </si>
  <si>
    <t>Хачатрян Гарик Каренович</t>
  </si>
  <si>
    <t>Индивидуальный предприниматель Аревян Араик Мельсикович</t>
  </si>
  <si>
    <t>Индивидуальный предприниматель Терещенко Владимир Викторович</t>
  </si>
  <si>
    <t>Пакус Дмитрий Игоревич</t>
  </si>
  <si>
    <t>Таратута Дмитрий Евгеньевич</t>
  </si>
  <si>
    <t>Общество с ограниченной ответственностью "Поляна"</t>
  </si>
  <si>
    <t>Общество с ограниченной ответственностью "Щит Р"</t>
  </si>
  <si>
    <t>Индивидуальный предприниматель Пономарев Эдуард Викторович</t>
  </si>
  <si>
    <t>Индивидуальный предприниматель Селезнева Елена Сергеевна</t>
  </si>
  <si>
    <t>Евдокимова Амелия Андреевна</t>
  </si>
  <si>
    <t>Ульянченко Денис Анатольевич</t>
  </si>
  <si>
    <t>Зубова Евгения Александровна</t>
  </si>
  <si>
    <t>Аскерова Альфия Юнировна</t>
  </si>
  <si>
    <t>Индивидуальный предприниматель Безотосный Игорь Александрович</t>
  </si>
  <si>
    <t>Индивидуальный предприниматель Карапетян Арестак Рафаэлович</t>
  </si>
  <si>
    <t>Индивидуальный предприниматель Соболев Евгений Александрович</t>
  </si>
  <si>
    <t>Индивидуальный предприниматель Марченко Анастасия Евгеньевна</t>
  </si>
  <si>
    <t>Индивидуальный предприниматель Зайцев Владислав Викторович</t>
  </si>
  <si>
    <t>Индивидуальный предприниматель Закарян Владимир Александрович</t>
  </si>
  <si>
    <t>Индивидуальный предприниматель Чуркин Павел Валерьевич</t>
  </si>
  <si>
    <t>Индивидуальный предприниматель Бурдиков Александр Васильевич</t>
  </si>
  <si>
    <t>Индивидуальный предприниматель Потапов Герман Игоревич</t>
  </si>
  <si>
    <t>Манукян Жанета Аветиковна</t>
  </si>
  <si>
    <t>Халатян Гаяне Сергеевна</t>
  </si>
  <si>
    <t>Общество с ограниченной ответственностью "Смарт Вош"</t>
  </si>
  <si>
    <t>Малышев Сергей Геннадьевич</t>
  </si>
  <si>
    <t>Индивидуальный предприниматель Новикова Оксана Александровна</t>
  </si>
  <si>
    <t>Кирпилева Ирина Владимировна</t>
  </si>
  <si>
    <t>Общество с ограниченной ответственностью "Прометей"</t>
  </si>
  <si>
    <t>Индивидуальный предприниматель Черекаев Алексей Алексеевич</t>
  </si>
  <si>
    <t>Индивидуальный предприниматель Тлиашинов Олег Суфиянович</t>
  </si>
  <si>
    <t>Индивидуальный предприниматель Буров Н.П.</t>
  </si>
  <si>
    <t>Общество с ограниченной ответственностью "Диалог Коннект"</t>
  </si>
  <si>
    <t>Паунов Иван Федорович</t>
  </si>
  <si>
    <t>Общество с ограниченной ответственностью "Николь"</t>
  </si>
  <si>
    <t>Индивидуальный предприниматель Ковалев Александр Петрович</t>
  </si>
  <si>
    <t>Общество с ограниченной ответственностью "Екатерининский"</t>
  </si>
  <si>
    <t>Общество с ограниченной ответственностью "Недвижимость - Ростов-на-Дону"</t>
  </si>
  <si>
    <t>Общество с ограниченной ответственностью "АЙС-СПОРТ"</t>
  </si>
  <si>
    <t>Общество с ограниченной ответственностью "ЮГ-ДОН"</t>
  </si>
  <si>
    <t>Общество с ограниченной ответственностью "Лиана"</t>
  </si>
  <si>
    <t>Общество с ограниченной ответственностью "Нот"</t>
  </si>
  <si>
    <t>Общество с ограниченной ответственностью "Культурный центр "Мир"</t>
  </si>
  <si>
    <t>Общество с ограниченной ответственностью "Тройка"</t>
  </si>
  <si>
    <t>Общество с ограниченной ответственностью "СОВА"</t>
  </si>
  <si>
    <t>Гаражно-строительный кооператив "Гигант"</t>
  </si>
  <si>
    <t>Индивидуальный предприниматель Савченко Петр Викторович, Индивидуальный предприниматель Савченко Александра Михайловна, Индивидуальный предприниматель Коваленко Лидия Викторовна, Индивидуальный предприниматель Савченко Виктор Федорович</t>
  </si>
  <si>
    <t>Индивидуальный предприниматель Манекина Оксана Александровна</t>
  </si>
  <si>
    <t>Общество с ограниченной ответственностью "Энерго-Юг"</t>
  </si>
  <si>
    <t>Индивидуальный предприниматель Летуновская Светлана Степановна</t>
  </si>
  <si>
    <t>Индивидуальный предприниматель Капканов Геннадий Григорьевич</t>
  </si>
  <si>
    <t>Общество с ограниченной ответственностью "Управляющая компания ГранОфис"</t>
  </si>
  <si>
    <t>Общество с ограниченной ответственностью "Компания В.И.К."</t>
  </si>
  <si>
    <t>Общество с ограниченной ответственностью "Неведров Групп"</t>
  </si>
  <si>
    <t>Общество с ограниченной ответственностью "Строительно-монтажная компания "Донэлектромонтаж"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</si>
  <si>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</si>
  <si>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</si>
  <si>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муниципальное бюджетное дошкольное образовательное учреждение города Ростова-на-Дону "Детский сад № 229"</t>
  </si>
  <si>
    <t>Муниципальное бюджетное дошкольное образовательное учреждение города Ростова-на-Дону "Детский сад № 266"</t>
  </si>
  <si>
    <t>муниципальное бюджетное дошкольное образовательное учреждение города Ростова-на-Дону "Детский сад № 215"</t>
  </si>
  <si>
    <t>муниципальное бюджетное дошкольное образовательное учреждение города Ростова-на-Дону "Детский сад № 293"</t>
  </si>
  <si>
    <t>муниципальное бюджетное дошкольное образовательное учреждение города Ростова-на-Дону "Детский сад № 278"</t>
  </si>
  <si>
    <t>государственное бюджетное профессиональное образовательное учреждение Ростовской области "Ростовский техникум индустрии моды, экономики и сервиса"</t>
  </si>
  <si>
    <t>государственное казенное общеобразовательное учреждение Ростовской области "Ростовская специальная школа-интернат № 38"</t>
  </si>
  <si>
    <t>Индивидуальный предприниматель Ахмедова Фирюза Самировна</t>
  </si>
  <si>
    <t>Индивидуальный предприниматель Сличенко Николай Алексеевич</t>
  </si>
  <si>
    <t>Закрытое акционерное общество "Элина"</t>
  </si>
  <si>
    <t>Гаражно-строительный кооператив "Донец"</t>
  </si>
  <si>
    <t>Общество с ограниченной ответственностью " Строительная фирма "Комплекс-2"</t>
  </si>
  <si>
    <t>Товарищество Индивидуальных Застройщиков "Сириус"</t>
  </si>
  <si>
    <t>Общество с ограниченной ответственностью "фирма "ПОСАД"</t>
  </si>
  <si>
    <t>Валуйская Елизавета Витальевна</t>
  </si>
  <si>
    <t>Гаражно-строительный кооператив "Мотор"</t>
  </si>
  <si>
    <t>Касьяненко Валерий Павлович</t>
  </si>
  <si>
    <t>Потребительский кооператив владельцев индивидуальных гаражей "Подшипник-3"</t>
  </si>
  <si>
    <t>Чуйко Татьяна Викторовна</t>
  </si>
  <si>
    <t>Астахов Сергей Николаевич</t>
  </si>
  <si>
    <t>Общество с ограниченной ответственностью "Фрау Марта"</t>
  </si>
  <si>
    <t>Кудинов Сергей Георгиевич, Кудинова Наталья Анатольевна</t>
  </si>
  <si>
    <t>Индивидуальный предприниматель Чухряева Татьяна Александровна</t>
  </si>
  <si>
    <t>Автогаражный кооператив "Богатырь"</t>
  </si>
  <si>
    <t>Гаражный потребительский кооператив "СПАРТАК"</t>
  </si>
  <si>
    <t>Оганесян Магдалина Жоржевна, Оганесян Лина Гамлетовна, Оганесян Мариам Гамлетовна</t>
  </si>
  <si>
    <t>Товарищество собственников недвижимости "Энтузиаст"</t>
  </si>
  <si>
    <t>Гаражно-строительный кооператив "АВИЦЕННА-1"</t>
  </si>
  <si>
    <t>Осипян Арсен Армаисович</t>
  </si>
  <si>
    <t>Общество с ограниченной ответственностью "Элеонора"</t>
  </si>
  <si>
    <t>Индивидуальный предприниматель Айвазян Левон Варужанович</t>
  </si>
  <si>
    <t>Бестаев Анатолий Шалвович</t>
  </si>
  <si>
    <t>Общество с ограниченной ответственностью "Арт-Строй Проект"</t>
  </si>
  <si>
    <t>Гаражный кооператив "Ветеран-2"</t>
  </si>
  <si>
    <t>Сичинава Джуби Рушбеевич, Сичинава Динарик Рушбеевич</t>
  </si>
  <si>
    <t>Индивидуальный предприниматель Гербова Лилия Олеговна</t>
  </si>
  <si>
    <t>Индивидуальный предприниматель Хачоян Самвел Погосович</t>
  </si>
  <si>
    <t>Индивидуальный предприниматель Косенко Артур Владимирович</t>
  </si>
  <si>
    <t>Индивидуальный предприниматель Галицкий Игорь Владимирович</t>
  </si>
  <si>
    <t>Индивидуальный предприниматель Симонян Артур Леванович</t>
  </si>
  <si>
    <t>Индивидуальный предприниматель Шамоева Юлия Мерабовна</t>
  </si>
  <si>
    <t>Индивидуальный предприниматель Егоркина Татьяна Михайловна</t>
  </si>
  <si>
    <t>Общество с ограниченной отвественностью "ДонЗапЧасть"</t>
  </si>
  <si>
    <t>Товарищество собственников недвижимости  "АТМОСФЕРА"</t>
  </si>
  <si>
    <t>Индивидуальный предприниматель Алексанян Артак Араратович</t>
  </si>
  <si>
    <t>Индивидуальный предприниматель Грачев Дмитрий Викторович</t>
  </si>
  <si>
    <t>Общество с ограниченной ответственностью "Промсельхозмаш"</t>
  </si>
  <si>
    <t>Уразов Виктор Николаевич</t>
  </si>
  <si>
    <t>Общество с ограниченной ответственностью "Строительные материалы"</t>
  </si>
  <si>
    <t>Общество с ограниченной ответственностью "Арсенал плюс"</t>
  </si>
  <si>
    <t>Кириллов Алексей Владимирович</t>
  </si>
  <si>
    <t>Общество с ограниченной ответственностью "Ростовская металлокомпания"</t>
  </si>
  <si>
    <t>Мещеряков Виталий Николаевич</t>
  </si>
  <si>
    <t>Общество с ограниченной ответственностью " Агротехника-2005"</t>
  </si>
  <si>
    <t>Индивидуальный предприниматель Явруян Варткес Лукьянович</t>
  </si>
  <si>
    <t>Общество с ограниченной ответственностью "Второе Ростовское монтажное предприятие "Южтехмонтаж"</t>
  </si>
  <si>
    <t>Индивидуальный предприниматель Кожухов Александр Валентинович</t>
  </si>
  <si>
    <t>Индивидуальный предприниматель Щепилова Ирина Петровна</t>
  </si>
  <si>
    <t>Общество с ограниченной ответственностью "Вега"</t>
  </si>
  <si>
    <t>Общество с ограниченной ответственностью "Альфа-Центр"</t>
  </si>
  <si>
    <t>Индивидуальный предприниматель Измалкова Любовь Егоровна</t>
  </si>
  <si>
    <t>Индивидуальный предприниматель Седых Николай Васильевич</t>
  </si>
  <si>
    <t>Общество с ограниченной отвественностью Килобайт</t>
  </si>
  <si>
    <t>Банникова Гаянэ Борисовна</t>
  </si>
  <si>
    <t>Общество с ограниченной ответственностью производственно-коммерческая фирма "ЛДМ"</t>
  </si>
  <si>
    <t>Акционерное общество  "Комбинат строительных материалов № 10"</t>
  </si>
  <si>
    <t>Открытое акционерное общество Производственно-комерческое предприятие "Управление производственно технологической комплектации-7"</t>
  </si>
  <si>
    <t>Общество с ограниченной ответственностью "Рост химической промышленности"</t>
  </si>
  <si>
    <t>Индивидуальный предприниматель Костенко Иван Иванович</t>
  </si>
  <si>
    <t>Муниципальное бюджетное учреждение "Центр социального обслуживания населения Первомайского района города Ростова-на-Дону"</t>
  </si>
  <si>
    <t>Общество с ограниченной ответственностью "Равенол Руссланд"</t>
  </si>
  <si>
    <t>Цокарев Юрий Дмитриевич</t>
  </si>
  <si>
    <t>Общество с ограниченной ответственностью "МАЙДАН"</t>
  </si>
  <si>
    <t>Общество с ограниченной ответственностью " Комбинат строительных материалов "РЕМСТРОЙСЕРВИС"</t>
  </si>
  <si>
    <t>Общество с ограниченной ответственностью "Фирма "Салекс"</t>
  </si>
  <si>
    <t>Общество с ограниченной ответственностью "ЛЕВЕЛ"</t>
  </si>
  <si>
    <t>Общество с ограниченной ответственностью "Ростовская Логистическая Компания"</t>
  </si>
  <si>
    <t>Калинина Галина Александровна</t>
  </si>
  <si>
    <t>Общество с ограниченной ответственностью "КЛК"</t>
  </si>
  <si>
    <t>Индивидуальный предприниматель Гайденко Сергей Викторович</t>
  </si>
  <si>
    <t>Петренко Евгений Васильевич</t>
  </si>
  <si>
    <t>Индивидуальный предприниматель Коваленко Сергей Иванович, Индивидуальный предприниматель Шаповалов Виталий Анатольевич</t>
  </si>
  <si>
    <t>Общество с ограниченной ответственностью "Интертехсервис"</t>
  </si>
  <si>
    <t>Индивидуальный предприниматель Маянцев Александр Григорьевич</t>
  </si>
  <si>
    <t>Общество с ограниченной ответственностью "ДИВО"</t>
  </si>
  <si>
    <t>Общество с ограниченной ответственностью "ЮгТехПом"</t>
  </si>
  <si>
    <t>Индивидуальный предприниматель Кузьмичева Елена Александровна</t>
  </si>
  <si>
    <t>Общество с ограниченной ответственностью "ЛогоЮг"</t>
  </si>
  <si>
    <t>Тульнова Ирина Валерьевна</t>
  </si>
  <si>
    <t>Общество с ограниченной ответственностью "У Казачьего"</t>
  </si>
  <si>
    <t>Закрытое Акционерное Общество "Голубая волна"</t>
  </si>
  <si>
    <t>Индивидуальный предприниматель Халимов Вячеслав Петрович</t>
  </si>
  <si>
    <t>Общество с ограниченной ответственностью "Фирма "Бином"</t>
  </si>
  <si>
    <t>Дюков Максим Альбертович</t>
  </si>
  <si>
    <t>Индивидуальный предприниматель Нор-Аревян Андрей Григорьевич</t>
  </si>
  <si>
    <t>Общество с ограниченной ответственностью "Высокий берег"</t>
  </si>
  <si>
    <t>Захарова Инга Ашотовна</t>
  </si>
  <si>
    <t>Арутюнян Ара Каруши</t>
  </si>
  <si>
    <t>Индивидуальный предприниматель Мотин Сергей Григорьевич</t>
  </si>
  <si>
    <t>Индивидуальный предприниматель Киблицкий Анджей Александр</t>
  </si>
  <si>
    <t>Акционерное общество "Марс"</t>
  </si>
  <si>
    <t>Муниципальное автономное учреждение Парк культуры и отдыха "Левобережный"</t>
  </si>
  <si>
    <t>Департамент жилищно-коммунального хозяйства и энергетики города Ростова-на-Дону</t>
  </si>
  <si>
    <t>Общество с ограниченной ответственностью "Буревестник"</t>
  </si>
  <si>
    <t>Общество с ограниченной ответственностью "Бригантина-21"</t>
  </si>
  <si>
    <t>Общество с ограниченной ответственностью "Стандарт-плюс"</t>
  </si>
  <si>
    <t>Возмищев Алексей Александрович</t>
  </si>
  <si>
    <t>Крюкова Евгения Евгеньевна, Смехунов Андрей Евгеньевич</t>
  </si>
  <si>
    <t>Абачараев Борис Закирович</t>
  </si>
  <si>
    <t>Андреев Александр Николаевич</t>
  </si>
  <si>
    <t>Индивидуальный предприниматель Ибрагимова Елена Сергеевна</t>
  </si>
  <si>
    <t>Общество с ограниченной ответственностью "Парк-Отель Жардин"</t>
  </si>
  <si>
    <t>Товарищество собственников недвижимости "Золотые пески"</t>
  </si>
  <si>
    <t>Общество с ограниченной ответственностью "Станица"</t>
  </si>
  <si>
    <t>Индивидуальный предприниматель Карапетян Заруи Маратовна</t>
  </si>
  <si>
    <t>Общество с ограниченной ответственностью "Частное владение"</t>
  </si>
  <si>
    <t>Общество с ограниченной ответственностью "ИНТЕРКОМ"</t>
  </si>
  <si>
    <t>Общество с ограниченной ответственностью "ЗЕЛЕНЫЙ ГРАД"</t>
  </si>
  <si>
    <t>Индивидуальный предприниматель Мозговая Наталья Викторовна</t>
  </si>
  <si>
    <t>Общество с ограниченной ответственностью "Агропроизводственный рыбоводный комплекс "Сармат"</t>
  </si>
  <si>
    <t>Учреждение "Корпус" - Некоммерческая организация по управлению совместным имуществом собственников в здании</t>
  </si>
  <si>
    <t>Общество с ограниченной ответственностью "Магазин №20 Октябрьского района"</t>
  </si>
  <si>
    <t>Общество с ограниченной ответственностью "ЯМС"</t>
  </si>
  <si>
    <t>Частное общеобразовательное учреждение "Свято-Георгиевская православная средняя общеобразовательная школа"</t>
  </si>
  <si>
    <t>Кизер Таисия Федоровна</t>
  </si>
  <si>
    <t>Митерева Светлана Юрьевна</t>
  </si>
  <si>
    <t>Союз собственников по управлению недвижимостью "Содружество"</t>
  </si>
  <si>
    <t>Акционерное общество "Корпорация "Глория Джинс"</t>
  </si>
  <si>
    <t>Индивидуальный предприниматель Буклов Александр Васильевич, Индивидуальный предприниматель Стребкова Анна Анатольевна</t>
  </si>
  <si>
    <t>Общество с ограниченной ответственностью "Офис"</t>
  </si>
  <si>
    <t>Дерменджи Татьяна Владимировна</t>
  </si>
  <si>
    <t>Общество с ограниченной ответственностью "Капитал Медицинское Страхование"</t>
  </si>
  <si>
    <t>Быкадорова Наталья Михайловна</t>
  </si>
  <si>
    <t>Шмаль Андрей Николаевич</t>
  </si>
  <si>
    <t>Индивидуальный предприниматель Сендюк Валентина Стефановна, Индивидуальный предприниматель Милославская Лариса Александровна</t>
  </si>
  <si>
    <t>Общество с ограниченной ответственностью "Созидатель"</t>
  </si>
  <si>
    <t>Общество с ограниченной ответственностью "Карат"</t>
  </si>
  <si>
    <t>Индивидуальный предприниматель Панченко Валентина Дмитриевна</t>
  </si>
  <si>
    <t>Индивидуальный предприниматель Дорошенко Алексей Владимирович</t>
  </si>
  <si>
    <t>Общество с ограниченной ответственностью "МАРКЕТДЕВЕЛОПМЕНТГРУПП-ДЛ"</t>
  </si>
  <si>
    <t>Общество с ограниченной ответственностью "Цех РнД"</t>
  </si>
  <si>
    <t>Индивидуальный предприниматель Ясыновый Александр Александрович</t>
  </si>
  <si>
    <t>Общество с ограниченной ответственностью "Агросервис"</t>
  </si>
  <si>
    <t>Общество с ограниченной ответственностью "Дельфин"</t>
  </si>
  <si>
    <t>Общество с ограниченной ответственностью "ОдВ"</t>
  </si>
  <si>
    <t>Федорова Ирина Борисовна</t>
  </si>
  <si>
    <t>Бабаян Роберт Рудольфович</t>
  </si>
  <si>
    <t>Индивидуальный предприниматель Владимирова Татьяна Павловна</t>
  </si>
  <si>
    <t>Общество с ограниченной ответственностью "Производственная фирма Юреал"</t>
  </si>
  <si>
    <t>Индивидуальный предприниматель Шаповалов Александр Васильевич</t>
  </si>
  <si>
    <t>Муниципальное казенное учреждение "Управление социальной защиты населения Октябрьского района города Ростова-на-Дону"</t>
  </si>
  <si>
    <t>муниципальное бюджетное дошкольное образовательное учреждение города Ростова-на-Дону "Детский сад №118"</t>
  </si>
  <si>
    <t>Территориальный орган Федеральной службы государственной статистики по Ростовской области</t>
  </si>
  <si>
    <t>Межрегиональное управление Федеральной пробирной палаты по Южному федеральному округу</t>
  </si>
  <si>
    <t>Федеральное бюджетное учреждение науки "Ростовский научно-исследовательский институт микробиологии и паразитологии"</t>
  </si>
  <si>
    <t>государственное бюджетное учреждение культуры Ростовской области "Ростовский областной музей изобразительных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</si>
  <si>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</si>
  <si>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государственное бюджетное учреждение Ростовской области "Региональный центр информационных систем"</t>
  </si>
  <si>
    <t>Попов Виктор Иванович</t>
  </si>
  <si>
    <t>Общество с ограниченной ответственностью "Магазин 6" Октябрьского района</t>
  </si>
  <si>
    <t>Общество с ограниченной ответственностью "555"</t>
  </si>
  <si>
    <t>Общество с ограниченной ответственностью "Веста-1"</t>
  </si>
  <si>
    <t>Аведян Аведик Аршалуйсович</t>
  </si>
  <si>
    <t>Мурадов Евклид Михайлович</t>
  </si>
  <si>
    <t>Индивидуальный предприниматель Гудкова Инна Анатольевна</t>
  </si>
  <si>
    <t>Общество с ограниченной ответственностью Финансово-промышленная корпорация "Южный Регион"</t>
  </si>
  <si>
    <t>Бабилоева Февроня Алексеевна</t>
  </si>
  <si>
    <t>Общество с ограниченной ответственностью "Современное образование-Ростов"</t>
  </si>
  <si>
    <t>Общество с ограниченной ответственностью "Научно-проектная организация "Южный градостроительный центр"</t>
  </si>
  <si>
    <t>"СДМ-Банк" (публичное акционерное общество)</t>
  </si>
  <si>
    <t>Общество с ограниченной ответственностью "АМ Ростов-на-Дону"</t>
  </si>
  <si>
    <t>Индивидуальный предприниматель Пряморукова Валентина Николаевна</t>
  </si>
  <si>
    <t>Никишин Юрий Васильевич</t>
  </si>
  <si>
    <t>Хачатуров Артур Сергеевич</t>
  </si>
  <si>
    <t>Общество с ограниченной ответственностью "Крипт"</t>
  </si>
  <si>
    <t>Страховое акционерное общество "ВСК"</t>
  </si>
  <si>
    <t>Галицкая Елена Борисовна</t>
  </si>
  <si>
    <t>Винницкий Сергей Борисович</t>
  </si>
  <si>
    <t>Индивидуальный предприниматель Тирацуян Мадирос Луспаронович</t>
  </si>
  <si>
    <t>Шестакова Людмила Валентиновна</t>
  </si>
  <si>
    <t>Индивидуальный предприниматель Нархова Светлана Александровна</t>
  </si>
  <si>
    <t>Индивидуальный предприниматель Кокарев Михаил Игоревич</t>
  </si>
  <si>
    <t>Индивидуальный предприниматель Пантелишина Людмила Алексеевна</t>
  </si>
  <si>
    <t>Общество с ограниченной ответственностью "ГеоЭкоПроект"</t>
  </si>
  <si>
    <t>Индивидуальный предприниматель Кирдан Александра Александровна</t>
  </si>
  <si>
    <t>Индивидуальный предприниматель Чумаченко Антон Алексеевич Пархоменко Наталья Сергеевна</t>
  </si>
  <si>
    <t>Индивидуальный предприниматель Термихольянц Дарья Александровна</t>
  </si>
  <si>
    <t>Индивидуальный предпринимательТызыхян Микаел Геннадьевич</t>
  </si>
  <si>
    <t>Общество с ограниченной ответственностью "Диетические продукты"</t>
  </si>
  <si>
    <t>Общесто с ограниченной ответственностью  "Рестком-плюс"</t>
  </si>
  <si>
    <t>Общество с ограниченной ответственностью "АЗКОМ"</t>
  </si>
  <si>
    <t>Индивидуальный предприниматель  Морозов Андрей Анатольевич</t>
  </si>
  <si>
    <t>Агаджанян Артур Георгиевич</t>
  </si>
  <si>
    <t>Индивидуальный предприниматель Оганесян Карине Альфредовна</t>
  </si>
  <si>
    <t>Общество с ограниченной ответственностью "Комфорт"</t>
  </si>
  <si>
    <t>Индивидуальный предприниматель Макарьев Антон Иванович</t>
  </si>
  <si>
    <t>Рудова Евгения Алексеевна</t>
  </si>
  <si>
    <t>Индивидуальный предприниматель Акжигитова Зивярь Исхаковна</t>
  </si>
  <si>
    <t>Ююкина Виктория Юрьевна</t>
  </si>
  <si>
    <t>Индивидуальный предприниматель Морозов Игорь Викторович</t>
  </si>
  <si>
    <t>Общество с ограниченной ответственностью "АПРЕЛЬ"</t>
  </si>
  <si>
    <t>Индивидуальный предприниматель Грибенюк Андрей Семенович</t>
  </si>
  <si>
    <t>Плотникова Алла Ивановна</t>
  </si>
  <si>
    <t>Индивидуальный предприниматель Кочеткова Виктория Витальевна</t>
  </si>
  <si>
    <t>Георгиаду Лаура Валентиновна</t>
  </si>
  <si>
    <t>Общество с ограниченной ответственностью "БагетПаштет"</t>
  </si>
  <si>
    <t>Общество с ограниченной ответственностью "СПЕКЛИС-ЭНТЕРПРАЙЗ"</t>
  </si>
  <si>
    <t>Ключникова Ольга Николаевна</t>
  </si>
  <si>
    <t>Общество с ограниченной ответственностью "Рассвет"</t>
  </si>
  <si>
    <t>Индивидуальный предприниматель Самохвалов Сергей Николаевич</t>
  </si>
  <si>
    <t>Индивидуальный предприниматель Сухарев Алексей Григорьевич</t>
  </si>
  <si>
    <t>Общество с ограниченной ответственностью "АЛЬФА"</t>
  </si>
  <si>
    <t>Акционерное общество-институт "Ростовский Промстройниипроект"</t>
  </si>
  <si>
    <t>Акционерное общество-институт "Ростовский Промстройниипроект"/ИП Орешкин Юрий Юрьевич</t>
  </si>
  <si>
    <t>Общество с ограниченной ответственностью "ДОН-ТУРИСТ"</t>
  </si>
  <si>
    <t>Пономарев Владислав Викторович</t>
  </si>
  <si>
    <t>федеральное государственное бюджетное учреждение "Управление по эксплуатации зданий высших органов власти" Управления делами Президента Российской Федерации</t>
  </si>
  <si>
    <t>муниципальное бюджетное учреждение "Центр социального обслуживания населения Кировского района города Ростова-на-Дону"</t>
  </si>
  <si>
    <t>Индивидуальный предприниматель Гонтарев Валерий Викторович</t>
  </si>
  <si>
    <t>Индивидуальный предприниматель Чуб Татьяна Владимировна</t>
  </si>
  <si>
    <t>Общество с ограниченной ответственностью "Родничок"</t>
  </si>
  <si>
    <t>Павлова Юлия Николаевна</t>
  </si>
  <si>
    <t>Индивидуальный предприниматель Маркарян Марина Александровна</t>
  </si>
  <si>
    <t>Общество с ограниченной ответственностью "АЮГ"</t>
  </si>
  <si>
    <t>Миллер Борис Вольфович</t>
  </si>
  <si>
    <t>Индивидуальный предприниматель Межеровская Марина Альмировна</t>
  </si>
  <si>
    <t>Сафонова Нелля Ивановна</t>
  </si>
  <si>
    <t>Докукин Алексей Николаевич</t>
  </si>
  <si>
    <t>Жукова Ольга Ивановна</t>
  </si>
  <si>
    <t>Местная религиозная организация православный Приход Храма Старо-Покровский г.Ростов-на-Дону Религиозной организации "Ростовская-на-Дону Епархия Русской Православной Церкви (Московский Патриархат)"</t>
  </si>
  <si>
    <t>Общество с ограниченной ответственностью "Дорада"</t>
  </si>
  <si>
    <t>Индивидуальный предприниматель Князева Елена Геннадьевна</t>
  </si>
  <si>
    <t>Кобец Михаил Васильевич</t>
  </si>
  <si>
    <t>Общество с ограниченной ответственностью "Региональный экспертно-аттестационный центр "Эксперт"</t>
  </si>
  <si>
    <t>Общество с ограниченной ответственностью "Прима "ДУ"</t>
  </si>
  <si>
    <t>Родимушкина Елена Викторовна</t>
  </si>
  <si>
    <t>Кнышова Нина Егоровна</t>
  </si>
  <si>
    <t>Гусейнов Тарлан Саяд оглы</t>
  </si>
  <si>
    <t>Бондарь Геннадий Васильевич</t>
  </si>
  <si>
    <t>Федорова Галина Геннадьевна</t>
  </si>
  <si>
    <t>Сухов Дмитрий Александрович</t>
  </si>
  <si>
    <t>Индивидуальный предприниматель Бойченко Евгения Валерьевна</t>
  </si>
  <si>
    <t>Мурадян Карен Ашотович</t>
  </si>
  <si>
    <t>Андриасян Ашот Арамаисович</t>
  </si>
  <si>
    <t>Индивидуальный предприниматель Черепахина Дарья Евгеньевна</t>
  </si>
  <si>
    <t>Индивидуальный предприниматель Петросян Армен Жораевич</t>
  </si>
  <si>
    <t>Общество с ограниченной ответственностью "Счастье"</t>
  </si>
  <si>
    <t>Индивидуальный предприниматель Поддубный Юрий Михайлович</t>
  </si>
  <si>
    <t>Индивидуальный предприниматель Мальцев Андрей Николаевич</t>
  </si>
  <si>
    <t>Индивидуальный предприниматель Усачев Иван Александрович</t>
  </si>
  <si>
    <t>Гусельникова Любовь Григорьевна</t>
  </si>
  <si>
    <t>Индивидуальный предприниматель Абис Федерико</t>
  </si>
  <si>
    <t>Индивидуальный предприниматель Лущеко Андрей Васильевич</t>
  </si>
  <si>
    <t>Индивидуальный предприниматель Арзуманян Карен Варданович</t>
  </si>
  <si>
    <t>Закрытое акционерное общество "Ростовский торгово-выставочный центр"</t>
  </si>
  <si>
    <t>Общество с ограниченной ответственностью  "Институт Проектпромвентиляция"</t>
  </si>
  <si>
    <t>Индивидуальный предприниматель Туварджиева Елена Кеворковна</t>
  </si>
  <si>
    <t>Шахкулов Эрнест Эдуардович</t>
  </si>
  <si>
    <t>Общество с ограниченной ответственностью "Антей"</t>
  </si>
  <si>
    <t>Самсоненко Сергей Борисович</t>
  </si>
  <si>
    <t>Индивидуальный Предприниматель Лысенко Наталья Владимировна</t>
  </si>
  <si>
    <t>Баглаева Надежда Анатольевна</t>
  </si>
  <si>
    <t>Зельцер Виталий Викторович</t>
  </si>
  <si>
    <t>Общество с ограниченной ответственностью "Миллениум"</t>
  </si>
  <si>
    <t>Киргинцев Виталий Владимирович</t>
  </si>
  <si>
    <t>Алханов Хусен Адамович</t>
  </si>
  <si>
    <t>Индивидуальный предприниматель Белинская Татьяна Александровна</t>
  </si>
  <si>
    <t>Общество с ограниченной ответственностью "Производственно-коммерческая фирма "НАКС"</t>
  </si>
  <si>
    <t>Индивидуальный предприниматель Овчаров Андрей Евгеньевич</t>
  </si>
  <si>
    <t>Общество с ограниченной ответственностью "ДОНАГРОСНАБ"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</si>
  <si>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</si>
  <si>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муниципальное бюджетное дошкольное образовательное учреждение города Ростова-на-Дону "Детский сад № 146"</t>
  </si>
  <si>
    <t>муниципальное бюджетное дошкольное образовательное учреждение города Ростова-на-Дону "Детский сад № 182"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</si>
  <si>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</si>
  <si>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муниципальное бюджетное общеобразовательное учреждение города Ростова-на-Дону "Школа № 21"</t>
  </si>
  <si>
    <t xml:space="preserve">Территориальный орган Федеральной службы по надзору в сфере здравоохранения по Ростовской области  </t>
  </si>
  <si>
    <t>Общество с ограниченной ответственностью "ЛАМЕЛЬ"</t>
  </si>
  <si>
    <t>Индивидуальный предприниматель Серебряков Василий Иванович</t>
  </si>
  <si>
    <t>Екшикеева Елена Викторовна, Тинчурина Эльмира Рифатовна</t>
  </si>
  <si>
    <t>Чих Инна Сергеевна</t>
  </si>
  <si>
    <t>Общество с ограниченной ответственностью "ОСМ"</t>
  </si>
  <si>
    <t>Индивидуальный предприниматель Гончарова Ирина Петровна</t>
  </si>
  <si>
    <t>Юханаева Оксана Илларионовна</t>
  </si>
  <si>
    <t>Микадзе Леван Малхазевич</t>
  </si>
  <si>
    <t>Индивидуальный предприниматель Бабаян Гарик Артурович</t>
  </si>
  <si>
    <t>Аверкиев Юрий Андреевич</t>
  </si>
  <si>
    <t>Индивидуальный предприниматель Миличкина Екатерина Алексеевна</t>
  </si>
  <si>
    <t>Индивидуальный предприниматель Алексанян Араик Хачикович</t>
  </si>
  <si>
    <t>Общество с ограниченной ответственностью "Джем"</t>
  </si>
  <si>
    <t>Индивидуальный предприниматель Григорян Артак Микаелович</t>
  </si>
  <si>
    <t>Индивидуальный предприниматель Погосян Мгер Мартунович</t>
  </si>
  <si>
    <t>Индивидуальный предприниматель Маренич Александр Николаевич</t>
  </si>
  <si>
    <t>Индивидуальный предприниматель Молчанов Анатолий Иванович</t>
  </si>
  <si>
    <t>Индивидуальный предприниматель Савченко Дмитрий Георгиевич</t>
  </si>
  <si>
    <t>муниципальное бюджетное общеобразовательное учреждение города Ростова-на-Дону "Школа № 3 имени Синяка Федора Васильевича"</t>
  </si>
  <si>
    <t>Чубарова Светлана  Николаевна</t>
  </si>
  <si>
    <t>Сепетый Александр Анатольевич</t>
  </si>
  <si>
    <t>Чеплиева Валерия Вадимовна</t>
  </si>
  <si>
    <t>Индивидуальный предприниматель Балаева Эвелина Рафаэльевна</t>
  </si>
  <si>
    <t>Дерябина Алла Васильевна</t>
  </si>
  <si>
    <t>Индивидуальныйй предпринимательЧижук Юрий Николаевич</t>
  </si>
  <si>
    <t>Общество с ограниченной ответственностью фирма "Волго-Дон"</t>
  </si>
  <si>
    <t>Межидов Дени Джамалайлович</t>
  </si>
  <si>
    <t>Индивидуальный предприниматель Киселев Владимир Леонидович</t>
  </si>
  <si>
    <t>Общество с ограниченной ответственностью "Фрегат"</t>
  </si>
  <si>
    <t>Общество с ограниченной ответственностью "Д30"</t>
  </si>
  <si>
    <t>Короченский Дмитрий Анатольевич</t>
  </si>
  <si>
    <t>муниципальное бюджетное дошкольное образовательное учреждение города Ростова-на-Дону "Детский сад № 158"</t>
  </si>
  <si>
    <t>Департамент лесного хозяйства по Южному федеральному округу</t>
  </si>
  <si>
    <t>Общество с ограниченной ответственностью "НОУМЕН"</t>
  </si>
  <si>
    <t>Гаранин Георгий Иванович</t>
  </si>
  <si>
    <t>Общество с ограниченной ответственностью "ОКН - проект"</t>
  </si>
  <si>
    <t>Индивидуальный предприниматель Домбровская Мария Борисовна</t>
  </si>
  <si>
    <t>Индивидуальный предприниматель Хейло Анна Николаевна</t>
  </si>
  <si>
    <t>Общество с ограниченной ответственностью "Донской остров"</t>
  </si>
  <si>
    <t>Григорьянц Анжела Артемовна</t>
  </si>
  <si>
    <t>Акционерное Общество "Форт"</t>
  </si>
  <si>
    <t>Елисеева Елена Константиновна</t>
  </si>
  <si>
    <t>муниципальное бюджетное общеобразовательное учреждение города Ростова-на-Дону "Школа №4"</t>
  </si>
  <si>
    <t>Индивидуальный предприниматель Полчкова Наталья Филипповна, Полчкова Екатерина Михайловна</t>
  </si>
  <si>
    <t>Мезинов Александр Иванович</t>
  </si>
  <si>
    <t>Индивидуальный предприниматель Прибылова Любовь Петровна</t>
  </si>
  <si>
    <t>Островский Борис Борисович</t>
  </si>
  <si>
    <t>Общество с ограниченной ответственностью "Ипподром Ростовский"</t>
  </si>
  <si>
    <t>Акционерное Общество "Ростовский научно-исследовательский институт коммунального хозяйства"</t>
  </si>
  <si>
    <t>Кагиян Цатур Михайлович</t>
  </si>
  <si>
    <t>Индивидуальный предприниматель Саркисов Феликс Эдуардович</t>
  </si>
  <si>
    <t>государственное автономное учреждение Ростовской области "Агентство развития молодежных инициатив"</t>
  </si>
  <si>
    <t>муниципальное бюджетное дошкольное образовательное учреждение города Ростова-на-Дону "Детский сад № 263"</t>
  </si>
  <si>
    <t>Производственно-строительное потребительское общество "Мелта"</t>
  </si>
  <si>
    <t>Общество с ограниченной ответственностью "Конкур"</t>
  </si>
  <si>
    <t>Общество с ограниченной ответственностью "Миг"</t>
  </si>
  <si>
    <t>Общество с ограниченной ответственностью "Биомедпрепараты"</t>
  </si>
  <si>
    <t>Шабатаева Лия Юнатовна</t>
  </si>
  <si>
    <t>Местная религиозная организация евангельских христиан "Армия спасения" в г. Ростове-на-Дону</t>
  </si>
  <si>
    <t>Индивидуальный предприниматель Тупикина Ольга Игоревна</t>
  </si>
  <si>
    <t>Общество с ограниченной ответственностью "Антар"</t>
  </si>
  <si>
    <t>Индивидуальный предприниматель Быков Виктор Сергеевич</t>
  </si>
  <si>
    <t>Токарев Олег Владимирович</t>
  </si>
  <si>
    <t>Михайлов Борис Геннадьевич</t>
  </si>
  <si>
    <t>Общество с ограниченной ответственностью "Дом"</t>
  </si>
  <si>
    <t>Мезинова Инга Александровна</t>
  </si>
  <si>
    <t>Меликян Арсен Борисович</t>
  </si>
  <si>
    <t>Каменева Елена  Юрьевна</t>
  </si>
  <si>
    <t>Гаражно-строительный кооператив "Орех"</t>
  </si>
  <si>
    <t>Баглаев Сергей Васильевич Баглаев Алексей Васильевич Лысаков Владимир Михайлович  Зельцер Виталий Викторович</t>
  </si>
  <si>
    <t>Фадеев Александр Федорович</t>
  </si>
  <si>
    <t>Кочкар Нешет</t>
  </si>
  <si>
    <t>Хуругова Нафисет Адамовна</t>
  </si>
  <si>
    <t>Индивидуальный предприниматель Чабанова Екатерина Юрьевна</t>
  </si>
  <si>
    <t>Индивидуальный предприниматель Мамедов Натиг Лятиф Оглы</t>
  </si>
  <si>
    <t>Индивидуальный предприниматель Валуйскова Виктория Аркадьевна</t>
  </si>
  <si>
    <t>Говоруха Сергей Николаевич</t>
  </si>
  <si>
    <t>Старостин Сергей Владимирович</t>
  </si>
  <si>
    <t>Сковородкина Наталья Михайловна</t>
  </si>
  <si>
    <t>Общество с ограниченной ответственностью "Связьстрой"</t>
  </si>
  <si>
    <t>Ганцова Анаит Хачатуровна</t>
  </si>
  <si>
    <t>Общество с ограниченной ответственностью "Фирма Сервис"</t>
  </si>
  <si>
    <t>Муниципальное автономное учреждение культуры Ростовский-на-Дону зоопарк</t>
  </si>
  <si>
    <t>муниципальное бюджетное общеобразовательное учреждение города Ростова-на-Дону "Лицей № 57 имени Героя Советского Союза Бельгина А.А."</t>
  </si>
  <si>
    <t>Индивидуальный предприниматель Трус Алексей Иванович</t>
  </si>
  <si>
    <t>Общество с ограниченной ответственностью "Строй-Электро-Монтаж-21"</t>
  </si>
  <si>
    <t>Общество с ограниченной ответственностью "Оптово-Строительная База ТН"</t>
  </si>
  <si>
    <t>Давыдов Николай Владимирович</t>
  </si>
  <si>
    <t>Индивидуальный предприниматель Лунева Людмила Геннадьевна</t>
  </si>
  <si>
    <t>Индивидуальный предприниматель  Данелян  Иван  Георгиевич</t>
  </si>
  <si>
    <t>Хаметова Зарема Нажмудиновна Хаметова Мадина Ямудиновна</t>
  </si>
  <si>
    <t>Авшарова Элина Перчовна</t>
  </si>
  <si>
    <t>Частное Учреждение Дополнительного Профессионального Образования Автошкола "Приоритет"</t>
  </si>
  <si>
    <t>Салимов Мирза Газы оглы</t>
  </si>
  <si>
    <t>Индивидуальный предприниматель Рамазанов Даниил Бахтиярович</t>
  </si>
  <si>
    <t>Общество с ограниченной ответственностью "Юг Холод Мастер"</t>
  </si>
  <si>
    <t>Никитенко Татьяна Петровна</t>
  </si>
  <si>
    <t>Лысаков Владимир Михайлович</t>
  </si>
  <si>
    <t>Омельченко Владимир Григорьевич</t>
  </si>
  <si>
    <t>Скворцов Дмитрий Станиславович,  Козлов  Сергей Владимирович</t>
  </si>
  <si>
    <t>Автокооператив "ЗАРЯ"</t>
  </si>
  <si>
    <t>Чернова Анна Александровна</t>
  </si>
  <si>
    <t>Пивинь Игорь Владимирович</t>
  </si>
  <si>
    <t>Индивидуальный предприниматель Алябьева Марина Александровна</t>
  </si>
  <si>
    <t>Индивидуальный предприниматель Хабовец Вадим Васильевич</t>
  </si>
  <si>
    <t>Индивидуальный предприниматель Гребенников Игорь Юрьевич</t>
  </si>
  <si>
    <t>Кострыкин Михаил Юрьевич</t>
  </si>
  <si>
    <t>Бирюк Татьяна Ивановна</t>
  </si>
  <si>
    <t>Итого по Ростовским ГЭС</t>
  </si>
  <si>
    <t>Сальские МЭС</t>
  </si>
  <si>
    <t>ИП Михайлова Е.С.</t>
  </si>
  <si>
    <t>Серикова Л.А.</t>
  </si>
  <si>
    <t>ООО "МАЙ 07"</t>
  </si>
  <si>
    <t>ПК "Общепит-Сервис"</t>
  </si>
  <si>
    <t>Ливенцев А.Н</t>
  </si>
  <si>
    <t>Геращенко  Е.В.</t>
  </si>
  <si>
    <t>ООО "ЗИМОВНИКОВСКИЙ РЫНОК"</t>
  </si>
  <si>
    <t>АО "СД-ЮГ"</t>
  </si>
  <si>
    <t>ТППО ЗИМОВНИКОВСКОЕ</t>
  </si>
  <si>
    <t>ИП Каплиёв С.В.</t>
  </si>
  <si>
    <t>ЗАО Агрофирма "Центральная"</t>
  </si>
  <si>
    <t>ЗАО "Зимсельхозтехника"</t>
  </si>
  <si>
    <t>ИП Гончаров И.А.</t>
  </si>
  <si>
    <t>ИП Кадина В.М.</t>
  </si>
  <si>
    <t>ГБУ РО "ЦРБ"  в Дубовском районе</t>
  </si>
  <si>
    <t>Филиал "Дубовский" ГУП РО "УРСВ"</t>
  </si>
  <si>
    <t>Администрация Дубовского сельского поселения</t>
  </si>
  <si>
    <t>ГБПОУ  РО ПУ №100</t>
  </si>
  <si>
    <t>ГБУСОН РО "СРЦ" с. Дубовское</t>
  </si>
  <si>
    <t>МБОУ Дубовская СШ №1 им. М.Ф. Потапова</t>
  </si>
  <si>
    <t>ИП Пискун Д.А.</t>
  </si>
  <si>
    <t>ООО "Егорлык Молоко"</t>
  </si>
  <si>
    <t>ОАО "Атаманский элеватор"</t>
  </si>
  <si>
    <t>АО "Местпромовец"</t>
  </si>
  <si>
    <t>АО "Зерноградское ДРСУ"</t>
  </si>
  <si>
    <t>ООО "Агро-Сфера"</t>
  </si>
  <si>
    <t>Егорлыкское райпо "Искра"</t>
  </si>
  <si>
    <t>ООО "Русские традиции"</t>
  </si>
  <si>
    <t>ИП Рыбинцев А. А.</t>
  </si>
  <si>
    <t>ООО "Орфей"</t>
  </si>
  <si>
    <t>ООО "АгроБизнес"</t>
  </si>
  <si>
    <t>ИП Оганесян Е. Р.</t>
  </si>
  <si>
    <t>ИП Столяров С.В.</t>
  </si>
  <si>
    <t>ИП Садовский А. Ю.</t>
  </si>
  <si>
    <t>Гриценко М. И.</t>
  </si>
  <si>
    <t>ИП Павленко Г. В.</t>
  </si>
  <si>
    <t>ИП Беседин А. Б.</t>
  </si>
  <si>
    <t>ИП Оганесян М. Р.</t>
  </si>
  <si>
    <t>ООО "Клеман"</t>
  </si>
  <si>
    <t>Администрация Егорлыкского с.п. (уличное освещение)</t>
  </si>
  <si>
    <t>Администрация Заветинского сельского поселения</t>
  </si>
  <si>
    <t>ГБУ РО "ЦРБ" в Заветинском районе</t>
  </si>
  <si>
    <t>ГБУ СОН  "Заветинский дом-интернат "</t>
  </si>
  <si>
    <t>ООО "Агро Лидер"</t>
  </si>
  <si>
    <t>МБОУ Заветинская СОШ № 1</t>
  </si>
  <si>
    <t>Бибулатов В.К.</t>
  </si>
  <si>
    <t>ИП Жуков А. В.</t>
  </si>
  <si>
    <t>МУП Заветинское ПЖКХ</t>
  </si>
  <si>
    <t>Администрация Заветинского района Ростовской области</t>
  </si>
  <si>
    <t>ЗАО "Скиф-2000"</t>
  </si>
  <si>
    <t>ООО ПКО "Отечественный продукт"</t>
  </si>
  <si>
    <t>ООО "Титан"</t>
  </si>
  <si>
    <t>ООО "Прогресс"</t>
  </si>
  <si>
    <t>Шведов В.Е.</t>
  </si>
  <si>
    <t>ИП Ильин И.Ю.</t>
  </si>
  <si>
    <t>ПГСК " Автолюбитель"</t>
  </si>
  <si>
    <t>ООО "Апидей"</t>
  </si>
  <si>
    <t>ИП Королевская Н.Д.</t>
  </si>
  <si>
    <t>ИП Глава КФХ Татеосян Р.К.</t>
  </si>
  <si>
    <t>ГК "МАШИНОСТРОИТЕЛЬ"</t>
  </si>
  <si>
    <t>ИП Кривко Т.Ф.</t>
  </si>
  <si>
    <t>ИП Запорожец А.А.</t>
  </si>
  <si>
    <t>ИП Казарова А.С.</t>
  </si>
  <si>
    <t>ООО "Казачий"</t>
  </si>
  <si>
    <t>ИП Сухарев Н.И.</t>
  </si>
  <si>
    <t>ИП Юдин О.М.</t>
  </si>
  <si>
    <t>ИП Глава КФХ Сологуб Л.А.</t>
  </si>
  <si>
    <t>ИП Минор Т.Н.</t>
  </si>
  <si>
    <t>ИП Кремзукова Ю.В.</t>
  </si>
  <si>
    <t>ООО "Ремгазстрой"</t>
  </si>
  <si>
    <t>ИП Опачанов А.Г.</t>
  </si>
  <si>
    <t>ЗАО "РН Юг"</t>
  </si>
  <si>
    <t>ИП Жилин В.В.</t>
  </si>
  <si>
    <t>Глава кфх Свечкарёв С.К</t>
  </si>
  <si>
    <t>ИП Бондаренко С.С.</t>
  </si>
  <si>
    <t>ИП Богданов А.А.</t>
  </si>
  <si>
    <t>ИП Ковалёва Л.А.</t>
  </si>
  <si>
    <t>ИП глава КФХ Горбатенко В.И.</t>
  </si>
  <si>
    <t>СПК "Мир"</t>
  </si>
  <si>
    <t>Администрация Ремонтненского с.п. (уличное освещение)</t>
  </si>
  <si>
    <t>ИП Донченко В.М.</t>
  </si>
  <si>
    <t>ИП Рвачев О.И.</t>
  </si>
  <si>
    <t>ИП Тютюнников В.В.</t>
  </si>
  <si>
    <t>Куделин В.А.</t>
  </si>
  <si>
    <t>ИП Глава КФХ Никишаев В.Ю.</t>
  </si>
  <si>
    <t>ИП Свириденко И.А</t>
  </si>
  <si>
    <t>ИП Халалмагомедова С.К.</t>
  </si>
  <si>
    <t>ИП Черепова Т.Д.</t>
  </si>
  <si>
    <t>гражданин РФ Зевакина Н.А.</t>
  </si>
  <si>
    <t>ИП Хасуев Р.С.</t>
  </si>
  <si>
    <t>ИП Петросян Н.С.</t>
  </si>
  <si>
    <t>ИП Баклаганова О.Г.</t>
  </si>
  <si>
    <t>ООО "Веселовское ДСУ"</t>
  </si>
  <si>
    <t>ИП Маковкин В.Н.</t>
  </si>
  <si>
    <t>ИП Павленко С.А.</t>
  </si>
  <si>
    <t>ООО "Славяне"</t>
  </si>
  <si>
    <t>ИП Варданян В.В.</t>
  </si>
  <si>
    <t>Сальское Райпо</t>
  </si>
  <si>
    <t>ООО им. Ангельева</t>
  </si>
  <si>
    <t>ГБПОУ РО "САТК"</t>
  </si>
  <si>
    <t>ООО"Торговый дом "Молочные просторы""</t>
  </si>
  <si>
    <t>Плошкин В.А</t>
  </si>
  <si>
    <t>Сатаев Б.М.</t>
  </si>
  <si>
    <t>Администрация Гигантовского с.п. (уличного освещения)</t>
  </si>
  <si>
    <t>Самохвалова О.Ю.</t>
  </si>
  <si>
    <t>ИП Климова Т.И.</t>
  </si>
  <si>
    <t>ИП Гавриш И.И.</t>
  </si>
  <si>
    <t>Администрация Целинского с.п. (уличное освещение)</t>
  </si>
  <si>
    <t>ООО "Антарес"</t>
  </si>
  <si>
    <t>ИП Типикин А.В.</t>
  </si>
  <si>
    <t>ООО "Калинин"</t>
  </si>
  <si>
    <t>ИП Кулешов Е.А.</t>
  </si>
  <si>
    <t>Грибова О.А.</t>
  </si>
  <si>
    <t>ИП Оськин А.А.</t>
  </si>
  <si>
    <t>Целинское ПО</t>
  </si>
  <si>
    <t>ООО "Егорлык-Агро"</t>
  </si>
  <si>
    <t xml:space="preserve"> Гр. РФ Листровой А. Ф.</t>
  </si>
  <si>
    <t>АО "Донтара"</t>
  </si>
  <si>
    <t>Гр. РФ Ларин С.В.</t>
  </si>
  <si>
    <t>СПК "Изобильный"</t>
  </si>
  <si>
    <t>ООО "Садовод"</t>
  </si>
  <si>
    <t>ГБПОУ РО "СИТ"</t>
  </si>
  <si>
    <t>ИП Зажигаев А.В.</t>
  </si>
  <si>
    <t>ИП Сардалов А.И.</t>
  </si>
  <si>
    <t>ООО "Бизон-Юг"</t>
  </si>
  <si>
    <t>ПК "Стройматериалы"</t>
  </si>
  <si>
    <t>ИП Березовский С.А.</t>
  </si>
  <si>
    <t>ООО "Траст-Маркет"</t>
  </si>
  <si>
    <t>Итого по Сальским МЭС</t>
  </si>
  <si>
    <t>Шахтинские МЭС</t>
  </si>
  <si>
    <t>ООО "Автодон"</t>
  </si>
  <si>
    <t xml:space="preserve">Волкова Светлана Николаевна   </t>
  </si>
  <si>
    <t>Овчинникова Л.П.</t>
  </si>
  <si>
    <t>ООО ОДЦ "Город Будущего"</t>
  </si>
  <si>
    <t>Жаворонкова Вера Анатольевна</t>
  </si>
  <si>
    <t>Шпаковский Вячеслав Сергеевич</t>
  </si>
  <si>
    <t>Администрация г. Шахты. СНТ "Шахтер"</t>
  </si>
  <si>
    <t>Баженова Наталья Алексеевна</t>
  </si>
  <si>
    <t>ИП Долгий А.Н.</t>
  </si>
  <si>
    <t>ООО "АНТР-АКТИВ"</t>
  </si>
  <si>
    <t>ИП Яранский С.Г.</t>
  </si>
  <si>
    <t>ООО "Амфора"</t>
  </si>
  <si>
    <t>ООО "Траст Групп"</t>
  </si>
  <si>
    <t>ООО "НЭК" ("Авангард")-ушел на ОРЭМ</t>
  </si>
  <si>
    <t>ООО "НЭК" ("ШПЗ") ушел на ОРЭМ</t>
  </si>
  <si>
    <t>ООО "Текстильщик плюс"</t>
  </si>
  <si>
    <t>Кравченко Н.Н.</t>
  </si>
  <si>
    <t>Недогонов А.И.</t>
  </si>
  <si>
    <t>ООО "БЕКАР"</t>
  </si>
  <si>
    <t>ООО "Дорстрой-Информ"</t>
  </si>
  <si>
    <t>ООО "ТЕКСТИЛЬ ЛЕГПРОМ"</t>
  </si>
  <si>
    <t>ПАО ГК "ТНС энерго"</t>
  </si>
  <si>
    <t>ООО "ЭСО "Южный"</t>
  </si>
  <si>
    <t>Аветисян Р.С.</t>
  </si>
  <si>
    <t xml:space="preserve"> ООО "РСК" (прешел на ОРЭМ)</t>
  </si>
  <si>
    <t xml:space="preserve"> ООО "НЭК"( перешел на ОРЭМ)</t>
  </si>
  <si>
    <t xml:space="preserve"> ООО "РСК" (перешел на ОРЭМ)</t>
  </si>
  <si>
    <t>ЖСК Гидравлик</t>
  </si>
  <si>
    <t>ООО "УК "СПУТНИК" (был ТСЖ Привод)</t>
  </si>
  <si>
    <t>ООО "Шахтторгтехника"</t>
  </si>
  <si>
    <t xml:space="preserve">ООО "Альянс" Рынок Т-1  Фурманова ул., д.2        </t>
  </si>
  <si>
    <t xml:space="preserve">ООО "Альянс" Рынок (1) Т-1  Фурманова ул., д.2        </t>
  </si>
  <si>
    <t xml:space="preserve">ГУП РО "УРСВ" Канализационная насосная станция, Октябрьская ул., д.2 "Б"        </t>
  </si>
  <si>
    <t xml:space="preserve">ИП Голубков Г.В. Холодильник,  Монтажников ул., д.2 "а"        </t>
  </si>
  <si>
    <t xml:space="preserve">ФГУП "Российская телевизионная и радиовещательная сеть" Ретронслятор  Заводская ул.        </t>
  </si>
  <si>
    <t xml:space="preserve">ООО "Сулинские отвалы" Отвал металлургических шлаков  Заводская ул., д.1        </t>
  </si>
  <si>
    <t xml:space="preserve">АО "Региональные дороги" База  п. Пригородный        </t>
  </si>
  <si>
    <t xml:space="preserve">ГБУ РО "ОКЦФП" Здание диспансера. 1-я Кузнечная ул., д.18        </t>
  </si>
  <si>
    <t xml:space="preserve">Фальченко Сергей Михайлович Здание АБК; Административное здание; Контрольно-пропускной пункт; Здание № 2 ремонтных цехов; Здание № 3 ремонт грузовых автомобилей; Складские помещения (ГСМ, авторезина); Контрольно-технический пункт;  Шиноремонтный цех.  Шоссейная ул., д.б/н        </t>
  </si>
  <si>
    <t xml:space="preserve">Муниципальное автономное образовательное учреждение дополнительного образования детей специализированная детско-юношеская спортивная школа "Ника" высшей категории " Стадион Металлург "  Октябрьская ул., д.1        </t>
  </si>
  <si>
    <t xml:space="preserve">МУЗ "РБ"  г. Красного Сулина и Красносулинского района РО Педиатрическое отделение.  Братская ул. , д.4        </t>
  </si>
  <si>
    <t xml:space="preserve">ФГБУ ЦЖКУ министерства обороны РФ В/ч 40506  Чкалова пер.         </t>
  </si>
  <si>
    <t xml:space="preserve">МУЗ "РБ"  г. Красного Сулина и Красносулинского района РО ЦРБ-2  Фурманова ул., д.32        </t>
  </si>
  <si>
    <t xml:space="preserve"> Аракелян Л.В.Встроенное нежилое помещение.  Фурманова ул., д.9        </t>
  </si>
  <si>
    <t xml:space="preserve"> ООО "Жилкоммунсервис №1" Жилой дом.  Октябрьская ул., д.3        </t>
  </si>
  <si>
    <t xml:space="preserve">ОАО "Красносулинхлеб" хлебокомбинат  Ленина ул.   , д.12        </t>
  </si>
  <si>
    <t xml:space="preserve">МКУ "УМЗ" уличное освещение (, ТП-33)  Ленина ул.           </t>
  </si>
  <si>
    <t>ООО "Квантстрой-М"</t>
  </si>
  <si>
    <t>ИП Целуйко Ю.И. ул. Придорожная</t>
  </si>
  <si>
    <t>ИП Кириченко Д.А. ул Заводская, д. 1</t>
  </si>
  <si>
    <t>Рябыш О.С.  ул Металлургов, д.    27,</t>
  </si>
  <si>
    <t>ООО "Камплит" ул Буровая, д. 4,</t>
  </si>
  <si>
    <t>ООО "Заречное" Аграрная 1</t>
  </si>
  <si>
    <t xml:space="preserve">ОАО "РУСЭНЕРГОСБЫТ" Железная дорога (, ТП-86)  Вокзальная ул.       </t>
  </si>
  <si>
    <t>ООО "ЮМК ул Металлистов 30 м</t>
  </si>
  <si>
    <t>ОАО "ПНК" Щебоночный завод</t>
  </si>
  <si>
    <t xml:space="preserve"> Рябыш О.С.магазин  Комарова ул. , д.10, корп.1</t>
  </si>
  <si>
    <t xml:space="preserve">ООО "КЭС" магазин "Магнит"  50 лет Октября ул., д.30        </t>
  </si>
  <si>
    <t xml:space="preserve">ГБПОУ РО "ККПТ" Здание колледжа. Литер Б.  Чкалова ул.  , д.13        </t>
  </si>
  <si>
    <t xml:space="preserve">ФГОУ СПО "КМК" Здание общежития. Литер А.  Чкалова ул.  , д.13        </t>
  </si>
  <si>
    <t xml:space="preserve">Администрация Красносулинского городского поселения Жилой дом. Литер: А.  Комарова ул. , д.6        </t>
  </si>
  <si>
    <t xml:space="preserve">ООО "КЭС" магазин  ГАГАРИНА, д.6 "А"        </t>
  </si>
  <si>
    <t xml:space="preserve">ГБПОУ РО "ККПТ" Здание АБК.  Коммунальный пер., д.33 "А"        </t>
  </si>
  <si>
    <t xml:space="preserve">ООО «Красносулинское ХПП» База  Гагарина ул. , д.66        </t>
  </si>
  <si>
    <t>Евтухова Г.А. г Красный Сулин, Здание конторы,  Здание гаража,  Растворный узел , ул Гагарина, д.    37, ,</t>
  </si>
  <si>
    <t>ООО "Агроторг" Павлова 75</t>
  </si>
  <si>
    <t>ООО "Агроторг" Гагарина 33</t>
  </si>
  <si>
    <t>ООО "Юг Холдинг" Здание молочного цеха. г Красный Сулин ул Центральная,  д.0 б.н,</t>
  </si>
  <si>
    <t xml:space="preserve">ООО "Уютсервисстрой"  Жилой дом  Менделеева ул. , д.8        </t>
  </si>
  <si>
    <t xml:space="preserve"> ООО "Уютсервисстрой" Жилой дом  Менделеева ул. , д.6        </t>
  </si>
  <si>
    <t xml:space="preserve">ООО "Уютсервисстрой"  Жилой дом  Менделеева ул. , д.4        </t>
  </si>
  <si>
    <t xml:space="preserve">ООО "Уютсервисстрой"  Жилой дом  Менделеева ул. , д.2        </t>
  </si>
  <si>
    <t xml:space="preserve">ООО "УК МКД СУЛИН"  Жилой дом  Сулинская ул., д.33        </t>
  </si>
  <si>
    <t xml:space="preserve"> ООО "Жилкоммунсервис" Жилой дом  Сулинская ул., д.31        </t>
  </si>
  <si>
    <t xml:space="preserve">ООО "УК МКД СУЛИН"  Жилой дом  Сулинская ул., д.29        </t>
  </si>
  <si>
    <t xml:space="preserve">ООО "УК МКД СУЛИН"  Жилой дом  Сулинская ул., д.37        </t>
  </si>
  <si>
    <t xml:space="preserve">ООО "УК МКД СУЛИН"  Жилой дом  Сулинская ул., д.35        </t>
  </si>
  <si>
    <t>ООО УК "Жилкомсервис"</t>
  </si>
  <si>
    <t>ООО "УК Благоустройство"/ОДН</t>
  </si>
  <si>
    <t>СНТ "Чайка"</t>
  </si>
  <si>
    <t>Отдел МВД России по Усть-Донецкому району</t>
  </si>
  <si>
    <t>ГБУ РО "ЦРБ" в Усть-Донецком районе</t>
  </si>
  <si>
    <t>МБОУ Усть-Донецкая СОШ №1</t>
  </si>
  <si>
    <t>МБДОУ детский сад  "Золотой ключик"</t>
  </si>
  <si>
    <t>МБОУ Усть-Донецкая СОШ № 2</t>
  </si>
  <si>
    <t>МБДОУ ДС КВ "Родничок"</t>
  </si>
  <si>
    <t>МБОУ ДО СШ</t>
  </si>
  <si>
    <t>МБУ "Центр социального обслуживания граждан пожилого возраста и инвалидов"</t>
  </si>
  <si>
    <t>МБДОУ детский сад ОРВ "Солнышко"</t>
  </si>
  <si>
    <t>МКУ "Служба заказчика" Усть-Донецкого района</t>
  </si>
  <si>
    <t>МБУК "Районный Дом культуры"</t>
  </si>
  <si>
    <t>Администрация Апаринского сельского поселения</t>
  </si>
  <si>
    <t>МАУ МФЦ Усть-Донецкого района</t>
  </si>
  <si>
    <t>МБДОУ детский сад "Жар-птица"</t>
  </si>
  <si>
    <t>ООО "Усть-Донецкий Агропромышленный комплекс"</t>
  </si>
  <si>
    <t>Журавлев Е.В.</t>
  </si>
  <si>
    <t>ИП Вилисова Е.П.</t>
  </si>
  <si>
    <t>ИП Чиркинян А. М.</t>
  </si>
  <si>
    <t>ИП Ковзалов В.А.</t>
  </si>
  <si>
    <t>ИП Журавлева Т.В.</t>
  </si>
  <si>
    <t>Галушкин В.М.</t>
  </si>
  <si>
    <t>ИП Туренко Т.Д.</t>
  </si>
  <si>
    <t>ИП Куликова О.А.</t>
  </si>
  <si>
    <t>Глазков Р.В.</t>
  </si>
  <si>
    <t>Синель Н.Ю.</t>
  </si>
  <si>
    <t>Ларина В.М.</t>
  </si>
  <si>
    <t>Беляева О.В.</t>
  </si>
  <si>
    <t>Цыкун А.А.</t>
  </si>
  <si>
    <t>ИП Заикин Р.В.</t>
  </si>
  <si>
    <t>Лысых М.А.</t>
  </si>
  <si>
    <t>ИП Киреев Ю.Г.</t>
  </si>
  <si>
    <t>ООО "Усть-Донецкнефтепродукт"</t>
  </si>
  <si>
    <t>Апаринское РАЙПО</t>
  </si>
  <si>
    <t>ООО Царское"</t>
  </si>
  <si>
    <t>Ребикова Н.В.</t>
  </si>
  <si>
    <t>Сидоров В.И.</t>
  </si>
  <si>
    <t>ООО "Ресторатор Дона"</t>
  </si>
  <si>
    <t>Ткаченко С.В.</t>
  </si>
  <si>
    <t>ООО "МСО-Дон"</t>
  </si>
  <si>
    <t>Житников А.И.</t>
  </si>
  <si>
    <t>Сейранян А.Р.</t>
  </si>
  <si>
    <t>Трифонова Ю.А.</t>
  </si>
  <si>
    <t>ИП Вежичанина М.А.</t>
  </si>
  <si>
    <t>Попова Н.О.</t>
  </si>
  <si>
    <t>ИП Бородина С.В.</t>
  </si>
  <si>
    <t>ИП Карпеня Е.А.</t>
  </si>
  <si>
    <t>ИП Орлов И.Б.</t>
  </si>
  <si>
    <t>ИП Литвинов М. С.</t>
  </si>
  <si>
    <t>ИП Зубенко В.М.</t>
  </si>
  <si>
    <t>ИП Лукьяненков В.М.</t>
  </si>
  <si>
    <t>ИП Сандодзе С.О.</t>
  </si>
  <si>
    <t>ИП Чмирев Р.А.</t>
  </si>
  <si>
    <t>ИП Дьяконова Ю.Н.</t>
  </si>
  <si>
    <t>ИП Закурдаева Е.А.</t>
  </si>
  <si>
    <t>ИП Афонин А.В.</t>
  </si>
  <si>
    <t>Иванова Е.В.</t>
  </si>
  <si>
    <t>Орехов А.Б.</t>
  </si>
  <si>
    <t>ТСЖ "КВАРЦ"</t>
  </si>
  <si>
    <t>Гурьева И.В.</t>
  </si>
  <si>
    <t>ООО "ГрандРесурс"</t>
  </si>
  <si>
    <t>ООО "МагнитЭнерго"</t>
  </si>
  <si>
    <t>Цикаленко И.Н.</t>
  </si>
  <si>
    <t>ЖСК Свет шахтера</t>
  </si>
  <si>
    <t>ООО "Изумруд" Хабарова</t>
  </si>
  <si>
    <t>Бурда Светлана Юрьевна</t>
  </si>
  <si>
    <t>ИП Фалчаари Д,В.</t>
  </si>
  <si>
    <t>ООО "Шахтинвест"</t>
  </si>
  <si>
    <t>Арефьев В.А.</t>
  </si>
  <si>
    <t>ООО "МЭСК"</t>
  </si>
  <si>
    <t>ООО "ЛокомотивРемСервис"</t>
  </si>
  <si>
    <t>ООО "Актив - сервис"</t>
  </si>
  <si>
    <t>ООО "Дон-Авто"</t>
  </si>
  <si>
    <t>ООО "Дон-Стекло"</t>
  </si>
  <si>
    <t>Калашников В.В.</t>
  </si>
  <si>
    <t>Вяльцев О.В.</t>
  </si>
  <si>
    <t>Общество с ограниченной ответственностью "Сладости Дона"</t>
  </si>
  <si>
    <t>Дарда Антон Игоревич</t>
  </si>
  <si>
    <t>Шинкаренко Виталий Анатольевич</t>
  </si>
  <si>
    <t>ИП глава К(Ф)Х Даллари Р.О.</t>
  </si>
  <si>
    <t>ООО "Ковский горный щебеночный завод"</t>
  </si>
  <si>
    <t>ООО "Андрейка"</t>
  </si>
  <si>
    <t>ООО "ШАХТИНСКИЙ МЯСОКОМБИНАТ" ( был ООО "ЛАД")</t>
  </si>
  <si>
    <t>ООО "Полимергазстрой"</t>
  </si>
  <si>
    <t>ИП Безуглов Андрей Анатольевич</t>
  </si>
  <si>
    <t>ИП Каплина  В.П.</t>
  </si>
  <si>
    <t>ООО "Автомиг"</t>
  </si>
  <si>
    <t xml:space="preserve"> Алимов В.И.</t>
  </si>
  <si>
    <t>ООО "Бакс"</t>
  </si>
  <si>
    <t>ЖК "Шахтер"</t>
  </si>
  <si>
    <t>Индивидуальный предприниматель Алиев Эльшан Ханоглан оглы</t>
  </si>
  <si>
    <t>ТСЖ "Оригинал"</t>
  </si>
  <si>
    <t>ТСЖ "Волга"</t>
  </si>
  <si>
    <t>ТСН (ЖИЛЬЯ) "ВЕСНА"</t>
  </si>
  <si>
    <t>ОАО "Артемовский рынок"</t>
  </si>
  <si>
    <t>Инженерные взыскания перешли на ОРЭМ</t>
  </si>
  <si>
    <t>ИП Прядильщикова Н.Н.</t>
  </si>
  <si>
    <t>ТСЖ "Текстильная 49"</t>
  </si>
  <si>
    <t>ООО "ЦД "Дон-Текс"</t>
  </si>
  <si>
    <t>ООО "Монолит-Юг"</t>
  </si>
  <si>
    <t>ЖСК Дон</t>
  </si>
  <si>
    <t>ЖСК Верность</t>
  </si>
  <si>
    <t>ТСЖ Дружба</t>
  </si>
  <si>
    <t>ООО "УК СЕНЕСТРА" ТСЖ Шахтинка</t>
  </si>
  <si>
    <t>ЖК "НАУКА"  жил.дом ул. Островского, д. 27</t>
  </si>
  <si>
    <t>Гуляк С.Е. (был ООО "Бетпласт")</t>
  </si>
  <si>
    <t>ТСЖ "Уют"</t>
  </si>
  <si>
    <t>Общество с ограниченной ответственностью "Шахтинский пухоперовой комбинат"</t>
  </si>
  <si>
    <t>Арутюнян Рафаэл Леонидович</t>
  </si>
  <si>
    <t>ООО "НПК "ШЕЛЬФ" (был ООО "ШЭМЗ"Донэнергомаш")</t>
  </si>
  <si>
    <t>ООО "Шахтинская ГТЭС" (Искра 47)</t>
  </si>
  <si>
    <t>Кабаргина Т.И.</t>
  </si>
  <si>
    <t>ЖК "ТЕРРИКОН"</t>
  </si>
  <si>
    <t>ООО "Атлант - VI"</t>
  </si>
  <si>
    <t>Каюда  Вячеслав  Борисович</t>
  </si>
  <si>
    <t>ООО "Шахтинский мукомольный завод"</t>
  </si>
  <si>
    <t>Вергасов Герман Германович</t>
  </si>
  <si>
    <t>ООО "Фирма ДОНМИКС" (был ООО "ДОНМИКС")</t>
  </si>
  <si>
    <t>Общество с ограниченной ответственностью "Дон Изолятор"</t>
  </si>
  <si>
    <t>Гросу Татьяна Николаевна</t>
  </si>
  <si>
    <t>ООО "СПИРИТ" (был ООО "Машиностроительный Завод "Восток"</t>
  </si>
  <si>
    <t>Общество с ограниченной ответственностью "Шахтинский элеватор"</t>
  </si>
  <si>
    <t>ТСЖ "Уют-80"</t>
  </si>
  <si>
    <t>Пирогова С.А.</t>
  </si>
  <si>
    <t>ООО Завод "Техмаш"</t>
  </si>
  <si>
    <t>ООО "Техмаш" ( был ООО Завод "Техмаш")</t>
  </si>
  <si>
    <t>ООО "Валео"</t>
  </si>
  <si>
    <t xml:space="preserve"> ООО "Шахтинский мукомольный завод"</t>
  </si>
  <si>
    <t>Якименко Д.В.</t>
  </si>
  <si>
    <t>ООО "Сервис-Центр"</t>
  </si>
  <si>
    <t>ООО "Шахтинский регион"</t>
  </si>
  <si>
    <t>ИП Уваров Г.В.</t>
  </si>
  <si>
    <t>ИП Фоменко В.А.</t>
  </si>
  <si>
    <t>ООО Шахтинский рыбокомбинат</t>
  </si>
  <si>
    <t>ИП Тушминцев Алексей Владимирович</t>
  </si>
  <si>
    <t>ЖСК Горняк-1</t>
  </si>
  <si>
    <t>ООО "МАК -Лоджистик"</t>
  </si>
  <si>
    <t>ИП Гуковский А.А.</t>
  </si>
  <si>
    <t>ИП Сахоян Э.С.</t>
  </si>
  <si>
    <t xml:space="preserve">ГБОУ РО «КШИСП» Здание детского дома. пер.Школьный , д.4        </t>
  </si>
  <si>
    <t>ИП Гуковская М.Ю. Хлебопекарное предприятие г. Шахты пос. Аюта, ул. О.Кошевого, дом № 17</t>
  </si>
  <si>
    <t>ООО "Автомост" трасса М-4</t>
  </si>
  <si>
    <t>ЖСК "Обогатитель"</t>
  </si>
  <si>
    <t>ООО "Триумф"</t>
  </si>
  <si>
    <t>ИП Гуковский С.А.</t>
  </si>
  <si>
    <t>ООО "Пирамида"</t>
  </si>
  <si>
    <t>ООО "Колесо"</t>
  </si>
  <si>
    <t>Миюц Дмитрий Валерьевич</t>
  </si>
  <si>
    <t>Ластоверов Р.В.</t>
  </si>
  <si>
    <t>АО "СМУ-Дондорстрой"</t>
  </si>
  <si>
    <t>ООО НПФ "Сельсофт"</t>
  </si>
  <si>
    <t>ТСЖ "Майское"</t>
  </si>
  <si>
    <t>Индивидуальный предприниматель Павленко Юрий Валентинович</t>
  </si>
  <si>
    <t>Алексеева О.И.</t>
  </si>
  <si>
    <t>ООО "Март"</t>
  </si>
  <si>
    <t>ООО "КЛИНИКА ЭКСПЕРТ ЮГ" (был ООО "Клиника Эксперт Шахты")</t>
  </si>
  <si>
    <t>Полозов А.А.</t>
  </si>
  <si>
    <t>ИП Скайрк Л.Ф.</t>
  </si>
  <si>
    <t>ИП Тамоян В.Н. (был Сыркин С.П.)</t>
  </si>
  <si>
    <t>МУП г. Шахты "САХ" ( был МУП г.Шахты "Александровский Парк Культуры и Отдыха")</t>
  </si>
  <si>
    <t>ООО "ПО БЕТОНВЕРК" ( был ООО "БЕТОНВЕРК ЛТД")</t>
  </si>
  <si>
    <t>ООО "КомСтрой" -ушел на ОРЭМ</t>
  </si>
  <si>
    <t>ООО "ДМ"</t>
  </si>
  <si>
    <t>ООО "ОРБИТА"</t>
  </si>
  <si>
    <t>Хлгатян А.Х.</t>
  </si>
  <si>
    <t xml:space="preserve">ООО "КЭС"  </t>
  </si>
  <si>
    <t>ООО "КЭС" (был ООО "МагнитЭнерго")</t>
  </si>
  <si>
    <t>ИП Рудов В. Г.</t>
  </si>
  <si>
    <t>ИП Поддашкин И.В.</t>
  </si>
  <si>
    <t>Бойко С.Е.</t>
  </si>
  <si>
    <t>ООО "Шахтмет"</t>
  </si>
  <si>
    <t>Хатламаджиева О.В.</t>
  </si>
  <si>
    <t>ИП Атрохов К.И.</t>
  </si>
  <si>
    <t>Полозова О.А.</t>
  </si>
  <si>
    <t>Мельникова Н.Н.</t>
  </si>
  <si>
    <t>Сливенко Н. Е.</t>
  </si>
  <si>
    <t>Хлопонин Д.М.</t>
  </si>
  <si>
    <t>Жамакочан И.А.</t>
  </si>
  <si>
    <t>ИП Саруханян А.П.</t>
  </si>
  <si>
    <t>Худайбердиев А.Н.</t>
  </si>
  <si>
    <t>Кулага В.А.</t>
  </si>
  <si>
    <t>ООО "Армила"</t>
  </si>
  <si>
    <t xml:space="preserve">ООО "Шахтинская  инкубаторно-птицеводческая станция"     </t>
  </si>
  <si>
    <t>ООО "Лукойл-Энергосети"</t>
  </si>
  <si>
    <t>ООО "Межрегиональная энергосбытовая компания"</t>
  </si>
  <si>
    <t>ООО "Европа"</t>
  </si>
  <si>
    <t>Абрамова Н.Н.</t>
  </si>
  <si>
    <t>Азизов А.А.</t>
  </si>
  <si>
    <t>ООО "Энерджи Груп"</t>
  </si>
  <si>
    <t>ООО "Агросервис"</t>
  </si>
  <si>
    <t>Сметана В.А.</t>
  </si>
  <si>
    <t>ООО "Силуэт"</t>
  </si>
  <si>
    <t>ООО "Машдеталь"</t>
  </si>
  <si>
    <t>Лукашев А.Г.</t>
  </si>
  <si>
    <t xml:space="preserve">ЖСК "Светоч"                                          </t>
  </si>
  <si>
    <t>ООО "Шахтинский универмаг"</t>
  </si>
  <si>
    <t>ООО "Восток"</t>
  </si>
  <si>
    <t xml:space="preserve">ИП Дамирчари Э.Р. (был ОАО Фармация)      </t>
  </si>
  <si>
    <t>МАУК "Шахтинский драматический театр"</t>
  </si>
  <si>
    <t>ООО "Полипроф-99"</t>
  </si>
  <si>
    <t>АО "Ростпечать"</t>
  </si>
  <si>
    <t xml:space="preserve"> Тарасюк Е.В.</t>
  </si>
  <si>
    <t>ГБПОУ РО "ШРКТЭ им. ак.Степанова П.И."</t>
  </si>
  <si>
    <t>ООО "ШАХТСПЕЦСТРОЙ"</t>
  </si>
  <si>
    <t>ИП Сулейманова Е.Н.</t>
  </si>
  <si>
    <t>ООО Гостиница "Никопол"</t>
  </si>
  <si>
    <t>Полозова О.А.                     к-т. Аврора</t>
  </si>
  <si>
    <t>Шахтинский кооперативный техникум</t>
  </si>
  <si>
    <t>ООО "ПРОГРЕСС"</t>
  </si>
  <si>
    <t>ИП Сергиенко Е.М.</t>
  </si>
  <si>
    <t>ЖСК Прогресс</t>
  </si>
  <si>
    <t>ЖСК Восток-1</t>
  </si>
  <si>
    <t>ТСЖ "Мир"</t>
  </si>
  <si>
    <t>ЖСК "Космос"</t>
  </si>
  <si>
    <t>АНО "Центр-купол"</t>
  </si>
  <si>
    <t>ЖСК "Коммуна"</t>
  </si>
  <si>
    <t>ЖСК "Спутник"</t>
  </si>
  <si>
    <t>ЖСК Дружба</t>
  </si>
  <si>
    <t>ООО "Торговый дом "Дон-Текс"</t>
  </si>
  <si>
    <t>ЖСК Мир-5</t>
  </si>
  <si>
    <t>ООО "УК "ГОРОД БУДУЩЕГО" (был ЖСК Строитель)</t>
  </si>
  <si>
    <t>ЖК Колос</t>
  </si>
  <si>
    <t>ИП Гольцев Н.Т.</t>
  </si>
  <si>
    <t>ЖК Заря</t>
  </si>
  <si>
    <t>ИП Юдина А.В.(был ВООИ "Синтез")</t>
  </si>
  <si>
    <t>ЗАО АГАПА</t>
  </si>
  <si>
    <t>ИП Шаравин Александр Валерьевич</t>
  </si>
  <si>
    <t>ЖСК Южный-2</t>
  </si>
  <si>
    <t>ЖСК Победа</t>
  </si>
  <si>
    <t>Егорян Агуник Цолаковна</t>
  </si>
  <si>
    <t>ИП Сахоян С.Р.</t>
  </si>
  <si>
    <t>ООО Радуга-99</t>
  </si>
  <si>
    <t>ИП Шварцман С.В. (был ООО Морозко)</t>
  </si>
  <si>
    <t>МКБ "Дон-Тексбанк"   Общество с ограниченной ответственностью</t>
  </si>
  <si>
    <t>МРО православный Приход Покровского кафедрального собора г. Шахты</t>
  </si>
  <si>
    <t>Юрков А.В.</t>
  </si>
  <si>
    <t xml:space="preserve">ИП Федорова И.О.         </t>
  </si>
  <si>
    <t xml:space="preserve">ИП Зорина Л.Л.   </t>
  </si>
  <si>
    <t>Заболотная Л.Н. (был Заболотный В.А.)</t>
  </si>
  <si>
    <t>ООО "Спецстрой"</t>
  </si>
  <si>
    <t xml:space="preserve"> ООО "Агроторг" (был ИП Герасимова И.В.)</t>
  </si>
  <si>
    <t>ИП Багдасарян А.Х.</t>
  </si>
  <si>
    <t>ИП Будникова Л.Г.</t>
  </si>
  <si>
    <t>ИП Юденко С.И.</t>
  </si>
  <si>
    <t>ИП Юденко В.В.</t>
  </si>
  <si>
    <t>ИП Лопата А.И.</t>
  </si>
  <si>
    <t>ООО "Стайер"</t>
  </si>
  <si>
    <t>МБУ ДО СШ № 5 г.Шахты (крытый каток, холод.станция)</t>
  </si>
  <si>
    <t xml:space="preserve">  Понамаренко Е.С.</t>
  </si>
  <si>
    <t>ТСН "ПРОЛЕТАРКА"</t>
  </si>
  <si>
    <t>ООО НЭК -ушел на ОРЭМ</t>
  </si>
  <si>
    <t>ИП Скрипка М.Г.</t>
  </si>
  <si>
    <t>ОАО "Донречторг" (был ООО "Донэкспорт")</t>
  </si>
  <si>
    <t>ООО "МагнитЭнерго" Советская 242</t>
  </si>
  <si>
    <t>ООО "МагнитЭнерго"" Советская 119 - ушел на ОРЭМ</t>
  </si>
  <si>
    <t>ИП Гершман А.Л. "Максимум"</t>
  </si>
  <si>
    <t>ИП Гершман А.Л. Торгово-офисный центр</t>
  </si>
  <si>
    <t>ИП Ступина Е.А. (был ИП Здорова Л.П.)</t>
  </si>
  <si>
    <t>ООО "НОВАКИТ" (был ИП Вовк Николай Алексеевич)</t>
  </si>
  <si>
    <t>Индивидуальный предприниматель Вовк Николай Алексеевич</t>
  </si>
  <si>
    <t>Запорожец Сергей Степанович</t>
  </si>
  <si>
    <t>Ситников Евгений Владимирович</t>
  </si>
  <si>
    <t>Дорохин Александр Анатольевич</t>
  </si>
  <si>
    <t>Алманова Ливида Харалампиевна</t>
  </si>
  <si>
    <t>Трифанова Ольга Александровна</t>
  </si>
  <si>
    <t>Лавриков Роман Геннадьевич (был ИП Лаврикова Татьяна Владимировна)</t>
  </si>
  <si>
    <t>Индивидуальный предприниматель Штукатурова Елена Владимировна</t>
  </si>
  <si>
    <t>ИП Фалчари Оник Шахназари</t>
  </si>
  <si>
    <t>Павленко Елена Николаевна (был Хопрячков Алексей Александрович)</t>
  </si>
  <si>
    <t>ООО "Торговое Дело" (был ООО "Сталь-Снаб")</t>
  </si>
  <si>
    <t>ИП Понамаренко И.Н.</t>
  </si>
  <si>
    <t>ИП Дивина О.В.</t>
  </si>
  <si>
    <t>Потатуева А.Ю. (был ООО "БИЗНЕС ФИНАНС")</t>
  </si>
  <si>
    <t>МПК ООО "Дончак"</t>
  </si>
  <si>
    <t>ООО "Звенящие кедры"</t>
  </si>
  <si>
    <t>ООО "КЭС" (был ООО "Энергосистема" (РЦ Магнит)</t>
  </si>
  <si>
    <t>ООО "АТП ДСМ"</t>
  </si>
  <si>
    <t>ТСЖ "Горняк"</t>
  </si>
  <si>
    <t>ООО "УК "ГОРОД БУДУЩЕГО" Жилой дом, ул. Достоевского, 70 А (был ТСЖ Молодежный)</t>
  </si>
  <si>
    <t>Индивидуальный предприниматель Иванова Елена Павловна</t>
  </si>
  <si>
    <t>ООО Миф</t>
  </si>
  <si>
    <t>ООО "ЕЭС-Гарант"</t>
  </si>
  <si>
    <t>ООО "Донстройсервис"</t>
  </si>
  <si>
    <t>ООО "Донстройантрацит"</t>
  </si>
  <si>
    <t>ООО "НПК НИКА"</t>
  </si>
  <si>
    <t xml:space="preserve"> Усов Михаил Игоревич</t>
  </si>
  <si>
    <t>ООО "Ростовское ДСУ"</t>
  </si>
  <si>
    <t>ИП Даллари О.В. (был Даллари Р. О.)</t>
  </si>
  <si>
    <t>ООО МПК "Виктория" (была Другалева М.А.)</t>
  </si>
  <si>
    <t>Митрофанов С.В. (был ООО "Донуглестрой")</t>
  </si>
  <si>
    <t>Апарина Е.С. (был Апарин Д.А.)</t>
  </si>
  <si>
    <t>ИП Жидков В.В.</t>
  </si>
  <si>
    <t>ИП Вовк Л.В.</t>
  </si>
  <si>
    <t>ИП Хачатрян В.А.</t>
  </si>
  <si>
    <t>ИП Горелова  Л.В.</t>
  </si>
  <si>
    <t>ООО МПФ "Тригон"</t>
  </si>
  <si>
    <t>Диденко В.Ю.</t>
  </si>
  <si>
    <t>ИП Петин А.Н.</t>
  </si>
  <si>
    <t>ЖСК "Труд"</t>
  </si>
  <si>
    <t>ТСЖ "Гранит"</t>
  </si>
  <si>
    <t>Саруханян А.П.</t>
  </si>
  <si>
    <t>ГБПОУ РО ПП № 33</t>
  </si>
  <si>
    <t>ЖСК Полет</t>
  </si>
  <si>
    <t>ООО Многопрофильная фирма "Тригон"</t>
  </si>
  <si>
    <t>ООО "Изумруд"Индустриальная</t>
  </si>
  <si>
    <t>ЖСК Строитель</t>
  </si>
  <si>
    <t>ООО "Деркул"</t>
  </si>
  <si>
    <t>ООО "Март Плюс"</t>
  </si>
  <si>
    <t>Пацуков Олег Вячеславович</t>
  </si>
  <si>
    <t>Исаева Таисия Евгеньевна</t>
  </si>
  <si>
    <t>Индивидуальный предприниматель Дабаков Валентин Валерьевич</t>
  </si>
  <si>
    <t>ИП Юханаев А.Л.</t>
  </si>
  <si>
    <t>Удуденко Василий  Васильевич</t>
  </si>
  <si>
    <t>Итого по Шахтинским МЭС</t>
  </si>
  <si>
    <t>Итого по АО «Донэнерго»</t>
  </si>
  <si>
    <t>Итого по филиалу ПАО «Россети Юг» – «Ростовэнерго» на территории Ростовской области</t>
  </si>
  <si>
    <t>Величина потребления электрической энергии потребителей, указанная в графике, определена для условий прохождения максимума нагрузок при среднесуточных температурах наружного воздуха, соответствующих температуре наиболее холодной пятидневки с обеспеченностью 0,92 (-17,8°С).</t>
  </si>
  <si>
    <t xml:space="preserve">Первый заместитель директора – </t>
  </si>
  <si>
    <t>В.В. Непошивайленко</t>
  </si>
  <si>
    <t>ПС 110 кВ ГП</t>
  </si>
  <si>
    <t>ПС 110 кВ С1</t>
  </si>
  <si>
    <t>ПС 110 кВ С2</t>
  </si>
  <si>
    <t>ПС 110 кВ С3</t>
  </si>
  <si>
    <t>ПС 110 кВ С7</t>
  </si>
  <si>
    <t>ПС 110 кВ Ш14</t>
  </si>
  <si>
    <t>ПС 110 кВ Ш16</t>
  </si>
  <si>
    <t>ПС 110 кВ Ш29</t>
  </si>
  <si>
    <t>ПС 110 кВ Ш46</t>
  </si>
  <si>
    <t>ПС 110 кВ Ш49</t>
  </si>
  <si>
    <t>ПС 110 кВ Ш6</t>
  </si>
  <si>
    <t>ПС 110 кВ Ш8</t>
  </si>
  <si>
    <t>ЖК "ФУРНИТУРА" (был ЖСК Фурнитура)</t>
  </si>
  <si>
    <t>ООО Санидж</t>
  </si>
  <si>
    <t>ПС 110 кВ Ш9</t>
  </si>
  <si>
    <t>ПС 35 кВ Ш11</t>
  </si>
  <si>
    <t>ПС 35 кВ Ш12</t>
  </si>
  <si>
    <t>ПС 35 кВ Ш13</t>
  </si>
  <si>
    <t>Шестопалов Павел Николаевич</t>
  </si>
  <si>
    <t>Афанасьев Михаил Владимирович</t>
  </si>
  <si>
    <t>ПС 35 кВ Ш15</t>
  </si>
  <si>
    <t>ПС 35 кВ Ш22</t>
  </si>
  <si>
    <t>ПС 35 кВ Ш23</t>
  </si>
  <si>
    <t>ПС 35 кВ Ш4</t>
  </si>
  <si>
    <t>Общество с ограниченной ответственностью "Медиа Портал Шахты"</t>
  </si>
  <si>
    <t>Главный инженер филиала ПАО «Россети Юг» – «Ростовэнерго»</t>
  </si>
  <si>
    <t>Первый заместитель директора –</t>
  </si>
  <si>
    <t>главный диспетчер</t>
  </si>
  <si>
    <t xml:space="preserve">Филиала АО «СО ЕЭС» </t>
  </si>
  <si>
    <t>Ростовское РДУ</t>
  </si>
  <si>
    <t>____________А.Н. Малюков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</si>
</sst>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0"/>
    <numFmt numFmtId="166" formatCode="0.0000000"/>
    <numFmt numFmtId="167" formatCode="0.000"/>
  </numFmts>
  <fonts count="25"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indexed="65"/>
      <name val="Times New Roman2"/>
    </font>
    <font>
      <sz val="10"/>
      <name val="Arial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0"/>
      <color theme="11"/>
      <name val="Arial"/>
      <family val="2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55"/>
      </patternFill>
    </fill>
    <fill>
      <patternFill patternType="solid">
        <fgColor indexed="5"/>
        <bgColor indexed="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2" borderId="0"/>
    <xf numFmtId="0" fontId="3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105">
    <xf numFmtId="0" fontId="0" fillId="0" borderId="0" xfId="0"/>
    <xf numFmtId="0" fontId="18" fillId="0" borderId="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167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 applyProtection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 wrapText="1"/>
    </xf>
    <xf numFmtId="2" fontId="21" fillId="0" borderId="1" xfId="2" applyNumberFormat="1" applyFont="1" applyFill="1" applyBorder="1" applyAlignment="1">
      <alignment horizontal="center" vertical="center" wrapText="1"/>
    </xf>
    <xf numFmtId="167" fontId="18" fillId="0" borderId="1" xfId="2" applyNumberFormat="1" applyFont="1" applyFill="1" applyBorder="1" applyAlignment="1">
      <alignment horizontal="center" vertical="center" wrapText="1"/>
    </xf>
    <xf numFmtId="2" fontId="20" fillId="0" borderId="1" xfId="2" applyNumberFormat="1" applyFont="1" applyFill="1" applyBorder="1" applyAlignment="1">
      <alignment horizontal="center" vertical="center" wrapText="1"/>
    </xf>
    <xf numFmtId="167" fontId="22" fillId="0" borderId="0" xfId="2" applyNumberFormat="1" applyFont="1" applyFill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 shrinkToFit="1"/>
    </xf>
    <xf numFmtId="167" fontId="19" fillId="0" borderId="1" xfId="2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167" fontId="18" fillId="3" borderId="1" xfId="2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67" fontId="24" fillId="3" borderId="1" xfId="2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4" fontId="18" fillId="3" borderId="3" xfId="0" applyNumberFormat="1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4" fontId="24" fillId="3" borderId="3" xfId="0" applyNumberFormat="1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4" fontId="24" fillId="3" borderId="1" xfId="0" applyNumberFormat="1" applyFont="1" applyFill="1" applyBorder="1" applyAlignment="1">
      <alignment horizontal="center" vertical="center" wrapText="1"/>
    </xf>
    <xf numFmtId="0" fontId="17" fillId="3" borderId="3" xfId="3" applyFont="1" applyFill="1" applyBorder="1" applyAlignment="1" applyProtection="1">
      <alignment horizontal="center" vertical="center" wrapText="1"/>
    </xf>
    <xf numFmtId="0" fontId="24" fillId="3" borderId="3" xfId="3" applyFont="1" applyFill="1" applyBorder="1" applyAlignment="1" applyProtection="1">
      <alignment horizontal="center" vertical="center" wrapText="1"/>
    </xf>
    <xf numFmtId="0" fontId="17" fillId="3" borderId="1" xfId="3" applyFont="1" applyFill="1" applyBorder="1" applyAlignment="1" applyProtection="1">
      <alignment horizontal="center" vertical="center" wrapText="1"/>
    </xf>
    <xf numFmtId="0" fontId="24" fillId="3" borderId="1" xfId="3" applyFont="1" applyFill="1" applyBorder="1" applyAlignment="1" applyProtection="1">
      <alignment horizontal="center" vertical="center" wrapText="1"/>
    </xf>
    <xf numFmtId="4" fontId="20" fillId="0" borderId="1" xfId="2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/>
    <xf numFmtId="164" fontId="9" fillId="0" borderId="0" xfId="0" applyNumberFormat="1" applyFont="1" applyFill="1"/>
    <xf numFmtId="164" fontId="8" fillId="0" borderId="0" xfId="0" applyNumberFormat="1" applyFont="1" applyFill="1"/>
    <xf numFmtId="0" fontId="0" fillId="0" borderId="0" xfId="0" applyFill="1"/>
    <xf numFmtId="0" fontId="11" fillId="0" borderId="0" xfId="0" applyFont="1" applyFill="1" applyAlignment="1">
      <alignment horizontal="left" vertical="center"/>
    </xf>
    <xf numFmtId="164" fontId="10" fillId="0" borderId="0" xfId="0" applyNumberFormat="1" applyFont="1" applyFill="1"/>
    <xf numFmtId="0" fontId="11" fillId="0" borderId="0" xfId="0" applyFont="1" applyFill="1"/>
    <xf numFmtId="0" fontId="9" fillId="0" borderId="0" xfId="0" applyFont="1" applyFill="1"/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1" fontId="9" fillId="0" borderId="0" xfId="0" applyNumberFormat="1" applyFont="1" applyFill="1" applyAlignment="1">
      <alignment horizontal="center"/>
    </xf>
    <xf numFmtId="164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2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 wrapText="1"/>
    </xf>
    <xf numFmtId="165" fontId="17" fillId="0" borderId="1" xfId="0" applyNumberFormat="1" applyFont="1" applyFill="1" applyBorder="1" applyAlignment="1" applyProtection="1">
      <alignment horizontal="center" vertical="center"/>
    </xf>
    <xf numFmtId="165" fontId="17" fillId="0" borderId="1" xfId="10" applyNumberFormat="1" applyFont="1" applyFill="1" applyBorder="1" applyAlignment="1" applyProtection="1">
      <alignment horizontal="center" vertical="center"/>
    </xf>
    <xf numFmtId="0" fontId="17" fillId="0" borderId="1" xfId="1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7" fillId="0" borderId="1" xfId="0" applyNumberFormat="1" applyFont="1" applyFill="1" applyBorder="1" applyAlignment="1" applyProtection="1">
      <alignment horizontal="center" vertical="center" wrapText="1"/>
    </xf>
    <xf numFmtId="165" fontId="17" fillId="0" borderId="1" xfId="1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wrapText="1"/>
    </xf>
    <xf numFmtId="2" fontId="17" fillId="0" borderId="1" xfId="10" applyNumberFormat="1" applyFont="1" applyFill="1" applyBorder="1" applyAlignment="1" applyProtection="1">
      <alignment horizontal="center" vertical="center"/>
    </xf>
    <xf numFmtId="166" fontId="8" fillId="0" borderId="0" xfId="0" applyNumberFormat="1" applyFont="1" applyFill="1"/>
    <xf numFmtId="0" fontId="18" fillId="0" borderId="1" xfId="1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8" fillId="0" borderId="1" xfId="7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 shrinkToFit="1"/>
    </xf>
    <xf numFmtId="0" fontId="18" fillId="0" borderId="1" xfId="12" applyFont="1" applyFill="1" applyBorder="1" applyAlignment="1" applyProtection="1">
      <alignment horizontal="center" vertical="center" wrapText="1" shrinkToFit="1"/>
    </xf>
    <xf numFmtId="0" fontId="18" fillId="0" borderId="1" xfId="13" applyFont="1" applyFill="1" applyBorder="1" applyAlignment="1" applyProtection="1">
      <alignment horizontal="center" vertical="center" wrapText="1" shrinkToFit="1"/>
    </xf>
    <xf numFmtId="0" fontId="18" fillId="0" borderId="1" xfId="0" applyFont="1" applyFill="1" applyBorder="1" applyAlignment="1" applyProtection="1">
      <alignment horizontal="center" vertical="center" wrapText="1" shrinkToFit="1"/>
      <protection locked="0"/>
    </xf>
    <xf numFmtId="0" fontId="18" fillId="0" borderId="1" xfId="0" applyFont="1" applyFill="1" applyBorder="1" applyAlignment="1">
      <alignment horizontal="center" vertical="center" wrapText="1" shrinkToFit="1"/>
    </xf>
    <xf numFmtId="1" fontId="1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65" fontId="18" fillId="0" borderId="1" xfId="0" applyNumberFormat="1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 shrinkToFit="1"/>
    </xf>
    <xf numFmtId="2" fontId="19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>
      <alignment horizontal="left" wrapText="1"/>
    </xf>
    <xf numFmtId="164" fontId="14" fillId="0" borderId="0" xfId="0" applyNumberFormat="1" applyFont="1" applyFill="1"/>
    <xf numFmtId="1" fontId="8" fillId="0" borderId="0" xfId="0" applyNumberFormat="1" applyFont="1" applyFill="1"/>
    <xf numFmtId="0" fontId="20" fillId="0" borderId="1" xfId="2" applyFont="1" applyFill="1" applyBorder="1" applyAlignment="1">
      <alignment horizontal="center" vertical="center" wrapText="1"/>
    </xf>
    <xf numFmtId="4" fontId="20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right" wrapText="1"/>
    </xf>
    <xf numFmtId="0" fontId="20" fillId="0" borderId="1" xfId="2" applyFont="1" applyFill="1" applyBorder="1" applyAlignment="1">
      <alignment horizontal="center" vertical="center" wrapText="1" shrinkToFit="1"/>
    </xf>
    <xf numFmtId="0" fontId="21" fillId="0" borderId="1" xfId="2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2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1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164" fontId="14" fillId="0" borderId="0" xfId="0" applyNumberFormat="1" applyFont="1" applyFill="1" applyAlignment="1">
      <alignment horizontal="center"/>
    </xf>
    <xf numFmtId="164" fontId="10" fillId="0" borderId="0" xfId="0" applyNumberFormat="1" applyFont="1" applyFill="1"/>
    <xf numFmtId="164" fontId="15" fillId="0" borderId="0" xfId="0" applyNumberFormat="1" applyFont="1" applyFill="1" applyAlignment="1">
      <alignment horizontal="center"/>
    </xf>
    <xf numFmtId="164" fontId="8" fillId="0" borderId="0" xfId="0" applyNumberFormat="1" applyFont="1" applyFill="1"/>
    <xf numFmtId="1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left" vertical="center"/>
    </xf>
  </cellXfs>
  <cellStyles count="14">
    <cellStyle name="Default" xfId="1"/>
    <cellStyle name="Excel Built-in Accent1" xfId="2"/>
    <cellStyle name="Excel Built-in Excel Built-in Excel Built-in Excel Built-in Excel Built-in Normal" xfId="3"/>
    <cellStyle name="Excel Built-in Explanatory Text" xfId="4"/>
    <cellStyle name="Excel Built-in Normal" xfId="5"/>
    <cellStyle name="Обычный" xfId="0" builtinId="0"/>
    <cellStyle name="Обычный 2" xfId="6"/>
    <cellStyle name="Обычный 3" xfId="7"/>
    <cellStyle name="Обычный 3 2" xfId="8"/>
    <cellStyle name="Обычный 4" xfId="9"/>
    <cellStyle name="Обычный 5" xfId="10"/>
    <cellStyle name="Обычный_График ограничения Морозовск 2010-2011 год (готовый)" xfId="11"/>
    <cellStyle name="Обычный_Копия Приложения 2,3 к письму Тацинская" xfId="12"/>
    <cellStyle name="Открывавшаяся гиперссылка" xfId="13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4363"/>
  <sheetViews>
    <sheetView tabSelected="1" view="pageBreakPreview" workbookViewId="0">
      <selection activeCell="A19" sqref="A19:L19"/>
    </sheetView>
  </sheetViews>
  <sheetFormatPr defaultRowHeight="11.25" customHeight="1"/>
  <cols>
    <col min="1" max="1" width="7.42578125" style="85" bestFit="1" customWidth="1"/>
    <col min="2" max="2" width="35.7109375" style="29" customWidth="1"/>
    <col min="3" max="12" width="13" style="29" customWidth="1"/>
    <col min="13" max="13" width="10.85546875" style="29" bestFit="1" customWidth="1"/>
    <col min="14" max="257" width="9.140625" style="29" customWidth="1"/>
    <col min="258" max="16384" width="9.140625" style="30"/>
  </cols>
  <sheetData>
    <row r="1" spans="1:19" ht="2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9" s="32" customFormat="1" ht="23.25">
      <c r="A2" s="31" t="s">
        <v>0</v>
      </c>
      <c r="B2" s="31"/>
      <c r="D2" s="31" t="s">
        <v>0</v>
      </c>
      <c r="E2" s="31"/>
      <c r="F2" s="33"/>
      <c r="G2" s="34"/>
      <c r="H2" s="35" t="s">
        <v>1</v>
      </c>
      <c r="I2" s="35"/>
      <c r="J2" s="35"/>
      <c r="K2" s="35"/>
      <c r="L2" s="33"/>
      <c r="N2" s="33"/>
      <c r="P2" s="36"/>
      <c r="Q2" s="36"/>
      <c r="R2" s="36"/>
      <c r="S2" s="36"/>
    </row>
    <row r="3" spans="1:19" s="32" customFormat="1" ht="23.25">
      <c r="A3" s="31"/>
      <c r="B3" s="31"/>
      <c r="D3" s="35" t="s">
        <v>8952</v>
      </c>
      <c r="E3" s="35"/>
      <c r="F3" s="35"/>
      <c r="G3" s="34"/>
      <c r="H3" s="31" t="s">
        <v>2</v>
      </c>
      <c r="I3" s="31"/>
      <c r="J3" s="31"/>
      <c r="K3" s="31"/>
      <c r="L3" s="31"/>
      <c r="N3" s="33"/>
      <c r="P3" s="36"/>
      <c r="Q3" s="36"/>
      <c r="R3" s="36"/>
      <c r="S3" s="36"/>
    </row>
    <row r="4" spans="1:19" s="32" customFormat="1" ht="23.25">
      <c r="A4" s="35" t="s">
        <v>3</v>
      </c>
      <c r="B4" s="35"/>
      <c r="D4" s="35" t="s">
        <v>8953</v>
      </c>
      <c r="E4" s="35"/>
      <c r="F4" s="35"/>
      <c r="G4" s="34"/>
      <c r="H4" s="35" t="s">
        <v>4</v>
      </c>
      <c r="I4" s="35"/>
      <c r="J4" s="35"/>
      <c r="K4" s="35"/>
      <c r="L4" s="35"/>
      <c r="N4" s="35"/>
      <c r="P4" s="37"/>
      <c r="Q4" s="37"/>
      <c r="R4" s="37"/>
      <c r="S4" s="36"/>
    </row>
    <row r="5" spans="1:19" s="32" customFormat="1" ht="22.5">
      <c r="A5" s="35" t="s">
        <v>5</v>
      </c>
      <c r="B5" s="35"/>
      <c r="D5" s="35" t="s">
        <v>8954</v>
      </c>
      <c r="E5" s="35"/>
      <c r="F5" s="35"/>
      <c r="G5" s="34"/>
      <c r="H5" s="35" t="s">
        <v>6</v>
      </c>
      <c r="I5" s="35"/>
      <c r="J5" s="35"/>
      <c r="K5" s="35"/>
      <c r="L5" s="35"/>
      <c r="N5" s="35"/>
      <c r="P5" s="37"/>
      <c r="Q5" s="37"/>
      <c r="R5" s="37"/>
      <c r="S5" s="37"/>
    </row>
    <row r="6" spans="1:19" s="32" customFormat="1" ht="23.25">
      <c r="A6" s="31"/>
      <c r="B6" s="31"/>
      <c r="D6" s="104" t="s">
        <v>8955</v>
      </c>
      <c r="E6" s="104"/>
      <c r="F6" s="104"/>
      <c r="G6" s="34"/>
      <c r="H6" s="31" t="s">
        <v>7</v>
      </c>
      <c r="I6" s="31"/>
      <c r="J6" s="33"/>
      <c r="K6" s="33"/>
      <c r="L6" s="33"/>
      <c r="N6" s="33"/>
      <c r="P6" s="36"/>
      <c r="Q6" s="36"/>
      <c r="R6" s="36"/>
      <c r="S6" s="36"/>
    </row>
    <row r="7" spans="1:19" s="32" customFormat="1" ht="23.25">
      <c r="A7" s="31"/>
      <c r="B7" s="31"/>
      <c r="D7" s="31" t="s">
        <v>8</v>
      </c>
      <c r="E7" s="31"/>
      <c r="F7" s="33"/>
      <c r="G7" s="34"/>
      <c r="H7" s="31" t="s">
        <v>8</v>
      </c>
      <c r="I7" s="31"/>
      <c r="J7" s="33"/>
      <c r="K7" s="33"/>
      <c r="L7" s="33"/>
      <c r="N7" s="33"/>
      <c r="P7" s="36"/>
      <c r="Q7" s="36"/>
      <c r="R7" s="36"/>
      <c r="S7" s="36"/>
    </row>
    <row r="8" spans="1:19" s="32" customFormat="1" ht="23.25">
      <c r="A8" s="31" t="s">
        <v>9</v>
      </c>
      <c r="B8" s="31"/>
      <c r="D8" s="31" t="s">
        <v>8956</v>
      </c>
      <c r="E8" s="31"/>
      <c r="F8" s="33"/>
      <c r="G8" s="34"/>
      <c r="H8" s="31" t="s">
        <v>10</v>
      </c>
      <c r="I8" s="31"/>
      <c r="J8" s="33"/>
      <c r="K8" s="33"/>
      <c r="L8" s="33"/>
      <c r="N8" s="33"/>
      <c r="P8" s="36"/>
      <c r="Q8" s="36"/>
      <c r="R8" s="36"/>
      <c r="S8" s="36"/>
    </row>
    <row r="9" spans="1:19" s="32" customFormat="1" ht="23.25">
      <c r="A9" s="31" t="s">
        <v>11</v>
      </c>
      <c r="B9" s="31"/>
      <c r="D9" s="31" t="s">
        <v>12</v>
      </c>
      <c r="E9" s="31"/>
      <c r="F9" s="33"/>
      <c r="G9" s="34"/>
      <c r="H9" s="31" t="s">
        <v>12</v>
      </c>
      <c r="I9" s="31"/>
      <c r="J9" s="33"/>
      <c r="K9" s="33"/>
      <c r="L9" s="33"/>
      <c r="N9" s="33"/>
      <c r="P9" s="36"/>
      <c r="Q9" s="36"/>
      <c r="R9" s="36"/>
      <c r="S9" s="36"/>
    </row>
    <row r="10" spans="1:19" s="32" customFormat="1" ht="20.25">
      <c r="A10" s="3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9" s="32" customFormat="1" ht="20.25">
      <c r="A11" s="98" t="s">
        <v>13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28"/>
      <c r="N11" s="28"/>
    </row>
    <row r="12" spans="1:19" s="32" customFormat="1" ht="18.75">
      <c r="A12" s="99" t="s">
        <v>14</v>
      </c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0"/>
    </row>
    <row r="13" spans="1:19" s="32" customFormat="1" ht="18.75">
      <c r="A13" s="99" t="s">
        <v>15</v>
      </c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</row>
    <row r="14" spans="1:19" ht="12.75">
      <c r="A14" s="101"/>
      <c r="B14" s="101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9" ht="12.75">
      <c r="A15" s="103" t="s">
        <v>16</v>
      </c>
      <c r="B15" s="94" t="s">
        <v>17</v>
      </c>
      <c r="C15" s="94" t="s">
        <v>18</v>
      </c>
      <c r="D15" s="94"/>
      <c r="E15" s="94"/>
      <c r="F15" s="94"/>
      <c r="G15" s="94"/>
      <c r="H15" s="94"/>
      <c r="I15" s="94"/>
      <c r="J15" s="94"/>
      <c r="K15" s="94"/>
      <c r="L15" s="94"/>
    </row>
    <row r="16" spans="1:19" ht="12.75">
      <c r="A16" s="103"/>
      <c r="B16" s="94"/>
      <c r="C16" s="39" t="s">
        <v>19</v>
      </c>
      <c r="D16" s="39" t="s">
        <v>20</v>
      </c>
      <c r="E16" s="39" t="s">
        <v>21</v>
      </c>
      <c r="F16" s="39" t="s">
        <v>22</v>
      </c>
      <c r="G16" s="39" t="s">
        <v>23</v>
      </c>
      <c r="H16" s="39" t="s">
        <v>24</v>
      </c>
      <c r="I16" s="39" t="s">
        <v>25</v>
      </c>
      <c r="J16" s="39" t="s">
        <v>26</v>
      </c>
      <c r="K16" s="39" t="s">
        <v>27</v>
      </c>
      <c r="L16" s="39" t="s">
        <v>28</v>
      </c>
    </row>
    <row r="17" spans="1:12" ht="12.75">
      <c r="A17" s="40" t="s">
        <v>29</v>
      </c>
      <c r="B17" s="39" t="s">
        <v>30</v>
      </c>
      <c r="C17" s="39" t="s">
        <v>31</v>
      </c>
      <c r="D17" s="39" t="s">
        <v>32</v>
      </c>
      <c r="E17" s="39" t="s">
        <v>33</v>
      </c>
      <c r="F17" s="39" t="s">
        <v>34</v>
      </c>
      <c r="G17" s="39" t="s">
        <v>35</v>
      </c>
      <c r="H17" s="39" t="s">
        <v>36</v>
      </c>
      <c r="I17" s="39" t="s">
        <v>37</v>
      </c>
      <c r="J17" s="39" t="s">
        <v>38</v>
      </c>
      <c r="K17" s="39" t="s">
        <v>39</v>
      </c>
      <c r="L17" s="39" t="s">
        <v>40</v>
      </c>
    </row>
    <row r="18" spans="1:12" ht="12.75">
      <c r="A18" s="95" t="s">
        <v>41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</row>
    <row r="19" spans="1:12" ht="12.75">
      <c r="A19" s="95" t="s">
        <v>42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2" ht="12.75">
      <c r="A20" s="41">
        <v>1</v>
      </c>
      <c r="B20" s="41" t="s">
        <v>43</v>
      </c>
      <c r="C20" s="42">
        <v>0.64351472905129703</v>
      </c>
      <c r="D20" s="42">
        <v>1.2870294581025941</v>
      </c>
      <c r="E20" s="42">
        <v>1.9305441871538911</v>
      </c>
      <c r="F20" s="42">
        <v>2.5740589162051881</v>
      </c>
      <c r="G20" s="42">
        <v>3.2175736452564854</v>
      </c>
      <c r="H20" s="42">
        <v>3.8610883743077822</v>
      </c>
      <c r="I20" s="42">
        <v>4.504603103359079</v>
      </c>
      <c r="J20" s="42">
        <v>5.1481178324103762</v>
      </c>
      <c r="K20" s="42">
        <v>5.7916325614616735</v>
      </c>
      <c r="L20" s="42">
        <v>6.4351472905129707</v>
      </c>
    </row>
    <row r="21" spans="1:12" ht="12.75">
      <c r="A21" s="41">
        <v>2</v>
      </c>
      <c r="B21" s="41" t="s">
        <v>44</v>
      </c>
      <c r="C21" s="42">
        <v>0.16087868226282426</v>
      </c>
      <c r="D21" s="42">
        <v>0.32175736452564851</v>
      </c>
      <c r="E21" s="42">
        <v>0.48263604678847277</v>
      </c>
      <c r="F21" s="42">
        <v>0.64351472905129703</v>
      </c>
      <c r="G21" s="42">
        <v>0.80439341131412134</v>
      </c>
      <c r="H21" s="42">
        <v>0.96527209357694554</v>
      </c>
      <c r="I21" s="42">
        <v>1.1261507758397697</v>
      </c>
      <c r="J21" s="42">
        <v>1.2870294581025941</v>
      </c>
      <c r="K21" s="42">
        <v>1.4479081403654184</v>
      </c>
      <c r="L21" s="42">
        <v>1.6087868226282427</v>
      </c>
    </row>
    <row r="22" spans="1:12" ht="12.75">
      <c r="A22" s="41">
        <v>3</v>
      </c>
      <c r="B22" s="41" t="s">
        <v>45</v>
      </c>
      <c r="C22" s="42">
        <v>0</v>
      </c>
      <c r="D22" s="42">
        <v>0.10725245484188284</v>
      </c>
      <c r="E22" s="42">
        <v>0.10725245484188284</v>
      </c>
      <c r="F22" s="42">
        <v>0.10725245484188284</v>
      </c>
      <c r="G22" s="42">
        <v>0.10725245484188284</v>
      </c>
      <c r="H22" s="42">
        <v>0.21450490968376568</v>
      </c>
      <c r="I22" s="42">
        <v>0.21450490968376568</v>
      </c>
      <c r="J22" s="42">
        <v>0.21450490968376568</v>
      </c>
      <c r="K22" s="42">
        <v>0.32175736452564851</v>
      </c>
      <c r="L22" s="42">
        <v>0.32175736452564851</v>
      </c>
    </row>
    <row r="23" spans="1:12" ht="12.75">
      <c r="A23" s="41">
        <v>4</v>
      </c>
      <c r="B23" s="41" t="s">
        <v>46</v>
      </c>
      <c r="C23" s="42">
        <v>0.21450490968376568</v>
      </c>
      <c r="D23" s="42">
        <v>0.42900981936753135</v>
      </c>
      <c r="E23" s="42">
        <v>0.64351472905129703</v>
      </c>
      <c r="F23" s="42">
        <v>0.85801963873506271</v>
      </c>
      <c r="G23" s="42">
        <v>1.0725245484188284</v>
      </c>
      <c r="H23" s="42">
        <v>1.2870294581025941</v>
      </c>
      <c r="I23" s="42">
        <v>1.5015343677863597</v>
      </c>
      <c r="J23" s="42">
        <v>1.7160392774701254</v>
      </c>
      <c r="K23" s="42">
        <v>1.9305441871538911</v>
      </c>
      <c r="L23" s="42">
        <v>2.1450490968376568</v>
      </c>
    </row>
    <row r="24" spans="1:12" ht="12.75">
      <c r="A24" s="41">
        <v>5</v>
      </c>
      <c r="B24" s="41" t="s">
        <v>47</v>
      </c>
      <c r="C24" s="42">
        <v>0.10725245484188284</v>
      </c>
      <c r="D24" s="42">
        <v>0.21450490968376568</v>
      </c>
      <c r="E24" s="42">
        <v>0.21450490968376568</v>
      </c>
      <c r="F24" s="42">
        <v>0.32175736452564851</v>
      </c>
      <c r="G24" s="42">
        <v>0.42900981936753135</v>
      </c>
      <c r="H24" s="42">
        <v>0.53626227420941419</v>
      </c>
      <c r="I24" s="42">
        <v>0.64351472905129703</v>
      </c>
      <c r="J24" s="42">
        <v>0.64351472905129703</v>
      </c>
      <c r="K24" s="42">
        <v>0.75076718389317987</v>
      </c>
      <c r="L24" s="42">
        <v>0.85801963873506271</v>
      </c>
    </row>
    <row r="25" spans="1:12" ht="12.75">
      <c r="A25" s="41">
        <v>6</v>
      </c>
      <c r="B25" s="41" t="s">
        <v>48</v>
      </c>
      <c r="C25" s="42">
        <v>0.10725245484188284</v>
      </c>
      <c r="D25" s="42">
        <v>0.10725245484188284</v>
      </c>
      <c r="E25" s="42">
        <v>0.21450490968376568</v>
      </c>
      <c r="F25" s="42">
        <v>0.32175736452564851</v>
      </c>
      <c r="G25" s="42">
        <v>0.32175736452564851</v>
      </c>
      <c r="H25" s="42">
        <v>0.42900981936753135</v>
      </c>
      <c r="I25" s="42">
        <v>0.53626227420941419</v>
      </c>
      <c r="J25" s="42">
        <v>0.64351472905129703</v>
      </c>
      <c r="K25" s="42">
        <v>0.64351472905129703</v>
      </c>
      <c r="L25" s="42">
        <v>0.75076718389317987</v>
      </c>
    </row>
    <row r="26" spans="1:12" ht="12.75">
      <c r="A26" s="41">
        <v>7</v>
      </c>
      <c r="B26" s="41" t="s">
        <v>49</v>
      </c>
      <c r="C26" s="42">
        <v>0.42900981936753135</v>
      </c>
      <c r="D26" s="42">
        <v>0.85801963873506271</v>
      </c>
      <c r="E26" s="42">
        <v>1.1797770032607113</v>
      </c>
      <c r="F26" s="42">
        <v>1.6087868226282427</v>
      </c>
      <c r="G26" s="42">
        <v>2.037796641995774</v>
      </c>
      <c r="H26" s="42">
        <v>2.4668064613633049</v>
      </c>
      <c r="I26" s="42">
        <v>2.8958162807308367</v>
      </c>
      <c r="J26" s="42">
        <v>3.2175736452564854</v>
      </c>
      <c r="K26" s="42">
        <v>3.6465834646240163</v>
      </c>
      <c r="L26" s="42">
        <v>4.0755932839915481</v>
      </c>
    </row>
    <row r="27" spans="1:12" ht="12.75">
      <c r="A27" s="41">
        <v>8</v>
      </c>
      <c r="B27" s="41" t="s">
        <v>50</v>
      </c>
      <c r="C27" s="42">
        <v>0.10725245484188284</v>
      </c>
      <c r="D27" s="42">
        <v>0.10725245484188284</v>
      </c>
      <c r="E27" s="42">
        <v>0.21450490968376568</v>
      </c>
      <c r="F27" s="42">
        <v>0.21450490968376568</v>
      </c>
      <c r="G27" s="42">
        <v>0.21450490968376568</v>
      </c>
      <c r="H27" s="42">
        <v>0.32175736452564851</v>
      </c>
      <c r="I27" s="42">
        <v>0.42900981936753135</v>
      </c>
      <c r="J27" s="42">
        <v>0.42900981936753135</v>
      </c>
      <c r="K27" s="42">
        <v>0.53626227420941419</v>
      </c>
      <c r="L27" s="42">
        <v>0.53626227420941419</v>
      </c>
    </row>
    <row r="28" spans="1:12" ht="12.75">
      <c r="A28" s="41">
        <v>9</v>
      </c>
      <c r="B28" s="41" t="s">
        <v>51</v>
      </c>
      <c r="C28" s="42">
        <v>0</v>
      </c>
      <c r="D28" s="42">
        <v>0.10725245484188284</v>
      </c>
      <c r="E28" s="42">
        <v>0.10725245484188284</v>
      </c>
      <c r="F28" s="42">
        <v>0.21450490968376568</v>
      </c>
      <c r="G28" s="42">
        <v>0.21450490968376568</v>
      </c>
      <c r="H28" s="42">
        <v>0.32175736452564851</v>
      </c>
      <c r="I28" s="42">
        <v>0.32175736452564851</v>
      </c>
      <c r="J28" s="42">
        <v>0.42900981936753135</v>
      </c>
      <c r="K28" s="42">
        <v>0.42900981936753135</v>
      </c>
      <c r="L28" s="42">
        <v>0.42900981936753135</v>
      </c>
    </row>
    <row r="29" spans="1:12" ht="25.5">
      <c r="A29" s="41">
        <v>10</v>
      </c>
      <c r="B29" s="41" t="s">
        <v>52</v>
      </c>
      <c r="C29" s="42">
        <v>0.10725245484188284</v>
      </c>
      <c r="D29" s="42">
        <v>0.21450490968376568</v>
      </c>
      <c r="E29" s="42">
        <v>0.42900981936753135</v>
      </c>
      <c r="F29" s="42">
        <v>0.53626227420941419</v>
      </c>
      <c r="G29" s="42">
        <v>0.64351472905129703</v>
      </c>
      <c r="H29" s="42">
        <v>0.75076718389317987</v>
      </c>
      <c r="I29" s="42">
        <v>0.85801963873506271</v>
      </c>
      <c r="J29" s="42">
        <v>1.0725245484188284</v>
      </c>
      <c r="K29" s="42">
        <v>1.1797770032607113</v>
      </c>
      <c r="L29" s="42">
        <v>1.2870294581025941</v>
      </c>
    </row>
    <row r="30" spans="1:12" ht="12.75">
      <c r="A30" s="41">
        <v>11</v>
      </c>
      <c r="B30" s="41" t="s">
        <v>44</v>
      </c>
      <c r="C30" s="42">
        <v>0.16087868226282426</v>
      </c>
      <c r="D30" s="42">
        <v>0.32175736452564851</v>
      </c>
      <c r="E30" s="42">
        <v>0.48263604678847277</v>
      </c>
      <c r="F30" s="42">
        <v>0.64351472905129703</v>
      </c>
      <c r="G30" s="42">
        <v>0.80439341131412134</v>
      </c>
      <c r="H30" s="42">
        <v>0.96527209357694554</v>
      </c>
      <c r="I30" s="42">
        <v>1.1261507758397697</v>
      </c>
      <c r="J30" s="42">
        <v>1.2870294581025941</v>
      </c>
      <c r="K30" s="42">
        <v>1.4479081403654184</v>
      </c>
      <c r="L30" s="42">
        <v>1.6087868226282427</v>
      </c>
    </row>
    <row r="31" spans="1:12" ht="12.75">
      <c r="A31" s="41">
        <v>12</v>
      </c>
      <c r="B31" s="41" t="s">
        <v>53</v>
      </c>
      <c r="C31" s="42">
        <v>1.2870294581025941</v>
      </c>
      <c r="D31" s="42">
        <v>2.4668064613633049</v>
      </c>
      <c r="E31" s="42">
        <v>3.7538359194658999</v>
      </c>
      <c r="F31" s="42">
        <v>4.9336129227266099</v>
      </c>
      <c r="G31" s="42">
        <v>6.2206423808292044</v>
      </c>
      <c r="H31" s="42">
        <v>7.5076718389317989</v>
      </c>
      <c r="I31" s="42">
        <v>8.6874488421925093</v>
      </c>
      <c r="J31" s="42">
        <v>9.9744783002951038</v>
      </c>
      <c r="K31" s="42">
        <v>11.154255303555816</v>
      </c>
      <c r="L31" s="42">
        <v>12.441284761658409</v>
      </c>
    </row>
    <row r="32" spans="1:12" ht="12.75">
      <c r="A32" s="41">
        <v>13</v>
      </c>
      <c r="B32" s="41" t="s">
        <v>54</v>
      </c>
      <c r="C32" s="42">
        <v>7.0786620195642671</v>
      </c>
      <c r="D32" s="42">
        <v>14.264576493970418</v>
      </c>
      <c r="E32" s="42">
        <v>21.343238513534683</v>
      </c>
      <c r="F32" s="42">
        <v>28.529152987940837</v>
      </c>
      <c r="G32" s="42">
        <v>35.607815007505103</v>
      </c>
      <c r="H32" s="42">
        <v>42.686477027069365</v>
      </c>
      <c r="I32" s="42">
        <v>49.872391501475519</v>
      </c>
      <c r="J32" s="42">
        <v>56.951053521039789</v>
      </c>
      <c r="K32" s="42">
        <v>64.136967995445929</v>
      </c>
      <c r="L32" s="42">
        <v>71.215630015010206</v>
      </c>
    </row>
    <row r="33" spans="1:12" ht="12.75">
      <c r="A33" s="41">
        <v>14</v>
      </c>
      <c r="B33" s="41" t="s">
        <v>55</v>
      </c>
      <c r="C33" s="42">
        <v>0.21450490968376568</v>
      </c>
      <c r="D33" s="42">
        <v>0.53626227420941419</v>
      </c>
      <c r="E33" s="42">
        <v>0.75076718389317987</v>
      </c>
      <c r="F33" s="42">
        <v>0.96527209357694554</v>
      </c>
      <c r="G33" s="42">
        <v>1.1797770032607113</v>
      </c>
      <c r="H33" s="42">
        <v>1.5015343677863597</v>
      </c>
      <c r="I33" s="42">
        <v>1.7160392774701254</v>
      </c>
      <c r="J33" s="42">
        <v>1.9305441871538911</v>
      </c>
      <c r="K33" s="42">
        <v>2.2523015516795395</v>
      </c>
      <c r="L33" s="42">
        <v>2.4668064613633049</v>
      </c>
    </row>
    <row r="34" spans="1:12" ht="12.75">
      <c r="A34" s="41">
        <v>15</v>
      </c>
      <c r="B34" s="41" t="s">
        <v>56</v>
      </c>
      <c r="C34" s="42">
        <v>5.8988850163035558</v>
      </c>
      <c r="D34" s="42">
        <v>11.690517577765229</v>
      </c>
      <c r="E34" s="42">
        <v>17.589402594068783</v>
      </c>
      <c r="F34" s="42">
        <v>23.488287610372339</v>
      </c>
      <c r="G34" s="42">
        <v>29.387172626675895</v>
      </c>
      <c r="H34" s="42">
        <v>35.178805188137567</v>
      </c>
      <c r="I34" s="42">
        <v>41.077690204441126</v>
      </c>
      <c r="J34" s="42">
        <v>46.976575220744678</v>
      </c>
      <c r="K34" s="42">
        <v>52.875460237048237</v>
      </c>
      <c r="L34" s="42">
        <v>58.667092798509913</v>
      </c>
    </row>
    <row r="35" spans="1:12" ht="12.75">
      <c r="A35" s="41">
        <v>16</v>
      </c>
      <c r="B35" s="41" t="s">
        <v>57</v>
      </c>
      <c r="C35" s="42">
        <v>0.32175736452564851</v>
      </c>
      <c r="D35" s="42">
        <v>0.64351472905129703</v>
      </c>
      <c r="E35" s="42">
        <v>1.0725245484188284</v>
      </c>
      <c r="F35" s="42">
        <v>1.394281912944477</v>
      </c>
      <c r="G35" s="42">
        <v>1.7160392774701254</v>
      </c>
      <c r="H35" s="42">
        <v>2.037796641995774</v>
      </c>
      <c r="I35" s="42">
        <v>2.3595540065214227</v>
      </c>
      <c r="J35" s="42">
        <v>2.788563825888954</v>
      </c>
      <c r="K35" s="42">
        <v>3.1103211904146022</v>
      </c>
      <c r="L35" s="42">
        <v>3.4320785549402508</v>
      </c>
    </row>
    <row r="36" spans="1:12" ht="12.75">
      <c r="A36" s="41">
        <v>17</v>
      </c>
      <c r="B36" s="41" t="s">
        <v>58</v>
      </c>
      <c r="C36" s="42">
        <v>0.21450490968376568</v>
      </c>
      <c r="D36" s="42">
        <v>0.32175736452564851</v>
      </c>
      <c r="E36" s="42">
        <v>0.53626227420941419</v>
      </c>
      <c r="F36" s="42">
        <v>0.75076718389317987</v>
      </c>
      <c r="G36" s="42">
        <v>0.85801963873506271</v>
      </c>
      <c r="H36" s="42">
        <v>1.0725245484188284</v>
      </c>
      <c r="I36" s="42">
        <v>1.2870294581025941</v>
      </c>
      <c r="J36" s="42">
        <v>1.5015343677863597</v>
      </c>
      <c r="K36" s="42">
        <v>1.6087868226282427</v>
      </c>
      <c r="L36" s="42">
        <v>1.8232917323120081</v>
      </c>
    </row>
    <row r="37" spans="1:12" ht="12.75">
      <c r="A37" s="41">
        <v>18</v>
      </c>
      <c r="B37" s="41" t="s">
        <v>59</v>
      </c>
      <c r="C37" s="42">
        <v>1.2870294581025941</v>
      </c>
      <c r="D37" s="42">
        <v>2.4668064613633049</v>
      </c>
      <c r="E37" s="42">
        <v>3.7538359194658995</v>
      </c>
      <c r="F37" s="42">
        <v>5.040865377568494</v>
      </c>
      <c r="G37" s="42">
        <v>6.2206423808292044</v>
      </c>
      <c r="H37" s="42">
        <v>7.5076718389317989</v>
      </c>
      <c r="I37" s="42">
        <v>8.7947012970343916</v>
      </c>
      <c r="J37" s="42">
        <v>10.081730755136988</v>
      </c>
      <c r="K37" s="42">
        <v>11.261507758397698</v>
      </c>
      <c r="L37" s="42">
        <v>12.548537216500291</v>
      </c>
    </row>
    <row r="38" spans="1:12" ht="12.75">
      <c r="A38" s="41">
        <v>19</v>
      </c>
      <c r="B38" s="41" t="s">
        <v>60</v>
      </c>
      <c r="C38" s="42">
        <v>1.8232917323120081</v>
      </c>
      <c r="D38" s="42">
        <v>3.6465834646240163</v>
      </c>
      <c r="E38" s="42">
        <v>5.3626227420941417</v>
      </c>
      <c r="F38" s="42">
        <v>7.1859144744061503</v>
      </c>
      <c r="G38" s="42">
        <v>9.009206206718158</v>
      </c>
      <c r="H38" s="42">
        <v>10.832497939030166</v>
      </c>
      <c r="I38" s="42">
        <v>12.655789671342175</v>
      </c>
      <c r="J38" s="42">
        <v>14.371828948812301</v>
      </c>
      <c r="K38" s="42">
        <v>16.195120681124308</v>
      </c>
      <c r="L38" s="42">
        <v>18.018412413436316</v>
      </c>
    </row>
    <row r="39" spans="1:12" ht="12.75">
      <c r="A39" s="41">
        <v>20</v>
      </c>
      <c r="B39" s="41" t="s">
        <v>61</v>
      </c>
      <c r="C39" s="42">
        <v>0.10725245484188284</v>
      </c>
      <c r="D39" s="42">
        <v>0.21450490968376568</v>
      </c>
      <c r="E39" s="42">
        <v>0.21450490968376568</v>
      </c>
      <c r="F39" s="42">
        <v>0.32175736452564851</v>
      </c>
      <c r="G39" s="42">
        <v>0.42900981936753135</v>
      </c>
      <c r="H39" s="42">
        <v>0.53626227420941419</v>
      </c>
      <c r="I39" s="42">
        <v>0.64351472905129703</v>
      </c>
      <c r="J39" s="42">
        <v>0.64351472905129703</v>
      </c>
      <c r="K39" s="42">
        <v>0.75076718389317987</v>
      </c>
      <c r="L39" s="42">
        <v>0.85801963873506271</v>
      </c>
    </row>
    <row r="40" spans="1:12" ht="12.75">
      <c r="A40" s="41">
        <v>21</v>
      </c>
      <c r="B40" s="41" t="s">
        <v>62</v>
      </c>
      <c r="C40" s="42">
        <v>1.5015343677863597</v>
      </c>
      <c r="D40" s="42">
        <v>3.1103211904146022</v>
      </c>
      <c r="E40" s="42">
        <v>4.6118555582009622</v>
      </c>
      <c r="F40" s="42">
        <v>6.2206423808292044</v>
      </c>
      <c r="G40" s="42">
        <v>7.7221767486155644</v>
      </c>
      <c r="H40" s="42">
        <v>9.3309635712438066</v>
      </c>
      <c r="I40" s="42">
        <v>10.832497939030166</v>
      </c>
      <c r="J40" s="42">
        <v>12.334032306816527</v>
      </c>
      <c r="K40" s="42">
        <v>13.94281912944477</v>
      </c>
      <c r="L40" s="42">
        <v>15.444353497231129</v>
      </c>
    </row>
    <row r="41" spans="1:12" ht="12.75">
      <c r="A41" s="95" t="s">
        <v>63</v>
      </c>
      <c r="B41" s="95"/>
      <c r="C41" s="43">
        <f t="shared" ref="C41:L41" si="0">SUM(C20:C40)</f>
        <v>21.772248332902215</v>
      </c>
      <c r="D41" s="43">
        <f t="shared" si="0"/>
        <v>43.437244210962547</v>
      </c>
      <c r="E41" s="43">
        <f t="shared" si="0"/>
        <v>64.994987634180987</v>
      </c>
      <c r="F41" s="43">
        <f t="shared" si="0"/>
        <v>86.874488421925093</v>
      </c>
      <c r="G41" s="43">
        <f t="shared" si="0"/>
        <v>108.21772693545979</v>
      </c>
      <c r="H41" s="43">
        <f t="shared" si="0"/>
        <v>130.31173263288764</v>
      </c>
      <c r="I41" s="43">
        <f t="shared" si="0"/>
        <v>152.08398096578986</v>
      </c>
      <c r="J41" s="43">
        <f t="shared" si="0"/>
        <v>173.64172438900832</v>
      </c>
      <c r="K41" s="43">
        <f t="shared" si="0"/>
        <v>195.41397272191051</v>
      </c>
      <c r="L41" s="43">
        <f t="shared" si="0"/>
        <v>216.97171614512902</v>
      </c>
    </row>
    <row r="42" spans="1:12" ht="12.75">
      <c r="A42" s="95" t="s">
        <v>64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ht="25.5">
      <c r="A43" s="41">
        <v>22</v>
      </c>
      <c r="B43" s="41" t="s">
        <v>65</v>
      </c>
      <c r="C43" s="42">
        <v>0.14298205374460302</v>
      </c>
      <c r="D43" s="42">
        <v>0.25021859405305524</v>
      </c>
      <c r="E43" s="42">
        <v>0.39320064779765834</v>
      </c>
      <c r="F43" s="42">
        <v>0.53618270154226133</v>
      </c>
      <c r="G43" s="42">
        <v>0.67916475528686437</v>
      </c>
      <c r="H43" s="42">
        <v>0.78640129559531669</v>
      </c>
      <c r="I43" s="42">
        <v>0.92938334933991962</v>
      </c>
      <c r="J43" s="42">
        <v>1.0723654030845227</v>
      </c>
      <c r="K43" s="42">
        <v>1.2153474568291256</v>
      </c>
      <c r="L43" s="42">
        <v>1.3225839971375779</v>
      </c>
    </row>
    <row r="44" spans="1:12" ht="12.75">
      <c r="A44" s="41">
        <v>23</v>
      </c>
      <c r="B44" s="41" t="s">
        <v>66</v>
      </c>
      <c r="C44" s="42">
        <v>0.21447308061690454</v>
      </c>
      <c r="D44" s="42">
        <v>0.53618270154226133</v>
      </c>
      <c r="E44" s="42">
        <v>0.75065578215916584</v>
      </c>
      <c r="F44" s="42">
        <v>0.96512886277607046</v>
      </c>
      <c r="G44" s="42">
        <v>1.179601943392975</v>
      </c>
      <c r="H44" s="42">
        <v>1.5013115643183317</v>
      </c>
      <c r="I44" s="42">
        <v>1.7157846449352363</v>
      </c>
      <c r="J44" s="42">
        <v>1.9302577255521409</v>
      </c>
      <c r="K44" s="42">
        <v>2.2519673464774979</v>
      </c>
      <c r="L44" s="42">
        <v>2.466440427094402</v>
      </c>
    </row>
    <row r="45" spans="1:12" ht="25.5">
      <c r="A45" s="41">
        <v>24</v>
      </c>
      <c r="B45" s="41" t="s">
        <v>67</v>
      </c>
      <c r="C45" s="42">
        <v>0.10723654030845227</v>
      </c>
      <c r="D45" s="42">
        <v>0.10723654030845227</v>
      </c>
      <c r="E45" s="42">
        <v>0.21447308061690454</v>
      </c>
      <c r="F45" s="42">
        <v>0.21447308061690454</v>
      </c>
      <c r="G45" s="42">
        <v>0.32170962092535677</v>
      </c>
      <c r="H45" s="42">
        <v>0.32170962092535677</v>
      </c>
      <c r="I45" s="42">
        <v>0.42894616123380908</v>
      </c>
      <c r="J45" s="42">
        <v>0.42894616123380908</v>
      </c>
      <c r="K45" s="42">
        <v>0.53618270154226133</v>
      </c>
      <c r="L45" s="42">
        <v>0.53618270154226133</v>
      </c>
    </row>
    <row r="46" spans="1:12" ht="12.75">
      <c r="A46" s="41">
        <v>25</v>
      </c>
      <c r="B46" s="41" t="s">
        <v>68</v>
      </c>
      <c r="C46" s="42">
        <v>2.3592038867859499</v>
      </c>
      <c r="D46" s="42">
        <v>4.8256443138803515</v>
      </c>
      <c r="E46" s="42">
        <v>7.1848482006663019</v>
      </c>
      <c r="F46" s="42">
        <v>9.5440520874522523</v>
      </c>
      <c r="G46" s="42">
        <v>11.903255974238201</v>
      </c>
      <c r="H46" s="42">
        <v>14.369696401332604</v>
      </c>
      <c r="I46" s="42">
        <v>16.728900288118552</v>
      </c>
      <c r="J46" s="42">
        <v>19.088104174904505</v>
      </c>
      <c r="K46" s="42">
        <v>21.447308061690453</v>
      </c>
      <c r="L46" s="42">
        <v>23.913748488784854</v>
      </c>
    </row>
    <row r="47" spans="1:12" ht="12.75">
      <c r="A47" s="41">
        <v>26</v>
      </c>
      <c r="B47" s="41" t="s">
        <v>69</v>
      </c>
      <c r="C47" s="42">
        <v>0.10723654030845227</v>
      </c>
      <c r="D47" s="42">
        <v>0.21447308061690454</v>
      </c>
      <c r="E47" s="42">
        <v>0.32170962092535677</v>
      </c>
      <c r="F47" s="42">
        <v>0.32170962092535677</v>
      </c>
      <c r="G47" s="42">
        <v>0.42894616123380908</v>
      </c>
      <c r="H47" s="42">
        <v>0.53618270154226133</v>
      </c>
      <c r="I47" s="42">
        <v>0.64341924185071353</v>
      </c>
      <c r="J47" s="42">
        <v>0.75065578215916584</v>
      </c>
      <c r="K47" s="42">
        <v>0.85789232246761815</v>
      </c>
      <c r="L47" s="42">
        <v>0.96512886277607046</v>
      </c>
    </row>
    <row r="48" spans="1:12" ht="12.75">
      <c r="A48" s="41">
        <v>27</v>
      </c>
      <c r="B48" s="41" t="s">
        <v>70</v>
      </c>
      <c r="C48" s="42">
        <v>0.42894616123380908</v>
      </c>
      <c r="D48" s="42">
        <v>0.75065578215916584</v>
      </c>
      <c r="E48" s="42">
        <v>1.179601943392975</v>
      </c>
      <c r="F48" s="42">
        <v>1.608548104626784</v>
      </c>
      <c r="G48" s="42">
        <v>1.9302577255521409</v>
      </c>
      <c r="H48" s="42">
        <v>2.3592038867859499</v>
      </c>
      <c r="I48" s="42">
        <v>2.6809135077113067</v>
      </c>
      <c r="J48" s="42">
        <v>3.1098596689451155</v>
      </c>
      <c r="K48" s="42">
        <v>3.5388058301789247</v>
      </c>
      <c r="L48" s="42">
        <v>3.8605154511042818</v>
      </c>
    </row>
    <row r="49" spans="1:12" ht="25.5">
      <c r="A49" s="41">
        <v>28</v>
      </c>
      <c r="B49" s="41" t="s">
        <v>71</v>
      </c>
      <c r="C49" s="42">
        <v>0.32170962092535677</v>
      </c>
      <c r="D49" s="42">
        <v>0.75065578215916584</v>
      </c>
      <c r="E49" s="42">
        <v>1.0723654030845227</v>
      </c>
      <c r="F49" s="42">
        <v>1.5013115643183317</v>
      </c>
      <c r="G49" s="42">
        <v>1.8230211852436884</v>
      </c>
      <c r="H49" s="42">
        <v>2.1447308061690453</v>
      </c>
      <c r="I49" s="42">
        <v>2.5736769674028541</v>
      </c>
      <c r="J49" s="42">
        <v>2.8953865883282113</v>
      </c>
      <c r="K49" s="42">
        <v>3.217096209253568</v>
      </c>
      <c r="L49" s="42">
        <v>3.6460423704873768</v>
      </c>
    </row>
    <row r="50" spans="1:12" ht="12.75">
      <c r="A50" s="41">
        <v>29</v>
      </c>
      <c r="B50" s="41" t="s">
        <v>72</v>
      </c>
      <c r="C50" s="42">
        <v>0.21447308061690454</v>
      </c>
      <c r="D50" s="42">
        <v>0.42894616123380908</v>
      </c>
      <c r="E50" s="42">
        <v>0.53618270154226133</v>
      </c>
      <c r="F50" s="42">
        <v>0.75065578215916584</v>
      </c>
      <c r="G50" s="42">
        <v>0.96512886277607046</v>
      </c>
      <c r="H50" s="42">
        <v>1.179601943392975</v>
      </c>
      <c r="I50" s="42">
        <v>1.3940750240098796</v>
      </c>
      <c r="J50" s="42">
        <v>1.5013115643183317</v>
      </c>
      <c r="K50" s="42">
        <v>1.7157846449352363</v>
      </c>
      <c r="L50" s="42">
        <v>1.9302577255521409</v>
      </c>
    </row>
    <row r="51" spans="1:12" ht="12.75">
      <c r="A51" s="41">
        <v>30</v>
      </c>
      <c r="B51" s="41" t="s">
        <v>73</v>
      </c>
      <c r="C51" s="42">
        <v>0.10723654030845227</v>
      </c>
      <c r="D51" s="42">
        <v>0.10723654030845227</v>
      </c>
      <c r="E51" s="42">
        <v>0.21447308061690454</v>
      </c>
      <c r="F51" s="42">
        <v>0.21447308061690454</v>
      </c>
      <c r="G51" s="42">
        <v>0.32170962092535677</v>
      </c>
      <c r="H51" s="42">
        <v>0.32170962092535677</v>
      </c>
      <c r="I51" s="42">
        <v>0.42894616123380908</v>
      </c>
      <c r="J51" s="42">
        <v>0.42894616123380908</v>
      </c>
      <c r="K51" s="42">
        <v>0.53618270154226133</v>
      </c>
      <c r="L51" s="42">
        <v>0.53618270154226133</v>
      </c>
    </row>
    <row r="52" spans="1:12" ht="25.5">
      <c r="A52" s="41">
        <v>31</v>
      </c>
      <c r="B52" s="41" t="s">
        <v>65</v>
      </c>
      <c r="C52" s="42">
        <v>0.14298205374460302</v>
      </c>
      <c r="D52" s="42">
        <v>0.25021859405305524</v>
      </c>
      <c r="E52" s="42">
        <v>0.39320064779765834</v>
      </c>
      <c r="F52" s="42">
        <v>0.53618270154226133</v>
      </c>
      <c r="G52" s="42">
        <v>0.67916475528686437</v>
      </c>
      <c r="H52" s="42">
        <v>0.78640129559531669</v>
      </c>
      <c r="I52" s="42">
        <v>0.92938334933991962</v>
      </c>
      <c r="J52" s="42">
        <v>1.0723654030845227</v>
      </c>
      <c r="K52" s="42">
        <v>1.2153474568291256</v>
      </c>
      <c r="L52" s="42">
        <v>1.3225839971375779</v>
      </c>
    </row>
    <row r="53" spans="1:12" ht="12.75">
      <c r="A53" s="41">
        <v>32</v>
      </c>
      <c r="B53" s="41" t="s">
        <v>74</v>
      </c>
      <c r="C53" s="42">
        <v>0.64341924185071353</v>
      </c>
      <c r="D53" s="42">
        <v>1.2868384837014271</v>
      </c>
      <c r="E53" s="42">
        <v>1.9302577255521409</v>
      </c>
      <c r="F53" s="42">
        <v>2.5736769674028541</v>
      </c>
      <c r="G53" s="42">
        <v>3.217096209253568</v>
      </c>
      <c r="H53" s="42">
        <v>3.8605154511042818</v>
      </c>
      <c r="I53" s="42">
        <v>4.5039346929549957</v>
      </c>
      <c r="J53" s="42">
        <v>5.1473539348057082</v>
      </c>
      <c r="K53" s="42">
        <v>5.7907731766564225</v>
      </c>
      <c r="L53" s="42">
        <v>6.434192418507136</v>
      </c>
    </row>
    <row r="54" spans="1:12" ht="12.75">
      <c r="A54" s="41">
        <v>33</v>
      </c>
      <c r="B54" s="41" t="s">
        <v>75</v>
      </c>
      <c r="C54" s="42">
        <v>0.21447308061690454</v>
      </c>
      <c r="D54" s="42">
        <v>0.42894616123380908</v>
      </c>
      <c r="E54" s="42">
        <v>0.53618270154226133</v>
      </c>
      <c r="F54" s="42">
        <v>0.75065578215916584</v>
      </c>
      <c r="G54" s="42">
        <v>0.96512886277607046</v>
      </c>
      <c r="H54" s="42">
        <v>1.179601943392975</v>
      </c>
      <c r="I54" s="42">
        <v>1.3940750240098796</v>
      </c>
      <c r="J54" s="42">
        <v>1.608548104626784</v>
      </c>
      <c r="K54" s="42">
        <v>1.7157846449352363</v>
      </c>
      <c r="L54" s="42">
        <v>1.9302577255521409</v>
      </c>
    </row>
    <row r="55" spans="1:12" ht="12.75">
      <c r="A55" s="41">
        <v>34</v>
      </c>
      <c r="B55" s="41" t="s">
        <v>76</v>
      </c>
      <c r="C55" s="42">
        <v>0.10723654030845227</v>
      </c>
      <c r="D55" s="42">
        <v>0.21447308061690454</v>
      </c>
      <c r="E55" s="42">
        <v>0.32170962092535677</v>
      </c>
      <c r="F55" s="42">
        <v>0.53618270154226133</v>
      </c>
      <c r="G55" s="42">
        <v>0.64341924185071353</v>
      </c>
      <c r="H55" s="42">
        <v>0.75065578215916584</v>
      </c>
      <c r="I55" s="42">
        <v>0.85789232246761815</v>
      </c>
      <c r="J55" s="42">
        <v>0.96512886277607046</v>
      </c>
      <c r="K55" s="42">
        <v>1.0723654030845227</v>
      </c>
      <c r="L55" s="42">
        <v>1.179601943392975</v>
      </c>
    </row>
    <row r="56" spans="1:12" ht="12.75">
      <c r="A56" s="41">
        <v>35</v>
      </c>
      <c r="B56" s="41" t="s">
        <v>77</v>
      </c>
      <c r="C56" s="42">
        <v>5.3618270154226134E-2</v>
      </c>
      <c r="D56" s="42">
        <v>5.3618270154226134E-2</v>
      </c>
      <c r="E56" s="42">
        <v>0.10723654030845227</v>
      </c>
      <c r="F56" s="42">
        <v>0.16085481046267838</v>
      </c>
      <c r="G56" s="42">
        <v>0.21447308061690454</v>
      </c>
      <c r="H56" s="42">
        <v>0.21447308061690454</v>
      </c>
      <c r="I56" s="42">
        <v>0.26809135077113067</v>
      </c>
      <c r="J56" s="42">
        <v>0.32170962092535677</v>
      </c>
      <c r="K56" s="42">
        <v>0.37532789107958292</v>
      </c>
      <c r="L56" s="42">
        <v>0.37532789107958292</v>
      </c>
    </row>
    <row r="57" spans="1:12" ht="12.75">
      <c r="A57" s="41">
        <v>36</v>
      </c>
      <c r="B57" s="41" t="s">
        <v>77</v>
      </c>
      <c r="C57" s="42">
        <v>5.3618270154226134E-2</v>
      </c>
      <c r="D57" s="42">
        <v>5.3618270154226134E-2</v>
      </c>
      <c r="E57" s="42">
        <v>0.10723654030845227</v>
      </c>
      <c r="F57" s="42">
        <v>0.16085481046267838</v>
      </c>
      <c r="G57" s="42">
        <v>0.21447308061690454</v>
      </c>
      <c r="H57" s="42">
        <v>0.21447308061690454</v>
      </c>
      <c r="I57" s="42">
        <v>0.26809135077113067</v>
      </c>
      <c r="J57" s="42">
        <v>0.32170962092535677</v>
      </c>
      <c r="K57" s="42">
        <v>0.37532789107958292</v>
      </c>
      <c r="L57" s="42">
        <v>0.37532789107958292</v>
      </c>
    </row>
    <row r="58" spans="1:12" ht="25.5">
      <c r="A58" s="41">
        <v>37</v>
      </c>
      <c r="B58" s="41" t="s">
        <v>65</v>
      </c>
      <c r="C58" s="42">
        <v>0.14298205374460302</v>
      </c>
      <c r="D58" s="42">
        <v>0.25021859405305524</v>
      </c>
      <c r="E58" s="42">
        <v>0.39320064779765834</v>
      </c>
      <c r="F58" s="42">
        <v>0.53618270154226133</v>
      </c>
      <c r="G58" s="42">
        <v>0.67916475528686437</v>
      </c>
      <c r="H58" s="42">
        <v>0.78640129559531669</v>
      </c>
      <c r="I58" s="42">
        <v>0.92938334933991962</v>
      </c>
      <c r="J58" s="42">
        <v>1.0723654030845227</v>
      </c>
      <c r="K58" s="42">
        <v>1.2153474568291256</v>
      </c>
      <c r="L58" s="42">
        <v>1.3225839971375779</v>
      </c>
    </row>
    <row r="59" spans="1:12" ht="12.75">
      <c r="A59" s="95" t="s">
        <v>78</v>
      </c>
      <c r="B59" s="95"/>
      <c r="C59" s="43">
        <f>SUM(C43:C58)</f>
        <v>5.3618270154226142</v>
      </c>
      <c r="D59" s="43">
        <f t="shared" ref="D59:L59" si="1">SUM(D43:D58)</f>
        <v>10.509180950228323</v>
      </c>
      <c r="E59" s="43">
        <f t="shared" si="1"/>
        <v>15.656534885034029</v>
      </c>
      <c r="F59" s="43">
        <f t="shared" si="1"/>
        <v>20.911125360148194</v>
      </c>
      <c r="G59" s="43">
        <f t="shared" si="1"/>
        <v>26.165715835262358</v>
      </c>
      <c r="H59" s="43">
        <f t="shared" si="1"/>
        <v>31.313069770068054</v>
      </c>
      <c r="I59" s="43">
        <f t="shared" si="1"/>
        <v>36.674896785490681</v>
      </c>
      <c r="J59" s="43">
        <f t="shared" si="1"/>
        <v>41.715014179987932</v>
      </c>
      <c r="K59" s="43">
        <f t="shared" si="1"/>
        <v>47.076841195410552</v>
      </c>
      <c r="L59" s="43">
        <f t="shared" si="1"/>
        <v>52.116958589907803</v>
      </c>
    </row>
    <row r="60" spans="1:12" ht="12.75">
      <c r="A60" s="95" t="s">
        <v>79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</row>
    <row r="61" spans="1:12" ht="12.75">
      <c r="A61" s="41">
        <v>38</v>
      </c>
      <c r="B61" s="41" t="s">
        <v>80</v>
      </c>
      <c r="C61" s="42">
        <v>0.53616374459270344</v>
      </c>
      <c r="D61" s="42">
        <v>1.0723274891854069</v>
      </c>
      <c r="E61" s="42">
        <v>1.6084912337781103</v>
      </c>
      <c r="F61" s="42">
        <v>2.1446549783708138</v>
      </c>
      <c r="G61" s="42">
        <v>2.680818722963517</v>
      </c>
      <c r="H61" s="42">
        <v>3.2169824675562206</v>
      </c>
      <c r="I61" s="42">
        <v>3.7531462121489243</v>
      </c>
      <c r="J61" s="42">
        <v>4.2893099567416275</v>
      </c>
      <c r="K61" s="42">
        <v>4.8254737013343307</v>
      </c>
      <c r="L61" s="42">
        <v>5.361637445927034</v>
      </c>
    </row>
    <row r="62" spans="1:12" ht="12.75">
      <c r="A62" s="41">
        <v>39</v>
      </c>
      <c r="B62" s="41" t="s">
        <v>81</v>
      </c>
      <c r="C62" s="42">
        <v>0.75062924242978479</v>
      </c>
      <c r="D62" s="42">
        <v>1.5012584848595696</v>
      </c>
      <c r="E62" s="42">
        <v>2.2518877272893545</v>
      </c>
      <c r="F62" s="42">
        <v>3.0025169697191392</v>
      </c>
      <c r="G62" s="42">
        <v>3.7531462121489243</v>
      </c>
      <c r="H62" s="42">
        <v>4.503775454578709</v>
      </c>
      <c r="I62" s="42">
        <v>5.2544046970084937</v>
      </c>
      <c r="J62" s="42">
        <v>6.0050339394382783</v>
      </c>
      <c r="K62" s="42">
        <v>6.755663181868063</v>
      </c>
      <c r="L62" s="42">
        <v>7.5062924242978486</v>
      </c>
    </row>
    <row r="63" spans="1:12" ht="12.75">
      <c r="A63" s="41">
        <v>40</v>
      </c>
      <c r="B63" s="41" t="s">
        <v>82</v>
      </c>
      <c r="C63" s="42">
        <v>1.8229567316151916</v>
      </c>
      <c r="D63" s="42">
        <v>3.6459134632303831</v>
      </c>
      <c r="E63" s="42">
        <v>5.4688701948455751</v>
      </c>
      <c r="F63" s="42">
        <v>7.2918269264607662</v>
      </c>
      <c r="G63" s="42">
        <v>9.1147836580759591</v>
      </c>
      <c r="H63" s="42">
        <v>10.93774038969115</v>
      </c>
      <c r="I63" s="42">
        <v>12.760697121306341</v>
      </c>
      <c r="J63" s="42">
        <v>14.583653852921532</v>
      </c>
      <c r="K63" s="42">
        <v>16.406610584536725</v>
      </c>
      <c r="L63" s="42">
        <v>18.229567316151918</v>
      </c>
    </row>
    <row r="64" spans="1:12" ht="12.75">
      <c r="A64" s="41">
        <v>41</v>
      </c>
      <c r="B64" s="41" t="s">
        <v>83</v>
      </c>
      <c r="C64" s="42">
        <v>0.42893099567416276</v>
      </c>
      <c r="D64" s="42">
        <v>0.85786199134832553</v>
      </c>
      <c r="E64" s="42">
        <v>1.2867929870224881</v>
      </c>
      <c r="F64" s="42">
        <v>1.7157239826966511</v>
      </c>
      <c r="G64" s="42">
        <v>2.1446549783708138</v>
      </c>
      <c r="H64" s="42">
        <v>2.5735859740449762</v>
      </c>
      <c r="I64" s="42">
        <v>3.0025169697191392</v>
      </c>
      <c r="J64" s="42">
        <v>3.4314479653933021</v>
      </c>
      <c r="K64" s="42">
        <v>3.860378961067465</v>
      </c>
      <c r="L64" s="42">
        <v>4.2893099567416275</v>
      </c>
    </row>
    <row r="65" spans="1:12" ht="12.75">
      <c r="A65" s="41">
        <v>42</v>
      </c>
      <c r="B65" s="41" t="s">
        <v>84</v>
      </c>
      <c r="C65" s="42">
        <v>0.42893099567416276</v>
      </c>
      <c r="D65" s="42">
        <v>0.85786199134832553</v>
      </c>
      <c r="E65" s="42">
        <v>1.2867929870224881</v>
      </c>
      <c r="F65" s="42">
        <v>1.7157239826966511</v>
      </c>
      <c r="G65" s="42">
        <v>2.1446549783708138</v>
      </c>
      <c r="H65" s="42">
        <v>2.5735859740449762</v>
      </c>
      <c r="I65" s="42">
        <v>3.0025169697191392</v>
      </c>
      <c r="J65" s="42">
        <v>3.4314479653933021</v>
      </c>
      <c r="K65" s="42">
        <v>3.860378961067465</v>
      </c>
      <c r="L65" s="42">
        <v>4.2893099567416275</v>
      </c>
    </row>
    <row r="66" spans="1:12" ht="12.75">
      <c r="A66" s="41">
        <v>43</v>
      </c>
      <c r="B66" s="41" t="s">
        <v>85</v>
      </c>
      <c r="C66" s="42">
        <v>1.9301894805337325</v>
      </c>
      <c r="D66" s="42">
        <v>3.860378961067465</v>
      </c>
      <c r="E66" s="42">
        <v>5.7905684416011978</v>
      </c>
      <c r="F66" s="42">
        <v>7.7207579221349301</v>
      </c>
      <c r="G66" s="42">
        <v>9.6509474026686615</v>
      </c>
      <c r="H66" s="42">
        <v>11.581136883202396</v>
      </c>
      <c r="I66" s="42">
        <v>13.511326363736126</v>
      </c>
      <c r="J66" s="42">
        <v>15.44151584426986</v>
      </c>
      <c r="K66" s="42">
        <v>17.371705324803592</v>
      </c>
      <c r="L66" s="42">
        <v>19.301894805337323</v>
      </c>
    </row>
    <row r="67" spans="1:12" ht="12.75">
      <c r="A67" s="41">
        <v>44</v>
      </c>
      <c r="B67" s="41" t="s">
        <v>86</v>
      </c>
      <c r="C67" s="42">
        <v>0.85786199134832553</v>
      </c>
      <c r="D67" s="42">
        <v>1.7157239826966511</v>
      </c>
      <c r="E67" s="42">
        <v>2.5735859740449762</v>
      </c>
      <c r="F67" s="42">
        <v>3.4314479653933021</v>
      </c>
      <c r="G67" s="42">
        <v>4.2893099567416275</v>
      </c>
      <c r="H67" s="42">
        <v>5.1471719480899525</v>
      </c>
      <c r="I67" s="42">
        <v>6.0050339394382783</v>
      </c>
      <c r="J67" s="42">
        <v>6.8628959307866042</v>
      </c>
      <c r="K67" s="42">
        <v>7.7207579221349301</v>
      </c>
      <c r="L67" s="42">
        <v>8.578619913483255</v>
      </c>
    </row>
    <row r="68" spans="1:12" ht="12.75">
      <c r="A68" s="41">
        <v>45</v>
      </c>
      <c r="B68" s="41" t="s">
        <v>87</v>
      </c>
      <c r="C68" s="42">
        <v>0.21446549783708138</v>
      </c>
      <c r="D68" s="42">
        <v>0.42893099567416276</v>
      </c>
      <c r="E68" s="42">
        <v>0.64339649351124406</v>
      </c>
      <c r="F68" s="42">
        <v>0.85786199134832553</v>
      </c>
      <c r="G68" s="42">
        <v>1.0723274891854069</v>
      </c>
      <c r="H68" s="42">
        <v>1.2867929870224881</v>
      </c>
      <c r="I68" s="42">
        <v>1.5012584848595696</v>
      </c>
      <c r="J68" s="42">
        <v>1.7157239826966511</v>
      </c>
      <c r="K68" s="42">
        <v>1.9301894805337325</v>
      </c>
      <c r="L68" s="42">
        <v>2.1446549783708138</v>
      </c>
    </row>
    <row r="69" spans="1:12" ht="12.75">
      <c r="A69" s="41">
        <v>46</v>
      </c>
      <c r="B69" s="41" t="s">
        <v>88</v>
      </c>
      <c r="C69" s="42">
        <v>1.5012584848595696</v>
      </c>
      <c r="D69" s="42">
        <v>3.0025169697191392</v>
      </c>
      <c r="E69" s="42">
        <v>4.503775454578709</v>
      </c>
      <c r="F69" s="42">
        <v>6.0050339394382783</v>
      </c>
      <c r="G69" s="42">
        <v>7.5062924242978486</v>
      </c>
      <c r="H69" s="42">
        <v>9.007550909157418</v>
      </c>
      <c r="I69" s="42">
        <v>10.508809394016987</v>
      </c>
      <c r="J69" s="42">
        <v>12.010067878876557</v>
      </c>
      <c r="K69" s="42">
        <v>13.511326363736126</v>
      </c>
      <c r="L69" s="42">
        <v>15.012584848595697</v>
      </c>
    </row>
    <row r="70" spans="1:12" ht="12.75">
      <c r="A70" s="41">
        <v>47</v>
      </c>
      <c r="B70" s="41" t="s">
        <v>89</v>
      </c>
      <c r="C70" s="42">
        <v>0.75062924242978479</v>
      </c>
      <c r="D70" s="42">
        <v>1.5012584848595696</v>
      </c>
      <c r="E70" s="42">
        <v>2.2518877272893545</v>
      </c>
      <c r="F70" s="42">
        <v>3.0025169697191392</v>
      </c>
      <c r="G70" s="42">
        <v>3.7531462121489243</v>
      </c>
      <c r="H70" s="42">
        <v>4.503775454578709</v>
      </c>
      <c r="I70" s="42">
        <v>5.2544046970084937</v>
      </c>
      <c r="J70" s="42">
        <v>6.0050339394382783</v>
      </c>
      <c r="K70" s="42">
        <v>6.755663181868063</v>
      </c>
      <c r="L70" s="42">
        <v>7.5062924242978486</v>
      </c>
    </row>
    <row r="71" spans="1:12" ht="12.75">
      <c r="A71" s="95" t="s">
        <v>90</v>
      </c>
      <c r="B71" s="95"/>
      <c r="C71" s="43">
        <f>SUM(C61:C70)</f>
        <v>9.2220164069945003</v>
      </c>
      <c r="D71" s="43">
        <f t="shared" ref="D71:L71" si="2">SUM(D61:D70)</f>
        <v>18.444032813989001</v>
      </c>
      <c r="E71" s="43">
        <f t="shared" si="2"/>
        <v>27.666049220983499</v>
      </c>
      <c r="F71" s="43">
        <f t="shared" si="2"/>
        <v>36.888065627978001</v>
      </c>
      <c r="G71" s="43">
        <f t="shared" si="2"/>
        <v>46.110082034972493</v>
      </c>
      <c r="H71" s="43">
        <f t="shared" si="2"/>
        <v>55.332098441966998</v>
      </c>
      <c r="I71" s="43">
        <f t="shared" si="2"/>
        <v>64.55411484896149</v>
      </c>
      <c r="J71" s="43">
        <f t="shared" si="2"/>
        <v>73.776131255956003</v>
      </c>
      <c r="K71" s="43">
        <f t="shared" si="2"/>
        <v>82.998147662950487</v>
      </c>
      <c r="L71" s="43">
        <f t="shared" si="2"/>
        <v>92.220164069944985</v>
      </c>
    </row>
    <row r="72" spans="1:12" ht="12.75">
      <c r="A72" s="95" t="s">
        <v>91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</row>
    <row r="73" spans="1:12" ht="12.75">
      <c r="A73" s="41">
        <v>48</v>
      </c>
      <c r="B73" s="41" t="s">
        <v>92</v>
      </c>
      <c r="C73" s="42">
        <v>2.4661992214689459</v>
      </c>
      <c r="D73" s="42">
        <v>4.8787854163842193</v>
      </c>
      <c r="E73" s="42">
        <v>7.3449846378531651</v>
      </c>
      <c r="F73" s="42">
        <v>9.8111838593221119</v>
      </c>
      <c r="G73" s="42">
        <v>12.277383080791056</v>
      </c>
      <c r="H73" s="42">
        <v>14.68996927570633</v>
      </c>
      <c r="I73" s="42">
        <v>17.156168497175276</v>
      </c>
      <c r="J73" s="42">
        <v>19.622367718644224</v>
      </c>
      <c r="K73" s="42">
        <v>22.034953913559495</v>
      </c>
      <c r="L73" s="42">
        <v>24.501153135028442</v>
      </c>
    </row>
    <row r="74" spans="1:12" ht="12.75">
      <c r="A74" s="41">
        <v>49</v>
      </c>
      <c r="B74" s="41" t="s">
        <v>93</v>
      </c>
      <c r="C74" s="42">
        <v>0.64335631864407283</v>
      </c>
      <c r="D74" s="42">
        <v>1.3939386903954913</v>
      </c>
      <c r="E74" s="42">
        <v>2.0372950090395641</v>
      </c>
      <c r="F74" s="42">
        <v>2.6806513276836368</v>
      </c>
      <c r="G74" s="42">
        <v>3.4312336994350554</v>
      </c>
      <c r="H74" s="42">
        <v>4.0745900180791281</v>
      </c>
      <c r="I74" s="42">
        <v>4.7179463367232017</v>
      </c>
      <c r="J74" s="42">
        <v>5.4685287084746186</v>
      </c>
      <c r="K74" s="42">
        <v>6.1118850271186922</v>
      </c>
      <c r="L74" s="42">
        <v>6.7552413457627649</v>
      </c>
    </row>
    <row r="75" spans="1:12" ht="12.75">
      <c r="A75" s="41">
        <v>50</v>
      </c>
      <c r="B75" s="41" t="s">
        <v>92</v>
      </c>
      <c r="C75" s="42">
        <v>2.4661992214689459</v>
      </c>
      <c r="D75" s="42">
        <v>4.8787854163842193</v>
      </c>
      <c r="E75" s="42">
        <v>7.3449846378531651</v>
      </c>
      <c r="F75" s="42">
        <v>9.8111838593221119</v>
      </c>
      <c r="G75" s="42">
        <v>12.277383080791056</v>
      </c>
      <c r="H75" s="42">
        <v>14.68996927570633</v>
      </c>
      <c r="I75" s="42">
        <v>17.156168497175276</v>
      </c>
      <c r="J75" s="42">
        <v>19.622367718644224</v>
      </c>
      <c r="K75" s="42">
        <v>22.034953913559495</v>
      </c>
      <c r="L75" s="42">
        <v>24.501153135028442</v>
      </c>
    </row>
    <row r="76" spans="1:12" ht="12.75">
      <c r="A76" s="41">
        <v>51</v>
      </c>
      <c r="B76" s="41" t="s">
        <v>94</v>
      </c>
      <c r="C76" s="42">
        <v>0.42890421242938193</v>
      </c>
      <c r="D76" s="42">
        <v>0.85780842485876385</v>
      </c>
      <c r="E76" s="42">
        <v>1.2867126372881457</v>
      </c>
      <c r="F76" s="42">
        <v>1.7156168497175277</v>
      </c>
      <c r="G76" s="42">
        <v>2.1445210621469095</v>
      </c>
      <c r="H76" s="42">
        <v>2.5734252745762913</v>
      </c>
      <c r="I76" s="42">
        <v>3.0023294870056731</v>
      </c>
      <c r="J76" s="42">
        <v>3.4312336994350554</v>
      </c>
      <c r="K76" s="42">
        <v>3.8601379118644372</v>
      </c>
      <c r="L76" s="42">
        <v>4.289042124293819</v>
      </c>
    </row>
    <row r="77" spans="1:12" ht="12.75">
      <c r="A77" s="41">
        <v>52</v>
      </c>
      <c r="B77" s="41" t="s">
        <v>95</v>
      </c>
      <c r="C77" s="42">
        <v>0.32167815932203642</v>
      </c>
      <c r="D77" s="42">
        <v>0.64335631864407283</v>
      </c>
      <c r="E77" s="42">
        <v>0.96503447796610931</v>
      </c>
      <c r="F77" s="42">
        <v>1.2867126372881457</v>
      </c>
      <c r="G77" s="42">
        <v>1.6083907966101822</v>
      </c>
      <c r="H77" s="42">
        <v>1.9300689559322186</v>
      </c>
      <c r="I77" s="42">
        <v>2.251747115254255</v>
      </c>
      <c r="J77" s="42">
        <v>2.5734252745762913</v>
      </c>
      <c r="K77" s="42">
        <v>2.8951034338983281</v>
      </c>
      <c r="L77" s="42">
        <v>3.2167815932203645</v>
      </c>
    </row>
    <row r="78" spans="1:12" ht="12.75">
      <c r="A78" s="41">
        <v>53</v>
      </c>
      <c r="B78" s="41" t="s">
        <v>96</v>
      </c>
      <c r="C78" s="42">
        <v>0.96503447796610931</v>
      </c>
      <c r="D78" s="42">
        <v>1.8228429028248729</v>
      </c>
      <c r="E78" s="42">
        <v>2.7878773807909827</v>
      </c>
      <c r="F78" s="42">
        <v>3.6456858056497459</v>
      </c>
      <c r="G78" s="42">
        <v>4.610720283615855</v>
      </c>
      <c r="H78" s="42">
        <v>5.4685287084746186</v>
      </c>
      <c r="I78" s="42">
        <v>6.433563186440729</v>
      </c>
      <c r="J78" s="42">
        <v>7.2913716112994917</v>
      </c>
      <c r="K78" s="42">
        <v>8.2564060892656013</v>
      </c>
      <c r="L78" s="42">
        <v>9.1142145141243649</v>
      </c>
    </row>
    <row r="79" spans="1:12" ht="12.75">
      <c r="A79" s="41">
        <v>54</v>
      </c>
      <c r="B79" s="41" t="s">
        <v>97</v>
      </c>
      <c r="C79" s="42">
        <v>1.5011647435028366</v>
      </c>
      <c r="D79" s="42">
        <v>2.8951034338983281</v>
      </c>
      <c r="E79" s="42">
        <v>4.396268177401164</v>
      </c>
      <c r="F79" s="42">
        <v>5.7902068677966563</v>
      </c>
      <c r="G79" s="42">
        <v>7.2913716112994917</v>
      </c>
      <c r="H79" s="42">
        <v>8.7925363548023281</v>
      </c>
      <c r="I79" s="42">
        <v>10.18647504519782</v>
      </c>
      <c r="J79" s="42">
        <v>11.687639788700658</v>
      </c>
      <c r="K79" s="42">
        <v>13.081578479096148</v>
      </c>
      <c r="L79" s="42">
        <v>14.582743222598983</v>
      </c>
    </row>
    <row r="80" spans="1:12" ht="12.75">
      <c r="A80" s="41">
        <v>55</v>
      </c>
      <c r="B80" s="41" t="s">
        <v>98</v>
      </c>
      <c r="C80" s="42">
        <v>1.0722605310734548</v>
      </c>
      <c r="D80" s="42">
        <v>2.1445210621469095</v>
      </c>
      <c r="E80" s="42">
        <v>3.2167815932203645</v>
      </c>
      <c r="F80" s="42">
        <v>4.289042124293819</v>
      </c>
      <c r="G80" s="42">
        <v>5.3613026553672736</v>
      </c>
      <c r="H80" s="42">
        <v>6.433563186440729</v>
      </c>
      <c r="I80" s="42">
        <v>7.5058237175141835</v>
      </c>
      <c r="J80" s="42">
        <v>8.5780842485876381</v>
      </c>
      <c r="K80" s="42">
        <v>9.6503447796610935</v>
      </c>
      <c r="L80" s="42">
        <v>10.722605310734547</v>
      </c>
    </row>
    <row r="81" spans="1:12" ht="12.75">
      <c r="A81" s="41">
        <v>56</v>
      </c>
      <c r="B81" s="41" t="s">
        <v>99</v>
      </c>
      <c r="C81" s="42">
        <v>1.0722605310734548</v>
      </c>
      <c r="D81" s="42">
        <v>2.251747115254255</v>
      </c>
      <c r="E81" s="42">
        <v>3.32400764632771</v>
      </c>
      <c r="F81" s="42">
        <v>4.5034942305085099</v>
      </c>
      <c r="G81" s="42">
        <v>5.5757547615819654</v>
      </c>
      <c r="H81" s="42">
        <v>6.6480152926554199</v>
      </c>
      <c r="I81" s="42">
        <v>7.8275018768362195</v>
      </c>
      <c r="J81" s="42">
        <v>8.8997624079096749</v>
      </c>
      <c r="K81" s="42">
        <v>10.079248992090475</v>
      </c>
      <c r="L81" s="42">
        <v>11.151509523163931</v>
      </c>
    </row>
    <row r="82" spans="1:12" ht="12.75">
      <c r="A82" s="95" t="s">
        <v>100</v>
      </c>
      <c r="B82" s="95"/>
      <c r="C82" s="43">
        <f t="shared" ref="C82:L82" si="3">SUM(C73:C81)</f>
        <v>10.937057416949241</v>
      </c>
      <c r="D82" s="43">
        <f t="shared" si="3"/>
        <v>21.766888780791135</v>
      </c>
      <c r="E82" s="43">
        <f t="shared" si="3"/>
        <v>32.703946197740372</v>
      </c>
      <c r="F82" s="43">
        <f t="shared" si="3"/>
        <v>43.533777561582269</v>
      </c>
      <c r="G82" s="43">
        <f t="shared" si="3"/>
        <v>54.578061031638853</v>
      </c>
      <c r="H82" s="43">
        <f t="shared" si="3"/>
        <v>65.300666342373404</v>
      </c>
      <c r="I82" s="43">
        <f t="shared" si="3"/>
        <v>76.237723759322648</v>
      </c>
      <c r="J82" s="43">
        <f t="shared" si="3"/>
        <v>87.174781176271878</v>
      </c>
      <c r="K82" s="43">
        <f t="shared" si="3"/>
        <v>98.004612540113769</v>
      </c>
      <c r="L82" s="43">
        <f t="shared" si="3"/>
        <v>108.83444390395567</v>
      </c>
    </row>
    <row r="83" spans="1:12" ht="12.75">
      <c r="A83" s="95" t="s">
        <v>101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2" ht="12.75">
      <c r="A84" s="41">
        <v>57</v>
      </c>
      <c r="B84" s="41" t="s">
        <v>102</v>
      </c>
      <c r="C84" s="42">
        <v>0.64330578567926966</v>
      </c>
      <c r="D84" s="42">
        <v>1.1793939404119946</v>
      </c>
      <c r="E84" s="42">
        <v>1.8226997260912641</v>
      </c>
      <c r="F84" s="42">
        <v>2.4660055117705335</v>
      </c>
      <c r="G84" s="42">
        <v>3.0020936665032583</v>
      </c>
      <c r="H84" s="42">
        <v>3.6453994521825281</v>
      </c>
      <c r="I84" s="42">
        <v>4.288705237861798</v>
      </c>
      <c r="J84" s="42">
        <v>4.8247933925945228</v>
      </c>
      <c r="K84" s="42">
        <v>5.4680991782737918</v>
      </c>
      <c r="L84" s="42">
        <v>6.1114049639530625</v>
      </c>
    </row>
    <row r="85" spans="1:12" ht="12.75">
      <c r="A85" s="41">
        <v>58</v>
      </c>
      <c r="B85" s="41" t="s">
        <v>103</v>
      </c>
      <c r="C85" s="42">
        <v>0.42887052378617985</v>
      </c>
      <c r="D85" s="42">
        <v>0.85774104757235969</v>
      </c>
      <c r="E85" s="42">
        <v>1.3938292023050844</v>
      </c>
      <c r="F85" s="42">
        <v>1.8226997260912641</v>
      </c>
      <c r="G85" s="42">
        <v>2.2515702498774441</v>
      </c>
      <c r="H85" s="42">
        <v>2.6804407736636238</v>
      </c>
      <c r="I85" s="42">
        <v>3.2165289283963485</v>
      </c>
      <c r="J85" s="42">
        <v>3.6453994521825281</v>
      </c>
      <c r="K85" s="42">
        <v>4.0742699759687078</v>
      </c>
      <c r="L85" s="42">
        <v>4.5031404997548883</v>
      </c>
    </row>
    <row r="86" spans="1:12" ht="12.75">
      <c r="A86" s="41">
        <v>59</v>
      </c>
      <c r="B86" s="41" t="s">
        <v>104</v>
      </c>
      <c r="C86" s="42">
        <v>0.9649586785189046</v>
      </c>
      <c r="D86" s="42">
        <v>1.9299173570378092</v>
      </c>
      <c r="E86" s="42">
        <v>3.0020936665032583</v>
      </c>
      <c r="F86" s="42">
        <v>3.9670523450221635</v>
      </c>
      <c r="G86" s="42">
        <v>4.932011023541067</v>
      </c>
      <c r="H86" s="42">
        <v>5.8969697020599723</v>
      </c>
      <c r="I86" s="42">
        <v>6.8619283805788776</v>
      </c>
      <c r="J86" s="42">
        <v>7.9341046900443271</v>
      </c>
      <c r="K86" s="42">
        <v>8.8990633685632314</v>
      </c>
      <c r="L86" s="42">
        <v>9.864022047082134</v>
      </c>
    </row>
    <row r="87" spans="1:12" ht="12.75">
      <c r="A87" s="41">
        <v>60</v>
      </c>
      <c r="B87" s="41" t="s">
        <v>105</v>
      </c>
      <c r="C87" s="42">
        <v>0.64330578567926966</v>
      </c>
      <c r="D87" s="42">
        <v>1.1793939404119946</v>
      </c>
      <c r="E87" s="42">
        <v>1.8226997260912641</v>
      </c>
      <c r="F87" s="42">
        <v>2.4660055117705335</v>
      </c>
      <c r="G87" s="42">
        <v>3.0020936665032583</v>
      </c>
      <c r="H87" s="42">
        <v>3.6453994521825281</v>
      </c>
      <c r="I87" s="42">
        <v>4.288705237861798</v>
      </c>
      <c r="J87" s="42">
        <v>4.8247933925945228</v>
      </c>
      <c r="K87" s="42">
        <v>5.4680991782737918</v>
      </c>
      <c r="L87" s="42">
        <v>6.1114049639530625</v>
      </c>
    </row>
    <row r="88" spans="1:12" ht="12.75">
      <c r="A88" s="41">
        <v>61</v>
      </c>
      <c r="B88" s="41" t="s">
        <v>106</v>
      </c>
      <c r="C88" s="42">
        <v>0.42887052378617985</v>
      </c>
      <c r="D88" s="42">
        <v>0.85774104757235969</v>
      </c>
      <c r="E88" s="42">
        <v>1.3938292023050844</v>
      </c>
      <c r="F88" s="42">
        <v>1.8226997260912641</v>
      </c>
      <c r="G88" s="42">
        <v>2.2515702498774441</v>
      </c>
      <c r="H88" s="42">
        <v>2.6804407736636238</v>
      </c>
      <c r="I88" s="42">
        <v>3.2165289283963485</v>
      </c>
      <c r="J88" s="42">
        <v>3.6453994521825281</v>
      </c>
      <c r="K88" s="42">
        <v>4.0742699759687078</v>
      </c>
      <c r="L88" s="42">
        <v>4.5031404997548883</v>
      </c>
    </row>
    <row r="89" spans="1:12" ht="25.5">
      <c r="A89" s="41">
        <v>62</v>
      </c>
      <c r="B89" s="41" t="s">
        <v>107</v>
      </c>
      <c r="C89" s="42">
        <v>0.32165289283963483</v>
      </c>
      <c r="D89" s="42">
        <v>0.64330578567926966</v>
      </c>
      <c r="E89" s="42">
        <v>0.85774104757235969</v>
      </c>
      <c r="F89" s="42">
        <v>1.1793939404119946</v>
      </c>
      <c r="G89" s="42">
        <v>1.5010468332516291</v>
      </c>
      <c r="H89" s="42">
        <v>1.8226997260912641</v>
      </c>
      <c r="I89" s="42">
        <v>2.144352618930899</v>
      </c>
      <c r="J89" s="42">
        <v>2.4660055117705335</v>
      </c>
      <c r="K89" s="42">
        <v>2.6804407736636238</v>
      </c>
      <c r="L89" s="42">
        <v>3.0020936665032583</v>
      </c>
    </row>
    <row r="90" spans="1:12" ht="25.5">
      <c r="A90" s="41">
        <v>63</v>
      </c>
      <c r="B90" s="41" t="s">
        <v>108</v>
      </c>
      <c r="C90" s="42">
        <v>1.5010468332516291</v>
      </c>
      <c r="D90" s="42">
        <v>3.0020936665032583</v>
      </c>
      <c r="E90" s="42">
        <v>4.5031404997548883</v>
      </c>
      <c r="F90" s="42">
        <v>6.1114049639530625</v>
      </c>
      <c r="G90" s="42">
        <v>7.6124517972046908</v>
      </c>
      <c r="H90" s="42">
        <v>9.1134986304563199</v>
      </c>
      <c r="I90" s="42">
        <v>10.61454546370795</v>
      </c>
      <c r="J90" s="42">
        <v>12.11559229695958</v>
      </c>
      <c r="K90" s="42">
        <v>13.616639130211208</v>
      </c>
      <c r="L90" s="42">
        <v>15.117685963462838</v>
      </c>
    </row>
    <row r="91" spans="1:12" ht="12.75">
      <c r="A91" s="41">
        <v>64</v>
      </c>
      <c r="B91" s="41" t="s">
        <v>109</v>
      </c>
      <c r="C91" s="42">
        <v>1.5010468332516291</v>
      </c>
      <c r="D91" s="42">
        <v>3.0020936665032583</v>
      </c>
      <c r="E91" s="42">
        <v>4.5031404997548883</v>
      </c>
      <c r="F91" s="42">
        <v>6.1114049639530625</v>
      </c>
      <c r="G91" s="42">
        <v>7.6124517972046908</v>
      </c>
      <c r="H91" s="42">
        <v>9.1134986304563199</v>
      </c>
      <c r="I91" s="42">
        <v>10.61454546370795</v>
      </c>
      <c r="J91" s="42">
        <v>12.11559229695958</v>
      </c>
      <c r="K91" s="42">
        <v>13.616639130211208</v>
      </c>
      <c r="L91" s="42">
        <v>15.117685963462838</v>
      </c>
    </row>
    <row r="92" spans="1:12" ht="12.75">
      <c r="A92" s="41">
        <v>65</v>
      </c>
      <c r="B92" s="41" t="s">
        <v>104</v>
      </c>
      <c r="C92" s="42">
        <v>0.85774104757235969</v>
      </c>
      <c r="D92" s="42">
        <v>1.8226997260912641</v>
      </c>
      <c r="E92" s="42">
        <v>2.6804407736636238</v>
      </c>
      <c r="F92" s="42">
        <v>3.538181821235983</v>
      </c>
      <c r="G92" s="42">
        <v>4.5031404997548883</v>
      </c>
      <c r="H92" s="42">
        <v>5.3608815473272475</v>
      </c>
      <c r="I92" s="42">
        <v>6.2186225948996068</v>
      </c>
      <c r="J92" s="42">
        <v>7.183581273418512</v>
      </c>
      <c r="K92" s="42">
        <v>8.0413223209908722</v>
      </c>
      <c r="L92" s="42">
        <v>8.8990633685632314</v>
      </c>
    </row>
    <row r="93" spans="1:12" ht="12.75">
      <c r="A93" s="41">
        <v>66</v>
      </c>
      <c r="B93" s="41" t="s">
        <v>110</v>
      </c>
      <c r="C93" s="42">
        <v>0.42887052378617985</v>
      </c>
      <c r="D93" s="42">
        <v>0.75052341662581457</v>
      </c>
      <c r="E93" s="42">
        <v>1.1793939404119946</v>
      </c>
      <c r="F93" s="42">
        <v>1.5010468332516291</v>
      </c>
      <c r="G93" s="42">
        <v>1.9299173570378092</v>
      </c>
      <c r="H93" s="42">
        <v>2.2515702498774441</v>
      </c>
      <c r="I93" s="42">
        <v>2.6804407736636238</v>
      </c>
      <c r="J93" s="42">
        <v>3.0020936665032583</v>
      </c>
      <c r="K93" s="42">
        <v>3.4309641902894388</v>
      </c>
      <c r="L93" s="42">
        <v>3.7526170831290733</v>
      </c>
    </row>
    <row r="94" spans="1:12" ht="12.75">
      <c r="A94" s="41">
        <v>67</v>
      </c>
      <c r="B94" s="41" t="s">
        <v>111</v>
      </c>
      <c r="C94" s="42">
        <v>0.42887052378617985</v>
      </c>
      <c r="D94" s="42">
        <v>0.85774104757235969</v>
      </c>
      <c r="E94" s="42">
        <v>1.3938292023050844</v>
      </c>
      <c r="F94" s="42">
        <v>1.8226997260912641</v>
      </c>
      <c r="G94" s="42">
        <v>2.2515702498774441</v>
      </c>
      <c r="H94" s="42">
        <v>2.6804407736636238</v>
      </c>
      <c r="I94" s="42">
        <v>3.2165289283963485</v>
      </c>
      <c r="J94" s="42">
        <v>3.6453994521825281</v>
      </c>
      <c r="K94" s="42">
        <v>4.0742699759687078</v>
      </c>
      <c r="L94" s="42">
        <v>4.5031404997548883</v>
      </c>
    </row>
    <row r="95" spans="1:12" ht="12.75">
      <c r="A95" s="41">
        <v>68</v>
      </c>
      <c r="B95" s="41" t="s">
        <v>112</v>
      </c>
      <c r="C95" s="42">
        <v>1.0721763094654495</v>
      </c>
      <c r="D95" s="42">
        <v>2.144352618930899</v>
      </c>
      <c r="E95" s="42">
        <v>3.2165289283963485</v>
      </c>
      <c r="F95" s="42">
        <v>4.288705237861798</v>
      </c>
      <c r="G95" s="42">
        <v>5.2536639163807033</v>
      </c>
      <c r="H95" s="42">
        <v>6.3258402258461528</v>
      </c>
      <c r="I95" s="42">
        <v>7.3980165353116023</v>
      </c>
      <c r="J95" s="42">
        <v>8.4701928447770509</v>
      </c>
      <c r="K95" s="42">
        <v>9.5423691542425004</v>
      </c>
      <c r="L95" s="42">
        <v>10.61454546370795</v>
      </c>
    </row>
    <row r="96" spans="1:12" ht="12.75">
      <c r="A96" s="95" t="s">
        <v>113</v>
      </c>
      <c r="B96" s="95"/>
      <c r="C96" s="43">
        <f t="shared" ref="C96:L96" si="4">SUM(C84:C95)</f>
        <v>9.220716261402865</v>
      </c>
      <c r="D96" s="43">
        <f t="shared" si="4"/>
        <v>18.226997260912643</v>
      </c>
      <c r="E96" s="43">
        <f t="shared" si="4"/>
        <v>27.76936641515514</v>
      </c>
      <c r="F96" s="43">
        <f t="shared" si="4"/>
        <v>37.097300307504554</v>
      </c>
      <c r="G96" s="43">
        <f t="shared" si="4"/>
        <v>46.103581307014323</v>
      </c>
      <c r="H96" s="43">
        <f t="shared" si="4"/>
        <v>55.217079937470643</v>
      </c>
      <c r="I96" s="43">
        <f t="shared" si="4"/>
        <v>64.759449091713151</v>
      </c>
      <c r="J96" s="43">
        <f t="shared" si="4"/>
        <v>73.872947722169457</v>
      </c>
      <c r="K96" s="43">
        <f t="shared" si="4"/>
        <v>82.986446352625791</v>
      </c>
      <c r="L96" s="43">
        <f t="shared" si="4"/>
        <v>92.099944983082125</v>
      </c>
    </row>
    <row r="97" spans="1:12" ht="12.75">
      <c r="A97" s="95" t="s">
        <v>114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</row>
    <row r="98" spans="1:12" ht="12.75">
      <c r="A98" s="41">
        <v>69</v>
      </c>
      <c r="B98" s="41" t="s">
        <v>115</v>
      </c>
      <c r="C98" s="42">
        <v>0</v>
      </c>
      <c r="D98" s="42">
        <v>0</v>
      </c>
      <c r="E98" s="42">
        <v>5.3604565005584463E-2</v>
      </c>
      <c r="F98" s="42">
        <v>5.3604565005584463E-2</v>
      </c>
      <c r="G98" s="42">
        <v>5.3604565005584463E-2</v>
      </c>
      <c r="H98" s="42">
        <v>5.3604565005584463E-2</v>
      </c>
      <c r="I98" s="42">
        <v>0.10720913001116893</v>
      </c>
      <c r="J98" s="42">
        <v>0.10720913001116893</v>
      </c>
      <c r="K98" s="42">
        <v>0.10720913001116893</v>
      </c>
      <c r="L98" s="42">
        <v>0.10720913001116893</v>
      </c>
    </row>
    <row r="99" spans="1:12" ht="12.75">
      <c r="A99" s="41">
        <v>70</v>
      </c>
      <c r="B99" s="41" t="s">
        <v>116</v>
      </c>
      <c r="C99" s="42">
        <v>0</v>
      </c>
      <c r="D99" s="42">
        <v>0</v>
      </c>
      <c r="E99" s="42">
        <v>0.10720913001116893</v>
      </c>
      <c r="F99" s="42">
        <v>0.10720913001116893</v>
      </c>
      <c r="G99" s="42">
        <v>0.10720913001116893</v>
      </c>
      <c r="H99" s="42">
        <v>0.10720913001116893</v>
      </c>
      <c r="I99" s="42">
        <v>0.21441826002233785</v>
      </c>
      <c r="J99" s="42">
        <v>0.21441826002233785</v>
      </c>
      <c r="K99" s="42">
        <v>0.21441826002233785</v>
      </c>
      <c r="L99" s="42">
        <v>0.21441826002233785</v>
      </c>
    </row>
    <row r="100" spans="1:12" ht="12.75">
      <c r="A100" s="41">
        <v>71</v>
      </c>
      <c r="B100" s="41" t="s">
        <v>117</v>
      </c>
      <c r="C100" s="42">
        <v>0.10720913001116893</v>
      </c>
      <c r="D100" s="42">
        <v>0.21441826002233785</v>
      </c>
      <c r="E100" s="42">
        <v>0.32162739003350677</v>
      </c>
      <c r="F100" s="42">
        <v>0.53604565005584459</v>
      </c>
      <c r="G100" s="42">
        <v>0.64325478006701353</v>
      </c>
      <c r="H100" s="42">
        <v>0.75046391007818236</v>
      </c>
      <c r="I100" s="42">
        <v>0.85767304008935141</v>
      </c>
      <c r="J100" s="42">
        <v>0.96488217010052024</v>
      </c>
      <c r="K100" s="42">
        <v>1.0720913001116892</v>
      </c>
      <c r="L100" s="42">
        <v>1.2865095601340271</v>
      </c>
    </row>
    <row r="101" spans="1:12" ht="12.75">
      <c r="A101" s="41">
        <v>72</v>
      </c>
      <c r="B101" s="41" t="s">
        <v>118</v>
      </c>
      <c r="C101" s="42">
        <v>0.10720913001116893</v>
      </c>
      <c r="D101" s="42">
        <v>0.21441826002233785</v>
      </c>
      <c r="E101" s="42">
        <v>0.42883652004467571</v>
      </c>
      <c r="F101" s="42">
        <v>0.53604565005584459</v>
      </c>
      <c r="G101" s="42">
        <v>0.64325478006701353</v>
      </c>
      <c r="H101" s="42">
        <v>0.85767304008935141</v>
      </c>
      <c r="I101" s="42">
        <v>0.96488217010052024</v>
      </c>
      <c r="J101" s="42">
        <v>1.0720913001116892</v>
      </c>
      <c r="K101" s="42">
        <v>1.1793004301228582</v>
      </c>
      <c r="L101" s="42">
        <v>1.2865095601340271</v>
      </c>
    </row>
    <row r="102" spans="1:12" ht="25.5">
      <c r="A102" s="41">
        <v>73</v>
      </c>
      <c r="B102" s="41" t="s">
        <v>119</v>
      </c>
      <c r="C102" s="42">
        <v>0.32162739003350677</v>
      </c>
      <c r="D102" s="42">
        <v>0.64325478006701353</v>
      </c>
      <c r="E102" s="42">
        <v>0.96488217010052024</v>
      </c>
      <c r="F102" s="42">
        <v>1.2865095601340271</v>
      </c>
      <c r="G102" s="42">
        <v>1.6081369501675338</v>
      </c>
      <c r="H102" s="42">
        <v>1.9297643402010405</v>
      </c>
      <c r="I102" s="42">
        <v>2.2513917302345474</v>
      </c>
      <c r="J102" s="42">
        <v>2.5730191202680541</v>
      </c>
      <c r="K102" s="42">
        <v>2.8946465103015608</v>
      </c>
      <c r="L102" s="42">
        <v>3.2162739003350675</v>
      </c>
    </row>
    <row r="103" spans="1:12" ht="12.75">
      <c r="A103" s="41">
        <v>74</v>
      </c>
      <c r="B103" s="41" t="s">
        <v>120</v>
      </c>
      <c r="C103" s="42">
        <v>0</v>
      </c>
      <c r="D103" s="42">
        <v>0.10720913001116893</v>
      </c>
      <c r="E103" s="42">
        <v>0.10720913001116893</v>
      </c>
      <c r="F103" s="42">
        <v>0.10720913001116893</v>
      </c>
      <c r="G103" s="42">
        <v>0.21441826002233785</v>
      </c>
      <c r="H103" s="42">
        <v>0.21441826002233785</v>
      </c>
      <c r="I103" s="42">
        <v>0.32162739003350677</v>
      </c>
      <c r="J103" s="42">
        <v>0.32162739003350677</v>
      </c>
      <c r="K103" s="42">
        <v>0.32162739003350677</v>
      </c>
      <c r="L103" s="42">
        <v>0.42883652004467571</v>
      </c>
    </row>
    <row r="104" spans="1:12" ht="25.5">
      <c r="A104" s="41">
        <v>75</v>
      </c>
      <c r="B104" s="41" t="s">
        <v>121</v>
      </c>
      <c r="C104" s="42">
        <v>0</v>
      </c>
      <c r="D104" s="42">
        <v>0.10720913001116893</v>
      </c>
      <c r="E104" s="42">
        <v>0.10720913001116893</v>
      </c>
      <c r="F104" s="42">
        <v>0.10720913001116893</v>
      </c>
      <c r="G104" s="42">
        <v>0.21441826002233785</v>
      </c>
      <c r="H104" s="42">
        <v>0.21441826002233785</v>
      </c>
      <c r="I104" s="42">
        <v>0.21441826002233785</v>
      </c>
      <c r="J104" s="42">
        <v>0.32162739003350677</v>
      </c>
      <c r="K104" s="42">
        <v>0.32162739003350677</v>
      </c>
      <c r="L104" s="42">
        <v>0.32162739003350677</v>
      </c>
    </row>
    <row r="105" spans="1:12" ht="12.75">
      <c r="A105" s="41">
        <v>76</v>
      </c>
      <c r="B105" s="41" t="s">
        <v>122</v>
      </c>
      <c r="C105" s="42">
        <v>0</v>
      </c>
      <c r="D105" s="42">
        <v>0</v>
      </c>
      <c r="E105" s="42">
        <v>0</v>
      </c>
      <c r="F105" s="42">
        <v>0</v>
      </c>
      <c r="G105" s="42">
        <v>0.10720913001116893</v>
      </c>
      <c r="H105" s="42">
        <v>0.10720913001116893</v>
      </c>
      <c r="I105" s="42">
        <v>0.10720913001116893</v>
      </c>
      <c r="J105" s="42">
        <v>0.10720913001116893</v>
      </c>
      <c r="K105" s="42">
        <v>0.10720913001116893</v>
      </c>
      <c r="L105" s="42">
        <v>0.10720913001116893</v>
      </c>
    </row>
    <row r="106" spans="1:12" ht="12.75">
      <c r="A106" s="41">
        <v>77</v>
      </c>
      <c r="B106" s="41" t="s">
        <v>123</v>
      </c>
      <c r="C106" s="42">
        <v>0.10720913001116893</v>
      </c>
      <c r="D106" s="42">
        <v>0.10720913001116893</v>
      </c>
      <c r="E106" s="42">
        <v>0.21441826002233785</v>
      </c>
      <c r="F106" s="42">
        <v>0.21441826002233785</v>
      </c>
      <c r="G106" s="42">
        <v>0.21441826002233785</v>
      </c>
      <c r="H106" s="42">
        <v>0.32162739003350677</v>
      </c>
      <c r="I106" s="42">
        <v>0.42883652004467571</v>
      </c>
      <c r="J106" s="42">
        <v>0.42883652004467571</v>
      </c>
      <c r="K106" s="42">
        <v>0.53604565005584459</v>
      </c>
      <c r="L106" s="42">
        <v>0.53604565005584459</v>
      </c>
    </row>
    <row r="107" spans="1:12" ht="12.75">
      <c r="A107" s="41">
        <v>78</v>
      </c>
      <c r="B107" s="41" t="s">
        <v>124</v>
      </c>
      <c r="C107" s="42">
        <v>0.32162739003350677</v>
      </c>
      <c r="D107" s="42">
        <v>0.64325478006701353</v>
      </c>
      <c r="E107" s="42">
        <v>0.96488217010052024</v>
      </c>
      <c r="F107" s="42">
        <v>1.2865095601340271</v>
      </c>
      <c r="G107" s="42">
        <v>1.6081369501675338</v>
      </c>
      <c r="H107" s="42">
        <v>1.9297643402010405</v>
      </c>
      <c r="I107" s="42">
        <v>2.2513917302345474</v>
      </c>
      <c r="J107" s="42">
        <v>2.5730191202680541</v>
      </c>
      <c r="K107" s="42">
        <v>2.8946465103015608</v>
      </c>
      <c r="L107" s="42">
        <v>3.2162739003350675</v>
      </c>
    </row>
    <row r="108" spans="1:12" ht="12.75">
      <c r="A108" s="41">
        <v>79</v>
      </c>
      <c r="B108" s="41" t="s">
        <v>125</v>
      </c>
      <c r="C108" s="42">
        <v>1.2865095601340271</v>
      </c>
      <c r="D108" s="42">
        <v>2.5730191202680541</v>
      </c>
      <c r="E108" s="42">
        <v>3.859528680402081</v>
      </c>
      <c r="F108" s="42">
        <v>5.1460382405361083</v>
      </c>
      <c r="G108" s="42">
        <v>6.4325478006701351</v>
      </c>
      <c r="H108" s="42">
        <v>7.826266490815331</v>
      </c>
      <c r="I108" s="42">
        <v>9.1127760509493587</v>
      </c>
      <c r="J108" s="42">
        <v>10.399285611083384</v>
      </c>
      <c r="K108" s="42">
        <v>11.685795171217412</v>
      </c>
      <c r="L108" s="42">
        <v>12.972304731351439</v>
      </c>
    </row>
    <row r="109" spans="1:12" ht="25.5">
      <c r="A109" s="41">
        <v>80</v>
      </c>
      <c r="B109" s="41" t="s">
        <v>126</v>
      </c>
      <c r="C109" s="42">
        <v>1.2865095601340271</v>
      </c>
      <c r="D109" s="42">
        <v>2.5730191202680541</v>
      </c>
      <c r="E109" s="42">
        <v>3.859528680402081</v>
      </c>
      <c r="F109" s="42">
        <v>5.1460382405361083</v>
      </c>
      <c r="G109" s="42">
        <v>6.4325478006701351</v>
      </c>
      <c r="H109" s="42">
        <v>7.7190573608041619</v>
      </c>
      <c r="I109" s="42">
        <v>9.0055669209381897</v>
      </c>
      <c r="J109" s="42">
        <v>10.292076481072217</v>
      </c>
      <c r="K109" s="42">
        <v>11.578586041206243</v>
      </c>
      <c r="L109" s="42">
        <v>12.86509560134027</v>
      </c>
    </row>
    <row r="110" spans="1:12" ht="12.75">
      <c r="A110" s="41">
        <v>81</v>
      </c>
      <c r="B110" s="41" t="s">
        <v>127</v>
      </c>
      <c r="C110" s="42">
        <v>0.96488217010052024</v>
      </c>
      <c r="D110" s="42">
        <v>2.0369734702122093</v>
      </c>
      <c r="E110" s="42">
        <v>3.0018556403127294</v>
      </c>
      <c r="F110" s="42">
        <v>4.0739469404244186</v>
      </c>
      <c r="G110" s="42">
        <v>5.1460382405361083</v>
      </c>
      <c r="H110" s="42">
        <v>6.1109204106366288</v>
      </c>
      <c r="I110" s="42">
        <v>7.0758025807371485</v>
      </c>
      <c r="J110" s="42">
        <v>8.1478938808488373</v>
      </c>
      <c r="K110" s="42">
        <v>9.1127760509493587</v>
      </c>
      <c r="L110" s="42">
        <v>10.184867351061047</v>
      </c>
    </row>
    <row r="111" spans="1:12" ht="12.75">
      <c r="A111" s="41">
        <v>82</v>
      </c>
      <c r="B111" s="41" t="s">
        <v>115</v>
      </c>
      <c r="C111" s="42">
        <v>0</v>
      </c>
      <c r="D111" s="42">
        <v>0</v>
      </c>
      <c r="E111" s="42">
        <v>5.3604565005584463E-2</v>
      </c>
      <c r="F111" s="42">
        <v>5.3604565005584463E-2</v>
      </c>
      <c r="G111" s="42">
        <v>5.3604565005584463E-2</v>
      </c>
      <c r="H111" s="42">
        <v>5.3604565005584463E-2</v>
      </c>
      <c r="I111" s="42">
        <v>0.10720913001116893</v>
      </c>
      <c r="J111" s="42">
        <v>0.10720913001116893</v>
      </c>
      <c r="K111" s="42">
        <v>0.10720913001116893</v>
      </c>
      <c r="L111" s="42">
        <v>0.10720913001116893</v>
      </c>
    </row>
    <row r="112" spans="1:12" ht="12.75">
      <c r="A112" s="41">
        <v>83</v>
      </c>
      <c r="B112" s="41" t="s">
        <v>128</v>
      </c>
      <c r="C112" s="42">
        <v>0.10720913001116893</v>
      </c>
      <c r="D112" s="42">
        <v>0.21441826002233785</v>
      </c>
      <c r="E112" s="42">
        <v>0.42883652004467571</v>
      </c>
      <c r="F112" s="42">
        <v>0.53604565005584459</v>
      </c>
      <c r="G112" s="42">
        <v>0.64325478006701353</v>
      </c>
      <c r="H112" s="42">
        <v>0.75046391007818236</v>
      </c>
      <c r="I112" s="42">
        <v>0.85767304008935141</v>
      </c>
      <c r="J112" s="42">
        <v>1.0720913001116892</v>
      </c>
      <c r="K112" s="42">
        <v>1.1793004301228582</v>
      </c>
      <c r="L112" s="42">
        <v>1.2865095601340271</v>
      </c>
    </row>
    <row r="113" spans="1:12" ht="12.75">
      <c r="A113" s="41">
        <v>84</v>
      </c>
      <c r="B113" s="41" t="s">
        <v>129</v>
      </c>
      <c r="C113" s="42">
        <v>0.53604565005584459</v>
      </c>
      <c r="D113" s="42">
        <v>1.1793004301228582</v>
      </c>
      <c r="E113" s="42">
        <v>1.7153460801787028</v>
      </c>
      <c r="F113" s="42">
        <v>2.3586008602457165</v>
      </c>
      <c r="G113" s="42">
        <v>2.8946465103015608</v>
      </c>
      <c r="H113" s="42">
        <v>3.4306921603574057</v>
      </c>
      <c r="I113" s="42">
        <v>4.0739469404244186</v>
      </c>
      <c r="J113" s="42">
        <v>4.609992590480263</v>
      </c>
      <c r="K113" s="42">
        <v>5.2532473705472773</v>
      </c>
      <c r="L113" s="42">
        <v>5.7892930206031217</v>
      </c>
    </row>
    <row r="114" spans="1:12" ht="25.5">
      <c r="A114" s="41">
        <v>85</v>
      </c>
      <c r="B114" s="41" t="s">
        <v>130</v>
      </c>
      <c r="C114" s="42">
        <v>0.21441826002233785</v>
      </c>
      <c r="D114" s="42">
        <v>0.53604565005584459</v>
      </c>
      <c r="E114" s="42">
        <v>0.85767304008935141</v>
      </c>
      <c r="F114" s="42">
        <v>1.0720913001116892</v>
      </c>
      <c r="G114" s="42">
        <v>1.2865095601340271</v>
      </c>
      <c r="H114" s="42">
        <v>1.6081369501675338</v>
      </c>
      <c r="I114" s="42">
        <v>1.9297643402010405</v>
      </c>
      <c r="J114" s="42">
        <v>2.1441826002233784</v>
      </c>
      <c r="K114" s="42">
        <v>2.3586008602457165</v>
      </c>
      <c r="L114" s="42">
        <v>2.6802282502792227</v>
      </c>
    </row>
    <row r="115" spans="1:12" ht="12.75">
      <c r="A115" s="41">
        <v>86</v>
      </c>
      <c r="B115" s="41" t="s">
        <v>131</v>
      </c>
      <c r="C115" s="42">
        <v>0.64325478006701353</v>
      </c>
      <c r="D115" s="42">
        <v>1.1793004301228582</v>
      </c>
      <c r="E115" s="42">
        <v>1.8225552101898717</v>
      </c>
      <c r="F115" s="42">
        <v>2.3586008602457165</v>
      </c>
      <c r="G115" s="42">
        <v>3.0018556403127294</v>
      </c>
      <c r="H115" s="42">
        <v>3.5379012903685743</v>
      </c>
      <c r="I115" s="42">
        <v>4.1811560704355877</v>
      </c>
      <c r="J115" s="42">
        <v>4.7172017204914329</v>
      </c>
      <c r="K115" s="42">
        <v>5.3604565005584455</v>
      </c>
      <c r="L115" s="42">
        <v>5.8965021506142907</v>
      </c>
    </row>
    <row r="116" spans="1:12" ht="12.75">
      <c r="A116" s="41">
        <v>87</v>
      </c>
      <c r="B116" s="41" t="s">
        <v>132</v>
      </c>
      <c r="C116" s="42">
        <v>0.32162739003350677</v>
      </c>
      <c r="D116" s="42">
        <v>0.75046391007818236</v>
      </c>
      <c r="E116" s="42">
        <v>1.0720913001116892</v>
      </c>
      <c r="F116" s="42">
        <v>1.3937186901451959</v>
      </c>
      <c r="G116" s="42">
        <v>1.7153460801787028</v>
      </c>
      <c r="H116" s="42">
        <v>2.1441826002233784</v>
      </c>
      <c r="I116" s="42">
        <v>2.4658099902568851</v>
      </c>
      <c r="J116" s="42">
        <v>2.7874373802903918</v>
      </c>
      <c r="K116" s="42">
        <v>3.1090647703238985</v>
      </c>
      <c r="L116" s="42">
        <v>3.5379012903685743</v>
      </c>
    </row>
    <row r="117" spans="1:12" ht="12.75">
      <c r="A117" s="41">
        <v>88</v>
      </c>
      <c r="B117" s="41" t="s">
        <v>133</v>
      </c>
      <c r="C117" s="42">
        <v>0.10720913001116893</v>
      </c>
      <c r="D117" s="42">
        <v>0.10720913001116893</v>
      </c>
      <c r="E117" s="42">
        <v>0.21441826002233785</v>
      </c>
      <c r="F117" s="42">
        <v>0.21441826002233785</v>
      </c>
      <c r="G117" s="42">
        <v>0.21441826002233785</v>
      </c>
      <c r="H117" s="42">
        <v>0.32162739003350677</v>
      </c>
      <c r="I117" s="42">
        <v>0.42883652004467571</v>
      </c>
      <c r="J117" s="42">
        <v>0.42883652004467571</v>
      </c>
      <c r="K117" s="42">
        <v>0.53604565005584459</v>
      </c>
      <c r="L117" s="42">
        <v>0.53604565005584459</v>
      </c>
    </row>
    <row r="118" spans="1:12" ht="12.75">
      <c r="A118" s="41">
        <v>89</v>
      </c>
      <c r="B118" s="41" t="s">
        <v>134</v>
      </c>
      <c r="C118" s="42">
        <v>0</v>
      </c>
      <c r="D118" s="42">
        <v>0.10720913001116893</v>
      </c>
      <c r="E118" s="42">
        <v>0.10720913001116893</v>
      </c>
      <c r="F118" s="42">
        <v>0.10720913001116893</v>
      </c>
      <c r="G118" s="42">
        <v>0.10720913001116893</v>
      </c>
      <c r="H118" s="42">
        <v>0.21441826002233785</v>
      </c>
      <c r="I118" s="42">
        <v>0.21441826002233785</v>
      </c>
      <c r="J118" s="42">
        <v>0.21441826002233785</v>
      </c>
      <c r="K118" s="42">
        <v>0.21441826002233785</v>
      </c>
      <c r="L118" s="42">
        <v>0.21441826002233785</v>
      </c>
    </row>
    <row r="119" spans="1:12" ht="12.75">
      <c r="A119" s="41">
        <v>90</v>
      </c>
      <c r="B119" s="41" t="s">
        <v>135</v>
      </c>
      <c r="C119" s="42">
        <v>1.1793004301228582</v>
      </c>
      <c r="D119" s="42">
        <v>2.3586008602457165</v>
      </c>
      <c r="E119" s="42">
        <v>3.5379012903685743</v>
      </c>
      <c r="F119" s="42">
        <v>4.7172017204914329</v>
      </c>
      <c r="G119" s="42">
        <v>5.8965021506142907</v>
      </c>
      <c r="H119" s="42">
        <v>7.0758025807371485</v>
      </c>
      <c r="I119" s="42">
        <v>8.2551030108600063</v>
      </c>
      <c r="J119" s="42">
        <v>9.4344034409828659</v>
      </c>
      <c r="K119" s="42">
        <v>10.613703871105724</v>
      </c>
      <c r="L119" s="42">
        <v>11.793004301228581</v>
      </c>
    </row>
    <row r="120" spans="1:12" ht="12.75">
      <c r="A120" s="41">
        <v>91</v>
      </c>
      <c r="B120" s="41" t="s">
        <v>136</v>
      </c>
      <c r="C120" s="42">
        <v>2.7874373802903918</v>
      </c>
      <c r="D120" s="42">
        <v>5.5748747605807836</v>
      </c>
      <c r="E120" s="42">
        <v>8.3623121408711754</v>
      </c>
      <c r="F120" s="42">
        <v>11.149749521161567</v>
      </c>
      <c r="G120" s="42">
        <v>14.044396031463128</v>
      </c>
      <c r="H120" s="42">
        <v>16.831833411753518</v>
      </c>
      <c r="I120" s="42">
        <v>19.619270792043913</v>
      </c>
      <c r="J120" s="42">
        <v>22.406708172334302</v>
      </c>
      <c r="K120" s="42">
        <v>25.194145552624697</v>
      </c>
      <c r="L120" s="42">
        <v>27.981582932915089</v>
      </c>
    </row>
    <row r="121" spans="1:12" ht="12.75">
      <c r="A121" s="41">
        <v>92</v>
      </c>
      <c r="B121" s="41" t="s">
        <v>137</v>
      </c>
      <c r="C121" s="42">
        <v>0</v>
      </c>
      <c r="D121" s="42">
        <v>0</v>
      </c>
      <c r="E121" s="42">
        <v>0.10720913001116893</v>
      </c>
      <c r="F121" s="42">
        <v>0.10720913001116893</v>
      </c>
      <c r="G121" s="42">
        <v>0.10720913001116893</v>
      </c>
      <c r="H121" s="42">
        <v>0.10720913001116893</v>
      </c>
      <c r="I121" s="42">
        <v>0.10720913001116893</v>
      </c>
      <c r="J121" s="42">
        <v>0.21441826002233785</v>
      </c>
      <c r="K121" s="42">
        <v>0.21441826002233785</v>
      </c>
      <c r="L121" s="42">
        <v>0.21441826002233785</v>
      </c>
    </row>
    <row r="122" spans="1:12" ht="12.75">
      <c r="A122" s="41">
        <v>93</v>
      </c>
      <c r="B122" s="41" t="s">
        <v>138</v>
      </c>
      <c r="C122" s="42">
        <v>0.10720913001116893</v>
      </c>
      <c r="D122" s="42">
        <v>0.21441826002233785</v>
      </c>
      <c r="E122" s="42">
        <v>0.32162739003350677</v>
      </c>
      <c r="F122" s="42">
        <v>0.42883652004467571</v>
      </c>
      <c r="G122" s="42">
        <v>0.53604565005584459</v>
      </c>
      <c r="H122" s="42">
        <v>0.64325478006701353</v>
      </c>
      <c r="I122" s="42">
        <v>0.75046391007818236</v>
      </c>
      <c r="J122" s="42">
        <v>0.85767304008935141</v>
      </c>
      <c r="K122" s="42">
        <v>0.96488217010052024</v>
      </c>
      <c r="L122" s="42">
        <v>1.0720913001116892</v>
      </c>
    </row>
    <row r="123" spans="1:12" ht="12.75">
      <c r="A123" s="41">
        <v>94</v>
      </c>
      <c r="B123" s="41" t="s">
        <v>139</v>
      </c>
      <c r="C123" s="42">
        <v>0.10720913001116893</v>
      </c>
      <c r="D123" s="42">
        <v>0.21441826002233785</v>
      </c>
      <c r="E123" s="42">
        <v>0.32162739003350677</v>
      </c>
      <c r="F123" s="42">
        <v>0.42883652004467571</v>
      </c>
      <c r="G123" s="42">
        <v>0.64325478006701353</v>
      </c>
      <c r="H123" s="42">
        <v>0.75046391007818236</v>
      </c>
      <c r="I123" s="42">
        <v>0.85767304008935141</v>
      </c>
      <c r="J123" s="42">
        <v>0.96488217010052024</v>
      </c>
      <c r="K123" s="42">
        <v>1.0720913001116892</v>
      </c>
      <c r="L123" s="42">
        <v>1.1793004301228582</v>
      </c>
    </row>
    <row r="124" spans="1:12" ht="12.75">
      <c r="A124" s="41">
        <v>95</v>
      </c>
      <c r="B124" s="41" t="s">
        <v>140</v>
      </c>
      <c r="C124" s="42">
        <v>0.64325478006701353</v>
      </c>
      <c r="D124" s="42">
        <v>1.1793004301228582</v>
      </c>
      <c r="E124" s="42">
        <v>1.8225552101898717</v>
      </c>
      <c r="F124" s="42">
        <v>2.4658099902568851</v>
      </c>
      <c r="G124" s="42">
        <v>3.1090647703238985</v>
      </c>
      <c r="H124" s="42">
        <v>3.6451104203797433</v>
      </c>
      <c r="I124" s="42">
        <v>4.2883652004467567</v>
      </c>
      <c r="J124" s="42">
        <v>4.9316199805137702</v>
      </c>
      <c r="K124" s="42">
        <v>5.5748747605807836</v>
      </c>
      <c r="L124" s="42">
        <v>6.1109204106366288</v>
      </c>
    </row>
    <row r="125" spans="1:12" ht="12.75">
      <c r="A125" s="41">
        <v>96</v>
      </c>
      <c r="B125" s="41" t="s">
        <v>141</v>
      </c>
      <c r="C125" s="42">
        <v>0.10720913001116893</v>
      </c>
      <c r="D125" s="42">
        <v>0.21441826002233785</v>
      </c>
      <c r="E125" s="42">
        <v>0.32162739003350677</v>
      </c>
      <c r="F125" s="42">
        <v>0.32162739003350677</v>
      </c>
      <c r="G125" s="42">
        <v>0.42883652004467571</v>
      </c>
      <c r="H125" s="42">
        <v>0.53604565005584459</v>
      </c>
      <c r="I125" s="42">
        <v>0.64325478006701353</v>
      </c>
      <c r="J125" s="42">
        <v>0.75046391007818236</v>
      </c>
      <c r="K125" s="42">
        <v>0.85767304008935141</v>
      </c>
      <c r="L125" s="42">
        <v>0.85767304008935141</v>
      </c>
    </row>
    <row r="126" spans="1:12" ht="12.75">
      <c r="A126" s="41">
        <v>97</v>
      </c>
      <c r="B126" s="41" t="s">
        <v>142</v>
      </c>
      <c r="C126" s="42">
        <v>0</v>
      </c>
      <c r="D126" s="42">
        <v>0</v>
      </c>
      <c r="E126" s="42">
        <v>0.10720913001116893</v>
      </c>
      <c r="F126" s="42">
        <v>0.10720913001116893</v>
      </c>
      <c r="G126" s="42">
        <v>0.10720913001116893</v>
      </c>
      <c r="H126" s="42">
        <v>0.10720913001116893</v>
      </c>
      <c r="I126" s="42">
        <v>0.10720913001116893</v>
      </c>
      <c r="J126" s="42">
        <v>0.21441826002233785</v>
      </c>
      <c r="K126" s="42">
        <v>0.21441826002233785</v>
      </c>
      <c r="L126" s="42">
        <v>0.21441826002233785</v>
      </c>
    </row>
    <row r="127" spans="1:12" ht="12.75">
      <c r="A127" s="41">
        <v>98</v>
      </c>
      <c r="B127" s="41" t="s">
        <v>143</v>
      </c>
      <c r="C127" s="42">
        <v>0.32162739003350677</v>
      </c>
      <c r="D127" s="42">
        <v>0.75046391007818236</v>
      </c>
      <c r="E127" s="42">
        <v>1.0720913001116892</v>
      </c>
      <c r="F127" s="42">
        <v>1.5009278201563647</v>
      </c>
      <c r="G127" s="42">
        <v>1.8225552101898717</v>
      </c>
      <c r="H127" s="42">
        <v>2.1441826002233784</v>
      </c>
      <c r="I127" s="42">
        <v>2.5730191202680541</v>
      </c>
      <c r="J127" s="42">
        <v>2.8946465103015608</v>
      </c>
      <c r="K127" s="42">
        <v>3.3234830303462366</v>
      </c>
      <c r="L127" s="42">
        <v>3.6451104203797433</v>
      </c>
    </row>
    <row r="128" spans="1:12" ht="12.75">
      <c r="A128" s="95" t="s">
        <v>144</v>
      </c>
      <c r="B128" s="95"/>
      <c r="C128" s="43">
        <f t="shared" ref="C128:L128" si="5">SUM(C98:C127)</f>
        <v>11.685795171217414</v>
      </c>
      <c r="D128" s="43">
        <f t="shared" si="5"/>
        <v>23.800426862479501</v>
      </c>
      <c r="E128" s="43">
        <f t="shared" si="5"/>
        <v>36.236685943775086</v>
      </c>
      <c r="F128" s="43">
        <f t="shared" si="5"/>
        <v>47.922481114992507</v>
      </c>
      <c r="G128" s="43">
        <f t="shared" si="5"/>
        <v>60.037112806254591</v>
      </c>
      <c r="H128" s="43">
        <f t="shared" si="5"/>
        <v>72.044535367505489</v>
      </c>
      <c r="I128" s="43">
        <f t="shared" si="5"/>
        <v>84.373585318789949</v>
      </c>
      <c r="J128" s="43">
        <f t="shared" si="5"/>
        <v>96.273798750029698</v>
      </c>
      <c r="K128" s="43">
        <f t="shared" si="5"/>
        <v>108.17401218126946</v>
      </c>
      <c r="L128" s="43">
        <f t="shared" si="5"/>
        <v>119.85980735248687</v>
      </c>
    </row>
    <row r="129" spans="1:12" ht="12.75">
      <c r="A129" s="95" t="s">
        <v>145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</row>
    <row r="130" spans="1:12" ht="12.75">
      <c r="A130" s="41">
        <v>99</v>
      </c>
      <c r="B130" s="41" t="s">
        <v>146</v>
      </c>
      <c r="C130" s="42">
        <v>0.53600256389784195</v>
      </c>
      <c r="D130" s="42">
        <v>1.0720051277956839</v>
      </c>
      <c r="E130" s="42">
        <v>1.6080076916935258</v>
      </c>
      <c r="F130" s="42">
        <v>2.1440102555913678</v>
      </c>
      <c r="G130" s="42">
        <v>2.6800128194892099</v>
      </c>
      <c r="H130" s="42">
        <v>3.2160153833870515</v>
      </c>
      <c r="I130" s="42">
        <v>3.7520179472848936</v>
      </c>
      <c r="J130" s="42">
        <v>4.2880205111827356</v>
      </c>
      <c r="K130" s="42">
        <v>4.8240230750805777</v>
      </c>
      <c r="L130" s="42">
        <v>5.3600256389784198</v>
      </c>
    </row>
    <row r="131" spans="1:12" ht="12.75">
      <c r="A131" s="41">
        <v>100</v>
      </c>
      <c r="B131" s="41" t="s">
        <v>147</v>
      </c>
      <c r="C131" s="42">
        <v>0.21440102555913679</v>
      </c>
      <c r="D131" s="42">
        <v>0.42880205111827358</v>
      </c>
      <c r="E131" s="42">
        <v>0.64320307667741028</v>
      </c>
      <c r="F131" s="42">
        <v>0.85760410223654715</v>
      </c>
      <c r="G131" s="42">
        <v>1.0720051277956839</v>
      </c>
      <c r="H131" s="42">
        <v>1.2864061533548206</v>
      </c>
      <c r="I131" s="42">
        <v>1.5008071789139574</v>
      </c>
      <c r="J131" s="42">
        <v>1.7152082044730943</v>
      </c>
      <c r="K131" s="42">
        <v>1.9832094864220153</v>
      </c>
      <c r="L131" s="42">
        <v>2.1976105119811518</v>
      </c>
    </row>
    <row r="132" spans="1:12" ht="12.75">
      <c r="A132" s="41">
        <v>101</v>
      </c>
      <c r="B132" s="41" t="s">
        <v>148</v>
      </c>
      <c r="C132" s="42">
        <v>0.32160153833870514</v>
      </c>
      <c r="D132" s="42">
        <v>0.53600256389784195</v>
      </c>
      <c r="E132" s="42">
        <v>0.85760410223654715</v>
      </c>
      <c r="F132" s="42">
        <v>1.0720051277956839</v>
      </c>
      <c r="G132" s="42">
        <v>1.3936066661343891</v>
      </c>
      <c r="H132" s="42">
        <v>1.6080076916935258</v>
      </c>
      <c r="I132" s="42">
        <v>1.9296092300322312</v>
      </c>
      <c r="J132" s="42">
        <v>2.1440102555913678</v>
      </c>
      <c r="K132" s="42">
        <v>2.4656117939300728</v>
      </c>
      <c r="L132" s="42">
        <v>2.6800128194892099</v>
      </c>
    </row>
    <row r="133" spans="1:12" ht="12.75">
      <c r="A133" s="41">
        <v>102</v>
      </c>
      <c r="B133" s="41" t="s">
        <v>149</v>
      </c>
      <c r="C133" s="42">
        <v>0.42880205111827358</v>
      </c>
      <c r="D133" s="42">
        <v>0.85760410223654715</v>
      </c>
      <c r="E133" s="42">
        <v>1.2864061533548206</v>
      </c>
      <c r="F133" s="42">
        <v>1.7152082044730943</v>
      </c>
      <c r="G133" s="42">
        <v>2.1440102555913678</v>
      </c>
      <c r="H133" s="42">
        <v>2.4656117939300728</v>
      </c>
      <c r="I133" s="42">
        <v>2.8944138450483465</v>
      </c>
      <c r="J133" s="42">
        <v>3.3232158961666203</v>
      </c>
      <c r="K133" s="42">
        <v>3.7520179472848936</v>
      </c>
      <c r="L133" s="42">
        <v>4.1808199984031669</v>
      </c>
    </row>
    <row r="134" spans="1:12" ht="12.75">
      <c r="A134" s="41">
        <v>103</v>
      </c>
      <c r="B134" s="41" t="s">
        <v>150</v>
      </c>
      <c r="C134" s="42">
        <v>0.10720051277956839</v>
      </c>
      <c r="D134" s="42">
        <v>0.21440102555913679</v>
      </c>
      <c r="E134" s="42">
        <v>0.42880205111827358</v>
      </c>
      <c r="F134" s="42">
        <v>0.53600256389784195</v>
      </c>
      <c r="G134" s="42">
        <v>0.64320307667741028</v>
      </c>
      <c r="H134" s="42">
        <v>0.75040358945697871</v>
      </c>
      <c r="I134" s="42">
        <v>0.96480461501611559</v>
      </c>
      <c r="J134" s="42">
        <v>1.0720051277956839</v>
      </c>
      <c r="K134" s="42">
        <v>1.1792056405752525</v>
      </c>
      <c r="L134" s="42">
        <v>1.2864061533548206</v>
      </c>
    </row>
    <row r="135" spans="1:12" ht="12.75">
      <c r="A135" s="41">
        <v>104</v>
      </c>
      <c r="B135" s="41" t="s">
        <v>151</v>
      </c>
      <c r="C135" s="42">
        <v>1.2864061533548206</v>
      </c>
      <c r="D135" s="42">
        <v>2.4656117939300728</v>
      </c>
      <c r="E135" s="42">
        <v>3.7520179472848936</v>
      </c>
      <c r="F135" s="42">
        <v>5.0384241006397144</v>
      </c>
      <c r="G135" s="42">
        <v>6.2176297412149664</v>
      </c>
      <c r="H135" s="42">
        <v>7.5040358945697871</v>
      </c>
      <c r="I135" s="42">
        <v>8.790442047924607</v>
      </c>
      <c r="J135" s="42">
        <v>9.9696476884998617</v>
      </c>
      <c r="K135" s="42">
        <v>11.256053841854682</v>
      </c>
      <c r="L135" s="42">
        <v>12.542459995209501</v>
      </c>
    </row>
    <row r="136" spans="1:12" ht="12.75">
      <c r="A136" s="41">
        <v>105</v>
      </c>
      <c r="B136" s="41" t="s">
        <v>152</v>
      </c>
      <c r="C136" s="42">
        <v>0.10720051277956839</v>
      </c>
      <c r="D136" s="42">
        <v>0.21440102555913679</v>
      </c>
      <c r="E136" s="42">
        <v>0.42880205111827358</v>
      </c>
      <c r="F136" s="42">
        <v>0.53600256389784195</v>
      </c>
      <c r="G136" s="42">
        <v>0.64320307667741028</v>
      </c>
      <c r="H136" s="42">
        <v>0.75040358945697871</v>
      </c>
      <c r="I136" s="42">
        <v>0.85760410223654715</v>
      </c>
      <c r="J136" s="42">
        <v>1.0720051277956839</v>
      </c>
      <c r="K136" s="42">
        <v>1.1792056405752525</v>
      </c>
      <c r="L136" s="42">
        <v>1.2864061533548206</v>
      </c>
    </row>
    <row r="137" spans="1:12" ht="12.75">
      <c r="A137" s="41">
        <v>106</v>
      </c>
      <c r="B137" s="41" t="s">
        <v>153</v>
      </c>
      <c r="C137" s="42">
        <v>0</v>
      </c>
      <c r="D137" s="42">
        <v>0</v>
      </c>
      <c r="E137" s="42">
        <v>3.5733504259856129E-2</v>
      </c>
      <c r="F137" s="42">
        <v>3.5733504259856129E-2</v>
      </c>
      <c r="G137" s="42">
        <v>3.5733504259856129E-2</v>
      </c>
      <c r="H137" s="42">
        <v>3.5733504259856129E-2</v>
      </c>
      <c r="I137" s="42">
        <v>3.5733504259856129E-2</v>
      </c>
      <c r="J137" s="42">
        <v>3.5733504259856129E-2</v>
      </c>
      <c r="K137" s="42">
        <v>7.1467008519712258E-2</v>
      </c>
      <c r="L137" s="42">
        <v>7.1467008519712258E-2</v>
      </c>
    </row>
    <row r="138" spans="1:12" ht="12.75">
      <c r="A138" s="41">
        <v>107</v>
      </c>
      <c r="B138" s="41" t="s">
        <v>154</v>
      </c>
      <c r="C138" s="42">
        <v>2.5</v>
      </c>
      <c r="D138" s="42">
        <v>5</v>
      </c>
      <c r="E138" s="42">
        <v>7.5</v>
      </c>
      <c r="F138" s="42">
        <v>10</v>
      </c>
      <c r="G138" s="42">
        <v>12.5</v>
      </c>
      <c r="H138" s="42">
        <v>15</v>
      </c>
      <c r="I138" s="42">
        <v>17.5</v>
      </c>
      <c r="J138" s="42">
        <v>20</v>
      </c>
      <c r="K138" s="42">
        <v>22.5</v>
      </c>
      <c r="L138" s="42">
        <v>25.7</v>
      </c>
    </row>
    <row r="139" spans="1:12" ht="12.75">
      <c r="A139" s="41">
        <v>108</v>
      </c>
      <c r="B139" s="41" t="s">
        <v>155</v>
      </c>
      <c r="C139" s="42">
        <v>0.32160153833870514</v>
      </c>
      <c r="D139" s="42">
        <v>0.64320307667741028</v>
      </c>
      <c r="E139" s="42">
        <v>0.96480461501611559</v>
      </c>
      <c r="F139" s="42">
        <v>1.2864061533548206</v>
      </c>
      <c r="G139" s="42">
        <v>1.6080076916935258</v>
      </c>
      <c r="H139" s="42">
        <v>1.9296092300322312</v>
      </c>
      <c r="I139" s="42">
        <v>2.2512107683709361</v>
      </c>
      <c r="J139" s="42">
        <v>2.5728123067096411</v>
      </c>
      <c r="K139" s="42">
        <v>2.8944138450483465</v>
      </c>
      <c r="L139" s="42">
        <v>3.2160153833870515</v>
      </c>
    </row>
    <row r="140" spans="1:12" ht="12.75">
      <c r="A140" s="41">
        <v>109</v>
      </c>
      <c r="B140" s="41" t="s">
        <v>156</v>
      </c>
      <c r="C140" s="42">
        <v>0.10720051277956839</v>
      </c>
      <c r="D140" s="42">
        <v>0.32160153833870514</v>
      </c>
      <c r="E140" s="42">
        <v>0.42880205111827358</v>
      </c>
      <c r="F140" s="42">
        <v>0.64320307667741028</v>
      </c>
      <c r="G140" s="42">
        <v>0.75040358945697871</v>
      </c>
      <c r="H140" s="42">
        <v>0.96480461501611559</v>
      </c>
      <c r="I140" s="42">
        <v>1.0720051277956839</v>
      </c>
      <c r="J140" s="42">
        <v>1.2864061533548206</v>
      </c>
      <c r="K140" s="42">
        <v>1.3936066661343891</v>
      </c>
      <c r="L140" s="42">
        <v>1.5008071789139574</v>
      </c>
    </row>
    <row r="141" spans="1:12" ht="25.5">
      <c r="A141" s="41">
        <v>110</v>
      </c>
      <c r="B141" s="41" t="s">
        <v>157</v>
      </c>
      <c r="C141" s="42">
        <v>0.64320307667741028</v>
      </c>
      <c r="D141" s="42">
        <v>1.3400064097446049</v>
      </c>
      <c r="E141" s="42">
        <v>2.0368097428117995</v>
      </c>
      <c r="F141" s="42">
        <v>2.6800128194892099</v>
      </c>
      <c r="G141" s="42">
        <v>3.3232158961666203</v>
      </c>
      <c r="H141" s="42">
        <v>4.0200192292338146</v>
      </c>
      <c r="I141" s="42">
        <v>4.7168225623010098</v>
      </c>
      <c r="J141" s="42">
        <v>5.3600256389784198</v>
      </c>
      <c r="K141" s="42">
        <v>6.0032287156558297</v>
      </c>
      <c r="L141" s="42">
        <v>6.700032048723024</v>
      </c>
    </row>
    <row r="142" spans="1:12" ht="12.75">
      <c r="A142" s="41">
        <v>111</v>
      </c>
      <c r="B142" s="41" t="s">
        <v>158</v>
      </c>
      <c r="C142" s="42">
        <v>0.16080076916935257</v>
      </c>
      <c r="D142" s="42">
        <v>0.37520179472848936</v>
      </c>
      <c r="E142" s="42">
        <v>0.53600256389784195</v>
      </c>
      <c r="F142" s="42">
        <v>0.75040358945697871</v>
      </c>
      <c r="G142" s="42">
        <v>0.91120435862633131</v>
      </c>
      <c r="H142" s="42">
        <v>1.0720051277956839</v>
      </c>
      <c r="I142" s="42">
        <v>1.2864061533548206</v>
      </c>
      <c r="J142" s="42">
        <v>1.4472069225241733</v>
      </c>
      <c r="K142" s="42">
        <v>1.6616079480833101</v>
      </c>
      <c r="L142" s="42">
        <v>1.8224087172526626</v>
      </c>
    </row>
    <row r="143" spans="1:12" ht="12.75">
      <c r="A143" s="41">
        <v>112</v>
      </c>
      <c r="B143" s="41" t="s">
        <v>159</v>
      </c>
      <c r="C143" s="42">
        <v>0.42880205111827358</v>
      </c>
      <c r="D143" s="42">
        <v>0.85760410223654715</v>
      </c>
      <c r="E143" s="42">
        <v>1.1792056405752525</v>
      </c>
      <c r="F143" s="42">
        <v>1.6080076916935258</v>
      </c>
      <c r="G143" s="42">
        <v>2.0368097428117995</v>
      </c>
      <c r="H143" s="42">
        <v>2.4656117939300728</v>
      </c>
      <c r="I143" s="42">
        <v>2.8944138450483465</v>
      </c>
      <c r="J143" s="42">
        <v>3.2160153833870515</v>
      </c>
      <c r="K143" s="42">
        <v>3.6448174345053252</v>
      </c>
      <c r="L143" s="42">
        <v>4.073619485623599</v>
      </c>
    </row>
    <row r="144" spans="1:12" ht="12.75">
      <c r="A144" s="41">
        <v>113</v>
      </c>
      <c r="B144" s="41" t="s">
        <v>160</v>
      </c>
      <c r="C144" s="42">
        <v>0</v>
      </c>
      <c r="D144" s="42">
        <v>5.3600256389784197E-2</v>
      </c>
      <c r="E144" s="42">
        <v>5.3600256389784197E-2</v>
      </c>
      <c r="F144" s="42">
        <v>5.3600256389784197E-2</v>
      </c>
      <c r="G144" s="42">
        <v>5.3600256389784197E-2</v>
      </c>
      <c r="H144" s="42">
        <v>0.10720051277956839</v>
      </c>
      <c r="I144" s="42">
        <v>0.10720051277956839</v>
      </c>
      <c r="J144" s="42">
        <v>0.10720051277956839</v>
      </c>
      <c r="K144" s="42">
        <v>0.16080076916935257</v>
      </c>
      <c r="L144" s="42">
        <v>0.16080076916935257</v>
      </c>
    </row>
    <row r="145" spans="1:12" ht="12.75">
      <c r="A145" s="41">
        <v>114</v>
      </c>
      <c r="B145" s="41" t="s">
        <v>161</v>
      </c>
      <c r="C145" s="42">
        <v>0.10720051277956839</v>
      </c>
      <c r="D145" s="42">
        <v>0.32160153833870514</v>
      </c>
      <c r="E145" s="42">
        <v>0.42880205111827358</v>
      </c>
      <c r="F145" s="42">
        <v>0.64320307667741028</v>
      </c>
      <c r="G145" s="42">
        <v>0.75040358945697871</v>
      </c>
      <c r="H145" s="42">
        <v>0.96480461501611559</v>
      </c>
      <c r="I145" s="42">
        <v>1.0720051277956839</v>
      </c>
      <c r="J145" s="42">
        <v>1.2864061533548206</v>
      </c>
      <c r="K145" s="42">
        <v>1.3936066661343891</v>
      </c>
      <c r="L145" s="42">
        <v>1.6080076916935258</v>
      </c>
    </row>
    <row r="146" spans="1:12" ht="12.75">
      <c r="A146" s="41">
        <v>115</v>
      </c>
      <c r="B146" s="41" t="s">
        <v>162</v>
      </c>
      <c r="C146" s="42">
        <v>0.53600256389784195</v>
      </c>
      <c r="D146" s="42">
        <v>1.0720051277956839</v>
      </c>
      <c r="E146" s="42">
        <v>1.7152082044730943</v>
      </c>
      <c r="F146" s="42">
        <v>2.2512107683709361</v>
      </c>
      <c r="G146" s="42">
        <v>2.7872133322687782</v>
      </c>
      <c r="H146" s="42">
        <v>3.3232158961666203</v>
      </c>
      <c r="I146" s="42">
        <v>3.8592184600644623</v>
      </c>
      <c r="J146" s="42">
        <v>4.5024215367418723</v>
      </c>
      <c r="K146" s="42">
        <v>5.0384241006397144</v>
      </c>
      <c r="L146" s="42">
        <v>5.5744266645375564</v>
      </c>
    </row>
    <row r="147" spans="1:12" ht="12.75">
      <c r="A147" s="41">
        <v>116</v>
      </c>
      <c r="B147" s="41" t="s">
        <v>163</v>
      </c>
      <c r="C147" s="42">
        <v>0.10720051277956839</v>
      </c>
      <c r="D147" s="42">
        <v>0.32160153833870514</v>
      </c>
      <c r="E147" s="42">
        <v>0.42880205111827358</v>
      </c>
      <c r="F147" s="42">
        <v>0.64320307667741028</v>
      </c>
      <c r="G147" s="42">
        <v>0.85760410223654715</v>
      </c>
      <c r="H147" s="42">
        <v>0.96480461501611559</v>
      </c>
      <c r="I147" s="42">
        <v>1.1792056405752525</v>
      </c>
      <c r="J147" s="42">
        <v>1.2864061533548206</v>
      </c>
      <c r="K147" s="42">
        <v>1.3936066661343891</v>
      </c>
      <c r="L147" s="42">
        <v>1.6080076916935258</v>
      </c>
    </row>
    <row r="148" spans="1:12" ht="12.75">
      <c r="A148" s="41">
        <v>117</v>
      </c>
      <c r="B148" s="41" t="s">
        <v>164</v>
      </c>
      <c r="C148" s="42">
        <v>0.21440102555913679</v>
      </c>
      <c r="D148" s="42">
        <v>0.42880205111827358</v>
      </c>
      <c r="E148" s="42">
        <v>0.64320307667741028</v>
      </c>
      <c r="F148" s="42">
        <v>0.85760410223654715</v>
      </c>
      <c r="G148" s="42">
        <v>1.1792056405752525</v>
      </c>
      <c r="H148" s="42">
        <v>1.3936066661343891</v>
      </c>
      <c r="I148" s="42">
        <v>1.6080076916935258</v>
      </c>
      <c r="J148" s="42">
        <v>1.8224087172526626</v>
      </c>
      <c r="K148" s="42">
        <v>2.0368097428117995</v>
      </c>
      <c r="L148" s="42">
        <v>2.2512107683709361</v>
      </c>
    </row>
    <row r="149" spans="1:12" ht="12.75">
      <c r="A149" s="41">
        <v>118</v>
      </c>
      <c r="B149" s="41" t="s">
        <v>165</v>
      </c>
      <c r="C149" s="42">
        <v>2.6800128194892099</v>
      </c>
      <c r="D149" s="42">
        <v>5.4672261517579877</v>
      </c>
      <c r="E149" s="42">
        <v>8.147238971247198</v>
      </c>
      <c r="F149" s="42">
        <v>10.827251790736407</v>
      </c>
      <c r="G149" s="42">
        <v>13.614465123005186</v>
      </c>
      <c r="H149" s="42">
        <v>16.294477942494396</v>
      </c>
      <c r="I149" s="42">
        <v>19.081691274763173</v>
      </c>
      <c r="J149" s="42">
        <v>21.761704094252384</v>
      </c>
      <c r="K149" s="42">
        <v>24.441716913741594</v>
      </c>
      <c r="L149" s="42">
        <v>27.228930246010371</v>
      </c>
    </row>
    <row r="150" spans="1:12" ht="12.75">
      <c r="A150" s="41">
        <v>119</v>
      </c>
      <c r="B150" s="41" t="s">
        <v>166</v>
      </c>
      <c r="C150" s="42">
        <v>0.10720051277956839</v>
      </c>
      <c r="D150" s="42">
        <v>0.10720051277956839</v>
      </c>
      <c r="E150" s="42">
        <v>0.21440102555913679</v>
      </c>
      <c r="F150" s="42">
        <v>0.21440102555913679</v>
      </c>
      <c r="G150" s="42">
        <v>0.32160153833870514</v>
      </c>
      <c r="H150" s="42">
        <v>0.42880205111827358</v>
      </c>
      <c r="I150" s="42">
        <v>0.42880205111827358</v>
      </c>
      <c r="J150" s="42">
        <v>0.53600256389784195</v>
      </c>
      <c r="K150" s="42">
        <v>0.53600256389784195</v>
      </c>
      <c r="L150" s="42">
        <v>0.64320307667741028</v>
      </c>
    </row>
    <row r="151" spans="1:12" ht="25.5">
      <c r="A151" s="41">
        <v>120</v>
      </c>
      <c r="B151" s="41" t="s">
        <v>167</v>
      </c>
      <c r="C151" s="42">
        <v>0.85760410223654715</v>
      </c>
      <c r="D151" s="42">
        <v>1.6080076916935258</v>
      </c>
      <c r="E151" s="42">
        <v>2.4656117939300728</v>
      </c>
      <c r="F151" s="42">
        <v>3.2160153833870515</v>
      </c>
      <c r="G151" s="42">
        <v>4.073619485623599</v>
      </c>
      <c r="H151" s="42">
        <v>4.8240230750805777</v>
      </c>
      <c r="I151" s="42">
        <v>5.6816271773171243</v>
      </c>
      <c r="J151" s="42">
        <v>6.432030766774103</v>
      </c>
      <c r="K151" s="42">
        <v>7.2896348690106505</v>
      </c>
      <c r="L151" s="42">
        <v>8.0400384584676292</v>
      </c>
    </row>
    <row r="152" spans="1:12" ht="12.75">
      <c r="A152" s="41">
        <v>121</v>
      </c>
      <c r="B152" s="41" t="s">
        <v>168</v>
      </c>
      <c r="C152" s="42">
        <v>0.10720051277956839</v>
      </c>
      <c r="D152" s="42">
        <v>0.21440102555913679</v>
      </c>
      <c r="E152" s="42">
        <v>0.32160153833870514</v>
      </c>
      <c r="F152" s="42">
        <v>0.32160153833870514</v>
      </c>
      <c r="G152" s="42">
        <v>0.42880205111827358</v>
      </c>
      <c r="H152" s="42">
        <v>0.53600256389784195</v>
      </c>
      <c r="I152" s="42">
        <v>0.64320307667741028</v>
      </c>
      <c r="J152" s="42">
        <v>0.75040358945697871</v>
      </c>
      <c r="K152" s="42">
        <v>0.85760410223654715</v>
      </c>
      <c r="L152" s="42">
        <v>0.85760410223654715</v>
      </c>
    </row>
    <row r="153" spans="1:12" ht="12.75">
      <c r="A153" s="41">
        <v>122</v>
      </c>
      <c r="B153" s="41" t="s">
        <v>169</v>
      </c>
      <c r="C153" s="42">
        <v>0</v>
      </c>
      <c r="D153" s="42">
        <v>0</v>
      </c>
      <c r="E153" s="42">
        <v>0.10720051277956839</v>
      </c>
      <c r="F153" s="42">
        <v>0.10720051277956839</v>
      </c>
      <c r="G153" s="42">
        <v>0.10720051277956839</v>
      </c>
      <c r="H153" s="42">
        <v>0.10720051277956839</v>
      </c>
      <c r="I153" s="42">
        <v>0.21440102555913679</v>
      </c>
      <c r="J153" s="42">
        <v>0.21440102555913679</v>
      </c>
      <c r="K153" s="42">
        <v>0.21440102555913679</v>
      </c>
      <c r="L153" s="42">
        <v>0.21440102555913679</v>
      </c>
    </row>
    <row r="154" spans="1:12" ht="12.75">
      <c r="A154" s="41">
        <v>123</v>
      </c>
      <c r="B154" s="41" t="s">
        <v>170</v>
      </c>
      <c r="C154" s="42">
        <v>0</v>
      </c>
      <c r="D154" s="42">
        <v>0.10720051277956839</v>
      </c>
      <c r="E154" s="42">
        <v>0.10720051277956839</v>
      </c>
      <c r="F154" s="42">
        <v>0.21440102555913679</v>
      </c>
      <c r="G154" s="42">
        <v>0.21440102555913679</v>
      </c>
      <c r="H154" s="42">
        <v>0.21440102555913679</v>
      </c>
      <c r="I154" s="42">
        <v>0.32160153833870514</v>
      </c>
      <c r="J154" s="42">
        <v>0.32160153833870514</v>
      </c>
      <c r="K154" s="42">
        <v>0.32160153833870514</v>
      </c>
      <c r="L154" s="42">
        <v>0.42880205111827358</v>
      </c>
    </row>
    <row r="155" spans="1:12" ht="25.5">
      <c r="A155" s="41">
        <v>124</v>
      </c>
      <c r="B155" s="41" t="s">
        <v>171</v>
      </c>
      <c r="C155" s="42">
        <v>1.1792056405752525</v>
      </c>
      <c r="D155" s="42">
        <v>2.2512107683709361</v>
      </c>
      <c r="E155" s="42">
        <v>3.4304164089461886</v>
      </c>
      <c r="F155" s="42">
        <v>4.5024215367418723</v>
      </c>
      <c r="G155" s="42">
        <v>5.6816271773171243</v>
      </c>
      <c r="H155" s="42">
        <v>6.7536323051128084</v>
      </c>
      <c r="I155" s="42">
        <v>7.9328379456880613</v>
      </c>
      <c r="J155" s="42">
        <v>9.0048430734837446</v>
      </c>
      <c r="K155" s="42">
        <v>10.184048714058997</v>
      </c>
      <c r="L155" s="42">
        <v>11.363254354634249</v>
      </c>
    </row>
    <row r="156" spans="1:12" ht="12.75">
      <c r="A156" s="41">
        <v>125</v>
      </c>
      <c r="B156" s="41" t="s">
        <v>172</v>
      </c>
      <c r="C156" s="42">
        <v>0.10720051277956839</v>
      </c>
      <c r="D156" s="42">
        <v>0.21440102555913679</v>
      </c>
      <c r="E156" s="42">
        <v>0.32160153833870514</v>
      </c>
      <c r="F156" s="42">
        <v>0.42880205111827358</v>
      </c>
      <c r="G156" s="42">
        <v>0.53600256389784195</v>
      </c>
      <c r="H156" s="42">
        <v>0.64320307667741028</v>
      </c>
      <c r="I156" s="42">
        <v>0.75040358945697871</v>
      </c>
      <c r="J156" s="42">
        <v>0.85760410223654715</v>
      </c>
      <c r="K156" s="42">
        <v>0.96480461501611559</v>
      </c>
      <c r="L156" s="42">
        <v>1.0720051277956839</v>
      </c>
    </row>
    <row r="157" spans="1:12" ht="12.75">
      <c r="A157" s="41">
        <v>126</v>
      </c>
      <c r="B157" s="41" t="s">
        <v>173</v>
      </c>
      <c r="C157" s="42">
        <v>0.64320307667741028</v>
      </c>
      <c r="D157" s="42">
        <v>1.2864061533548206</v>
      </c>
      <c r="E157" s="42">
        <v>2.0368097428117995</v>
      </c>
      <c r="F157" s="42">
        <v>2.6800128194892099</v>
      </c>
      <c r="G157" s="42">
        <v>3.3232158961666203</v>
      </c>
      <c r="H157" s="42">
        <v>3.9664189728440307</v>
      </c>
      <c r="I157" s="42">
        <v>4.7168225623010098</v>
      </c>
      <c r="J157" s="42">
        <v>5.3600256389784198</v>
      </c>
      <c r="K157" s="42">
        <v>6.0032287156558297</v>
      </c>
      <c r="L157" s="42">
        <v>6.6464317923332406</v>
      </c>
    </row>
    <row r="158" spans="1:12" ht="12.75">
      <c r="A158" s="41">
        <v>127</v>
      </c>
      <c r="B158" s="41" t="s">
        <v>174</v>
      </c>
      <c r="C158" s="42">
        <v>0.16080076916935257</v>
      </c>
      <c r="D158" s="42">
        <v>0.26800128194892098</v>
      </c>
      <c r="E158" s="42">
        <v>0.42880205111827358</v>
      </c>
      <c r="F158" s="42">
        <v>0.58960282028762623</v>
      </c>
      <c r="G158" s="42">
        <v>0.75040358945697871</v>
      </c>
      <c r="H158" s="42">
        <v>0.85760410223654715</v>
      </c>
      <c r="I158" s="42">
        <v>1.0184048714058997</v>
      </c>
      <c r="J158" s="42">
        <v>1.1792056405752525</v>
      </c>
      <c r="K158" s="42">
        <v>1.3400064097446049</v>
      </c>
      <c r="L158" s="42">
        <v>1.4472069225241733</v>
      </c>
    </row>
    <row r="159" spans="1:12" ht="25.5">
      <c r="A159" s="41">
        <v>128</v>
      </c>
      <c r="B159" s="41" t="s">
        <v>175</v>
      </c>
      <c r="C159" s="42">
        <v>0.32160153833870514</v>
      </c>
      <c r="D159" s="42">
        <v>0.69680333306719455</v>
      </c>
      <c r="E159" s="42">
        <v>1.0184048714058997</v>
      </c>
      <c r="F159" s="42">
        <v>1.3400064097446049</v>
      </c>
      <c r="G159" s="42">
        <v>1.7152082044730943</v>
      </c>
      <c r="H159" s="42">
        <v>2.0368097428117995</v>
      </c>
      <c r="I159" s="42">
        <v>2.3584112811505049</v>
      </c>
      <c r="J159" s="42">
        <v>2.7336130758789938</v>
      </c>
      <c r="K159" s="42">
        <v>3.0552146142176992</v>
      </c>
      <c r="L159" s="42">
        <v>3.3768161525564042</v>
      </c>
    </row>
    <row r="160" spans="1:12" ht="12.75">
      <c r="A160" s="41">
        <v>129</v>
      </c>
      <c r="B160" s="41" t="s">
        <v>176</v>
      </c>
      <c r="C160" s="42">
        <v>0.32160153833870514</v>
      </c>
      <c r="D160" s="42">
        <v>0.64320307667741028</v>
      </c>
      <c r="E160" s="42">
        <v>0.96480461501611559</v>
      </c>
      <c r="F160" s="42">
        <v>1.3936066661343891</v>
      </c>
      <c r="G160" s="42">
        <v>1.7152082044730943</v>
      </c>
      <c r="H160" s="42">
        <v>2.0368097428117995</v>
      </c>
      <c r="I160" s="42">
        <v>2.3584112811505049</v>
      </c>
      <c r="J160" s="42">
        <v>2.6800128194892099</v>
      </c>
      <c r="K160" s="42">
        <v>3.0016143578279149</v>
      </c>
      <c r="L160" s="42">
        <v>3.3232158961666203</v>
      </c>
    </row>
    <row r="161" spans="1:12" ht="12.75">
      <c r="A161" s="41">
        <v>130</v>
      </c>
      <c r="B161" s="41" t="s">
        <v>177</v>
      </c>
      <c r="C161" s="42">
        <v>2.3584112811505049</v>
      </c>
      <c r="D161" s="42">
        <v>4.7168225623010098</v>
      </c>
      <c r="E161" s="42">
        <v>7.0752338434515138</v>
      </c>
      <c r="F161" s="42">
        <v>9.4336451246020196</v>
      </c>
      <c r="G161" s="42">
        <v>11.792056405752524</v>
      </c>
      <c r="H161" s="42">
        <v>14.150467686903028</v>
      </c>
      <c r="I161" s="42">
        <v>16.508878968053533</v>
      </c>
      <c r="J161" s="42">
        <v>18.867290249204039</v>
      </c>
      <c r="K161" s="42">
        <v>21.225701530354542</v>
      </c>
      <c r="L161" s="42">
        <v>23.476912298725477</v>
      </c>
    </row>
    <row r="162" spans="1:12" ht="12.75">
      <c r="A162" s="41">
        <v>131</v>
      </c>
      <c r="B162" s="41" t="s">
        <v>178</v>
      </c>
      <c r="C162" s="42">
        <v>0.21440102555913679</v>
      </c>
      <c r="D162" s="42">
        <v>0.42880205111827358</v>
      </c>
      <c r="E162" s="42">
        <v>0.64320307667741028</v>
      </c>
      <c r="F162" s="42">
        <v>0.85760410223654715</v>
      </c>
      <c r="G162" s="42">
        <v>1.0720051277956839</v>
      </c>
      <c r="H162" s="42">
        <v>1.2864061533548206</v>
      </c>
      <c r="I162" s="42">
        <v>1.5008071789139574</v>
      </c>
      <c r="J162" s="42">
        <v>1.7152082044730943</v>
      </c>
      <c r="K162" s="42">
        <v>1.9296092300322312</v>
      </c>
      <c r="L162" s="42">
        <v>2.1440102555913678</v>
      </c>
    </row>
    <row r="163" spans="1:12" ht="12.75">
      <c r="A163" s="41">
        <v>132</v>
      </c>
      <c r="B163" s="41" t="s">
        <v>179</v>
      </c>
      <c r="C163" s="42">
        <v>0.21440102555913679</v>
      </c>
      <c r="D163" s="42">
        <v>0.42880205111827358</v>
      </c>
      <c r="E163" s="42">
        <v>0.69680333306719455</v>
      </c>
      <c r="F163" s="42">
        <v>0.91120435862633131</v>
      </c>
      <c r="G163" s="42">
        <v>1.1256053841854681</v>
      </c>
      <c r="H163" s="42">
        <v>1.3400064097446049</v>
      </c>
      <c r="I163" s="42">
        <v>1.6080076916935258</v>
      </c>
      <c r="J163" s="42">
        <v>1.8224087172526626</v>
      </c>
      <c r="K163" s="42">
        <v>2.0368097428117995</v>
      </c>
      <c r="L163" s="42">
        <v>2.2512107683709361</v>
      </c>
    </row>
    <row r="164" spans="1:12" ht="12.75">
      <c r="A164" s="41">
        <v>133</v>
      </c>
      <c r="B164" s="41" t="s">
        <v>180</v>
      </c>
      <c r="C164" s="42">
        <v>0.21440102555913679</v>
      </c>
      <c r="D164" s="42">
        <v>0.37520179472848936</v>
      </c>
      <c r="E164" s="42">
        <v>0.58960282028762623</v>
      </c>
      <c r="F164" s="42">
        <v>0.80400384584676288</v>
      </c>
      <c r="G164" s="42">
        <v>1.0184048714058997</v>
      </c>
      <c r="H164" s="42">
        <v>1.1792056405752525</v>
      </c>
      <c r="I164" s="42">
        <v>1.3936066661343891</v>
      </c>
      <c r="J164" s="42">
        <v>1.6080076916935258</v>
      </c>
      <c r="K164" s="42">
        <v>1.8224087172526626</v>
      </c>
      <c r="L164" s="42">
        <v>1.9832094864220153</v>
      </c>
    </row>
    <row r="165" spans="1:12" ht="12.75">
      <c r="A165" s="41">
        <v>134</v>
      </c>
      <c r="B165" s="41" t="s">
        <v>181</v>
      </c>
      <c r="C165" s="42">
        <v>1.1792056405752525</v>
      </c>
      <c r="D165" s="42">
        <v>2.2512107683709361</v>
      </c>
      <c r="E165" s="42">
        <v>3.4304164089461886</v>
      </c>
      <c r="F165" s="42">
        <v>4.6096220495214411</v>
      </c>
      <c r="G165" s="42">
        <v>5.6816271773171243</v>
      </c>
      <c r="H165" s="42">
        <v>6.8608328178923772</v>
      </c>
      <c r="I165" s="42">
        <v>8.0400384584676292</v>
      </c>
      <c r="J165" s="42">
        <v>9.1120435862633133</v>
      </c>
      <c r="K165" s="42">
        <v>10.291249226838564</v>
      </c>
      <c r="L165" s="42">
        <v>11.470454867413817</v>
      </c>
    </row>
    <row r="166" spans="1:12" ht="12.75">
      <c r="A166" s="41">
        <v>135</v>
      </c>
      <c r="B166" s="41" t="s">
        <v>182</v>
      </c>
      <c r="C166" s="42">
        <v>0.10720051277956839</v>
      </c>
      <c r="D166" s="42">
        <v>0.21440102555913679</v>
      </c>
      <c r="E166" s="42">
        <v>0.42880205111827358</v>
      </c>
      <c r="F166" s="42">
        <v>0.53600256389784195</v>
      </c>
      <c r="G166" s="42">
        <v>0.64320307667741028</v>
      </c>
      <c r="H166" s="42">
        <v>0.85760410223654715</v>
      </c>
      <c r="I166" s="42">
        <v>0.96480461501611559</v>
      </c>
      <c r="J166" s="42">
        <v>1.0720051277956839</v>
      </c>
      <c r="K166" s="42">
        <v>1.1792056405752525</v>
      </c>
      <c r="L166" s="42">
        <v>1.2864061533548206</v>
      </c>
    </row>
    <row r="167" spans="1:12" ht="12.75">
      <c r="A167" s="41">
        <v>136</v>
      </c>
      <c r="B167" s="41" t="s">
        <v>183</v>
      </c>
      <c r="C167" s="42">
        <v>0.32160153833870514</v>
      </c>
      <c r="D167" s="42">
        <v>0.64320307667741028</v>
      </c>
      <c r="E167" s="42">
        <v>1.0720051277956839</v>
      </c>
      <c r="F167" s="42">
        <v>1.3936066661343891</v>
      </c>
      <c r="G167" s="42">
        <v>1.7152082044730943</v>
      </c>
      <c r="H167" s="42">
        <v>2.0368097428117995</v>
      </c>
      <c r="I167" s="42">
        <v>2.4656117939300728</v>
      </c>
      <c r="J167" s="42">
        <v>2.7872133322687782</v>
      </c>
      <c r="K167" s="42">
        <v>3.1088148706074832</v>
      </c>
      <c r="L167" s="42">
        <v>3.4304164089461886</v>
      </c>
    </row>
    <row r="168" spans="1:12" ht="12.75">
      <c r="A168" s="41">
        <v>137</v>
      </c>
      <c r="B168" s="41" t="s">
        <v>184</v>
      </c>
      <c r="C168" s="42">
        <v>0.42880205111827358</v>
      </c>
      <c r="D168" s="42">
        <v>0.96480461501611559</v>
      </c>
      <c r="E168" s="42">
        <v>1.3936066661343891</v>
      </c>
      <c r="F168" s="42">
        <v>1.8224087172526626</v>
      </c>
      <c r="G168" s="42">
        <v>2.3584112811505049</v>
      </c>
      <c r="H168" s="42">
        <v>2.7872133322687782</v>
      </c>
      <c r="I168" s="42">
        <v>3.3232158961666203</v>
      </c>
      <c r="J168" s="42">
        <v>3.7520179472848936</v>
      </c>
      <c r="K168" s="42">
        <v>4.1808199984031669</v>
      </c>
      <c r="L168" s="42">
        <v>4.7168225623010098</v>
      </c>
    </row>
    <row r="169" spans="1:12" ht="12.75">
      <c r="A169" s="41">
        <v>138</v>
      </c>
      <c r="B169" s="41" t="s">
        <v>185</v>
      </c>
      <c r="C169" s="42">
        <v>0.64320307667741028</v>
      </c>
      <c r="D169" s="42">
        <v>1.3936066661343891</v>
      </c>
      <c r="E169" s="42">
        <v>2.0368097428117995</v>
      </c>
      <c r="F169" s="42">
        <v>2.7872133322687782</v>
      </c>
      <c r="G169" s="42">
        <v>3.4304164089461886</v>
      </c>
      <c r="H169" s="42">
        <v>4.1808199984031669</v>
      </c>
      <c r="I169" s="42">
        <v>4.8240230750805777</v>
      </c>
      <c r="J169" s="42">
        <v>5.5744266645375564</v>
      </c>
      <c r="K169" s="42">
        <v>6.2176297412149664</v>
      </c>
      <c r="L169" s="42">
        <v>6.9680333306719451</v>
      </c>
    </row>
    <row r="170" spans="1:12" ht="25.5">
      <c r="A170" s="41">
        <v>139</v>
      </c>
      <c r="B170" s="41" t="s">
        <v>186</v>
      </c>
      <c r="C170" s="42">
        <v>0.21440102555913679</v>
      </c>
      <c r="D170" s="42">
        <v>0.53600256389784195</v>
      </c>
      <c r="E170" s="42">
        <v>0.75040358945697871</v>
      </c>
      <c r="F170" s="42">
        <v>1.0720051277956839</v>
      </c>
      <c r="G170" s="42">
        <v>1.2864061533548206</v>
      </c>
      <c r="H170" s="42">
        <v>1.5008071789139574</v>
      </c>
      <c r="I170" s="42">
        <v>1.8224087172526626</v>
      </c>
      <c r="J170" s="42">
        <v>2.0368097428117995</v>
      </c>
      <c r="K170" s="42">
        <v>2.3584112811505049</v>
      </c>
      <c r="L170" s="42">
        <v>2.5728123067096411</v>
      </c>
    </row>
    <row r="171" spans="1:12" ht="25.5">
      <c r="A171" s="41">
        <v>140</v>
      </c>
      <c r="B171" s="41" t="s">
        <v>187</v>
      </c>
      <c r="C171" s="42">
        <v>3.1088148706074832</v>
      </c>
      <c r="D171" s="42">
        <v>6.2176297412149664</v>
      </c>
      <c r="E171" s="42">
        <v>9.2192440990428821</v>
      </c>
      <c r="F171" s="42">
        <v>12.328058969650366</v>
      </c>
      <c r="G171" s="42">
        <v>15.436873840257849</v>
      </c>
      <c r="H171" s="42">
        <v>18.545688710865331</v>
      </c>
      <c r="I171" s="42">
        <v>21.654503581472813</v>
      </c>
      <c r="J171" s="42">
        <v>24.656117939300731</v>
      </c>
      <c r="K171" s="42">
        <v>27.764932809908213</v>
      </c>
      <c r="L171" s="42">
        <v>30.873747680515699</v>
      </c>
    </row>
    <row r="172" spans="1:12" ht="25.5">
      <c r="A172" s="41">
        <v>141</v>
      </c>
      <c r="B172" s="41" t="s">
        <v>188</v>
      </c>
      <c r="C172" s="42">
        <v>0.42880205111827358</v>
      </c>
      <c r="D172" s="42">
        <v>0.96480461501611559</v>
      </c>
      <c r="E172" s="42">
        <v>1.3936066661343891</v>
      </c>
      <c r="F172" s="42">
        <v>1.8224087172526626</v>
      </c>
      <c r="G172" s="42">
        <v>2.3584112811505049</v>
      </c>
      <c r="H172" s="42">
        <v>2.7872133322687782</v>
      </c>
      <c r="I172" s="42">
        <v>3.3232158961666203</v>
      </c>
      <c r="J172" s="42">
        <v>3.7520179472848936</v>
      </c>
      <c r="K172" s="42">
        <v>4.1808199984031669</v>
      </c>
      <c r="L172" s="42">
        <v>4.7168225623010098</v>
      </c>
    </row>
    <row r="173" spans="1:12" ht="12.75">
      <c r="A173" s="41">
        <v>142</v>
      </c>
      <c r="B173" s="41" t="s">
        <v>189</v>
      </c>
      <c r="C173" s="42">
        <v>0.10720051277956839</v>
      </c>
      <c r="D173" s="42">
        <v>0.10720051277956839</v>
      </c>
      <c r="E173" s="42">
        <v>0.21440102555913679</v>
      </c>
      <c r="F173" s="42">
        <v>0.21440102555913679</v>
      </c>
      <c r="G173" s="42">
        <v>0.32160153833870514</v>
      </c>
      <c r="H173" s="42">
        <v>0.42880205111827358</v>
      </c>
      <c r="I173" s="42">
        <v>0.42880205111827358</v>
      </c>
      <c r="J173" s="42">
        <v>0.53600256389784195</v>
      </c>
      <c r="K173" s="42">
        <v>0.64320307667741028</v>
      </c>
      <c r="L173" s="42">
        <v>0.64320307667741028</v>
      </c>
    </row>
    <row r="174" spans="1:12" ht="12.75">
      <c r="A174" s="41">
        <v>143</v>
      </c>
      <c r="B174" s="41" t="s">
        <v>190</v>
      </c>
      <c r="C174" s="42">
        <v>0.21440102555913679</v>
      </c>
      <c r="D174" s="42">
        <v>0.42880205111827358</v>
      </c>
      <c r="E174" s="42">
        <v>0.64320307667741028</v>
      </c>
      <c r="F174" s="42">
        <v>0.85760410223654715</v>
      </c>
      <c r="G174" s="42">
        <v>1.0720051277956839</v>
      </c>
      <c r="H174" s="42">
        <v>1.2864061533548206</v>
      </c>
      <c r="I174" s="42">
        <v>1.5008071789139574</v>
      </c>
      <c r="J174" s="42">
        <v>1.7152082044730943</v>
      </c>
      <c r="K174" s="42">
        <v>1.9296092300322312</v>
      </c>
      <c r="L174" s="42">
        <v>2.1440102555913678</v>
      </c>
    </row>
    <row r="175" spans="1:12" ht="25.5">
      <c r="A175" s="41">
        <v>144</v>
      </c>
      <c r="B175" s="41" t="s">
        <v>191</v>
      </c>
      <c r="C175" s="42">
        <v>0.28586803407884903</v>
      </c>
      <c r="D175" s="42">
        <v>0.60746957241755417</v>
      </c>
      <c r="E175" s="42">
        <v>0.89333760649640326</v>
      </c>
      <c r="F175" s="42">
        <v>1.1792056405752522</v>
      </c>
      <c r="G175" s="42">
        <v>1.5008071789139577</v>
      </c>
      <c r="H175" s="42">
        <v>1.7866752129928065</v>
      </c>
      <c r="I175" s="42">
        <v>2.0725432470716556</v>
      </c>
      <c r="J175" s="42">
        <v>2.3941447854103606</v>
      </c>
      <c r="K175" s="42">
        <v>2.6800128194892099</v>
      </c>
      <c r="L175" s="42">
        <v>2.9658808535680592</v>
      </c>
    </row>
    <row r="176" spans="1:12" ht="12.75">
      <c r="A176" s="41">
        <v>145</v>
      </c>
      <c r="B176" s="41" t="s">
        <v>192</v>
      </c>
      <c r="C176" s="42">
        <v>0.10720051277956839</v>
      </c>
      <c r="D176" s="42">
        <v>0.10720051277956839</v>
      </c>
      <c r="E176" s="42">
        <v>0.21440102555913679</v>
      </c>
      <c r="F176" s="42">
        <v>0.32160153833870514</v>
      </c>
      <c r="G176" s="42">
        <v>0.42880205111827358</v>
      </c>
      <c r="H176" s="42">
        <v>0.42880205111827358</v>
      </c>
      <c r="I176" s="42">
        <v>0.53600256389784195</v>
      </c>
      <c r="J176" s="42">
        <v>0.64320307667741028</v>
      </c>
      <c r="K176" s="42">
        <v>0.75040358945697871</v>
      </c>
      <c r="L176" s="42">
        <v>0.75040358945697871</v>
      </c>
    </row>
    <row r="177" spans="1:12" ht="12.75">
      <c r="A177" s="41">
        <v>146</v>
      </c>
      <c r="B177" s="41" t="s">
        <v>193</v>
      </c>
      <c r="C177" s="42">
        <v>2.1440102555913678</v>
      </c>
      <c r="D177" s="42">
        <v>4.2880205111827356</v>
      </c>
      <c r="E177" s="42">
        <v>6.432030766774103</v>
      </c>
      <c r="F177" s="42">
        <v>8.5760410223654713</v>
      </c>
      <c r="G177" s="42">
        <v>10.72005127795684</v>
      </c>
      <c r="H177" s="42">
        <v>12.864061533548206</v>
      </c>
      <c r="I177" s="42">
        <v>15.008071789139574</v>
      </c>
      <c r="J177" s="42">
        <v>17.152082044730943</v>
      </c>
      <c r="K177" s="42">
        <v>19.403292813101881</v>
      </c>
      <c r="L177" s="42">
        <v>21.54730306869325</v>
      </c>
    </row>
    <row r="178" spans="1:12" ht="12.75">
      <c r="A178" s="41">
        <v>147</v>
      </c>
      <c r="B178" s="41" t="s">
        <v>194</v>
      </c>
      <c r="C178" s="42">
        <v>0.10720051277956839</v>
      </c>
      <c r="D178" s="42">
        <v>0.21440102555913679</v>
      </c>
      <c r="E178" s="42">
        <v>0.32160153833870514</v>
      </c>
      <c r="F178" s="42">
        <v>0.53600256389784195</v>
      </c>
      <c r="G178" s="42">
        <v>0.64320307667741028</v>
      </c>
      <c r="H178" s="42">
        <v>0.75040358945697871</v>
      </c>
      <c r="I178" s="42">
        <v>0.85760410223654715</v>
      </c>
      <c r="J178" s="42">
        <v>0.96480461501611559</v>
      </c>
      <c r="K178" s="42">
        <v>1.0720051277956839</v>
      </c>
      <c r="L178" s="42">
        <v>1.1792056405752525</v>
      </c>
    </row>
    <row r="179" spans="1:12" ht="12.75">
      <c r="A179" s="41">
        <v>148</v>
      </c>
      <c r="B179" s="41" t="s">
        <v>195</v>
      </c>
      <c r="C179" s="42">
        <v>0.10720051277956839</v>
      </c>
      <c r="D179" s="42">
        <v>0.10720051277956839</v>
      </c>
      <c r="E179" s="42">
        <v>0.21440102555913679</v>
      </c>
      <c r="F179" s="42">
        <v>0.32160153833870514</v>
      </c>
      <c r="G179" s="42">
        <v>0.42880205111827358</v>
      </c>
      <c r="H179" s="42">
        <v>0.42880205111827358</v>
      </c>
      <c r="I179" s="42">
        <v>0.53600256389784195</v>
      </c>
      <c r="J179" s="42">
        <v>0.64320307667741028</v>
      </c>
      <c r="K179" s="42">
        <v>0.75040358945697871</v>
      </c>
      <c r="L179" s="42">
        <v>0.75040358945697871</v>
      </c>
    </row>
    <row r="180" spans="1:12" ht="25.5">
      <c r="A180" s="41">
        <v>149</v>
      </c>
      <c r="B180" s="41" t="s">
        <v>196</v>
      </c>
      <c r="C180" s="42">
        <v>0.10720051277956839</v>
      </c>
      <c r="D180" s="42">
        <v>0.21440102555913679</v>
      </c>
      <c r="E180" s="42">
        <v>0.21440102555913679</v>
      </c>
      <c r="F180" s="42">
        <v>0.32160153833870514</v>
      </c>
      <c r="G180" s="42">
        <v>0.42880205111827358</v>
      </c>
      <c r="H180" s="42">
        <v>0.53600256389784195</v>
      </c>
      <c r="I180" s="42">
        <v>0.53600256389784195</v>
      </c>
      <c r="J180" s="42">
        <v>0.64320307667741028</v>
      </c>
      <c r="K180" s="42">
        <v>0.75040358945697871</v>
      </c>
      <c r="L180" s="42">
        <v>0.85760410223654715</v>
      </c>
    </row>
    <row r="181" spans="1:12" ht="12.75">
      <c r="A181" s="41">
        <v>150</v>
      </c>
      <c r="B181" s="41" t="s">
        <v>197</v>
      </c>
      <c r="C181" s="42">
        <v>0.10720051277956839</v>
      </c>
      <c r="D181" s="42">
        <v>0.21440102555913679</v>
      </c>
      <c r="E181" s="42">
        <v>0.32160153833870514</v>
      </c>
      <c r="F181" s="42">
        <v>0.42880205111827358</v>
      </c>
      <c r="G181" s="42">
        <v>0.53600256389784195</v>
      </c>
      <c r="H181" s="42">
        <v>0.64320307667741028</v>
      </c>
      <c r="I181" s="42">
        <v>0.75040358945697871</v>
      </c>
      <c r="J181" s="42">
        <v>0.85760410223654715</v>
      </c>
      <c r="K181" s="42">
        <v>0.96480461501611559</v>
      </c>
      <c r="L181" s="42">
        <v>1.0720051277956839</v>
      </c>
    </row>
    <row r="182" spans="1:12" ht="12.75">
      <c r="A182" s="41">
        <v>151</v>
      </c>
      <c r="B182" s="41" t="s">
        <v>198</v>
      </c>
      <c r="C182" s="42">
        <v>0.10720051277956839</v>
      </c>
      <c r="D182" s="42">
        <v>0.32160153833870514</v>
      </c>
      <c r="E182" s="42">
        <v>0.42880205111827358</v>
      </c>
      <c r="F182" s="42">
        <v>0.53600256389784195</v>
      </c>
      <c r="G182" s="42">
        <v>0.75040358945697871</v>
      </c>
      <c r="H182" s="42">
        <v>0.85760410223654715</v>
      </c>
      <c r="I182" s="42">
        <v>1.0720051277956839</v>
      </c>
      <c r="J182" s="42">
        <v>1.1792056405752525</v>
      </c>
      <c r="K182" s="42">
        <v>1.2864061533548206</v>
      </c>
      <c r="L182" s="42">
        <v>1.5008071789139574</v>
      </c>
    </row>
    <row r="183" spans="1:12" ht="12.75">
      <c r="A183" s="41">
        <v>152</v>
      </c>
      <c r="B183" s="41" t="s">
        <v>199</v>
      </c>
      <c r="C183" s="42">
        <v>0.10720051277956839</v>
      </c>
      <c r="D183" s="42">
        <v>0.21440102555913679</v>
      </c>
      <c r="E183" s="42">
        <v>0.32160153833870514</v>
      </c>
      <c r="F183" s="42">
        <v>0.42880205111827358</v>
      </c>
      <c r="G183" s="42">
        <v>0.64320307667741028</v>
      </c>
      <c r="H183" s="42">
        <v>0.75040358945697871</v>
      </c>
      <c r="I183" s="42">
        <v>0.85760410223654715</v>
      </c>
      <c r="J183" s="42">
        <v>0.96480461501611559</v>
      </c>
      <c r="K183" s="42">
        <v>1.0720051277956839</v>
      </c>
      <c r="L183" s="42">
        <v>1.1792056405752525</v>
      </c>
    </row>
    <row r="184" spans="1:12" ht="25.5">
      <c r="A184" s="41">
        <v>153</v>
      </c>
      <c r="B184" s="41" t="s">
        <v>200</v>
      </c>
      <c r="C184" s="42">
        <v>0.10720051277956839</v>
      </c>
      <c r="D184" s="42">
        <v>0.21440102555913679</v>
      </c>
      <c r="E184" s="42">
        <v>0.32160153833870514</v>
      </c>
      <c r="F184" s="42">
        <v>0.32160153833870514</v>
      </c>
      <c r="G184" s="42">
        <v>0.42880205111827358</v>
      </c>
      <c r="H184" s="42">
        <v>0.53600256389784195</v>
      </c>
      <c r="I184" s="42">
        <v>0.64320307667741028</v>
      </c>
      <c r="J184" s="42">
        <v>0.75040358945697871</v>
      </c>
      <c r="K184" s="42">
        <v>0.85760410223654715</v>
      </c>
      <c r="L184" s="42">
        <v>0.85760410223654715</v>
      </c>
    </row>
    <row r="185" spans="1:12" ht="12.75">
      <c r="A185" s="41">
        <v>154</v>
      </c>
      <c r="B185" s="41" t="s">
        <v>201</v>
      </c>
      <c r="C185" s="42">
        <v>0.32160153833870514</v>
      </c>
      <c r="D185" s="42">
        <v>0.53600256389784195</v>
      </c>
      <c r="E185" s="42">
        <v>0.85760410223654715</v>
      </c>
      <c r="F185" s="42">
        <v>1.1792056405752525</v>
      </c>
      <c r="G185" s="42">
        <v>1.5008071789139574</v>
      </c>
      <c r="H185" s="42">
        <v>1.7152082044730943</v>
      </c>
      <c r="I185" s="42">
        <v>2.0368097428117995</v>
      </c>
      <c r="J185" s="42">
        <v>2.3584112811505049</v>
      </c>
      <c r="K185" s="42">
        <v>2.5728123067096411</v>
      </c>
      <c r="L185" s="42">
        <v>2.8944138450483465</v>
      </c>
    </row>
    <row r="186" spans="1:12" ht="12.75">
      <c r="A186" s="41">
        <v>155</v>
      </c>
      <c r="B186" s="41" t="s">
        <v>202</v>
      </c>
      <c r="C186" s="42">
        <v>0.10720051277956839</v>
      </c>
      <c r="D186" s="42">
        <v>0.21440102555913679</v>
      </c>
      <c r="E186" s="42">
        <v>0.32160153833870514</v>
      </c>
      <c r="F186" s="42">
        <v>0.32160153833870514</v>
      </c>
      <c r="G186" s="42">
        <v>0.42880205111827358</v>
      </c>
      <c r="H186" s="42">
        <v>0.53600256389784195</v>
      </c>
      <c r="I186" s="42">
        <v>0.64320307667741028</v>
      </c>
      <c r="J186" s="42">
        <v>0.75040358945697871</v>
      </c>
      <c r="K186" s="42">
        <v>0.85760410223654715</v>
      </c>
      <c r="L186" s="42">
        <v>0.96480461501611559</v>
      </c>
    </row>
    <row r="187" spans="1:12" ht="25.5">
      <c r="A187" s="41">
        <v>156</v>
      </c>
      <c r="B187" s="41" t="s">
        <v>203</v>
      </c>
      <c r="C187" s="42">
        <v>0.53600256389784195</v>
      </c>
      <c r="D187" s="42">
        <v>0.96480461501611559</v>
      </c>
      <c r="E187" s="42">
        <v>1.5008071789139574</v>
      </c>
      <c r="F187" s="42">
        <v>2.0368097428117995</v>
      </c>
      <c r="G187" s="42">
        <v>2.5728123067096411</v>
      </c>
      <c r="H187" s="42">
        <v>3.0016143578279149</v>
      </c>
      <c r="I187" s="42">
        <v>3.5376169217257569</v>
      </c>
      <c r="J187" s="42">
        <v>4.073619485623599</v>
      </c>
      <c r="K187" s="42">
        <v>4.6096220495214411</v>
      </c>
      <c r="L187" s="42">
        <v>5.0384241006397144</v>
      </c>
    </row>
    <row r="188" spans="1:12" ht="12.75">
      <c r="A188" s="41">
        <v>157</v>
      </c>
      <c r="B188" s="41" t="s">
        <v>204</v>
      </c>
      <c r="C188" s="42">
        <v>0.21440102555913679</v>
      </c>
      <c r="D188" s="42">
        <v>0.53600256389784195</v>
      </c>
      <c r="E188" s="42">
        <v>0.75040358945697871</v>
      </c>
      <c r="F188" s="42">
        <v>1.0720051277956839</v>
      </c>
      <c r="G188" s="42">
        <v>1.2864061533548206</v>
      </c>
      <c r="H188" s="42">
        <v>1.6080076916935258</v>
      </c>
      <c r="I188" s="42">
        <v>1.8224087172526626</v>
      </c>
      <c r="J188" s="42">
        <v>2.0368097428117995</v>
      </c>
      <c r="K188" s="42">
        <v>2.3584112811505049</v>
      </c>
      <c r="L188" s="42">
        <v>2.5728123067096411</v>
      </c>
    </row>
    <row r="189" spans="1:12" ht="25.5">
      <c r="A189" s="41">
        <v>158</v>
      </c>
      <c r="B189" s="41" t="s">
        <v>205</v>
      </c>
      <c r="C189" s="42">
        <v>0.21440102555913679</v>
      </c>
      <c r="D189" s="42">
        <v>0.53600256389784195</v>
      </c>
      <c r="E189" s="42">
        <v>0.75040358945697871</v>
      </c>
      <c r="F189" s="42">
        <v>1.0720051277956839</v>
      </c>
      <c r="G189" s="42">
        <v>1.2864061533548206</v>
      </c>
      <c r="H189" s="42">
        <v>1.6080076916935258</v>
      </c>
      <c r="I189" s="42">
        <v>1.8224087172526626</v>
      </c>
      <c r="J189" s="42">
        <v>2.1440102555913678</v>
      </c>
      <c r="K189" s="42">
        <v>2.3584112811505049</v>
      </c>
      <c r="L189" s="42">
        <v>2.6800128194892099</v>
      </c>
    </row>
    <row r="190" spans="1:12" ht="12.75">
      <c r="A190" s="41">
        <v>159</v>
      </c>
      <c r="B190" s="41" t="s">
        <v>206</v>
      </c>
      <c r="C190" s="42">
        <v>0.96480461501611559</v>
      </c>
      <c r="D190" s="42">
        <v>1.9296092300322312</v>
      </c>
      <c r="E190" s="42">
        <v>2.8944138450483465</v>
      </c>
      <c r="F190" s="42">
        <v>3.8592184600644623</v>
      </c>
      <c r="G190" s="42">
        <v>4.8240230750805777</v>
      </c>
      <c r="H190" s="42">
        <v>5.7888276900966931</v>
      </c>
      <c r="I190" s="42">
        <v>6.7536323051128084</v>
      </c>
      <c r="J190" s="42">
        <v>7.8256374329084926</v>
      </c>
      <c r="K190" s="42">
        <v>8.790442047924607</v>
      </c>
      <c r="L190" s="42">
        <v>9.7552466629407224</v>
      </c>
    </row>
    <row r="191" spans="1:12" ht="12.75">
      <c r="A191" s="41">
        <v>160</v>
      </c>
      <c r="B191" s="41" t="s">
        <v>207</v>
      </c>
      <c r="C191" s="42">
        <v>0.10720051277956839</v>
      </c>
      <c r="D191" s="42">
        <v>0.32160153833870514</v>
      </c>
      <c r="E191" s="42">
        <v>0.42880205111827358</v>
      </c>
      <c r="F191" s="42">
        <v>0.64320307667741028</v>
      </c>
      <c r="G191" s="42">
        <v>0.75040358945697871</v>
      </c>
      <c r="H191" s="42">
        <v>0.85760410223654715</v>
      </c>
      <c r="I191" s="42">
        <v>1.0720051277956839</v>
      </c>
      <c r="J191" s="42">
        <v>1.1792056405752525</v>
      </c>
      <c r="K191" s="42">
        <v>1.3936066661343891</v>
      </c>
      <c r="L191" s="42">
        <v>1.5008071789139574</v>
      </c>
    </row>
    <row r="192" spans="1:12" ht="12.75">
      <c r="A192" s="41">
        <v>161</v>
      </c>
      <c r="B192" s="41" t="s">
        <v>208</v>
      </c>
      <c r="C192" s="42">
        <v>0.10720051277956839</v>
      </c>
      <c r="D192" s="42">
        <v>0.10720051277956839</v>
      </c>
      <c r="E192" s="42">
        <v>0.21440102555913679</v>
      </c>
      <c r="F192" s="42">
        <v>0.32160153833870514</v>
      </c>
      <c r="G192" s="42">
        <v>0.32160153833870514</v>
      </c>
      <c r="H192" s="42">
        <v>0.42880205111827358</v>
      </c>
      <c r="I192" s="42">
        <v>0.53600256389784195</v>
      </c>
      <c r="J192" s="42">
        <v>0.53600256389784195</v>
      </c>
      <c r="K192" s="42">
        <v>0.64320307667741028</v>
      </c>
      <c r="L192" s="42">
        <v>0.75040358945697871</v>
      </c>
    </row>
    <row r="193" spans="1:12" ht="12.75">
      <c r="A193" s="41">
        <v>162</v>
      </c>
      <c r="B193" s="41" t="s">
        <v>209</v>
      </c>
      <c r="C193" s="42">
        <v>0.64320307667741028</v>
      </c>
      <c r="D193" s="42">
        <v>1.2864061533548206</v>
      </c>
      <c r="E193" s="42">
        <v>1.9296092300322312</v>
      </c>
      <c r="F193" s="42">
        <v>2.4656117939300728</v>
      </c>
      <c r="G193" s="42">
        <v>3.1088148706074832</v>
      </c>
      <c r="H193" s="42">
        <v>3.7520179472848936</v>
      </c>
      <c r="I193" s="42">
        <v>4.3952210239623035</v>
      </c>
      <c r="J193" s="42">
        <v>5.0384241006397144</v>
      </c>
      <c r="K193" s="42">
        <v>5.6816271773171243</v>
      </c>
      <c r="L193" s="42">
        <v>6.2176297412149664</v>
      </c>
    </row>
    <row r="194" spans="1:12" ht="12.75">
      <c r="A194" s="41">
        <v>163</v>
      </c>
      <c r="B194" s="41" t="s">
        <v>210</v>
      </c>
      <c r="C194" s="42">
        <v>0.10720051277956839</v>
      </c>
      <c r="D194" s="42">
        <v>0.21440102555913679</v>
      </c>
      <c r="E194" s="42">
        <v>0.32160153833870514</v>
      </c>
      <c r="F194" s="42">
        <v>0.42880205111827358</v>
      </c>
      <c r="G194" s="42">
        <v>0.53600256389784195</v>
      </c>
      <c r="H194" s="42">
        <v>0.64320307667741028</v>
      </c>
      <c r="I194" s="42">
        <v>0.75040358945697871</v>
      </c>
      <c r="J194" s="42">
        <v>0.85760410223654715</v>
      </c>
      <c r="K194" s="42">
        <v>1.0720051277956839</v>
      </c>
      <c r="L194" s="42">
        <v>1.1792056405752525</v>
      </c>
    </row>
    <row r="195" spans="1:12" ht="12.75">
      <c r="A195" s="41">
        <v>164</v>
      </c>
      <c r="B195" s="41" t="s">
        <v>211</v>
      </c>
      <c r="C195" s="42">
        <v>0.26800128194892098</v>
      </c>
      <c r="D195" s="42">
        <v>0.58960282028762623</v>
      </c>
      <c r="E195" s="42">
        <v>0.85760410223654715</v>
      </c>
      <c r="F195" s="42">
        <v>1.1792056405752525</v>
      </c>
      <c r="G195" s="42">
        <v>1.4472069225241733</v>
      </c>
      <c r="H195" s="42">
        <v>1.7688084608628785</v>
      </c>
      <c r="I195" s="42">
        <v>2.0368097428117995</v>
      </c>
      <c r="J195" s="42">
        <v>2.3048110247607205</v>
      </c>
      <c r="K195" s="42">
        <v>2.6264125630994259</v>
      </c>
      <c r="L195" s="42">
        <v>2.8944138450483465</v>
      </c>
    </row>
    <row r="196" spans="1:12" ht="12.75">
      <c r="A196" s="41">
        <v>165</v>
      </c>
      <c r="B196" s="41" t="s">
        <v>212</v>
      </c>
      <c r="C196" s="42">
        <v>0.10720051277956839</v>
      </c>
      <c r="D196" s="42">
        <v>0.10720051277956839</v>
      </c>
      <c r="E196" s="42">
        <v>0.21440102555913679</v>
      </c>
      <c r="F196" s="42">
        <v>0.32160153833870514</v>
      </c>
      <c r="G196" s="42">
        <v>0.32160153833870514</v>
      </c>
      <c r="H196" s="42">
        <v>0.42880205111827358</v>
      </c>
      <c r="I196" s="42">
        <v>0.53600256389784195</v>
      </c>
      <c r="J196" s="42">
        <v>0.53600256389784195</v>
      </c>
      <c r="K196" s="42">
        <v>0.64320307667741028</v>
      </c>
      <c r="L196" s="42">
        <v>0.75040358945697871</v>
      </c>
    </row>
    <row r="197" spans="1:12" ht="12.75">
      <c r="A197" s="41">
        <v>166</v>
      </c>
      <c r="B197" s="41" t="s">
        <v>213</v>
      </c>
      <c r="C197" s="42">
        <v>0.10720051277956839</v>
      </c>
      <c r="D197" s="42">
        <v>0.21440102555913679</v>
      </c>
      <c r="E197" s="42">
        <v>0.42880205111827358</v>
      </c>
      <c r="F197" s="42">
        <v>0.53600256389784195</v>
      </c>
      <c r="G197" s="42">
        <v>0.64320307667741028</v>
      </c>
      <c r="H197" s="42">
        <v>0.75040358945697871</v>
      </c>
      <c r="I197" s="42">
        <v>0.85760410223654715</v>
      </c>
      <c r="J197" s="42">
        <v>1.0720051277956839</v>
      </c>
      <c r="K197" s="42">
        <v>1.1792056405752525</v>
      </c>
      <c r="L197" s="42">
        <v>1.2864061533548206</v>
      </c>
    </row>
    <row r="198" spans="1:12" ht="12.75">
      <c r="A198" s="41">
        <v>167</v>
      </c>
      <c r="B198" s="41" t="s">
        <v>214</v>
      </c>
      <c r="C198" s="42">
        <v>1.4204067943292811</v>
      </c>
      <c r="D198" s="42">
        <v>2.8140134604636704</v>
      </c>
      <c r="E198" s="42">
        <v>4.2344202547929513</v>
      </c>
      <c r="F198" s="42">
        <v>5.6548270491222334</v>
      </c>
      <c r="G198" s="42">
        <v>7.0484337152566221</v>
      </c>
      <c r="H198" s="42">
        <v>8.4688405095859025</v>
      </c>
      <c r="I198" s="42">
        <v>9.8624471757202912</v>
      </c>
      <c r="J198" s="42">
        <v>11.282853970049574</v>
      </c>
      <c r="K198" s="42">
        <v>12.703260764378854</v>
      </c>
      <c r="L198" s="42">
        <v>14.096867430513244</v>
      </c>
    </row>
    <row r="199" spans="1:12" ht="25.5">
      <c r="A199" s="41">
        <v>168</v>
      </c>
      <c r="B199" s="41" t="s">
        <v>215</v>
      </c>
      <c r="C199" s="42">
        <v>0</v>
      </c>
      <c r="D199" s="42">
        <v>0.10720051277956839</v>
      </c>
      <c r="E199" s="42">
        <v>0.10720051277956839</v>
      </c>
      <c r="F199" s="42">
        <v>0.10720051277956839</v>
      </c>
      <c r="G199" s="42">
        <v>0.10720051277956839</v>
      </c>
      <c r="H199" s="42">
        <v>0.21440102555913679</v>
      </c>
      <c r="I199" s="42">
        <v>0.21440102555913679</v>
      </c>
      <c r="J199" s="42">
        <v>0.21440102555913679</v>
      </c>
      <c r="K199" s="42">
        <v>0.21440102555913679</v>
      </c>
      <c r="L199" s="42">
        <v>0.21440102555913679</v>
      </c>
    </row>
    <row r="200" spans="1:12" ht="12.75">
      <c r="A200" s="41">
        <v>169</v>
      </c>
      <c r="B200" s="41" t="s">
        <v>216</v>
      </c>
      <c r="C200" s="42">
        <v>3.6448174345053252</v>
      </c>
      <c r="D200" s="42">
        <v>7.1824343562310826</v>
      </c>
      <c r="E200" s="42">
        <v>10.827251790736407</v>
      </c>
      <c r="F200" s="42">
        <v>14.472069225241732</v>
      </c>
      <c r="G200" s="42">
        <v>18.009686146967489</v>
      </c>
      <c r="H200" s="42">
        <v>21.654503581472813</v>
      </c>
      <c r="I200" s="42">
        <v>25.299321015978141</v>
      </c>
      <c r="J200" s="42">
        <v>28.836937937703894</v>
      </c>
      <c r="K200" s="42">
        <v>32.481755372209221</v>
      </c>
      <c r="L200" s="42">
        <v>36.126572806714549</v>
      </c>
    </row>
    <row r="201" spans="1:12" ht="12.75">
      <c r="A201" s="41">
        <v>170</v>
      </c>
      <c r="B201" s="41" t="s">
        <v>217</v>
      </c>
      <c r="C201" s="42">
        <v>0.32160153833870514</v>
      </c>
      <c r="D201" s="42">
        <v>0.64320307667741028</v>
      </c>
      <c r="E201" s="42">
        <v>0.96480461501611559</v>
      </c>
      <c r="F201" s="42">
        <v>1.2864061533548206</v>
      </c>
      <c r="G201" s="42">
        <v>1.7152082044730943</v>
      </c>
      <c r="H201" s="42">
        <v>2.0368097428117995</v>
      </c>
      <c r="I201" s="42">
        <v>2.3584112811505049</v>
      </c>
      <c r="J201" s="42">
        <v>2.6800128194892099</v>
      </c>
      <c r="K201" s="42">
        <v>3.0016143578279149</v>
      </c>
      <c r="L201" s="42">
        <v>3.3232158961666203</v>
      </c>
    </row>
    <row r="202" spans="1:12" ht="12.75">
      <c r="A202" s="41">
        <v>171</v>
      </c>
      <c r="B202" s="41" t="s">
        <v>218</v>
      </c>
      <c r="C202" s="42">
        <v>0.32160153833870514</v>
      </c>
      <c r="D202" s="42">
        <v>0.75040358945697871</v>
      </c>
      <c r="E202" s="42">
        <v>1.0720051277956839</v>
      </c>
      <c r="F202" s="42">
        <v>1.5008071789139574</v>
      </c>
      <c r="G202" s="42">
        <v>1.8224087172526626</v>
      </c>
      <c r="H202" s="42">
        <v>2.2512107683709361</v>
      </c>
      <c r="I202" s="42">
        <v>2.5728123067096411</v>
      </c>
      <c r="J202" s="42">
        <v>2.8944138450483465</v>
      </c>
      <c r="K202" s="42">
        <v>3.3232158961666203</v>
      </c>
      <c r="L202" s="42">
        <v>3.6448174345053252</v>
      </c>
    </row>
    <row r="203" spans="1:12" ht="12.75">
      <c r="A203" s="41">
        <v>172</v>
      </c>
      <c r="B203" s="41" t="s">
        <v>219</v>
      </c>
      <c r="C203" s="42">
        <v>1.1792056405752525</v>
      </c>
      <c r="D203" s="42">
        <v>2.2512107683709361</v>
      </c>
      <c r="E203" s="42">
        <v>3.4304164089461886</v>
      </c>
      <c r="F203" s="42">
        <v>4.5024215367418723</v>
      </c>
      <c r="G203" s="42">
        <v>5.6816271773171243</v>
      </c>
      <c r="H203" s="42">
        <v>6.8608328178923772</v>
      </c>
      <c r="I203" s="42">
        <v>7.9328379456880613</v>
      </c>
      <c r="J203" s="42">
        <v>9.1120435862633133</v>
      </c>
      <c r="K203" s="42">
        <v>10.184048714058997</v>
      </c>
      <c r="L203" s="42">
        <v>11.363254354634249</v>
      </c>
    </row>
    <row r="204" spans="1:12" ht="12.75">
      <c r="A204" s="41">
        <v>173</v>
      </c>
      <c r="B204" s="41" t="s">
        <v>172</v>
      </c>
      <c r="C204" s="42">
        <v>0.10720051277956839</v>
      </c>
      <c r="D204" s="42">
        <v>0.21440102555913679</v>
      </c>
      <c r="E204" s="42">
        <v>0.32160153833870514</v>
      </c>
      <c r="F204" s="42">
        <v>0.42880205111827358</v>
      </c>
      <c r="G204" s="42">
        <v>0.53600256389784195</v>
      </c>
      <c r="H204" s="42">
        <v>0.64320307667741028</v>
      </c>
      <c r="I204" s="42">
        <v>0.75040358945697871</v>
      </c>
      <c r="J204" s="42">
        <v>0.85760410223654715</v>
      </c>
      <c r="K204" s="42">
        <v>0.96480461501611559</v>
      </c>
      <c r="L204" s="42">
        <v>1.0720051277956839</v>
      </c>
    </row>
    <row r="205" spans="1:12" ht="12.75">
      <c r="A205" s="41">
        <v>174</v>
      </c>
      <c r="B205" s="41" t="s">
        <v>220</v>
      </c>
      <c r="C205" s="42">
        <v>0.64320307667741028</v>
      </c>
      <c r="D205" s="42">
        <v>1.2864061533548206</v>
      </c>
      <c r="E205" s="42">
        <v>1.9296092300322312</v>
      </c>
      <c r="F205" s="42">
        <v>2.5728123067096411</v>
      </c>
      <c r="G205" s="42">
        <v>3.2160153833870515</v>
      </c>
      <c r="H205" s="42">
        <v>3.9664189728440307</v>
      </c>
      <c r="I205" s="42">
        <v>4.6096220495214411</v>
      </c>
      <c r="J205" s="42">
        <v>5.2528251261988519</v>
      </c>
      <c r="K205" s="42">
        <v>5.8960282028762618</v>
      </c>
      <c r="L205" s="42">
        <v>6.5392312795536718</v>
      </c>
    </row>
    <row r="206" spans="1:12" ht="12.75">
      <c r="A206" s="41">
        <v>175</v>
      </c>
      <c r="B206" s="41" t="s">
        <v>221</v>
      </c>
      <c r="C206" s="42">
        <v>0.21440102555913679</v>
      </c>
      <c r="D206" s="42">
        <v>0.42880205111827358</v>
      </c>
      <c r="E206" s="42">
        <v>0.53600256389784195</v>
      </c>
      <c r="F206" s="42">
        <v>0.75040358945697871</v>
      </c>
      <c r="G206" s="42">
        <v>0.96480461501611559</v>
      </c>
      <c r="H206" s="42">
        <v>1.1792056405752525</v>
      </c>
      <c r="I206" s="42">
        <v>1.3936066661343891</v>
      </c>
      <c r="J206" s="42">
        <v>1.6080076916935258</v>
      </c>
      <c r="K206" s="42">
        <v>1.7152082044730943</v>
      </c>
      <c r="L206" s="42">
        <v>1.9296092300322312</v>
      </c>
    </row>
    <row r="207" spans="1:12" ht="25.5">
      <c r="A207" s="41">
        <v>176</v>
      </c>
      <c r="B207" s="41" t="s">
        <v>222</v>
      </c>
      <c r="C207" s="42">
        <v>5.3600256389784197E-2</v>
      </c>
      <c r="D207" s="42">
        <v>0.13400064097446049</v>
      </c>
      <c r="E207" s="42">
        <v>0.18760089736424468</v>
      </c>
      <c r="F207" s="42">
        <v>0.26800128194892098</v>
      </c>
      <c r="G207" s="42">
        <v>0.32160153833870514</v>
      </c>
      <c r="H207" s="42">
        <v>0.37520179472848936</v>
      </c>
      <c r="I207" s="42">
        <v>0.45560217931316566</v>
      </c>
      <c r="J207" s="42">
        <v>0.50920243570294987</v>
      </c>
      <c r="K207" s="42">
        <v>0.58960282028762623</v>
      </c>
      <c r="L207" s="42">
        <v>0.64320307667741028</v>
      </c>
    </row>
    <row r="208" spans="1:12" ht="12.75">
      <c r="A208" s="41">
        <v>177</v>
      </c>
      <c r="B208" s="41" t="s">
        <v>223</v>
      </c>
      <c r="C208" s="42">
        <v>0.85760410223654715</v>
      </c>
      <c r="D208" s="42">
        <v>1.6080076916935258</v>
      </c>
      <c r="E208" s="42">
        <v>2.4656117939300728</v>
      </c>
      <c r="F208" s="42">
        <v>3.2160153833870515</v>
      </c>
      <c r="G208" s="42">
        <v>4.073619485623599</v>
      </c>
      <c r="H208" s="42">
        <v>4.9312235878601456</v>
      </c>
      <c r="I208" s="42">
        <v>5.6816271773171243</v>
      </c>
      <c r="J208" s="42">
        <v>6.5392312795536718</v>
      </c>
      <c r="K208" s="42">
        <v>7.2896348690106505</v>
      </c>
      <c r="L208" s="42">
        <v>8.147238971247198</v>
      </c>
    </row>
    <row r="209" spans="1:12" ht="12.75">
      <c r="A209" s="41">
        <v>178</v>
      </c>
      <c r="B209" s="41" t="s">
        <v>224</v>
      </c>
      <c r="C209" s="42">
        <v>0.42880205111827358</v>
      </c>
      <c r="D209" s="42">
        <v>0.85760410223654715</v>
      </c>
      <c r="E209" s="42">
        <v>1.2864061533548206</v>
      </c>
      <c r="F209" s="42">
        <v>1.7152082044730943</v>
      </c>
      <c r="G209" s="42">
        <v>2.1440102555913678</v>
      </c>
      <c r="H209" s="42">
        <v>2.5728123067096411</v>
      </c>
      <c r="I209" s="42">
        <v>3.0016143578279149</v>
      </c>
      <c r="J209" s="42">
        <v>3.4304164089461886</v>
      </c>
      <c r="K209" s="42">
        <v>3.9664189728440307</v>
      </c>
      <c r="L209" s="42">
        <v>4.3952210239623035</v>
      </c>
    </row>
    <row r="210" spans="1:12" ht="12.75">
      <c r="A210" s="41">
        <v>179</v>
      </c>
      <c r="B210" s="41" t="s">
        <v>225</v>
      </c>
      <c r="C210" s="42">
        <v>0</v>
      </c>
      <c r="D210" s="42">
        <v>0</v>
      </c>
      <c r="E210" s="42">
        <v>0</v>
      </c>
      <c r="F210" s="42">
        <v>0</v>
      </c>
      <c r="G210" s="42">
        <v>0.10720051277956839</v>
      </c>
      <c r="H210" s="42">
        <v>0.10720051277956839</v>
      </c>
      <c r="I210" s="42">
        <v>0.10720051277956839</v>
      </c>
      <c r="J210" s="42">
        <v>0.10720051277956839</v>
      </c>
      <c r="K210" s="42">
        <v>0.10720051277956839</v>
      </c>
      <c r="L210" s="42">
        <v>0.10720051277956839</v>
      </c>
    </row>
    <row r="211" spans="1:12" ht="12.75">
      <c r="A211" s="41">
        <v>180</v>
      </c>
      <c r="B211" s="41" t="s">
        <v>226</v>
      </c>
      <c r="C211" s="42">
        <v>0.10720051277956839</v>
      </c>
      <c r="D211" s="42">
        <v>0.21440102555913679</v>
      </c>
      <c r="E211" s="42">
        <v>0.32160153833870514</v>
      </c>
      <c r="F211" s="42">
        <v>0.42880205111827358</v>
      </c>
      <c r="G211" s="42">
        <v>0.53600256389784195</v>
      </c>
      <c r="H211" s="42">
        <v>0.64320307667741028</v>
      </c>
      <c r="I211" s="42">
        <v>0.75040358945697871</v>
      </c>
      <c r="J211" s="42">
        <v>0.85760410223654715</v>
      </c>
      <c r="K211" s="42">
        <v>0.96480461501611559</v>
      </c>
      <c r="L211" s="42">
        <v>1.0720051277956839</v>
      </c>
    </row>
    <row r="212" spans="1:12" ht="12.75">
      <c r="A212" s="41">
        <v>181</v>
      </c>
      <c r="B212" s="41" t="s">
        <v>227</v>
      </c>
      <c r="C212" s="42">
        <v>0.21440102555913679</v>
      </c>
      <c r="D212" s="42">
        <v>0.32160153833870514</v>
      </c>
      <c r="E212" s="42">
        <v>0.53600256389784195</v>
      </c>
      <c r="F212" s="42">
        <v>0.75040358945697871</v>
      </c>
      <c r="G212" s="42">
        <v>0.85760410223654715</v>
      </c>
      <c r="H212" s="42">
        <v>1.0720051277956839</v>
      </c>
      <c r="I212" s="42">
        <v>1.1792056405752525</v>
      </c>
      <c r="J212" s="42">
        <v>1.3936066661343891</v>
      </c>
      <c r="K212" s="42">
        <v>1.6080076916935258</v>
      </c>
      <c r="L212" s="42">
        <v>1.7152082044730943</v>
      </c>
    </row>
    <row r="213" spans="1:12" ht="12.75">
      <c r="A213" s="41">
        <v>182</v>
      </c>
      <c r="B213" s="41" t="s">
        <v>179</v>
      </c>
      <c r="C213" s="42">
        <v>0.21440102555913679</v>
      </c>
      <c r="D213" s="42">
        <v>0.42880205111827358</v>
      </c>
      <c r="E213" s="42">
        <v>0.69680333306719455</v>
      </c>
      <c r="F213" s="42">
        <v>0.91120435862633131</v>
      </c>
      <c r="G213" s="42">
        <v>1.1256053841854681</v>
      </c>
      <c r="H213" s="42">
        <v>1.3400064097446049</v>
      </c>
      <c r="I213" s="42">
        <v>1.6080076916935258</v>
      </c>
      <c r="J213" s="42">
        <v>1.8224087172526626</v>
      </c>
      <c r="K213" s="42">
        <v>2.0368097428117995</v>
      </c>
      <c r="L213" s="42">
        <v>2.2512107683709361</v>
      </c>
    </row>
    <row r="214" spans="1:12" ht="12.75">
      <c r="A214" s="41">
        <v>183</v>
      </c>
      <c r="B214" s="41" t="s">
        <v>228</v>
      </c>
      <c r="C214" s="42">
        <v>1.5008071789139574</v>
      </c>
      <c r="D214" s="42">
        <v>3.0016143578279149</v>
      </c>
      <c r="E214" s="42">
        <v>4.5024215367418723</v>
      </c>
      <c r="F214" s="42">
        <v>6.0032287156558297</v>
      </c>
      <c r="G214" s="42">
        <v>7.3968353817902193</v>
      </c>
      <c r="H214" s="42">
        <v>8.8976425607041776</v>
      </c>
      <c r="I214" s="42">
        <v>10.398449739618133</v>
      </c>
      <c r="J214" s="42">
        <v>11.899256918532091</v>
      </c>
      <c r="K214" s="42">
        <v>13.400064097446048</v>
      </c>
      <c r="L214" s="42">
        <v>14.900871276360007</v>
      </c>
    </row>
    <row r="215" spans="1:12" ht="12.75">
      <c r="A215" s="41">
        <v>184</v>
      </c>
      <c r="B215" s="41" t="s">
        <v>229</v>
      </c>
      <c r="C215" s="42">
        <v>0.10720051277956839</v>
      </c>
      <c r="D215" s="42">
        <v>0.21440102555913679</v>
      </c>
      <c r="E215" s="42">
        <v>0.32160153833870514</v>
      </c>
      <c r="F215" s="42">
        <v>0.32160153833870514</v>
      </c>
      <c r="G215" s="42">
        <v>0.42880205111827358</v>
      </c>
      <c r="H215" s="42">
        <v>0.53600256389784195</v>
      </c>
      <c r="I215" s="42">
        <v>0.64320307667741028</v>
      </c>
      <c r="J215" s="42">
        <v>0.75040358945697871</v>
      </c>
      <c r="K215" s="42">
        <v>0.85760410223654715</v>
      </c>
      <c r="L215" s="42">
        <v>0.96480461501611559</v>
      </c>
    </row>
    <row r="216" spans="1:12" ht="12.75">
      <c r="A216" s="41">
        <v>185</v>
      </c>
      <c r="B216" s="41" t="s">
        <v>230</v>
      </c>
      <c r="C216" s="42">
        <v>0.10720051277956839</v>
      </c>
      <c r="D216" s="42">
        <v>0.32160153833870514</v>
      </c>
      <c r="E216" s="42">
        <v>0.42880205111827358</v>
      </c>
      <c r="F216" s="42">
        <v>0.53600256389784195</v>
      </c>
      <c r="G216" s="42">
        <v>0.64320307667741028</v>
      </c>
      <c r="H216" s="42">
        <v>0.85760410223654715</v>
      </c>
      <c r="I216" s="42">
        <v>0.96480461501611559</v>
      </c>
      <c r="J216" s="42">
        <v>1.0720051277956839</v>
      </c>
      <c r="K216" s="42">
        <v>1.2864061533548206</v>
      </c>
      <c r="L216" s="42">
        <v>1.3936066661343891</v>
      </c>
    </row>
    <row r="217" spans="1:12" ht="25.5">
      <c r="A217" s="41">
        <v>186</v>
      </c>
      <c r="B217" s="41" t="s">
        <v>231</v>
      </c>
      <c r="C217" s="42">
        <v>2.1440102555913678</v>
      </c>
      <c r="D217" s="42">
        <v>4.3952210239623035</v>
      </c>
      <c r="E217" s="42">
        <v>6.5392312795536718</v>
      </c>
      <c r="F217" s="42">
        <v>8.68324153514504</v>
      </c>
      <c r="G217" s="42">
        <v>10.934452303515975</v>
      </c>
      <c r="H217" s="42">
        <v>13.078462559107344</v>
      </c>
      <c r="I217" s="42">
        <v>15.22247281469871</v>
      </c>
      <c r="J217" s="42">
        <v>17.473683583069647</v>
      </c>
      <c r="K217" s="42">
        <v>19.617693838661015</v>
      </c>
      <c r="L217" s="42">
        <v>21.761704094252384</v>
      </c>
    </row>
    <row r="218" spans="1:12" ht="12.75">
      <c r="A218" s="41">
        <v>187</v>
      </c>
      <c r="B218" s="41" t="s">
        <v>232</v>
      </c>
      <c r="C218" s="42">
        <v>0.10720051277956839</v>
      </c>
      <c r="D218" s="42">
        <v>0.21440102555913679</v>
      </c>
      <c r="E218" s="42">
        <v>0.32160153833870514</v>
      </c>
      <c r="F218" s="42">
        <v>0.42880205111827358</v>
      </c>
      <c r="G218" s="42">
        <v>0.53600256389784195</v>
      </c>
      <c r="H218" s="42">
        <v>0.64320307667741028</v>
      </c>
      <c r="I218" s="42">
        <v>0.64320307667741028</v>
      </c>
      <c r="J218" s="42">
        <v>0.75040358945697871</v>
      </c>
      <c r="K218" s="42">
        <v>0.85760410223654715</v>
      </c>
      <c r="L218" s="42">
        <v>0.96480461501611559</v>
      </c>
    </row>
    <row r="219" spans="1:12" ht="12.75">
      <c r="A219" s="41">
        <v>188</v>
      </c>
      <c r="B219" s="41" t="s">
        <v>233</v>
      </c>
      <c r="C219" s="42">
        <v>0.32160153833870514</v>
      </c>
      <c r="D219" s="42">
        <v>0.75040358945697871</v>
      </c>
      <c r="E219" s="42">
        <v>1.0720051277956839</v>
      </c>
      <c r="F219" s="42">
        <v>1.5008071789139574</v>
      </c>
      <c r="G219" s="42">
        <v>1.8224087172526626</v>
      </c>
      <c r="H219" s="42">
        <v>2.2512107683709361</v>
      </c>
      <c r="I219" s="42">
        <v>2.5728123067096411</v>
      </c>
      <c r="J219" s="42">
        <v>3.0016143578279149</v>
      </c>
      <c r="K219" s="42">
        <v>3.3232158961666203</v>
      </c>
      <c r="L219" s="42">
        <v>3.7520179472848936</v>
      </c>
    </row>
    <row r="220" spans="1:12" ht="12.75">
      <c r="A220" s="41">
        <v>189</v>
      </c>
      <c r="B220" s="41" t="s">
        <v>234</v>
      </c>
      <c r="C220" s="42">
        <v>0.32160153833870514</v>
      </c>
      <c r="D220" s="42">
        <v>0.64320307667741028</v>
      </c>
      <c r="E220" s="42">
        <v>1.0720051277956839</v>
      </c>
      <c r="F220" s="42">
        <v>1.3936066661343891</v>
      </c>
      <c r="G220" s="42">
        <v>1.7152082044730943</v>
      </c>
      <c r="H220" s="42">
        <v>2.0368097428117995</v>
      </c>
      <c r="I220" s="42">
        <v>2.3584112811505049</v>
      </c>
      <c r="J220" s="42">
        <v>2.7872133322687782</v>
      </c>
      <c r="K220" s="42">
        <v>3.1088148706074832</v>
      </c>
      <c r="L220" s="42">
        <v>3.4304164089461886</v>
      </c>
    </row>
    <row r="221" spans="1:12" ht="12.75">
      <c r="A221" s="41">
        <v>190</v>
      </c>
      <c r="B221" s="41" t="s">
        <v>235</v>
      </c>
      <c r="C221" s="42">
        <v>0.96480461501611559</v>
      </c>
      <c r="D221" s="42">
        <v>1.9296092300322312</v>
      </c>
      <c r="E221" s="42">
        <v>2.7872133322687782</v>
      </c>
      <c r="F221" s="42">
        <v>3.7520179472848936</v>
      </c>
      <c r="G221" s="42">
        <v>4.7168225623010098</v>
      </c>
      <c r="H221" s="42">
        <v>5.6816271773171243</v>
      </c>
      <c r="I221" s="42">
        <v>6.6464317923332406</v>
      </c>
      <c r="J221" s="42">
        <v>7.611236407349355</v>
      </c>
      <c r="K221" s="42">
        <v>8.4688405095859025</v>
      </c>
      <c r="L221" s="42">
        <v>9.4336451246020196</v>
      </c>
    </row>
    <row r="222" spans="1:12" ht="12.75">
      <c r="A222" s="41">
        <v>191</v>
      </c>
      <c r="B222" s="41" t="s">
        <v>236</v>
      </c>
      <c r="C222" s="42">
        <v>7.2896348690106505</v>
      </c>
      <c r="D222" s="42">
        <v>14.579269738021301</v>
      </c>
      <c r="E222" s="42">
        <v>21.868904607031951</v>
      </c>
      <c r="F222" s="42">
        <v>29.158539476042602</v>
      </c>
      <c r="G222" s="42">
        <v>36.448174345053253</v>
      </c>
      <c r="H222" s="42">
        <v>43.737809214063901</v>
      </c>
      <c r="I222" s="42">
        <v>50.920243570294986</v>
      </c>
      <c r="J222" s="42">
        <v>58.209878439305633</v>
      </c>
      <c r="K222" s="42">
        <v>65.499513308316295</v>
      </c>
      <c r="L222" s="42">
        <v>72.78914817732695</v>
      </c>
    </row>
    <row r="223" spans="1:12" ht="25.5">
      <c r="A223" s="41">
        <v>192</v>
      </c>
      <c r="B223" s="41" t="s">
        <v>191</v>
      </c>
      <c r="C223" s="42">
        <v>0.28586803407884903</v>
      </c>
      <c r="D223" s="42">
        <v>0.60746957241755417</v>
      </c>
      <c r="E223" s="42">
        <v>0.89333760649640326</v>
      </c>
      <c r="F223" s="42">
        <v>1.1792056405752522</v>
      </c>
      <c r="G223" s="42">
        <v>1.5008071789139577</v>
      </c>
      <c r="H223" s="42">
        <v>1.7866752129928065</v>
      </c>
      <c r="I223" s="42">
        <v>2.0725432470716556</v>
      </c>
      <c r="J223" s="42">
        <v>2.3941447854103606</v>
      </c>
      <c r="K223" s="42">
        <v>2.6800128194892099</v>
      </c>
      <c r="L223" s="42">
        <v>2.9658808535680592</v>
      </c>
    </row>
    <row r="224" spans="1:12" ht="12.75">
      <c r="A224" s="41">
        <v>193</v>
      </c>
      <c r="B224" s="41" t="s">
        <v>237</v>
      </c>
      <c r="C224" s="42">
        <v>0</v>
      </c>
      <c r="D224" s="42">
        <v>0</v>
      </c>
      <c r="E224" s="42">
        <v>0.10720051277956839</v>
      </c>
      <c r="F224" s="42">
        <v>0.10720051277956839</v>
      </c>
      <c r="G224" s="42">
        <v>0.10720051277956839</v>
      </c>
      <c r="H224" s="42">
        <v>0.10720051277956839</v>
      </c>
      <c r="I224" s="42">
        <v>0.21440102555913679</v>
      </c>
      <c r="J224" s="42">
        <v>0.21440102555913679</v>
      </c>
      <c r="K224" s="42">
        <v>0.21440102555913679</v>
      </c>
      <c r="L224" s="42">
        <v>0.21440102555913679</v>
      </c>
    </row>
    <row r="225" spans="1:12" ht="12.75">
      <c r="A225" s="41">
        <v>194</v>
      </c>
      <c r="B225" s="41" t="s">
        <v>238</v>
      </c>
      <c r="C225" s="42">
        <v>3.5733504259856129E-2</v>
      </c>
      <c r="D225" s="42">
        <v>7.1467008519712258E-2</v>
      </c>
      <c r="E225" s="42">
        <v>0.10720051277956838</v>
      </c>
      <c r="F225" s="42">
        <v>0.14293401703942452</v>
      </c>
      <c r="G225" s="42">
        <v>0.14293401703942452</v>
      </c>
      <c r="H225" s="42">
        <v>0.17866752129928065</v>
      </c>
      <c r="I225" s="42">
        <v>0.21440102555913676</v>
      </c>
      <c r="J225" s="42">
        <v>0.25013452981899287</v>
      </c>
      <c r="K225" s="42">
        <v>0.28586803407884903</v>
      </c>
      <c r="L225" s="42">
        <v>0.32160153833870514</v>
      </c>
    </row>
    <row r="226" spans="1:12" ht="12.75">
      <c r="A226" s="41">
        <v>195</v>
      </c>
      <c r="B226" s="41" t="s">
        <v>239</v>
      </c>
      <c r="C226" s="42">
        <v>0.53600256389784195</v>
      </c>
      <c r="D226" s="42">
        <v>0.96480461501611559</v>
      </c>
      <c r="E226" s="42">
        <v>1.5008071789139574</v>
      </c>
      <c r="F226" s="42">
        <v>2.0368097428117995</v>
      </c>
      <c r="G226" s="42">
        <v>2.5728123067096411</v>
      </c>
      <c r="H226" s="42">
        <v>3.0016143578279149</v>
      </c>
      <c r="I226" s="42">
        <v>3.5376169217257569</v>
      </c>
      <c r="J226" s="42">
        <v>4.073619485623599</v>
      </c>
      <c r="K226" s="42">
        <v>4.5024215367418723</v>
      </c>
      <c r="L226" s="42">
        <v>5.0384241006397144</v>
      </c>
    </row>
    <row r="227" spans="1:12" ht="12.75">
      <c r="A227" s="41">
        <v>196</v>
      </c>
      <c r="B227" s="41" t="s">
        <v>240</v>
      </c>
      <c r="C227" s="42">
        <v>0</v>
      </c>
      <c r="D227" s="42">
        <v>0</v>
      </c>
      <c r="E227" s="42">
        <v>5.3600256389784197E-2</v>
      </c>
      <c r="F227" s="42">
        <v>5.3600256389784197E-2</v>
      </c>
      <c r="G227" s="42">
        <v>5.3600256389784197E-2</v>
      </c>
      <c r="H227" s="42">
        <v>5.3600256389784197E-2</v>
      </c>
      <c r="I227" s="42">
        <v>5.3600256389784197E-2</v>
      </c>
      <c r="J227" s="42">
        <v>5.3600256389784197E-2</v>
      </c>
      <c r="K227" s="42">
        <v>0.10720051277956839</v>
      </c>
      <c r="L227" s="42">
        <v>0.10720051277956839</v>
      </c>
    </row>
    <row r="228" spans="1:12" ht="12.75">
      <c r="A228" s="41">
        <v>197</v>
      </c>
      <c r="B228" s="41" t="s">
        <v>241</v>
      </c>
      <c r="C228" s="42">
        <v>1.2864061533548206</v>
      </c>
      <c r="D228" s="42">
        <v>2.5192120503198572</v>
      </c>
      <c r="E228" s="42">
        <v>3.8056182036746775</v>
      </c>
      <c r="F228" s="42">
        <v>5.0384241006397144</v>
      </c>
      <c r="G228" s="42">
        <v>6.3248302539945351</v>
      </c>
      <c r="H228" s="42">
        <v>7.5576361509595715</v>
      </c>
      <c r="I228" s="42">
        <v>8.8440423043143923</v>
      </c>
      <c r="J228" s="42">
        <v>10.076848201279429</v>
      </c>
      <c r="K228" s="42">
        <v>11.363254354634249</v>
      </c>
      <c r="L228" s="42">
        <v>12.596060251599287</v>
      </c>
    </row>
    <row r="229" spans="1:12" ht="12.75">
      <c r="A229" s="41">
        <v>198</v>
      </c>
      <c r="B229" s="41" t="s">
        <v>242</v>
      </c>
      <c r="C229" s="42">
        <v>0.13400064097446049</v>
      </c>
      <c r="D229" s="42">
        <v>0.26800128194892098</v>
      </c>
      <c r="E229" s="42">
        <v>0.37520179472848936</v>
      </c>
      <c r="F229" s="42">
        <v>0.50920243570294987</v>
      </c>
      <c r="G229" s="42">
        <v>0.64320307667741028</v>
      </c>
      <c r="H229" s="42">
        <v>0.7772037176518708</v>
      </c>
      <c r="I229" s="42">
        <v>0.91120435862633131</v>
      </c>
      <c r="J229" s="42">
        <v>1.0184048714058997</v>
      </c>
      <c r="K229" s="42">
        <v>1.1524055123803603</v>
      </c>
      <c r="L229" s="42">
        <v>1.2864061533548206</v>
      </c>
    </row>
    <row r="230" spans="1:12" ht="12.75">
      <c r="A230" s="41">
        <v>199</v>
      </c>
      <c r="B230" s="41" t="s">
        <v>243</v>
      </c>
      <c r="C230" s="42">
        <v>2.6800128194892098E-2</v>
      </c>
      <c r="D230" s="42">
        <v>2.6800128194892098E-2</v>
      </c>
      <c r="E230" s="42">
        <v>5.3600256389784197E-2</v>
      </c>
      <c r="F230" s="42">
        <v>8.0400384584676285E-2</v>
      </c>
      <c r="G230" s="42">
        <v>0.10720051277956839</v>
      </c>
      <c r="H230" s="42">
        <v>0.10720051277956839</v>
      </c>
      <c r="I230" s="42">
        <v>0.13400064097446049</v>
      </c>
      <c r="J230" s="42">
        <v>0.16080076916935257</v>
      </c>
      <c r="K230" s="42">
        <v>0.18760089736424468</v>
      </c>
      <c r="L230" s="42">
        <v>0.18760089736424468</v>
      </c>
    </row>
    <row r="231" spans="1:12" ht="12.75">
      <c r="A231" s="41">
        <v>200</v>
      </c>
      <c r="B231" s="41" t="s">
        <v>244</v>
      </c>
      <c r="C231" s="42">
        <v>1.5008071789139574</v>
      </c>
      <c r="D231" s="42">
        <v>3.1088148706074832</v>
      </c>
      <c r="E231" s="42">
        <v>4.6096220495214411</v>
      </c>
      <c r="F231" s="42">
        <v>6.2176297412149664</v>
      </c>
      <c r="G231" s="42">
        <v>7.7184369201289247</v>
      </c>
      <c r="H231" s="42">
        <v>9.2192440990428821</v>
      </c>
      <c r="I231" s="42">
        <v>10.827251790736407</v>
      </c>
      <c r="J231" s="42">
        <v>12.328058969650366</v>
      </c>
      <c r="K231" s="42">
        <v>13.828866148564323</v>
      </c>
      <c r="L231" s="42">
        <v>15.436873840257849</v>
      </c>
    </row>
    <row r="232" spans="1:12" ht="12.75">
      <c r="A232" s="41">
        <v>201</v>
      </c>
      <c r="B232" s="41" t="s">
        <v>245</v>
      </c>
      <c r="C232" s="42">
        <v>0.10720051277956839</v>
      </c>
      <c r="D232" s="42">
        <v>0.32160153833870514</v>
      </c>
      <c r="E232" s="42">
        <v>0.42880205111827358</v>
      </c>
      <c r="F232" s="42">
        <v>0.53600256389784195</v>
      </c>
      <c r="G232" s="42">
        <v>0.64320307667741028</v>
      </c>
      <c r="H232" s="42">
        <v>0.85760410223654715</v>
      </c>
      <c r="I232" s="42">
        <v>0.96480461501611559</v>
      </c>
      <c r="J232" s="42">
        <v>1.0720051277956839</v>
      </c>
      <c r="K232" s="42">
        <v>1.2864061533548206</v>
      </c>
      <c r="L232" s="42">
        <v>1.3936066661343891</v>
      </c>
    </row>
    <row r="233" spans="1:12" ht="12.75">
      <c r="A233" s="41">
        <v>202</v>
      </c>
      <c r="B233" s="41" t="s">
        <v>246</v>
      </c>
      <c r="C233" s="42">
        <v>0.64320307667741028</v>
      </c>
      <c r="D233" s="42">
        <v>1.2864061533548206</v>
      </c>
      <c r="E233" s="42">
        <v>1.8224087172526626</v>
      </c>
      <c r="F233" s="42">
        <v>2.4656117939300728</v>
      </c>
      <c r="G233" s="42">
        <v>3.1088148706074832</v>
      </c>
      <c r="H233" s="42">
        <v>3.7520179472848936</v>
      </c>
      <c r="I233" s="42">
        <v>4.3952210239623035</v>
      </c>
      <c r="J233" s="42">
        <v>5.0384241006397144</v>
      </c>
      <c r="K233" s="42">
        <v>5.5744266645375564</v>
      </c>
      <c r="L233" s="42">
        <v>6.2176297412149664</v>
      </c>
    </row>
    <row r="234" spans="1:12" ht="12.75">
      <c r="A234" s="41">
        <v>203</v>
      </c>
      <c r="B234" s="41" t="s">
        <v>247</v>
      </c>
      <c r="C234" s="42">
        <v>0.53600256389784195</v>
      </c>
      <c r="D234" s="42">
        <v>1.0720051277956839</v>
      </c>
      <c r="E234" s="42">
        <v>1.6080076916935258</v>
      </c>
      <c r="F234" s="42">
        <v>2.1440102555913678</v>
      </c>
      <c r="G234" s="42">
        <v>2.6800128194892099</v>
      </c>
      <c r="H234" s="42">
        <v>3.1088148706074832</v>
      </c>
      <c r="I234" s="42">
        <v>3.6448174345053252</v>
      </c>
      <c r="J234" s="42">
        <v>4.1808199984031669</v>
      </c>
      <c r="K234" s="42">
        <v>4.7168225623010098</v>
      </c>
      <c r="L234" s="42">
        <v>5.2528251261988519</v>
      </c>
    </row>
    <row r="235" spans="1:12" ht="12.75">
      <c r="A235" s="41">
        <v>204</v>
      </c>
      <c r="B235" s="41" t="s">
        <v>248</v>
      </c>
      <c r="C235" s="42">
        <v>0.21440102555913679</v>
      </c>
      <c r="D235" s="42">
        <v>0.42880205111827358</v>
      </c>
      <c r="E235" s="42">
        <v>0.64320307667741028</v>
      </c>
      <c r="F235" s="42">
        <v>0.96480461501611559</v>
      </c>
      <c r="G235" s="42">
        <v>1.1792056405752525</v>
      </c>
      <c r="H235" s="42">
        <v>1.3936066661343891</v>
      </c>
      <c r="I235" s="42">
        <v>1.6080076916935258</v>
      </c>
      <c r="J235" s="42">
        <v>1.8224087172526626</v>
      </c>
      <c r="K235" s="42">
        <v>2.0368097428117995</v>
      </c>
      <c r="L235" s="42">
        <v>2.2512107683709361</v>
      </c>
    </row>
    <row r="236" spans="1:12" ht="25.5">
      <c r="A236" s="41">
        <v>205</v>
      </c>
      <c r="B236" s="41" t="s">
        <v>249</v>
      </c>
      <c r="C236" s="42">
        <v>1.0720051277956839</v>
      </c>
      <c r="D236" s="42">
        <v>2.1440102555913678</v>
      </c>
      <c r="E236" s="42">
        <v>3.2160153833870515</v>
      </c>
      <c r="F236" s="42">
        <v>4.3952210239623035</v>
      </c>
      <c r="G236" s="42">
        <v>5.4672261517579877</v>
      </c>
      <c r="H236" s="42">
        <v>6.5392312795536718</v>
      </c>
      <c r="I236" s="42">
        <v>7.611236407349355</v>
      </c>
      <c r="J236" s="42">
        <v>8.68324153514504</v>
      </c>
      <c r="K236" s="42">
        <v>9.7552466629407224</v>
      </c>
      <c r="L236" s="42">
        <v>10.934452303515975</v>
      </c>
    </row>
    <row r="237" spans="1:12" ht="12.75">
      <c r="A237" s="41">
        <v>206</v>
      </c>
      <c r="B237" s="41" t="s">
        <v>250</v>
      </c>
      <c r="C237" s="42">
        <v>0</v>
      </c>
      <c r="D237" s="42">
        <v>0.10720051277956839</v>
      </c>
      <c r="E237" s="42">
        <v>0.10720051277956839</v>
      </c>
      <c r="F237" s="42">
        <v>0.10720051277956839</v>
      </c>
      <c r="G237" s="42">
        <v>0.10720051277956839</v>
      </c>
      <c r="H237" s="42">
        <v>0.21440102555913679</v>
      </c>
      <c r="I237" s="42">
        <v>0.21440102555913679</v>
      </c>
      <c r="J237" s="42">
        <v>0.21440102555913679</v>
      </c>
      <c r="K237" s="42">
        <v>0.32160153833870514</v>
      </c>
      <c r="L237" s="42">
        <v>0.32160153833870514</v>
      </c>
    </row>
    <row r="238" spans="1:12" ht="12.75">
      <c r="A238" s="41">
        <v>207</v>
      </c>
      <c r="B238" s="41" t="s">
        <v>214</v>
      </c>
      <c r="C238" s="42">
        <v>1.4204067943292811</v>
      </c>
      <c r="D238" s="42">
        <v>2.8140134604636704</v>
      </c>
      <c r="E238" s="42">
        <v>4.2344202547929513</v>
      </c>
      <c r="F238" s="42">
        <v>5.6548270491222334</v>
      </c>
      <c r="G238" s="42">
        <v>7.0484337152566221</v>
      </c>
      <c r="H238" s="42">
        <v>8.4688405095859025</v>
      </c>
      <c r="I238" s="42">
        <v>9.8624471757202912</v>
      </c>
      <c r="J238" s="42">
        <v>11.282853970049574</v>
      </c>
      <c r="K238" s="42">
        <v>12.703260764378854</v>
      </c>
      <c r="L238" s="42">
        <v>14.096867430513244</v>
      </c>
    </row>
    <row r="239" spans="1:12" ht="12.75">
      <c r="A239" s="41">
        <v>208</v>
      </c>
      <c r="B239" s="41" t="s">
        <v>251</v>
      </c>
      <c r="C239" s="42">
        <v>0.10720051277956839</v>
      </c>
      <c r="D239" s="42">
        <v>0.21440102555913679</v>
      </c>
      <c r="E239" s="42">
        <v>0.32160153833870514</v>
      </c>
      <c r="F239" s="42">
        <v>0.32160153833870514</v>
      </c>
      <c r="G239" s="42">
        <v>0.42880205111827358</v>
      </c>
      <c r="H239" s="42">
        <v>0.53600256389784195</v>
      </c>
      <c r="I239" s="42">
        <v>0.64320307667741028</v>
      </c>
      <c r="J239" s="42">
        <v>0.75040358945697871</v>
      </c>
      <c r="K239" s="42">
        <v>0.85760410223654715</v>
      </c>
      <c r="L239" s="42">
        <v>0.96480461501611559</v>
      </c>
    </row>
    <row r="240" spans="1:12" ht="12.75">
      <c r="A240" s="41">
        <v>209</v>
      </c>
      <c r="B240" s="41" t="s">
        <v>252</v>
      </c>
      <c r="C240" s="42">
        <v>0.10720051277956838</v>
      </c>
      <c r="D240" s="42">
        <v>0.17866752129928065</v>
      </c>
      <c r="E240" s="42">
        <v>0.28586803407884903</v>
      </c>
      <c r="F240" s="42">
        <v>0.39306854685841747</v>
      </c>
      <c r="G240" s="42">
        <v>0.46453555537812968</v>
      </c>
      <c r="H240" s="42">
        <v>0.57173606815769806</v>
      </c>
      <c r="I240" s="42">
        <v>0.6789365809372665</v>
      </c>
      <c r="J240" s="42">
        <v>0.75040358945697883</v>
      </c>
      <c r="K240" s="42">
        <v>0.85760410223654704</v>
      </c>
      <c r="L240" s="42">
        <v>0.96480461501611559</v>
      </c>
    </row>
    <row r="241" spans="1:12" ht="12.75">
      <c r="A241" s="41">
        <v>210</v>
      </c>
      <c r="B241" s="41" t="s">
        <v>253</v>
      </c>
      <c r="C241" s="42">
        <v>0.64320307667741028</v>
      </c>
      <c r="D241" s="42">
        <v>1.3936066661343891</v>
      </c>
      <c r="E241" s="42">
        <v>2.0368097428117995</v>
      </c>
      <c r="F241" s="42">
        <v>2.6800128194892099</v>
      </c>
      <c r="G241" s="42">
        <v>3.4304164089461886</v>
      </c>
      <c r="H241" s="42">
        <v>4.073619485623599</v>
      </c>
      <c r="I241" s="42">
        <v>4.7168225623010098</v>
      </c>
      <c r="J241" s="42">
        <v>5.3600256389784198</v>
      </c>
      <c r="K241" s="42">
        <v>6.1104292284353985</v>
      </c>
      <c r="L241" s="42">
        <v>6.7536323051128084</v>
      </c>
    </row>
    <row r="242" spans="1:12" ht="12.75">
      <c r="A242" s="41">
        <v>211</v>
      </c>
      <c r="B242" s="41" t="s">
        <v>254</v>
      </c>
      <c r="C242" s="42">
        <v>0.21440102555913679</v>
      </c>
      <c r="D242" s="42">
        <v>0.48240230750805779</v>
      </c>
      <c r="E242" s="42">
        <v>0.69680333306719455</v>
      </c>
      <c r="F242" s="42">
        <v>0.91120435862633131</v>
      </c>
      <c r="G242" s="42">
        <v>1.1792056405752525</v>
      </c>
      <c r="H242" s="42">
        <v>1.3936066661343891</v>
      </c>
      <c r="I242" s="42">
        <v>1.6616079480833101</v>
      </c>
      <c r="J242" s="42">
        <v>1.8760089736424468</v>
      </c>
      <c r="K242" s="42">
        <v>2.0904099992015834</v>
      </c>
      <c r="L242" s="42">
        <v>2.3584112811505049</v>
      </c>
    </row>
    <row r="243" spans="1:12" ht="12.75">
      <c r="A243" s="41">
        <v>212</v>
      </c>
      <c r="B243" s="41" t="s">
        <v>255</v>
      </c>
      <c r="C243" s="42">
        <v>0.10720051277956839</v>
      </c>
      <c r="D243" s="42">
        <v>0.21440102555913679</v>
      </c>
      <c r="E243" s="42">
        <v>0.42880205111827358</v>
      </c>
      <c r="F243" s="42">
        <v>0.53600256389784195</v>
      </c>
      <c r="G243" s="42">
        <v>0.64320307667741028</v>
      </c>
      <c r="H243" s="42">
        <v>0.75040358945697871</v>
      </c>
      <c r="I243" s="42">
        <v>0.96480461501611559</v>
      </c>
      <c r="J243" s="42">
        <v>1.0720051277956839</v>
      </c>
      <c r="K243" s="42">
        <v>1.1792056405752525</v>
      </c>
      <c r="L243" s="42">
        <v>1.2864061533548206</v>
      </c>
    </row>
    <row r="244" spans="1:12" ht="12.75">
      <c r="A244" s="41">
        <v>213</v>
      </c>
      <c r="B244" s="41" t="s">
        <v>256</v>
      </c>
      <c r="C244" s="42">
        <v>0.10720051277956839</v>
      </c>
      <c r="D244" s="42">
        <v>0.32160153833870514</v>
      </c>
      <c r="E244" s="42">
        <v>0.42880205111827358</v>
      </c>
      <c r="F244" s="42">
        <v>0.64320307667741028</v>
      </c>
      <c r="G244" s="42">
        <v>0.85760410223654715</v>
      </c>
      <c r="H244" s="42">
        <v>0.96480461501611559</v>
      </c>
      <c r="I244" s="42">
        <v>1.1792056405752525</v>
      </c>
      <c r="J244" s="42">
        <v>1.2864061533548206</v>
      </c>
      <c r="K244" s="42">
        <v>1.3936066661343891</v>
      </c>
      <c r="L244" s="42">
        <v>1.6080076916935258</v>
      </c>
    </row>
    <row r="245" spans="1:12" ht="12.75">
      <c r="A245" s="41">
        <v>214</v>
      </c>
      <c r="B245" s="41" t="s">
        <v>214</v>
      </c>
      <c r="C245" s="42">
        <v>1.4204067943292811</v>
      </c>
      <c r="D245" s="42">
        <v>2.8140134604636704</v>
      </c>
      <c r="E245" s="42">
        <v>4.2344202547929513</v>
      </c>
      <c r="F245" s="42">
        <v>5.6548270491222334</v>
      </c>
      <c r="G245" s="42">
        <v>7.0484337152566221</v>
      </c>
      <c r="H245" s="42">
        <v>8.4688405095859025</v>
      </c>
      <c r="I245" s="42">
        <v>9.8624471757202912</v>
      </c>
      <c r="J245" s="42">
        <v>11.282853970049574</v>
      </c>
      <c r="K245" s="42">
        <v>12.703260764378854</v>
      </c>
      <c r="L245" s="42">
        <v>14.096867430513244</v>
      </c>
    </row>
    <row r="246" spans="1:12" ht="12.75">
      <c r="A246" s="41">
        <v>215</v>
      </c>
      <c r="B246" s="41" t="s">
        <v>190</v>
      </c>
      <c r="C246" s="42">
        <v>0.21440102555913679</v>
      </c>
      <c r="D246" s="42">
        <v>0.42880205111827358</v>
      </c>
      <c r="E246" s="42">
        <v>0.64320307667741028</v>
      </c>
      <c r="F246" s="42">
        <v>0.85760410223654715</v>
      </c>
      <c r="G246" s="42">
        <v>1.0720051277956839</v>
      </c>
      <c r="H246" s="42">
        <v>1.2864061533548206</v>
      </c>
      <c r="I246" s="42">
        <v>1.5008071789139574</v>
      </c>
      <c r="J246" s="42">
        <v>1.7152082044730943</v>
      </c>
      <c r="K246" s="42">
        <v>1.9296092300322312</v>
      </c>
      <c r="L246" s="42">
        <v>2.1440102555913678</v>
      </c>
    </row>
    <row r="247" spans="1:12" ht="12.75">
      <c r="A247" s="41">
        <v>216</v>
      </c>
      <c r="B247" s="41" t="s">
        <v>257</v>
      </c>
      <c r="C247" s="42">
        <v>0.21440102555913679</v>
      </c>
      <c r="D247" s="42">
        <v>0.32160153833870514</v>
      </c>
      <c r="E247" s="42">
        <v>0.53600256389784195</v>
      </c>
      <c r="F247" s="42">
        <v>0.64320307667741028</v>
      </c>
      <c r="G247" s="42">
        <v>0.85760410223654715</v>
      </c>
      <c r="H247" s="42">
        <v>0.96480461501611559</v>
      </c>
      <c r="I247" s="42">
        <v>1.1792056405752525</v>
      </c>
      <c r="J247" s="42">
        <v>1.2864061533548206</v>
      </c>
      <c r="K247" s="42">
        <v>1.5008071789139574</v>
      </c>
      <c r="L247" s="42">
        <v>1.6080076916935258</v>
      </c>
    </row>
    <row r="248" spans="1:12" ht="12.75">
      <c r="A248" s="41">
        <v>217</v>
      </c>
      <c r="B248" s="41" t="s">
        <v>258</v>
      </c>
      <c r="C248" s="42">
        <v>0.32160153833870514</v>
      </c>
      <c r="D248" s="42">
        <v>0.75040358945697871</v>
      </c>
      <c r="E248" s="42">
        <v>1.0720051277956839</v>
      </c>
      <c r="F248" s="42">
        <v>1.3936066661343891</v>
      </c>
      <c r="G248" s="42">
        <v>1.7152082044730943</v>
      </c>
      <c r="H248" s="42">
        <v>2.1440102555913678</v>
      </c>
      <c r="I248" s="42">
        <v>2.4656117939300728</v>
      </c>
      <c r="J248" s="42">
        <v>2.7872133322687782</v>
      </c>
      <c r="K248" s="42">
        <v>3.1088148706074832</v>
      </c>
      <c r="L248" s="42">
        <v>3.4304164089461886</v>
      </c>
    </row>
    <row r="249" spans="1:12" ht="12.75">
      <c r="A249" s="41">
        <v>218</v>
      </c>
      <c r="B249" s="41" t="s">
        <v>259</v>
      </c>
      <c r="C249" s="42">
        <v>0.10720051277956839</v>
      </c>
      <c r="D249" s="42">
        <v>0.21440102555913679</v>
      </c>
      <c r="E249" s="42">
        <v>0.32160153833870514</v>
      </c>
      <c r="F249" s="42">
        <v>0.32160153833870514</v>
      </c>
      <c r="G249" s="42">
        <v>0.42880205111827358</v>
      </c>
      <c r="H249" s="42">
        <v>0.53600256389784195</v>
      </c>
      <c r="I249" s="42">
        <v>0.64320307667741028</v>
      </c>
      <c r="J249" s="42">
        <v>0.75040358945697871</v>
      </c>
      <c r="K249" s="42">
        <v>0.85760410223654715</v>
      </c>
      <c r="L249" s="42">
        <v>0.96480461501611559</v>
      </c>
    </row>
    <row r="250" spans="1:12" ht="12.75">
      <c r="A250" s="41">
        <v>219</v>
      </c>
      <c r="B250" s="41" t="s">
        <v>260</v>
      </c>
      <c r="C250" s="42">
        <v>0.10720051277956839</v>
      </c>
      <c r="D250" s="42">
        <v>0.32160153833870514</v>
      </c>
      <c r="E250" s="42">
        <v>0.42880205111827358</v>
      </c>
      <c r="F250" s="42">
        <v>0.64320307667741028</v>
      </c>
      <c r="G250" s="42">
        <v>0.75040358945697871</v>
      </c>
      <c r="H250" s="42">
        <v>0.96480461501611559</v>
      </c>
      <c r="I250" s="42">
        <v>1.0720051277956839</v>
      </c>
      <c r="J250" s="42">
        <v>1.1792056405752525</v>
      </c>
      <c r="K250" s="42">
        <v>1.3936066661343891</v>
      </c>
      <c r="L250" s="42">
        <v>1.5008071789139574</v>
      </c>
    </row>
    <row r="251" spans="1:12" ht="12.75">
      <c r="A251" s="41">
        <v>220</v>
      </c>
      <c r="B251" s="41" t="s">
        <v>241</v>
      </c>
      <c r="C251" s="42">
        <v>1.2864061533548206</v>
      </c>
      <c r="D251" s="42">
        <v>2.5192120503198572</v>
      </c>
      <c r="E251" s="42">
        <v>3.8056182036746775</v>
      </c>
      <c r="F251" s="42">
        <v>5.0384241006397144</v>
      </c>
      <c r="G251" s="42">
        <v>6.3248302539945351</v>
      </c>
      <c r="H251" s="42">
        <v>7.5576361509595715</v>
      </c>
      <c r="I251" s="42">
        <v>8.8440423043143923</v>
      </c>
      <c r="J251" s="42">
        <v>10.076848201279429</v>
      </c>
      <c r="K251" s="42">
        <v>11.363254354634249</v>
      </c>
      <c r="L251" s="42">
        <v>12.596060251599287</v>
      </c>
    </row>
    <row r="252" spans="1:12" ht="12.75">
      <c r="A252" s="41">
        <v>221</v>
      </c>
      <c r="B252" s="41" t="s">
        <v>153</v>
      </c>
      <c r="C252" s="42">
        <v>0</v>
      </c>
      <c r="D252" s="42">
        <v>0</v>
      </c>
      <c r="E252" s="42">
        <v>3.5733504259856129E-2</v>
      </c>
      <c r="F252" s="42">
        <v>3.5733504259856129E-2</v>
      </c>
      <c r="G252" s="42">
        <v>3.5733504259856129E-2</v>
      </c>
      <c r="H252" s="42">
        <v>3.5733504259856129E-2</v>
      </c>
      <c r="I252" s="42">
        <v>3.5733504259856129E-2</v>
      </c>
      <c r="J252" s="42">
        <v>3.5733504259856129E-2</v>
      </c>
      <c r="K252" s="42">
        <v>7.1467008519712258E-2</v>
      </c>
      <c r="L252" s="42">
        <v>7.1467008519712258E-2</v>
      </c>
    </row>
    <row r="253" spans="1:12" ht="25.5">
      <c r="A253" s="41">
        <v>222</v>
      </c>
      <c r="B253" s="41" t="s">
        <v>261</v>
      </c>
      <c r="C253" s="42">
        <v>3.8592184600644623</v>
      </c>
      <c r="D253" s="42">
        <v>7.8256374329084926</v>
      </c>
      <c r="E253" s="42">
        <v>11.684855892972955</v>
      </c>
      <c r="F253" s="42">
        <v>15.651274865816985</v>
      </c>
      <c r="G253" s="42">
        <v>19.510493325881445</v>
      </c>
      <c r="H253" s="42">
        <v>23.476912298725477</v>
      </c>
      <c r="I253" s="42">
        <v>27.336130758789938</v>
      </c>
      <c r="J253" s="42">
        <v>31.30254973163397</v>
      </c>
      <c r="K253" s="42">
        <v>35.161768191698428</v>
      </c>
      <c r="L253" s="42">
        <v>39.12818716454246</v>
      </c>
    </row>
    <row r="254" spans="1:12" ht="12.75">
      <c r="A254" s="41">
        <v>223</v>
      </c>
      <c r="B254" s="41" t="s">
        <v>262</v>
      </c>
      <c r="C254" s="42">
        <v>2.7872133322687782</v>
      </c>
      <c r="D254" s="42">
        <v>5.5744266645375564</v>
      </c>
      <c r="E254" s="42">
        <v>8.3616399968063337</v>
      </c>
      <c r="F254" s="42">
        <v>11.148853329075113</v>
      </c>
      <c r="G254" s="42">
        <v>14.043267174123459</v>
      </c>
      <c r="H254" s="42">
        <v>16.830480506392238</v>
      </c>
      <c r="I254" s="42">
        <v>19.617693838661015</v>
      </c>
      <c r="J254" s="42">
        <v>22.404907170929793</v>
      </c>
      <c r="K254" s="42">
        <v>25.192120503198574</v>
      </c>
      <c r="L254" s="42">
        <v>27.979333835467351</v>
      </c>
    </row>
    <row r="255" spans="1:12" ht="12.75">
      <c r="A255" s="41">
        <v>224</v>
      </c>
      <c r="B255" s="41" t="s">
        <v>263</v>
      </c>
      <c r="C255" s="42">
        <v>0.10720051277956839</v>
      </c>
      <c r="D255" s="42">
        <v>0.21440102555913679</v>
      </c>
      <c r="E255" s="42">
        <v>0.32160153833870514</v>
      </c>
      <c r="F255" s="42">
        <v>0.42880205111827358</v>
      </c>
      <c r="G255" s="42">
        <v>0.64320307667741028</v>
      </c>
      <c r="H255" s="42">
        <v>0.75040358945697871</v>
      </c>
      <c r="I255" s="42">
        <v>0.85760410223654715</v>
      </c>
      <c r="J255" s="42">
        <v>0.96480461501611559</v>
      </c>
      <c r="K255" s="42">
        <v>1.0720051277956839</v>
      </c>
      <c r="L255" s="42">
        <v>1.1792056405752525</v>
      </c>
    </row>
    <row r="256" spans="1:12" ht="12.75">
      <c r="A256" s="41">
        <v>225</v>
      </c>
      <c r="B256" s="41" t="s">
        <v>264</v>
      </c>
      <c r="C256" s="42">
        <v>2.0368097428117995</v>
      </c>
      <c r="D256" s="42">
        <v>4.1808199984031669</v>
      </c>
      <c r="E256" s="42">
        <v>6.2176297412149664</v>
      </c>
      <c r="F256" s="42">
        <v>8.2544394840267667</v>
      </c>
      <c r="G256" s="42">
        <v>10.398449739618133</v>
      </c>
      <c r="H256" s="42">
        <v>12.435259482429933</v>
      </c>
      <c r="I256" s="42">
        <v>14.472069225241732</v>
      </c>
      <c r="J256" s="42">
        <v>16.6160794808331</v>
      </c>
      <c r="K256" s="42">
        <v>18.652889223644898</v>
      </c>
      <c r="L256" s="42">
        <v>20.689698966456699</v>
      </c>
    </row>
    <row r="257" spans="1:12" ht="25.5">
      <c r="A257" s="41">
        <v>226</v>
      </c>
      <c r="B257" s="41" t="s">
        <v>265</v>
      </c>
      <c r="C257" s="42">
        <v>0</v>
      </c>
      <c r="D257" s="42">
        <v>0.10720051277956839</v>
      </c>
      <c r="E257" s="42">
        <v>0.10720051277956839</v>
      </c>
      <c r="F257" s="42">
        <v>0.21440102555913679</v>
      </c>
      <c r="G257" s="42">
        <v>0.21440102555913679</v>
      </c>
      <c r="H257" s="42">
        <v>0.21440102555913679</v>
      </c>
      <c r="I257" s="42">
        <v>0.32160153833870514</v>
      </c>
      <c r="J257" s="42">
        <v>0.32160153833870514</v>
      </c>
      <c r="K257" s="42">
        <v>0.42880205111827358</v>
      </c>
      <c r="L257" s="42">
        <v>0.42880205111827358</v>
      </c>
    </row>
    <row r="258" spans="1:12" ht="12.75">
      <c r="A258" s="41">
        <v>227</v>
      </c>
      <c r="B258" s="41" t="s">
        <v>174</v>
      </c>
      <c r="C258" s="42">
        <v>0.16080076916935257</v>
      </c>
      <c r="D258" s="42">
        <v>0.26800128194892098</v>
      </c>
      <c r="E258" s="42">
        <v>0.42880205111827358</v>
      </c>
      <c r="F258" s="42">
        <v>0.58960282028762623</v>
      </c>
      <c r="G258" s="42">
        <v>0.75040358945697871</v>
      </c>
      <c r="H258" s="42">
        <v>0.85760410223654715</v>
      </c>
      <c r="I258" s="42">
        <v>1.0184048714058997</v>
      </c>
      <c r="J258" s="42">
        <v>1.1792056405752525</v>
      </c>
      <c r="K258" s="42">
        <v>1.3400064097446049</v>
      </c>
      <c r="L258" s="42">
        <v>1.4472069225241733</v>
      </c>
    </row>
    <row r="259" spans="1:12" ht="12.75">
      <c r="A259" s="41">
        <v>228</v>
      </c>
      <c r="B259" s="41" t="s">
        <v>266</v>
      </c>
      <c r="C259" s="42">
        <v>0.10720051277956839</v>
      </c>
      <c r="D259" s="42">
        <v>0.32160153833870514</v>
      </c>
      <c r="E259" s="42">
        <v>0.42880205111827358</v>
      </c>
      <c r="F259" s="42">
        <v>0.64320307667741028</v>
      </c>
      <c r="G259" s="42">
        <v>0.75040358945697871</v>
      </c>
      <c r="H259" s="42">
        <v>0.96480461501611559</v>
      </c>
      <c r="I259" s="42">
        <v>1.0720051277956839</v>
      </c>
      <c r="J259" s="42">
        <v>1.2864061533548206</v>
      </c>
      <c r="K259" s="42">
        <v>1.3936066661343891</v>
      </c>
      <c r="L259" s="42">
        <v>1.5008071789139574</v>
      </c>
    </row>
    <row r="260" spans="1:12" ht="12.75">
      <c r="A260" s="41">
        <v>229</v>
      </c>
      <c r="B260" s="41" t="s">
        <v>267</v>
      </c>
      <c r="C260" s="42">
        <v>0.16080076916935257</v>
      </c>
      <c r="D260" s="42">
        <v>0.32160153833870514</v>
      </c>
      <c r="E260" s="42">
        <v>0.48240230750805779</v>
      </c>
      <c r="F260" s="42">
        <v>0.64320307667741028</v>
      </c>
      <c r="G260" s="42">
        <v>0.85760410223654715</v>
      </c>
      <c r="H260" s="42">
        <v>1.0184048714058997</v>
      </c>
      <c r="I260" s="42">
        <v>1.1792056405752525</v>
      </c>
      <c r="J260" s="42">
        <v>1.3400064097446049</v>
      </c>
      <c r="K260" s="42">
        <v>1.5008071789139574</v>
      </c>
      <c r="L260" s="42">
        <v>1.6616079480833101</v>
      </c>
    </row>
    <row r="261" spans="1:12" ht="12.75">
      <c r="A261" s="41">
        <v>230</v>
      </c>
      <c r="B261" s="41" t="s">
        <v>268</v>
      </c>
      <c r="C261" s="42">
        <v>0.10720051277956839</v>
      </c>
      <c r="D261" s="42">
        <v>0.21440102555913679</v>
      </c>
      <c r="E261" s="42">
        <v>0.32160153833870514</v>
      </c>
      <c r="F261" s="42">
        <v>0.48240230750805779</v>
      </c>
      <c r="G261" s="42">
        <v>0.58960282028762623</v>
      </c>
      <c r="H261" s="42">
        <v>0.69680333306719455</v>
      </c>
      <c r="I261" s="42">
        <v>0.80400384584676288</v>
      </c>
      <c r="J261" s="42">
        <v>0.91120435862633131</v>
      </c>
      <c r="K261" s="42">
        <v>1.0184048714058997</v>
      </c>
      <c r="L261" s="42">
        <v>1.1792056405752525</v>
      </c>
    </row>
    <row r="262" spans="1:12" ht="12.75">
      <c r="A262" s="41">
        <v>231</v>
      </c>
      <c r="B262" s="41" t="s">
        <v>269</v>
      </c>
      <c r="C262" s="42">
        <v>0.85760410223654715</v>
      </c>
      <c r="D262" s="42">
        <v>1.7152082044730943</v>
      </c>
      <c r="E262" s="42">
        <v>2.6800128194892099</v>
      </c>
      <c r="F262" s="42">
        <v>3.5376169217257569</v>
      </c>
      <c r="G262" s="42">
        <v>4.3952210239623035</v>
      </c>
      <c r="H262" s="42">
        <v>5.2528251261988519</v>
      </c>
      <c r="I262" s="42">
        <v>6.2176297412149664</v>
      </c>
      <c r="J262" s="42">
        <v>7.0752338434515138</v>
      </c>
      <c r="K262" s="42">
        <v>7.9328379456880613</v>
      </c>
      <c r="L262" s="42">
        <v>8.790442047924607</v>
      </c>
    </row>
    <row r="263" spans="1:12" ht="12.75">
      <c r="A263" s="41">
        <v>232</v>
      </c>
      <c r="B263" s="41" t="s">
        <v>270</v>
      </c>
      <c r="C263" s="42">
        <v>0.10720051277956839</v>
      </c>
      <c r="D263" s="42">
        <v>0.21440102555913679</v>
      </c>
      <c r="E263" s="42">
        <v>0.37520179472848936</v>
      </c>
      <c r="F263" s="42">
        <v>0.48240230750805779</v>
      </c>
      <c r="G263" s="42">
        <v>0.58960282028762623</v>
      </c>
      <c r="H263" s="42">
        <v>0.69680333306719455</v>
      </c>
      <c r="I263" s="42">
        <v>0.80400384584676288</v>
      </c>
      <c r="J263" s="42">
        <v>0.91120435862633131</v>
      </c>
      <c r="K263" s="42">
        <v>1.0720051277956839</v>
      </c>
      <c r="L263" s="42">
        <v>1.1792056405752525</v>
      </c>
    </row>
    <row r="264" spans="1:12" ht="12.75">
      <c r="A264" s="41">
        <v>233</v>
      </c>
      <c r="B264" s="41" t="s">
        <v>271</v>
      </c>
      <c r="C264" s="42">
        <v>0.32160153833870514</v>
      </c>
      <c r="D264" s="42">
        <v>0.53600256389784195</v>
      </c>
      <c r="E264" s="42">
        <v>0.85760410223654715</v>
      </c>
      <c r="F264" s="42">
        <v>1.1792056405752525</v>
      </c>
      <c r="G264" s="42">
        <v>1.3936066661343891</v>
      </c>
      <c r="H264" s="42">
        <v>1.7152082044730943</v>
      </c>
      <c r="I264" s="42">
        <v>2.0368097428117995</v>
      </c>
      <c r="J264" s="42">
        <v>2.2512107683709361</v>
      </c>
      <c r="K264" s="42">
        <v>2.5728123067096411</v>
      </c>
      <c r="L264" s="42">
        <v>2.8944138450483465</v>
      </c>
    </row>
    <row r="265" spans="1:12" ht="12.75">
      <c r="A265" s="41">
        <v>234</v>
      </c>
      <c r="B265" s="41" t="s">
        <v>272</v>
      </c>
      <c r="C265" s="42">
        <v>0.42880205111827358</v>
      </c>
      <c r="D265" s="42">
        <v>0.85760410223654715</v>
      </c>
      <c r="E265" s="42">
        <v>1.2864061533548206</v>
      </c>
      <c r="F265" s="42">
        <v>1.6080076916935258</v>
      </c>
      <c r="G265" s="42">
        <v>2.0368097428117995</v>
      </c>
      <c r="H265" s="42">
        <v>2.4656117939300728</v>
      </c>
      <c r="I265" s="42">
        <v>2.8944138450483465</v>
      </c>
      <c r="J265" s="42">
        <v>3.3232158961666203</v>
      </c>
      <c r="K265" s="42">
        <v>3.7520179472848936</v>
      </c>
      <c r="L265" s="42">
        <v>4.1808199984031669</v>
      </c>
    </row>
    <row r="266" spans="1:12" ht="12.75">
      <c r="A266" s="41">
        <v>235</v>
      </c>
      <c r="B266" s="41" t="s">
        <v>273</v>
      </c>
      <c r="C266" s="42">
        <v>0.6789365809372665</v>
      </c>
      <c r="D266" s="42">
        <v>1.3936066661343891</v>
      </c>
      <c r="E266" s="42">
        <v>2.0725432470716556</v>
      </c>
      <c r="F266" s="42">
        <v>2.7514798280089221</v>
      </c>
      <c r="G266" s="42">
        <v>3.4661499132060443</v>
      </c>
      <c r="H266" s="42">
        <v>4.1450864941433112</v>
      </c>
      <c r="I266" s="42">
        <v>4.8240230750805777</v>
      </c>
      <c r="J266" s="42">
        <v>5.5386931602777008</v>
      </c>
      <c r="K266" s="42">
        <v>6.2176297412149664</v>
      </c>
      <c r="L266" s="42">
        <v>6.8965663221522338</v>
      </c>
    </row>
    <row r="267" spans="1:12" ht="12.75">
      <c r="A267" s="41">
        <v>236</v>
      </c>
      <c r="B267" s="41" t="s">
        <v>274</v>
      </c>
      <c r="C267" s="42">
        <v>1.9296092300322312</v>
      </c>
      <c r="D267" s="42">
        <v>3.8592184600644623</v>
      </c>
      <c r="E267" s="42">
        <v>5.7888276900966931</v>
      </c>
      <c r="F267" s="42">
        <v>7.7184369201289247</v>
      </c>
      <c r="G267" s="42">
        <v>9.6480461501611554</v>
      </c>
      <c r="H267" s="42">
        <v>11.577655380193386</v>
      </c>
      <c r="I267" s="42">
        <v>13.507264610225617</v>
      </c>
      <c r="J267" s="42">
        <v>15.436873840257849</v>
      </c>
      <c r="K267" s="42">
        <v>17.36648307029008</v>
      </c>
      <c r="L267" s="42">
        <v>19.296092300322311</v>
      </c>
    </row>
    <row r="268" spans="1:12" ht="12.75">
      <c r="A268" s="41">
        <v>237</v>
      </c>
      <c r="B268" s="41" t="s">
        <v>275</v>
      </c>
      <c r="C268" s="42">
        <v>0</v>
      </c>
      <c r="D268" s="42">
        <v>0.10720051277956839</v>
      </c>
      <c r="E268" s="42">
        <v>0.10720051277956839</v>
      </c>
      <c r="F268" s="42">
        <v>0.21440102555913679</v>
      </c>
      <c r="G268" s="42">
        <v>0.21440102555913679</v>
      </c>
      <c r="H268" s="42">
        <v>0.32160153833870514</v>
      </c>
      <c r="I268" s="42">
        <v>0.32160153833870514</v>
      </c>
      <c r="J268" s="42">
        <v>0.42880205111827358</v>
      </c>
      <c r="K268" s="42">
        <v>0.42880205111827358</v>
      </c>
      <c r="L268" s="42">
        <v>0.53600256389784195</v>
      </c>
    </row>
    <row r="269" spans="1:12" ht="25.5">
      <c r="A269" s="41">
        <v>238</v>
      </c>
      <c r="B269" s="41" t="s">
        <v>276</v>
      </c>
      <c r="C269" s="42">
        <v>0.10720051277956839</v>
      </c>
      <c r="D269" s="42">
        <v>0.21440102555913679</v>
      </c>
      <c r="E269" s="42">
        <v>0.32160153833870514</v>
      </c>
      <c r="F269" s="42">
        <v>0.42880205111827358</v>
      </c>
      <c r="G269" s="42">
        <v>0.53600256389784195</v>
      </c>
      <c r="H269" s="42">
        <v>0.64320307667741028</v>
      </c>
      <c r="I269" s="42">
        <v>0.75040358945697871</v>
      </c>
      <c r="J269" s="42">
        <v>0.85760410223654715</v>
      </c>
      <c r="K269" s="42">
        <v>0.96480461501611559</v>
      </c>
      <c r="L269" s="42">
        <v>1.0720051277956839</v>
      </c>
    </row>
    <row r="270" spans="1:12" ht="12.75">
      <c r="A270" s="41">
        <v>239</v>
      </c>
      <c r="B270" s="41" t="s">
        <v>277</v>
      </c>
      <c r="C270" s="42">
        <v>0.48240230750805779</v>
      </c>
      <c r="D270" s="42">
        <v>0.96480461501611559</v>
      </c>
      <c r="E270" s="42">
        <v>1.4472069225241733</v>
      </c>
      <c r="F270" s="42">
        <v>1.9296092300322312</v>
      </c>
      <c r="G270" s="42">
        <v>2.4120115375402889</v>
      </c>
      <c r="H270" s="42">
        <v>2.8408135886585621</v>
      </c>
      <c r="I270" s="42">
        <v>3.3232158961666203</v>
      </c>
      <c r="J270" s="42">
        <v>3.8056182036746775</v>
      </c>
      <c r="K270" s="42">
        <v>4.2880205111827356</v>
      </c>
      <c r="L270" s="42">
        <v>4.7704228186907933</v>
      </c>
    </row>
    <row r="271" spans="1:12" ht="12.75">
      <c r="A271" s="41">
        <v>240</v>
      </c>
      <c r="B271" s="41" t="s">
        <v>278</v>
      </c>
      <c r="C271" s="42">
        <v>1.9296092300322312</v>
      </c>
      <c r="D271" s="42">
        <v>3.7520179472848936</v>
      </c>
      <c r="E271" s="42">
        <v>5.6816271773171243</v>
      </c>
      <c r="F271" s="42">
        <v>7.611236407349355</v>
      </c>
      <c r="G271" s="42">
        <v>9.5408456373815866</v>
      </c>
      <c r="H271" s="42">
        <v>11.363254354634249</v>
      </c>
      <c r="I271" s="42">
        <v>13.292863584666481</v>
      </c>
      <c r="J271" s="42">
        <v>15.22247281469871</v>
      </c>
      <c r="K271" s="42">
        <v>17.044881531951376</v>
      </c>
      <c r="L271" s="42">
        <v>18.974490761983603</v>
      </c>
    </row>
    <row r="272" spans="1:12" ht="12.75">
      <c r="A272" s="41">
        <v>241</v>
      </c>
      <c r="B272" s="41" t="s">
        <v>279</v>
      </c>
      <c r="C272" s="42">
        <v>0.21440102555913679</v>
      </c>
      <c r="D272" s="42">
        <v>0.53600256389784195</v>
      </c>
      <c r="E272" s="42">
        <v>0.75040358945697871</v>
      </c>
      <c r="F272" s="42">
        <v>1.0720051277956839</v>
      </c>
      <c r="G272" s="42">
        <v>1.2864061533548206</v>
      </c>
      <c r="H272" s="42">
        <v>1.5008071789139574</v>
      </c>
      <c r="I272" s="42">
        <v>1.8224087172526626</v>
      </c>
      <c r="J272" s="42">
        <v>2.0368097428117995</v>
      </c>
      <c r="K272" s="42">
        <v>2.3584112811505049</v>
      </c>
      <c r="L272" s="42">
        <v>2.5728123067096411</v>
      </c>
    </row>
    <row r="273" spans="1:12" ht="12.75">
      <c r="A273" s="41">
        <v>242</v>
      </c>
      <c r="B273" s="41" t="s">
        <v>280</v>
      </c>
      <c r="C273" s="42">
        <v>0.10720051277956839</v>
      </c>
      <c r="D273" s="42">
        <v>0.21440102555913679</v>
      </c>
      <c r="E273" s="42">
        <v>0.21440102555913679</v>
      </c>
      <c r="F273" s="42">
        <v>0.32160153833870514</v>
      </c>
      <c r="G273" s="42">
        <v>0.42880205111827358</v>
      </c>
      <c r="H273" s="42">
        <v>0.53600256389784195</v>
      </c>
      <c r="I273" s="42">
        <v>0.64320307667741028</v>
      </c>
      <c r="J273" s="42">
        <v>0.75040358945697871</v>
      </c>
      <c r="K273" s="42">
        <v>0.75040358945697871</v>
      </c>
      <c r="L273" s="42">
        <v>0.85760410223654715</v>
      </c>
    </row>
    <row r="274" spans="1:12" ht="12.75">
      <c r="A274" s="41">
        <v>243</v>
      </c>
      <c r="B274" s="41" t="s">
        <v>281</v>
      </c>
      <c r="C274" s="42">
        <v>0.10720051277956839</v>
      </c>
      <c r="D274" s="42">
        <v>0.21440102555913679</v>
      </c>
      <c r="E274" s="42">
        <v>0.32160153833870514</v>
      </c>
      <c r="F274" s="42">
        <v>0.42880205111827358</v>
      </c>
      <c r="G274" s="42">
        <v>0.53600256389784195</v>
      </c>
      <c r="H274" s="42">
        <v>0.64320307667741028</v>
      </c>
      <c r="I274" s="42">
        <v>0.75040358945697871</v>
      </c>
      <c r="J274" s="42">
        <v>0.85760410223654715</v>
      </c>
      <c r="K274" s="42">
        <v>0.96480461501611559</v>
      </c>
      <c r="L274" s="42">
        <v>1.0720051277956839</v>
      </c>
    </row>
    <row r="275" spans="1:12" ht="12.75">
      <c r="A275" s="41">
        <v>244</v>
      </c>
      <c r="B275" s="41" t="s">
        <v>282</v>
      </c>
      <c r="C275" s="42">
        <v>1.1792056405752525</v>
      </c>
      <c r="D275" s="42">
        <v>2.4656117939300728</v>
      </c>
      <c r="E275" s="42">
        <v>3.6448174345053252</v>
      </c>
      <c r="F275" s="42">
        <v>4.9312235878601456</v>
      </c>
      <c r="G275" s="42">
        <v>6.1104292284353985</v>
      </c>
      <c r="H275" s="42">
        <v>7.2896348690106505</v>
      </c>
      <c r="I275" s="42">
        <v>8.5760410223654713</v>
      </c>
      <c r="J275" s="42">
        <v>9.7552466629407224</v>
      </c>
      <c r="K275" s="42">
        <v>11.041652816295546</v>
      </c>
      <c r="L275" s="42">
        <v>12.220858456870797</v>
      </c>
    </row>
    <row r="276" spans="1:12" ht="12.75">
      <c r="A276" s="41">
        <v>245</v>
      </c>
      <c r="B276" s="41" t="s">
        <v>211</v>
      </c>
      <c r="C276" s="42">
        <v>0.26800128194892098</v>
      </c>
      <c r="D276" s="42">
        <v>0.58960282028762623</v>
      </c>
      <c r="E276" s="42">
        <v>0.85760410223654715</v>
      </c>
      <c r="F276" s="42">
        <v>1.1792056405752525</v>
      </c>
      <c r="G276" s="42">
        <v>1.4472069225241733</v>
      </c>
      <c r="H276" s="42">
        <v>1.7688084608628785</v>
      </c>
      <c r="I276" s="42">
        <v>2.0368097428117995</v>
      </c>
      <c r="J276" s="42">
        <v>2.3048110247607205</v>
      </c>
      <c r="K276" s="42">
        <v>2.6264125630994259</v>
      </c>
      <c r="L276" s="42">
        <v>2.8944138450483465</v>
      </c>
    </row>
    <row r="277" spans="1:12" ht="12.75">
      <c r="A277" s="41">
        <v>246</v>
      </c>
      <c r="B277" s="41" t="s">
        <v>283</v>
      </c>
      <c r="C277" s="42">
        <v>0.10720051277956839</v>
      </c>
      <c r="D277" s="42">
        <v>0.32160153833870514</v>
      </c>
      <c r="E277" s="42">
        <v>0.42880205111827358</v>
      </c>
      <c r="F277" s="42">
        <v>0.64320307667741028</v>
      </c>
      <c r="G277" s="42">
        <v>0.75040358945697871</v>
      </c>
      <c r="H277" s="42">
        <v>0.85760410223654715</v>
      </c>
      <c r="I277" s="42">
        <v>1.0720051277956839</v>
      </c>
      <c r="J277" s="42">
        <v>1.1792056405752525</v>
      </c>
      <c r="K277" s="42">
        <v>1.3936066661343891</v>
      </c>
      <c r="L277" s="42">
        <v>1.5008071789139574</v>
      </c>
    </row>
    <row r="278" spans="1:12" ht="12.75">
      <c r="A278" s="41">
        <v>247</v>
      </c>
      <c r="B278" s="41" t="s">
        <v>243</v>
      </c>
      <c r="C278" s="42">
        <v>2.6800128194892098E-2</v>
      </c>
      <c r="D278" s="42">
        <v>2.6800128194892098E-2</v>
      </c>
      <c r="E278" s="42">
        <v>5.3600256389784197E-2</v>
      </c>
      <c r="F278" s="42">
        <v>8.0400384584676285E-2</v>
      </c>
      <c r="G278" s="42">
        <v>0.10720051277956839</v>
      </c>
      <c r="H278" s="42">
        <v>0.10720051277956839</v>
      </c>
      <c r="I278" s="42">
        <v>0.13400064097446049</v>
      </c>
      <c r="J278" s="42">
        <v>0.16080076916935257</v>
      </c>
      <c r="K278" s="42">
        <v>0.18760089736424468</v>
      </c>
      <c r="L278" s="42">
        <v>0.18760089736424468</v>
      </c>
    </row>
    <row r="279" spans="1:12" ht="12.75">
      <c r="A279" s="41">
        <v>248</v>
      </c>
      <c r="B279" s="41" t="s">
        <v>284</v>
      </c>
      <c r="C279" s="42">
        <v>0.10720051277956839</v>
      </c>
      <c r="D279" s="42">
        <v>0.21440102555913679</v>
      </c>
      <c r="E279" s="42">
        <v>0.32160153833870514</v>
      </c>
      <c r="F279" s="42">
        <v>0.42880205111827358</v>
      </c>
      <c r="G279" s="42">
        <v>0.64320307667741028</v>
      </c>
      <c r="H279" s="42">
        <v>0.75040358945697871</v>
      </c>
      <c r="I279" s="42">
        <v>0.85760410223654715</v>
      </c>
      <c r="J279" s="42">
        <v>0.96480461501611559</v>
      </c>
      <c r="K279" s="42">
        <v>1.0720051277956839</v>
      </c>
      <c r="L279" s="42">
        <v>1.1792056405752525</v>
      </c>
    </row>
    <row r="280" spans="1:12" ht="12.75">
      <c r="A280" s="41">
        <v>249</v>
      </c>
      <c r="B280" s="41" t="s">
        <v>285</v>
      </c>
      <c r="C280" s="42">
        <v>0.64320307667741028</v>
      </c>
      <c r="D280" s="42">
        <v>1.2864061533548206</v>
      </c>
      <c r="E280" s="42">
        <v>2.0368097428117995</v>
      </c>
      <c r="F280" s="42">
        <v>2.6800128194892099</v>
      </c>
      <c r="G280" s="42">
        <v>3.3232158961666203</v>
      </c>
      <c r="H280" s="42">
        <v>3.9664189728440307</v>
      </c>
      <c r="I280" s="42">
        <v>4.7168225623010098</v>
      </c>
      <c r="J280" s="42">
        <v>5.3600256389784198</v>
      </c>
      <c r="K280" s="42">
        <v>6.0032287156558297</v>
      </c>
      <c r="L280" s="42">
        <v>6.6464317923332406</v>
      </c>
    </row>
    <row r="281" spans="1:12" ht="12.75">
      <c r="A281" s="41">
        <v>250</v>
      </c>
      <c r="B281" s="41" t="s">
        <v>286</v>
      </c>
      <c r="C281" s="42">
        <v>0.10720051277956801</v>
      </c>
      <c r="D281" s="42">
        <v>0.21440102555913701</v>
      </c>
      <c r="E281" s="42">
        <v>0.21440102555913701</v>
      </c>
      <c r="F281" s="42">
        <v>0.32160153833870497</v>
      </c>
      <c r="G281" s="42">
        <v>0.42880205111827402</v>
      </c>
      <c r="H281" s="42">
        <v>0.53600256389784195</v>
      </c>
      <c r="I281" s="42">
        <v>0.64320307667740995</v>
      </c>
      <c r="J281" s="42">
        <v>0.75040358945697905</v>
      </c>
      <c r="K281" s="42">
        <v>0.75040358945697905</v>
      </c>
      <c r="L281" s="42">
        <v>0.85760410223654704</v>
      </c>
    </row>
    <row r="282" spans="1:12" ht="12.75">
      <c r="A282" s="41">
        <v>251</v>
      </c>
      <c r="B282" s="41" t="s">
        <v>287</v>
      </c>
      <c r="C282" s="42">
        <v>0.10720051277956839</v>
      </c>
      <c r="D282" s="42">
        <v>0.21440102555913679</v>
      </c>
      <c r="E282" s="42">
        <v>0.32160153833870514</v>
      </c>
      <c r="F282" s="42">
        <v>0.42880205111827358</v>
      </c>
      <c r="G282" s="42">
        <v>0.53600256389784195</v>
      </c>
      <c r="H282" s="42">
        <v>0.64320307667741028</v>
      </c>
      <c r="I282" s="42">
        <v>0.75040358945697871</v>
      </c>
      <c r="J282" s="42">
        <v>0.85760410223654715</v>
      </c>
      <c r="K282" s="42">
        <v>0.96480461501611559</v>
      </c>
      <c r="L282" s="42">
        <v>1.0720051277956839</v>
      </c>
    </row>
    <row r="283" spans="1:12" ht="25.5">
      <c r="A283" s="41">
        <v>252</v>
      </c>
      <c r="B283" s="41" t="s">
        <v>288</v>
      </c>
      <c r="C283" s="42">
        <v>0.10720051277956839</v>
      </c>
      <c r="D283" s="42">
        <v>0.21440102555913679</v>
      </c>
      <c r="E283" s="42">
        <v>0.42880205111827358</v>
      </c>
      <c r="F283" s="42">
        <v>0.53600256389784195</v>
      </c>
      <c r="G283" s="42">
        <v>0.64320307667741028</v>
      </c>
      <c r="H283" s="42">
        <v>0.75040358945697871</v>
      </c>
      <c r="I283" s="42">
        <v>0.85760410223654715</v>
      </c>
      <c r="J283" s="42">
        <v>1.0720051277956839</v>
      </c>
      <c r="K283" s="42">
        <v>1.1792056405752525</v>
      </c>
      <c r="L283" s="42">
        <v>1.2864061533548206</v>
      </c>
    </row>
    <row r="284" spans="1:12" ht="25.5">
      <c r="A284" s="41">
        <v>253</v>
      </c>
      <c r="B284" s="41" t="s">
        <v>222</v>
      </c>
      <c r="C284" s="42">
        <v>5.3600256389784197E-2</v>
      </c>
      <c r="D284" s="42">
        <v>0.13400064097446049</v>
      </c>
      <c r="E284" s="42">
        <v>0.18760089736424468</v>
      </c>
      <c r="F284" s="42">
        <v>0.26800128194892098</v>
      </c>
      <c r="G284" s="42">
        <v>0.32160153833870514</v>
      </c>
      <c r="H284" s="42">
        <v>0.37520179472848936</v>
      </c>
      <c r="I284" s="42">
        <v>0.45560217931316566</v>
      </c>
      <c r="J284" s="42">
        <v>0.50920243570294987</v>
      </c>
      <c r="K284" s="42">
        <v>0.58960282028762623</v>
      </c>
      <c r="L284" s="42">
        <v>0.64320307667741028</v>
      </c>
    </row>
    <row r="285" spans="1:12" ht="25.5">
      <c r="A285" s="41">
        <v>254</v>
      </c>
      <c r="B285" s="41" t="s">
        <v>191</v>
      </c>
      <c r="C285" s="42">
        <v>0.28586803407884903</v>
      </c>
      <c r="D285" s="42">
        <v>0.60746957241755417</v>
      </c>
      <c r="E285" s="42">
        <v>0.89333760649640326</v>
      </c>
      <c r="F285" s="42">
        <v>1.1792056405752522</v>
      </c>
      <c r="G285" s="42">
        <v>1.5008071789139577</v>
      </c>
      <c r="H285" s="42">
        <v>1.7866752129928065</v>
      </c>
      <c r="I285" s="42">
        <v>2.0725432470716556</v>
      </c>
      <c r="J285" s="42">
        <v>2.3941447854103606</v>
      </c>
      <c r="K285" s="42">
        <v>2.6800128194892099</v>
      </c>
      <c r="L285" s="42">
        <v>3</v>
      </c>
    </row>
    <row r="286" spans="1:12" ht="25.5">
      <c r="A286" s="41">
        <v>255</v>
      </c>
      <c r="B286" s="41" t="s">
        <v>289</v>
      </c>
      <c r="C286" s="42">
        <v>0.21440102555913679</v>
      </c>
      <c r="D286" s="42">
        <v>0.53600256389784195</v>
      </c>
      <c r="E286" s="42">
        <v>0.75040358945697871</v>
      </c>
      <c r="F286" s="42">
        <v>0.96480461501611559</v>
      </c>
      <c r="G286" s="42">
        <v>1.1792056405752525</v>
      </c>
      <c r="H286" s="42">
        <v>1.5008071789139574</v>
      </c>
      <c r="I286" s="42">
        <v>1.7152082044730943</v>
      </c>
      <c r="J286" s="42">
        <v>1.9296092300322312</v>
      </c>
      <c r="K286" s="42">
        <v>2.1440102555913678</v>
      </c>
      <c r="L286" s="42">
        <v>2.4656117939300728</v>
      </c>
    </row>
    <row r="287" spans="1:12" ht="12.75">
      <c r="A287" s="41">
        <v>256</v>
      </c>
      <c r="B287" s="41" t="s">
        <v>290</v>
      </c>
      <c r="C287" s="42">
        <v>0.10720051277956839</v>
      </c>
      <c r="D287" s="42">
        <v>0.21440102555913679</v>
      </c>
      <c r="E287" s="42">
        <v>0.21440102555913679</v>
      </c>
      <c r="F287" s="42">
        <v>0.32160153833870514</v>
      </c>
      <c r="G287" s="42">
        <v>0.42880205111827358</v>
      </c>
      <c r="H287" s="42">
        <v>0.53600256389784195</v>
      </c>
      <c r="I287" s="42">
        <v>0.53600256389784195</v>
      </c>
      <c r="J287" s="42">
        <v>0.64320307667741028</v>
      </c>
      <c r="K287" s="42">
        <v>0.75040358945697871</v>
      </c>
      <c r="L287" s="42">
        <v>0.85760410223654715</v>
      </c>
    </row>
    <row r="288" spans="1:12" ht="12.75">
      <c r="A288" s="41">
        <v>257</v>
      </c>
      <c r="B288" s="41" t="s">
        <v>291</v>
      </c>
      <c r="C288" s="42">
        <v>0</v>
      </c>
      <c r="D288" s="42">
        <v>0</v>
      </c>
      <c r="E288" s="42">
        <v>0.10720051277956839</v>
      </c>
      <c r="F288" s="42">
        <v>0.10720051277956839</v>
      </c>
      <c r="G288" s="42">
        <v>0.10720051277956839</v>
      </c>
      <c r="H288" s="42">
        <v>0.10720051277956839</v>
      </c>
      <c r="I288" s="42">
        <v>0.21440102555913679</v>
      </c>
      <c r="J288" s="42">
        <v>0.21440102555913679</v>
      </c>
      <c r="K288" s="42">
        <v>0.21440102555913679</v>
      </c>
      <c r="L288" s="42">
        <v>0.21440102555913679</v>
      </c>
    </row>
    <row r="289" spans="1:12" ht="12.75">
      <c r="A289" s="41">
        <v>258</v>
      </c>
      <c r="B289" s="41" t="s">
        <v>292</v>
      </c>
      <c r="C289" s="42">
        <v>0.10720051277956839</v>
      </c>
      <c r="D289" s="42">
        <v>0.10720051277956839</v>
      </c>
      <c r="E289" s="42">
        <v>0.21440102555913679</v>
      </c>
      <c r="F289" s="42">
        <v>0.32160153833870514</v>
      </c>
      <c r="G289" s="42">
        <v>0.42880205111827358</v>
      </c>
      <c r="H289" s="42">
        <v>0.42880205111827358</v>
      </c>
      <c r="I289" s="42">
        <v>0.53600256389784195</v>
      </c>
      <c r="J289" s="42">
        <v>0.64320307667741028</v>
      </c>
      <c r="K289" s="42">
        <v>0.75040358945697871</v>
      </c>
      <c r="L289" s="42">
        <v>0.75040358945697871</v>
      </c>
    </row>
    <row r="290" spans="1:12" ht="25.5">
      <c r="A290" s="41">
        <v>259</v>
      </c>
      <c r="B290" s="41" t="s">
        <v>293</v>
      </c>
      <c r="C290" s="42">
        <v>15.865675891376123</v>
      </c>
      <c r="D290" s="42">
        <v>31.731351782752245</v>
      </c>
      <c r="E290" s="42">
        <v>47.597027674128363</v>
      </c>
      <c r="F290" s="42">
        <v>63.462703565504491</v>
      </c>
      <c r="G290" s="42">
        <v>79.328379456880612</v>
      </c>
      <c r="H290" s="42">
        <v>95.194055348256725</v>
      </c>
      <c r="I290" s="42">
        <v>111.05973123963285</v>
      </c>
      <c r="J290" s="42">
        <v>126.8182066182294</v>
      </c>
      <c r="K290" s="42">
        <v>142.68388250960552</v>
      </c>
      <c r="L290" s="42">
        <v>158.54955840098165</v>
      </c>
    </row>
    <row r="291" spans="1:12" ht="25.5">
      <c r="A291" s="41">
        <v>260</v>
      </c>
      <c r="B291" s="41" t="s">
        <v>294</v>
      </c>
      <c r="C291" s="42">
        <v>0.10720051277956839</v>
      </c>
      <c r="D291" s="42">
        <v>0.32160153833870514</v>
      </c>
      <c r="E291" s="42">
        <v>0.42880205111827358</v>
      </c>
      <c r="F291" s="42">
        <v>0.53600256389784195</v>
      </c>
      <c r="G291" s="42">
        <v>0.75040358945697871</v>
      </c>
      <c r="H291" s="42">
        <v>0.85760410223654715</v>
      </c>
      <c r="I291" s="42">
        <v>0.96480461501611559</v>
      </c>
      <c r="J291" s="42">
        <v>1.0720051277956839</v>
      </c>
      <c r="K291" s="42">
        <v>1.2864061533548206</v>
      </c>
      <c r="L291" s="42">
        <v>1.3936066661343891</v>
      </c>
    </row>
    <row r="292" spans="1:12" ht="25.5">
      <c r="A292" s="41">
        <v>261</v>
      </c>
      <c r="B292" s="41" t="s">
        <v>295</v>
      </c>
      <c r="C292" s="42">
        <v>0.96480461501611559</v>
      </c>
      <c r="D292" s="42">
        <v>1.8224087172526626</v>
      </c>
      <c r="E292" s="42">
        <v>2.7872133322687782</v>
      </c>
      <c r="F292" s="42">
        <v>3.6448174345053252</v>
      </c>
      <c r="G292" s="42">
        <v>4.6096220495214411</v>
      </c>
      <c r="H292" s="42">
        <v>5.4672261517579877</v>
      </c>
      <c r="I292" s="42">
        <v>6.432030766774103</v>
      </c>
      <c r="J292" s="42">
        <v>7.2896348690106505</v>
      </c>
      <c r="K292" s="42">
        <v>8.2544394840267667</v>
      </c>
      <c r="L292" s="42">
        <v>9.2192440990428821</v>
      </c>
    </row>
    <row r="293" spans="1:12" ht="12.75">
      <c r="A293" s="41">
        <v>262</v>
      </c>
      <c r="B293" s="41" t="s">
        <v>252</v>
      </c>
      <c r="C293" s="42">
        <v>0.10720051277956838</v>
      </c>
      <c r="D293" s="42">
        <v>0.17866752129928065</v>
      </c>
      <c r="E293" s="42">
        <v>0.28586803407884903</v>
      </c>
      <c r="F293" s="42">
        <v>0.39306854685841747</v>
      </c>
      <c r="G293" s="42">
        <v>0.46453555537812968</v>
      </c>
      <c r="H293" s="42">
        <v>0.57173606815769806</v>
      </c>
      <c r="I293" s="42">
        <v>0.6789365809372665</v>
      </c>
      <c r="J293" s="42">
        <v>0.75040358945697883</v>
      </c>
      <c r="K293" s="42">
        <v>0.85760410223654704</v>
      </c>
      <c r="L293" s="42">
        <v>0.96480461501611559</v>
      </c>
    </row>
    <row r="294" spans="1:12" ht="12.75">
      <c r="A294" s="41">
        <v>263</v>
      </c>
      <c r="B294" s="41" t="s">
        <v>296</v>
      </c>
      <c r="C294" s="42">
        <v>0.21440102555913679</v>
      </c>
      <c r="D294" s="42">
        <v>0.32160153833870514</v>
      </c>
      <c r="E294" s="42">
        <v>0.53600256389784195</v>
      </c>
      <c r="F294" s="42">
        <v>0.64320307667741028</v>
      </c>
      <c r="G294" s="42">
        <v>0.85760410223654715</v>
      </c>
      <c r="H294" s="42">
        <v>0.96480461501611559</v>
      </c>
      <c r="I294" s="42">
        <v>1.1792056405752525</v>
      </c>
      <c r="J294" s="42">
        <v>1.3936066661343891</v>
      </c>
      <c r="K294" s="42">
        <v>1.5008071789139574</v>
      </c>
      <c r="L294" s="42">
        <v>1.7152082044730943</v>
      </c>
    </row>
    <row r="295" spans="1:12" ht="25.5">
      <c r="A295" s="41">
        <v>264</v>
      </c>
      <c r="B295" s="41" t="s">
        <v>297</v>
      </c>
      <c r="C295" s="42">
        <v>0.32160153833870514</v>
      </c>
      <c r="D295" s="42">
        <v>0.64320307667741028</v>
      </c>
      <c r="E295" s="42">
        <v>0.96480461501611559</v>
      </c>
      <c r="F295" s="42">
        <v>1.2864061533548206</v>
      </c>
      <c r="G295" s="42">
        <v>1.6080076916935258</v>
      </c>
      <c r="H295" s="42">
        <v>1.9296092300322312</v>
      </c>
      <c r="I295" s="42">
        <v>2.2512107683709361</v>
      </c>
      <c r="J295" s="42">
        <v>2.5728123067096411</v>
      </c>
      <c r="K295" s="42">
        <v>2.8944138450483465</v>
      </c>
      <c r="L295" s="42">
        <v>3.2160153833870515</v>
      </c>
    </row>
    <row r="296" spans="1:12" ht="12.75">
      <c r="A296" s="41">
        <v>265</v>
      </c>
      <c r="B296" s="41" t="s">
        <v>298</v>
      </c>
      <c r="C296" s="42">
        <v>0.10720051277956839</v>
      </c>
      <c r="D296" s="42">
        <v>0.21440102555913679</v>
      </c>
      <c r="E296" s="42">
        <v>0.32160153833870514</v>
      </c>
      <c r="F296" s="42">
        <v>0.42880205111827358</v>
      </c>
      <c r="G296" s="42">
        <v>0.42880205111827358</v>
      </c>
      <c r="H296" s="42">
        <v>0.53600256389784195</v>
      </c>
      <c r="I296" s="42">
        <v>0.64320307667741028</v>
      </c>
      <c r="J296" s="42">
        <v>0.75040358945697871</v>
      </c>
      <c r="K296" s="42">
        <v>0.85760410223654715</v>
      </c>
      <c r="L296" s="42">
        <v>0.96480461501611559</v>
      </c>
    </row>
    <row r="297" spans="1:12" ht="12.75">
      <c r="A297" s="41">
        <v>266</v>
      </c>
      <c r="B297" s="41" t="s">
        <v>299</v>
      </c>
      <c r="C297" s="42">
        <v>0</v>
      </c>
      <c r="D297" s="42">
        <v>5.3600256389784197E-2</v>
      </c>
      <c r="E297" s="42">
        <v>5.3600256389784197E-2</v>
      </c>
      <c r="F297" s="42">
        <v>5.3600256389784197E-2</v>
      </c>
      <c r="G297" s="42">
        <v>0.10720051277956839</v>
      </c>
      <c r="H297" s="42">
        <v>0.10720051277956839</v>
      </c>
      <c r="I297" s="42">
        <v>0.10720051277956839</v>
      </c>
      <c r="J297" s="42">
        <v>0.16080076916935257</v>
      </c>
      <c r="K297" s="42">
        <v>0.16080076916935257</v>
      </c>
      <c r="L297" s="42">
        <v>0.16080076916935257</v>
      </c>
    </row>
    <row r="298" spans="1:12" ht="12.75">
      <c r="A298" s="41">
        <v>267</v>
      </c>
      <c r="B298" s="41" t="s">
        <v>300</v>
      </c>
      <c r="C298" s="42">
        <v>5.3600256389784197E-2</v>
      </c>
      <c r="D298" s="42">
        <v>0.10720051277956839</v>
      </c>
      <c r="E298" s="42">
        <v>0.16080076916935257</v>
      </c>
      <c r="F298" s="42">
        <v>0.16080076916935257</v>
      </c>
      <c r="G298" s="42">
        <v>0.21440102555913679</v>
      </c>
      <c r="H298" s="42">
        <v>0.26800128194892098</v>
      </c>
      <c r="I298" s="42">
        <v>0.32160153833870514</v>
      </c>
      <c r="J298" s="42">
        <v>0.37520179472848936</v>
      </c>
      <c r="K298" s="42">
        <v>0.42880205111827358</v>
      </c>
      <c r="L298" s="42">
        <v>0.42880205111827358</v>
      </c>
    </row>
    <row r="299" spans="1:12" ht="12.75">
      <c r="A299" s="41">
        <v>268</v>
      </c>
      <c r="B299" s="41" t="s">
        <v>301</v>
      </c>
      <c r="C299" s="42">
        <v>0.64320307667741028</v>
      </c>
      <c r="D299" s="42">
        <v>1.2328058969650364</v>
      </c>
      <c r="E299" s="42">
        <v>1.8760089736424468</v>
      </c>
      <c r="F299" s="42">
        <v>2.4656117939300728</v>
      </c>
      <c r="G299" s="42">
        <v>3.1088148706074832</v>
      </c>
      <c r="H299" s="42">
        <v>3.6984176908951096</v>
      </c>
      <c r="I299" s="42">
        <v>4.34162076757252</v>
      </c>
      <c r="J299" s="42">
        <v>4.9312235878601456</v>
      </c>
      <c r="K299" s="42">
        <v>5.5744266645375564</v>
      </c>
      <c r="L299" s="42">
        <v>6.1640294848251829</v>
      </c>
    </row>
    <row r="300" spans="1:12" ht="12.75">
      <c r="A300" s="41">
        <v>269</v>
      </c>
      <c r="B300" s="41" t="s">
        <v>302</v>
      </c>
      <c r="C300" s="42">
        <v>5.3600256389784197E-2</v>
      </c>
      <c r="D300" s="42">
        <v>5.3600256389784197E-2</v>
      </c>
      <c r="E300" s="42">
        <v>0.10720051277956839</v>
      </c>
      <c r="F300" s="42">
        <v>0.10720051277956839</v>
      </c>
      <c r="G300" s="42">
        <v>0.16080076916935257</v>
      </c>
      <c r="H300" s="42">
        <v>0.16080076916935257</v>
      </c>
      <c r="I300" s="42">
        <v>0.21440102555913679</v>
      </c>
      <c r="J300" s="42">
        <v>0.26800128194892098</v>
      </c>
      <c r="K300" s="42">
        <v>0.26800128194892098</v>
      </c>
      <c r="L300" s="42">
        <v>0.32160153833870514</v>
      </c>
    </row>
    <row r="301" spans="1:12" ht="12.75">
      <c r="A301" s="41">
        <v>270</v>
      </c>
      <c r="B301" s="41" t="s">
        <v>303</v>
      </c>
      <c r="C301" s="42">
        <v>0.21440102555913679</v>
      </c>
      <c r="D301" s="42">
        <v>0.42880205111827358</v>
      </c>
      <c r="E301" s="42">
        <v>0.58960282028762623</v>
      </c>
      <c r="F301" s="42">
        <v>0.80400384584676288</v>
      </c>
      <c r="G301" s="42">
        <v>1.0184048714058997</v>
      </c>
      <c r="H301" s="42">
        <v>1.1792056405752525</v>
      </c>
      <c r="I301" s="42">
        <v>1.3936066661343891</v>
      </c>
      <c r="J301" s="42">
        <v>1.6080076916935258</v>
      </c>
      <c r="K301" s="42">
        <v>1.8224087172526626</v>
      </c>
      <c r="L301" s="42">
        <v>2.0368097428117995</v>
      </c>
    </row>
    <row r="302" spans="1:12" ht="12.75">
      <c r="A302" s="41">
        <v>271</v>
      </c>
      <c r="B302" s="41" t="s">
        <v>304</v>
      </c>
      <c r="C302" s="42">
        <v>0.10720051277956839</v>
      </c>
      <c r="D302" s="42">
        <v>0.21440102555913679</v>
      </c>
      <c r="E302" s="42">
        <v>0.21440102555913679</v>
      </c>
      <c r="F302" s="42">
        <v>0.32160153833870514</v>
      </c>
      <c r="G302" s="42">
        <v>0.42880205111827358</v>
      </c>
      <c r="H302" s="42">
        <v>0.53600256389784195</v>
      </c>
      <c r="I302" s="42">
        <v>0.53600256389784195</v>
      </c>
      <c r="J302" s="42">
        <v>0.64320307667741028</v>
      </c>
      <c r="K302" s="42">
        <v>0.75040358945697871</v>
      </c>
      <c r="L302" s="42">
        <v>0.85760410223654715</v>
      </c>
    </row>
    <row r="303" spans="1:12" ht="25.5">
      <c r="A303" s="41">
        <v>272</v>
      </c>
      <c r="B303" s="41" t="s">
        <v>222</v>
      </c>
      <c r="C303" s="42">
        <v>5.3600256389784197E-2</v>
      </c>
      <c r="D303" s="42">
        <v>0.13400064097446049</v>
      </c>
      <c r="E303" s="42">
        <v>0.18760089736424468</v>
      </c>
      <c r="F303" s="42">
        <v>0.26800128194892098</v>
      </c>
      <c r="G303" s="42">
        <v>0.32160153833870514</v>
      </c>
      <c r="H303" s="42">
        <v>0.37520179472848936</v>
      </c>
      <c r="I303" s="42">
        <v>0.45560217931316566</v>
      </c>
      <c r="J303" s="42">
        <v>0.50920243570294987</v>
      </c>
      <c r="K303" s="42">
        <v>0.58960282028762623</v>
      </c>
      <c r="L303" s="42">
        <v>0.64320307667741028</v>
      </c>
    </row>
    <row r="304" spans="1:12" ht="12.75">
      <c r="A304" s="41">
        <v>273</v>
      </c>
      <c r="B304" s="41" t="s">
        <v>305</v>
      </c>
      <c r="C304" s="42">
        <v>0</v>
      </c>
      <c r="D304" s="42">
        <v>0</v>
      </c>
      <c r="E304" s="42">
        <v>0.10720051277956839</v>
      </c>
      <c r="F304" s="42">
        <v>0.10720051277956839</v>
      </c>
      <c r="G304" s="42">
        <v>0.10720051277956839</v>
      </c>
      <c r="H304" s="42">
        <v>0.10720051277956839</v>
      </c>
      <c r="I304" s="42">
        <v>0.10720051277956839</v>
      </c>
      <c r="J304" s="42">
        <v>0.10720051277956839</v>
      </c>
      <c r="K304" s="42">
        <v>0.21440102555913679</v>
      </c>
      <c r="L304" s="42">
        <v>0.21440102555913679</v>
      </c>
    </row>
    <row r="305" spans="1:12" ht="12.75">
      <c r="A305" s="41">
        <v>274</v>
      </c>
      <c r="B305" s="41" t="s">
        <v>306</v>
      </c>
      <c r="C305" s="42">
        <v>0.21440102555913679</v>
      </c>
      <c r="D305" s="42">
        <v>0.42880205111827358</v>
      </c>
      <c r="E305" s="42">
        <v>0.75040358945697871</v>
      </c>
      <c r="F305" s="42">
        <v>0.96480461501611559</v>
      </c>
      <c r="G305" s="42">
        <v>1.1792056405752525</v>
      </c>
      <c r="H305" s="42">
        <v>1.3936066661343891</v>
      </c>
      <c r="I305" s="42">
        <v>1.6080076916935258</v>
      </c>
      <c r="J305" s="42">
        <v>1.9296092300322312</v>
      </c>
      <c r="K305" s="42">
        <v>2.1440102555913678</v>
      </c>
      <c r="L305" s="42">
        <v>2.3584112811505049</v>
      </c>
    </row>
    <row r="306" spans="1:12" ht="12.75">
      <c r="A306" s="41">
        <v>275</v>
      </c>
      <c r="B306" s="41" t="s">
        <v>307</v>
      </c>
      <c r="C306" s="42">
        <v>0.21440102555913679</v>
      </c>
      <c r="D306" s="42">
        <v>0.42880205111827358</v>
      </c>
      <c r="E306" s="42">
        <v>0.64320307667741028</v>
      </c>
      <c r="F306" s="42">
        <v>0.85760410223654715</v>
      </c>
      <c r="G306" s="42">
        <v>1.0720051277956839</v>
      </c>
      <c r="H306" s="42">
        <v>1.2864061533548206</v>
      </c>
      <c r="I306" s="42">
        <v>1.5008071789139574</v>
      </c>
      <c r="J306" s="42">
        <v>1.7152082044730943</v>
      </c>
      <c r="K306" s="42">
        <v>1.9296092300322312</v>
      </c>
      <c r="L306" s="42">
        <v>2.1440102555913678</v>
      </c>
    </row>
    <row r="307" spans="1:12" ht="12.75">
      <c r="A307" s="41">
        <v>276</v>
      </c>
      <c r="B307" s="41" t="s">
        <v>308</v>
      </c>
      <c r="C307" s="42">
        <v>0.96480461501611559</v>
      </c>
      <c r="D307" s="42">
        <v>1.8224087172526626</v>
      </c>
      <c r="E307" s="42">
        <v>2.7872133322687782</v>
      </c>
      <c r="F307" s="42">
        <v>3.7520179472848936</v>
      </c>
      <c r="G307" s="42">
        <v>4.6096220495214411</v>
      </c>
      <c r="H307" s="42">
        <v>5.5744266645375564</v>
      </c>
      <c r="I307" s="42">
        <v>6.5392312795536718</v>
      </c>
      <c r="J307" s="42">
        <v>7.3968353817902193</v>
      </c>
      <c r="K307" s="42">
        <v>8.3616399968063337</v>
      </c>
      <c r="L307" s="42">
        <v>9.3264446118224491</v>
      </c>
    </row>
    <row r="308" spans="1:12" ht="25.5">
      <c r="A308" s="41">
        <v>277</v>
      </c>
      <c r="B308" s="41" t="s">
        <v>309</v>
      </c>
      <c r="C308" s="42">
        <v>0.10720051277956839</v>
      </c>
      <c r="D308" s="42">
        <v>0.10720051277956839</v>
      </c>
      <c r="E308" s="42">
        <v>0.21440102555913679</v>
      </c>
      <c r="F308" s="42">
        <v>0.21440102555913679</v>
      </c>
      <c r="G308" s="42">
        <v>0.32160153833870514</v>
      </c>
      <c r="H308" s="42">
        <v>0.32160153833870514</v>
      </c>
      <c r="I308" s="42">
        <v>0.42880205111827358</v>
      </c>
      <c r="J308" s="42">
        <v>0.53600256389784195</v>
      </c>
      <c r="K308" s="42">
        <v>0.53600256389784195</v>
      </c>
      <c r="L308" s="42">
        <v>0.64320307667741028</v>
      </c>
    </row>
    <row r="309" spans="1:12" ht="12.75">
      <c r="A309" s="41">
        <v>278</v>
      </c>
      <c r="B309" s="41" t="s">
        <v>310</v>
      </c>
      <c r="C309" s="42">
        <v>2.6800128194892099</v>
      </c>
      <c r="D309" s="42">
        <v>5.4672261517579877</v>
      </c>
      <c r="E309" s="42">
        <v>8.147238971247198</v>
      </c>
      <c r="F309" s="42">
        <v>10.934452303515975</v>
      </c>
      <c r="G309" s="42">
        <v>13.614465123005186</v>
      </c>
      <c r="H309" s="42">
        <v>16.294477942494396</v>
      </c>
      <c r="I309" s="42">
        <v>19.081691274763173</v>
      </c>
      <c r="J309" s="42">
        <v>21.761704094252384</v>
      </c>
      <c r="K309" s="42">
        <v>24.548917426521161</v>
      </c>
      <c r="L309" s="42">
        <v>27.228930246010371</v>
      </c>
    </row>
    <row r="310" spans="1:12" ht="12.75">
      <c r="A310" s="41">
        <v>279</v>
      </c>
      <c r="B310" s="41" t="s">
        <v>238</v>
      </c>
      <c r="C310" s="42">
        <v>3.5733504259856129E-2</v>
      </c>
      <c r="D310" s="42">
        <v>7.1467008519712258E-2</v>
      </c>
      <c r="E310" s="42">
        <v>0.10720051277956838</v>
      </c>
      <c r="F310" s="42">
        <v>0.14293401703942452</v>
      </c>
      <c r="G310" s="42">
        <v>0.14293401703942452</v>
      </c>
      <c r="H310" s="42">
        <v>0.17866752129928065</v>
      </c>
      <c r="I310" s="42">
        <v>0.21440102555913676</v>
      </c>
      <c r="J310" s="42">
        <v>0.25013452981899287</v>
      </c>
      <c r="K310" s="42">
        <v>0.28586803407884903</v>
      </c>
      <c r="L310" s="42">
        <v>0.32160153833870514</v>
      </c>
    </row>
    <row r="311" spans="1:12" ht="12.75">
      <c r="A311" s="41">
        <v>280</v>
      </c>
      <c r="B311" s="41" t="s">
        <v>161</v>
      </c>
      <c r="C311" s="42">
        <v>0.10720051277956839</v>
      </c>
      <c r="D311" s="42">
        <v>0.21440102555913679</v>
      </c>
      <c r="E311" s="42">
        <v>0.32160153833870514</v>
      </c>
      <c r="F311" s="42">
        <v>0.42880205111827358</v>
      </c>
      <c r="G311" s="42">
        <v>0.53600256389784195</v>
      </c>
      <c r="H311" s="42">
        <v>0.64320307667741028</v>
      </c>
      <c r="I311" s="42">
        <v>0.75040358945697871</v>
      </c>
      <c r="J311" s="42">
        <v>0.85760410223654715</v>
      </c>
      <c r="K311" s="42">
        <v>1.0720051277956839</v>
      </c>
      <c r="L311" s="42">
        <v>1.1792056405752525</v>
      </c>
    </row>
    <row r="312" spans="1:12" ht="25.5">
      <c r="A312" s="41">
        <v>281</v>
      </c>
      <c r="B312" s="41" t="s">
        <v>311</v>
      </c>
      <c r="C312" s="42">
        <v>0.42880205111827358</v>
      </c>
      <c r="D312" s="42">
        <v>0.75040358945697871</v>
      </c>
      <c r="E312" s="42">
        <v>1.1792056405752525</v>
      </c>
      <c r="F312" s="42">
        <v>1.6080076916935258</v>
      </c>
      <c r="G312" s="42">
        <v>1.9296092300322312</v>
      </c>
      <c r="H312" s="42">
        <v>2.3584112811505049</v>
      </c>
      <c r="I312" s="42">
        <v>2.6800128194892099</v>
      </c>
      <c r="J312" s="42">
        <v>3.1088148706074832</v>
      </c>
      <c r="K312" s="42">
        <v>3.5376169217257569</v>
      </c>
      <c r="L312" s="42">
        <v>3.8592184600644623</v>
      </c>
    </row>
    <row r="313" spans="1:12" ht="12.75">
      <c r="A313" s="41">
        <v>282</v>
      </c>
      <c r="B313" s="41" t="s">
        <v>312</v>
      </c>
      <c r="C313" s="42">
        <v>0.21440102555913679</v>
      </c>
      <c r="D313" s="42">
        <v>0.42880205111827358</v>
      </c>
      <c r="E313" s="42">
        <v>0.75040358945697871</v>
      </c>
      <c r="F313" s="42">
        <v>0.96480461501611559</v>
      </c>
      <c r="G313" s="42">
        <v>1.1792056405752525</v>
      </c>
      <c r="H313" s="42">
        <v>1.3936066661343891</v>
      </c>
      <c r="I313" s="42">
        <v>1.6080076916935258</v>
      </c>
      <c r="J313" s="42">
        <v>1.9296092300322312</v>
      </c>
      <c r="K313" s="42">
        <v>2.1440102555913678</v>
      </c>
      <c r="L313" s="42">
        <v>2.3584112811505049</v>
      </c>
    </row>
    <row r="314" spans="1:12" ht="25.5">
      <c r="A314" s="41">
        <v>283</v>
      </c>
      <c r="B314" s="41" t="s">
        <v>188</v>
      </c>
      <c r="C314" s="42">
        <v>0.10720051277956839</v>
      </c>
      <c r="D314" s="42">
        <v>0.10720051277956839</v>
      </c>
      <c r="E314" s="42">
        <v>0.21440102555913679</v>
      </c>
      <c r="F314" s="42">
        <v>0.21440102555913679</v>
      </c>
      <c r="G314" s="42">
        <v>0.32160153833870514</v>
      </c>
      <c r="H314" s="42">
        <v>0.32160153833870514</v>
      </c>
      <c r="I314" s="42">
        <v>0.42880205111827358</v>
      </c>
      <c r="J314" s="42">
        <v>0.53600256389784195</v>
      </c>
      <c r="K314" s="42">
        <v>0.53600256389784195</v>
      </c>
      <c r="L314" s="42">
        <v>0.64320307667741028</v>
      </c>
    </row>
    <row r="315" spans="1:12" ht="12.75">
      <c r="A315" s="41">
        <v>284</v>
      </c>
      <c r="B315" s="41" t="s">
        <v>313</v>
      </c>
      <c r="C315" s="42">
        <v>0.10720051277956839</v>
      </c>
      <c r="D315" s="42">
        <v>0.21440102555913679</v>
      </c>
      <c r="E315" s="42">
        <v>0.42880205111827358</v>
      </c>
      <c r="F315" s="42">
        <v>0.53600256389784195</v>
      </c>
      <c r="G315" s="42">
        <v>0.64320307667741028</v>
      </c>
      <c r="H315" s="42">
        <v>0.75040358945697871</v>
      </c>
      <c r="I315" s="42">
        <v>0.85760410223654715</v>
      </c>
      <c r="J315" s="42">
        <v>0.96480461501611559</v>
      </c>
      <c r="K315" s="42">
        <v>1.1792056405752525</v>
      </c>
      <c r="L315" s="42">
        <v>1.2864061533548206</v>
      </c>
    </row>
    <row r="316" spans="1:12" ht="12.75">
      <c r="A316" s="41">
        <v>285</v>
      </c>
      <c r="B316" s="41" t="s">
        <v>252</v>
      </c>
      <c r="C316" s="42">
        <v>0.10720051277956838</v>
      </c>
      <c r="D316" s="42">
        <v>0.17866752129928065</v>
      </c>
      <c r="E316" s="42">
        <v>0.28586803407884903</v>
      </c>
      <c r="F316" s="42">
        <v>0.39306854685841747</v>
      </c>
      <c r="G316" s="42">
        <v>0.46453555537812968</v>
      </c>
      <c r="H316" s="42">
        <v>0.57173606815769806</v>
      </c>
      <c r="I316" s="42">
        <v>0.6789365809372665</v>
      </c>
      <c r="J316" s="42">
        <v>0.75040358945697883</v>
      </c>
      <c r="K316" s="42">
        <v>0.85760410223654704</v>
      </c>
      <c r="L316" s="42">
        <v>0.96480461501611559</v>
      </c>
    </row>
    <row r="317" spans="1:12" ht="12.75">
      <c r="A317" s="41">
        <v>286</v>
      </c>
      <c r="B317" s="41" t="s">
        <v>180</v>
      </c>
      <c r="C317" s="42">
        <v>0.21440102555913679</v>
      </c>
      <c r="D317" s="42">
        <v>0.37520179472848936</v>
      </c>
      <c r="E317" s="42">
        <v>0.58960282028762623</v>
      </c>
      <c r="F317" s="42">
        <v>0.80400384584676288</v>
      </c>
      <c r="G317" s="42">
        <v>1.0184048714058997</v>
      </c>
      <c r="H317" s="42">
        <v>1.1792056405752525</v>
      </c>
      <c r="I317" s="42">
        <v>1.3936066661343891</v>
      </c>
      <c r="J317" s="42">
        <v>1.6080076916935258</v>
      </c>
      <c r="K317" s="42">
        <v>1.8224087172526626</v>
      </c>
      <c r="L317" s="42">
        <v>1.9832094864220153</v>
      </c>
    </row>
    <row r="318" spans="1:12" ht="12.75">
      <c r="A318" s="41">
        <v>287</v>
      </c>
      <c r="B318" s="41" t="s">
        <v>314</v>
      </c>
      <c r="C318" s="42">
        <v>0.75040358945697871</v>
      </c>
      <c r="D318" s="42">
        <v>1.3936066661343891</v>
      </c>
      <c r="E318" s="42">
        <v>2.1440102555913678</v>
      </c>
      <c r="F318" s="42">
        <v>2.7872133322687782</v>
      </c>
      <c r="G318" s="42">
        <v>3.5376169217257569</v>
      </c>
      <c r="H318" s="42">
        <v>4.1808199984031669</v>
      </c>
      <c r="I318" s="42">
        <v>4.9312235878601456</v>
      </c>
      <c r="J318" s="42">
        <v>5.5744266645375564</v>
      </c>
      <c r="K318" s="42">
        <v>6.3248302539945351</v>
      </c>
      <c r="L318" s="42">
        <v>6.9680333306719451</v>
      </c>
    </row>
    <row r="319" spans="1:12" ht="12.75">
      <c r="A319" s="41">
        <v>288</v>
      </c>
      <c r="B319" s="41" t="s">
        <v>153</v>
      </c>
      <c r="C319" s="42">
        <v>0</v>
      </c>
      <c r="D319" s="42">
        <v>0</v>
      </c>
      <c r="E319" s="42">
        <v>3.5733504259856129E-2</v>
      </c>
      <c r="F319" s="42">
        <v>3.5733504259856129E-2</v>
      </c>
      <c r="G319" s="42">
        <v>3.5733504259856129E-2</v>
      </c>
      <c r="H319" s="42">
        <v>3.5733504259856129E-2</v>
      </c>
      <c r="I319" s="42">
        <v>3.5733504259856129E-2</v>
      </c>
      <c r="J319" s="42">
        <v>3.5733504259856129E-2</v>
      </c>
      <c r="K319" s="42">
        <v>7.1467008519712258E-2</v>
      </c>
      <c r="L319" s="42">
        <v>7.1467008519712258E-2</v>
      </c>
    </row>
    <row r="320" spans="1:12" ht="12.75">
      <c r="A320" s="41">
        <v>289</v>
      </c>
      <c r="B320" s="41" t="s">
        <v>243</v>
      </c>
      <c r="C320" s="42">
        <v>2.6800128194892098E-2</v>
      </c>
      <c r="D320" s="42">
        <v>2.6800128194892098E-2</v>
      </c>
      <c r="E320" s="42">
        <v>5.3600256389784197E-2</v>
      </c>
      <c r="F320" s="42">
        <v>8.0400384584676285E-2</v>
      </c>
      <c r="G320" s="42">
        <v>0.10720051277956839</v>
      </c>
      <c r="H320" s="42">
        <v>0.10720051277956839</v>
      </c>
      <c r="I320" s="42">
        <v>0.13400064097446049</v>
      </c>
      <c r="J320" s="42">
        <v>0.16080076916935257</v>
      </c>
      <c r="K320" s="42">
        <v>0.18760089736424468</v>
      </c>
      <c r="L320" s="42">
        <v>0.18760089736424468</v>
      </c>
    </row>
    <row r="321" spans="1:12" ht="12.75">
      <c r="A321" s="41">
        <v>290</v>
      </c>
      <c r="B321" s="41" t="s">
        <v>315</v>
      </c>
      <c r="C321" s="42">
        <v>0.21440102555913679</v>
      </c>
      <c r="D321" s="42">
        <v>0.42880205111827358</v>
      </c>
      <c r="E321" s="42">
        <v>0.53600256389784195</v>
      </c>
      <c r="F321" s="42">
        <v>0.75040358945697871</v>
      </c>
      <c r="G321" s="42">
        <v>0.96480461501611559</v>
      </c>
      <c r="H321" s="42">
        <v>1.1792056405752525</v>
      </c>
      <c r="I321" s="42">
        <v>1.3936066661343891</v>
      </c>
      <c r="J321" s="42">
        <v>1.6080076916935258</v>
      </c>
      <c r="K321" s="42">
        <v>1.7152082044730943</v>
      </c>
      <c r="L321" s="42">
        <v>1.9296092300322312</v>
      </c>
    </row>
    <row r="322" spans="1:12" ht="12.75">
      <c r="A322" s="41">
        <v>291</v>
      </c>
      <c r="B322" s="41" t="s">
        <v>316</v>
      </c>
      <c r="C322" s="42">
        <v>0.21440102555913679</v>
      </c>
      <c r="D322" s="42">
        <v>0.32160153833870514</v>
      </c>
      <c r="E322" s="42">
        <v>0.53600256389784195</v>
      </c>
      <c r="F322" s="42">
        <v>0.75040358945697871</v>
      </c>
      <c r="G322" s="42">
        <v>0.85760410223654715</v>
      </c>
      <c r="H322" s="42">
        <v>1.0720051277956839</v>
      </c>
      <c r="I322" s="42">
        <v>1.2864061533548206</v>
      </c>
      <c r="J322" s="42">
        <v>1.5008071789139574</v>
      </c>
      <c r="K322" s="42">
        <v>1.6080076916935258</v>
      </c>
      <c r="L322" s="42">
        <v>1.8</v>
      </c>
    </row>
    <row r="323" spans="1:12" ht="25.5">
      <c r="A323" s="41">
        <v>292</v>
      </c>
      <c r="B323" s="41" t="s">
        <v>317</v>
      </c>
      <c r="C323" s="42">
        <v>0.10720051277956839</v>
      </c>
      <c r="D323" s="42">
        <v>0.21440102555913679</v>
      </c>
      <c r="E323" s="42">
        <v>0.21440102555913679</v>
      </c>
      <c r="F323" s="42">
        <v>0.32160153833870514</v>
      </c>
      <c r="G323" s="42">
        <v>0.42880205111827358</v>
      </c>
      <c r="H323" s="42">
        <v>0.53600256389784195</v>
      </c>
      <c r="I323" s="42">
        <v>0.64320307667741028</v>
      </c>
      <c r="J323" s="42">
        <v>0.75040358945697871</v>
      </c>
      <c r="K323" s="42">
        <v>0.75040358945697871</v>
      </c>
      <c r="L323" s="42">
        <v>0.85760410223654715</v>
      </c>
    </row>
    <row r="324" spans="1:12" ht="12.75">
      <c r="A324" s="41">
        <v>293</v>
      </c>
      <c r="B324" s="41" t="s">
        <v>318</v>
      </c>
      <c r="C324" s="42">
        <v>0.32160153833870514</v>
      </c>
      <c r="D324" s="42">
        <v>0.64320307667741028</v>
      </c>
      <c r="E324" s="42">
        <v>0.85760410223654715</v>
      </c>
      <c r="F324" s="42">
        <v>1.1792056405752525</v>
      </c>
      <c r="G324" s="42">
        <v>1.5008071789139574</v>
      </c>
      <c r="H324" s="42">
        <v>1.8224087172526626</v>
      </c>
      <c r="I324" s="42">
        <v>2.1440102555913678</v>
      </c>
      <c r="J324" s="42">
        <v>2.4656117939300728</v>
      </c>
      <c r="K324" s="42">
        <v>2.6800128194892099</v>
      </c>
      <c r="L324" s="42">
        <v>3.0016143578279149</v>
      </c>
    </row>
    <row r="325" spans="1:12" ht="12.75">
      <c r="A325" s="41">
        <v>294</v>
      </c>
      <c r="B325" s="41" t="s">
        <v>319</v>
      </c>
      <c r="C325" s="42">
        <v>0.32160153833870514</v>
      </c>
      <c r="D325" s="42">
        <v>0.53600256389784195</v>
      </c>
      <c r="E325" s="42">
        <v>0.85760410223654715</v>
      </c>
      <c r="F325" s="42">
        <v>1.0720051277956839</v>
      </c>
      <c r="G325" s="42">
        <v>1.3936066661343891</v>
      </c>
      <c r="H325" s="42">
        <v>1.6080076916935258</v>
      </c>
      <c r="I325" s="42">
        <v>1.9296092300322312</v>
      </c>
      <c r="J325" s="42">
        <v>2.2512107683709361</v>
      </c>
      <c r="K325" s="42">
        <v>2.4656117939300728</v>
      </c>
      <c r="L325" s="42">
        <v>2.7872133322687782</v>
      </c>
    </row>
    <row r="326" spans="1:12" ht="12.75">
      <c r="A326" s="41">
        <v>295</v>
      </c>
      <c r="B326" s="41" t="s">
        <v>320</v>
      </c>
      <c r="C326" s="42">
        <v>0.10720051277956839</v>
      </c>
      <c r="D326" s="42">
        <v>0.10720051277956839</v>
      </c>
      <c r="E326" s="42">
        <v>0.21440102555913679</v>
      </c>
      <c r="F326" s="42">
        <v>0.32160153833870514</v>
      </c>
      <c r="G326" s="42">
        <v>0.32160153833870514</v>
      </c>
      <c r="H326" s="42">
        <v>0.42880205111827358</v>
      </c>
      <c r="I326" s="42">
        <v>0.53600256389784195</v>
      </c>
      <c r="J326" s="42">
        <v>0.53600256389784195</v>
      </c>
      <c r="K326" s="42">
        <v>0.64320307667741028</v>
      </c>
      <c r="L326" s="42">
        <v>0.75040358945697871</v>
      </c>
    </row>
    <row r="327" spans="1:12" ht="12.75">
      <c r="A327" s="41">
        <v>296</v>
      </c>
      <c r="B327" s="41" t="s">
        <v>321</v>
      </c>
      <c r="C327" s="42">
        <v>0.21440102555913679</v>
      </c>
      <c r="D327" s="42">
        <v>0.42880205111827358</v>
      </c>
      <c r="E327" s="42">
        <v>0.64320307667741028</v>
      </c>
      <c r="F327" s="42">
        <v>0.85760410223654715</v>
      </c>
      <c r="G327" s="42">
        <v>1.0720051277956839</v>
      </c>
      <c r="H327" s="42">
        <v>1.2864061533548206</v>
      </c>
      <c r="I327" s="42">
        <v>1.5008071789139574</v>
      </c>
      <c r="J327" s="42">
        <v>1.7152082044730943</v>
      </c>
      <c r="K327" s="42">
        <v>1.9296092300322312</v>
      </c>
      <c r="L327" s="42">
        <v>2.1440102555913678</v>
      </c>
    </row>
    <row r="328" spans="1:12" ht="12.75">
      <c r="A328" s="41">
        <v>297</v>
      </c>
      <c r="B328" s="41" t="s">
        <v>322</v>
      </c>
      <c r="C328" s="42">
        <v>1.5008071789139574</v>
      </c>
      <c r="D328" s="42">
        <v>3.0016143578279149</v>
      </c>
      <c r="E328" s="42">
        <v>4.3952210239623035</v>
      </c>
      <c r="F328" s="42">
        <v>5.8960282028762618</v>
      </c>
      <c r="G328" s="42">
        <v>7.3968353817902193</v>
      </c>
      <c r="H328" s="42">
        <v>8.8976425607041776</v>
      </c>
      <c r="I328" s="42">
        <v>10.398449739618133</v>
      </c>
      <c r="J328" s="42">
        <v>11.899256918532091</v>
      </c>
      <c r="K328" s="42">
        <v>13.292863584666481</v>
      </c>
      <c r="L328" s="42">
        <v>14.793670763580439</v>
      </c>
    </row>
    <row r="329" spans="1:12" ht="12.75">
      <c r="A329" s="41">
        <v>298</v>
      </c>
      <c r="B329" s="41" t="s">
        <v>323</v>
      </c>
      <c r="C329" s="42">
        <v>1.3936066661343891</v>
      </c>
      <c r="D329" s="42">
        <v>2.8944138450483465</v>
      </c>
      <c r="E329" s="42">
        <v>4.2880205111827356</v>
      </c>
      <c r="F329" s="42">
        <v>5.7888276900966931</v>
      </c>
      <c r="G329" s="42">
        <v>7.1824343562310826</v>
      </c>
      <c r="H329" s="42">
        <v>8.68324153514504</v>
      </c>
      <c r="I329" s="42">
        <v>10.076848201279429</v>
      </c>
      <c r="J329" s="42">
        <v>11.577655380193386</v>
      </c>
      <c r="K329" s="42">
        <v>12.971262046327775</v>
      </c>
      <c r="L329" s="42">
        <v>14.472069225241732</v>
      </c>
    </row>
    <row r="330" spans="1:12" ht="12.75">
      <c r="A330" s="41">
        <v>299</v>
      </c>
      <c r="B330" s="41" t="s">
        <v>324</v>
      </c>
      <c r="C330" s="42">
        <v>0.10720051277956839</v>
      </c>
      <c r="D330" s="42">
        <v>0.21440102555913679</v>
      </c>
      <c r="E330" s="42">
        <v>0.32160153833870514</v>
      </c>
      <c r="F330" s="42">
        <v>0.32160153833870514</v>
      </c>
      <c r="G330" s="42">
        <v>0.42880205111827358</v>
      </c>
      <c r="H330" s="42">
        <v>0.53600256389784195</v>
      </c>
      <c r="I330" s="42">
        <v>0.64320307667741028</v>
      </c>
      <c r="J330" s="42">
        <v>0.75040358945697871</v>
      </c>
      <c r="K330" s="42">
        <v>0.85760410223654715</v>
      </c>
      <c r="L330" s="42">
        <v>0.85760410223654715</v>
      </c>
    </row>
    <row r="331" spans="1:12" ht="12.75">
      <c r="A331" s="41">
        <v>300</v>
      </c>
      <c r="B331" s="41" t="s">
        <v>242</v>
      </c>
      <c r="C331" s="42">
        <v>0.13400064097446049</v>
      </c>
      <c r="D331" s="42">
        <v>0.26800128194892098</v>
      </c>
      <c r="E331" s="42">
        <v>0.37520179472848936</v>
      </c>
      <c r="F331" s="42">
        <v>0.50920243570294987</v>
      </c>
      <c r="G331" s="42">
        <v>0.64320307667741028</v>
      </c>
      <c r="H331" s="42">
        <v>0.7772037176518708</v>
      </c>
      <c r="I331" s="42">
        <v>0.91120435862633131</v>
      </c>
      <c r="J331" s="42">
        <v>1.0184048714058997</v>
      </c>
      <c r="K331" s="42">
        <v>1.1524055123803603</v>
      </c>
      <c r="L331" s="42">
        <v>1.2864061533548206</v>
      </c>
    </row>
    <row r="332" spans="1:12" ht="25.5">
      <c r="A332" s="41">
        <v>301</v>
      </c>
      <c r="B332" s="41" t="s">
        <v>325</v>
      </c>
      <c r="C332" s="42">
        <v>1.8224087172526626</v>
      </c>
      <c r="D332" s="42">
        <v>3.7520179472848936</v>
      </c>
      <c r="E332" s="42">
        <v>5.5744266645375564</v>
      </c>
      <c r="F332" s="42">
        <v>7.5040358945697871</v>
      </c>
      <c r="G332" s="42">
        <v>9.3264446118224491</v>
      </c>
      <c r="H332" s="42">
        <v>11.148853329075113</v>
      </c>
      <c r="I332" s="42">
        <v>13.078462559107344</v>
      </c>
      <c r="J332" s="42">
        <v>14.900871276360007</v>
      </c>
      <c r="K332" s="42">
        <v>16.723279993612667</v>
      </c>
      <c r="L332" s="42">
        <v>18.652889223644898</v>
      </c>
    </row>
    <row r="333" spans="1:12" ht="12.75">
      <c r="A333" s="41">
        <v>302</v>
      </c>
      <c r="B333" s="41" t="s">
        <v>147</v>
      </c>
      <c r="C333" s="42">
        <v>0.21440102555913679</v>
      </c>
      <c r="D333" s="42">
        <v>0.42880205111827358</v>
      </c>
      <c r="E333" s="42">
        <v>0.64320307667741028</v>
      </c>
      <c r="F333" s="42">
        <v>0.85760410223654715</v>
      </c>
      <c r="G333" s="42">
        <v>1.0720051277956839</v>
      </c>
      <c r="H333" s="42">
        <v>1.2864061533548206</v>
      </c>
      <c r="I333" s="42">
        <v>1.5008071789139574</v>
      </c>
      <c r="J333" s="42">
        <v>1.7152082044730943</v>
      </c>
      <c r="K333" s="42">
        <v>1.9832094864220153</v>
      </c>
      <c r="L333" s="42">
        <v>2.1976105119811518</v>
      </c>
    </row>
    <row r="334" spans="1:12" ht="12.75">
      <c r="A334" s="41">
        <v>303</v>
      </c>
      <c r="B334" s="41" t="s">
        <v>268</v>
      </c>
      <c r="C334" s="42">
        <v>0.10720051277956839</v>
      </c>
      <c r="D334" s="42">
        <v>0.21440102555913679</v>
      </c>
      <c r="E334" s="42">
        <v>0.32160153833870514</v>
      </c>
      <c r="F334" s="42">
        <v>0.48240230750805779</v>
      </c>
      <c r="G334" s="42">
        <v>0.58960282028762623</v>
      </c>
      <c r="H334" s="42">
        <v>0.69680333306719455</v>
      </c>
      <c r="I334" s="42">
        <v>0.80400384584676288</v>
      </c>
      <c r="J334" s="42">
        <v>0.91120435862633131</v>
      </c>
      <c r="K334" s="42">
        <v>1.0184048714058997</v>
      </c>
      <c r="L334" s="42">
        <v>1.1792056405752525</v>
      </c>
    </row>
    <row r="335" spans="1:12" ht="12.75">
      <c r="A335" s="41">
        <v>304</v>
      </c>
      <c r="B335" s="41" t="s">
        <v>270</v>
      </c>
      <c r="C335" s="42">
        <v>0.10720051277956839</v>
      </c>
      <c r="D335" s="42">
        <v>0.21440102555913679</v>
      </c>
      <c r="E335" s="42">
        <v>0.37520179472848936</v>
      </c>
      <c r="F335" s="42">
        <v>0.48240230750805779</v>
      </c>
      <c r="G335" s="42">
        <v>0.58960282028762623</v>
      </c>
      <c r="H335" s="42">
        <v>0.69680333306719455</v>
      </c>
      <c r="I335" s="42">
        <v>0.80400384584676288</v>
      </c>
      <c r="J335" s="42">
        <v>0.91120435862633131</v>
      </c>
      <c r="K335" s="42">
        <v>1.0720051277956839</v>
      </c>
      <c r="L335" s="42">
        <v>1.1792056405752525</v>
      </c>
    </row>
    <row r="336" spans="1:12" ht="25.5">
      <c r="A336" s="41">
        <v>305</v>
      </c>
      <c r="B336" s="41" t="s">
        <v>222</v>
      </c>
      <c r="C336" s="42">
        <v>5.3600256389784197E-2</v>
      </c>
      <c r="D336" s="42">
        <v>0.13400064097446049</v>
      </c>
      <c r="E336" s="42">
        <v>0.18760089736424468</v>
      </c>
      <c r="F336" s="42">
        <v>0.26800128194892098</v>
      </c>
      <c r="G336" s="42">
        <v>0.32160153833870514</v>
      </c>
      <c r="H336" s="42">
        <v>0.37520179472848936</v>
      </c>
      <c r="I336" s="42">
        <v>0.45560217931316566</v>
      </c>
      <c r="J336" s="42">
        <v>0.50920243570294987</v>
      </c>
      <c r="K336" s="42">
        <v>0.58960282028762623</v>
      </c>
      <c r="L336" s="42">
        <v>0.64320307667741028</v>
      </c>
    </row>
    <row r="337" spans="1:12" ht="12.75">
      <c r="A337" s="41">
        <v>306</v>
      </c>
      <c r="B337" s="41" t="s">
        <v>326</v>
      </c>
      <c r="C337" s="42">
        <v>0.10720051277956839</v>
      </c>
      <c r="D337" s="42">
        <v>0.21440102555913679</v>
      </c>
      <c r="E337" s="42">
        <v>0.32160153833870514</v>
      </c>
      <c r="F337" s="42">
        <v>0.32160153833870514</v>
      </c>
      <c r="G337" s="42">
        <v>0.42880205111827358</v>
      </c>
      <c r="H337" s="42">
        <v>0.53600256389784195</v>
      </c>
      <c r="I337" s="42">
        <v>0.64320307667741028</v>
      </c>
      <c r="J337" s="42">
        <v>0.75040358945697871</v>
      </c>
      <c r="K337" s="42">
        <v>0.85760410223654715</v>
      </c>
      <c r="L337" s="42">
        <v>0.85760410223654715</v>
      </c>
    </row>
    <row r="338" spans="1:12" ht="12.75">
      <c r="A338" s="41">
        <v>307</v>
      </c>
      <c r="B338" s="41" t="s">
        <v>327</v>
      </c>
      <c r="C338" s="42">
        <v>0.10720051277956839</v>
      </c>
      <c r="D338" s="42">
        <v>0.32160153833870514</v>
      </c>
      <c r="E338" s="42">
        <v>0.42880205111827358</v>
      </c>
      <c r="F338" s="42">
        <v>0.64320307667741028</v>
      </c>
      <c r="G338" s="42">
        <v>0.75040358945697871</v>
      </c>
      <c r="H338" s="42">
        <v>0.85760410223654715</v>
      </c>
      <c r="I338" s="42">
        <v>1.0720051277956839</v>
      </c>
      <c r="J338" s="42">
        <v>1.1792056405752525</v>
      </c>
      <c r="K338" s="42">
        <v>1.3936066661343891</v>
      </c>
      <c r="L338" s="42">
        <v>1.5008071789139574</v>
      </c>
    </row>
    <row r="339" spans="1:12" ht="12.75">
      <c r="A339" s="41">
        <v>308</v>
      </c>
      <c r="B339" s="41" t="s">
        <v>328</v>
      </c>
      <c r="C339" s="42">
        <v>0.10720051277956839</v>
      </c>
      <c r="D339" s="42">
        <v>0.32160153833870514</v>
      </c>
      <c r="E339" s="42">
        <v>0.42880205111827358</v>
      </c>
      <c r="F339" s="42">
        <v>0.53600256389784195</v>
      </c>
      <c r="G339" s="42">
        <v>0.75040358945697871</v>
      </c>
      <c r="H339" s="42">
        <v>0.85760410223654715</v>
      </c>
      <c r="I339" s="42">
        <v>0.96480461501611559</v>
      </c>
      <c r="J339" s="42">
        <v>1.0720051277956839</v>
      </c>
      <c r="K339" s="42">
        <v>1.2864061533548206</v>
      </c>
      <c r="L339" s="42">
        <v>1.3936066661343891</v>
      </c>
    </row>
    <row r="340" spans="1:12" ht="12.75">
      <c r="A340" s="41">
        <v>309</v>
      </c>
      <c r="B340" s="41" t="s">
        <v>329</v>
      </c>
      <c r="C340" s="42">
        <v>0.21440102555913679</v>
      </c>
      <c r="D340" s="42">
        <v>0.53600256389784195</v>
      </c>
      <c r="E340" s="42">
        <v>0.75040358945697871</v>
      </c>
      <c r="F340" s="42">
        <v>1.0720051277956839</v>
      </c>
      <c r="G340" s="42">
        <v>1.2864061533548206</v>
      </c>
      <c r="H340" s="42">
        <v>1.6080076916935258</v>
      </c>
      <c r="I340" s="42">
        <v>1.8224087172526626</v>
      </c>
      <c r="J340" s="42">
        <v>2.1440102555913678</v>
      </c>
      <c r="K340" s="42">
        <v>2.3584112811505049</v>
      </c>
      <c r="L340" s="42">
        <v>2.6800128194892099</v>
      </c>
    </row>
    <row r="341" spans="1:12" ht="12.75">
      <c r="A341" s="41">
        <v>310</v>
      </c>
      <c r="B341" s="41" t="s">
        <v>330</v>
      </c>
      <c r="C341" s="42">
        <v>0.10720051277956839</v>
      </c>
      <c r="D341" s="42">
        <v>0.21440102555913679</v>
      </c>
      <c r="E341" s="42">
        <v>0.32160153833870514</v>
      </c>
      <c r="F341" s="42">
        <v>0.42880205111827358</v>
      </c>
      <c r="G341" s="42">
        <v>0.53600256389784195</v>
      </c>
      <c r="H341" s="42">
        <v>0.64320307667741028</v>
      </c>
      <c r="I341" s="42">
        <v>0.75040358945697871</v>
      </c>
      <c r="J341" s="42">
        <v>0.85760410223654715</v>
      </c>
      <c r="K341" s="42">
        <v>0.96480461501611559</v>
      </c>
      <c r="L341" s="42">
        <v>1.0720051277956839</v>
      </c>
    </row>
    <row r="342" spans="1:12" ht="12.75">
      <c r="A342" s="41">
        <v>311</v>
      </c>
      <c r="B342" s="41" t="s">
        <v>331</v>
      </c>
      <c r="C342" s="42">
        <v>2.1440102555913678</v>
      </c>
      <c r="D342" s="42">
        <v>4.2880205111827356</v>
      </c>
      <c r="E342" s="42">
        <v>6.432030766774103</v>
      </c>
      <c r="F342" s="42">
        <v>8.5760410223654713</v>
      </c>
      <c r="G342" s="42">
        <v>10.827251790736407</v>
      </c>
      <c r="H342" s="42">
        <v>12.971262046327775</v>
      </c>
      <c r="I342" s="42">
        <v>15.115272301919143</v>
      </c>
      <c r="J342" s="42">
        <v>17.259282557510513</v>
      </c>
      <c r="K342" s="42">
        <v>19.403292813101881</v>
      </c>
      <c r="L342" s="42">
        <v>21.54730306869325</v>
      </c>
    </row>
    <row r="343" spans="1:12" ht="12.75">
      <c r="A343" s="41">
        <v>312</v>
      </c>
      <c r="B343" s="41" t="s">
        <v>332</v>
      </c>
      <c r="C343" s="42">
        <v>0</v>
      </c>
      <c r="D343" s="42">
        <v>0.10720051277956839</v>
      </c>
      <c r="E343" s="42">
        <v>0.10720051277956839</v>
      </c>
      <c r="F343" s="42">
        <v>0.21440102555913679</v>
      </c>
      <c r="G343" s="42">
        <v>0.21440102555913679</v>
      </c>
      <c r="H343" s="42">
        <v>0.32160153833870514</v>
      </c>
      <c r="I343" s="42">
        <v>0.32160153833870514</v>
      </c>
      <c r="J343" s="42">
        <v>0.42880205111827358</v>
      </c>
      <c r="K343" s="42">
        <v>0.42880205111827358</v>
      </c>
      <c r="L343" s="42">
        <v>0.42880205111827358</v>
      </c>
    </row>
    <row r="344" spans="1:12" ht="12.75">
      <c r="A344" s="41">
        <v>313</v>
      </c>
      <c r="B344" s="41" t="s">
        <v>333</v>
      </c>
      <c r="C344" s="42">
        <v>0.75040358945697871</v>
      </c>
      <c r="D344" s="42">
        <v>1.3936066661343891</v>
      </c>
      <c r="E344" s="42">
        <v>2.1440102555913678</v>
      </c>
      <c r="F344" s="42">
        <v>2.7872133322687782</v>
      </c>
      <c r="G344" s="42">
        <v>3.5376169217257569</v>
      </c>
      <c r="H344" s="42">
        <v>4.1808199984031669</v>
      </c>
      <c r="I344" s="42">
        <v>4.9312235878601456</v>
      </c>
      <c r="J344" s="42">
        <v>5.6816271773171243</v>
      </c>
      <c r="K344" s="42">
        <v>6.3248302539945351</v>
      </c>
      <c r="L344" s="42">
        <v>7.0752338434515138</v>
      </c>
    </row>
    <row r="345" spans="1:12" ht="12.75">
      <c r="A345" s="41">
        <v>314</v>
      </c>
      <c r="B345" s="41" t="s">
        <v>334</v>
      </c>
      <c r="C345" s="42">
        <v>0.21440102555913679</v>
      </c>
      <c r="D345" s="42">
        <v>0.32160153833870514</v>
      </c>
      <c r="E345" s="42">
        <v>0.53600256389784195</v>
      </c>
      <c r="F345" s="42">
        <v>0.75040358945697871</v>
      </c>
      <c r="G345" s="42">
        <v>0.85760410223654715</v>
      </c>
      <c r="H345" s="42">
        <v>1.0720051277956839</v>
      </c>
      <c r="I345" s="42">
        <v>1.1792056405752525</v>
      </c>
      <c r="J345" s="42">
        <v>1.3936066661343891</v>
      </c>
      <c r="K345" s="42">
        <v>1.6080076916935258</v>
      </c>
      <c r="L345" s="42">
        <v>1.7152082044730943</v>
      </c>
    </row>
    <row r="346" spans="1:12" ht="25.5">
      <c r="A346" s="41">
        <v>315</v>
      </c>
      <c r="B346" s="41" t="s">
        <v>335</v>
      </c>
      <c r="C346" s="42">
        <v>0</v>
      </c>
      <c r="D346" s="42">
        <v>0.10720051277956839</v>
      </c>
      <c r="E346" s="42">
        <v>0.10720051277956839</v>
      </c>
      <c r="F346" s="42">
        <v>0.10720051277956839</v>
      </c>
      <c r="G346" s="42">
        <v>0.21440102555913679</v>
      </c>
      <c r="H346" s="42">
        <v>0.21440102555913679</v>
      </c>
      <c r="I346" s="42">
        <v>0.21440102555913679</v>
      </c>
      <c r="J346" s="42">
        <v>0.32160153833870514</v>
      </c>
      <c r="K346" s="42">
        <v>0.32160153833870514</v>
      </c>
      <c r="L346" s="42">
        <v>0.32160153833870514</v>
      </c>
    </row>
    <row r="347" spans="1:12" ht="25.5">
      <c r="A347" s="41">
        <v>316</v>
      </c>
      <c r="B347" s="41" t="s">
        <v>336</v>
      </c>
      <c r="C347" s="42">
        <v>0.10720051277956839</v>
      </c>
      <c r="D347" s="42">
        <v>0.21440102555913679</v>
      </c>
      <c r="E347" s="42">
        <v>0.32160153833870514</v>
      </c>
      <c r="F347" s="42">
        <v>0.42880205111827358</v>
      </c>
      <c r="G347" s="42">
        <v>0.53600256389784195</v>
      </c>
      <c r="H347" s="42">
        <v>0.64320307667741028</v>
      </c>
      <c r="I347" s="42">
        <v>0.75040358945697871</v>
      </c>
      <c r="J347" s="42">
        <v>0.85760410223654715</v>
      </c>
      <c r="K347" s="42">
        <v>0.96480461501611559</v>
      </c>
      <c r="L347" s="42">
        <v>1.0720051277956839</v>
      </c>
    </row>
    <row r="348" spans="1:12" ht="12.75">
      <c r="A348" s="41">
        <v>317</v>
      </c>
      <c r="B348" s="41" t="s">
        <v>337</v>
      </c>
      <c r="C348" s="42">
        <v>0.21440102555913679</v>
      </c>
      <c r="D348" s="42">
        <v>0.42880205111827358</v>
      </c>
      <c r="E348" s="42">
        <v>0.64320307667741028</v>
      </c>
      <c r="F348" s="42">
        <v>0.85760410223654715</v>
      </c>
      <c r="G348" s="42">
        <v>1.0720051277956839</v>
      </c>
      <c r="H348" s="42">
        <v>1.2864061533548206</v>
      </c>
      <c r="I348" s="42">
        <v>1.5008071789139574</v>
      </c>
      <c r="J348" s="42">
        <v>1.7152082044730943</v>
      </c>
      <c r="K348" s="42">
        <v>1.8224087172526626</v>
      </c>
      <c r="L348" s="42">
        <v>2.0368097428117995</v>
      </c>
    </row>
    <row r="349" spans="1:12" ht="12.75">
      <c r="A349" s="41">
        <v>318</v>
      </c>
      <c r="B349" s="41" t="s">
        <v>338</v>
      </c>
      <c r="C349" s="42">
        <v>2.2512107683709361</v>
      </c>
      <c r="D349" s="42">
        <v>4.5024215367418723</v>
      </c>
      <c r="E349" s="42">
        <v>6.8608328178923772</v>
      </c>
      <c r="F349" s="42">
        <v>9.1120435862633133</v>
      </c>
      <c r="G349" s="42">
        <v>11.363254354634249</v>
      </c>
      <c r="H349" s="42">
        <v>13.614465123005186</v>
      </c>
      <c r="I349" s="42">
        <v>15.972876404155691</v>
      </c>
      <c r="J349" s="42">
        <v>18.224087172526627</v>
      </c>
      <c r="K349" s="42">
        <v>20.475297940897565</v>
      </c>
      <c r="L349" s="42">
        <v>22.726508709268497</v>
      </c>
    </row>
    <row r="350" spans="1:12" ht="12.75">
      <c r="A350" s="41">
        <v>319</v>
      </c>
      <c r="B350" s="41" t="s">
        <v>339</v>
      </c>
      <c r="C350" s="42">
        <v>0.10720051277956839</v>
      </c>
      <c r="D350" s="42">
        <v>0.21440102555913679</v>
      </c>
      <c r="E350" s="42">
        <v>0.21440102555913679</v>
      </c>
      <c r="F350" s="42">
        <v>0.32160153833870514</v>
      </c>
      <c r="G350" s="42">
        <v>0.42880205111827358</v>
      </c>
      <c r="H350" s="42">
        <v>0.53600256389784195</v>
      </c>
      <c r="I350" s="42">
        <v>0.64320307667741028</v>
      </c>
      <c r="J350" s="42">
        <v>0.64320307667741028</v>
      </c>
      <c r="K350" s="42">
        <v>0.75040358945697871</v>
      </c>
      <c r="L350" s="42">
        <v>0.85760410223654715</v>
      </c>
    </row>
    <row r="351" spans="1:12" ht="12.75">
      <c r="A351" s="41">
        <v>320</v>
      </c>
      <c r="B351" s="41" t="s">
        <v>340</v>
      </c>
      <c r="C351" s="42">
        <v>0.10720051277956839</v>
      </c>
      <c r="D351" s="42">
        <v>0.32160153833870514</v>
      </c>
      <c r="E351" s="42">
        <v>0.42880205111827358</v>
      </c>
      <c r="F351" s="42">
        <v>0.53600256389784195</v>
      </c>
      <c r="G351" s="42">
        <v>0.75040358945697871</v>
      </c>
      <c r="H351" s="42">
        <v>0.85760410223654715</v>
      </c>
      <c r="I351" s="42">
        <v>0.96480461501611559</v>
      </c>
      <c r="J351" s="42">
        <v>1.0720051277956839</v>
      </c>
      <c r="K351" s="42">
        <v>1.2864061533548206</v>
      </c>
      <c r="L351" s="42">
        <v>1.3936066661343891</v>
      </c>
    </row>
    <row r="352" spans="1:12" ht="12.75">
      <c r="A352" s="41">
        <v>321</v>
      </c>
      <c r="B352" s="41" t="s">
        <v>228</v>
      </c>
      <c r="C352" s="42">
        <v>0.10720051277956839</v>
      </c>
      <c r="D352" s="42">
        <v>0.16080076916935257</v>
      </c>
      <c r="E352" s="42">
        <v>0.26800128194892098</v>
      </c>
      <c r="F352" s="42">
        <v>0.32160153833870514</v>
      </c>
      <c r="G352" s="42">
        <v>0.42880205111827358</v>
      </c>
      <c r="H352" s="42">
        <v>0.53600256389784195</v>
      </c>
      <c r="I352" s="42">
        <v>0.58960282028762623</v>
      </c>
      <c r="J352" s="42">
        <v>0.69680333306719455</v>
      </c>
      <c r="K352" s="42">
        <v>0.75040358945697871</v>
      </c>
      <c r="L352" s="42">
        <v>0.85760410223654715</v>
      </c>
    </row>
    <row r="353" spans="1:12" ht="12.75">
      <c r="A353" s="41">
        <v>322</v>
      </c>
      <c r="B353" s="41" t="s">
        <v>341</v>
      </c>
      <c r="C353" s="42">
        <v>0</v>
      </c>
      <c r="D353" s="42">
        <v>0</v>
      </c>
      <c r="E353" s="42">
        <v>0</v>
      </c>
      <c r="F353" s="42">
        <v>0.10720051277956839</v>
      </c>
      <c r="G353" s="42">
        <v>0.10720051277956839</v>
      </c>
      <c r="H353" s="42">
        <v>0.10720051277956839</v>
      </c>
      <c r="I353" s="42">
        <v>0.10720051277956839</v>
      </c>
      <c r="J353" s="42">
        <v>0.10720051277956839</v>
      </c>
      <c r="K353" s="42">
        <v>0.10720051277956839</v>
      </c>
      <c r="L353" s="42">
        <v>0.21440102555913679</v>
      </c>
    </row>
    <row r="354" spans="1:12" ht="25.5">
      <c r="A354" s="41">
        <v>323</v>
      </c>
      <c r="B354" s="41" t="s">
        <v>342</v>
      </c>
      <c r="C354" s="42">
        <v>2.2512107683709361</v>
      </c>
      <c r="D354" s="42">
        <v>4.3952210239623035</v>
      </c>
      <c r="E354" s="42">
        <v>6.6464317923332406</v>
      </c>
      <c r="F354" s="42">
        <v>8.790442047924607</v>
      </c>
      <c r="G354" s="42">
        <v>11.041652816295546</v>
      </c>
      <c r="H354" s="42">
        <v>13.185663071886912</v>
      </c>
      <c r="I354" s="42">
        <v>15.436873840257849</v>
      </c>
      <c r="J354" s="42">
        <v>17.580884095849214</v>
      </c>
      <c r="K354" s="42">
        <v>19.832094864220153</v>
      </c>
      <c r="L354" s="42">
        <v>21.976105119811521</v>
      </c>
    </row>
    <row r="355" spans="1:12" ht="12.75">
      <c r="A355" s="41">
        <v>324</v>
      </c>
      <c r="B355" s="41" t="s">
        <v>343</v>
      </c>
      <c r="C355" s="42">
        <v>0.32160153833870514</v>
      </c>
      <c r="D355" s="42">
        <v>0.75040358945697871</v>
      </c>
      <c r="E355" s="42">
        <v>1.0720051277956839</v>
      </c>
      <c r="F355" s="42">
        <v>1.5008071789139574</v>
      </c>
      <c r="G355" s="42">
        <v>1.8224087172526626</v>
      </c>
      <c r="H355" s="42">
        <v>2.2512107683709361</v>
      </c>
      <c r="I355" s="42">
        <v>2.5728123067096411</v>
      </c>
      <c r="J355" s="42">
        <v>3.0016143578279149</v>
      </c>
      <c r="K355" s="42">
        <v>3.3232158961666203</v>
      </c>
      <c r="L355" s="42">
        <v>3.7520179472848936</v>
      </c>
    </row>
    <row r="356" spans="1:12" ht="12.75">
      <c r="A356" s="41">
        <v>325</v>
      </c>
      <c r="B356" s="41" t="s">
        <v>344</v>
      </c>
      <c r="C356" s="42">
        <v>0.21440102555913679</v>
      </c>
      <c r="D356" s="42">
        <v>0.53600256389784195</v>
      </c>
      <c r="E356" s="42">
        <v>0.75040358945697871</v>
      </c>
      <c r="F356" s="42">
        <v>1.0720051277956839</v>
      </c>
      <c r="G356" s="42">
        <v>1.2864061533548206</v>
      </c>
      <c r="H356" s="42">
        <v>1.5008071789139574</v>
      </c>
      <c r="I356" s="42">
        <v>1.8224087172526626</v>
      </c>
      <c r="J356" s="42">
        <v>2.0368097428117995</v>
      </c>
      <c r="K356" s="42">
        <v>2.3584112811505049</v>
      </c>
      <c r="L356" s="42">
        <v>2.5728123067096411</v>
      </c>
    </row>
    <row r="357" spans="1:12" ht="12.75">
      <c r="A357" s="41">
        <v>326</v>
      </c>
      <c r="B357" s="41" t="s">
        <v>345</v>
      </c>
      <c r="C357" s="42">
        <v>2.2512107683709361</v>
      </c>
      <c r="D357" s="42">
        <v>4.5024215367418723</v>
      </c>
      <c r="E357" s="42">
        <v>6.7536323051128084</v>
      </c>
      <c r="F357" s="42">
        <v>9.0048430734837446</v>
      </c>
      <c r="G357" s="42">
        <v>11.256053841854682</v>
      </c>
      <c r="H357" s="42">
        <v>13.507264610225617</v>
      </c>
      <c r="I357" s="42">
        <v>15.758475378596552</v>
      </c>
      <c r="J357" s="42">
        <v>18.009686146967489</v>
      </c>
      <c r="K357" s="42">
        <v>20.260896915338424</v>
      </c>
      <c r="L357" s="42">
        <v>22.512107683709363</v>
      </c>
    </row>
    <row r="358" spans="1:12" ht="12.75">
      <c r="A358" s="41">
        <v>327</v>
      </c>
      <c r="B358" s="41" t="s">
        <v>346</v>
      </c>
      <c r="C358" s="42">
        <v>0.10720051277956839</v>
      </c>
      <c r="D358" s="42">
        <v>0.21440102555913679</v>
      </c>
      <c r="E358" s="42">
        <v>0.32160153833870514</v>
      </c>
      <c r="F358" s="42">
        <v>0.42880205111827358</v>
      </c>
      <c r="G358" s="42">
        <v>0.53600256389784195</v>
      </c>
      <c r="H358" s="42">
        <v>0.64320307667741028</v>
      </c>
      <c r="I358" s="42">
        <v>0.75040358945697871</v>
      </c>
      <c r="J358" s="42">
        <v>0.85760410223654715</v>
      </c>
      <c r="K358" s="42">
        <v>0.96480461501611559</v>
      </c>
      <c r="L358" s="42">
        <v>1.0720051277956839</v>
      </c>
    </row>
    <row r="359" spans="1:12" ht="12.75">
      <c r="A359" s="41">
        <v>328</v>
      </c>
      <c r="B359" s="41" t="s">
        <v>347</v>
      </c>
      <c r="C359" s="42">
        <v>0.10720051277956839</v>
      </c>
      <c r="D359" s="42">
        <v>0.10720051277956839</v>
      </c>
      <c r="E359" s="42">
        <v>0.21440102555913679</v>
      </c>
      <c r="F359" s="42">
        <v>0.32160153833870514</v>
      </c>
      <c r="G359" s="42">
        <v>0.32160153833870514</v>
      </c>
      <c r="H359" s="42">
        <v>0.42880205111827358</v>
      </c>
      <c r="I359" s="42">
        <v>0.53600256389784195</v>
      </c>
      <c r="J359" s="42">
        <v>0.53600256389784195</v>
      </c>
      <c r="K359" s="42">
        <v>0.64320307667741028</v>
      </c>
      <c r="L359" s="42">
        <v>0.8</v>
      </c>
    </row>
    <row r="360" spans="1:12" ht="12.75">
      <c r="A360" s="41">
        <v>329</v>
      </c>
      <c r="B360" s="41" t="s">
        <v>348</v>
      </c>
      <c r="C360" s="42">
        <v>4.2880205111827356</v>
      </c>
      <c r="D360" s="42">
        <v>8.4688405095859025</v>
      </c>
      <c r="E360" s="42">
        <v>12.756861020768639</v>
      </c>
      <c r="F360" s="42">
        <v>17.044881531951376</v>
      </c>
      <c r="G360" s="42">
        <v>21.225701530354542</v>
      </c>
      <c r="H360" s="42">
        <v>25.513722041537278</v>
      </c>
      <c r="I360" s="42">
        <v>29.801742552720015</v>
      </c>
      <c r="J360" s="42">
        <v>34.089763063902751</v>
      </c>
      <c r="K360" s="42">
        <v>38.270583062305917</v>
      </c>
      <c r="L360" s="42">
        <v>42.558603573488654</v>
      </c>
    </row>
    <row r="361" spans="1:12" ht="12.75">
      <c r="A361" s="41">
        <v>330</v>
      </c>
      <c r="B361" s="41" t="s">
        <v>349</v>
      </c>
      <c r="C361" s="42">
        <v>0</v>
      </c>
      <c r="D361" s="42">
        <v>0</v>
      </c>
      <c r="E361" s="42">
        <v>5.3600256389784197E-2</v>
      </c>
      <c r="F361" s="42">
        <v>5.3600256389784197E-2</v>
      </c>
      <c r="G361" s="42">
        <v>5.3600256389784197E-2</v>
      </c>
      <c r="H361" s="42">
        <v>5.3600256389784197E-2</v>
      </c>
      <c r="I361" s="42">
        <v>0.10720051277956839</v>
      </c>
      <c r="J361" s="42">
        <v>0.10720051277956839</v>
      </c>
      <c r="K361" s="42">
        <v>0.10720051277956839</v>
      </c>
      <c r="L361" s="42">
        <v>0.10720051277956839</v>
      </c>
    </row>
    <row r="362" spans="1:12" ht="12.75">
      <c r="A362" s="41">
        <v>331</v>
      </c>
      <c r="B362" s="41" t="s">
        <v>277</v>
      </c>
      <c r="C362" s="42">
        <v>0.48240230750805779</v>
      </c>
      <c r="D362" s="42">
        <v>0.96480461501611559</v>
      </c>
      <c r="E362" s="42">
        <v>1.4472069225241733</v>
      </c>
      <c r="F362" s="42">
        <v>1.9296092300322312</v>
      </c>
      <c r="G362" s="42">
        <v>2.4120115375402889</v>
      </c>
      <c r="H362" s="42">
        <v>2.8408135886585621</v>
      </c>
      <c r="I362" s="42">
        <v>3.3232158961666203</v>
      </c>
      <c r="J362" s="42">
        <v>3.8056182036746775</v>
      </c>
      <c r="K362" s="42">
        <v>4.2880205111827356</v>
      </c>
      <c r="L362" s="42">
        <v>4.7704228186907933</v>
      </c>
    </row>
    <row r="363" spans="1:12" ht="12.75">
      <c r="A363" s="41">
        <v>332</v>
      </c>
      <c r="B363" s="41" t="s">
        <v>350</v>
      </c>
      <c r="C363" s="42">
        <v>0.10720051277956839</v>
      </c>
      <c r="D363" s="42">
        <v>0.10720051277956839</v>
      </c>
      <c r="E363" s="42">
        <v>0.21440102555913679</v>
      </c>
      <c r="F363" s="42">
        <v>0.32160153833870514</v>
      </c>
      <c r="G363" s="42">
        <v>0.32160153833870514</v>
      </c>
      <c r="H363" s="42">
        <v>0.42880205111827358</v>
      </c>
      <c r="I363" s="42">
        <v>0.53600256389784195</v>
      </c>
      <c r="J363" s="42">
        <v>0.64320307667741028</v>
      </c>
      <c r="K363" s="42">
        <v>0.64320307667741028</v>
      </c>
      <c r="L363" s="42">
        <v>0.75040358945697871</v>
      </c>
    </row>
    <row r="364" spans="1:12" ht="12.75">
      <c r="A364" s="41">
        <v>333</v>
      </c>
      <c r="B364" s="41" t="s">
        <v>242</v>
      </c>
      <c r="C364" s="42">
        <v>0.13400064097446049</v>
      </c>
      <c r="D364" s="42">
        <v>0.26800128194892098</v>
      </c>
      <c r="E364" s="42">
        <v>0.37520179472848936</v>
      </c>
      <c r="F364" s="42">
        <v>0.50920243570294987</v>
      </c>
      <c r="G364" s="42">
        <v>0.64320307667741028</v>
      </c>
      <c r="H364" s="42">
        <v>0.7772037176518708</v>
      </c>
      <c r="I364" s="42">
        <v>0.91120435862633131</v>
      </c>
      <c r="J364" s="42">
        <v>1.0184048714058997</v>
      </c>
      <c r="K364" s="42">
        <v>1.1524055123803603</v>
      </c>
      <c r="L364" s="42">
        <v>1.2864061533548206</v>
      </c>
    </row>
    <row r="365" spans="1:12" ht="12.75">
      <c r="A365" s="41">
        <v>334</v>
      </c>
      <c r="B365" s="41" t="s">
        <v>351</v>
      </c>
      <c r="C365" s="42">
        <v>0.10720051277956839</v>
      </c>
      <c r="D365" s="42">
        <v>0.10720051277956839</v>
      </c>
      <c r="E365" s="42">
        <v>0.21440102555913679</v>
      </c>
      <c r="F365" s="42">
        <v>0.32160153833870514</v>
      </c>
      <c r="G365" s="42">
        <v>0.32160153833870514</v>
      </c>
      <c r="H365" s="42">
        <v>0.42880205111827358</v>
      </c>
      <c r="I365" s="42">
        <v>0.53600256389784195</v>
      </c>
      <c r="J365" s="42">
        <v>0.53600256389784195</v>
      </c>
      <c r="K365" s="42">
        <v>0.64320307667741028</v>
      </c>
      <c r="L365" s="42">
        <v>0.75040358945697871</v>
      </c>
    </row>
    <row r="366" spans="1:12" ht="12.75">
      <c r="A366" s="41">
        <v>335</v>
      </c>
      <c r="B366" s="41" t="s">
        <v>352</v>
      </c>
      <c r="C366" s="42">
        <v>0.32160153833870514</v>
      </c>
      <c r="D366" s="42">
        <v>0.75040358945697871</v>
      </c>
      <c r="E366" s="42">
        <v>1.0720051277956839</v>
      </c>
      <c r="F366" s="42">
        <v>1.5008071789139574</v>
      </c>
      <c r="G366" s="42">
        <v>1.8224087172526626</v>
      </c>
      <c r="H366" s="42">
        <v>2.2512107683709361</v>
      </c>
      <c r="I366" s="42">
        <v>2.5728123067096411</v>
      </c>
      <c r="J366" s="42">
        <v>3.0016143578279149</v>
      </c>
      <c r="K366" s="42">
        <v>3.3232158961666203</v>
      </c>
      <c r="L366" s="42">
        <v>3.7520179472848936</v>
      </c>
    </row>
    <row r="367" spans="1:12" ht="12.75">
      <c r="A367" s="41">
        <v>336</v>
      </c>
      <c r="B367" s="41" t="s">
        <v>353</v>
      </c>
      <c r="C367" s="42">
        <v>0.10720051277956839</v>
      </c>
      <c r="D367" s="42">
        <v>0.21440102555913679</v>
      </c>
      <c r="E367" s="42">
        <v>0.21440102555913679</v>
      </c>
      <c r="F367" s="42">
        <v>0.32160153833870514</v>
      </c>
      <c r="G367" s="42">
        <v>0.42880205111827358</v>
      </c>
      <c r="H367" s="42">
        <v>0.53600256389784195</v>
      </c>
      <c r="I367" s="42">
        <v>0.64320307667741028</v>
      </c>
      <c r="J367" s="42">
        <v>0.64320307667741028</v>
      </c>
      <c r="K367" s="42">
        <v>0.75040358945697871</v>
      </c>
      <c r="L367" s="42">
        <v>0.85760410223654715</v>
      </c>
    </row>
    <row r="368" spans="1:12" ht="12.75">
      <c r="A368" s="41">
        <v>337</v>
      </c>
      <c r="B368" s="41" t="s">
        <v>354</v>
      </c>
      <c r="C368" s="42">
        <v>0.32160153833870514</v>
      </c>
      <c r="D368" s="42">
        <v>0.64320307667741028</v>
      </c>
      <c r="E368" s="42">
        <v>0.96480461501611559</v>
      </c>
      <c r="F368" s="42">
        <v>1.1792056405752525</v>
      </c>
      <c r="G368" s="42">
        <v>1.5008071789139574</v>
      </c>
      <c r="H368" s="42">
        <v>1.8224087172526626</v>
      </c>
      <c r="I368" s="42">
        <v>2.1440102555913678</v>
      </c>
      <c r="J368" s="42">
        <v>2.4656117939300728</v>
      </c>
      <c r="K368" s="42">
        <v>2.7872133322687782</v>
      </c>
      <c r="L368" s="42">
        <v>3.0016143578279149</v>
      </c>
    </row>
    <row r="369" spans="1:12" ht="12.75">
      <c r="A369" s="41">
        <v>338</v>
      </c>
      <c r="B369" s="41" t="s">
        <v>355</v>
      </c>
      <c r="C369" s="42">
        <v>0.10720051277956839</v>
      </c>
      <c r="D369" s="42">
        <v>0.10720051277956839</v>
      </c>
      <c r="E369" s="42">
        <v>0.21440102555913679</v>
      </c>
      <c r="F369" s="42">
        <v>0.21440102555913679</v>
      </c>
      <c r="G369" s="42">
        <v>0.32160153833870514</v>
      </c>
      <c r="H369" s="42">
        <v>0.42880205111827358</v>
      </c>
      <c r="I369" s="42">
        <v>0.42880205111827358</v>
      </c>
      <c r="J369" s="42">
        <v>0.53600256389784195</v>
      </c>
      <c r="K369" s="42">
        <v>0.64320307667741028</v>
      </c>
      <c r="L369" s="42">
        <v>0.64320307667741028</v>
      </c>
    </row>
    <row r="370" spans="1:12" ht="12.75">
      <c r="A370" s="41">
        <v>339</v>
      </c>
      <c r="B370" s="41" t="s">
        <v>356</v>
      </c>
      <c r="C370" s="42">
        <v>0.96480461501611559</v>
      </c>
      <c r="D370" s="42">
        <v>2.0368097428117995</v>
      </c>
      <c r="E370" s="42">
        <v>3.0016143578279149</v>
      </c>
      <c r="F370" s="42">
        <v>4.073619485623599</v>
      </c>
      <c r="G370" s="42">
        <v>5.0384241006397144</v>
      </c>
      <c r="H370" s="42">
        <v>6.1104292284353985</v>
      </c>
      <c r="I370" s="42">
        <v>7.0752338434515138</v>
      </c>
      <c r="J370" s="42">
        <v>8.147238971247198</v>
      </c>
      <c r="K370" s="42">
        <v>9.1120435862633133</v>
      </c>
      <c r="L370" s="42">
        <v>10.184048714058997</v>
      </c>
    </row>
    <row r="371" spans="1:12" ht="12.75">
      <c r="A371" s="41">
        <v>340</v>
      </c>
      <c r="B371" s="41" t="s">
        <v>357</v>
      </c>
      <c r="C371" s="42">
        <v>0.21440102555913679</v>
      </c>
      <c r="D371" s="42">
        <v>0.42880205111827358</v>
      </c>
      <c r="E371" s="42">
        <v>0.64320307667741028</v>
      </c>
      <c r="F371" s="42">
        <v>0.96480461501611559</v>
      </c>
      <c r="G371" s="42">
        <v>1.1792056405752525</v>
      </c>
      <c r="H371" s="42">
        <v>1.3936066661343891</v>
      </c>
      <c r="I371" s="42">
        <v>1.6080076916935258</v>
      </c>
      <c r="J371" s="42">
        <v>1.8224087172526626</v>
      </c>
      <c r="K371" s="42">
        <v>2.0368097428117995</v>
      </c>
      <c r="L371" s="42">
        <v>2.2512107683709361</v>
      </c>
    </row>
    <row r="372" spans="1:12" ht="12.75">
      <c r="A372" s="41">
        <v>341</v>
      </c>
      <c r="B372" s="41" t="s">
        <v>358</v>
      </c>
      <c r="C372" s="42">
        <v>2.3584112811505049</v>
      </c>
      <c r="D372" s="42">
        <v>4.7168225623010098</v>
      </c>
      <c r="E372" s="42">
        <v>7.0752338434515138</v>
      </c>
      <c r="F372" s="42">
        <v>9.4336451246020196</v>
      </c>
      <c r="G372" s="42">
        <v>11.792056405752524</v>
      </c>
      <c r="H372" s="42">
        <v>14.150467686903028</v>
      </c>
      <c r="I372" s="42">
        <v>16.508878968053533</v>
      </c>
      <c r="J372" s="42">
        <v>18.867290249204039</v>
      </c>
      <c r="K372" s="42">
        <v>21.118501017574971</v>
      </c>
      <c r="L372" s="42">
        <v>23.476912298725477</v>
      </c>
    </row>
    <row r="373" spans="1:12" ht="25.5">
      <c r="A373" s="41">
        <v>342</v>
      </c>
      <c r="B373" s="41" t="s">
        <v>175</v>
      </c>
      <c r="C373" s="42">
        <v>0.32160153833870514</v>
      </c>
      <c r="D373" s="42">
        <v>0.69680333306719455</v>
      </c>
      <c r="E373" s="42">
        <v>1.0184048714058997</v>
      </c>
      <c r="F373" s="42">
        <v>1.3400064097446049</v>
      </c>
      <c r="G373" s="42">
        <v>1.7152082044730943</v>
      </c>
      <c r="H373" s="42">
        <v>2.0368097428117995</v>
      </c>
      <c r="I373" s="42">
        <v>2.3584112811505049</v>
      </c>
      <c r="J373" s="42">
        <v>2.7336130758789938</v>
      </c>
      <c r="K373" s="42">
        <v>3.0552146142176992</v>
      </c>
      <c r="L373" s="42">
        <v>3.3768161525564042</v>
      </c>
    </row>
    <row r="374" spans="1:12" ht="25.5">
      <c r="A374" s="41">
        <v>343</v>
      </c>
      <c r="B374" s="41" t="s">
        <v>359</v>
      </c>
      <c r="C374" s="42">
        <v>0.10720051277956839</v>
      </c>
      <c r="D374" s="42">
        <v>0.21440102555913679</v>
      </c>
      <c r="E374" s="42">
        <v>0.21440102555913679</v>
      </c>
      <c r="F374" s="42">
        <v>0.32160153833870514</v>
      </c>
      <c r="G374" s="42">
        <v>0.42880205111827358</v>
      </c>
      <c r="H374" s="42">
        <v>0.53600256389784195</v>
      </c>
      <c r="I374" s="42">
        <v>0.64320307667741028</v>
      </c>
      <c r="J374" s="42">
        <v>0.64320307667741028</v>
      </c>
      <c r="K374" s="42">
        <v>0.75040358945697871</v>
      </c>
      <c r="L374" s="42">
        <v>0.85760410223654715</v>
      </c>
    </row>
    <row r="375" spans="1:12" ht="25.5">
      <c r="A375" s="41">
        <v>344</v>
      </c>
      <c r="B375" s="41" t="s">
        <v>360</v>
      </c>
      <c r="C375" s="42">
        <v>0.10720051277956839</v>
      </c>
      <c r="D375" s="42">
        <v>0.21440102555913679</v>
      </c>
      <c r="E375" s="42">
        <v>0.21440102555913679</v>
      </c>
      <c r="F375" s="42">
        <v>0.32160153833870514</v>
      </c>
      <c r="G375" s="42">
        <v>0.42880205111827358</v>
      </c>
      <c r="H375" s="42">
        <v>0.53600256389784195</v>
      </c>
      <c r="I375" s="42">
        <v>0.53600256389784195</v>
      </c>
      <c r="J375" s="42">
        <v>0.64320307667741028</v>
      </c>
      <c r="K375" s="42">
        <v>0.75040358945697871</v>
      </c>
      <c r="L375" s="42">
        <v>0.85760410223654715</v>
      </c>
    </row>
    <row r="376" spans="1:12" ht="12.75">
      <c r="A376" s="41">
        <v>345</v>
      </c>
      <c r="B376" s="41" t="s">
        <v>361</v>
      </c>
      <c r="C376" s="42">
        <v>2.1440102555913678</v>
      </c>
      <c r="D376" s="42">
        <v>4.2880205111827356</v>
      </c>
      <c r="E376" s="42">
        <v>6.432030766774103</v>
      </c>
      <c r="F376" s="42">
        <v>8.5760410223654713</v>
      </c>
      <c r="G376" s="42">
        <v>10.72005127795684</v>
      </c>
      <c r="H376" s="42">
        <v>12.864061533548206</v>
      </c>
      <c r="I376" s="42">
        <v>14.900871276360007</v>
      </c>
      <c r="J376" s="42">
        <v>17.044881531951376</v>
      </c>
      <c r="K376" s="42">
        <v>19.18889178754274</v>
      </c>
      <c r="L376" s="42">
        <v>21.332902043134109</v>
      </c>
    </row>
    <row r="377" spans="1:12" ht="12.75">
      <c r="A377" s="41">
        <v>346</v>
      </c>
      <c r="B377" s="41" t="s">
        <v>362</v>
      </c>
      <c r="C377" s="42">
        <v>0</v>
      </c>
      <c r="D377" s="42">
        <v>0</v>
      </c>
      <c r="E377" s="42">
        <v>0</v>
      </c>
      <c r="F377" s="42">
        <v>0.10720051277956839</v>
      </c>
      <c r="G377" s="42">
        <v>0.10720051277956839</v>
      </c>
      <c r="H377" s="42">
        <v>0.10720051277956839</v>
      </c>
      <c r="I377" s="42">
        <v>0.10720051277956839</v>
      </c>
      <c r="J377" s="42">
        <v>0.10720051277956839</v>
      </c>
      <c r="K377" s="42">
        <v>0.10720051277956839</v>
      </c>
      <c r="L377" s="42">
        <v>0.10720051277956839</v>
      </c>
    </row>
    <row r="378" spans="1:12" ht="12.75">
      <c r="A378" s="41">
        <v>347</v>
      </c>
      <c r="B378" s="41" t="s">
        <v>363</v>
      </c>
      <c r="C378" s="42">
        <v>0</v>
      </c>
      <c r="D378" s="42">
        <v>0</v>
      </c>
      <c r="E378" s="42">
        <v>0</v>
      </c>
      <c r="F378" s="42">
        <v>0.10720051277956839</v>
      </c>
      <c r="G378" s="42">
        <v>0.10720051277956839</v>
      </c>
      <c r="H378" s="42">
        <v>0.10720051277956839</v>
      </c>
      <c r="I378" s="42">
        <v>0.10720051277956839</v>
      </c>
      <c r="J378" s="42">
        <v>0.10720051277956839</v>
      </c>
      <c r="K378" s="42">
        <v>0.10720051277956839</v>
      </c>
      <c r="L378" s="42">
        <v>0.21440102555913679</v>
      </c>
    </row>
    <row r="379" spans="1:12" ht="12.75">
      <c r="A379" s="41">
        <v>348</v>
      </c>
      <c r="B379" s="41" t="s">
        <v>364</v>
      </c>
      <c r="C379" s="42">
        <v>1.1256053841854681</v>
      </c>
      <c r="D379" s="42">
        <v>2.2512107683709361</v>
      </c>
      <c r="E379" s="42">
        <v>3.3768161525564042</v>
      </c>
      <c r="F379" s="42">
        <v>4.4488212803520888</v>
      </c>
      <c r="G379" s="42">
        <v>5.5744266645375564</v>
      </c>
      <c r="H379" s="42">
        <v>6.700032048723024</v>
      </c>
      <c r="I379" s="42">
        <v>7.8256374329084926</v>
      </c>
      <c r="J379" s="42">
        <v>8.9512428170939611</v>
      </c>
      <c r="K379" s="42">
        <v>8.9</v>
      </c>
      <c r="L379" s="42">
        <v>9.9</v>
      </c>
    </row>
    <row r="380" spans="1:12" ht="25.5">
      <c r="A380" s="41">
        <v>349</v>
      </c>
      <c r="B380" s="41" t="s">
        <v>365</v>
      </c>
      <c r="C380" s="42">
        <v>0.21440102555913679</v>
      </c>
      <c r="D380" s="42">
        <v>0.32160153833870514</v>
      </c>
      <c r="E380" s="42">
        <v>0.53600256389784195</v>
      </c>
      <c r="F380" s="42">
        <v>0.75040358945697871</v>
      </c>
      <c r="G380" s="42">
        <v>0.85760410223654715</v>
      </c>
      <c r="H380" s="42">
        <v>1.0720051277956839</v>
      </c>
      <c r="I380" s="42">
        <v>1.1792056405752525</v>
      </c>
      <c r="J380" s="42">
        <v>1.3936066661343891</v>
      </c>
      <c r="K380" s="42">
        <v>1.6080076916935258</v>
      </c>
      <c r="L380" s="42">
        <v>1.7152082044730943</v>
      </c>
    </row>
    <row r="381" spans="1:12" ht="12.75">
      <c r="A381" s="41">
        <v>350</v>
      </c>
      <c r="B381" s="41" t="s">
        <v>318</v>
      </c>
      <c r="C381" s="42">
        <v>0.10720051277956839</v>
      </c>
      <c r="D381" s="42">
        <v>0.32160153833870514</v>
      </c>
      <c r="E381" s="42">
        <v>0.42880205111827358</v>
      </c>
      <c r="F381" s="42">
        <v>0.64320307667741028</v>
      </c>
      <c r="G381" s="42">
        <v>0.75040358945697871</v>
      </c>
      <c r="H381" s="42">
        <v>0.96480461501611559</v>
      </c>
      <c r="I381" s="42">
        <v>1.0720051277956839</v>
      </c>
      <c r="J381" s="42">
        <v>1.2864061533548206</v>
      </c>
      <c r="K381" s="42">
        <v>1.3936066661343891</v>
      </c>
      <c r="L381" s="42">
        <v>1.6080076916935258</v>
      </c>
    </row>
    <row r="382" spans="1:12" ht="12.75">
      <c r="A382" s="41">
        <v>351</v>
      </c>
      <c r="B382" s="41" t="s">
        <v>366</v>
      </c>
      <c r="C382" s="42">
        <v>0.53600256389784195</v>
      </c>
      <c r="D382" s="42">
        <v>0.96480461501611559</v>
      </c>
      <c r="E382" s="42">
        <v>1.5008071789139574</v>
      </c>
      <c r="F382" s="42">
        <v>1.9296092300322312</v>
      </c>
      <c r="G382" s="42">
        <v>2.4656117939300728</v>
      </c>
      <c r="H382" s="42">
        <v>2.8944138450483465</v>
      </c>
      <c r="I382" s="42">
        <v>3.4304164089461886</v>
      </c>
      <c r="J382" s="42">
        <v>3.9664189728440307</v>
      </c>
      <c r="K382" s="42">
        <v>4.3952210239623035</v>
      </c>
      <c r="L382" s="42">
        <v>4.9312235878601456</v>
      </c>
    </row>
    <row r="383" spans="1:12" ht="25.5">
      <c r="A383" s="41">
        <v>352</v>
      </c>
      <c r="B383" s="41" t="s">
        <v>367</v>
      </c>
      <c r="C383" s="42">
        <v>0.10720051277956839</v>
      </c>
      <c r="D383" s="42">
        <v>0.21440102555913679</v>
      </c>
      <c r="E383" s="42">
        <v>0.42880205111827358</v>
      </c>
      <c r="F383" s="42">
        <v>0.53600256389784195</v>
      </c>
      <c r="G383" s="42">
        <v>0.64320307667741028</v>
      </c>
      <c r="H383" s="42">
        <v>0.75040358945697871</v>
      </c>
      <c r="I383" s="42">
        <v>0.85760410223654715</v>
      </c>
      <c r="J383" s="42">
        <v>1.0720051277956839</v>
      </c>
      <c r="K383" s="42">
        <v>1.1792056405752525</v>
      </c>
      <c r="L383" s="42">
        <v>1.2864061533548206</v>
      </c>
    </row>
    <row r="384" spans="1:12" ht="12.75">
      <c r="A384" s="41">
        <v>353</v>
      </c>
      <c r="B384" s="41" t="s">
        <v>368</v>
      </c>
      <c r="C384" s="42">
        <v>0.10720051277956839</v>
      </c>
      <c r="D384" s="42">
        <v>0.21440102555913679</v>
      </c>
      <c r="E384" s="42">
        <v>0.42880205111827358</v>
      </c>
      <c r="F384" s="42">
        <v>0.53600256389784195</v>
      </c>
      <c r="G384" s="42">
        <v>0.64320307667741028</v>
      </c>
      <c r="H384" s="42">
        <v>0.75040358945697871</v>
      </c>
      <c r="I384" s="42">
        <v>0.96480461501611559</v>
      </c>
      <c r="J384" s="42">
        <v>1.0720051277956839</v>
      </c>
      <c r="K384" s="42">
        <v>1.1792056405752525</v>
      </c>
      <c r="L384" s="42">
        <v>1.2864061533548206</v>
      </c>
    </row>
    <row r="385" spans="1:12" ht="12.75">
      <c r="A385" s="41">
        <v>354</v>
      </c>
      <c r="B385" s="41" t="s">
        <v>242</v>
      </c>
      <c r="C385" s="42">
        <v>0.13400064097446049</v>
      </c>
      <c r="D385" s="42">
        <v>0.26800128194892098</v>
      </c>
      <c r="E385" s="42">
        <v>0.37520179472848936</v>
      </c>
      <c r="F385" s="42">
        <v>0.50920243570294987</v>
      </c>
      <c r="G385" s="42">
        <v>0.64320307667741028</v>
      </c>
      <c r="H385" s="42">
        <v>0.7772037176518708</v>
      </c>
      <c r="I385" s="42">
        <v>0.91120435862633131</v>
      </c>
      <c r="J385" s="42">
        <v>1.0184048714058997</v>
      </c>
      <c r="K385" s="42">
        <v>1.1524055123803603</v>
      </c>
      <c r="L385" s="42">
        <v>1.2864061533548206</v>
      </c>
    </row>
    <row r="386" spans="1:12" ht="12.75">
      <c r="A386" s="41">
        <v>355</v>
      </c>
      <c r="B386" s="41" t="s">
        <v>302</v>
      </c>
      <c r="C386" s="42">
        <v>5.3600256389784197E-2</v>
      </c>
      <c r="D386" s="42">
        <v>5.3600256389784197E-2</v>
      </c>
      <c r="E386" s="42">
        <v>0.10720051277956839</v>
      </c>
      <c r="F386" s="42">
        <v>0.10720051277956839</v>
      </c>
      <c r="G386" s="42">
        <v>0.16080076916935257</v>
      </c>
      <c r="H386" s="42">
        <v>0.16080076916935257</v>
      </c>
      <c r="I386" s="42">
        <v>0.21440102555913679</v>
      </c>
      <c r="J386" s="42">
        <v>0.26800128194892098</v>
      </c>
      <c r="K386" s="42">
        <v>0.26800128194892098</v>
      </c>
      <c r="L386" s="42">
        <v>0.32160153833870514</v>
      </c>
    </row>
    <row r="387" spans="1:12" ht="12.75">
      <c r="A387" s="41">
        <v>356</v>
      </c>
      <c r="B387" s="41" t="s">
        <v>369</v>
      </c>
      <c r="C387" s="42">
        <v>0.10720051277956839</v>
      </c>
      <c r="D387" s="42">
        <v>0.32160153833870514</v>
      </c>
      <c r="E387" s="42">
        <v>0.42880205111827358</v>
      </c>
      <c r="F387" s="42">
        <v>0.53600256389784195</v>
      </c>
      <c r="G387" s="42">
        <v>0.64320307667741028</v>
      </c>
      <c r="H387" s="42">
        <v>0.85760410223654715</v>
      </c>
      <c r="I387" s="42">
        <v>0.96480461501611559</v>
      </c>
      <c r="J387" s="42">
        <v>1.0720051277956839</v>
      </c>
      <c r="K387" s="42">
        <v>1.2864061533548206</v>
      </c>
      <c r="L387" s="42">
        <v>1.3936066661343891</v>
      </c>
    </row>
    <row r="388" spans="1:12" ht="12.75">
      <c r="A388" s="41">
        <v>357</v>
      </c>
      <c r="B388" s="41" t="s">
        <v>240</v>
      </c>
      <c r="C388" s="42">
        <v>0</v>
      </c>
      <c r="D388" s="42">
        <v>0</v>
      </c>
      <c r="E388" s="42">
        <v>5.3600256389784197E-2</v>
      </c>
      <c r="F388" s="42">
        <v>5.3600256389784197E-2</v>
      </c>
      <c r="G388" s="42">
        <v>5.3600256389784197E-2</v>
      </c>
      <c r="H388" s="42">
        <v>5.3600256389784197E-2</v>
      </c>
      <c r="I388" s="42">
        <v>5.3600256389784197E-2</v>
      </c>
      <c r="J388" s="42">
        <v>5.3600256389784197E-2</v>
      </c>
      <c r="K388" s="42">
        <v>0.10720051277956839</v>
      </c>
      <c r="L388" s="42">
        <v>0.10720051277956839</v>
      </c>
    </row>
    <row r="389" spans="1:12" ht="12.75">
      <c r="A389" s="41">
        <v>358</v>
      </c>
      <c r="B389" s="41" t="s">
        <v>301</v>
      </c>
      <c r="C389" s="42">
        <v>0.64320307667741028</v>
      </c>
      <c r="D389" s="42">
        <v>1.2328058969650364</v>
      </c>
      <c r="E389" s="42">
        <v>1.8760089736424468</v>
      </c>
      <c r="F389" s="42">
        <v>2.4656117939300728</v>
      </c>
      <c r="G389" s="42">
        <v>3.1088148706074832</v>
      </c>
      <c r="H389" s="42">
        <v>3.6984176908951096</v>
      </c>
      <c r="I389" s="42">
        <v>4.34162076757252</v>
      </c>
      <c r="J389" s="42">
        <v>4.9312235878601456</v>
      </c>
      <c r="K389" s="42">
        <v>5.5744266645375564</v>
      </c>
      <c r="L389" s="42">
        <v>6.1640294848251829</v>
      </c>
    </row>
    <row r="390" spans="1:12" ht="12.75">
      <c r="A390" s="41">
        <v>359</v>
      </c>
      <c r="B390" s="41" t="s">
        <v>300</v>
      </c>
      <c r="C390" s="42">
        <v>5.3600256389784197E-2</v>
      </c>
      <c r="D390" s="42">
        <v>0.10720051277956839</v>
      </c>
      <c r="E390" s="42">
        <v>0.16080076916935257</v>
      </c>
      <c r="F390" s="42">
        <v>0.16080076916935257</v>
      </c>
      <c r="G390" s="42">
        <v>0.21440102555913679</v>
      </c>
      <c r="H390" s="42">
        <v>0.26800128194892098</v>
      </c>
      <c r="I390" s="42">
        <v>0.32160153833870514</v>
      </c>
      <c r="J390" s="42">
        <v>0.37520179472848936</v>
      </c>
      <c r="K390" s="42">
        <v>0.42880205111827358</v>
      </c>
      <c r="L390" s="42">
        <v>0.42880205111827358</v>
      </c>
    </row>
    <row r="391" spans="1:12" ht="12.75">
      <c r="A391" s="41">
        <v>360</v>
      </c>
      <c r="B391" s="41" t="s">
        <v>299</v>
      </c>
      <c r="C391" s="42">
        <v>0</v>
      </c>
      <c r="D391" s="42">
        <v>5.3600256389784197E-2</v>
      </c>
      <c r="E391" s="42">
        <v>5.3600256389784197E-2</v>
      </c>
      <c r="F391" s="42">
        <v>5.3600256389784197E-2</v>
      </c>
      <c r="G391" s="42">
        <v>0.10720051277956839</v>
      </c>
      <c r="H391" s="42">
        <v>0.10720051277956839</v>
      </c>
      <c r="I391" s="42">
        <v>0.10720051277956839</v>
      </c>
      <c r="J391" s="42">
        <v>0.16080076916935257</v>
      </c>
      <c r="K391" s="42">
        <v>0.16080076916935257</v>
      </c>
      <c r="L391" s="42">
        <v>0.16080076916935257</v>
      </c>
    </row>
    <row r="392" spans="1:12" ht="12.75">
      <c r="A392" s="41">
        <v>361</v>
      </c>
      <c r="B392" s="41" t="s">
        <v>370</v>
      </c>
      <c r="C392" s="42">
        <v>0.21440102555913679</v>
      </c>
      <c r="D392" s="42">
        <v>0.32160153833870514</v>
      </c>
      <c r="E392" s="42">
        <v>0.53600256389784195</v>
      </c>
      <c r="F392" s="42">
        <v>0.75040358945697871</v>
      </c>
      <c r="G392" s="42">
        <v>0.96480461501611559</v>
      </c>
      <c r="H392" s="42">
        <v>1.0720051277956839</v>
      </c>
      <c r="I392" s="42">
        <v>1.2864061533548206</v>
      </c>
      <c r="J392" s="42">
        <v>1.5008071789139574</v>
      </c>
      <c r="K392" s="42">
        <v>1.6080076916935258</v>
      </c>
      <c r="L392" s="42">
        <v>1.8224087172526626</v>
      </c>
    </row>
    <row r="393" spans="1:12" ht="12.75">
      <c r="A393" s="41">
        <v>362</v>
      </c>
      <c r="B393" s="41" t="s">
        <v>371</v>
      </c>
      <c r="C393" s="42">
        <v>0.10720051277956839</v>
      </c>
      <c r="D393" s="42">
        <v>0.10720051277956839</v>
      </c>
      <c r="E393" s="42">
        <v>0.21440102555913679</v>
      </c>
      <c r="F393" s="42">
        <v>0.32160153833870514</v>
      </c>
      <c r="G393" s="42">
        <v>0.42880205111827358</v>
      </c>
      <c r="H393" s="42">
        <v>0.42880205111827358</v>
      </c>
      <c r="I393" s="42">
        <v>0.53600256389784195</v>
      </c>
      <c r="J393" s="42">
        <v>0.64320307667741028</v>
      </c>
      <c r="K393" s="42">
        <v>0.75040358945697871</v>
      </c>
      <c r="L393" s="42">
        <v>0.75040358945697871</v>
      </c>
    </row>
    <row r="394" spans="1:12" ht="12.75">
      <c r="A394" s="41">
        <v>363</v>
      </c>
      <c r="B394" s="41" t="s">
        <v>303</v>
      </c>
      <c r="C394" s="42">
        <v>0.21440102555913679</v>
      </c>
      <c r="D394" s="42">
        <v>0.42880205111827358</v>
      </c>
      <c r="E394" s="42">
        <v>0.58960282028762623</v>
      </c>
      <c r="F394" s="42">
        <v>0.80400384584676288</v>
      </c>
      <c r="G394" s="42">
        <v>1.0184048714058997</v>
      </c>
      <c r="H394" s="42">
        <v>1.1792056405752525</v>
      </c>
      <c r="I394" s="42">
        <v>1.3936066661343891</v>
      </c>
      <c r="J394" s="42">
        <v>1.6080076916935258</v>
      </c>
      <c r="K394" s="42">
        <v>1.8224087172526626</v>
      </c>
      <c r="L394" s="42">
        <v>2.0368097428117995</v>
      </c>
    </row>
    <row r="395" spans="1:12" ht="12.75">
      <c r="A395" s="41">
        <v>364</v>
      </c>
      <c r="B395" s="41" t="s">
        <v>243</v>
      </c>
      <c r="C395" s="42">
        <v>2.6800128194892098E-2</v>
      </c>
      <c r="D395" s="42">
        <v>2.6800128194892098E-2</v>
      </c>
      <c r="E395" s="42">
        <v>5.3600256389784197E-2</v>
      </c>
      <c r="F395" s="42">
        <v>8.0400384584676285E-2</v>
      </c>
      <c r="G395" s="42">
        <v>0.10720051277956839</v>
      </c>
      <c r="H395" s="42">
        <v>0.10720051277956839</v>
      </c>
      <c r="I395" s="42">
        <v>0.13400064097446049</v>
      </c>
      <c r="J395" s="42">
        <v>0.16080076916935257</v>
      </c>
      <c r="K395" s="42">
        <v>0.18760089736424468</v>
      </c>
      <c r="L395" s="42">
        <v>0.18760089736424468</v>
      </c>
    </row>
    <row r="396" spans="1:12" ht="25.5">
      <c r="A396" s="41">
        <v>365</v>
      </c>
      <c r="B396" s="41" t="s">
        <v>157</v>
      </c>
      <c r="C396" s="42">
        <v>0.64320307667741028</v>
      </c>
      <c r="D396" s="42">
        <v>1.3400064097446049</v>
      </c>
      <c r="E396" s="42">
        <v>2.0368097428117995</v>
      </c>
      <c r="F396" s="42">
        <v>2.6800128194892099</v>
      </c>
      <c r="G396" s="42">
        <v>3.3232158961666203</v>
      </c>
      <c r="H396" s="42">
        <v>4.0200192292338146</v>
      </c>
      <c r="I396" s="42">
        <v>4.7168225623010098</v>
      </c>
      <c r="J396" s="42">
        <v>5.3600256389784198</v>
      </c>
      <c r="K396" s="42">
        <v>6.0032287156558297</v>
      </c>
      <c r="L396" s="42">
        <v>6.700032048723024</v>
      </c>
    </row>
    <row r="397" spans="1:12" ht="12.75">
      <c r="A397" s="41">
        <v>366</v>
      </c>
      <c r="B397" s="41" t="s">
        <v>372</v>
      </c>
      <c r="C397" s="42">
        <v>1.1792056405752525</v>
      </c>
      <c r="D397" s="42">
        <v>2.3584112811505049</v>
      </c>
      <c r="E397" s="42">
        <v>3.6448174345053252</v>
      </c>
      <c r="F397" s="42">
        <v>4.8240230750805777</v>
      </c>
      <c r="G397" s="42">
        <v>6.0032287156558297</v>
      </c>
      <c r="H397" s="42">
        <v>7.1824343562310826</v>
      </c>
      <c r="I397" s="42">
        <v>8.4688405095859025</v>
      </c>
      <c r="J397" s="42">
        <v>9.6480461501611554</v>
      </c>
      <c r="K397" s="42">
        <v>10.827251790736407</v>
      </c>
      <c r="L397" s="42">
        <v>12.006457431311659</v>
      </c>
    </row>
    <row r="398" spans="1:12" ht="12.75">
      <c r="A398" s="41">
        <v>367</v>
      </c>
      <c r="B398" s="41" t="s">
        <v>160</v>
      </c>
      <c r="C398" s="42">
        <v>0</v>
      </c>
      <c r="D398" s="42">
        <v>5.3600256389784197E-2</v>
      </c>
      <c r="E398" s="42">
        <v>5.3600256389784197E-2</v>
      </c>
      <c r="F398" s="42">
        <v>5.3600256389784197E-2</v>
      </c>
      <c r="G398" s="42">
        <v>5.3600256389784197E-2</v>
      </c>
      <c r="H398" s="42">
        <v>0.10720051277956839</v>
      </c>
      <c r="I398" s="42">
        <v>0.10720051277956839</v>
      </c>
      <c r="J398" s="42">
        <v>0.10720051277956839</v>
      </c>
      <c r="K398" s="42">
        <v>0.16080076916935257</v>
      </c>
      <c r="L398" s="42">
        <v>0.16080076916935257</v>
      </c>
    </row>
    <row r="399" spans="1:12" ht="12.75">
      <c r="A399" s="41">
        <v>368</v>
      </c>
      <c r="B399" s="41" t="s">
        <v>373</v>
      </c>
      <c r="C399" s="42">
        <v>0.64320307667741028</v>
      </c>
      <c r="D399" s="42">
        <v>1.2864061533548206</v>
      </c>
      <c r="E399" s="42">
        <v>2.0368097428117995</v>
      </c>
      <c r="F399" s="42">
        <v>2.6800128194892099</v>
      </c>
      <c r="G399" s="42">
        <v>3.3232158961666203</v>
      </c>
      <c r="H399" s="42">
        <v>3.9664189728440307</v>
      </c>
      <c r="I399" s="42">
        <v>4.7168225623010098</v>
      </c>
      <c r="J399" s="42">
        <v>5.3600256389784198</v>
      </c>
      <c r="K399" s="42">
        <v>6.0032287156558297</v>
      </c>
      <c r="L399" s="42">
        <v>6.6464317923332406</v>
      </c>
    </row>
    <row r="400" spans="1:12" ht="12.75">
      <c r="A400" s="41">
        <v>369</v>
      </c>
      <c r="B400" s="41" t="s">
        <v>374</v>
      </c>
      <c r="C400" s="42">
        <v>0.10720051277956839</v>
      </c>
      <c r="D400" s="42">
        <v>0.32160153833870514</v>
      </c>
      <c r="E400" s="42">
        <v>0.42880205111827358</v>
      </c>
      <c r="F400" s="42">
        <v>0.53600256389784195</v>
      </c>
      <c r="G400" s="42">
        <v>0.75040358945697871</v>
      </c>
      <c r="H400" s="42">
        <v>0.85760410223654715</v>
      </c>
      <c r="I400" s="42">
        <v>1.0720051277956839</v>
      </c>
      <c r="J400" s="42">
        <v>1.1792056405752525</v>
      </c>
      <c r="K400" s="42">
        <v>1.2864061533548206</v>
      </c>
      <c r="L400" s="42">
        <v>1.5008071789139574</v>
      </c>
    </row>
    <row r="401" spans="1:12" ht="12.75">
      <c r="A401" s="41">
        <v>370</v>
      </c>
      <c r="B401" s="41" t="s">
        <v>375</v>
      </c>
      <c r="C401" s="42">
        <v>1.5008071789139574</v>
      </c>
      <c r="D401" s="42">
        <v>3.0016143578279149</v>
      </c>
      <c r="E401" s="42">
        <v>4.5024215367418723</v>
      </c>
      <c r="F401" s="42">
        <v>6.0032287156558297</v>
      </c>
      <c r="G401" s="42">
        <v>7.611236407349355</v>
      </c>
      <c r="H401" s="42">
        <v>9.1120435862633133</v>
      </c>
      <c r="I401" s="42">
        <v>10.612850765177271</v>
      </c>
      <c r="J401" s="42">
        <v>12.113657944091228</v>
      </c>
      <c r="K401" s="42">
        <v>13.614465123005186</v>
      </c>
      <c r="L401" s="42">
        <v>15.115272301919143</v>
      </c>
    </row>
    <row r="402" spans="1:12" ht="25.5">
      <c r="A402" s="41">
        <v>371</v>
      </c>
      <c r="B402" s="41" t="s">
        <v>376</v>
      </c>
      <c r="C402" s="42">
        <v>1.2864061533548206</v>
      </c>
      <c r="D402" s="42">
        <v>2.4656117939300728</v>
      </c>
      <c r="E402" s="42">
        <v>3.7520179472848936</v>
      </c>
      <c r="F402" s="42">
        <v>4.9312235878601456</v>
      </c>
      <c r="G402" s="42">
        <v>6.2176297412149664</v>
      </c>
      <c r="H402" s="42">
        <v>7.5040358945697871</v>
      </c>
      <c r="I402" s="42">
        <v>8.68324153514504</v>
      </c>
      <c r="J402" s="42">
        <v>9.9696476884998617</v>
      </c>
      <c r="K402" s="42">
        <v>11.148853329075113</v>
      </c>
      <c r="L402" s="42">
        <v>12.435259482429933</v>
      </c>
    </row>
    <row r="403" spans="1:12" ht="12.75">
      <c r="A403" s="41">
        <v>372</v>
      </c>
      <c r="B403" s="41" t="s">
        <v>377</v>
      </c>
      <c r="C403" s="42">
        <v>0.53600256389784195</v>
      </c>
      <c r="D403" s="42">
        <v>1.0720051277956839</v>
      </c>
      <c r="E403" s="42">
        <v>1.5008071789139574</v>
      </c>
      <c r="F403" s="42">
        <v>2.0368097428117995</v>
      </c>
      <c r="G403" s="42">
        <v>2.5728123067096411</v>
      </c>
      <c r="H403" s="42">
        <v>3.1088148706074832</v>
      </c>
      <c r="I403" s="42">
        <v>3.5376169217257569</v>
      </c>
      <c r="J403" s="42">
        <v>4.073619485623599</v>
      </c>
      <c r="K403" s="42">
        <v>4.6096220495214411</v>
      </c>
      <c r="L403" s="42">
        <v>5.1456246134192822</v>
      </c>
    </row>
    <row r="404" spans="1:12" ht="12.75">
      <c r="A404" s="41">
        <v>373</v>
      </c>
      <c r="B404" s="41" t="s">
        <v>214</v>
      </c>
      <c r="C404" s="42">
        <v>1.4204067943292811</v>
      </c>
      <c r="D404" s="42">
        <v>2.8140134604636704</v>
      </c>
      <c r="E404" s="42">
        <v>4.2344202547929513</v>
      </c>
      <c r="F404" s="42">
        <v>5.6548270491222334</v>
      </c>
      <c r="G404" s="42">
        <v>7.0484337152566221</v>
      </c>
      <c r="H404" s="42">
        <v>8.4688405095859025</v>
      </c>
      <c r="I404" s="42">
        <v>9.8624471757202912</v>
      </c>
      <c r="J404" s="42">
        <v>11.282853970049574</v>
      </c>
      <c r="K404" s="42">
        <v>12.703260764378854</v>
      </c>
      <c r="L404" s="42">
        <v>14.096867430513244</v>
      </c>
    </row>
    <row r="405" spans="1:12" ht="12.75">
      <c r="A405" s="41">
        <v>374</v>
      </c>
      <c r="B405" s="41" t="s">
        <v>254</v>
      </c>
      <c r="C405" s="42">
        <v>0.21440102555913679</v>
      </c>
      <c r="D405" s="42">
        <v>0.48240230750805779</v>
      </c>
      <c r="E405" s="42">
        <v>0.69680333306719455</v>
      </c>
      <c r="F405" s="42">
        <v>0.91120435862633131</v>
      </c>
      <c r="G405" s="42">
        <v>1.1792056405752525</v>
      </c>
      <c r="H405" s="42">
        <v>1.3936066661343891</v>
      </c>
      <c r="I405" s="42">
        <v>1.6616079480833101</v>
      </c>
      <c r="J405" s="42">
        <v>1.8760089736424468</v>
      </c>
      <c r="K405" s="42">
        <v>2.0904099992015834</v>
      </c>
      <c r="L405" s="42">
        <v>2.3584112811505049</v>
      </c>
    </row>
    <row r="406" spans="1:12" ht="12.75">
      <c r="A406" s="41">
        <v>375</v>
      </c>
      <c r="B406" s="41" t="s">
        <v>378</v>
      </c>
      <c r="C406" s="42">
        <v>0</v>
      </c>
      <c r="D406" s="42">
        <v>0</v>
      </c>
      <c r="E406" s="42">
        <v>0.10720051277956839</v>
      </c>
      <c r="F406" s="42">
        <v>0.10720051277956839</v>
      </c>
      <c r="G406" s="42">
        <v>0.10720051277956839</v>
      </c>
      <c r="H406" s="42">
        <v>0.10720051277956839</v>
      </c>
      <c r="I406" s="42">
        <v>0.21440102555913679</v>
      </c>
      <c r="J406" s="42">
        <v>0.21440102555913679</v>
      </c>
      <c r="K406" s="42">
        <v>0.21440102555913679</v>
      </c>
      <c r="L406" s="42">
        <v>0.21440102555913679</v>
      </c>
    </row>
    <row r="407" spans="1:12" ht="12.75">
      <c r="A407" s="41">
        <v>376</v>
      </c>
      <c r="B407" s="41" t="s">
        <v>158</v>
      </c>
      <c r="C407" s="42">
        <v>0.16080076916935257</v>
      </c>
      <c r="D407" s="42">
        <v>0.37520179472848936</v>
      </c>
      <c r="E407" s="42">
        <v>0.53600256389784195</v>
      </c>
      <c r="F407" s="42">
        <v>0.75040358945697871</v>
      </c>
      <c r="G407" s="42">
        <v>0.91120435862633131</v>
      </c>
      <c r="H407" s="42">
        <v>1.0720051277956839</v>
      </c>
      <c r="I407" s="42">
        <v>1.2864061533548206</v>
      </c>
      <c r="J407" s="42">
        <v>1.4472069225241733</v>
      </c>
      <c r="K407" s="42">
        <v>1.6616079480833101</v>
      </c>
      <c r="L407" s="42">
        <v>1.8224087172526626</v>
      </c>
    </row>
    <row r="408" spans="1:12" ht="12.75">
      <c r="A408" s="95" t="s">
        <v>379</v>
      </c>
      <c r="B408" s="95"/>
      <c r="C408" s="43">
        <f t="shared" ref="C408:L408" si="6">SUM(C130:C407)</f>
        <v>154.40312660864862</v>
      </c>
      <c r="D408" s="43">
        <f t="shared" si="6"/>
        <v>309.53879005462409</v>
      </c>
      <c r="E408" s="43">
        <f t="shared" si="6"/>
        <v>464.96032153467849</v>
      </c>
      <c r="F408" s="43">
        <f t="shared" si="6"/>
        <v>620.32825275834227</v>
      </c>
      <c r="G408" s="43">
        <f t="shared" si="6"/>
        <v>775.39244919579801</v>
      </c>
      <c r="H408" s="43">
        <f t="shared" si="6"/>
        <v>929.58117477888709</v>
      </c>
      <c r="I408" s="43">
        <f t="shared" si="6"/>
        <v>1086.021111130347</v>
      </c>
      <c r="J408" s="43">
        <f t="shared" si="6"/>
        <v>1240.7815727815944</v>
      </c>
      <c r="K408" s="43">
        <f t="shared" si="6"/>
        <v>1394.490253496472</v>
      </c>
      <c r="L408" s="43">
        <f t="shared" si="6"/>
        <v>1549.4218810478776</v>
      </c>
    </row>
    <row r="409" spans="1:12" ht="12.75">
      <c r="A409" s="95" t="s">
        <v>380</v>
      </c>
      <c r="B409" s="95"/>
      <c r="C409" s="43">
        <f t="shared" ref="C409:L409" si="7">C408+C128+C96+C82+C71+C59+C41</f>
        <v>222.60278721353748</v>
      </c>
      <c r="D409" s="43">
        <f t="shared" si="7"/>
        <v>445.72356093398724</v>
      </c>
      <c r="E409" s="43">
        <f t="shared" si="7"/>
        <v>669.98789183154759</v>
      </c>
      <c r="F409" s="43">
        <f t="shared" si="7"/>
        <v>893.55549115247277</v>
      </c>
      <c r="G409" s="43">
        <f t="shared" si="7"/>
        <v>1116.6047291464006</v>
      </c>
      <c r="H409" s="43">
        <f t="shared" si="7"/>
        <v>1339.1003572711593</v>
      </c>
      <c r="I409" s="43">
        <f t="shared" si="7"/>
        <v>1564.7048619004149</v>
      </c>
      <c r="J409" s="43">
        <f t="shared" si="7"/>
        <v>1787.2359702550177</v>
      </c>
      <c r="K409" s="43">
        <f t="shared" si="7"/>
        <v>2009.1442861507526</v>
      </c>
      <c r="L409" s="43">
        <f t="shared" si="7"/>
        <v>2231.524916092384</v>
      </c>
    </row>
    <row r="410" spans="1:12" ht="12.75">
      <c r="A410" s="95" t="s">
        <v>381</v>
      </c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</row>
    <row r="411" spans="1:12" ht="12.75">
      <c r="A411" s="41">
        <v>377</v>
      </c>
      <c r="B411" s="41" t="s">
        <v>382</v>
      </c>
      <c r="C411" s="44">
        <f>1.11*24</f>
        <v>26.64</v>
      </c>
      <c r="D411" s="44">
        <f>2.23*24</f>
        <v>53.519999999999996</v>
      </c>
      <c r="E411" s="44">
        <f>3.35*24</f>
        <v>80.400000000000006</v>
      </c>
      <c r="F411" s="44">
        <f>4.46*24</f>
        <v>107.03999999999999</v>
      </c>
      <c r="G411" s="44">
        <f>5.58*24</f>
        <v>133.92000000000002</v>
      </c>
      <c r="H411" s="44">
        <f>6.69*24</f>
        <v>160.56</v>
      </c>
      <c r="I411" s="44">
        <f>7.80999999999999*24</f>
        <v>187.43999999999977</v>
      </c>
      <c r="J411" s="44">
        <f>8.91999999999999*24</f>
        <v>214.07999999999976</v>
      </c>
      <c r="K411" s="44">
        <f>10.0399999999999*24</f>
        <v>240.95999999999759</v>
      </c>
      <c r="L411" s="44">
        <f>11.156*24</f>
        <v>267.74400000000003</v>
      </c>
    </row>
    <row r="412" spans="1:12" ht="12.75">
      <c r="A412" s="41">
        <v>378</v>
      </c>
      <c r="B412" s="41" t="s">
        <v>382</v>
      </c>
      <c r="C412" s="44">
        <f>0.39*24</f>
        <v>9.36</v>
      </c>
      <c r="D412" s="44">
        <f>0.79*24</f>
        <v>18.96</v>
      </c>
      <c r="E412" s="44">
        <f>1.197*24</f>
        <v>28.728000000000002</v>
      </c>
      <c r="F412" s="44">
        <f>1.59*24</f>
        <v>38.160000000000004</v>
      </c>
      <c r="G412" s="44">
        <f>1.99*24</f>
        <v>47.76</v>
      </c>
      <c r="H412" s="44">
        <f>2.39*24</f>
        <v>57.36</v>
      </c>
      <c r="I412" s="44">
        <f>2.79*24</f>
        <v>66.960000000000008</v>
      </c>
      <c r="J412" s="44">
        <f>3.18999999999999*24</f>
        <v>76.559999999999761</v>
      </c>
      <c r="K412" s="44">
        <f>3.58999999999999*24</f>
        <v>86.159999999999769</v>
      </c>
      <c r="L412" s="44">
        <f>3.99*24</f>
        <v>95.76</v>
      </c>
    </row>
    <row r="413" spans="1:12" ht="12.75">
      <c r="A413" s="41">
        <v>379</v>
      </c>
      <c r="B413" s="41" t="s">
        <v>383</v>
      </c>
      <c r="C413" s="44">
        <f>0.728299999999999*24</f>
        <v>17.479199999999974</v>
      </c>
      <c r="D413" s="44">
        <f>1.45659999999999*24</f>
        <v>34.958399999999756</v>
      </c>
      <c r="E413" s="44">
        <f>2.18489999999999*24</f>
        <v>52.437599999999762</v>
      </c>
      <c r="F413" s="44">
        <f>2.91319999999999*24</f>
        <v>69.916799999999768</v>
      </c>
      <c r="G413" s="44">
        <f>3.64*24</f>
        <v>87.36</v>
      </c>
      <c r="H413" s="44">
        <f>4.36979999999999*24</f>
        <v>104.87519999999975</v>
      </c>
      <c r="I413" s="44">
        <f>5.09809999999999*24</f>
        <v>122.35439999999976</v>
      </c>
      <c r="J413" s="44">
        <f>5.82639999999999*24</f>
        <v>139.83359999999976</v>
      </c>
      <c r="K413" s="44">
        <f>6.5547*24</f>
        <v>157.31280000000001</v>
      </c>
      <c r="L413" s="44">
        <f>7.283*24</f>
        <v>174.792</v>
      </c>
    </row>
    <row r="414" spans="1:12" ht="25.5">
      <c r="A414" s="41">
        <v>380</v>
      </c>
      <c r="B414" s="41" t="s">
        <v>384</v>
      </c>
      <c r="C414" s="44">
        <f>1.5*24</f>
        <v>36</v>
      </c>
      <c r="D414" s="44">
        <f>3*24</f>
        <v>72</v>
      </c>
      <c r="E414" s="44">
        <f>4.49*24</f>
        <v>107.76</v>
      </c>
      <c r="F414" s="44">
        <f>5.99*24</f>
        <v>143.76</v>
      </c>
      <c r="G414" s="44">
        <f>7.49*24</f>
        <v>179.76</v>
      </c>
      <c r="H414" s="44">
        <f>8.99*24</f>
        <v>215.76</v>
      </c>
      <c r="I414" s="44">
        <f>10.49*24</f>
        <v>251.76</v>
      </c>
      <c r="J414" s="44">
        <f>11.98*24</f>
        <v>287.52</v>
      </c>
      <c r="K414" s="44">
        <f>13.48*24</f>
        <v>323.52</v>
      </c>
      <c r="L414" s="44">
        <f>14.99*24</f>
        <v>359.76</v>
      </c>
    </row>
    <row r="415" spans="1:12" ht="12.75">
      <c r="A415" s="41">
        <v>381</v>
      </c>
      <c r="B415" s="41" t="s">
        <v>385</v>
      </c>
      <c r="C415" s="44">
        <f>0.02*24</f>
        <v>0.48</v>
      </c>
      <c r="D415" s="44">
        <f>0.04*24</f>
        <v>0.96</v>
      </c>
      <c r="E415" s="44">
        <f>0.0599999999999999*24</f>
        <v>1.4399999999999977</v>
      </c>
      <c r="F415" s="44">
        <f>0.08*24</f>
        <v>1.92</v>
      </c>
      <c r="G415" s="44">
        <f>0.1*24</f>
        <v>2.4000000000000004</v>
      </c>
      <c r="H415" s="44">
        <f>0.12*24</f>
        <v>2.88</v>
      </c>
      <c r="I415" s="44">
        <f>0.14*24</f>
        <v>3.3600000000000003</v>
      </c>
      <c r="J415" s="44">
        <f>0.16*24</f>
        <v>3.84</v>
      </c>
      <c r="K415" s="44">
        <f>0.179999999999999*24</f>
        <v>4.3199999999999754</v>
      </c>
      <c r="L415" s="44">
        <f>0.204999999999999*24</f>
        <v>4.9199999999999759</v>
      </c>
    </row>
    <row r="416" spans="1:12" ht="12.75">
      <c r="A416" s="41">
        <v>382</v>
      </c>
      <c r="B416" s="41" t="s">
        <v>386</v>
      </c>
      <c r="C416" s="44">
        <f>0.05*24</f>
        <v>1.2000000000000002</v>
      </c>
      <c r="D416" s="44">
        <f>0.1*24</f>
        <v>2.4000000000000004</v>
      </c>
      <c r="E416" s="44">
        <f>0.149999999999999*24</f>
        <v>3.5999999999999757</v>
      </c>
      <c r="F416" s="44">
        <f>0.2*24</f>
        <v>4.8000000000000007</v>
      </c>
      <c r="G416" s="44">
        <f>0.25*24</f>
        <v>6</v>
      </c>
      <c r="H416" s="44">
        <f>0.299999999999999*24</f>
        <v>7.1999999999999762</v>
      </c>
      <c r="I416" s="44">
        <f>0.349999999999999*24</f>
        <v>8.3999999999999755</v>
      </c>
      <c r="J416" s="44">
        <f>0.4*24</f>
        <v>9.6000000000000014</v>
      </c>
      <c r="K416" s="44">
        <f>0.45*24</f>
        <v>10.8</v>
      </c>
      <c r="L416" s="44">
        <f>0.5*24</f>
        <v>12</v>
      </c>
    </row>
    <row r="417" spans="1:12" ht="12.75">
      <c r="A417" s="41">
        <v>383</v>
      </c>
      <c r="B417" s="41" t="s">
        <v>386</v>
      </c>
      <c r="C417" s="44">
        <f>0.094*24</f>
        <v>2.2560000000000002</v>
      </c>
      <c r="D417" s="44">
        <f>0.188*24</f>
        <v>4.5120000000000005</v>
      </c>
      <c r="E417" s="44">
        <f>0.28*24</f>
        <v>6.7200000000000006</v>
      </c>
      <c r="F417" s="44">
        <f>0.376*24</f>
        <v>9.0240000000000009</v>
      </c>
      <c r="G417" s="44">
        <f>0.469999999999999*24</f>
        <v>11.279999999999976</v>
      </c>
      <c r="H417" s="44">
        <f>0.56*24</f>
        <v>13.440000000000001</v>
      </c>
      <c r="I417" s="44">
        <f>0.658*24</f>
        <v>15.792000000000002</v>
      </c>
      <c r="J417" s="44">
        <f>0.752*24</f>
        <v>18.048000000000002</v>
      </c>
      <c r="K417" s="44">
        <f>0.845999999999999*24</f>
        <v>20.303999999999974</v>
      </c>
      <c r="L417" s="44">
        <f>0.939999999999999*24</f>
        <v>22.559999999999974</v>
      </c>
    </row>
    <row r="418" spans="1:12" ht="12.75">
      <c r="A418" s="41">
        <v>384</v>
      </c>
      <c r="B418" s="41" t="s">
        <v>387</v>
      </c>
      <c r="C418" s="44">
        <f>0.0645*24</f>
        <v>1.548</v>
      </c>
      <c r="D418" s="44">
        <f>0.129*24</f>
        <v>3.0960000000000001</v>
      </c>
      <c r="E418" s="44">
        <f>0.19*24</f>
        <v>4.5600000000000005</v>
      </c>
      <c r="F418" s="44">
        <f>0.258*24</f>
        <v>6.1920000000000002</v>
      </c>
      <c r="G418" s="44">
        <f>0.32*24</f>
        <v>7.68</v>
      </c>
      <c r="H418" s="44">
        <f>0.387*24</f>
        <v>9.2880000000000003</v>
      </c>
      <c r="I418" s="44">
        <f>0.45*24</f>
        <v>10.8</v>
      </c>
      <c r="J418" s="44">
        <f>0.516*24</f>
        <v>12.384</v>
      </c>
      <c r="K418" s="44">
        <f>0.579999999999999*24</f>
        <v>13.919999999999975</v>
      </c>
      <c r="L418" s="44">
        <f>0.645*24</f>
        <v>15.48</v>
      </c>
    </row>
    <row r="419" spans="1:12" ht="12.75">
      <c r="A419" s="41">
        <v>385</v>
      </c>
      <c r="B419" s="41" t="s">
        <v>388</v>
      </c>
      <c r="C419" s="44">
        <f>0.145999999999999*24</f>
        <v>3.5039999999999756</v>
      </c>
      <c r="D419" s="44">
        <f>0.289999999999999*24</f>
        <v>6.959999999999976</v>
      </c>
      <c r="E419" s="44">
        <f>0.438*24</f>
        <v>10.512</v>
      </c>
      <c r="F419" s="44">
        <f>0.579999999999999*24</f>
        <v>13.919999999999975</v>
      </c>
      <c r="G419" s="44">
        <f>0.729999999999999*24</f>
        <v>17.519999999999975</v>
      </c>
      <c r="H419" s="44">
        <f>0.876*24</f>
        <v>21.024000000000001</v>
      </c>
      <c r="I419" s="44">
        <f>1.02*24</f>
        <v>24.48</v>
      </c>
      <c r="J419" s="44">
        <f>1.16799999999999*24</f>
        <v>28.031999999999758</v>
      </c>
      <c r="K419" s="44">
        <f>1.31*24</f>
        <v>31.44</v>
      </c>
      <c r="L419" s="44">
        <f>1.46*24</f>
        <v>35.04</v>
      </c>
    </row>
    <row r="420" spans="1:12" ht="12.75">
      <c r="A420" s="41">
        <v>386</v>
      </c>
      <c r="B420" s="41" t="s">
        <v>389</v>
      </c>
      <c r="C420" s="44">
        <f>0.38*24</f>
        <v>9.120000000000001</v>
      </c>
      <c r="D420" s="44">
        <f>0.76*24</f>
        <v>18.240000000000002</v>
      </c>
      <c r="E420" s="44">
        <f>1.13999999999999*24</f>
        <v>27.359999999999758</v>
      </c>
      <c r="F420" s="44">
        <f>1.52*24</f>
        <v>36.480000000000004</v>
      </c>
      <c r="G420" s="44">
        <f>1.89999999999999*24</f>
        <v>45.59999999999976</v>
      </c>
      <c r="H420" s="44">
        <f>2.27999999999999*24</f>
        <v>54.719999999999757</v>
      </c>
      <c r="I420" s="44">
        <f>2.66*24</f>
        <v>63.84</v>
      </c>
      <c r="J420" s="44">
        <f>3.04*24</f>
        <v>72.960000000000008</v>
      </c>
      <c r="K420" s="44">
        <f>3.41999999999999*24</f>
        <v>82.079999999999757</v>
      </c>
      <c r="L420" s="44">
        <f>3.79999999999999*24</f>
        <v>91.199999999999761</v>
      </c>
    </row>
    <row r="421" spans="1:12" ht="12.75">
      <c r="A421" s="41">
        <v>387</v>
      </c>
      <c r="B421" s="41" t="s">
        <v>386</v>
      </c>
      <c r="C421" s="44">
        <f>0.0942999999999999*24</f>
        <v>2.2631999999999977</v>
      </c>
      <c r="D421" s="44">
        <f>0.188599999999999*24</f>
        <v>4.5263999999999758</v>
      </c>
      <c r="E421" s="44">
        <f>0.28*24</f>
        <v>6.7200000000000006</v>
      </c>
      <c r="F421" s="44">
        <f>0.377*24</f>
        <v>9.048</v>
      </c>
      <c r="G421" s="44">
        <f>0.469999999999999*24</f>
        <v>11.279999999999976</v>
      </c>
      <c r="H421" s="44">
        <f>0.564999999999999*24</f>
        <v>13.559999999999974</v>
      </c>
      <c r="I421" s="44">
        <f>0.66*24</f>
        <v>15.84</v>
      </c>
      <c r="J421" s="44">
        <f>0.75*24</f>
        <v>18</v>
      </c>
      <c r="K421" s="44">
        <f>0.849999999999999*24</f>
        <v>20.399999999999977</v>
      </c>
      <c r="L421" s="44">
        <f>0.942999999999999*24</f>
        <v>22.631999999999977</v>
      </c>
    </row>
    <row r="422" spans="1:12" ht="12.75">
      <c r="A422" s="41">
        <v>388</v>
      </c>
      <c r="B422" s="41" t="s">
        <v>390</v>
      </c>
      <c r="C422" s="44">
        <f>0.62*24</f>
        <v>14.879999999999999</v>
      </c>
      <c r="D422" s="44">
        <f>1.23*24</f>
        <v>29.52</v>
      </c>
      <c r="E422" s="44">
        <f>1.85*24</f>
        <v>44.400000000000006</v>
      </c>
      <c r="F422" s="44">
        <f>2.46*24</f>
        <v>59.04</v>
      </c>
      <c r="G422" s="44">
        <f>3.08*24</f>
        <v>73.92</v>
      </c>
      <c r="H422" s="44">
        <f>3.7*24</f>
        <v>88.800000000000011</v>
      </c>
      <c r="I422" s="44">
        <f>4.30999999999999*24</f>
        <v>103.43999999999976</v>
      </c>
      <c r="J422" s="44">
        <f>4.92999999999999*24</f>
        <v>118.31999999999977</v>
      </c>
      <c r="K422" s="44">
        <f>5.54*24</f>
        <v>132.96</v>
      </c>
      <c r="L422" s="44">
        <f>6.16*24</f>
        <v>147.84</v>
      </c>
    </row>
    <row r="423" spans="1:12" ht="25.5">
      <c r="A423" s="41">
        <v>389</v>
      </c>
      <c r="B423" s="41" t="s">
        <v>391</v>
      </c>
      <c r="C423" s="44">
        <f>0.77*24</f>
        <v>18.48</v>
      </c>
      <c r="D423" s="44">
        <f>1.54*24</f>
        <v>36.96</v>
      </c>
      <c r="E423" s="44">
        <f>2.31*24</f>
        <v>55.44</v>
      </c>
      <c r="F423" s="44">
        <f>3.08*24</f>
        <v>73.92</v>
      </c>
      <c r="G423" s="44">
        <f>3.85*24</f>
        <v>92.4</v>
      </c>
      <c r="H423" s="44">
        <f>4.61*24</f>
        <v>110.64000000000001</v>
      </c>
      <c r="I423" s="44">
        <f>5.37999999999999*24</f>
        <v>129.11999999999978</v>
      </c>
      <c r="J423" s="44">
        <f>6.15*24</f>
        <v>147.60000000000002</v>
      </c>
      <c r="K423" s="44">
        <f>6.91999999999999*24</f>
        <v>166.07999999999976</v>
      </c>
      <c r="L423" s="44">
        <f>7.69*24</f>
        <v>184.56</v>
      </c>
    </row>
    <row r="424" spans="1:12" ht="12.75">
      <c r="A424" s="41">
        <v>390</v>
      </c>
      <c r="B424" s="41" t="s">
        <v>386</v>
      </c>
      <c r="C424" s="44">
        <f>0.0299999999999999*24</f>
        <v>0.71999999999999753</v>
      </c>
      <c r="D424" s="44">
        <f>0.07*24</f>
        <v>1.6800000000000002</v>
      </c>
      <c r="E424" s="44">
        <f>0.1*24</f>
        <v>2.4000000000000004</v>
      </c>
      <c r="F424" s="44">
        <f>0.14*24</f>
        <v>3.3600000000000003</v>
      </c>
      <c r="G424" s="44">
        <f>0.17*24</f>
        <v>4.08</v>
      </c>
      <c r="H424" s="44">
        <f>0.209999999999999*24</f>
        <v>5.0399999999999761</v>
      </c>
      <c r="I424" s="44">
        <f>0.239999999999999*24</f>
        <v>5.7599999999999758</v>
      </c>
      <c r="J424" s="44">
        <f>0.28*24</f>
        <v>6.7200000000000006</v>
      </c>
      <c r="K424" s="44">
        <f>0.31*24</f>
        <v>7.4399999999999995</v>
      </c>
      <c r="L424" s="44">
        <f>0.347999999999999*24</f>
        <v>8.3519999999999754</v>
      </c>
    </row>
    <row r="425" spans="1:12" ht="12.75">
      <c r="A425" s="41">
        <v>391</v>
      </c>
      <c r="B425" s="41" t="s">
        <v>392</v>
      </c>
      <c r="C425" s="44">
        <f>0.0899999999999999*24</f>
        <v>2.1599999999999975</v>
      </c>
      <c r="D425" s="44">
        <f>0.179999999999999*24</f>
        <v>4.3199999999999754</v>
      </c>
      <c r="E425" s="44">
        <f>0.27*24</f>
        <v>6.48</v>
      </c>
      <c r="F425" s="44">
        <f>0.359999999999999*24</f>
        <v>8.6399999999999757</v>
      </c>
      <c r="G425" s="44">
        <f>0.45*24</f>
        <v>10.8</v>
      </c>
      <c r="H425" s="44">
        <f>0.54*24</f>
        <v>12.96</v>
      </c>
      <c r="I425" s="44">
        <f>0.63*24</f>
        <v>15.120000000000001</v>
      </c>
      <c r="J425" s="44">
        <f>0.719999999999999*24</f>
        <v>17.279999999999976</v>
      </c>
      <c r="K425" s="44">
        <f>0.81*24</f>
        <v>19.440000000000001</v>
      </c>
      <c r="L425" s="44">
        <f>0.9*24</f>
        <v>21.6</v>
      </c>
    </row>
    <row r="426" spans="1:12" ht="12.75">
      <c r="A426" s="41">
        <v>392</v>
      </c>
      <c r="B426" s="41" t="s">
        <v>386</v>
      </c>
      <c r="C426" s="44">
        <f>0.0396*24</f>
        <v>0.95040000000000013</v>
      </c>
      <c r="D426" s="44">
        <f>0.08*24</f>
        <v>1.92</v>
      </c>
      <c r="E426" s="44">
        <f>0.12*24</f>
        <v>2.88</v>
      </c>
      <c r="F426" s="44">
        <f>0.16*24</f>
        <v>3.84</v>
      </c>
      <c r="G426" s="44">
        <f>0.2*24</f>
        <v>4.8000000000000007</v>
      </c>
      <c r="H426" s="44">
        <f>0.239999999999999*24</f>
        <v>5.7599999999999758</v>
      </c>
      <c r="I426" s="44">
        <f>0.28*24</f>
        <v>6.7200000000000006</v>
      </c>
      <c r="J426" s="42">
        <f>0.32*24</f>
        <v>7.68</v>
      </c>
      <c r="K426" s="42">
        <f>0.359999999999999*24</f>
        <v>8.6399999999999757</v>
      </c>
      <c r="L426" s="42">
        <f>0.4*24</f>
        <v>9.6000000000000014</v>
      </c>
    </row>
    <row r="427" spans="1:12" ht="12.75">
      <c r="A427" s="41">
        <v>393</v>
      </c>
      <c r="B427" s="41" t="s">
        <v>393</v>
      </c>
      <c r="C427" s="44">
        <f>0.106*24</f>
        <v>2.544</v>
      </c>
      <c r="D427" s="44">
        <f>0.209999999999999*24</f>
        <v>5.0399999999999761</v>
      </c>
      <c r="E427" s="44">
        <f>0.318*24</f>
        <v>7.6319999999999997</v>
      </c>
      <c r="F427" s="44">
        <f>0.423999999999999*24</f>
        <v>10.175999999999975</v>
      </c>
      <c r="G427" s="44">
        <f>0.53*24</f>
        <v>12.72</v>
      </c>
      <c r="H427" s="44">
        <f>0.636199999999999*24</f>
        <v>15.268799999999976</v>
      </c>
      <c r="I427" s="44">
        <f>0.739999999999999*24</f>
        <v>17.759999999999977</v>
      </c>
      <c r="J427" s="44">
        <f>0.847999999999999*24</f>
        <v>20.351999999999975</v>
      </c>
      <c r="K427" s="44">
        <f>0.949999999999999*24</f>
        <v>22.799999999999976</v>
      </c>
      <c r="L427" s="44">
        <f>1.06099999999999*24</f>
        <v>25.463999999999757</v>
      </c>
    </row>
    <row r="428" spans="1:12" ht="25.5">
      <c r="A428" s="41">
        <v>394</v>
      </c>
      <c r="B428" s="41" t="s">
        <v>394</v>
      </c>
      <c r="C428" s="44">
        <f>0.166699999999999*24</f>
        <v>4.0007999999999759</v>
      </c>
      <c r="D428" s="44">
        <f>0.33*24</f>
        <v>7.92</v>
      </c>
      <c r="E428" s="44">
        <f>0.5*24</f>
        <v>12</v>
      </c>
      <c r="F428" s="44">
        <f>0.666799999999999*24</f>
        <v>16.003199999999975</v>
      </c>
      <c r="G428" s="44">
        <f>0.829999999999999*24</f>
        <v>19.919999999999973</v>
      </c>
      <c r="H428" s="44">
        <f>1*24</f>
        <v>24</v>
      </c>
      <c r="I428" s="44">
        <f>1.1669*24</f>
        <v>28.005600000000001</v>
      </c>
      <c r="J428" s="44">
        <f>1.33*24</f>
        <v>31.92</v>
      </c>
      <c r="K428" s="44">
        <f>1.5*24</f>
        <v>36</v>
      </c>
      <c r="L428" s="44">
        <f>1.667*24</f>
        <v>40.008000000000003</v>
      </c>
    </row>
    <row r="429" spans="1:12" ht="12.75">
      <c r="A429" s="41">
        <v>395</v>
      </c>
      <c r="B429" s="41" t="s">
        <v>395</v>
      </c>
      <c r="C429" s="44">
        <f>0.489999999999999*24</f>
        <v>11.759999999999977</v>
      </c>
      <c r="D429" s="44">
        <f>0.969999999999999*24</f>
        <v>23.279999999999976</v>
      </c>
      <c r="E429" s="44">
        <f>1.46*24</f>
        <v>35.04</v>
      </c>
      <c r="F429" s="44">
        <f>1.95*24</f>
        <v>46.8</v>
      </c>
      <c r="G429" s="44">
        <f>2.43999999999999*24</f>
        <v>58.559999999999761</v>
      </c>
      <c r="H429" s="44">
        <f>2.91999999999999*24</f>
        <v>70.079999999999757</v>
      </c>
      <c r="I429" s="44">
        <f>3.41*24</f>
        <v>81.84</v>
      </c>
      <c r="J429" s="44">
        <f>3.898*24</f>
        <v>93.552000000000007</v>
      </c>
      <c r="K429" s="44">
        <f>4.37999999999999*24</f>
        <v>105.11999999999976</v>
      </c>
      <c r="L429" s="44">
        <f>4.87*24</f>
        <v>116.88</v>
      </c>
    </row>
    <row r="430" spans="1:12" ht="12.75">
      <c r="A430" s="95" t="s">
        <v>396</v>
      </c>
      <c r="B430" s="95"/>
      <c r="C430" s="43">
        <f>SUM(C411:C429)</f>
        <v>165.34559999999993</v>
      </c>
      <c r="D430" s="43">
        <f t="shared" ref="D430:L430" si="8">SUM(D411:D429)</f>
        <v>330.77279999999968</v>
      </c>
      <c r="E430" s="43">
        <f t="shared" si="8"/>
        <v>496.50959999999958</v>
      </c>
      <c r="F430" s="43">
        <f t="shared" si="8"/>
        <v>662.03999999999974</v>
      </c>
      <c r="G430" s="43">
        <f t="shared" si="8"/>
        <v>827.75999999999931</v>
      </c>
      <c r="H430" s="43">
        <f t="shared" si="8"/>
        <v>993.21599999999921</v>
      </c>
      <c r="I430" s="43">
        <f t="shared" si="8"/>
        <v>1158.791999999999</v>
      </c>
      <c r="J430" s="43">
        <f t="shared" si="8"/>
        <v>1324.2815999999991</v>
      </c>
      <c r="K430" s="43">
        <f t="shared" si="8"/>
        <v>1489.6967999999963</v>
      </c>
      <c r="L430" s="43">
        <f t="shared" si="8"/>
        <v>1656.1919999999991</v>
      </c>
    </row>
    <row r="431" spans="1:12" ht="12.75">
      <c r="A431" s="95" t="s">
        <v>397</v>
      </c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</row>
    <row r="432" spans="1:12" ht="12.75">
      <c r="A432" s="95" t="s">
        <v>398</v>
      </c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</row>
    <row r="433" spans="1:12" ht="12.75">
      <c r="A433" s="41">
        <v>396</v>
      </c>
      <c r="B433" s="45" t="s">
        <v>399</v>
      </c>
      <c r="C433" s="46">
        <v>1.6866666666666665E-2</v>
      </c>
      <c r="D433" s="46">
        <v>3.373333333333333E-2</v>
      </c>
      <c r="E433" s="46">
        <v>5.0599999999999992E-2</v>
      </c>
      <c r="F433" s="46">
        <v>6.7466666666666661E-2</v>
      </c>
      <c r="G433" s="46">
        <v>8.433333333333333E-2</v>
      </c>
      <c r="H433" s="46">
        <v>0.10119999999999998</v>
      </c>
      <c r="I433" s="46">
        <v>0.11806666666666665</v>
      </c>
      <c r="J433" s="46">
        <v>0.13493333333333332</v>
      </c>
      <c r="K433" s="46">
        <v>0.15179999999999999</v>
      </c>
      <c r="L433" s="47">
        <v>0.16866666666666666</v>
      </c>
    </row>
    <row r="434" spans="1:12" ht="12.75">
      <c r="A434" s="41">
        <v>397</v>
      </c>
      <c r="B434" s="45" t="s">
        <v>399</v>
      </c>
      <c r="C434" s="46">
        <v>3.5066666666666666E-3</v>
      </c>
      <c r="D434" s="46">
        <v>7.0133333333333332E-3</v>
      </c>
      <c r="E434" s="46">
        <v>1.052E-2</v>
      </c>
      <c r="F434" s="46">
        <v>1.4026666666666666E-2</v>
      </c>
      <c r="G434" s="46">
        <v>1.7533333333333331E-2</v>
      </c>
      <c r="H434" s="46">
        <v>2.1039999999999996E-2</v>
      </c>
      <c r="I434" s="46">
        <v>2.4546666666666661E-2</v>
      </c>
      <c r="J434" s="46">
        <v>2.8053333333333333E-2</v>
      </c>
      <c r="K434" s="46">
        <v>3.1559999999999998E-2</v>
      </c>
      <c r="L434" s="47">
        <v>3.506666666666667E-2</v>
      </c>
    </row>
    <row r="435" spans="1:12" ht="12.75">
      <c r="A435" s="41">
        <v>398</v>
      </c>
      <c r="B435" s="45" t="s">
        <v>399</v>
      </c>
      <c r="C435" s="46">
        <v>1.5599999999999999E-2</v>
      </c>
      <c r="D435" s="46">
        <v>3.1199999999999999E-2</v>
      </c>
      <c r="E435" s="46">
        <v>4.6799999999999994E-2</v>
      </c>
      <c r="F435" s="46">
        <v>6.2399999999999997E-2</v>
      </c>
      <c r="G435" s="46">
        <v>7.8E-2</v>
      </c>
      <c r="H435" s="46">
        <v>9.3599999999999989E-2</v>
      </c>
      <c r="I435" s="46">
        <v>0.10920000000000001</v>
      </c>
      <c r="J435" s="46">
        <v>0.12479999999999999</v>
      </c>
      <c r="K435" s="46">
        <v>0.14039999999999997</v>
      </c>
      <c r="L435" s="47">
        <v>0.15599999999999997</v>
      </c>
    </row>
    <row r="436" spans="1:12" ht="12.75">
      <c r="A436" s="41">
        <v>399</v>
      </c>
      <c r="B436" s="45" t="s">
        <v>399</v>
      </c>
      <c r="C436" s="46">
        <v>6.7066666666666672E-3</v>
      </c>
      <c r="D436" s="46">
        <v>1.3413333333333334E-2</v>
      </c>
      <c r="E436" s="46">
        <v>2.0120000000000002E-2</v>
      </c>
      <c r="F436" s="46">
        <v>2.6826666666666669E-2</v>
      </c>
      <c r="G436" s="46">
        <v>3.3533333333333339E-2</v>
      </c>
      <c r="H436" s="46">
        <v>4.0240000000000012E-2</v>
      </c>
      <c r="I436" s="46">
        <v>4.6946666666666678E-2</v>
      </c>
      <c r="J436" s="46">
        <v>5.3653333333333345E-2</v>
      </c>
      <c r="K436" s="46">
        <v>6.0360000000000018E-2</v>
      </c>
      <c r="L436" s="47">
        <v>6.7066666666666691E-2</v>
      </c>
    </row>
    <row r="437" spans="1:12" ht="12.75">
      <c r="A437" s="41">
        <v>400</v>
      </c>
      <c r="B437" s="45" t="s">
        <v>399</v>
      </c>
      <c r="C437" s="46">
        <v>2.5366666666666671E-3</v>
      </c>
      <c r="D437" s="46">
        <v>5.0733333333333342E-3</v>
      </c>
      <c r="E437" s="46">
        <v>7.6100000000000013E-3</v>
      </c>
      <c r="F437" s="46">
        <v>1.0146666666666668E-2</v>
      </c>
      <c r="G437" s="46">
        <v>1.2683333333333335E-2</v>
      </c>
      <c r="H437" s="46">
        <v>1.5220000000000003E-2</v>
      </c>
      <c r="I437" s="46">
        <v>1.7756666666666671E-2</v>
      </c>
      <c r="J437" s="46">
        <v>2.0293333333333337E-2</v>
      </c>
      <c r="K437" s="46">
        <v>2.2830000000000007E-2</v>
      </c>
      <c r="L437" s="47">
        <v>2.5366666666666676E-2</v>
      </c>
    </row>
    <row r="438" spans="1:12" ht="12.75">
      <c r="A438" s="41">
        <v>401</v>
      </c>
      <c r="B438" s="45" t="s">
        <v>399</v>
      </c>
      <c r="C438" s="46">
        <v>8.1733333333333328E-3</v>
      </c>
      <c r="D438" s="46">
        <v>1.6346666666666666E-2</v>
      </c>
      <c r="E438" s="46">
        <v>2.452E-2</v>
      </c>
      <c r="F438" s="46">
        <v>3.2693333333333331E-2</v>
      </c>
      <c r="G438" s="46">
        <v>4.0866666666666662E-2</v>
      </c>
      <c r="H438" s="46">
        <v>4.904E-2</v>
      </c>
      <c r="I438" s="46">
        <v>5.7213333333333324E-2</v>
      </c>
      <c r="J438" s="46">
        <v>6.5386666666666662E-2</v>
      </c>
      <c r="K438" s="46">
        <v>7.356E-2</v>
      </c>
      <c r="L438" s="47">
        <v>8.1733333333333338E-2</v>
      </c>
    </row>
    <row r="439" spans="1:12" ht="12.75">
      <c r="A439" s="41">
        <v>402</v>
      </c>
      <c r="B439" s="45" t="s">
        <v>399</v>
      </c>
      <c r="C439" s="46">
        <v>1.3333333333333335E-5</v>
      </c>
      <c r="D439" s="46">
        <v>2.666666666666667E-5</v>
      </c>
      <c r="E439" s="46">
        <v>4.0000000000000003E-5</v>
      </c>
      <c r="F439" s="46">
        <v>5.333333333333334E-5</v>
      </c>
      <c r="G439" s="46">
        <v>6.666666666666667E-5</v>
      </c>
      <c r="H439" s="46">
        <v>7.9999999999999993E-5</v>
      </c>
      <c r="I439" s="46">
        <v>9.333333333333333E-5</v>
      </c>
      <c r="J439" s="46">
        <v>1.0666666666666667E-4</v>
      </c>
      <c r="K439" s="46">
        <v>1.1999999999999999E-4</v>
      </c>
      <c r="L439" s="47">
        <v>1.3333333333333331E-4</v>
      </c>
    </row>
    <row r="440" spans="1:12" ht="12.75">
      <c r="A440" s="41">
        <v>403</v>
      </c>
      <c r="B440" s="45" t="s">
        <v>399</v>
      </c>
      <c r="C440" s="46">
        <v>2.9333333333333338E-3</v>
      </c>
      <c r="D440" s="46">
        <v>5.8666666666666676E-3</v>
      </c>
      <c r="E440" s="46">
        <v>8.8000000000000023E-3</v>
      </c>
      <c r="F440" s="46">
        <v>1.1733333333333335E-2</v>
      </c>
      <c r="G440" s="46">
        <v>1.4666666666666668E-2</v>
      </c>
      <c r="H440" s="46">
        <v>1.7600000000000005E-2</v>
      </c>
      <c r="I440" s="46">
        <v>2.0533333333333337E-2</v>
      </c>
      <c r="J440" s="46">
        <v>2.346666666666667E-2</v>
      </c>
      <c r="K440" s="46">
        <v>2.6400000000000007E-2</v>
      </c>
      <c r="L440" s="47">
        <v>2.9333333333333343E-2</v>
      </c>
    </row>
    <row r="441" spans="1:12" ht="12.75">
      <c r="A441" s="41">
        <v>404</v>
      </c>
      <c r="B441" s="45" t="s">
        <v>399</v>
      </c>
      <c r="C441" s="46">
        <v>4.1383333333333341E-2</v>
      </c>
      <c r="D441" s="46">
        <v>8.2766666666666683E-2</v>
      </c>
      <c r="E441" s="46">
        <v>0.12415000000000002</v>
      </c>
      <c r="F441" s="46">
        <v>0.16553333333333337</v>
      </c>
      <c r="G441" s="46">
        <v>0.20691666666666669</v>
      </c>
      <c r="H441" s="46">
        <v>0.24830000000000002</v>
      </c>
      <c r="I441" s="46">
        <v>0.28968333333333335</v>
      </c>
      <c r="J441" s="46">
        <v>0.33106666666666668</v>
      </c>
      <c r="K441" s="46">
        <v>0.37245</v>
      </c>
      <c r="L441" s="47">
        <v>0.41383333333333339</v>
      </c>
    </row>
    <row r="442" spans="1:12" ht="12.75">
      <c r="A442" s="41">
        <v>405</v>
      </c>
      <c r="B442" s="45" t="s">
        <v>400</v>
      </c>
      <c r="C442" s="46">
        <v>2.0400000000000001E-2</v>
      </c>
      <c r="D442" s="46">
        <v>4.0800000000000003E-2</v>
      </c>
      <c r="E442" s="46">
        <v>6.1200000000000004E-2</v>
      </c>
      <c r="F442" s="46">
        <v>8.1600000000000006E-2</v>
      </c>
      <c r="G442" s="46">
        <v>0.10200000000000001</v>
      </c>
      <c r="H442" s="46">
        <v>0.12240000000000001</v>
      </c>
      <c r="I442" s="46">
        <v>0.14280000000000001</v>
      </c>
      <c r="J442" s="46">
        <v>0.16320000000000001</v>
      </c>
      <c r="K442" s="46">
        <v>0.18360000000000001</v>
      </c>
      <c r="L442" s="47">
        <v>0.20400000000000001</v>
      </c>
    </row>
    <row r="443" spans="1:12" ht="12.75">
      <c r="A443" s="41">
        <v>406</v>
      </c>
      <c r="B443" s="45" t="s">
        <v>400</v>
      </c>
      <c r="C443" s="46">
        <v>5.7710000000000011E-2</v>
      </c>
      <c r="D443" s="46">
        <v>0.11542000000000002</v>
      </c>
      <c r="E443" s="46">
        <v>0.17313000000000003</v>
      </c>
      <c r="F443" s="46">
        <v>0.23084000000000005</v>
      </c>
      <c r="G443" s="46">
        <v>0.28855000000000003</v>
      </c>
      <c r="H443" s="46">
        <v>0.34626000000000001</v>
      </c>
      <c r="I443" s="46">
        <v>0.40397000000000005</v>
      </c>
      <c r="J443" s="46">
        <v>0.46168000000000009</v>
      </c>
      <c r="K443" s="46">
        <v>0.51939000000000013</v>
      </c>
      <c r="L443" s="47">
        <v>0.57710000000000017</v>
      </c>
    </row>
    <row r="444" spans="1:12" ht="12.75">
      <c r="A444" s="41">
        <v>407</v>
      </c>
      <c r="B444" s="45" t="s">
        <v>400</v>
      </c>
      <c r="C444" s="46">
        <v>1.166E-2</v>
      </c>
      <c r="D444" s="46">
        <v>2.332E-2</v>
      </c>
      <c r="E444" s="46">
        <v>3.4979999999999997E-2</v>
      </c>
      <c r="F444" s="46">
        <v>4.6640000000000001E-2</v>
      </c>
      <c r="G444" s="46">
        <v>5.8300000000000005E-2</v>
      </c>
      <c r="H444" s="46">
        <v>6.9959999999999994E-2</v>
      </c>
      <c r="I444" s="46">
        <v>8.1619999999999998E-2</v>
      </c>
      <c r="J444" s="46">
        <v>9.3280000000000002E-2</v>
      </c>
      <c r="K444" s="46">
        <v>0.10493999999999999</v>
      </c>
      <c r="L444" s="47">
        <v>0.11659999999999998</v>
      </c>
    </row>
    <row r="445" spans="1:12" ht="12.75">
      <c r="A445" s="41">
        <v>408</v>
      </c>
      <c r="B445" s="45" t="s">
        <v>400</v>
      </c>
      <c r="C445" s="46">
        <v>1.8480000000000003E-2</v>
      </c>
      <c r="D445" s="46">
        <v>3.6960000000000007E-2</v>
      </c>
      <c r="E445" s="46">
        <v>5.544000000000001E-2</v>
      </c>
      <c r="F445" s="46">
        <v>7.3920000000000013E-2</v>
      </c>
      <c r="G445" s="46">
        <v>9.240000000000001E-2</v>
      </c>
      <c r="H445" s="46">
        <v>0.11088000000000001</v>
      </c>
      <c r="I445" s="46">
        <v>0.12936</v>
      </c>
      <c r="J445" s="46">
        <v>0.14784</v>
      </c>
      <c r="K445" s="46">
        <v>0.16632</v>
      </c>
      <c r="L445" s="47">
        <v>0.18479999999999999</v>
      </c>
    </row>
    <row r="446" spans="1:12" ht="12.75">
      <c r="A446" s="41">
        <v>409</v>
      </c>
      <c r="B446" s="45" t="s">
        <v>401</v>
      </c>
      <c r="C446" s="46">
        <v>1E-3</v>
      </c>
      <c r="D446" s="46">
        <v>2E-3</v>
      </c>
      <c r="E446" s="46">
        <v>3.0000000000000001E-3</v>
      </c>
      <c r="F446" s="46">
        <v>4.0000000000000001E-3</v>
      </c>
      <c r="G446" s="46">
        <v>5.000000000000001E-3</v>
      </c>
      <c r="H446" s="46">
        <v>6.0000000000000019E-3</v>
      </c>
      <c r="I446" s="46">
        <v>7.0000000000000019E-3</v>
      </c>
      <c r="J446" s="46">
        <v>8.0000000000000019E-3</v>
      </c>
      <c r="K446" s="46">
        <v>9.0000000000000028E-3</v>
      </c>
      <c r="L446" s="47">
        <v>1.0000000000000004E-2</v>
      </c>
    </row>
    <row r="447" spans="1:12" ht="12.75">
      <c r="A447" s="41">
        <v>410</v>
      </c>
      <c r="B447" s="45" t="s">
        <v>402</v>
      </c>
      <c r="C447" s="46">
        <v>1.8999999999999998E-3</v>
      </c>
      <c r="D447" s="46">
        <v>3.7999999999999996E-3</v>
      </c>
      <c r="E447" s="46">
        <v>5.6999999999999993E-3</v>
      </c>
      <c r="F447" s="46">
        <v>7.5999999999999991E-3</v>
      </c>
      <c r="G447" s="46">
        <v>9.4999999999999998E-3</v>
      </c>
      <c r="H447" s="46">
        <v>1.14E-2</v>
      </c>
      <c r="I447" s="46">
        <v>1.3299999999999999E-2</v>
      </c>
      <c r="J447" s="46">
        <v>1.5199999999999998E-2</v>
      </c>
      <c r="K447" s="46">
        <v>1.7099999999999997E-2</v>
      </c>
      <c r="L447" s="47">
        <v>1.8999999999999996E-2</v>
      </c>
    </row>
    <row r="448" spans="1:12" ht="12.75">
      <c r="A448" s="41">
        <v>411</v>
      </c>
      <c r="B448" s="45" t="s">
        <v>402</v>
      </c>
      <c r="C448" s="46">
        <v>1.2943333333333334E-2</v>
      </c>
      <c r="D448" s="46">
        <v>2.5886666666666669E-2</v>
      </c>
      <c r="E448" s="46">
        <v>3.8830000000000003E-2</v>
      </c>
      <c r="F448" s="46">
        <v>5.1773333333333338E-2</v>
      </c>
      <c r="G448" s="46">
        <v>6.4716666666666672E-2</v>
      </c>
      <c r="H448" s="46">
        <v>7.7659999999999993E-2</v>
      </c>
      <c r="I448" s="46">
        <v>9.0603333333333327E-2</v>
      </c>
      <c r="J448" s="46">
        <v>0.10354666666666668</v>
      </c>
      <c r="K448" s="46">
        <v>0.11649000000000001</v>
      </c>
      <c r="L448" s="47">
        <v>0.12943333333333334</v>
      </c>
    </row>
    <row r="449" spans="1:12" ht="12.75">
      <c r="A449" s="41">
        <v>412</v>
      </c>
      <c r="B449" s="45" t="s">
        <v>403</v>
      </c>
      <c r="C449" s="46">
        <v>7.2633333333333334E-3</v>
      </c>
      <c r="D449" s="46">
        <v>1.4526666666666667E-2</v>
      </c>
      <c r="E449" s="46">
        <v>2.179E-2</v>
      </c>
      <c r="F449" s="46">
        <v>2.9053333333333334E-2</v>
      </c>
      <c r="G449" s="46">
        <v>3.6316666666666671E-2</v>
      </c>
      <c r="H449" s="46">
        <v>4.3580000000000008E-2</v>
      </c>
      <c r="I449" s="46">
        <v>5.0843333333333338E-2</v>
      </c>
      <c r="J449" s="46">
        <v>5.8106666666666668E-2</v>
      </c>
      <c r="K449" s="46">
        <v>6.5369999999999998E-2</v>
      </c>
      <c r="L449" s="47">
        <v>7.2633333333333328E-2</v>
      </c>
    </row>
    <row r="450" spans="1:12" ht="12.75">
      <c r="A450" s="41">
        <v>413</v>
      </c>
      <c r="B450" s="45" t="s">
        <v>404</v>
      </c>
      <c r="C450" s="46">
        <v>6.2433333333333325E-3</v>
      </c>
      <c r="D450" s="46">
        <v>1.2486666666666665E-2</v>
      </c>
      <c r="E450" s="46">
        <v>1.8729999999999997E-2</v>
      </c>
      <c r="F450" s="46">
        <v>2.497333333333333E-2</v>
      </c>
      <c r="G450" s="46">
        <v>3.121666666666666E-2</v>
      </c>
      <c r="H450" s="46">
        <v>3.7459999999999993E-2</v>
      </c>
      <c r="I450" s="46">
        <v>4.3703333333333316E-2</v>
      </c>
      <c r="J450" s="46">
        <v>4.9946666666666653E-2</v>
      </c>
      <c r="K450" s="46">
        <v>5.6189999999999976E-2</v>
      </c>
      <c r="L450" s="47">
        <v>6.2433333333333313E-2</v>
      </c>
    </row>
    <row r="451" spans="1:12" ht="12.75">
      <c r="A451" s="41">
        <v>414</v>
      </c>
      <c r="B451" s="45" t="s">
        <v>405</v>
      </c>
      <c r="C451" s="46">
        <v>1.1233333333333334E-3</v>
      </c>
      <c r="D451" s="46">
        <v>2.2466666666666668E-3</v>
      </c>
      <c r="E451" s="46">
        <v>3.3700000000000002E-3</v>
      </c>
      <c r="F451" s="46">
        <v>4.4933333333333336E-3</v>
      </c>
      <c r="G451" s="46">
        <v>5.6166666666666665E-3</v>
      </c>
      <c r="H451" s="46">
        <v>6.7400000000000003E-3</v>
      </c>
      <c r="I451" s="46">
        <v>7.8633333333333333E-3</v>
      </c>
      <c r="J451" s="46">
        <v>8.9866666666666671E-3</v>
      </c>
      <c r="K451" s="46">
        <v>1.0110000000000001E-2</v>
      </c>
      <c r="L451" s="47">
        <v>1.1233333333333335E-2</v>
      </c>
    </row>
    <row r="452" spans="1:12" ht="12.75">
      <c r="A452" s="41">
        <v>415</v>
      </c>
      <c r="B452" s="45" t="s">
        <v>406</v>
      </c>
      <c r="C452" s="46">
        <v>4.8700000000000011E-3</v>
      </c>
      <c r="D452" s="46">
        <v>9.7400000000000021E-3</v>
      </c>
      <c r="E452" s="46">
        <v>1.4610000000000003E-2</v>
      </c>
      <c r="F452" s="46">
        <v>1.9480000000000004E-2</v>
      </c>
      <c r="G452" s="46">
        <v>2.4350000000000004E-2</v>
      </c>
      <c r="H452" s="46">
        <v>2.9220000000000006E-2</v>
      </c>
      <c r="I452" s="46">
        <v>3.4090000000000009E-2</v>
      </c>
      <c r="J452" s="46">
        <v>3.8960000000000009E-2</v>
      </c>
      <c r="K452" s="46">
        <v>4.3830000000000015E-2</v>
      </c>
      <c r="L452" s="47">
        <v>4.8700000000000021E-2</v>
      </c>
    </row>
    <row r="453" spans="1:12" ht="38.25">
      <c r="A453" s="41">
        <v>416</v>
      </c>
      <c r="B453" s="45" t="s">
        <v>407</v>
      </c>
      <c r="C453" s="46">
        <v>3.0166666666666666E-3</v>
      </c>
      <c r="D453" s="46">
        <v>6.0333333333333333E-3</v>
      </c>
      <c r="E453" s="46">
        <v>9.049999999999999E-3</v>
      </c>
      <c r="F453" s="46">
        <v>1.2066666666666667E-2</v>
      </c>
      <c r="G453" s="46">
        <v>1.5083333333333334E-2</v>
      </c>
      <c r="H453" s="46">
        <v>1.8099999999999998E-2</v>
      </c>
      <c r="I453" s="46">
        <v>2.1116666666666666E-2</v>
      </c>
      <c r="J453" s="46">
        <v>2.4133333333333333E-2</v>
      </c>
      <c r="K453" s="46">
        <v>2.7149999999999997E-2</v>
      </c>
      <c r="L453" s="47">
        <v>3.0166666666666661E-2</v>
      </c>
    </row>
    <row r="454" spans="1:12" ht="12.75">
      <c r="A454" s="41">
        <v>417</v>
      </c>
      <c r="B454" s="45" t="s">
        <v>408</v>
      </c>
      <c r="C454" s="46">
        <v>4.9633333333333335E-3</v>
      </c>
      <c r="D454" s="46">
        <v>9.926666666666667E-3</v>
      </c>
      <c r="E454" s="46">
        <v>1.489E-2</v>
      </c>
      <c r="F454" s="46">
        <v>1.9853333333333334E-2</v>
      </c>
      <c r="G454" s="46">
        <v>2.4816666666666667E-2</v>
      </c>
      <c r="H454" s="46">
        <v>2.9780000000000001E-2</v>
      </c>
      <c r="I454" s="46">
        <v>3.4743333333333334E-2</v>
      </c>
      <c r="J454" s="46">
        <v>3.9706666666666668E-2</v>
      </c>
      <c r="K454" s="46">
        <v>4.4670000000000001E-2</v>
      </c>
      <c r="L454" s="47">
        <v>4.9633333333333335E-2</v>
      </c>
    </row>
    <row r="455" spans="1:12" ht="12.75">
      <c r="A455" s="41">
        <v>418</v>
      </c>
      <c r="B455" s="45" t="s">
        <v>409</v>
      </c>
      <c r="C455" s="46">
        <v>1.0666666666666665E-3</v>
      </c>
      <c r="D455" s="46">
        <v>2.133333333333333E-3</v>
      </c>
      <c r="E455" s="46">
        <v>3.1999999999999997E-3</v>
      </c>
      <c r="F455" s="46">
        <v>4.266666666666666E-3</v>
      </c>
      <c r="G455" s="46">
        <v>5.3333333333333332E-3</v>
      </c>
      <c r="H455" s="46">
        <v>6.3999999999999994E-3</v>
      </c>
      <c r="I455" s="46">
        <v>7.4666666666666657E-3</v>
      </c>
      <c r="J455" s="46">
        <v>8.533333333333332E-3</v>
      </c>
      <c r="K455" s="46">
        <v>9.5999999999999992E-3</v>
      </c>
      <c r="L455" s="47">
        <v>1.0666666666666666E-2</v>
      </c>
    </row>
    <row r="456" spans="1:12" ht="12.75">
      <c r="A456" s="41">
        <v>419</v>
      </c>
      <c r="B456" s="45" t="s">
        <v>410</v>
      </c>
      <c r="C456" s="46">
        <v>8.433333333333333E-4</v>
      </c>
      <c r="D456" s="46">
        <v>1.6866666666666666E-3</v>
      </c>
      <c r="E456" s="46">
        <v>2.5300000000000001E-3</v>
      </c>
      <c r="F456" s="46">
        <v>3.3733333333333332E-3</v>
      </c>
      <c r="G456" s="46">
        <v>4.2166666666666663E-3</v>
      </c>
      <c r="H456" s="46">
        <v>5.0600000000000003E-3</v>
      </c>
      <c r="I456" s="46">
        <v>5.9033333333333325E-3</v>
      </c>
      <c r="J456" s="46">
        <v>6.7466666666666664E-3</v>
      </c>
      <c r="K456" s="46">
        <v>7.5900000000000004E-3</v>
      </c>
      <c r="L456" s="47">
        <v>8.4333333333333343E-3</v>
      </c>
    </row>
    <row r="457" spans="1:12" ht="12.75">
      <c r="A457" s="41">
        <v>420</v>
      </c>
      <c r="B457" s="45" t="s">
        <v>411</v>
      </c>
      <c r="C457" s="46">
        <v>1.5933333333333333E-3</v>
      </c>
      <c r="D457" s="46">
        <v>3.1866666666666666E-3</v>
      </c>
      <c r="E457" s="46">
        <v>4.7799999999999995E-3</v>
      </c>
      <c r="F457" s="46">
        <v>6.3733333333333333E-3</v>
      </c>
      <c r="G457" s="46">
        <v>7.966666666666667E-3</v>
      </c>
      <c r="H457" s="46">
        <v>9.5599999999999991E-3</v>
      </c>
      <c r="I457" s="46">
        <v>1.1153333333333333E-2</v>
      </c>
      <c r="J457" s="46">
        <v>1.2746666666666667E-2</v>
      </c>
      <c r="K457" s="46">
        <v>1.4339999999999999E-2</v>
      </c>
      <c r="L457" s="47">
        <v>1.5933333333333331E-2</v>
      </c>
    </row>
    <row r="458" spans="1:12" ht="12.75">
      <c r="A458" s="41">
        <v>421</v>
      </c>
      <c r="B458" s="45" t="s">
        <v>412</v>
      </c>
      <c r="C458" s="46">
        <v>1.6016666666666665E-2</v>
      </c>
      <c r="D458" s="46">
        <v>3.203333333333333E-2</v>
      </c>
      <c r="E458" s="46">
        <v>4.8049999999999995E-2</v>
      </c>
      <c r="F458" s="46">
        <v>6.4066666666666661E-2</v>
      </c>
      <c r="G458" s="46">
        <v>8.008333333333334E-2</v>
      </c>
      <c r="H458" s="46">
        <v>9.6099999999999991E-2</v>
      </c>
      <c r="I458" s="46">
        <v>0.11211666666666664</v>
      </c>
      <c r="J458" s="46">
        <v>0.12813333333333332</v>
      </c>
      <c r="K458" s="46">
        <v>0.14414999999999997</v>
      </c>
      <c r="L458" s="47">
        <v>0.16016666666666662</v>
      </c>
    </row>
    <row r="459" spans="1:12" ht="12.75">
      <c r="A459" s="41">
        <v>422</v>
      </c>
      <c r="B459" s="45" t="s">
        <v>413</v>
      </c>
      <c r="C459" s="46">
        <v>5.9666666666666679E-4</v>
      </c>
      <c r="D459" s="46">
        <v>1.1933333333333336E-3</v>
      </c>
      <c r="E459" s="46">
        <v>1.7900000000000004E-3</v>
      </c>
      <c r="F459" s="46">
        <v>2.3866666666666671E-3</v>
      </c>
      <c r="G459" s="46">
        <v>2.9833333333333335E-3</v>
      </c>
      <c r="H459" s="46">
        <v>3.5799999999999998E-3</v>
      </c>
      <c r="I459" s="46">
        <v>4.1766666666666671E-3</v>
      </c>
      <c r="J459" s="46">
        <v>4.7733333333333334E-3</v>
      </c>
      <c r="K459" s="46">
        <v>5.3699999999999998E-3</v>
      </c>
      <c r="L459" s="47">
        <v>5.966666666666667E-3</v>
      </c>
    </row>
    <row r="460" spans="1:12" ht="12.75">
      <c r="A460" s="41">
        <v>423</v>
      </c>
      <c r="B460" s="45" t="s">
        <v>414</v>
      </c>
      <c r="C460" s="46">
        <v>1.5000000000000001E-4</v>
      </c>
      <c r="D460" s="46">
        <v>3.0000000000000003E-4</v>
      </c>
      <c r="E460" s="46">
        <v>4.5000000000000004E-4</v>
      </c>
      <c r="F460" s="46">
        <v>6.0000000000000006E-4</v>
      </c>
      <c r="G460" s="46">
        <v>7.5000000000000002E-4</v>
      </c>
      <c r="H460" s="46">
        <v>9.0000000000000008E-4</v>
      </c>
      <c r="I460" s="46">
        <v>1.0500000000000002E-3</v>
      </c>
      <c r="J460" s="46">
        <v>1.2000000000000001E-3</v>
      </c>
      <c r="K460" s="46">
        <v>1.3500000000000003E-3</v>
      </c>
      <c r="L460" s="47">
        <v>1.5000000000000005E-3</v>
      </c>
    </row>
    <row r="461" spans="1:12" ht="12.75">
      <c r="A461" s="41">
        <v>424</v>
      </c>
      <c r="B461" s="45" t="s">
        <v>414</v>
      </c>
      <c r="C461" s="46">
        <v>1.6999999999999996E-4</v>
      </c>
      <c r="D461" s="46">
        <v>3.3999999999999992E-4</v>
      </c>
      <c r="E461" s="46">
        <v>5.0999999999999982E-4</v>
      </c>
      <c r="F461" s="46">
        <v>6.7999999999999983E-4</v>
      </c>
      <c r="G461" s="46">
        <v>8.4999999999999984E-4</v>
      </c>
      <c r="H461" s="46">
        <v>1.0199999999999999E-3</v>
      </c>
      <c r="I461" s="46">
        <v>1.1899999999999999E-3</v>
      </c>
      <c r="J461" s="46">
        <v>1.3599999999999999E-3</v>
      </c>
      <c r="K461" s="46">
        <v>1.5299999999999997E-3</v>
      </c>
      <c r="L461" s="47">
        <v>1.6999999999999997E-3</v>
      </c>
    </row>
    <row r="462" spans="1:12" ht="12.75">
      <c r="A462" s="41">
        <v>425</v>
      </c>
      <c r="B462" s="45" t="s">
        <v>415</v>
      </c>
      <c r="C462" s="46">
        <v>2.3333333333333331E-3</v>
      </c>
      <c r="D462" s="46">
        <v>4.6666666666666662E-3</v>
      </c>
      <c r="E462" s="46">
        <v>6.9999999999999993E-3</v>
      </c>
      <c r="F462" s="46">
        <v>9.3333333333333324E-3</v>
      </c>
      <c r="G462" s="46">
        <v>1.1666666666666665E-2</v>
      </c>
      <c r="H462" s="46">
        <v>1.3999999999999999E-2</v>
      </c>
      <c r="I462" s="46">
        <v>1.6333333333333332E-2</v>
      </c>
      <c r="J462" s="46">
        <v>1.8666666666666665E-2</v>
      </c>
      <c r="K462" s="46">
        <v>2.0999999999999994E-2</v>
      </c>
      <c r="L462" s="47">
        <v>2.3333333333333327E-2</v>
      </c>
    </row>
    <row r="463" spans="1:12" ht="12.75">
      <c r="A463" s="41">
        <v>426</v>
      </c>
      <c r="B463" s="45" t="s">
        <v>415</v>
      </c>
      <c r="C463" s="46">
        <v>1.74E-3</v>
      </c>
      <c r="D463" s="46">
        <v>3.48E-3</v>
      </c>
      <c r="E463" s="46">
        <v>5.2199999999999998E-3</v>
      </c>
      <c r="F463" s="46">
        <v>6.96E-3</v>
      </c>
      <c r="G463" s="46">
        <v>8.6999999999999994E-3</v>
      </c>
      <c r="H463" s="46">
        <v>1.0439999999999998E-2</v>
      </c>
      <c r="I463" s="46">
        <v>1.2179999999999998E-2</v>
      </c>
      <c r="J463" s="46">
        <v>1.3919999999999998E-2</v>
      </c>
      <c r="K463" s="46">
        <v>1.5659999999999997E-2</v>
      </c>
      <c r="L463" s="47">
        <v>1.7399999999999995E-2</v>
      </c>
    </row>
    <row r="464" spans="1:12" ht="12.75">
      <c r="A464" s="41">
        <v>427</v>
      </c>
      <c r="B464" s="45" t="s">
        <v>415</v>
      </c>
      <c r="C464" s="46">
        <v>8.9333333333333333E-4</v>
      </c>
      <c r="D464" s="46">
        <v>1.7866666666666667E-3</v>
      </c>
      <c r="E464" s="46">
        <v>2.6800000000000001E-3</v>
      </c>
      <c r="F464" s="46">
        <v>3.5733333333333333E-3</v>
      </c>
      <c r="G464" s="46">
        <v>4.4666666666666674E-3</v>
      </c>
      <c r="H464" s="46">
        <v>5.3600000000000002E-3</v>
      </c>
      <c r="I464" s="46">
        <v>6.2533333333333347E-3</v>
      </c>
      <c r="J464" s="46">
        <v>7.1466666666666675E-3</v>
      </c>
      <c r="K464" s="46">
        <v>8.040000000000002E-3</v>
      </c>
      <c r="L464" s="47">
        <v>8.9333333333333348E-3</v>
      </c>
    </row>
    <row r="465" spans="1:12" ht="12.75">
      <c r="A465" s="41">
        <v>428</v>
      </c>
      <c r="B465" s="45" t="s">
        <v>416</v>
      </c>
      <c r="C465" s="46">
        <v>6.0000000000000008E-5</v>
      </c>
      <c r="D465" s="46">
        <v>1.2000000000000002E-4</v>
      </c>
      <c r="E465" s="46">
        <v>1.8000000000000004E-4</v>
      </c>
      <c r="F465" s="46">
        <v>2.4000000000000003E-4</v>
      </c>
      <c r="G465" s="46">
        <v>3.0000000000000003E-4</v>
      </c>
      <c r="H465" s="46">
        <v>3.6000000000000002E-4</v>
      </c>
      <c r="I465" s="46">
        <v>4.2000000000000002E-4</v>
      </c>
      <c r="J465" s="46">
        <v>4.8000000000000007E-4</v>
      </c>
      <c r="K465" s="46">
        <v>5.4000000000000001E-4</v>
      </c>
      <c r="L465" s="47">
        <v>6.0000000000000006E-4</v>
      </c>
    </row>
    <row r="466" spans="1:12" ht="12.75">
      <c r="A466" s="41">
        <v>429</v>
      </c>
      <c r="B466" s="45" t="s">
        <v>417</v>
      </c>
      <c r="C466" s="46">
        <v>9.9666666666666675E-4</v>
      </c>
      <c r="D466" s="46">
        <v>1.9933333333333335E-3</v>
      </c>
      <c r="E466" s="46">
        <v>2.9900000000000005E-3</v>
      </c>
      <c r="F466" s="46">
        <v>3.986666666666667E-3</v>
      </c>
      <c r="G466" s="46">
        <v>4.9833333333333335E-3</v>
      </c>
      <c r="H466" s="46">
        <v>5.9800000000000009E-3</v>
      </c>
      <c r="I466" s="46">
        <v>6.9766666666666666E-3</v>
      </c>
      <c r="J466" s="46">
        <v>7.973333333333334E-3</v>
      </c>
      <c r="K466" s="46">
        <v>8.9700000000000023E-3</v>
      </c>
      <c r="L466" s="47">
        <v>9.9666666666666688E-3</v>
      </c>
    </row>
    <row r="467" spans="1:12" ht="12.75">
      <c r="A467" s="41">
        <v>430</v>
      </c>
      <c r="B467" s="45" t="s">
        <v>402</v>
      </c>
      <c r="C467" s="46">
        <v>1.0263333333333333E-2</v>
      </c>
      <c r="D467" s="46">
        <v>2.0526666666666665E-2</v>
      </c>
      <c r="E467" s="46">
        <v>3.0789999999999998E-2</v>
      </c>
      <c r="F467" s="46">
        <v>4.1053333333333331E-2</v>
      </c>
      <c r="G467" s="46">
        <v>5.1316666666666663E-2</v>
      </c>
      <c r="H467" s="46">
        <v>6.1579999999999996E-2</v>
      </c>
      <c r="I467" s="46">
        <v>7.1843333333333328E-2</v>
      </c>
      <c r="J467" s="46">
        <v>8.2106666666666661E-2</v>
      </c>
      <c r="K467" s="46">
        <v>9.2369999999999994E-2</v>
      </c>
      <c r="L467" s="47">
        <v>0.10263333333333333</v>
      </c>
    </row>
    <row r="468" spans="1:12" ht="12.75">
      <c r="A468" s="41">
        <v>431</v>
      </c>
      <c r="B468" s="45" t="s">
        <v>402</v>
      </c>
      <c r="C468" s="46">
        <v>2.6666666666666663E-4</v>
      </c>
      <c r="D468" s="46">
        <v>5.3333333333333325E-4</v>
      </c>
      <c r="E468" s="46">
        <v>7.9999999999999993E-4</v>
      </c>
      <c r="F468" s="46">
        <v>1.0666666666666665E-3</v>
      </c>
      <c r="G468" s="46">
        <v>1.3333333333333333E-3</v>
      </c>
      <c r="H468" s="46">
        <v>1.5999999999999999E-3</v>
      </c>
      <c r="I468" s="46">
        <v>1.8666666666666664E-3</v>
      </c>
      <c r="J468" s="46">
        <v>2.133333333333333E-3</v>
      </c>
      <c r="K468" s="46">
        <v>2.3999999999999998E-3</v>
      </c>
      <c r="L468" s="47">
        <v>2.6666666666666666E-3</v>
      </c>
    </row>
    <row r="469" spans="1:12" ht="12.75">
      <c r="A469" s="41">
        <v>432</v>
      </c>
      <c r="B469" s="45" t="s">
        <v>402</v>
      </c>
      <c r="C469" s="46">
        <v>2.7613333333333337E-2</v>
      </c>
      <c r="D469" s="46">
        <v>5.5226666666666674E-2</v>
      </c>
      <c r="E469" s="46">
        <v>8.2840000000000011E-2</v>
      </c>
      <c r="F469" s="46">
        <v>0.11045333333333335</v>
      </c>
      <c r="G469" s="46">
        <v>0.13806666666666667</v>
      </c>
      <c r="H469" s="46">
        <v>0.16568000000000002</v>
      </c>
      <c r="I469" s="46">
        <v>0.19329333333333337</v>
      </c>
      <c r="J469" s="46">
        <v>0.2209066666666667</v>
      </c>
      <c r="K469" s="46">
        <v>0.24852000000000002</v>
      </c>
      <c r="L469" s="47">
        <v>0.27613333333333334</v>
      </c>
    </row>
    <row r="470" spans="1:12" ht="12.75">
      <c r="A470" s="41">
        <v>433</v>
      </c>
      <c r="B470" s="45" t="s">
        <v>402</v>
      </c>
      <c r="C470" s="46">
        <v>7.246666666666666E-3</v>
      </c>
      <c r="D470" s="46">
        <v>1.4493333333333332E-2</v>
      </c>
      <c r="E470" s="46">
        <v>2.1739999999999999E-2</v>
      </c>
      <c r="F470" s="46">
        <v>2.8986666666666664E-2</v>
      </c>
      <c r="G470" s="46">
        <v>3.6233333333333333E-2</v>
      </c>
      <c r="H470" s="46">
        <v>4.3480000000000005E-2</v>
      </c>
      <c r="I470" s="46">
        <v>5.072666666666667E-2</v>
      </c>
      <c r="J470" s="46">
        <v>5.7973333333333335E-2</v>
      </c>
      <c r="K470" s="46">
        <v>6.522E-2</v>
      </c>
      <c r="L470" s="47">
        <v>7.2466666666666679E-2</v>
      </c>
    </row>
    <row r="471" spans="1:12" ht="12.75">
      <c r="A471" s="41">
        <v>434</v>
      </c>
      <c r="B471" s="45" t="s">
        <v>418</v>
      </c>
      <c r="C471" s="46">
        <v>2.2096666666666667E-2</v>
      </c>
      <c r="D471" s="46">
        <v>4.4193333333333334E-2</v>
      </c>
      <c r="E471" s="46">
        <v>6.6290000000000002E-2</v>
      </c>
      <c r="F471" s="46">
        <v>8.8386666666666669E-2</v>
      </c>
      <c r="G471" s="46">
        <v>0.11048333333333334</v>
      </c>
      <c r="H471" s="46">
        <v>0.13258</v>
      </c>
      <c r="I471" s="46">
        <v>0.15467666666666668</v>
      </c>
      <c r="J471" s="46">
        <v>0.17677333333333334</v>
      </c>
      <c r="K471" s="46">
        <v>0.19886999999999999</v>
      </c>
      <c r="L471" s="47">
        <v>0.22096666666666667</v>
      </c>
    </row>
    <row r="472" spans="1:12" ht="12.75">
      <c r="A472" s="41">
        <v>435</v>
      </c>
      <c r="B472" s="45" t="s">
        <v>419</v>
      </c>
      <c r="C472" s="46">
        <v>9.5266666666666659E-3</v>
      </c>
      <c r="D472" s="46">
        <v>1.9053333333333332E-2</v>
      </c>
      <c r="E472" s="46">
        <v>2.8579999999999998E-2</v>
      </c>
      <c r="F472" s="46">
        <v>3.8106666666666664E-2</v>
      </c>
      <c r="G472" s="46">
        <v>4.7633333333333333E-2</v>
      </c>
      <c r="H472" s="46">
        <v>5.7160000000000002E-2</v>
      </c>
      <c r="I472" s="46">
        <v>6.6686666666666672E-2</v>
      </c>
      <c r="J472" s="46">
        <v>7.6213333333333341E-2</v>
      </c>
      <c r="K472" s="46">
        <v>8.5740000000000011E-2</v>
      </c>
      <c r="L472" s="47">
        <v>9.5266666666666666E-2</v>
      </c>
    </row>
    <row r="473" spans="1:12" ht="12.75">
      <c r="A473" s="41">
        <v>436</v>
      </c>
      <c r="B473" s="45" t="s">
        <v>419</v>
      </c>
      <c r="C473" s="46">
        <v>1E-3</v>
      </c>
      <c r="D473" s="46">
        <v>2E-3</v>
      </c>
      <c r="E473" s="46">
        <v>3.0000000000000001E-3</v>
      </c>
      <c r="F473" s="46">
        <v>4.0000000000000001E-3</v>
      </c>
      <c r="G473" s="46">
        <v>5.000000000000001E-3</v>
      </c>
      <c r="H473" s="46">
        <v>6.0000000000000019E-3</v>
      </c>
      <c r="I473" s="46">
        <v>7.0000000000000019E-3</v>
      </c>
      <c r="J473" s="46">
        <v>8.0000000000000019E-3</v>
      </c>
      <c r="K473" s="46">
        <v>9.0000000000000028E-3</v>
      </c>
      <c r="L473" s="47">
        <v>1.0000000000000004E-2</v>
      </c>
    </row>
    <row r="474" spans="1:12" ht="12.75">
      <c r="A474" s="41">
        <v>437</v>
      </c>
      <c r="B474" s="45" t="s">
        <v>403</v>
      </c>
      <c r="C474" s="46">
        <v>8.3333333333333344E-5</v>
      </c>
      <c r="D474" s="46">
        <v>1.6666666666666669E-4</v>
      </c>
      <c r="E474" s="46">
        <v>2.5000000000000001E-4</v>
      </c>
      <c r="F474" s="46">
        <v>3.3333333333333338E-4</v>
      </c>
      <c r="G474" s="46">
        <v>4.1666666666666664E-4</v>
      </c>
      <c r="H474" s="46">
        <v>5.0000000000000001E-4</v>
      </c>
      <c r="I474" s="46">
        <v>5.8333333333333327E-4</v>
      </c>
      <c r="J474" s="46">
        <v>6.6666666666666664E-4</v>
      </c>
      <c r="K474" s="46">
        <v>7.5000000000000002E-4</v>
      </c>
      <c r="L474" s="47">
        <v>8.3333333333333328E-4</v>
      </c>
    </row>
    <row r="475" spans="1:12" ht="25.5">
      <c r="A475" s="41">
        <v>438</v>
      </c>
      <c r="B475" s="45" t="s">
        <v>420</v>
      </c>
      <c r="C475" s="46">
        <v>6.6666666666666675E-6</v>
      </c>
      <c r="D475" s="46">
        <v>1.3333333333333335E-5</v>
      </c>
      <c r="E475" s="46">
        <v>2.0000000000000002E-5</v>
      </c>
      <c r="F475" s="46">
        <v>2.666666666666667E-5</v>
      </c>
      <c r="G475" s="46">
        <v>3.3333333333333335E-5</v>
      </c>
      <c r="H475" s="46">
        <v>3.9999999999999996E-5</v>
      </c>
      <c r="I475" s="46">
        <v>4.6666666666666665E-5</v>
      </c>
      <c r="J475" s="46">
        <v>5.3333333333333333E-5</v>
      </c>
      <c r="K475" s="46">
        <v>5.9999999999999995E-5</v>
      </c>
      <c r="L475" s="47">
        <v>6.6666666666666656E-5</v>
      </c>
    </row>
    <row r="476" spans="1:12" ht="12.75">
      <c r="A476" s="41">
        <v>439</v>
      </c>
      <c r="B476" s="45" t="s">
        <v>406</v>
      </c>
      <c r="C476" s="46">
        <v>1.2000000000000001E-3</v>
      </c>
      <c r="D476" s="46">
        <v>2.4000000000000002E-3</v>
      </c>
      <c r="E476" s="46">
        <v>3.6000000000000003E-3</v>
      </c>
      <c r="F476" s="46">
        <v>4.8000000000000004E-3</v>
      </c>
      <c r="G476" s="46">
        <v>6.0000000000000001E-3</v>
      </c>
      <c r="H476" s="46">
        <v>7.2000000000000007E-3</v>
      </c>
      <c r="I476" s="46">
        <v>8.4000000000000012E-3</v>
      </c>
      <c r="J476" s="46">
        <v>9.6000000000000009E-3</v>
      </c>
      <c r="K476" s="46">
        <v>1.0800000000000002E-2</v>
      </c>
      <c r="L476" s="47">
        <v>1.2000000000000004E-2</v>
      </c>
    </row>
    <row r="477" spans="1:12" ht="12.75">
      <c r="A477" s="41">
        <v>440</v>
      </c>
      <c r="B477" s="45" t="s">
        <v>406</v>
      </c>
      <c r="C477" s="46">
        <v>2.4499999999999999E-3</v>
      </c>
      <c r="D477" s="46">
        <v>4.8999999999999998E-3</v>
      </c>
      <c r="E477" s="46">
        <v>7.3499999999999998E-3</v>
      </c>
      <c r="F477" s="46">
        <v>9.7999999999999997E-3</v>
      </c>
      <c r="G477" s="46">
        <v>1.2249999999999999E-2</v>
      </c>
      <c r="H477" s="46">
        <v>1.47E-2</v>
      </c>
      <c r="I477" s="46">
        <v>1.7149999999999999E-2</v>
      </c>
      <c r="J477" s="46">
        <v>1.9599999999999999E-2</v>
      </c>
      <c r="K477" s="46">
        <v>2.205E-2</v>
      </c>
      <c r="L477" s="47">
        <v>2.4500000000000001E-2</v>
      </c>
    </row>
    <row r="478" spans="1:12" ht="38.25">
      <c r="A478" s="41">
        <v>441</v>
      </c>
      <c r="B478" s="45" t="s">
        <v>407</v>
      </c>
      <c r="C478" s="46">
        <v>8.6666666666666663E-4</v>
      </c>
      <c r="D478" s="46">
        <v>1.7333333333333333E-3</v>
      </c>
      <c r="E478" s="46">
        <v>2.5999999999999999E-3</v>
      </c>
      <c r="F478" s="46">
        <v>3.4666666666666665E-3</v>
      </c>
      <c r="G478" s="46">
        <v>4.3333333333333331E-3</v>
      </c>
      <c r="H478" s="46">
        <v>5.1999999999999998E-3</v>
      </c>
      <c r="I478" s="46">
        <v>6.0666666666666664E-3</v>
      </c>
      <c r="J478" s="46">
        <v>6.933333333333333E-3</v>
      </c>
      <c r="K478" s="46">
        <v>7.7999999999999996E-3</v>
      </c>
      <c r="L478" s="47">
        <v>8.6666666666666663E-3</v>
      </c>
    </row>
    <row r="479" spans="1:12" ht="12.75">
      <c r="A479" s="41">
        <v>442</v>
      </c>
      <c r="B479" s="45" t="s">
        <v>421</v>
      </c>
      <c r="C479" s="46">
        <v>1.3333333333333335E-5</v>
      </c>
      <c r="D479" s="46">
        <v>2.666666666666667E-5</v>
      </c>
      <c r="E479" s="46">
        <v>4.0000000000000003E-5</v>
      </c>
      <c r="F479" s="46">
        <v>5.333333333333334E-5</v>
      </c>
      <c r="G479" s="46">
        <v>6.666666666666667E-5</v>
      </c>
      <c r="H479" s="46">
        <v>7.9999999999999993E-5</v>
      </c>
      <c r="I479" s="46">
        <v>9.333333333333333E-5</v>
      </c>
      <c r="J479" s="46">
        <v>1.0666666666666667E-4</v>
      </c>
      <c r="K479" s="46">
        <v>1.1999999999999999E-4</v>
      </c>
      <c r="L479" s="47">
        <v>1.3333333333333331E-4</v>
      </c>
    </row>
    <row r="480" spans="1:12" ht="12.75">
      <c r="A480" s="41">
        <v>443</v>
      </c>
      <c r="B480" s="45" t="s">
        <v>422</v>
      </c>
      <c r="C480" s="46">
        <v>7.6699999999999997E-3</v>
      </c>
      <c r="D480" s="46">
        <v>1.5339999999999999E-2</v>
      </c>
      <c r="E480" s="46">
        <v>2.3009999999999999E-2</v>
      </c>
      <c r="F480" s="46">
        <v>3.0679999999999999E-2</v>
      </c>
      <c r="G480" s="46">
        <v>3.8350000000000002E-2</v>
      </c>
      <c r="H480" s="46">
        <v>4.6020000000000005E-2</v>
      </c>
      <c r="I480" s="46">
        <v>5.3690000000000002E-2</v>
      </c>
      <c r="J480" s="46">
        <v>6.1359999999999998E-2</v>
      </c>
      <c r="K480" s="46">
        <v>6.9029999999999994E-2</v>
      </c>
      <c r="L480" s="47">
        <v>7.669999999999999E-2</v>
      </c>
    </row>
    <row r="481" spans="1:12" ht="12.75">
      <c r="A481" s="41">
        <v>444</v>
      </c>
      <c r="B481" s="45" t="s">
        <v>423</v>
      </c>
      <c r="C481" s="46">
        <v>1.5E-3</v>
      </c>
      <c r="D481" s="46">
        <v>3.0000000000000001E-3</v>
      </c>
      <c r="E481" s="46">
        <v>4.5000000000000005E-3</v>
      </c>
      <c r="F481" s="46">
        <v>6.0000000000000001E-3</v>
      </c>
      <c r="G481" s="46">
        <v>7.4999999999999997E-3</v>
      </c>
      <c r="H481" s="46">
        <v>9.0000000000000011E-3</v>
      </c>
      <c r="I481" s="46">
        <v>1.0500000000000001E-2</v>
      </c>
      <c r="J481" s="46">
        <v>1.2E-2</v>
      </c>
      <c r="K481" s="46">
        <v>1.3500000000000002E-2</v>
      </c>
      <c r="L481" s="47">
        <v>1.5000000000000003E-2</v>
      </c>
    </row>
    <row r="482" spans="1:12" ht="12.75">
      <c r="A482" s="41">
        <v>445</v>
      </c>
      <c r="B482" s="45" t="s">
        <v>424</v>
      </c>
      <c r="C482" s="46">
        <v>9.1833333333333315E-3</v>
      </c>
      <c r="D482" s="46">
        <v>1.8366666666666663E-2</v>
      </c>
      <c r="E482" s="46">
        <v>2.7549999999999995E-2</v>
      </c>
      <c r="F482" s="46">
        <v>3.6733333333333326E-2</v>
      </c>
      <c r="G482" s="46">
        <v>4.5916666666666661E-2</v>
      </c>
      <c r="H482" s="46">
        <v>5.5099999999999996E-2</v>
      </c>
      <c r="I482" s="46">
        <v>6.4283333333333331E-2</v>
      </c>
      <c r="J482" s="46">
        <v>7.3466666666666666E-2</v>
      </c>
      <c r="K482" s="46">
        <v>8.2650000000000001E-2</v>
      </c>
      <c r="L482" s="47">
        <v>9.1833333333333336E-2</v>
      </c>
    </row>
    <row r="483" spans="1:12" ht="12.75">
      <c r="A483" s="41">
        <v>446</v>
      </c>
      <c r="B483" s="45" t="s">
        <v>425</v>
      </c>
      <c r="C483" s="46">
        <v>5.6666666666666671E-5</v>
      </c>
      <c r="D483" s="46">
        <v>1.1333333333333334E-4</v>
      </c>
      <c r="E483" s="46">
        <v>1.7000000000000001E-4</v>
      </c>
      <c r="F483" s="46">
        <v>2.2666666666666668E-4</v>
      </c>
      <c r="G483" s="46">
        <v>2.8333333333333335E-4</v>
      </c>
      <c r="H483" s="46">
        <v>3.3999999999999997E-4</v>
      </c>
      <c r="I483" s="46">
        <v>3.9666666666666664E-4</v>
      </c>
      <c r="J483" s="46">
        <v>4.5333333333333337E-4</v>
      </c>
      <c r="K483" s="46">
        <v>5.1000000000000004E-4</v>
      </c>
      <c r="L483" s="47">
        <v>5.6666666666666671E-4</v>
      </c>
    </row>
    <row r="484" spans="1:12" ht="38.25">
      <c r="A484" s="41">
        <v>447</v>
      </c>
      <c r="B484" s="45" t="s">
        <v>426</v>
      </c>
      <c r="C484" s="46">
        <v>1.7846666666666667E-2</v>
      </c>
      <c r="D484" s="46">
        <v>3.5693333333333334E-2</v>
      </c>
      <c r="E484" s="46">
        <v>5.3540000000000004E-2</v>
      </c>
      <c r="F484" s="46">
        <v>7.1386666666666668E-2</v>
      </c>
      <c r="G484" s="46">
        <v>8.9233333333333331E-2</v>
      </c>
      <c r="H484" s="46">
        <v>0.10708000000000001</v>
      </c>
      <c r="I484" s="46">
        <v>0.12492666666666666</v>
      </c>
      <c r="J484" s="46">
        <v>0.14277333333333334</v>
      </c>
      <c r="K484" s="46">
        <v>0.16062000000000001</v>
      </c>
      <c r="L484" s="47">
        <v>0.17846666666666669</v>
      </c>
    </row>
    <row r="485" spans="1:12" ht="38.25">
      <c r="A485" s="41">
        <v>448</v>
      </c>
      <c r="B485" s="45" t="s">
        <v>426</v>
      </c>
      <c r="C485" s="46">
        <v>9.4566666666666653E-3</v>
      </c>
      <c r="D485" s="46">
        <v>1.8913333333333331E-2</v>
      </c>
      <c r="E485" s="46">
        <v>2.8369999999999996E-2</v>
      </c>
      <c r="F485" s="46">
        <v>3.7826666666666661E-2</v>
      </c>
      <c r="G485" s="46">
        <v>4.728333333333333E-2</v>
      </c>
      <c r="H485" s="46">
        <v>5.6739999999999999E-2</v>
      </c>
      <c r="I485" s="46">
        <v>6.6196666666666668E-2</v>
      </c>
      <c r="J485" s="46">
        <v>7.5653333333333336E-2</v>
      </c>
      <c r="K485" s="46">
        <v>8.5110000000000005E-2</v>
      </c>
      <c r="L485" s="47">
        <v>9.456666666666666E-2</v>
      </c>
    </row>
    <row r="486" spans="1:12" ht="38.25">
      <c r="A486" s="41">
        <v>449</v>
      </c>
      <c r="B486" s="45" t="s">
        <v>426</v>
      </c>
      <c r="C486" s="46">
        <v>8.8099999999999984E-3</v>
      </c>
      <c r="D486" s="46">
        <v>1.7619999999999997E-2</v>
      </c>
      <c r="E486" s="46">
        <v>2.6429999999999995E-2</v>
      </c>
      <c r="F486" s="46">
        <v>3.5239999999999994E-2</v>
      </c>
      <c r="G486" s="46">
        <v>4.4049999999999999E-2</v>
      </c>
      <c r="H486" s="46">
        <v>5.2860000000000004E-2</v>
      </c>
      <c r="I486" s="46">
        <v>6.1670000000000003E-2</v>
      </c>
      <c r="J486" s="46">
        <v>7.0480000000000001E-2</v>
      </c>
      <c r="K486" s="46">
        <v>7.9289999999999999E-2</v>
      </c>
      <c r="L486" s="47">
        <v>8.8100000000000012E-2</v>
      </c>
    </row>
    <row r="487" spans="1:12" ht="38.25">
      <c r="A487" s="41">
        <v>450</v>
      </c>
      <c r="B487" s="45" t="s">
        <v>426</v>
      </c>
      <c r="C487" s="46">
        <v>2.1999999999999995E-4</v>
      </c>
      <c r="D487" s="46">
        <v>4.3999999999999991E-4</v>
      </c>
      <c r="E487" s="46">
        <v>6.5999999999999989E-4</v>
      </c>
      <c r="F487" s="46">
        <v>8.7999999999999981E-4</v>
      </c>
      <c r="G487" s="46">
        <v>1.0999999999999998E-3</v>
      </c>
      <c r="H487" s="46">
        <v>1.32E-3</v>
      </c>
      <c r="I487" s="46">
        <v>1.5399999999999999E-3</v>
      </c>
      <c r="J487" s="46">
        <v>1.7599999999999998E-3</v>
      </c>
      <c r="K487" s="46">
        <v>1.98E-3</v>
      </c>
      <c r="L487" s="47">
        <v>2.2000000000000001E-3</v>
      </c>
    </row>
    <row r="488" spans="1:12" ht="38.25">
      <c r="A488" s="41">
        <v>451</v>
      </c>
      <c r="B488" s="45" t="s">
        <v>426</v>
      </c>
      <c r="C488" s="46">
        <v>3.14E-3</v>
      </c>
      <c r="D488" s="46">
        <v>6.28E-3</v>
      </c>
      <c r="E488" s="46">
        <v>9.4199999999999996E-3</v>
      </c>
      <c r="F488" s="46">
        <v>1.256E-2</v>
      </c>
      <c r="G488" s="46">
        <v>1.5699999999999999E-2</v>
      </c>
      <c r="H488" s="46">
        <v>1.8839999999999996E-2</v>
      </c>
      <c r="I488" s="46">
        <v>2.1979999999999996E-2</v>
      </c>
      <c r="J488" s="46">
        <v>2.5119999999999996E-2</v>
      </c>
      <c r="K488" s="46">
        <v>2.8259999999999993E-2</v>
      </c>
      <c r="L488" s="47">
        <v>3.139999999999999E-2</v>
      </c>
    </row>
    <row r="489" spans="1:12" ht="38.25">
      <c r="A489" s="41">
        <v>452</v>
      </c>
      <c r="B489" s="45" t="s">
        <v>426</v>
      </c>
      <c r="C489" s="46">
        <v>6.2676666666666658E-2</v>
      </c>
      <c r="D489" s="46">
        <v>0.12535333333333332</v>
      </c>
      <c r="E489" s="46">
        <v>0.18802999999999997</v>
      </c>
      <c r="F489" s="46">
        <v>0.25070666666666663</v>
      </c>
      <c r="G489" s="46">
        <v>0.31338333333333335</v>
      </c>
      <c r="H489" s="46">
        <v>0.37606000000000006</v>
      </c>
      <c r="I489" s="46">
        <v>0.43873666666666672</v>
      </c>
      <c r="J489" s="46">
        <v>0.50141333333333338</v>
      </c>
      <c r="K489" s="46">
        <v>0.56409000000000009</v>
      </c>
      <c r="L489" s="47">
        <v>0.62676666666666681</v>
      </c>
    </row>
    <row r="490" spans="1:12" ht="38.25">
      <c r="A490" s="41">
        <v>453</v>
      </c>
      <c r="B490" s="45" t="s">
        <v>426</v>
      </c>
      <c r="C490" s="46">
        <v>5.0153333333333341E-2</v>
      </c>
      <c r="D490" s="46">
        <v>0.10030666666666668</v>
      </c>
      <c r="E490" s="46">
        <v>0.15046000000000004</v>
      </c>
      <c r="F490" s="46">
        <v>0.20061333333333337</v>
      </c>
      <c r="G490" s="46">
        <v>0.25076666666666669</v>
      </c>
      <c r="H490" s="46">
        <v>0.30092000000000002</v>
      </c>
      <c r="I490" s="46">
        <v>0.35107333333333335</v>
      </c>
      <c r="J490" s="46">
        <v>0.40122666666666673</v>
      </c>
      <c r="K490" s="46">
        <v>0.45138</v>
      </c>
      <c r="L490" s="47">
        <v>0.50153333333333339</v>
      </c>
    </row>
    <row r="491" spans="1:12" ht="12.75">
      <c r="A491" s="41">
        <v>454</v>
      </c>
      <c r="B491" s="45" t="s">
        <v>427</v>
      </c>
      <c r="C491" s="46">
        <v>2.3E-2</v>
      </c>
      <c r="D491" s="46">
        <v>4.5999999999999999E-2</v>
      </c>
      <c r="E491" s="46">
        <v>6.9000000000000006E-2</v>
      </c>
      <c r="F491" s="46">
        <v>9.1999999999999998E-2</v>
      </c>
      <c r="G491" s="46">
        <v>0.11500000000000002</v>
      </c>
      <c r="H491" s="46">
        <v>0.13800000000000001</v>
      </c>
      <c r="I491" s="46">
        <v>0.16100000000000003</v>
      </c>
      <c r="J491" s="46">
        <v>0.18400000000000002</v>
      </c>
      <c r="K491" s="46">
        <v>0.20700000000000002</v>
      </c>
      <c r="L491" s="47">
        <v>0.23000000000000004</v>
      </c>
    </row>
    <row r="492" spans="1:12" ht="12.75">
      <c r="A492" s="41">
        <v>455</v>
      </c>
      <c r="B492" s="45" t="s">
        <v>427</v>
      </c>
      <c r="C492" s="46">
        <v>3.3133333333333331E-3</v>
      </c>
      <c r="D492" s="46">
        <v>6.6266666666666661E-3</v>
      </c>
      <c r="E492" s="46">
        <v>9.9399999999999992E-3</v>
      </c>
      <c r="F492" s="46">
        <v>1.3253333333333332E-2</v>
      </c>
      <c r="G492" s="46">
        <v>1.6566666666666667E-2</v>
      </c>
      <c r="H492" s="46">
        <v>1.9879999999999998E-2</v>
      </c>
      <c r="I492" s="46">
        <v>2.319333333333333E-2</v>
      </c>
      <c r="J492" s="46">
        <v>2.6506666666666664E-2</v>
      </c>
      <c r="K492" s="46">
        <v>2.9819999999999999E-2</v>
      </c>
      <c r="L492" s="47">
        <v>3.3133333333333334E-2</v>
      </c>
    </row>
    <row r="493" spans="1:12" ht="12.75">
      <c r="A493" s="41">
        <v>456</v>
      </c>
      <c r="B493" s="45" t="s">
        <v>427</v>
      </c>
      <c r="C493" s="46">
        <v>6.0666666666666664E-3</v>
      </c>
      <c r="D493" s="46">
        <v>1.2133333333333333E-2</v>
      </c>
      <c r="E493" s="46">
        <v>1.8200000000000001E-2</v>
      </c>
      <c r="F493" s="46">
        <v>2.4266666666666666E-2</v>
      </c>
      <c r="G493" s="46">
        <v>3.033333333333333E-2</v>
      </c>
      <c r="H493" s="46">
        <v>3.6400000000000002E-2</v>
      </c>
      <c r="I493" s="46">
        <v>4.2466666666666666E-2</v>
      </c>
      <c r="J493" s="46">
        <v>4.8533333333333331E-2</v>
      </c>
      <c r="K493" s="46">
        <v>5.4600000000000003E-2</v>
      </c>
      <c r="L493" s="47">
        <v>6.0666666666666674E-2</v>
      </c>
    </row>
    <row r="494" spans="1:12" ht="25.5">
      <c r="A494" s="41">
        <v>457</v>
      </c>
      <c r="B494" s="48" t="s">
        <v>428</v>
      </c>
      <c r="C494" s="46">
        <v>0.12</v>
      </c>
      <c r="D494" s="46">
        <v>0.24</v>
      </c>
      <c r="E494" s="46">
        <v>0.36</v>
      </c>
      <c r="F494" s="46">
        <v>0.48</v>
      </c>
      <c r="G494" s="46">
        <v>0.60000000000000009</v>
      </c>
      <c r="H494" s="46">
        <v>0.72000000000000008</v>
      </c>
      <c r="I494" s="46">
        <v>0.84000000000000008</v>
      </c>
      <c r="J494" s="46">
        <v>0.96</v>
      </c>
      <c r="K494" s="46">
        <v>1.08</v>
      </c>
      <c r="L494" s="47">
        <v>1.2</v>
      </c>
    </row>
    <row r="495" spans="1:12" ht="12.75">
      <c r="A495" s="41">
        <v>458</v>
      </c>
      <c r="B495" s="45" t="s">
        <v>429</v>
      </c>
      <c r="C495" s="46">
        <v>2.6666666666666663E-4</v>
      </c>
      <c r="D495" s="46">
        <v>5.3333333333333325E-4</v>
      </c>
      <c r="E495" s="46">
        <v>7.9999999999999993E-4</v>
      </c>
      <c r="F495" s="46">
        <v>1.0666666666666665E-3</v>
      </c>
      <c r="G495" s="46">
        <v>1.3333333333333333E-3</v>
      </c>
      <c r="H495" s="46">
        <v>1.5999999999999999E-3</v>
      </c>
      <c r="I495" s="46">
        <v>1.8666666666666664E-3</v>
      </c>
      <c r="J495" s="46">
        <v>2.133333333333333E-3</v>
      </c>
      <c r="K495" s="46">
        <v>2.3999999999999998E-3</v>
      </c>
      <c r="L495" s="47">
        <v>2.6666666666666666E-3</v>
      </c>
    </row>
    <row r="496" spans="1:12" ht="25.5">
      <c r="A496" s="41">
        <v>459</v>
      </c>
      <c r="B496" s="45" t="s">
        <v>430</v>
      </c>
      <c r="C496" s="46">
        <v>0.42761333333333329</v>
      </c>
      <c r="D496" s="46">
        <v>0.85522666666666658</v>
      </c>
      <c r="E496" s="46">
        <v>1.2828399999999998</v>
      </c>
      <c r="F496" s="46">
        <v>1.7104533333333332</v>
      </c>
      <c r="G496" s="46">
        <v>2.1380666666666666</v>
      </c>
      <c r="H496" s="46">
        <v>2.5656799999999995</v>
      </c>
      <c r="I496" s="46">
        <v>2.9932933333333329</v>
      </c>
      <c r="J496" s="46">
        <v>3.4209066666666663</v>
      </c>
      <c r="K496" s="46">
        <v>3.8485199999999993</v>
      </c>
      <c r="L496" s="47">
        <v>4.2761333333333322</v>
      </c>
    </row>
    <row r="497" spans="1:12" ht="12.75">
      <c r="A497" s="41">
        <v>460</v>
      </c>
      <c r="B497" s="45" t="s">
        <v>431</v>
      </c>
      <c r="C497" s="46">
        <v>1.3333333333333332E-2</v>
      </c>
      <c r="D497" s="46">
        <v>2.6666666666666665E-2</v>
      </c>
      <c r="E497" s="46">
        <v>3.9999999999999994E-2</v>
      </c>
      <c r="F497" s="46">
        <v>5.333333333333333E-2</v>
      </c>
      <c r="G497" s="46">
        <v>6.6666666666666666E-2</v>
      </c>
      <c r="H497" s="46">
        <v>0.08</v>
      </c>
      <c r="I497" s="46">
        <v>9.3333333333333338E-2</v>
      </c>
      <c r="J497" s="46">
        <v>0.10666666666666666</v>
      </c>
      <c r="K497" s="46">
        <v>0.12</v>
      </c>
      <c r="L497" s="47">
        <v>0.13333333333333333</v>
      </c>
    </row>
    <row r="498" spans="1:12" ht="12.75">
      <c r="A498" s="41">
        <v>461</v>
      </c>
      <c r="B498" s="45" t="s">
        <v>432</v>
      </c>
      <c r="C498" s="46">
        <v>5.8650000000000008E-2</v>
      </c>
      <c r="D498" s="46">
        <v>0.11730000000000002</v>
      </c>
      <c r="E498" s="46">
        <v>0.17595000000000002</v>
      </c>
      <c r="F498" s="46">
        <v>0.23460000000000003</v>
      </c>
      <c r="G498" s="46">
        <v>0.29325000000000001</v>
      </c>
      <c r="H498" s="46">
        <v>0.35189999999999999</v>
      </c>
      <c r="I498" s="46">
        <v>0.41054999999999997</v>
      </c>
      <c r="J498" s="46">
        <v>0.46920000000000006</v>
      </c>
      <c r="K498" s="46">
        <v>0.52785000000000004</v>
      </c>
      <c r="L498" s="47">
        <v>0.58650000000000013</v>
      </c>
    </row>
    <row r="499" spans="1:12" ht="12.75">
      <c r="A499" s="41">
        <v>462</v>
      </c>
      <c r="B499" s="45" t="s">
        <v>433</v>
      </c>
      <c r="C499" s="46">
        <v>5.9000000000000003E-4</v>
      </c>
      <c r="D499" s="46">
        <v>1.1800000000000001E-3</v>
      </c>
      <c r="E499" s="46">
        <v>1.7700000000000001E-3</v>
      </c>
      <c r="F499" s="46">
        <v>2.3600000000000001E-3</v>
      </c>
      <c r="G499" s="46">
        <v>2.9499999999999995E-3</v>
      </c>
      <c r="H499" s="46">
        <v>3.5399999999999997E-3</v>
      </c>
      <c r="I499" s="46">
        <v>4.1299999999999991E-3</v>
      </c>
      <c r="J499" s="46">
        <v>4.7199999999999994E-3</v>
      </c>
      <c r="K499" s="46">
        <v>5.3099999999999987E-3</v>
      </c>
      <c r="L499" s="47">
        <v>5.899999999999999E-3</v>
      </c>
    </row>
    <row r="500" spans="1:12" ht="12.75">
      <c r="A500" s="41">
        <v>463</v>
      </c>
      <c r="B500" s="45" t="s">
        <v>434</v>
      </c>
      <c r="C500" s="46">
        <v>9.2033333333333342E-3</v>
      </c>
      <c r="D500" s="46">
        <v>1.8406666666666668E-2</v>
      </c>
      <c r="E500" s="46">
        <v>2.7610000000000003E-2</v>
      </c>
      <c r="F500" s="46">
        <v>3.6813333333333337E-2</v>
      </c>
      <c r="G500" s="46">
        <v>4.6016666666666664E-2</v>
      </c>
      <c r="H500" s="46">
        <v>5.5219999999999991E-2</v>
      </c>
      <c r="I500" s="46">
        <v>6.4423333333333332E-2</v>
      </c>
      <c r="J500" s="46">
        <v>7.362666666666666E-2</v>
      </c>
      <c r="K500" s="46">
        <v>8.2829999999999987E-2</v>
      </c>
      <c r="L500" s="47">
        <v>9.2033333333333314E-2</v>
      </c>
    </row>
    <row r="501" spans="1:12" ht="12.75">
      <c r="A501" s="41">
        <v>464</v>
      </c>
      <c r="B501" s="45" t="s">
        <v>434</v>
      </c>
      <c r="C501" s="46">
        <v>3.3966666666666672E-3</v>
      </c>
      <c r="D501" s="46">
        <v>6.7933333333333344E-3</v>
      </c>
      <c r="E501" s="46">
        <v>1.0190000000000001E-2</v>
      </c>
      <c r="F501" s="46">
        <v>1.3586666666666669E-2</v>
      </c>
      <c r="G501" s="46">
        <v>1.6983333333333336E-2</v>
      </c>
      <c r="H501" s="46">
        <v>2.0380000000000002E-2</v>
      </c>
      <c r="I501" s="46">
        <v>2.3776666666666668E-2</v>
      </c>
      <c r="J501" s="46">
        <v>2.7173333333333334E-2</v>
      </c>
      <c r="K501" s="46">
        <v>3.057E-2</v>
      </c>
      <c r="L501" s="47">
        <v>3.3966666666666666E-2</v>
      </c>
    </row>
    <row r="502" spans="1:12" ht="12.75">
      <c r="A502" s="41">
        <v>465</v>
      </c>
      <c r="B502" s="45" t="s">
        <v>435</v>
      </c>
      <c r="C502" s="46">
        <v>6.5633333333333325E-3</v>
      </c>
      <c r="D502" s="46">
        <v>1.3126666666666665E-2</v>
      </c>
      <c r="E502" s="46">
        <v>1.9689999999999999E-2</v>
      </c>
      <c r="F502" s="46">
        <v>2.625333333333333E-2</v>
      </c>
      <c r="G502" s="46">
        <v>3.2816666666666668E-2</v>
      </c>
      <c r="H502" s="46">
        <v>3.9379999999999998E-2</v>
      </c>
      <c r="I502" s="46">
        <v>4.5943333333333336E-2</v>
      </c>
      <c r="J502" s="46">
        <v>5.250666666666666E-2</v>
      </c>
      <c r="K502" s="46">
        <v>5.9069999999999998E-2</v>
      </c>
      <c r="L502" s="47">
        <v>6.5633333333333335E-2</v>
      </c>
    </row>
    <row r="503" spans="1:12" ht="12.75">
      <c r="A503" s="41">
        <v>466</v>
      </c>
      <c r="B503" s="45" t="s">
        <v>436</v>
      </c>
      <c r="C503" s="46">
        <v>3.3706666666666669E-2</v>
      </c>
      <c r="D503" s="46">
        <v>6.7413333333333339E-2</v>
      </c>
      <c r="E503" s="46">
        <v>0.10112000000000002</v>
      </c>
      <c r="F503" s="46">
        <v>0.13482666666666668</v>
      </c>
      <c r="G503" s="46">
        <v>0.16853333333333334</v>
      </c>
      <c r="H503" s="46">
        <v>0.20224000000000003</v>
      </c>
      <c r="I503" s="46">
        <v>0.23594666666666669</v>
      </c>
      <c r="J503" s="46">
        <v>0.26965333333333336</v>
      </c>
      <c r="K503" s="46">
        <v>0.30336000000000002</v>
      </c>
      <c r="L503" s="47">
        <v>0.33706666666666668</v>
      </c>
    </row>
    <row r="504" spans="1:12" ht="12.75">
      <c r="A504" s="41">
        <v>467</v>
      </c>
      <c r="B504" s="45" t="s">
        <v>437</v>
      </c>
      <c r="C504" s="46">
        <v>5.1833333333333332E-3</v>
      </c>
      <c r="D504" s="46">
        <v>1.0366666666666666E-2</v>
      </c>
      <c r="E504" s="46">
        <v>1.555E-2</v>
      </c>
      <c r="F504" s="46">
        <v>2.0733333333333333E-2</v>
      </c>
      <c r="G504" s="46">
        <v>2.5916666666666664E-2</v>
      </c>
      <c r="H504" s="46">
        <v>3.1099999999999999E-2</v>
      </c>
      <c r="I504" s="46">
        <v>3.6283333333333334E-2</v>
      </c>
      <c r="J504" s="46">
        <v>4.1466666666666666E-2</v>
      </c>
      <c r="K504" s="46">
        <v>4.6649999999999997E-2</v>
      </c>
      <c r="L504" s="47">
        <v>5.1833333333333328E-2</v>
      </c>
    </row>
    <row r="505" spans="1:12" ht="12.75">
      <c r="A505" s="41">
        <v>468</v>
      </c>
      <c r="B505" s="45" t="s">
        <v>438</v>
      </c>
      <c r="C505" s="46">
        <v>6.1966666666666672E-3</v>
      </c>
      <c r="D505" s="46">
        <v>1.2393333333333334E-2</v>
      </c>
      <c r="E505" s="46">
        <v>1.8590000000000002E-2</v>
      </c>
      <c r="F505" s="46">
        <v>2.4786666666666669E-2</v>
      </c>
      <c r="G505" s="46">
        <v>3.0983333333333338E-2</v>
      </c>
      <c r="H505" s="46">
        <v>3.7180000000000005E-2</v>
      </c>
      <c r="I505" s="46">
        <v>4.3376666666666674E-2</v>
      </c>
      <c r="J505" s="46">
        <v>4.9573333333333344E-2</v>
      </c>
      <c r="K505" s="46">
        <v>5.5770000000000014E-2</v>
      </c>
      <c r="L505" s="47">
        <v>6.1966666666666684E-2</v>
      </c>
    </row>
    <row r="506" spans="1:12" ht="12.75">
      <c r="A506" s="41">
        <v>469</v>
      </c>
      <c r="B506" s="45" t="s">
        <v>439</v>
      </c>
      <c r="C506" s="46">
        <v>2.3066666666666669E-3</v>
      </c>
      <c r="D506" s="46">
        <v>4.6133333333333339E-3</v>
      </c>
      <c r="E506" s="46">
        <v>6.9200000000000008E-3</v>
      </c>
      <c r="F506" s="46">
        <v>9.2266666666666677E-3</v>
      </c>
      <c r="G506" s="46">
        <v>1.1533333333333333E-2</v>
      </c>
      <c r="H506" s="46">
        <v>1.3840000000000002E-2</v>
      </c>
      <c r="I506" s="46">
        <v>1.614666666666667E-2</v>
      </c>
      <c r="J506" s="46">
        <v>1.8453333333333335E-2</v>
      </c>
      <c r="K506" s="46">
        <v>2.0760000000000004E-2</v>
      </c>
      <c r="L506" s="47">
        <v>2.3066666666666673E-2</v>
      </c>
    </row>
    <row r="507" spans="1:12" ht="12.75">
      <c r="A507" s="41">
        <v>470</v>
      </c>
      <c r="B507" s="45" t="s">
        <v>440</v>
      </c>
      <c r="C507" s="46">
        <v>4.9333333333333325E-4</v>
      </c>
      <c r="D507" s="46">
        <v>9.8666666666666651E-4</v>
      </c>
      <c r="E507" s="46">
        <v>1.4799999999999998E-3</v>
      </c>
      <c r="F507" s="46">
        <v>1.973333333333333E-3</v>
      </c>
      <c r="G507" s="46">
        <v>2.4666666666666665E-3</v>
      </c>
      <c r="H507" s="46">
        <v>2.96E-3</v>
      </c>
      <c r="I507" s="46">
        <v>3.4533333333333334E-3</v>
      </c>
      <c r="J507" s="46">
        <v>3.9466666666666669E-3</v>
      </c>
      <c r="K507" s="46">
        <v>4.4400000000000004E-3</v>
      </c>
      <c r="L507" s="47">
        <v>4.9333333333333338E-3</v>
      </c>
    </row>
    <row r="508" spans="1:12" ht="12.75">
      <c r="A508" s="41">
        <v>471</v>
      </c>
      <c r="B508" s="45" t="s">
        <v>440</v>
      </c>
      <c r="C508" s="46">
        <v>8.3099999999999997E-3</v>
      </c>
      <c r="D508" s="46">
        <v>1.6619999999999999E-2</v>
      </c>
      <c r="E508" s="46">
        <v>2.4930000000000001E-2</v>
      </c>
      <c r="F508" s="46">
        <v>3.3239999999999999E-2</v>
      </c>
      <c r="G508" s="46">
        <v>4.1549999999999997E-2</v>
      </c>
      <c r="H508" s="46">
        <v>4.9860000000000002E-2</v>
      </c>
      <c r="I508" s="46">
        <v>5.8169999999999993E-2</v>
      </c>
      <c r="J508" s="46">
        <v>6.6479999999999997E-2</v>
      </c>
      <c r="K508" s="46">
        <v>7.4789999999999995E-2</v>
      </c>
      <c r="L508" s="47">
        <v>8.3100000000000007E-2</v>
      </c>
    </row>
    <row r="509" spans="1:12" ht="12.75">
      <c r="A509" s="41">
        <v>472</v>
      </c>
      <c r="B509" s="45" t="s">
        <v>441</v>
      </c>
      <c r="C509" s="46">
        <v>1.4333333333333337E-4</v>
      </c>
      <c r="D509" s="46">
        <v>2.8666666666666673E-4</v>
      </c>
      <c r="E509" s="46">
        <v>4.300000000000001E-4</v>
      </c>
      <c r="F509" s="46">
        <v>5.7333333333333346E-4</v>
      </c>
      <c r="G509" s="46">
        <v>7.1666666666666667E-4</v>
      </c>
      <c r="H509" s="46">
        <v>8.6000000000000009E-4</v>
      </c>
      <c r="I509" s="46">
        <v>1.0033333333333333E-3</v>
      </c>
      <c r="J509" s="46">
        <v>1.1466666666666667E-3</v>
      </c>
      <c r="K509" s="46">
        <v>1.2899999999999999E-3</v>
      </c>
      <c r="L509" s="47">
        <v>1.4333333333333333E-3</v>
      </c>
    </row>
    <row r="510" spans="1:12" ht="12.75">
      <c r="A510" s="41">
        <v>473</v>
      </c>
      <c r="B510" s="45" t="s">
        <v>441</v>
      </c>
      <c r="C510" s="46">
        <v>3.9999999999999996E-5</v>
      </c>
      <c r="D510" s="46">
        <v>7.9999999999999993E-5</v>
      </c>
      <c r="E510" s="46">
        <v>1.1999999999999999E-4</v>
      </c>
      <c r="F510" s="46">
        <v>1.5999999999999999E-4</v>
      </c>
      <c r="G510" s="46">
        <v>2.0000000000000001E-4</v>
      </c>
      <c r="H510" s="46">
        <v>2.4000000000000003E-4</v>
      </c>
      <c r="I510" s="46">
        <v>2.8000000000000003E-4</v>
      </c>
      <c r="J510" s="46">
        <v>3.2000000000000003E-4</v>
      </c>
      <c r="K510" s="46">
        <v>3.6000000000000008E-4</v>
      </c>
      <c r="L510" s="47">
        <v>4.0000000000000002E-4</v>
      </c>
    </row>
    <row r="511" spans="1:12" ht="12.75">
      <c r="A511" s="41">
        <v>474</v>
      </c>
      <c r="B511" s="45" t="s">
        <v>402</v>
      </c>
      <c r="C511" s="46">
        <v>6.5400000000000007E-3</v>
      </c>
      <c r="D511" s="46">
        <v>1.3080000000000001E-2</v>
      </c>
      <c r="E511" s="46">
        <v>1.9620000000000002E-2</v>
      </c>
      <c r="F511" s="46">
        <v>2.6160000000000003E-2</v>
      </c>
      <c r="G511" s="46">
        <v>3.27E-2</v>
      </c>
      <c r="H511" s="46">
        <v>3.9239999999999997E-2</v>
      </c>
      <c r="I511" s="46">
        <v>4.5780000000000001E-2</v>
      </c>
      <c r="J511" s="46">
        <v>5.2320000000000005E-2</v>
      </c>
      <c r="K511" s="46">
        <v>5.886000000000001E-2</v>
      </c>
      <c r="L511" s="47">
        <v>6.5400000000000014E-2</v>
      </c>
    </row>
    <row r="512" spans="1:12" ht="12.75">
      <c r="A512" s="41">
        <v>475</v>
      </c>
      <c r="B512" s="45" t="s">
        <v>402</v>
      </c>
      <c r="C512" s="46">
        <v>1.0453333333333332E-2</v>
      </c>
      <c r="D512" s="46">
        <v>2.0906666666666664E-2</v>
      </c>
      <c r="E512" s="46">
        <v>3.1359999999999999E-2</v>
      </c>
      <c r="F512" s="46">
        <v>4.1813333333333327E-2</v>
      </c>
      <c r="G512" s="46">
        <v>5.2266666666666663E-2</v>
      </c>
      <c r="H512" s="46">
        <v>6.2719999999999998E-2</v>
      </c>
      <c r="I512" s="46">
        <v>7.3173333333333312E-2</v>
      </c>
      <c r="J512" s="46">
        <v>8.3626666666666655E-2</v>
      </c>
      <c r="K512" s="46">
        <v>9.4079999999999969E-2</v>
      </c>
      <c r="L512" s="47">
        <v>0.10453333333333331</v>
      </c>
    </row>
    <row r="513" spans="1:12" ht="12.75">
      <c r="A513" s="41">
        <v>476</v>
      </c>
      <c r="B513" s="45" t="s">
        <v>402</v>
      </c>
      <c r="C513" s="46">
        <v>2.7333333333333333E-4</v>
      </c>
      <c r="D513" s="46">
        <v>5.4666666666666665E-4</v>
      </c>
      <c r="E513" s="46">
        <v>8.1999999999999998E-4</v>
      </c>
      <c r="F513" s="46">
        <v>1.0933333333333333E-3</v>
      </c>
      <c r="G513" s="46">
        <v>1.3666666666666669E-3</v>
      </c>
      <c r="H513" s="46">
        <v>1.6400000000000004E-3</v>
      </c>
      <c r="I513" s="46">
        <v>1.9133333333333337E-3</v>
      </c>
      <c r="J513" s="46">
        <v>2.1866666666666671E-3</v>
      </c>
      <c r="K513" s="46">
        <v>2.4600000000000004E-3</v>
      </c>
      <c r="L513" s="47">
        <v>2.7333333333333341E-3</v>
      </c>
    </row>
    <row r="514" spans="1:12" ht="12.75">
      <c r="A514" s="41">
        <v>477</v>
      </c>
      <c r="B514" s="45" t="s">
        <v>402</v>
      </c>
      <c r="C514" s="46">
        <v>1.5533333333333334E-3</v>
      </c>
      <c r="D514" s="46">
        <v>3.1066666666666669E-3</v>
      </c>
      <c r="E514" s="46">
        <v>4.6600000000000001E-3</v>
      </c>
      <c r="F514" s="46">
        <v>6.2133333333333337E-3</v>
      </c>
      <c r="G514" s="46">
        <v>7.7666666666666665E-3</v>
      </c>
      <c r="H514" s="46">
        <v>9.3199999999999984E-3</v>
      </c>
      <c r="I514" s="46">
        <v>1.0873333333333332E-2</v>
      </c>
      <c r="J514" s="46">
        <v>1.2426666666666666E-2</v>
      </c>
      <c r="K514" s="46">
        <v>1.3979999999999998E-2</v>
      </c>
      <c r="L514" s="47">
        <v>1.553333333333333E-2</v>
      </c>
    </row>
    <row r="515" spans="1:12" ht="12.75">
      <c r="A515" s="41">
        <v>478</v>
      </c>
      <c r="B515" s="45" t="s">
        <v>402</v>
      </c>
      <c r="C515" s="46">
        <v>9.766666666666667E-4</v>
      </c>
      <c r="D515" s="46">
        <v>1.9533333333333334E-3</v>
      </c>
      <c r="E515" s="46">
        <v>2.9300000000000003E-3</v>
      </c>
      <c r="F515" s="46">
        <v>3.9066666666666668E-3</v>
      </c>
      <c r="G515" s="46">
        <v>4.8833333333333333E-3</v>
      </c>
      <c r="H515" s="46">
        <v>5.8600000000000006E-3</v>
      </c>
      <c r="I515" s="46">
        <v>6.8366666666666662E-3</v>
      </c>
      <c r="J515" s="46">
        <v>7.8133333333333336E-3</v>
      </c>
      <c r="K515" s="46">
        <v>8.7899999999999992E-3</v>
      </c>
      <c r="L515" s="47">
        <v>9.7666666666666666E-3</v>
      </c>
    </row>
    <row r="516" spans="1:12" ht="12.75">
      <c r="A516" s="41">
        <v>479</v>
      </c>
      <c r="B516" s="45" t="s">
        <v>402</v>
      </c>
      <c r="C516" s="46">
        <v>8.5333333333333344E-4</v>
      </c>
      <c r="D516" s="46">
        <v>1.7066666666666669E-3</v>
      </c>
      <c r="E516" s="46">
        <v>2.5600000000000002E-3</v>
      </c>
      <c r="F516" s="46">
        <v>3.4133333333333338E-3</v>
      </c>
      <c r="G516" s="46">
        <v>4.2666666666666669E-3</v>
      </c>
      <c r="H516" s="46">
        <v>5.1199999999999996E-3</v>
      </c>
      <c r="I516" s="46">
        <v>5.9733333333333331E-3</v>
      </c>
      <c r="J516" s="46">
        <v>6.8266666666666666E-3</v>
      </c>
      <c r="K516" s="46">
        <v>7.6799999999999993E-3</v>
      </c>
      <c r="L516" s="47">
        <v>8.533333333333332E-3</v>
      </c>
    </row>
    <row r="517" spans="1:12" ht="12.75">
      <c r="A517" s="41">
        <v>480</v>
      </c>
      <c r="B517" s="45" t="s">
        <v>402</v>
      </c>
      <c r="C517" s="46">
        <v>3.1466666666666671E-2</v>
      </c>
      <c r="D517" s="46">
        <v>6.2933333333333341E-2</v>
      </c>
      <c r="E517" s="46">
        <v>9.4400000000000012E-2</v>
      </c>
      <c r="F517" s="46">
        <v>0.12586666666666668</v>
      </c>
      <c r="G517" s="46">
        <v>0.15733333333333333</v>
      </c>
      <c r="H517" s="46">
        <v>0.18880000000000002</v>
      </c>
      <c r="I517" s="46">
        <v>0.22026666666666672</v>
      </c>
      <c r="J517" s="46">
        <v>0.25173333333333336</v>
      </c>
      <c r="K517" s="46">
        <v>0.28320000000000006</v>
      </c>
      <c r="L517" s="47">
        <v>0.31466666666666676</v>
      </c>
    </row>
    <row r="518" spans="1:12" ht="12.75">
      <c r="A518" s="41">
        <v>481</v>
      </c>
      <c r="B518" s="45" t="s">
        <v>402</v>
      </c>
      <c r="C518" s="46">
        <v>2.9136666666666668E-2</v>
      </c>
      <c r="D518" s="46">
        <v>5.8273333333333337E-2</v>
      </c>
      <c r="E518" s="46">
        <v>8.7410000000000002E-2</v>
      </c>
      <c r="F518" s="46">
        <v>0.11654666666666667</v>
      </c>
      <c r="G518" s="46">
        <v>0.14568333333333333</v>
      </c>
      <c r="H518" s="46">
        <v>0.17481999999999998</v>
      </c>
      <c r="I518" s="46">
        <v>0.20395666666666665</v>
      </c>
      <c r="J518" s="46">
        <v>0.23309333333333332</v>
      </c>
      <c r="K518" s="46">
        <v>0.26222999999999996</v>
      </c>
      <c r="L518" s="47">
        <v>0.29136666666666661</v>
      </c>
    </row>
    <row r="519" spans="1:12" ht="12.75">
      <c r="A519" s="41">
        <v>482</v>
      </c>
      <c r="B519" s="45" t="s">
        <v>442</v>
      </c>
      <c r="C519" s="46">
        <v>1.2366666666666663E-3</v>
      </c>
      <c r="D519" s="46">
        <v>2.4733333333333326E-3</v>
      </c>
      <c r="E519" s="46">
        <v>3.7099999999999989E-3</v>
      </c>
      <c r="F519" s="46">
        <v>4.9466666666666652E-3</v>
      </c>
      <c r="G519" s="46">
        <v>6.1833333333333323E-3</v>
      </c>
      <c r="H519" s="46">
        <v>7.4199999999999995E-3</v>
      </c>
      <c r="I519" s="46">
        <v>8.6566666666666667E-3</v>
      </c>
      <c r="J519" s="46">
        <v>9.8933333333333321E-3</v>
      </c>
      <c r="K519" s="46">
        <v>1.1129999999999999E-2</v>
      </c>
      <c r="L519" s="47">
        <v>1.2366666666666665E-2</v>
      </c>
    </row>
    <row r="520" spans="1:12" ht="12.75">
      <c r="A520" s="41">
        <v>483</v>
      </c>
      <c r="B520" s="45" t="s">
        <v>442</v>
      </c>
      <c r="C520" s="46">
        <v>4.8666666666666661E-4</v>
      </c>
      <c r="D520" s="46">
        <v>9.7333333333333321E-4</v>
      </c>
      <c r="E520" s="46">
        <v>1.4599999999999999E-3</v>
      </c>
      <c r="F520" s="46">
        <v>1.9466666666666664E-3</v>
      </c>
      <c r="G520" s="46">
        <v>2.4333333333333334E-3</v>
      </c>
      <c r="H520" s="46">
        <v>2.9199999999999999E-3</v>
      </c>
      <c r="I520" s="46">
        <v>3.4066666666666664E-3</v>
      </c>
      <c r="J520" s="46">
        <v>3.8933333333333328E-3</v>
      </c>
      <c r="K520" s="46">
        <v>4.3800000000000002E-3</v>
      </c>
      <c r="L520" s="47">
        <v>4.8666666666666667E-3</v>
      </c>
    </row>
    <row r="521" spans="1:12" ht="12.75">
      <c r="A521" s="41">
        <v>484</v>
      </c>
      <c r="B521" s="45" t="s">
        <v>442</v>
      </c>
      <c r="C521" s="46">
        <v>1.8799999999999999E-3</v>
      </c>
      <c r="D521" s="46">
        <v>3.7599999999999999E-3</v>
      </c>
      <c r="E521" s="46">
        <v>5.64E-3</v>
      </c>
      <c r="F521" s="46">
        <v>7.5199999999999998E-3</v>
      </c>
      <c r="G521" s="46">
        <v>9.4000000000000004E-3</v>
      </c>
      <c r="H521" s="46">
        <v>1.1280000000000002E-2</v>
      </c>
      <c r="I521" s="46">
        <v>1.3160000000000002E-2</v>
      </c>
      <c r="J521" s="46">
        <v>1.5040000000000001E-2</v>
      </c>
      <c r="K521" s="46">
        <v>1.6920000000000004E-2</v>
      </c>
      <c r="L521" s="47">
        <v>1.8800000000000004E-2</v>
      </c>
    </row>
    <row r="522" spans="1:12" ht="12.75">
      <c r="A522" s="41">
        <v>485</v>
      </c>
      <c r="B522" s="45" t="s">
        <v>442</v>
      </c>
      <c r="C522" s="46">
        <v>6.333333333333334E-4</v>
      </c>
      <c r="D522" s="46">
        <v>1.2666666666666668E-3</v>
      </c>
      <c r="E522" s="46">
        <v>1.9000000000000002E-3</v>
      </c>
      <c r="F522" s="46">
        <v>2.5333333333333336E-3</v>
      </c>
      <c r="G522" s="46">
        <v>3.166666666666667E-3</v>
      </c>
      <c r="H522" s="46">
        <v>3.8000000000000004E-3</v>
      </c>
      <c r="I522" s="46">
        <v>4.4333333333333343E-3</v>
      </c>
      <c r="J522" s="46">
        <v>5.0666666666666672E-3</v>
      </c>
      <c r="K522" s="46">
        <v>5.7000000000000002E-3</v>
      </c>
      <c r="L522" s="47">
        <v>6.333333333333334E-3</v>
      </c>
    </row>
    <row r="523" spans="1:12" ht="25.5">
      <c r="A523" s="41">
        <v>486</v>
      </c>
      <c r="B523" s="45" t="s">
        <v>443</v>
      </c>
      <c r="C523" s="46">
        <v>1.9000000000000001E-4</v>
      </c>
      <c r="D523" s="46">
        <v>3.8000000000000002E-4</v>
      </c>
      <c r="E523" s="46">
        <v>5.6999999999999998E-4</v>
      </c>
      <c r="F523" s="46">
        <v>7.6000000000000004E-4</v>
      </c>
      <c r="G523" s="46">
        <v>9.4999999999999989E-4</v>
      </c>
      <c r="H523" s="46">
        <v>1.14E-3</v>
      </c>
      <c r="I523" s="46">
        <v>1.3299999999999998E-3</v>
      </c>
      <c r="J523" s="46">
        <v>1.5200000000000001E-3</v>
      </c>
      <c r="K523" s="46">
        <v>1.7099999999999999E-3</v>
      </c>
      <c r="L523" s="47">
        <v>1.8999999999999998E-3</v>
      </c>
    </row>
    <row r="524" spans="1:12" ht="12.75">
      <c r="A524" s="41">
        <v>487</v>
      </c>
      <c r="B524" s="45" t="s">
        <v>403</v>
      </c>
      <c r="C524" s="46">
        <v>1.0796666666666666E-2</v>
      </c>
      <c r="D524" s="46">
        <v>2.1593333333333332E-2</v>
      </c>
      <c r="E524" s="46">
        <v>3.2390000000000002E-2</v>
      </c>
      <c r="F524" s="46">
        <v>4.3186666666666665E-2</v>
      </c>
      <c r="G524" s="46">
        <v>5.3983333333333335E-2</v>
      </c>
      <c r="H524" s="46">
        <v>6.4780000000000004E-2</v>
      </c>
      <c r="I524" s="46">
        <v>7.5576666666666653E-2</v>
      </c>
      <c r="J524" s="46">
        <v>8.637333333333333E-2</v>
      </c>
      <c r="K524" s="46">
        <v>9.7169999999999979E-2</v>
      </c>
      <c r="L524" s="47">
        <v>0.10796666666666666</v>
      </c>
    </row>
    <row r="525" spans="1:12" ht="12.75">
      <c r="A525" s="41">
        <v>488</v>
      </c>
      <c r="B525" s="45" t="s">
        <v>403</v>
      </c>
      <c r="C525" s="46">
        <v>5.5933333333333338E-3</v>
      </c>
      <c r="D525" s="46">
        <v>1.1186666666666668E-2</v>
      </c>
      <c r="E525" s="46">
        <v>1.6780000000000003E-2</v>
      </c>
      <c r="F525" s="46">
        <v>2.2373333333333335E-2</v>
      </c>
      <c r="G525" s="46">
        <v>2.7966666666666667E-2</v>
      </c>
      <c r="H525" s="46">
        <v>3.3560000000000006E-2</v>
      </c>
      <c r="I525" s="46">
        <v>3.9153333333333339E-2</v>
      </c>
      <c r="J525" s="46">
        <v>4.4746666666666671E-2</v>
      </c>
      <c r="K525" s="46">
        <v>5.034000000000001E-2</v>
      </c>
      <c r="L525" s="47">
        <v>5.5933333333333349E-2</v>
      </c>
    </row>
    <row r="526" spans="1:12" ht="12.75">
      <c r="A526" s="41">
        <v>489</v>
      </c>
      <c r="B526" s="45" t="s">
        <v>444</v>
      </c>
      <c r="C526" s="46">
        <v>4.1199999999999995E-3</v>
      </c>
      <c r="D526" s="46">
        <v>8.2399999999999991E-3</v>
      </c>
      <c r="E526" s="46">
        <v>1.2359999999999999E-2</v>
      </c>
      <c r="F526" s="46">
        <v>1.6479999999999998E-2</v>
      </c>
      <c r="G526" s="46">
        <v>2.0599999999999997E-2</v>
      </c>
      <c r="H526" s="46">
        <v>2.4719999999999999E-2</v>
      </c>
      <c r="I526" s="46">
        <v>2.8839999999999994E-2</v>
      </c>
      <c r="J526" s="46">
        <v>3.2959999999999996E-2</v>
      </c>
      <c r="K526" s="46">
        <v>3.7080000000000002E-2</v>
      </c>
      <c r="L526" s="47">
        <v>4.1200000000000001E-2</v>
      </c>
    </row>
    <row r="527" spans="1:12" ht="12.75">
      <c r="A527" s="41">
        <v>490</v>
      </c>
      <c r="B527" s="45" t="s">
        <v>445</v>
      </c>
      <c r="C527" s="46">
        <v>1.0866666666666668E-3</v>
      </c>
      <c r="D527" s="46">
        <v>2.1733333333333335E-3</v>
      </c>
      <c r="E527" s="46">
        <v>3.2600000000000003E-3</v>
      </c>
      <c r="F527" s="46">
        <v>4.3466666666666671E-3</v>
      </c>
      <c r="G527" s="46">
        <v>5.4333333333333334E-3</v>
      </c>
      <c r="H527" s="46">
        <v>6.5199999999999998E-3</v>
      </c>
      <c r="I527" s="46">
        <v>7.6066666666666661E-3</v>
      </c>
      <c r="J527" s="46">
        <v>8.6933333333333324E-3</v>
      </c>
      <c r="K527" s="46">
        <v>9.7799999999999988E-3</v>
      </c>
      <c r="L527" s="47">
        <v>1.0866666666666665E-2</v>
      </c>
    </row>
    <row r="528" spans="1:12" ht="12.75">
      <c r="A528" s="41">
        <v>491</v>
      </c>
      <c r="B528" s="45" t="s">
        <v>446</v>
      </c>
      <c r="C528" s="46">
        <v>4.1333333333333326E-4</v>
      </c>
      <c r="D528" s="46">
        <v>8.2666666666666652E-4</v>
      </c>
      <c r="E528" s="46">
        <v>1.2399999999999998E-3</v>
      </c>
      <c r="F528" s="46">
        <v>1.653333333333333E-3</v>
      </c>
      <c r="G528" s="46">
        <v>2.0666666666666663E-3</v>
      </c>
      <c r="H528" s="46">
        <v>2.48E-3</v>
      </c>
      <c r="I528" s="46">
        <v>2.8933333333333333E-3</v>
      </c>
      <c r="J528" s="46">
        <v>3.3066666666666661E-3</v>
      </c>
      <c r="K528" s="46">
        <v>3.7199999999999993E-3</v>
      </c>
      <c r="L528" s="47">
        <v>4.1333333333333326E-3</v>
      </c>
    </row>
    <row r="529" spans="1:12" ht="12.75">
      <c r="A529" s="41">
        <v>492</v>
      </c>
      <c r="B529" s="45" t="s">
        <v>446</v>
      </c>
      <c r="C529" s="46">
        <v>5.3666666666666663E-4</v>
      </c>
      <c r="D529" s="46">
        <v>1.0733333333333333E-3</v>
      </c>
      <c r="E529" s="46">
        <v>1.6099999999999999E-3</v>
      </c>
      <c r="F529" s="46">
        <v>2.1466666666666665E-3</v>
      </c>
      <c r="G529" s="46">
        <v>2.6833333333333336E-3</v>
      </c>
      <c r="H529" s="46">
        <v>3.2199999999999998E-3</v>
      </c>
      <c r="I529" s="46">
        <v>3.756666666666666E-3</v>
      </c>
      <c r="J529" s="46">
        <v>4.293333333333333E-3</v>
      </c>
      <c r="K529" s="46">
        <v>4.8299999999999992E-3</v>
      </c>
      <c r="L529" s="47">
        <v>5.3666666666666654E-3</v>
      </c>
    </row>
    <row r="530" spans="1:12" ht="38.25">
      <c r="A530" s="41">
        <v>493</v>
      </c>
      <c r="B530" s="45" t="s">
        <v>407</v>
      </c>
      <c r="C530" s="46">
        <v>4.1666666666666664E-4</v>
      </c>
      <c r="D530" s="46">
        <v>8.3333333333333328E-4</v>
      </c>
      <c r="E530" s="46">
        <v>1.2499999999999998E-3</v>
      </c>
      <c r="F530" s="46">
        <v>1.6666666666666666E-3</v>
      </c>
      <c r="G530" s="46">
        <v>2.0833333333333333E-3</v>
      </c>
      <c r="H530" s="46">
        <v>2.5000000000000001E-3</v>
      </c>
      <c r="I530" s="46">
        <v>2.9166666666666668E-3</v>
      </c>
      <c r="J530" s="46">
        <v>3.3333333333333331E-3</v>
      </c>
      <c r="K530" s="46">
        <v>3.7499999999999999E-3</v>
      </c>
      <c r="L530" s="47">
        <v>4.1666666666666666E-3</v>
      </c>
    </row>
    <row r="531" spans="1:12" ht="38.25">
      <c r="A531" s="41">
        <v>494</v>
      </c>
      <c r="B531" s="45" t="s">
        <v>407</v>
      </c>
      <c r="C531" s="46">
        <v>1.3566666666666666E-3</v>
      </c>
      <c r="D531" s="46">
        <v>2.7133333333333332E-3</v>
      </c>
      <c r="E531" s="46">
        <v>4.0699999999999998E-3</v>
      </c>
      <c r="F531" s="46">
        <v>5.4266666666666664E-3</v>
      </c>
      <c r="G531" s="46">
        <v>6.7833333333333322E-3</v>
      </c>
      <c r="H531" s="46">
        <v>8.1399999999999997E-3</v>
      </c>
      <c r="I531" s="46">
        <v>9.4966666666666671E-3</v>
      </c>
      <c r="J531" s="46">
        <v>1.0853333333333333E-2</v>
      </c>
      <c r="K531" s="46">
        <v>1.2209999999999999E-2</v>
      </c>
      <c r="L531" s="47">
        <v>1.3566666666666664E-2</v>
      </c>
    </row>
    <row r="532" spans="1:12" ht="38.25">
      <c r="A532" s="41">
        <v>495</v>
      </c>
      <c r="B532" s="45" t="s">
        <v>447</v>
      </c>
      <c r="C532" s="46">
        <v>2.6800000000000001E-3</v>
      </c>
      <c r="D532" s="46">
        <v>5.3600000000000002E-3</v>
      </c>
      <c r="E532" s="46">
        <v>8.0400000000000003E-3</v>
      </c>
      <c r="F532" s="46">
        <v>1.072E-2</v>
      </c>
      <c r="G532" s="46">
        <v>1.3399999999999999E-2</v>
      </c>
      <c r="H532" s="46">
        <v>1.6080000000000001E-2</v>
      </c>
      <c r="I532" s="46">
        <v>1.8760000000000002E-2</v>
      </c>
      <c r="J532" s="46">
        <v>2.1440000000000001E-2</v>
      </c>
      <c r="K532" s="46">
        <v>2.4120000000000003E-2</v>
      </c>
      <c r="L532" s="47">
        <v>2.6799999999999997E-2</v>
      </c>
    </row>
    <row r="533" spans="1:12" ht="12.75">
      <c r="A533" s="41">
        <v>496</v>
      </c>
      <c r="B533" s="45" t="s">
        <v>448</v>
      </c>
      <c r="C533" s="46">
        <v>3.3333333333333328E-5</v>
      </c>
      <c r="D533" s="46">
        <v>6.6666666666666656E-5</v>
      </c>
      <c r="E533" s="46">
        <v>9.9999999999999991E-5</v>
      </c>
      <c r="F533" s="46">
        <v>1.3333333333333331E-4</v>
      </c>
      <c r="G533" s="46">
        <v>1.6666666666666666E-4</v>
      </c>
      <c r="H533" s="46">
        <v>1.9999999999999998E-4</v>
      </c>
      <c r="I533" s="46">
        <v>2.333333333333333E-4</v>
      </c>
      <c r="J533" s="46">
        <v>2.6666666666666663E-4</v>
      </c>
      <c r="K533" s="46">
        <v>2.9999999999999997E-4</v>
      </c>
      <c r="L533" s="47">
        <v>3.3333333333333332E-4</v>
      </c>
    </row>
    <row r="534" spans="1:12" ht="12.75">
      <c r="A534" s="41">
        <v>497</v>
      </c>
      <c r="B534" s="45" t="s">
        <v>448</v>
      </c>
      <c r="C534" s="46">
        <v>1.2466666666666668E-3</v>
      </c>
      <c r="D534" s="46">
        <v>2.4933333333333335E-3</v>
      </c>
      <c r="E534" s="46">
        <v>3.7400000000000003E-3</v>
      </c>
      <c r="F534" s="46">
        <v>4.986666666666667E-3</v>
      </c>
      <c r="G534" s="46">
        <v>6.2333333333333338E-3</v>
      </c>
      <c r="H534" s="46">
        <v>7.4800000000000005E-3</v>
      </c>
      <c r="I534" s="46">
        <v>8.7266666666666673E-3</v>
      </c>
      <c r="J534" s="46">
        <v>9.973333333333334E-3</v>
      </c>
      <c r="K534" s="46">
        <v>1.1220000000000003E-2</v>
      </c>
      <c r="L534" s="47">
        <v>1.2466666666666669E-2</v>
      </c>
    </row>
    <row r="535" spans="1:12" ht="12.75">
      <c r="A535" s="41">
        <v>498</v>
      </c>
      <c r="B535" s="45" t="s">
        <v>449</v>
      </c>
      <c r="C535" s="46">
        <v>9.8266666666666641E-3</v>
      </c>
      <c r="D535" s="46">
        <v>1.9653333333333328E-2</v>
      </c>
      <c r="E535" s="46">
        <v>2.9479999999999992E-2</v>
      </c>
      <c r="F535" s="46">
        <v>3.9306666666666656E-2</v>
      </c>
      <c r="G535" s="46">
        <v>4.9133333333333327E-2</v>
      </c>
      <c r="H535" s="46">
        <v>5.8959999999999999E-2</v>
      </c>
      <c r="I535" s="46">
        <v>6.8786666666666663E-2</v>
      </c>
      <c r="J535" s="46">
        <v>7.8613333333333327E-2</v>
      </c>
      <c r="K535" s="46">
        <v>8.8439999999999991E-2</v>
      </c>
      <c r="L535" s="47">
        <v>9.8266666666666655E-2</v>
      </c>
    </row>
    <row r="536" spans="1:12" ht="12.75">
      <c r="A536" s="41">
        <v>499</v>
      </c>
      <c r="B536" s="45" t="s">
        <v>450</v>
      </c>
      <c r="C536" s="46">
        <v>1.2446666666666665E-2</v>
      </c>
      <c r="D536" s="46">
        <v>2.489333333333333E-2</v>
      </c>
      <c r="E536" s="46">
        <v>3.7339999999999998E-2</v>
      </c>
      <c r="F536" s="46">
        <v>4.978666666666666E-2</v>
      </c>
      <c r="G536" s="46">
        <v>6.2233333333333335E-2</v>
      </c>
      <c r="H536" s="46">
        <v>7.4679999999999996E-2</v>
      </c>
      <c r="I536" s="46">
        <v>8.7126666666666672E-2</v>
      </c>
      <c r="J536" s="46">
        <v>9.9573333333333319E-2</v>
      </c>
      <c r="K536" s="46">
        <v>0.11201999999999999</v>
      </c>
      <c r="L536" s="47">
        <v>0.12446666666666667</v>
      </c>
    </row>
    <row r="537" spans="1:12" ht="12.75">
      <c r="A537" s="41">
        <v>500</v>
      </c>
      <c r="B537" s="45" t="s">
        <v>451</v>
      </c>
      <c r="C537" s="46">
        <v>7.2000000000000007E-3</v>
      </c>
      <c r="D537" s="46">
        <v>1.4400000000000001E-2</v>
      </c>
      <c r="E537" s="46">
        <v>2.1600000000000001E-2</v>
      </c>
      <c r="F537" s="46">
        <v>2.8800000000000003E-2</v>
      </c>
      <c r="G537" s="46">
        <v>3.6000000000000004E-2</v>
      </c>
      <c r="H537" s="46">
        <v>4.3200000000000002E-2</v>
      </c>
      <c r="I537" s="46">
        <v>5.04E-2</v>
      </c>
      <c r="J537" s="46">
        <v>5.7599999999999998E-2</v>
      </c>
      <c r="K537" s="46">
        <v>6.4799999999999996E-2</v>
      </c>
      <c r="L537" s="47">
        <v>7.1999999999999995E-2</v>
      </c>
    </row>
    <row r="538" spans="1:12" ht="12.75">
      <c r="A538" s="41">
        <v>501</v>
      </c>
      <c r="B538" s="45" t="s">
        <v>452</v>
      </c>
      <c r="C538" s="46">
        <v>8.3333333333333328E-4</v>
      </c>
      <c r="D538" s="46">
        <v>1.6666666666666666E-3</v>
      </c>
      <c r="E538" s="46">
        <v>2.4999999999999996E-3</v>
      </c>
      <c r="F538" s="46">
        <v>3.3333333333333331E-3</v>
      </c>
      <c r="G538" s="46">
        <v>4.1666666666666666E-3</v>
      </c>
      <c r="H538" s="46">
        <v>5.0000000000000001E-3</v>
      </c>
      <c r="I538" s="46">
        <v>5.8333333333333336E-3</v>
      </c>
      <c r="J538" s="46">
        <v>6.6666666666666662E-3</v>
      </c>
      <c r="K538" s="46">
        <v>7.4999999999999997E-3</v>
      </c>
      <c r="L538" s="47">
        <v>8.3333333333333332E-3</v>
      </c>
    </row>
    <row r="539" spans="1:12" ht="12.75">
      <c r="A539" s="41">
        <v>502</v>
      </c>
      <c r="B539" s="45" t="s">
        <v>452</v>
      </c>
      <c r="C539" s="46">
        <v>1.6666666666666669E-4</v>
      </c>
      <c r="D539" s="46">
        <v>3.3333333333333338E-4</v>
      </c>
      <c r="E539" s="46">
        <v>5.0000000000000001E-4</v>
      </c>
      <c r="F539" s="46">
        <v>6.6666666666666675E-4</v>
      </c>
      <c r="G539" s="46">
        <v>8.3333333333333328E-4</v>
      </c>
      <c r="H539" s="46">
        <v>1E-3</v>
      </c>
      <c r="I539" s="46">
        <v>1.1666666666666665E-3</v>
      </c>
      <c r="J539" s="46">
        <v>1.3333333333333333E-3</v>
      </c>
      <c r="K539" s="46">
        <v>1.5E-3</v>
      </c>
      <c r="L539" s="47">
        <v>1.6666666666666666E-3</v>
      </c>
    </row>
    <row r="540" spans="1:12" ht="12.75">
      <c r="A540" s="41">
        <v>503</v>
      </c>
      <c r="B540" s="45" t="s">
        <v>453</v>
      </c>
      <c r="C540" s="46">
        <v>5.1333333333333331E-4</v>
      </c>
      <c r="D540" s="46">
        <v>1.0266666666666666E-3</v>
      </c>
      <c r="E540" s="46">
        <v>1.5399999999999999E-3</v>
      </c>
      <c r="F540" s="46">
        <v>2.0533333333333332E-3</v>
      </c>
      <c r="G540" s="46">
        <v>2.5666666666666659E-3</v>
      </c>
      <c r="H540" s="46">
        <v>3.0799999999999994E-3</v>
      </c>
      <c r="I540" s="46">
        <v>3.5933333333333321E-3</v>
      </c>
      <c r="J540" s="46">
        <v>4.1066666666666656E-3</v>
      </c>
      <c r="K540" s="46">
        <v>4.6199999999999982E-3</v>
      </c>
      <c r="L540" s="47">
        <v>5.1333333333333318E-3</v>
      </c>
    </row>
    <row r="541" spans="1:12" ht="12.75">
      <c r="A541" s="41">
        <v>504</v>
      </c>
      <c r="B541" s="45" t="s">
        <v>454</v>
      </c>
      <c r="C541" s="46">
        <v>2.0566666666666663E-3</v>
      </c>
      <c r="D541" s="46">
        <v>4.1133333333333326E-3</v>
      </c>
      <c r="E541" s="46">
        <v>6.1699999999999984E-3</v>
      </c>
      <c r="F541" s="46">
        <v>8.2266666666666651E-3</v>
      </c>
      <c r="G541" s="46">
        <v>1.0283333333333332E-2</v>
      </c>
      <c r="H541" s="46">
        <v>1.2339999999999997E-2</v>
      </c>
      <c r="I541" s="46">
        <v>1.4396666666666665E-2</v>
      </c>
      <c r="J541" s="46">
        <v>1.645333333333333E-2</v>
      </c>
      <c r="K541" s="46">
        <v>1.8509999999999999E-2</v>
      </c>
      <c r="L541" s="47">
        <v>2.0566666666666664E-2</v>
      </c>
    </row>
    <row r="542" spans="1:12" ht="12.75">
      <c r="A542" s="41">
        <v>505</v>
      </c>
      <c r="B542" s="45" t="s">
        <v>455</v>
      </c>
      <c r="C542" s="46">
        <v>2.4333333333333334E-3</v>
      </c>
      <c r="D542" s="46">
        <v>4.8666666666666667E-3</v>
      </c>
      <c r="E542" s="46">
        <v>7.3000000000000001E-3</v>
      </c>
      <c r="F542" s="46">
        <v>9.7333333333333334E-3</v>
      </c>
      <c r="G542" s="46">
        <v>1.2166666666666666E-2</v>
      </c>
      <c r="H542" s="46">
        <v>1.46E-2</v>
      </c>
      <c r="I542" s="46">
        <v>1.7033333333333334E-2</v>
      </c>
      <c r="J542" s="46">
        <v>1.9466666666666667E-2</v>
      </c>
      <c r="K542" s="46">
        <v>2.1900000000000003E-2</v>
      </c>
      <c r="L542" s="47">
        <v>2.4333333333333339E-2</v>
      </c>
    </row>
    <row r="543" spans="1:12" ht="12.75">
      <c r="A543" s="41">
        <v>506</v>
      </c>
      <c r="B543" s="45" t="s">
        <v>456</v>
      </c>
      <c r="C543" s="46">
        <v>1.4966666666666665E-3</v>
      </c>
      <c r="D543" s="46">
        <v>2.9933333333333331E-3</v>
      </c>
      <c r="E543" s="46">
        <v>4.4899999999999992E-3</v>
      </c>
      <c r="F543" s="46">
        <v>5.9866666666666662E-3</v>
      </c>
      <c r="G543" s="46">
        <v>7.4833333333333332E-3</v>
      </c>
      <c r="H543" s="46">
        <v>8.9800000000000001E-3</v>
      </c>
      <c r="I543" s="46">
        <v>1.0476666666666667E-2</v>
      </c>
      <c r="J543" s="46">
        <v>1.1973333333333332E-2</v>
      </c>
      <c r="K543" s="46">
        <v>1.3469999999999999E-2</v>
      </c>
      <c r="L543" s="47">
        <v>1.4966666666666666E-2</v>
      </c>
    </row>
    <row r="544" spans="1:12" ht="25.5">
      <c r="A544" s="41">
        <v>507</v>
      </c>
      <c r="B544" s="45" t="s">
        <v>457</v>
      </c>
      <c r="C544" s="46">
        <v>3.986666666666667E-3</v>
      </c>
      <c r="D544" s="46">
        <v>7.973333333333334E-3</v>
      </c>
      <c r="E544" s="46">
        <v>1.1960000000000002E-2</v>
      </c>
      <c r="F544" s="46">
        <v>1.5946666666666668E-2</v>
      </c>
      <c r="G544" s="46">
        <v>1.9933333333333334E-2</v>
      </c>
      <c r="H544" s="46">
        <v>2.3920000000000004E-2</v>
      </c>
      <c r="I544" s="46">
        <v>2.7906666666666666E-2</v>
      </c>
      <c r="J544" s="46">
        <v>3.1893333333333336E-2</v>
      </c>
      <c r="K544" s="46">
        <v>3.5880000000000009E-2</v>
      </c>
      <c r="L544" s="47">
        <v>3.9866666666666675E-2</v>
      </c>
    </row>
    <row r="545" spans="1:12" ht="12.75">
      <c r="A545" s="41">
        <v>508</v>
      </c>
      <c r="B545" s="45" t="s">
        <v>458</v>
      </c>
      <c r="C545" s="46">
        <v>5.9033333333333325E-3</v>
      </c>
      <c r="D545" s="46">
        <v>1.1806666666666665E-2</v>
      </c>
      <c r="E545" s="46">
        <v>1.7709999999999997E-2</v>
      </c>
      <c r="F545" s="46">
        <v>2.361333333333333E-2</v>
      </c>
      <c r="G545" s="46">
        <v>2.951666666666666E-2</v>
      </c>
      <c r="H545" s="46">
        <v>3.5419999999999993E-2</v>
      </c>
      <c r="I545" s="46">
        <v>4.1323333333333323E-2</v>
      </c>
      <c r="J545" s="46">
        <v>4.7226666666666653E-2</v>
      </c>
      <c r="K545" s="46">
        <v>5.3129999999999983E-2</v>
      </c>
      <c r="L545" s="47">
        <v>5.9033333333333313E-2</v>
      </c>
    </row>
    <row r="546" spans="1:12" ht="12.75">
      <c r="A546" s="41">
        <v>509</v>
      </c>
      <c r="B546" s="45" t="s">
        <v>459</v>
      </c>
      <c r="C546" s="46">
        <v>3.5700000000000003E-3</v>
      </c>
      <c r="D546" s="46">
        <v>7.1400000000000005E-3</v>
      </c>
      <c r="E546" s="46">
        <v>1.0710000000000001E-2</v>
      </c>
      <c r="F546" s="46">
        <v>1.4280000000000001E-2</v>
      </c>
      <c r="G546" s="46">
        <v>1.7850000000000001E-2</v>
      </c>
      <c r="H546" s="46">
        <v>2.1420000000000002E-2</v>
      </c>
      <c r="I546" s="46">
        <v>2.4990000000000002E-2</v>
      </c>
      <c r="J546" s="46">
        <v>2.8560000000000002E-2</v>
      </c>
      <c r="K546" s="46">
        <v>3.2130000000000006E-2</v>
      </c>
      <c r="L546" s="47">
        <v>3.5700000000000003E-2</v>
      </c>
    </row>
    <row r="547" spans="1:12" ht="12.75">
      <c r="A547" s="41">
        <v>510</v>
      </c>
      <c r="B547" s="45" t="s">
        <v>459</v>
      </c>
      <c r="C547" s="46">
        <v>3.113333333333333E-3</v>
      </c>
      <c r="D547" s="46">
        <v>6.2266666666666659E-3</v>
      </c>
      <c r="E547" s="46">
        <v>9.3399999999999993E-3</v>
      </c>
      <c r="F547" s="46">
        <v>1.2453333333333332E-2</v>
      </c>
      <c r="G547" s="46">
        <v>1.5566666666666666E-2</v>
      </c>
      <c r="H547" s="46">
        <v>1.8680000000000002E-2</v>
      </c>
      <c r="I547" s="46">
        <v>2.1793333333333335E-2</v>
      </c>
      <c r="J547" s="46">
        <v>2.4906666666666667E-2</v>
      </c>
      <c r="K547" s="46">
        <v>2.8020000000000003E-2</v>
      </c>
      <c r="L547" s="47">
        <v>3.1133333333333339E-2</v>
      </c>
    </row>
    <row r="548" spans="1:12" ht="12.75">
      <c r="A548" s="41">
        <v>511</v>
      </c>
      <c r="B548" s="45" t="s">
        <v>460</v>
      </c>
      <c r="C548" s="46">
        <v>3.9400000000000008E-3</v>
      </c>
      <c r="D548" s="46">
        <v>7.8800000000000016E-3</v>
      </c>
      <c r="E548" s="46">
        <v>1.1820000000000002E-2</v>
      </c>
      <c r="F548" s="46">
        <v>1.5760000000000003E-2</v>
      </c>
      <c r="G548" s="46">
        <v>1.9700000000000002E-2</v>
      </c>
      <c r="H548" s="46">
        <v>2.3640000000000001E-2</v>
      </c>
      <c r="I548" s="46">
        <v>2.758E-2</v>
      </c>
      <c r="J548" s="46">
        <v>3.1519999999999999E-2</v>
      </c>
      <c r="K548" s="46">
        <v>3.5459999999999998E-2</v>
      </c>
      <c r="L548" s="47">
        <v>3.9399999999999998E-2</v>
      </c>
    </row>
    <row r="549" spans="1:12" ht="12.75">
      <c r="A549" s="41">
        <v>512</v>
      </c>
      <c r="B549" s="45" t="s">
        <v>461</v>
      </c>
      <c r="C549" s="46">
        <v>5.1666666666666668E-4</v>
      </c>
      <c r="D549" s="46">
        <v>1.0333333333333334E-3</v>
      </c>
      <c r="E549" s="46">
        <v>1.5500000000000002E-3</v>
      </c>
      <c r="F549" s="46">
        <v>2.0666666666666667E-3</v>
      </c>
      <c r="G549" s="46">
        <v>2.5833333333333337E-3</v>
      </c>
      <c r="H549" s="46">
        <v>3.1000000000000003E-3</v>
      </c>
      <c r="I549" s="46">
        <v>3.6166666666666669E-3</v>
      </c>
      <c r="J549" s="46">
        <v>4.1333333333333335E-3</v>
      </c>
      <c r="K549" s="46">
        <v>4.6500000000000005E-3</v>
      </c>
      <c r="L549" s="47">
        <v>5.1666666666666675E-3</v>
      </c>
    </row>
    <row r="550" spans="1:12" ht="12.75">
      <c r="A550" s="41">
        <v>513</v>
      </c>
      <c r="B550" s="45" t="s">
        <v>462</v>
      </c>
      <c r="C550" s="46">
        <v>1.6466666666666667E-3</v>
      </c>
      <c r="D550" s="46">
        <v>3.2933333333333334E-3</v>
      </c>
      <c r="E550" s="46">
        <v>4.9399999999999999E-3</v>
      </c>
      <c r="F550" s="46">
        <v>6.5866666666666669E-3</v>
      </c>
      <c r="G550" s="46">
        <v>8.2333333333333321E-3</v>
      </c>
      <c r="H550" s="46">
        <v>9.8799999999999999E-3</v>
      </c>
      <c r="I550" s="46">
        <v>1.1526666666666664E-2</v>
      </c>
      <c r="J550" s="46">
        <v>1.3173333333333332E-2</v>
      </c>
      <c r="K550" s="46">
        <v>1.4819999999999996E-2</v>
      </c>
      <c r="L550" s="47">
        <v>1.6466666666666664E-2</v>
      </c>
    </row>
    <row r="551" spans="1:12" ht="12.75">
      <c r="A551" s="41">
        <v>514</v>
      </c>
      <c r="B551" s="45" t="s">
        <v>463</v>
      </c>
      <c r="C551" s="46">
        <v>5.3766666666666667E-3</v>
      </c>
      <c r="D551" s="46">
        <v>1.0753333333333333E-2</v>
      </c>
      <c r="E551" s="46">
        <v>1.6129999999999999E-2</v>
      </c>
      <c r="F551" s="46">
        <v>2.1506666666666667E-2</v>
      </c>
      <c r="G551" s="46">
        <v>2.6883333333333332E-2</v>
      </c>
      <c r="H551" s="46">
        <v>3.2259999999999997E-2</v>
      </c>
      <c r="I551" s="46">
        <v>3.7636666666666665E-2</v>
      </c>
      <c r="J551" s="46">
        <v>4.3013333333333334E-2</v>
      </c>
      <c r="K551" s="46">
        <v>4.8390000000000002E-2</v>
      </c>
      <c r="L551" s="47">
        <v>5.3766666666666671E-2</v>
      </c>
    </row>
    <row r="552" spans="1:12" ht="12.75">
      <c r="A552" s="41">
        <v>515</v>
      </c>
      <c r="B552" s="45" t="s">
        <v>464</v>
      </c>
      <c r="C552" s="46">
        <v>4.7400000000000012E-3</v>
      </c>
      <c r="D552" s="46">
        <v>9.4800000000000023E-3</v>
      </c>
      <c r="E552" s="46">
        <v>1.4220000000000003E-2</v>
      </c>
      <c r="F552" s="46">
        <v>1.8960000000000005E-2</v>
      </c>
      <c r="G552" s="46">
        <v>2.3700000000000002E-2</v>
      </c>
      <c r="H552" s="46">
        <v>2.844E-2</v>
      </c>
      <c r="I552" s="46">
        <v>3.3180000000000001E-2</v>
      </c>
      <c r="J552" s="46">
        <v>3.7920000000000002E-2</v>
      </c>
      <c r="K552" s="46">
        <v>4.2660000000000003E-2</v>
      </c>
      <c r="L552" s="47">
        <v>4.7400000000000005E-2</v>
      </c>
    </row>
    <row r="553" spans="1:12" ht="12.75">
      <c r="A553" s="41">
        <v>516</v>
      </c>
      <c r="B553" s="45" t="s">
        <v>465</v>
      </c>
      <c r="C553" s="46">
        <v>8.8333333333333337E-3</v>
      </c>
      <c r="D553" s="46">
        <v>1.7666666666666667E-2</v>
      </c>
      <c r="E553" s="46">
        <v>2.6500000000000003E-2</v>
      </c>
      <c r="F553" s="46">
        <v>3.5333333333333335E-2</v>
      </c>
      <c r="G553" s="46">
        <v>4.4166666666666667E-2</v>
      </c>
      <c r="H553" s="46">
        <v>5.3000000000000005E-2</v>
      </c>
      <c r="I553" s="46">
        <v>6.1833333333333337E-2</v>
      </c>
      <c r="J553" s="46">
        <v>7.0666666666666669E-2</v>
      </c>
      <c r="K553" s="46">
        <v>7.9500000000000001E-2</v>
      </c>
      <c r="L553" s="47">
        <v>8.8333333333333333E-2</v>
      </c>
    </row>
    <row r="554" spans="1:12" ht="12.75">
      <c r="A554" s="41">
        <v>517</v>
      </c>
      <c r="B554" s="45" t="s">
        <v>402</v>
      </c>
      <c r="C554" s="46">
        <v>3.3333333333333338E-4</v>
      </c>
      <c r="D554" s="46">
        <v>6.6666666666666675E-4</v>
      </c>
      <c r="E554" s="46">
        <v>1E-3</v>
      </c>
      <c r="F554" s="46">
        <v>1.3333333333333335E-3</v>
      </c>
      <c r="G554" s="46">
        <v>1.6666666666666666E-3</v>
      </c>
      <c r="H554" s="46">
        <v>2E-3</v>
      </c>
      <c r="I554" s="46">
        <v>2.3333333333333331E-3</v>
      </c>
      <c r="J554" s="46">
        <v>2.6666666666666666E-3</v>
      </c>
      <c r="K554" s="46">
        <v>3.0000000000000001E-3</v>
      </c>
      <c r="L554" s="47">
        <v>3.3333333333333331E-3</v>
      </c>
    </row>
    <row r="555" spans="1:12" ht="12.75">
      <c r="A555" s="41">
        <v>518</v>
      </c>
      <c r="B555" s="45" t="s">
        <v>402</v>
      </c>
      <c r="C555" s="46">
        <v>5.7000000000000002E-3</v>
      </c>
      <c r="D555" s="46">
        <v>1.14E-2</v>
      </c>
      <c r="E555" s="46">
        <v>1.7100000000000001E-2</v>
      </c>
      <c r="F555" s="46">
        <v>2.2800000000000001E-2</v>
      </c>
      <c r="G555" s="46">
        <v>2.8499999999999998E-2</v>
      </c>
      <c r="H555" s="46">
        <v>3.4200000000000001E-2</v>
      </c>
      <c r="I555" s="46">
        <v>3.9900000000000005E-2</v>
      </c>
      <c r="J555" s="46">
        <v>4.5600000000000002E-2</v>
      </c>
      <c r="K555" s="46">
        <v>5.1299999999999998E-2</v>
      </c>
      <c r="L555" s="47">
        <v>5.6999999999999995E-2</v>
      </c>
    </row>
    <row r="556" spans="1:12" ht="12.75">
      <c r="A556" s="41">
        <v>519</v>
      </c>
      <c r="B556" s="45" t="s">
        <v>402</v>
      </c>
      <c r="C556" s="46">
        <v>1.1289999999999998E-2</v>
      </c>
      <c r="D556" s="46">
        <v>2.2579999999999996E-2</v>
      </c>
      <c r="E556" s="46">
        <v>3.3869999999999997E-2</v>
      </c>
      <c r="F556" s="46">
        <v>4.5159999999999992E-2</v>
      </c>
      <c r="G556" s="46">
        <v>5.645E-2</v>
      </c>
      <c r="H556" s="46">
        <v>6.7739999999999995E-2</v>
      </c>
      <c r="I556" s="46">
        <v>7.9030000000000003E-2</v>
      </c>
      <c r="J556" s="46">
        <v>9.0319999999999998E-2</v>
      </c>
      <c r="K556" s="46">
        <v>0.10160999999999999</v>
      </c>
      <c r="L556" s="47">
        <v>0.1129</v>
      </c>
    </row>
    <row r="557" spans="1:12" ht="12.75">
      <c r="A557" s="41">
        <v>520</v>
      </c>
      <c r="B557" s="45" t="s">
        <v>466</v>
      </c>
      <c r="C557" s="46">
        <v>6.8333333333333332E-4</v>
      </c>
      <c r="D557" s="46">
        <v>1.3666666666666666E-3</v>
      </c>
      <c r="E557" s="46">
        <v>2.0499999999999997E-3</v>
      </c>
      <c r="F557" s="46">
        <v>2.7333333333333333E-3</v>
      </c>
      <c r="G557" s="46">
        <v>3.4166666666666668E-3</v>
      </c>
      <c r="H557" s="46">
        <v>4.0999999999999995E-3</v>
      </c>
      <c r="I557" s="46">
        <v>4.783333333333333E-3</v>
      </c>
      <c r="J557" s="46">
        <v>5.4666666666666665E-3</v>
      </c>
      <c r="K557" s="46">
        <v>6.1499999999999992E-3</v>
      </c>
      <c r="L557" s="47">
        <v>6.8333333333333319E-3</v>
      </c>
    </row>
    <row r="558" spans="1:12" ht="12.75">
      <c r="A558" s="41">
        <v>521</v>
      </c>
      <c r="B558" s="45" t="s">
        <v>467</v>
      </c>
      <c r="C558" s="46">
        <v>7.2966666666666666E-3</v>
      </c>
      <c r="D558" s="46">
        <v>1.4593333333333333E-2</v>
      </c>
      <c r="E558" s="46">
        <v>2.189E-2</v>
      </c>
      <c r="F558" s="46">
        <v>2.9186666666666666E-2</v>
      </c>
      <c r="G558" s="46">
        <v>3.648333333333334E-2</v>
      </c>
      <c r="H558" s="46">
        <v>4.3780000000000006E-2</v>
      </c>
      <c r="I558" s="46">
        <v>5.1076666666666673E-2</v>
      </c>
      <c r="J558" s="46">
        <v>5.8373333333333333E-2</v>
      </c>
      <c r="K558" s="46">
        <v>6.5670000000000006E-2</v>
      </c>
      <c r="L558" s="47">
        <v>7.2966666666666666E-2</v>
      </c>
    </row>
    <row r="559" spans="1:12" ht="12.75">
      <c r="A559" s="41">
        <v>522</v>
      </c>
      <c r="B559" s="45" t="s">
        <v>445</v>
      </c>
      <c r="C559" s="46">
        <v>1.1033333333333333E-3</v>
      </c>
      <c r="D559" s="46">
        <v>2.2066666666666667E-3</v>
      </c>
      <c r="E559" s="46">
        <v>3.31E-3</v>
      </c>
      <c r="F559" s="46">
        <v>4.4133333333333333E-3</v>
      </c>
      <c r="G559" s="46">
        <v>5.5166666666666662E-3</v>
      </c>
      <c r="H559" s="46">
        <v>6.6199999999999991E-3</v>
      </c>
      <c r="I559" s="46">
        <v>7.7233333333333321E-3</v>
      </c>
      <c r="J559" s="46">
        <v>8.826666666666665E-3</v>
      </c>
      <c r="K559" s="46">
        <v>9.9299999999999979E-3</v>
      </c>
      <c r="L559" s="47">
        <v>1.1033333333333331E-2</v>
      </c>
    </row>
    <row r="560" spans="1:12" ht="12.75">
      <c r="A560" s="41">
        <v>523</v>
      </c>
      <c r="B560" s="45" t="s">
        <v>445</v>
      </c>
      <c r="C560" s="46">
        <v>1.2700000000000003E-3</v>
      </c>
      <c r="D560" s="46">
        <v>2.5400000000000006E-3</v>
      </c>
      <c r="E560" s="46">
        <v>3.8100000000000009E-3</v>
      </c>
      <c r="F560" s="46">
        <v>5.0800000000000012E-3</v>
      </c>
      <c r="G560" s="46">
        <v>6.3500000000000006E-3</v>
      </c>
      <c r="H560" s="46">
        <v>7.62E-3</v>
      </c>
      <c r="I560" s="46">
        <v>8.8900000000000003E-3</v>
      </c>
      <c r="J560" s="46">
        <v>1.0160000000000001E-2</v>
      </c>
      <c r="K560" s="46">
        <v>1.1429999999999999E-2</v>
      </c>
      <c r="L560" s="47">
        <v>1.2700000000000001E-2</v>
      </c>
    </row>
    <row r="561" spans="1:12" ht="12.75">
      <c r="A561" s="41">
        <v>524</v>
      </c>
      <c r="B561" s="45" t="s">
        <v>445</v>
      </c>
      <c r="C561" s="46">
        <v>8.433333333333333E-4</v>
      </c>
      <c r="D561" s="46">
        <v>1.6866666666666666E-3</v>
      </c>
      <c r="E561" s="46">
        <v>2.5300000000000001E-3</v>
      </c>
      <c r="F561" s="46">
        <v>3.3733333333333332E-3</v>
      </c>
      <c r="G561" s="46">
        <v>4.2166666666666663E-3</v>
      </c>
      <c r="H561" s="46">
        <v>5.0600000000000003E-3</v>
      </c>
      <c r="I561" s="46">
        <v>5.9033333333333325E-3</v>
      </c>
      <c r="J561" s="46">
        <v>6.7466666666666664E-3</v>
      </c>
      <c r="K561" s="46">
        <v>7.5900000000000004E-3</v>
      </c>
      <c r="L561" s="47">
        <v>8.4333333333333343E-3</v>
      </c>
    </row>
    <row r="562" spans="1:12" ht="12.75">
      <c r="A562" s="41">
        <v>525</v>
      </c>
      <c r="B562" s="45" t="s">
        <v>468</v>
      </c>
      <c r="C562" s="46">
        <v>5.5766666666666655E-3</v>
      </c>
      <c r="D562" s="46">
        <v>1.1153333333333331E-2</v>
      </c>
      <c r="E562" s="46">
        <v>1.6729999999999995E-2</v>
      </c>
      <c r="F562" s="46">
        <v>2.2306666666666662E-2</v>
      </c>
      <c r="G562" s="46">
        <v>2.7883333333333329E-2</v>
      </c>
      <c r="H562" s="46">
        <v>3.3459999999999997E-2</v>
      </c>
      <c r="I562" s="46">
        <v>3.9036666666666664E-2</v>
      </c>
      <c r="J562" s="46">
        <v>4.4613333333333331E-2</v>
      </c>
      <c r="K562" s="46">
        <v>5.0189999999999999E-2</v>
      </c>
      <c r="L562" s="47">
        <v>5.5766666666666659E-2</v>
      </c>
    </row>
    <row r="563" spans="1:12" ht="12.75">
      <c r="A563" s="41">
        <v>526</v>
      </c>
      <c r="B563" s="45" t="s">
        <v>469</v>
      </c>
      <c r="C563" s="46">
        <v>8.8500000000000002E-3</v>
      </c>
      <c r="D563" s="46">
        <v>1.77E-2</v>
      </c>
      <c r="E563" s="46">
        <v>2.6550000000000001E-2</v>
      </c>
      <c r="F563" s="46">
        <v>3.5400000000000001E-2</v>
      </c>
      <c r="G563" s="46">
        <v>4.4249999999999998E-2</v>
      </c>
      <c r="H563" s="46">
        <v>5.3100000000000001E-2</v>
      </c>
      <c r="I563" s="46">
        <v>6.1950000000000005E-2</v>
      </c>
      <c r="J563" s="46">
        <v>7.0800000000000002E-2</v>
      </c>
      <c r="K563" s="46">
        <v>7.9650000000000012E-2</v>
      </c>
      <c r="L563" s="47">
        <v>8.8500000000000023E-2</v>
      </c>
    </row>
    <row r="564" spans="1:12" ht="12.75">
      <c r="A564" s="41">
        <v>527</v>
      </c>
      <c r="B564" s="45" t="s">
        <v>470</v>
      </c>
      <c r="C564" s="46">
        <v>1.1323333333333335E-2</v>
      </c>
      <c r="D564" s="46">
        <v>2.2646666666666669E-2</v>
      </c>
      <c r="E564" s="46">
        <v>3.397E-2</v>
      </c>
      <c r="F564" s="46">
        <v>4.5293333333333338E-2</v>
      </c>
      <c r="G564" s="46">
        <v>5.6616666666666676E-2</v>
      </c>
      <c r="H564" s="46">
        <v>6.794E-2</v>
      </c>
      <c r="I564" s="46">
        <v>7.9263333333333338E-2</v>
      </c>
      <c r="J564" s="46">
        <v>9.0586666666666676E-2</v>
      </c>
      <c r="K564" s="46">
        <v>0.10191</v>
      </c>
      <c r="L564" s="47">
        <v>0.11323333333333332</v>
      </c>
    </row>
    <row r="565" spans="1:12" ht="12.75">
      <c r="A565" s="41">
        <v>528</v>
      </c>
      <c r="B565" s="45" t="s">
        <v>471</v>
      </c>
      <c r="C565" s="46">
        <v>3.9400000000000008E-3</v>
      </c>
      <c r="D565" s="46">
        <v>7.8800000000000016E-3</v>
      </c>
      <c r="E565" s="46">
        <v>1.1820000000000002E-2</v>
      </c>
      <c r="F565" s="46">
        <v>1.5760000000000003E-2</v>
      </c>
      <c r="G565" s="46">
        <v>1.9700000000000002E-2</v>
      </c>
      <c r="H565" s="46">
        <v>2.3640000000000001E-2</v>
      </c>
      <c r="I565" s="46">
        <v>2.758E-2</v>
      </c>
      <c r="J565" s="46">
        <v>3.1519999999999999E-2</v>
      </c>
      <c r="K565" s="46">
        <v>3.5459999999999998E-2</v>
      </c>
      <c r="L565" s="47">
        <v>3.9399999999999998E-2</v>
      </c>
    </row>
    <row r="566" spans="1:12" ht="12.75">
      <c r="A566" s="41">
        <v>529</v>
      </c>
      <c r="B566" s="45" t="s">
        <v>472</v>
      </c>
      <c r="C566" s="46">
        <v>1.9833333333333335E-3</v>
      </c>
      <c r="D566" s="46">
        <v>3.966666666666667E-3</v>
      </c>
      <c r="E566" s="46">
        <v>5.9500000000000004E-3</v>
      </c>
      <c r="F566" s="46">
        <v>7.9333333333333339E-3</v>
      </c>
      <c r="G566" s="46">
        <v>9.9166666666666674E-3</v>
      </c>
      <c r="H566" s="46">
        <v>1.1900000000000001E-2</v>
      </c>
      <c r="I566" s="46">
        <v>1.3883333333333334E-2</v>
      </c>
      <c r="J566" s="46">
        <v>1.5866666666666668E-2</v>
      </c>
      <c r="K566" s="46">
        <v>1.7850000000000005E-2</v>
      </c>
      <c r="L566" s="47">
        <v>1.9833333333333338E-2</v>
      </c>
    </row>
    <row r="567" spans="1:12" ht="12.75">
      <c r="A567" s="41">
        <v>530</v>
      </c>
      <c r="B567" s="45" t="s">
        <v>473</v>
      </c>
      <c r="C567" s="46">
        <v>3.966666666666667E-3</v>
      </c>
      <c r="D567" s="46">
        <v>7.9333333333333339E-3</v>
      </c>
      <c r="E567" s="46">
        <v>1.1900000000000001E-2</v>
      </c>
      <c r="F567" s="46">
        <v>1.5866666666666668E-2</v>
      </c>
      <c r="G567" s="46">
        <v>1.9833333333333335E-2</v>
      </c>
      <c r="H567" s="46">
        <v>2.3800000000000002E-2</v>
      </c>
      <c r="I567" s="46">
        <v>2.7766666666666669E-2</v>
      </c>
      <c r="J567" s="46">
        <v>3.1733333333333336E-2</v>
      </c>
      <c r="K567" s="46">
        <v>3.570000000000001E-2</v>
      </c>
      <c r="L567" s="47">
        <v>3.9666666666666676E-2</v>
      </c>
    </row>
    <row r="568" spans="1:12" ht="12.75">
      <c r="A568" s="41">
        <v>531</v>
      </c>
      <c r="B568" s="45" t="s">
        <v>474</v>
      </c>
      <c r="C568" s="46">
        <v>6.7000000000000002E-4</v>
      </c>
      <c r="D568" s="46">
        <v>1.34E-3</v>
      </c>
      <c r="E568" s="46">
        <v>2.0100000000000001E-3</v>
      </c>
      <c r="F568" s="46">
        <v>2.6800000000000001E-3</v>
      </c>
      <c r="G568" s="46">
        <v>3.3499999999999997E-3</v>
      </c>
      <c r="H568" s="46">
        <v>4.0200000000000001E-3</v>
      </c>
      <c r="I568" s="46">
        <v>4.6900000000000006E-3</v>
      </c>
      <c r="J568" s="46">
        <v>5.3600000000000002E-3</v>
      </c>
      <c r="K568" s="46">
        <v>6.0300000000000006E-3</v>
      </c>
      <c r="L568" s="47">
        <v>6.6999999999999994E-3</v>
      </c>
    </row>
    <row r="569" spans="1:12" ht="12.75">
      <c r="A569" s="41">
        <v>532</v>
      </c>
      <c r="B569" s="45" t="s">
        <v>475</v>
      </c>
      <c r="C569" s="46">
        <v>3.336666666666667E-3</v>
      </c>
      <c r="D569" s="46">
        <v>6.6733333333333341E-3</v>
      </c>
      <c r="E569" s="46">
        <v>1.0010000000000002E-2</v>
      </c>
      <c r="F569" s="46">
        <v>1.3346666666666668E-2</v>
      </c>
      <c r="G569" s="46">
        <v>1.6683333333333335E-2</v>
      </c>
      <c r="H569" s="46">
        <v>2.0020000000000003E-2</v>
      </c>
      <c r="I569" s="46">
        <v>2.3356666666666671E-2</v>
      </c>
      <c r="J569" s="46">
        <v>2.669333333333334E-2</v>
      </c>
      <c r="K569" s="46">
        <v>3.0030000000000008E-2</v>
      </c>
      <c r="L569" s="47">
        <v>3.3366666666666676E-2</v>
      </c>
    </row>
    <row r="570" spans="1:12" ht="12.75">
      <c r="A570" s="41">
        <v>533</v>
      </c>
      <c r="B570" s="45" t="s">
        <v>476</v>
      </c>
      <c r="C570" s="46">
        <v>1.31E-3</v>
      </c>
      <c r="D570" s="46">
        <v>2.6199999999999999E-3</v>
      </c>
      <c r="E570" s="46">
        <v>3.9299999999999995E-3</v>
      </c>
      <c r="F570" s="46">
        <v>5.2399999999999999E-3</v>
      </c>
      <c r="G570" s="46">
        <v>6.5499999999999994E-3</v>
      </c>
      <c r="H570" s="46">
        <v>7.8599999999999989E-3</v>
      </c>
      <c r="I570" s="46">
        <v>9.1700000000000011E-3</v>
      </c>
      <c r="J570" s="46">
        <v>1.048E-2</v>
      </c>
      <c r="K570" s="46">
        <v>1.1790000000000002E-2</v>
      </c>
      <c r="L570" s="47">
        <v>1.3100000000000001E-2</v>
      </c>
    </row>
    <row r="571" spans="1:12" ht="12.75">
      <c r="A571" s="41">
        <v>534</v>
      </c>
      <c r="B571" s="45" t="s">
        <v>477</v>
      </c>
      <c r="C571" s="46">
        <v>3.8500000000000001E-3</v>
      </c>
      <c r="D571" s="46">
        <v>7.7000000000000002E-3</v>
      </c>
      <c r="E571" s="46">
        <v>1.1550000000000001E-2</v>
      </c>
      <c r="F571" s="46">
        <v>1.54E-2</v>
      </c>
      <c r="G571" s="46">
        <v>1.925E-2</v>
      </c>
      <c r="H571" s="46">
        <v>2.3100000000000002E-2</v>
      </c>
      <c r="I571" s="46">
        <v>2.6949999999999998E-2</v>
      </c>
      <c r="J571" s="46">
        <v>3.0800000000000001E-2</v>
      </c>
      <c r="K571" s="46">
        <v>3.465E-2</v>
      </c>
      <c r="L571" s="47">
        <v>3.8500000000000006E-2</v>
      </c>
    </row>
    <row r="572" spans="1:12" ht="12.75">
      <c r="A572" s="41">
        <v>535</v>
      </c>
      <c r="B572" s="45" t="s">
        <v>477</v>
      </c>
      <c r="C572" s="46">
        <v>1.3333333333333335E-5</v>
      </c>
      <c r="D572" s="46">
        <v>2.666666666666667E-5</v>
      </c>
      <c r="E572" s="46">
        <v>4.0000000000000003E-5</v>
      </c>
      <c r="F572" s="46">
        <v>5.333333333333334E-5</v>
      </c>
      <c r="G572" s="46">
        <v>6.666666666666667E-5</v>
      </c>
      <c r="H572" s="46">
        <v>7.9999999999999993E-5</v>
      </c>
      <c r="I572" s="46">
        <v>9.333333333333333E-5</v>
      </c>
      <c r="J572" s="46">
        <v>1.0666666666666667E-4</v>
      </c>
      <c r="K572" s="46">
        <v>1.1999999999999999E-4</v>
      </c>
      <c r="L572" s="47">
        <v>1.3333333333333331E-4</v>
      </c>
    </row>
    <row r="573" spans="1:12" ht="25.5">
      <c r="A573" s="41">
        <v>536</v>
      </c>
      <c r="B573" s="45" t="s">
        <v>478</v>
      </c>
      <c r="C573" s="46">
        <v>4.0633333333333329E-3</v>
      </c>
      <c r="D573" s="46">
        <v>8.1266666666666657E-3</v>
      </c>
      <c r="E573" s="46">
        <v>1.2189999999999999E-2</v>
      </c>
      <c r="F573" s="46">
        <v>1.6253333333333331E-2</v>
      </c>
      <c r="G573" s="46">
        <v>2.0316666666666667E-2</v>
      </c>
      <c r="H573" s="46">
        <v>2.4379999999999999E-2</v>
      </c>
      <c r="I573" s="46">
        <v>2.8443333333333331E-2</v>
      </c>
      <c r="J573" s="46">
        <v>3.2506666666666663E-2</v>
      </c>
      <c r="K573" s="46">
        <v>3.6569999999999998E-2</v>
      </c>
      <c r="L573" s="47">
        <v>4.0633333333333334E-2</v>
      </c>
    </row>
    <row r="574" spans="1:12" ht="12.75">
      <c r="A574" s="41">
        <v>537</v>
      </c>
      <c r="B574" s="45" t="s">
        <v>479</v>
      </c>
      <c r="C574" s="46">
        <v>2.2799999999999999E-3</v>
      </c>
      <c r="D574" s="46">
        <v>4.5599999999999998E-3</v>
      </c>
      <c r="E574" s="46">
        <v>6.8399999999999997E-3</v>
      </c>
      <c r="F574" s="46">
        <v>9.1199999999999996E-3</v>
      </c>
      <c r="G574" s="46">
        <v>1.14E-2</v>
      </c>
      <c r="H574" s="46">
        <v>1.3680000000000001E-2</v>
      </c>
      <c r="I574" s="46">
        <v>1.5960000000000002E-2</v>
      </c>
      <c r="J574" s="46">
        <v>1.8240000000000003E-2</v>
      </c>
      <c r="K574" s="46">
        <v>2.0520000000000004E-2</v>
      </c>
      <c r="L574" s="47">
        <v>2.2800000000000004E-2</v>
      </c>
    </row>
    <row r="575" spans="1:12" ht="12.75">
      <c r="A575" s="41">
        <v>538</v>
      </c>
      <c r="B575" s="45" t="s">
        <v>480</v>
      </c>
      <c r="C575" s="46">
        <v>3.8333333333333329E-4</v>
      </c>
      <c r="D575" s="46">
        <v>7.6666666666666658E-4</v>
      </c>
      <c r="E575" s="46">
        <v>1.15E-3</v>
      </c>
      <c r="F575" s="46">
        <v>1.5333333333333332E-3</v>
      </c>
      <c r="G575" s="46">
        <v>1.9166666666666663E-3</v>
      </c>
      <c r="H575" s="46">
        <v>2.3E-3</v>
      </c>
      <c r="I575" s="46">
        <v>2.6833333333333331E-3</v>
      </c>
      <c r="J575" s="46">
        <v>3.0666666666666663E-3</v>
      </c>
      <c r="K575" s="46">
        <v>3.4499999999999999E-3</v>
      </c>
      <c r="L575" s="47">
        <v>3.8333333333333336E-3</v>
      </c>
    </row>
    <row r="576" spans="1:12" ht="12.75">
      <c r="A576" s="41">
        <v>539</v>
      </c>
      <c r="B576" s="45" t="s">
        <v>481</v>
      </c>
      <c r="C576" s="46">
        <v>8.0000000000000004E-4</v>
      </c>
      <c r="D576" s="46">
        <v>1.6000000000000001E-3</v>
      </c>
      <c r="E576" s="46">
        <v>2.4000000000000002E-3</v>
      </c>
      <c r="F576" s="46">
        <v>3.2000000000000002E-3</v>
      </c>
      <c r="G576" s="46">
        <v>4.0000000000000001E-3</v>
      </c>
      <c r="H576" s="46">
        <v>4.8000000000000004E-3</v>
      </c>
      <c r="I576" s="46">
        <v>5.6000000000000008E-3</v>
      </c>
      <c r="J576" s="46">
        <v>6.4000000000000012E-3</v>
      </c>
      <c r="K576" s="46">
        <v>7.2000000000000015E-3</v>
      </c>
      <c r="L576" s="47">
        <v>8.0000000000000019E-3</v>
      </c>
    </row>
    <row r="577" spans="1:12" ht="12.75">
      <c r="A577" s="41">
        <v>540</v>
      </c>
      <c r="B577" s="45" t="s">
        <v>482</v>
      </c>
      <c r="C577" s="46">
        <v>1.3010000000000001E-2</v>
      </c>
      <c r="D577" s="46">
        <v>2.6020000000000001E-2</v>
      </c>
      <c r="E577" s="46">
        <v>3.9030000000000002E-2</v>
      </c>
      <c r="F577" s="46">
        <v>5.2040000000000003E-2</v>
      </c>
      <c r="G577" s="46">
        <v>6.5049999999999997E-2</v>
      </c>
      <c r="H577" s="46">
        <v>7.8059999999999991E-2</v>
      </c>
      <c r="I577" s="46">
        <v>9.1069999999999984E-2</v>
      </c>
      <c r="J577" s="46">
        <v>0.10408000000000001</v>
      </c>
      <c r="K577" s="46">
        <v>0.11709</v>
      </c>
      <c r="L577" s="47">
        <v>0.13010000000000002</v>
      </c>
    </row>
    <row r="578" spans="1:12" ht="12.75">
      <c r="A578" s="41">
        <v>541</v>
      </c>
      <c r="B578" s="45" t="s">
        <v>482</v>
      </c>
      <c r="C578" s="46">
        <v>0.13790333333333335</v>
      </c>
      <c r="D578" s="46">
        <v>0.2758066666666667</v>
      </c>
      <c r="E578" s="46">
        <v>0.41371000000000002</v>
      </c>
      <c r="F578" s="46">
        <v>0.5516133333333334</v>
      </c>
      <c r="G578" s="46">
        <v>0.68951666666666667</v>
      </c>
      <c r="H578" s="46">
        <v>0.82742000000000004</v>
      </c>
      <c r="I578" s="46">
        <v>0.96532333333333342</v>
      </c>
      <c r="J578" s="46">
        <v>1.1032266666666668</v>
      </c>
      <c r="K578" s="46">
        <v>1.2411300000000001</v>
      </c>
      <c r="L578" s="47">
        <v>1.3790333333333333</v>
      </c>
    </row>
    <row r="579" spans="1:12" ht="12.75">
      <c r="A579" s="41">
        <v>542</v>
      </c>
      <c r="B579" s="45" t="s">
        <v>483</v>
      </c>
      <c r="C579" s="46">
        <v>4.9499999999999995E-3</v>
      </c>
      <c r="D579" s="46">
        <v>9.8999999999999991E-3</v>
      </c>
      <c r="E579" s="46">
        <v>1.4849999999999999E-2</v>
      </c>
      <c r="F579" s="46">
        <v>1.9799999999999998E-2</v>
      </c>
      <c r="G579" s="46">
        <v>2.4750000000000001E-2</v>
      </c>
      <c r="H579" s="46">
        <v>2.9700000000000004E-2</v>
      </c>
      <c r="I579" s="46">
        <v>3.465E-2</v>
      </c>
      <c r="J579" s="46">
        <v>3.9600000000000003E-2</v>
      </c>
      <c r="K579" s="46">
        <v>4.4550000000000006E-2</v>
      </c>
      <c r="L579" s="47">
        <v>4.9500000000000002E-2</v>
      </c>
    </row>
    <row r="580" spans="1:12" ht="12.75">
      <c r="A580" s="41">
        <v>543</v>
      </c>
      <c r="B580" s="45" t="s">
        <v>484</v>
      </c>
      <c r="C580" s="46">
        <v>4.4933333333333336E-3</v>
      </c>
      <c r="D580" s="46">
        <v>8.9866666666666671E-3</v>
      </c>
      <c r="E580" s="46">
        <v>1.3480000000000001E-2</v>
      </c>
      <c r="F580" s="46">
        <v>1.7973333333333334E-2</v>
      </c>
      <c r="G580" s="46">
        <v>2.2466666666666666E-2</v>
      </c>
      <c r="H580" s="46">
        <v>2.6960000000000001E-2</v>
      </c>
      <c r="I580" s="46">
        <v>3.1453333333333333E-2</v>
      </c>
      <c r="J580" s="46">
        <v>3.5946666666666668E-2</v>
      </c>
      <c r="K580" s="46">
        <v>4.0440000000000004E-2</v>
      </c>
      <c r="L580" s="47">
        <v>4.4933333333333339E-2</v>
      </c>
    </row>
    <row r="581" spans="1:12" ht="12.75">
      <c r="A581" s="41">
        <v>544</v>
      </c>
      <c r="B581" s="45" t="s">
        <v>485</v>
      </c>
      <c r="C581" s="46">
        <v>2.7266666666666672E-3</v>
      </c>
      <c r="D581" s="46">
        <v>5.4533333333333343E-3</v>
      </c>
      <c r="E581" s="46">
        <v>8.1800000000000015E-3</v>
      </c>
      <c r="F581" s="46">
        <v>1.0906666666666669E-2</v>
      </c>
      <c r="G581" s="46">
        <v>1.3633333333333334E-2</v>
      </c>
      <c r="H581" s="46">
        <v>1.636E-2</v>
      </c>
      <c r="I581" s="46">
        <v>1.9086666666666668E-2</v>
      </c>
      <c r="J581" s="46">
        <v>2.1813333333333334E-2</v>
      </c>
      <c r="K581" s="46">
        <v>2.4539999999999999E-2</v>
      </c>
      <c r="L581" s="47">
        <v>2.7266666666666668E-2</v>
      </c>
    </row>
    <row r="582" spans="1:12" ht="12.75">
      <c r="A582" s="41">
        <v>545</v>
      </c>
      <c r="B582" s="45" t="s">
        <v>486</v>
      </c>
      <c r="C582" s="46">
        <v>7.8933333333333321E-3</v>
      </c>
      <c r="D582" s="46">
        <v>1.5786666666666664E-2</v>
      </c>
      <c r="E582" s="46">
        <v>2.3679999999999996E-2</v>
      </c>
      <c r="F582" s="46">
        <v>3.1573333333333328E-2</v>
      </c>
      <c r="G582" s="46">
        <v>3.9466666666666664E-2</v>
      </c>
      <c r="H582" s="46">
        <v>4.7359999999999999E-2</v>
      </c>
      <c r="I582" s="46">
        <v>5.5253333333333335E-2</v>
      </c>
      <c r="J582" s="46">
        <v>6.314666666666667E-2</v>
      </c>
      <c r="K582" s="46">
        <v>7.1040000000000006E-2</v>
      </c>
      <c r="L582" s="47">
        <v>7.8933333333333341E-2</v>
      </c>
    </row>
    <row r="583" spans="1:12" ht="12.75">
      <c r="A583" s="41">
        <v>546</v>
      </c>
      <c r="B583" s="45" t="s">
        <v>487</v>
      </c>
      <c r="C583" s="46">
        <v>1.3233333333333335E-3</v>
      </c>
      <c r="D583" s="46">
        <v>2.646666666666667E-3</v>
      </c>
      <c r="E583" s="46">
        <v>3.9700000000000004E-3</v>
      </c>
      <c r="F583" s="46">
        <v>5.2933333333333339E-3</v>
      </c>
      <c r="G583" s="46">
        <v>6.6166666666666665E-3</v>
      </c>
      <c r="H583" s="46">
        <v>7.9400000000000009E-3</v>
      </c>
      <c r="I583" s="46">
        <v>9.2633333333333352E-3</v>
      </c>
      <c r="J583" s="46">
        <v>1.0586666666666668E-2</v>
      </c>
      <c r="K583" s="46">
        <v>1.191E-2</v>
      </c>
      <c r="L583" s="47">
        <v>1.3233333333333333E-2</v>
      </c>
    </row>
    <row r="584" spans="1:12" ht="12.75">
      <c r="A584" s="41">
        <v>547</v>
      </c>
      <c r="B584" s="45" t="s">
        <v>488</v>
      </c>
      <c r="C584" s="46">
        <v>8.7666666666666665E-4</v>
      </c>
      <c r="D584" s="46">
        <v>1.7533333333333333E-3</v>
      </c>
      <c r="E584" s="46">
        <v>2.63E-3</v>
      </c>
      <c r="F584" s="46">
        <v>3.5066666666666666E-3</v>
      </c>
      <c r="G584" s="46">
        <v>4.3833333333333328E-3</v>
      </c>
      <c r="H584" s="46">
        <v>5.2599999999999991E-3</v>
      </c>
      <c r="I584" s="46">
        <v>6.1366666666666653E-3</v>
      </c>
      <c r="J584" s="46">
        <v>7.0133333333333332E-3</v>
      </c>
      <c r="K584" s="46">
        <v>7.8899999999999994E-3</v>
      </c>
      <c r="L584" s="47">
        <v>8.7666666666666674E-3</v>
      </c>
    </row>
    <row r="585" spans="1:12" ht="12.75">
      <c r="A585" s="41">
        <v>548</v>
      </c>
      <c r="B585" s="45" t="s">
        <v>488</v>
      </c>
      <c r="C585" s="46">
        <v>6.3333333333333332E-5</v>
      </c>
      <c r="D585" s="46">
        <v>1.2666666666666666E-4</v>
      </c>
      <c r="E585" s="46">
        <v>1.9000000000000001E-4</v>
      </c>
      <c r="F585" s="46">
        <v>2.5333333333333333E-4</v>
      </c>
      <c r="G585" s="46">
        <v>3.1666666666666665E-4</v>
      </c>
      <c r="H585" s="46">
        <v>3.8000000000000002E-4</v>
      </c>
      <c r="I585" s="46">
        <v>4.4333333333333329E-4</v>
      </c>
      <c r="J585" s="46">
        <v>5.0666666666666666E-4</v>
      </c>
      <c r="K585" s="46">
        <v>5.6999999999999998E-4</v>
      </c>
      <c r="L585" s="47">
        <v>6.333333333333334E-4</v>
      </c>
    </row>
    <row r="586" spans="1:12" ht="12.75">
      <c r="A586" s="41">
        <v>549</v>
      </c>
      <c r="B586" s="45" t="s">
        <v>489</v>
      </c>
      <c r="C586" s="46">
        <v>1.0866666666666668E-3</v>
      </c>
      <c r="D586" s="46">
        <v>2.1733333333333335E-3</v>
      </c>
      <c r="E586" s="46">
        <v>3.2600000000000003E-3</v>
      </c>
      <c r="F586" s="46">
        <v>4.3466666666666671E-3</v>
      </c>
      <c r="G586" s="46">
        <v>5.4333333333333334E-3</v>
      </c>
      <c r="H586" s="46">
        <v>6.5199999999999998E-3</v>
      </c>
      <c r="I586" s="46">
        <v>7.6066666666666661E-3</v>
      </c>
      <c r="J586" s="46">
        <v>8.6933333333333324E-3</v>
      </c>
      <c r="K586" s="46">
        <v>9.7799999999999988E-3</v>
      </c>
      <c r="L586" s="47">
        <v>1.0866666666666665E-2</v>
      </c>
    </row>
    <row r="587" spans="1:12" ht="12.75">
      <c r="A587" s="41">
        <v>550</v>
      </c>
      <c r="B587" s="45" t="s">
        <v>490</v>
      </c>
      <c r="C587" s="46">
        <v>9.0333333333333325E-4</v>
      </c>
      <c r="D587" s="46">
        <v>1.8066666666666665E-3</v>
      </c>
      <c r="E587" s="46">
        <v>2.7099999999999997E-3</v>
      </c>
      <c r="F587" s="46">
        <v>3.613333333333333E-3</v>
      </c>
      <c r="G587" s="46">
        <v>4.5166666666666671E-3</v>
      </c>
      <c r="H587" s="46">
        <v>5.4200000000000003E-3</v>
      </c>
      <c r="I587" s="46">
        <v>6.3233333333333336E-3</v>
      </c>
      <c r="J587" s="46">
        <v>7.226666666666666E-3</v>
      </c>
      <c r="K587" s="46">
        <v>8.1299999999999983E-3</v>
      </c>
      <c r="L587" s="47">
        <v>9.0333333333333325E-3</v>
      </c>
    </row>
    <row r="588" spans="1:12" ht="12.75">
      <c r="A588" s="41">
        <v>551</v>
      </c>
      <c r="B588" s="45" t="s">
        <v>491</v>
      </c>
      <c r="C588" s="46">
        <v>3.4633333333333335E-3</v>
      </c>
      <c r="D588" s="46">
        <v>6.9266666666666669E-3</v>
      </c>
      <c r="E588" s="46">
        <v>1.039E-2</v>
      </c>
      <c r="F588" s="46">
        <v>1.3853333333333334E-2</v>
      </c>
      <c r="G588" s="46">
        <v>1.7316666666666668E-2</v>
      </c>
      <c r="H588" s="46">
        <v>2.078E-2</v>
      </c>
      <c r="I588" s="46">
        <v>2.4243333333333332E-2</v>
      </c>
      <c r="J588" s="46">
        <v>2.7706666666666664E-2</v>
      </c>
      <c r="K588" s="46">
        <v>3.1169999999999996E-2</v>
      </c>
      <c r="L588" s="47">
        <v>3.4633333333333328E-2</v>
      </c>
    </row>
    <row r="589" spans="1:12" ht="12.75">
      <c r="A589" s="41">
        <v>552</v>
      </c>
      <c r="B589" s="45" t="s">
        <v>492</v>
      </c>
      <c r="C589" s="46">
        <v>1.2000000000000002E-4</v>
      </c>
      <c r="D589" s="46">
        <v>2.4000000000000003E-4</v>
      </c>
      <c r="E589" s="46">
        <v>3.6000000000000008E-4</v>
      </c>
      <c r="F589" s="46">
        <v>4.8000000000000007E-4</v>
      </c>
      <c r="G589" s="46">
        <v>6.0000000000000006E-4</v>
      </c>
      <c r="H589" s="46">
        <v>7.2000000000000005E-4</v>
      </c>
      <c r="I589" s="46">
        <v>8.4000000000000003E-4</v>
      </c>
      <c r="J589" s="46">
        <v>9.6000000000000013E-4</v>
      </c>
      <c r="K589" s="46">
        <v>1.08E-3</v>
      </c>
      <c r="L589" s="47">
        <v>1.2000000000000001E-3</v>
      </c>
    </row>
    <row r="590" spans="1:12" ht="12.75">
      <c r="A590" s="41">
        <v>553</v>
      </c>
      <c r="B590" s="45" t="s">
        <v>492</v>
      </c>
      <c r="C590" s="46">
        <v>1.7666666666666666E-4</v>
      </c>
      <c r="D590" s="46">
        <v>3.5333333333333332E-4</v>
      </c>
      <c r="E590" s="46">
        <v>5.2999999999999998E-4</v>
      </c>
      <c r="F590" s="46">
        <v>7.0666666666666664E-4</v>
      </c>
      <c r="G590" s="46">
        <v>8.8333333333333341E-4</v>
      </c>
      <c r="H590" s="46">
        <v>1.06E-3</v>
      </c>
      <c r="I590" s="46">
        <v>1.2366666666666665E-3</v>
      </c>
      <c r="J590" s="46">
        <v>1.4133333333333333E-3</v>
      </c>
      <c r="K590" s="46">
        <v>1.5899999999999998E-3</v>
      </c>
      <c r="L590" s="47">
        <v>1.7666666666666668E-3</v>
      </c>
    </row>
    <row r="591" spans="1:12" ht="12.75">
      <c r="A591" s="41">
        <v>554</v>
      </c>
      <c r="B591" s="45" t="s">
        <v>493</v>
      </c>
      <c r="C591" s="46">
        <v>8.9816666666666684E-2</v>
      </c>
      <c r="D591" s="46">
        <v>0.17963333333333337</v>
      </c>
      <c r="E591" s="46">
        <v>0.26945000000000008</v>
      </c>
      <c r="F591" s="46">
        <v>0.35926666666666673</v>
      </c>
      <c r="G591" s="46">
        <v>0.44908333333333339</v>
      </c>
      <c r="H591" s="46">
        <v>0.53890000000000016</v>
      </c>
      <c r="I591" s="46">
        <v>0.62871666666666681</v>
      </c>
      <c r="J591" s="46">
        <v>0.71853333333333347</v>
      </c>
      <c r="K591" s="46">
        <v>0.80835000000000024</v>
      </c>
      <c r="L591" s="47">
        <v>0.898166666666667</v>
      </c>
    </row>
    <row r="592" spans="1:12" ht="38.25">
      <c r="A592" s="41">
        <v>555</v>
      </c>
      <c r="B592" s="45" t="s">
        <v>407</v>
      </c>
      <c r="C592" s="46">
        <v>3.3333333333333328E-5</v>
      </c>
      <c r="D592" s="46">
        <v>6.6666666666666656E-5</v>
      </c>
      <c r="E592" s="46">
        <v>9.9999999999999991E-5</v>
      </c>
      <c r="F592" s="46">
        <v>1.3333333333333331E-4</v>
      </c>
      <c r="G592" s="46">
        <v>1.6666666666666666E-4</v>
      </c>
      <c r="H592" s="46">
        <v>1.9999999999999998E-4</v>
      </c>
      <c r="I592" s="46">
        <v>2.333333333333333E-4</v>
      </c>
      <c r="J592" s="46">
        <v>2.6666666666666663E-4</v>
      </c>
      <c r="K592" s="46">
        <v>2.9999999999999997E-4</v>
      </c>
      <c r="L592" s="47">
        <v>3.3333333333333332E-4</v>
      </c>
    </row>
    <row r="593" spans="1:12" ht="12.75">
      <c r="A593" s="41">
        <v>556</v>
      </c>
      <c r="B593" s="45" t="s">
        <v>494</v>
      </c>
      <c r="C593" s="46">
        <v>1.5883333333333333E-2</v>
      </c>
      <c r="D593" s="46">
        <v>3.1766666666666665E-2</v>
      </c>
      <c r="E593" s="46">
        <v>4.7649999999999998E-2</v>
      </c>
      <c r="F593" s="46">
        <v>6.3533333333333331E-2</v>
      </c>
      <c r="G593" s="46">
        <v>7.9416666666666649E-2</v>
      </c>
      <c r="H593" s="46">
        <v>9.5299999999999968E-2</v>
      </c>
      <c r="I593" s="46">
        <v>0.1111833333333333</v>
      </c>
      <c r="J593" s="46">
        <v>0.12706666666666663</v>
      </c>
      <c r="K593" s="46">
        <v>0.14294999999999997</v>
      </c>
      <c r="L593" s="47">
        <v>0.15883333333333327</v>
      </c>
    </row>
    <row r="594" spans="1:12" ht="25.5">
      <c r="A594" s="41">
        <v>557</v>
      </c>
      <c r="B594" s="45" t="s">
        <v>495</v>
      </c>
      <c r="C594" s="46">
        <v>5.4000000000000003E-3</v>
      </c>
      <c r="D594" s="46">
        <v>1.0800000000000001E-2</v>
      </c>
      <c r="E594" s="46">
        <v>1.6199999999999999E-2</v>
      </c>
      <c r="F594" s="46">
        <v>2.1600000000000001E-2</v>
      </c>
      <c r="G594" s="46">
        <v>2.6999999999999996E-2</v>
      </c>
      <c r="H594" s="46">
        <v>3.2399999999999998E-2</v>
      </c>
      <c r="I594" s="46">
        <v>3.7799999999999993E-2</v>
      </c>
      <c r="J594" s="46">
        <v>4.3199999999999995E-2</v>
      </c>
      <c r="K594" s="46">
        <v>4.8599999999999997E-2</v>
      </c>
      <c r="L594" s="47">
        <v>5.3999999999999992E-2</v>
      </c>
    </row>
    <row r="595" spans="1:12" ht="25.5">
      <c r="A595" s="41">
        <v>558</v>
      </c>
      <c r="B595" s="45" t="s">
        <v>496</v>
      </c>
      <c r="C595" s="46">
        <v>1.1866666666666666E-3</v>
      </c>
      <c r="D595" s="46">
        <v>2.3733333333333332E-3</v>
      </c>
      <c r="E595" s="46">
        <v>3.5599999999999998E-3</v>
      </c>
      <c r="F595" s="46">
        <v>4.7466666666666664E-3</v>
      </c>
      <c r="G595" s="46">
        <v>5.9333333333333339E-3</v>
      </c>
      <c r="H595" s="46">
        <v>7.1200000000000013E-3</v>
      </c>
      <c r="I595" s="46">
        <v>8.3066666666666671E-3</v>
      </c>
      <c r="J595" s="46">
        <v>9.4933333333333345E-3</v>
      </c>
      <c r="K595" s="46">
        <v>1.0680000000000002E-2</v>
      </c>
      <c r="L595" s="47">
        <v>1.1866666666666668E-2</v>
      </c>
    </row>
    <row r="596" spans="1:12" ht="12.75">
      <c r="A596" s="41">
        <v>559</v>
      </c>
      <c r="B596" s="45" t="s">
        <v>497</v>
      </c>
      <c r="C596" s="46">
        <v>2.0300000000000001E-3</v>
      </c>
      <c r="D596" s="46">
        <v>4.0600000000000002E-3</v>
      </c>
      <c r="E596" s="46">
        <v>6.0899999999999999E-3</v>
      </c>
      <c r="F596" s="46">
        <v>8.1200000000000005E-3</v>
      </c>
      <c r="G596" s="46">
        <v>1.0149999999999999E-2</v>
      </c>
      <c r="H596" s="46">
        <v>1.218E-2</v>
      </c>
      <c r="I596" s="46">
        <v>1.421E-2</v>
      </c>
      <c r="J596" s="46">
        <v>1.6240000000000001E-2</v>
      </c>
      <c r="K596" s="46">
        <v>1.8270000000000002E-2</v>
      </c>
      <c r="L596" s="47">
        <v>2.0299999999999999E-2</v>
      </c>
    </row>
    <row r="597" spans="1:12" ht="12.75">
      <c r="A597" s="41">
        <v>560</v>
      </c>
      <c r="B597" s="48" t="s">
        <v>498</v>
      </c>
      <c r="C597" s="46">
        <v>0.12</v>
      </c>
      <c r="D597" s="46">
        <v>0.24</v>
      </c>
      <c r="E597" s="46">
        <v>0.36</v>
      </c>
      <c r="F597" s="46">
        <v>0.48</v>
      </c>
      <c r="G597" s="46">
        <v>0.60000000000000009</v>
      </c>
      <c r="H597" s="46">
        <v>0.72000000000000008</v>
      </c>
      <c r="I597" s="46">
        <v>0.84000000000000008</v>
      </c>
      <c r="J597" s="46">
        <v>0.96</v>
      </c>
      <c r="K597" s="46">
        <v>1.08</v>
      </c>
      <c r="L597" s="47">
        <v>1.2</v>
      </c>
    </row>
    <row r="598" spans="1:12" ht="12.75">
      <c r="A598" s="41">
        <v>561</v>
      </c>
      <c r="B598" s="45" t="s">
        <v>499</v>
      </c>
      <c r="C598" s="46">
        <v>2.5716666666666665E-2</v>
      </c>
      <c r="D598" s="46">
        <v>5.1433333333333331E-2</v>
      </c>
      <c r="E598" s="46">
        <v>7.7149999999999996E-2</v>
      </c>
      <c r="F598" s="46">
        <v>0.10286666666666666</v>
      </c>
      <c r="G598" s="46">
        <v>0.12858333333333333</v>
      </c>
      <c r="H598" s="46">
        <v>0.15430000000000002</v>
      </c>
      <c r="I598" s="46">
        <v>0.18001666666666669</v>
      </c>
      <c r="J598" s="46">
        <v>0.20573333333333332</v>
      </c>
      <c r="K598" s="46">
        <v>0.23144999999999999</v>
      </c>
      <c r="L598" s="47">
        <v>0.25716666666666665</v>
      </c>
    </row>
    <row r="599" spans="1:12" ht="12.75">
      <c r="A599" s="41">
        <v>562</v>
      </c>
      <c r="B599" s="45" t="s">
        <v>500</v>
      </c>
      <c r="C599" s="46">
        <v>5.6666666666666671E-4</v>
      </c>
      <c r="D599" s="46">
        <v>1.1333333333333334E-3</v>
      </c>
      <c r="E599" s="46">
        <v>1.7000000000000001E-3</v>
      </c>
      <c r="F599" s="46">
        <v>2.2666666666666668E-3</v>
      </c>
      <c r="G599" s="46">
        <v>2.8333333333333331E-3</v>
      </c>
      <c r="H599" s="46">
        <v>3.3999999999999994E-3</v>
      </c>
      <c r="I599" s="46">
        <v>3.9666666666666661E-3</v>
      </c>
      <c r="J599" s="46">
        <v>4.5333333333333328E-3</v>
      </c>
      <c r="K599" s="46">
        <v>5.0999999999999986E-3</v>
      </c>
      <c r="L599" s="47">
        <v>5.6666666666666653E-3</v>
      </c>
    </row>
    <row r="600" spans="1:12" ht="12.75">
      <c r="A600" s="41">
        <v>563</v>
      </c>
      <c r="B600" s="45" t="s">
        <v>501</v>
      </c>
      <c r="C600" s="46">
        <v>7.6893333333333341E-2</v>
      </c>
      <c r="D600" s="46">
        <v>0.15378666666666668</v>
      </c>
      <c r="E600" s="46">
        <v>0.23068000000000002</v>
      </c>
      <c r="F600" s="46">
        <v>0.30757333333333337</v>
      </c>
      <c r="G600" s="46">
        <v>0.38446666666666673</v>
      </c>
      <c r="H600" s="46">
        <v>0.46136000000000005</v>
      </c>
      <c r="I600" s="46">
        <v>0.53825333333333336</v>
      </c>
      <c r="J600" s="46">
        <v>0.61514666666666673</v>
      </c>
      <c r="K600" s="46">
        <v>0.69203999999999999</v>
      </c>
      <c r="L600" s="47">
        <v>0.76893333333333325</v>
      </c>
    </row>
    <row r="601" spans="1:12" ht="12.75">
      <c r="A601" s="41">
        <v>564</v>
      </c>
      <c r="B601" s="45" t="s">
        <v>501</v>
      </c>
      <c r="C601" s="46">
        <v>6.6100000000000013E-3</v>
      </c>
      <c r="D601" s="46">
        <v>1.3220000000000003E-2</v>
      </c>
      <c r="E601" s="46">
        <v>1.9830000000000004E-2</v>
      </c>
      <c r="F601" s="46">
        <v>2.6440000000000005E-2</v>
      </c>
      <c r="G601" s="46">
        <v>3.3050000000000003E-2</v>
      </c>
      <c r="H601" s="46">
        <v>3.9660000000000001E-2</v>
      </c>
      <c r="I601" s="46">
        <v>4.6270000000000006E-2</v>
      </c>
      <c r="J601" s="46">
        <v>5.288000000000001E-2</v>
      </c>
      <c r="K601" s="46">
        <v>5.9490000000000015E-2</v>
      </c>
      <c r="L601" s="47">
        <v>6.610000000000002E-2</v>
      </c>
    </row>
    <row r="602" spans="1:12" ht="12.75">
      <c r="A602" s="41">
        <v>565</v>
      </c>
      <c r="B602" s="45" t="s">
        <v>502</v>
      </c>
      <c r="C602" s="46">
        <v>1.2000000000000002E-4</v>
      </c>
      <c r="D602" s="46">
        <v>2.4000000000000003E-4</v>
      </c>
      <c r="E602" s="46">
        <v>3.6000000000000008E-4</v>
      </c>
      <c r="F602" s="46">
        <v>4.8000000000000007E-4</v>
      </c>
      <c r="G602" s="46">
        <v>6.0000000000000006E-4</v>
      </c>
      <c r="H602" s="46">
        <v>7.2000000000000005E-4</v>
      </c>
      <c r="I602" s="46">
        <v>8.4000000000000003E-4</v>
      </c>
      <c r="J602" s="46">
        <v>9.6000000000000013E-4</v>
      </c>
      <c r="K602" s="46">
        <v>1.08E-3</v>
      </c>
      <c r="L602" s="47">
        <v>1.2000000000000001E-3</v>
      </c>
    </row>
    <row r="603" spans="1:12" ht="12.75">
      <c r="A603" s="41">
        <v>566</v>
      </c>
      <c r="B603" s="45" t="s">
        <v>503</v>
      </c>
      <c r="C603" s="46">
        <v>1.4766666666666667E-3</v>
      </c>
      <c r="D603" s="46">
        <v>2.9533333333333334E-3</v>
      </c>
      <c r="E603" s="46">
        <v>4.4299999999999999E-3</v>
      </c>
      <c r="F603" s="46">
        <v>5.9066666666666668E-3</v>
      </c>
      <c r="G603" s="46">
        <v>7.3833333333333329E-3</v>
      </c>
      <c r="H603" s="46">
        <v>8.8599999999999998E-3</v>
      </c>
      <c r="I603" s="46">
        <v>1.0336666666666664E-2</v>
      </c>
      <c r="J603" s="46">
        <v>1.1813333333333332E-2</v>
      </c>
      <c r="K603" s="46">
        <v>1.3289999999999996E-2</v>
      </c>
      <c r="L603" s="47">
        <v>1.4766666666666664E-2</v>
      </c>
    </row>
    <row r="604" spans="1:12" ht="12.75">
      <c r="A604" s="41">
        <v>567</v>
      </c>
      <c r="B604" s="45" t="s">
        <v>504</v>
      </c>
      <c r="C604" s="46">
        <v>6.6166666666666665E-3</v>
      </c>
      <c r="D604" s="46">
        <v>1.3233333333333333E-2</v>
      </c>
      <c r="E604" s="46">
        <v>1.985E-2</v>
      </c>
      <c r="F604" s="46">
        <v>2.6466666666666666E-2</v>
      </c>
      <c r="G604" s="46">
        <v>3.308333333333334E-2</v>
      </c>
      <c r="H604" s="46">
        <v>3.9700000000000006E-2</v>
      </c>
      <c r="I604" s="46">
        <v>4.6316666666666673E-2</v>
      </c>
      <c r="J604" s="46">
        <v>5.2933333333333332E-2</v>
      </c>
      <c r="K604" s="46">
        <v>5.9549999999999999E-2</v>
      </c>
      <c r="L604" s="47">
        <v>6.6166666666666665E-2</v>
      </c>
    </row>
    <row r="605" spans="1:12" ht="38.25">
      <c r="A605" s="41">
        <v>568</v>
      </c>
      <c r="B605" s="45" t="s">
        <v>505</v>
      </c>
      <c r="C605" s="46">
        <v>5.0033333333333336E-3</v>
      </c>
      <c r="D605" s="46">
        <v>1.0006666666666667E-2</v>
      </c>
      <c r="E605" s="46">
        <v>1.5010000000000001E-2</v>
      </c>
      <c r="F605" s="46">
        <v>2.0013333333333334E-2</v>
      </c>
      <c r="G605" s="46">
        <v>2.5016666666666666E-2</v>
      </c>
      <c r="H605" s="46">
        <v>3.0020000000000002E-2</v>
      </c>
      <c r="I605" s="46">
        <v>3.5023333333333337E-2</v>
      </c>
      <c r="J605" s="46">
        <v>4.0026666666666669E-2</v>
      </c>
      <c r="K605" s="46">
        <v>4.5030000000000008E-2</v>
      </c>
      <c r="L605" s="47">
        <v>5.0033333333333346E-2</v>
      </c>
    </row>
    <row r="606" spans="1:12" ht="12.75">
      <c r="A606" s="41">
        <v>569</v>
      </c>
      <c r="B606" s="45" t="s">
        <v>506</v>
      </c>
      <c r="C606" s="46">
        <v>3.1349999999999996E-2</v>
      </c>
      <c r="D606" s="46">
        <v>6.2699999999999992E-2</v>
      </c>
      <c r="E606" s="46">
        <v>9.4049999999999995E-2</v>
      </c>
      <c r="F606" s="46">
        <v>0.12539999999999998</v>
      </c>
      <c r="G606" s="46">
        <v>0.15675</v>
      </c>
      <c r="H606" s="46">
        <v>0.18809999999999999</v>
      </c>
      <c r="I606" s="46">
        <v>0.21944999999999998</v>
      </c>
      <c r="J606" s="46">
        <v>0.25079999999999997</v>
      </c>
      <c r="K606" s="46">
        <v>0.28215000000000001</v>
      </c>
      <c r="L606" s="47">
        <v>0.3135</v>
      </c>
    </row>
    <row r="607" spans="1:12" ht="12.75">
      <c r="A607" s="41">
        <v>570</v>
      </c>
      <c r="B607" s="45" t="s">
        <v>507</v>
      </c>
      <c r="C607" s="46">
        <v>7.7566666666666661E-3</v>
      </c>
      <c r="D607" s="46">
        <v>1.5513333333333332E-2</v>
      </c>
      <c r="E607" s="46">
        <v>2.3269999999999999E-2</v>
      </c>
      <c r="F607" s="46">
        <v>3.1026666666666664E-2</v>
      </c>
      <c r="G607" s="46">
        <v>3.8783333333333336E-2</v>
      </c>
      <c r="H607" s="46">
        <v>4.6539999999999998E-2</v>
      </c>
      <c r="I607" s="46">
        <v>5.4296666666666674E-2</v>
      </c>
      <c r="J607" s="46">
        <v>6.2053333333333335E-2</v>
      </c>
      <c r="K607" s="46">
        <v>6.9810000000000011E-2</v>
      </c>
      <c r="L607" s="47">
        <v>7.7566666666666673E-2</v>
      </c>
    </row>
    <row r="608" spans="1:12" ht="12.75">
      <c r="A608" s="41">
        <v>571</v>
      </c>
      <c r="B608" s="45" t="s">
        <v>508</v>
      </c>
      <c r="C608" s="46">
        <v>0.23058333333333336</v>
      </c>
      <c r="D608" s="46">
        <v>0.46116666666666672</v>
      </c>
      <c r="E608" s="46">
        <v>0.69175000000000009</v>
      </c>
      <c r="F608" s="46">
        <v>0.92233333333333345</v>
      </c>
      <c r="G608" s="46">
        <v>1.1529166666666666</v>
      </c>
      <c r="H608" s="46">
        <v>1.3835</v>
      </c>
      <c r="I608" s="46">
        <v>1.6140833333333333</v>
      </c>
      <c r="J608" s="46">
        <v>1.8446666666666669</v>
      </c>
      <c r="K608" s="46">
        <v>2.0752500000000005</v>
      </c>
      <c r="L608" s="47">
        <v>2.3058333333333336</v>
      </c>
    </row>
    <row r="609" spans="1:12" ht="12.75">
      <c r="A609" s="41">
        <v>572</v>
      </c>
      <c r="B609" s="45" t="s">
        <v>509</v>
      </c>
      <c r="C609" s="46">
        <v>9.7400000000000021E-3</v>
      </c>
      <c r="D609" s="46">
        <v>1.9480000000000004E-2</v>
      </c>
      <c r="E609" s="46">
        <v>2.9220000000000006E-2</v>
      </c>
      <c r="F609" s="46">
        <v>3.8960000000000009E-2</v>
      </c>
      <c r="G609" s="46">
        <v>4.8700000000000007E-2</v>
      </c>
      <c r="H609" s="46">
        <v>5.8440000000000013E-2</v>
      </c>
      <c r="I609" s="46">
        <v>6.8180000000000018E-2</v>
      </c>
      <c r="J609" s="46">
        <v>7.7920000000000017E-2</v>
      </c>
      <c r="K609" s="46">
        <v>8.766000000000003E-2</v>
      </c>
      <c r="L609" s="47">
        <v>9.7400000000000042E-2</v>
      </c>
    </row>
    <row r="610" spans="1:12" ht="12.75">
      <c r="A610" s="41">
        <v>573</v>
      </c>
      <c r="B610" s="45" t="s">
        <v>510</v>
      </c>
      <c r="C610" s="46">
        <v>3.1833333333333336E-3</v>
      </c>
      <c r="D610" s="46">
        <v>6.3666666666666672E-3</v>
      </c>
      <c r="E610" s="46">
        <v>9.5500000000000012E-3</v>
      </c>
      <c r="F610" s="46">
        <v>1.2733333333333334E-2</v>
      </c>
      <c r="G610" s="46">
        <v>1.5916666666666669E-2</v>
      </c>
      <c r="H610" s="46">
        <v>1.9100000000000006E-2</v>
      </c>
      <c r="I610" s="46">
        <v>2.2283333333333339E-2</v>
      </c>
      <c r="J610" s="46">
        <v>2.5466666666666672E-2</v>
      </c>
      <c r="K610" s="46">
        <v>2.8650000000000009E-2</v>
      </c>
      <c r="L610" s="47">
        <v>3.1833333333333345E-2</v>
      </c>
    </row>
    <row r="611" spans="1:12" ht="12.75">
      <c r="A611" s="41">
        <v>574</v>
      </c>
      <c r="B611" s="45" t="s">
        <v>511</v>
      </c>
      <c r="C611" s="46">
        <v>6.6666666666666675E-4</v>
      </c>
      <c r="D611" s="46">
        <v>1.3333333333333335E-3</v>
      </c>
      <c r="E611" s="46">
        <v>2E-3</v>
      </c>
      <c r="F611" s="46">
        <v>2.666666666666667E-3</v>
      </c>
      <c r="G611" s="46">
        <v>3.3333333333333331E-3</v>
      </c>
      <c r="H611" s="46">
        <v>4.0000000000000001E-3</v>
      </c>
      <c r="I611" s="46">
        <v>4.6666666666666662E-3</v>
      </c>
      <c r="J611" s="46">
        <v>5.3333333333333332E-3</v>
      </c>
      <c r="K611" s="46">
        <v>6.0000000000000001E-3</v>
      </c>
      <c r="L611" s="47">
        <v>6.6666666666666662E-3</v>
      </c>
    </row>
    <row r="612" spans="1:12" ht="12.75">
      <c r="A612" s="41">
        <v>575</v>
      </c>
      <c r="B612" s="45" t="s">
        <v>512</v>
      </c>
      <c r="C612" s="46">
        <v>4.3333333333333331E-4</v>
      </c>
      <c r="D612" s="46">
        <v>8.6666666666666663E-4</v>
      </c>
      <c r="E612" s="46">
        <v>1.2999999999999999E-3</v>
      </c>
      <c r="F612" s="46">
        <v>1.7333333333333333E-3</v>
      </c>
      <c r="G612" s="46">
        <v>2.1666666666666666E-3</v>
      </c>
      <c r="H612" s="46">
        <v>2.5999999999999999E-3</v>
      </c>
      <c r="I612" s="46">
        <v>3.0333333333333332E-3</v>
      </c>
      <c r="J612" s="46">
        <v>3.4666666666666665E-3</v>
      </c>
      <c r="K612" s="46">
        <v>3.8999999999999998E-3</v>
      </c>
      <c r="L612" s="47">
        <v>4.3333333333333331E-3</v>
      </c>
    </row>
    <row r="613" spans="1:12" ht="12.75">
      <c r="A613" s="41">
        <v>576</v>
      </c>
      <c r="B613" s="45" t="s">
        <v>513</v>
      </c>
      <c r="C613" s="46">
        <v>5.333333333333334E-5</v>
      </c>
      <c r="D613" s="46">
        <v>1.0666666666666668E-4</v>
      </c>
      <c r="E613" s="46">
        <v>1.6000000000000001E-4</v>
      </c>
      <c r="F613" s="46">
        <v>2.1333333333333336E-4</v>
      </c>
      <c r="G613" s="46">
        <v>2.6666666666666668E-4</v>
      </c>
      <c r="H613" s="46">
        <v>3.1999999999999997E-4</v>
      </c>
      <c r="I613" s="46">
        <v>3.7333333333333332E-4</v>
      </c>
      <c r="J613" s="46">
        <v>4.2666666666666667E-4</v>
      </c>
      <c r="K613" s="46">
        <v>4.7999999999999996E-4</v>
      </c>
      <c r="L613" s="47">
        <v>5.3333333333333325E-4</v>
      </c>
    </row>
    <row r="614" spans="1:12" ht="12.75">
      <c r="A614" s="41">
        <v>577</v>
      </c>
      <c r="B614" s="45" t="s">
        <v>513</v>
      </c>
      <c r="C614" s="46">
        <v>5.3600000000000002E-3</v>
      </c>
      <c r="D614" s="46">
        <v>1.072E-2</v>
      </c>
      <c r="E614" s="46">
        <v>1.6080000000000001E-2</v>
      </c>
      <c r="F614" s="46">
        <v>2.1440000000000001E-2</v>
      </c>
      <c r="G614" s="46">
        <v>2.6799999999999997E-2</v>
      </c>
      <c r="H614" s="46">
        <v>3.2160000000000001E-2</v>
      </c>
      <c r="I614" s="46">
        <v>3.7520000000000005E-2</v>
      </c>
      <c r="J614" s="46">
        <v>4.2880000000000001E-2</v>
      </c>
      <c r="K614" s="46">
        <v>4.8240000000000005E-2</v>
      </c>
      <c r="L614" s="47">
        <v>5.3599999999999995E-2</v>
      </c>
    </row>
    <row r="615" spans="1:12" ht="12.75">
      <c r="A615" s="41">
        <v>578</v>
      </c>
      <c r="B615" s="45" t="s">
        <v>514</v>
      </c>
      <c r="C615" s="46">
        <v>1.7833333333333336E-3</v>
      </c>
      <c r="D615" s="46">
        <v>3.5666666666666672E-3</v>
      </c>
      <c r="E615" s="46">
        <v>5.3500000000000006E-3</v>
      </c>
      <c r="F615" s="46">
        <v>7.1333333333333344E-3</v>
      </c>
      <c r="G615" s="46">
        <v>8.9166666666666665E-3</v>
      </c>
      <c r="H615" s="46">
        <v>1.0700000000000001E-2</v>
      </c>
      <c r="I615" s="46">
        <v>1.2483333333333332E-2</v>
      </c>
      <c r="J615" s="46">
        <v>1.4266666666666667E-2</v>
      </c>
      <c r="K615" s="46">
        <v>1.6049999999999998E-2</v>
      </c>
      <c r="L615" s="47">
        <v>1.7833333333333333E-2</v>
      </c>
    </row>
    <row r="616" spans="1:12" ht="12.75">
      <c r="A616" s="41">
        <v>579</v>
      </c>
      <c r="B616" s="45" t="s">
        <v>515</v>
      </c>
      <c r="C616" s="46">
        <v>2.5999999999999999E-3</v>
      </c>
      <c r="D616" s="46">
        <v>5.1999999999999998E-3</v>
      </c>
      <c r="E616" s="46">
        <v>7.7999999999999996E-3</v>
      </c>
      <c r="F616" s="46">
        <v>1.04E-2</v>
      </c>
      <c r="G616" s="46">
        <v>1.2999999999999999E-2</v>
      </c>
      <c r="H616" s="46">
        <v>1.5599999999999999E-2</v>
      </c>
      <c r="I616" s="46">
        <v>1.8200000000000001E-2</v>
      </c>
      <c r="J616" s="46">
        <v>2.0799999999999999E-2</v>
      </c>
      <c r="K616" s="46">
        <v>2.3399999999999997E-2</v>
      </c>
      <c r="L616" s="47">
        <v>2.5999999999999999E-2</v>
      </c>
    </row>
    <row r="617" spans="1:12" ht="12.75">
      <c r="A617" s="41">
        <v>580</v>
      </c>
      <c r="B617" s="45" t="s">
        <v>516</v>
      </c>
      <c r="C617" s="46">
        <v>2.4266666666666664E-3</v>
      </c>
      <c r="D617" s="46">
        <v>4.8533333333333328E-3</v>
      </c>
      <c r="E617" s="46">
        <v>7.2799999999999991E-3</v>
      </c>
      <c r="F617" s="46">
        <v>9.7066666666666655E-3</v>
      </c>
      <c r="G617" s="46">
        <v>1.2133333333333333E-2</v>
      </c>
      <c r="H617" s="46">
        <v>1.4559999999999998E-2</v>
      </c>
      <c r="I617" s="46">
        <v>1.6986666666666664E-2</v>
      </c>
      <c r="J617" s="46">
        <v>1.9413333333333331E-2</v>
      </c>
      <c r="K617" s="46">
        <v>2.1839999999999995E-2</v>
      </c>
      <c r="L617" s="47">
        <v>2.4266666666666659E-2</v>
      </c>
    </row>
    <row r="618" spans="1:12" ht="12.75">
      <c r="A618" s="41">
        <v>581</v>
      </c>
      <c r="B618" s="45" t="s">
        <v>516</v>
      </c>
      <c r="C618" s="46">
        <v>8.3333333333333344E-5</v>
      </c>
      <c r="D618" s="46">
        <v>1.6666666666666669E-4</v>
      </c>
      <c r="E618" s="46">
        <v>2.5000000000000001E-4</v>
      </c>
      <c r="F618" s="46">
        <v>3.3333333333333338E-4</v>
      </c>
      <c r="G618" s="46">
        <v>4.1666666666666664E-4</v>
      </c>
      <c r="H618" s="46">
        <v>5.0000000000000001E-4</v>
      </c>
      <c r="I618" s="46">
        <v>5.8333333333333327E-4</v>
      </c>
      <c r="J618" s="46">
        <v>6.6666666666666664E-4</v>
      </c>
      <c r="K618" s="46">
        <v>7.5000000000000002E-4</v>
      </c>
      <c r="L618" s="47">
        <v>8.3333333333333328E-4</v>
      </c>
    </row>
    <row r="619" spans="1:12" ht="12.75">
      <c r="A619" s="41">
        <v>582</v>
      </c>
      <c r="B619" s="45" t="s">
        <v>516</v>
      </c>
      <c r="C619" s="46">
        <v>7.1133333333333335E-3</v>
      </c>
      <c r="D619" s="46">
        <v>1.4226666666666667E-2</v>
      </c>
      <c r="E619" s="46">
        <v>2.1340000000000001E-2</v>
      </c>
      <c r="F619" s="46">
        <v>2.8453333333333334E-2</v>
      </c>
      <c r="G619" s="46">
        <v>3.556666666666667E-2</v>
      </c>
      <c r="H619" s="46">
        <v>4.268000000000001E-2</v>
      </c>
      <c r="I619" s="46">
        <v>4.9793333333333342E-2</v>
      </c>
      <c r="J619" s="46">
        <v>5.6906666666666675E-2</v>
      </c>
      <c r="K619" s="46">
        <v>6.4020000000000021E-2</v>
      </c>
      <c r="L619" s="47">
        <v>7.1133333333333354E-2</v>
      </c>
    </row>
    <row r="620" spans="1:12" ht="12.75">
      <c r="A620" s="41">
        <v>583</v>
      </c>
      <c r="B620" s="45" t="s">
        <v>516</v>
      </c>
      <c r="C620" s="46">
        <v>6.6666666666666675E-6</v>
      </c>
      <c r="D620" s="46">
        <v>1.3333333333333335E-5</v>
      </c>
      <c r="E620" s="46">
        <v>2.0000000000000002E-5</v>
      </c>
      <c r="F620" s="46">
        <v>2.666666666666667E-5</v>
      </c>
      <c r="G620" s="46">
        <v>3.3333333333333335E-5</v>
      </c>
      <c r="H620" s="46">
        <v>3.9999999999999996E-5</v>
      </c>
      <c r="I620" s="46">
        <v>4.6666666666666665E-5</v>
      </c>
      <c r="J620" s="46">
        <v>5.3333333333333333E-5</v>
      </c>
      <c r="K620" s="46">
        <v>5.9999999999999995E-5</v>
      </c>
      <c r="L620" s="47">
        <v>6.6666666666666656E-5</v>
      </c>
    </row>
    <row r="621" spans="1:12" ht="12.75">
      <c r="A621" s="41">
        <v>584</v>
      </c>
      <c r="B621" s="45" t="s">
        <v>516</v>
      </c>
      <c r="C621" s="46">
        <v>1.1666666666666667E-4</v>
      </c>
      <c r="D621" s="46">
        <v>2.3333333333333333E-4</v>
      </c>
      <c r="E621" s="46">
        <v>3.5E-4</v>
      </c>
      <c r="F621" s="46">
        <v>4.6666666666666666E-4</v>
      </c>
      <c r="G621" s="46">
        <v>5.8333333333333338E-4</v>
      </c>
      <c r="H621" s="46">
        <v>7.000000000000001E-4</v>
      </c>
      <c r="I621" s="46">
        <v>8.1666666666666671E-4</v>
      </c>
      <c r="J621" s="46">
        <v>9.3333333333333332E-4</v>
      </c>
      <c r="K621" s="46">
        <v>1.0499999999999999E-3</v>
      </c>
      <c r="L621" s="47">
        <v>1.1666666666666665E-3</v>
      </c>
    </row>
    <row r="622" spans="1:12" ht="12.75">
      <c r="A622" s="41">
        <v>585</v>
      </c>
      <c r="B622" s="45" t="s">
        <v>516</v>
      </c>
      <c r="C622" s="46">
        <v>3.3999999999999992E-4</v>
      </c>
      <c r="D622" s="46">
        <v>6.7999999999999983E-4</v>
      </c>
      <c r="E622" s="46">
        <v>1.0199999999999996E-3</v>
      </c>
      <c r="F622" s="46">
        <v>1.3599999999999997E-3</v>
      </c>
      <c r="G622" s="46">
        <v>1.6999999999999997E-3</v>
      </c>
      <c r="H622" s="46">
        <v>2.0399999999999997E-3</v>
      </c>
      <c r="I622" s="46">
        <v>2.3799999999999997E-3</v>
      </c>
      <c r="J622" s="46">
        <v>2.7199999999999998E-3</v>
      </c>
      <c r="K622" s="46">
        <v>3.0599999999999994E-3</v>
      </c>
      <c r="L622" s="47">
        <v>3.3999999999999994E-3</v>
      </c>
    </row>
    <row r="623" spans="1:12" ht="12.75">
      <c r="A623" s="41">
        <v>586</v>
      </c>
      <c r="B623" s="45" t="s">
        <v>402</v>
      </c>
      <c r="C623" s="46">
        <v>7.9100000000000004E-3</v>
      </c>
      <c r="D623" s="46">
        <v>1.5820000000000001E-2</v>
      </c>
      <c r="E623" s="46">
        <v>2.3730000000000001E-2</v>
      </c>
      <c r="F623" s="46">
        <v>3.1640000000000001E-2</v>
      </c>
      <c r="G623" s="46">
        <v>3.9549999999999995E-2</v>
      </c>
      <c r="H623" s="46">
        <v>4.7459999999999988E-2</v>
      </c>
      <c r="I623" s="46">
        <v>5.5369999999999989E-2</v>
      </c>
      <c r="J623" s="46">
        <v>6.3279999999999989E-2</v>
      </c>
      <c r="K623" s="46">
        <v>7.1189999999999976E-2</v>
      </c>
      <c r="L623" s="47">
        <v>7.9099999999999976E-2</v>
      </c>
    </row>
    <row r="624" spans="1:12" ht="12.75">
      <c r="A624" s="41">
        <v>587</v>
      </c>
      <c r="B624" s="45" t="s">
        <v>402</v>
      </c>
      <c r="C624" s="46">
        <v>6.9966666666666675E-3</v>
      </c>
      <c r="D624" s="46">
        <v>1.3993333333333335E-2</v>
      </c>
      <c r="E624" s="46">
        <v>2.0990000000000002E-2</v>
      </c>
      <c r="F624" s="46">
        <v>2.798666666666667E-2</v>
      </c>
      <c r="G624" s="46">
        <v>3.4983333333333338E-2</v>
      </c>
      <c r="H624" s="46">
        <v>4.1980000000000003E-2</v>
      </c>
      <c r="I624" s="46">
        <v>4.8976666666666668E-2</v>
      </c>
      <c r="J624" s="46">
        <v>5.5973333333333333E-2</v>
      </c>
      <c r="K624" s="46">
        <v>6.2969999999999998E-2</v>
      </c>
      <c r="L624" s="47">
        <v>6.9966666666666663E-2</v>
      </c>
    </row>
    <row r="625" spans="1:12" ht="25.5">
      <c r="A625" s="41">
        <v>588</v>
      </c>
      <c r="B625" s="45" t="s">
        <v>517</v>
      </c>
      <c r="C625" s="46">
        <v>7.3833333333333329E-3</v>
      </c>
      <c r="D625" s="46">
        <v>1.4766666666666666E-2</v>
      </c>
      <c r="E625" s="46">
        <v>2.215E-2</v>
      </c>
      <c r="F625" s="46">
        <v>2.9533333333333332E-2</v>
      </c>
      <c r="G625" s="46">
        <v>3.6916666666666667E-2</v>
      </c>
      <c r="H625" s="46">
        <v>4.4300000000000006E-2</v>
      </c>
      <c r="I625" s="46">
        <v>5.1683333333333338E-2</v>
      </c>
      <c r="J625" s="46">
        <v>5.906666666666667E-2</v>
      </c>
      <c r="K625" s="46">
        <v>6.6450000000000009E-2</v>
      </c>
      <c r="L625" s="47">
        <v>7.3833333333333348E-2</v>
      </c>
    </row>
    <row r="626" spans="1:12" ht="12.75">
      <c r="A626" s="41">
        <v>589</v>
      </c>
      <c r="B626" s="45" t="s">
        <v>518</v>
      </c>
      <c r="C626" s="46">
        <v>6.333333333333334E-4</v>
      </c>
      <c r="D626" s="46">
        <v>1.2666666666666668E-3</v>
      </c>
      <c r="E626" s="46">
        <v>1.9000000000000002E-3</v>
      </c>
      <c r="F626" s="46">
        <v>2.5333333333333336E-3</v>
      </c>
      <c r="G626" s="46">
        <v>3.166666666666667E-3</v>
      </c>
      <c r="H626" s="46">
        <v>3.8000000000000004E-3</v>
      </c>
      <c r="I626" s="46">
        <v>4.4333333333333343E-3</v>
      </c>
      <c r="J626" s="46">
        <v>5.0666666666666672E-3</v>
      </c>
      <c r="K626" s="46">
        <v>5.7000000000000002E-3</v>
      </c>
      <c r="L626" s="47">
        <v>6.333333333333334E-3</v>
      </c>
    </row>
    <row r="627" spans="1:12" ht="12.75">
      <c r="A627" s="41">
        <v>590</v>
      </c>
      <c r="B627" s="45" t="s">
        <v>518</v>
      </c>
      <c r="C627" s="46">
        <v>1.4566666666666664E-3</v>
      </c>
      <c r="D627" s="46">
        <v>2.9133333333333329E-3</v>
      </c>
      <c r="E627" s="46">
        <v>4.3699999999999989E-3</v>
      </c>
      <c r="F627" s="46">
        <v>5.8266666666666658E-3</v>
      </c>
      <c r="G627" s="46">
        <v>7.2833333333333326E-3</v>
      </c>
      <c r="H627" s="46">
        <v>8.7399999999999978E-3</v>
      </c>
      <c r="I627" s="46">
        <v>1.0196666666666665E-2</v>
      </c>
      <c r="J627" s="46">
        <v>1.1653333333333332E-2</v>
      </c>
      <c r="K627" s="46">
        <v>1.3109999999999997E-2</v>
      </c>
      <c r="L627" s="47">
        <v>1.4566666666666662E-2</v>
      </c>
    </row>
    <row r="628" spans="1:12" ht="38.25">
      <c r="A628" s="41">
        <v>591</v>
      </c>
      <c r="B628" s="45" t="s">
        <v>407</v>
      </c>
      <c r="C628" s="46">
        <v>3.783333333333333E-3</v>
      </c>
      <c r="D628" s="46">
        <v>7.566666666666666E-3</v>
      </c>
      <c r="E628" s="46">
        <v>1.1349999999999999E-2</v>
      </c>
      <c r="F628" s="46">
        <v>1.5133333333333332E-2</v>
      </c>
      <c r="G628" s="46">
        <v>1.8916666666666665E-2</v>
      </c>
      <c r="H628" s="46">
        <v>2.2700000000000001E-2</v>
      </c>
      <c r="I628" s="46">
        <v>2.6483333333333334E-2</v>
      </c>
      <c r="J628" s="46">
        <v>3.0266666666666664E-2</v>
      </c>
      <c r="K628" s="46">
        <v>3.4049999999999997E-2</v>
      </c>
      <c r="L628" s="47">
        <v>3.783333333333333E-2</v>
      </c>
    </row>
    <row r="629" spans="1:12" ht="12.75">
      <c r="A629" s="41">
        <v>592</v>
      </c>
      <c r="B629" s="45" t="s">
        <v>519</v>
      </c>
      <c r="C629" s="46">
        <v>8.6466666666666671E-3</v>
      </c>
      <c r="D629" s="46">
        <v>1.7293333333333334E-2</v>
      </c>
      <c r="E629" s="46">
        <v>2.5940000000000001E-2</v>
      </c>
      <c r="F629" s="46">
        <v>3.4586666666666668E-2</v>
      </c>
      <c r="G629" s="46">
        <v>4.3233333333333332E-2</v>
      </c>
      <c r="H629" s="46">
        <v>5.1880000000000003E-2</v>
      </c>
      <c r="I629" s="46">
        <v>6.0526666666666673E-2</v>
      </c>
      <c r="J629" s="46">
        <v>6.9173333333333337E-2</v>
      </c>
      <c r="K629" s="46">
        <v>7.7820000000000014E-2</v>
      </c>
      <c r="L629" s="47">
        <v>8.6466666666666692E-2</v>
      </c>
    </row>
    <row r="630" spans="1:12" ht="25.5">
      <c r="A630" s="41">
        <v>593</v>
      </c>
      <c r="B630" s="48" t="s">
        <v>520</v>
      </c>
      <c r="C630" s="46">
        <v>0.76800000000000002</v>
      </c>
      <c r="D630" s="46">
        <v>1.536</v>
      </c>
      <c r="E630" s="46">
        <v>2.3040000000000003</v>
      </c>
      <c r="F630" s="46">
        <v>3.0720000000000001</v>
      </c>
      <c r="G630" s="46">
        <v>3.84</v>
      </c>
      <c r="H630" s="46">
        <v>4.6080000000000005</v>
      </c>
      <c r="I630" s="46">
        <v>5.3760000000000003</v>
      </c>
      <c r="J630" s="46">
        <v>6.1440000000000001</v>
      </c>
      <c r="K630" s="46">
        <v>6.9120000000000008</v>
      </c>
      <c r="L630" s="47">
        <v>7.6800000000000015</v>
      </c>
    </row>
    <row r="631" spans="1:12" ht="12.75">
      <c r="A631" s="41">
        <v>594</v>
      </c>
      <c r="B631" s="45" t="s">
        <v>521</v>
      </c>
      <c r="C631" s="46">
        <v>3.2000000000000002E-3</v>
      </c>
      <c r="D631" s="46">
        <v>6.4000000000000003E-3</v>
      </c>
      <c r="E631" s="46">
        <v>9.6000000000000009E-3</v>
      </c>
      <c r="F631" s="46">
        <v>1.2800000000000001E-2</v>
      </c>
      <c r="G631" s="46">
        <v>1.6E-2</v>
      </c>
      <c r="H631" s="46">
        <v>1.9200000000000002E-2</v>
      </c>
      <c r="I631" s="46">
        <v>2.2400000000000003E-2</v>
      </c>
      <c r="J631" s="46">
        <v>2.5600000000000005E-2</v>
      </c>
      <c r="K631" s="46">
        <v>2.8800000000000006E-2</v>
      </c>
      <c r="L631" s="47">
        <v>3.2000000000000008E-2</v>
      </c>
    </row>
    <row r="632" spans="1:12" ht="12.75">
      <c r="A632" s="41">
        <v>595</v>
      </c>
      <c r="B632" s="45" t="s">
        <v>522</v>
      </c>
      <c r="C632" s="46">
        <v>1.7233333333333334E-3</v>
      </c>
      <c r="D632" s="46">
        <v>3.4466666666666669E-3</v>
      </c>
      <c r="E632" s="46">
        <v>5.1700000000000001E-3</v>
      </c>
      <c r="F632" s="46">
        <v>6.8933333333333338E-3</v>
      </c>
      <c r="G632" s="46">
        <v>8.6166666666666666E-3</v>
      </c>
      <c r="H632" s="46">
        <v>1.0339999999999998E-2</v>
      </c>
      <c r="I632" s="46">
        <v>1.2063333333333332E-2</v>
      </c>
      <c r="J632" s="46">
        <v>1.3786666666666666E-2</v>
      </c>
      <c r="K632" s="46">
        <v>1.5509999999999998E-2</v>
      </c>
      <c r="L632" s="47">
        <v>1.723333333333333E-2</v>
      </c>
    </row>
    <row r="633" spans="1:12" ht="12.75">
      <c r="A633" s="41">
        <v>596</v>
      </c>
      <c r="B633" s="45" t="s">
        <v>523</v>
      </c>
      <c r="C633" s="46">
        <v>2.9166666666666664E-3</v>
      </c>
      <c r="D633" s="46">
        <v>5.8333333333333327E-3</v>
      </c>
      <c r="E633" s="46">
        <v>8.7499999999999991E-3</v>
      </c>
      <c r="F633" s="46">
        <v>1.1666666666666665E-2</v>
      </c>
      <c r="G633" s="46">
        <v>1.458333333333333E-2</v>
      </c>
      <c r="H633" s="46">
        <v>1.7499999999999998E-2</v>
      </c>
      <c r="I633" s="46">
        <v>2.0416666666666666E-2</v>
      </c>
      <c r="J633" s="46">
        <v>2.3333333333333331E-2</v>
      </c>
      <c r="K633" s="46">
        <v>2.6249999999999996E-2</v>
      </c>
      <c r="L633" s="47">
        <v>2.916666666666666E-2</v>
      </c>
    </row>
    <row r="634" spans="1:12" ht="12.75">
      <c r="A634" s="41">
        <v>597</v>
      </c>
      <c r="B634" s="45" t="s">
        <v>501</v>
      </c>
      <c r="C634" s="46">
        <v>0.48665999999999998</v>
      </c>
      <c r="D634" s="46">
        <v>0.97331999999999996</v>
      </c>
      <c r="E634" s="46">
        <v>1.4599799999999998</v>
      </c>
      <c r="F634" s="46">
        <v>1.9466399999999999</v>
      </c>
      <c r="G634" s="46">
        <v>2.4333</v>
      </c>
      <c r="H634" s="46">
        <v>2.9199600000000001</v>
      </c>
      <c r="I634" s="46">
        <v>3.4066200000000002</v>
      </c>
      <c r="J634" s="46">
        <v>3.8932799999999999</v>
      </c>
      <c r="K634" s="46">
        <v>4.3799400000000004</v>
      </c>
      <c r="L634" s="47">
        <v>4.8666</v>
      </c>
    </row>
    <row r="635" spans="1:12" ht="12.75">
      <c r="A635" s="41">
        <v>598</v>
      </c>
      <c r="B635" s="45" t="s">
        <v>501</v>
      </c>
      <c r="C635" s="46">
        <v>0.27532000000000001</v>
      </c>
      <c r="D635" s="46">
        <v>0.55064000000000002</v>
      </c>
      <c r="E635" s="46">
        <v>0.82596000000000003</v>
      </c>
      <c r="F635" s="46">
        <v>1.10128</v>
      </c>
      <c r="G635" s="46">
        <v>1.3766000000000003</v>
      </c>
      <c r="H635" s="46">
        <v>1.6519200000000005</v>
      </c>
      <c r="I635" s="46">
        <v>1.9272400000000005</v>
      </c>
      <c r="J635" s="46">
        <v>2.2025600000000005</v>
      </c>
      <c r="K635" s="46">
        <v>2.4778800000000007</v>
      </c>
      <c r="L635" s="47">
        <v>2.753200000000001</v>
      </c>
    </row>
    <row r="636" spans="1:12" ht="12.75">
      <c r="A636" s="41">
        <v>599</v>
      </c>
      <c r="B636" s="45" t="s">
        <v>524</v>
      </c>
      <c r="C636" s="46">
        <v>1.5299999999999997E-3</v>
      </c>
      <c r="D636" s="46">
        <v>3.0599999999999994E-3</v>
      </c>
      <c r="E636" s="46">
        <v>4.5899999999999986E-3</v>
      </c>
      <c r="F636" s="46">
        <v>6.1199999999999987E-3</v>
      </c>
      <c r="G636" s="46">
        <v>7.6499999999999988E-3</v>
      </c>
      <c r="H636" s="46">
        <v>9.1799999999999989E-3</v>
      </c>
      <c r="I636" s="46">
        <v>1.0709999999999999E-2</v>
      </c>
      <c r="J636" s="46">
        <v>1.2239999999999997E-2</v>
      </c>
      <c r="K636" s="46">
        <v>1.3769999999999998E-2</v>
      </c>
      <c r="L636" s="47">
        <v>1.5299999999999998E-2</v>
      </c>
    </row>
    <row r="637" spans="1:12" ht="12.75">
      <c r="A637" s="41">
        <v>600</v>
      </c>
      <c r="B637" s="45" t="s">
        <v>524</v>
      </c>
      <c r="C637" s="46">
        <v>2.0000000000000001E-4</v>
      </c>
      <c r="D637" s="46">
        <v>4.0000000000000002E-4</v>
      </c>
      <c r="E637" s="46">
        <v>6.0000000000000006E-4</v>
      </c>
      <c r="F637" s="46">
        <v>8.0000000000000004E-4</v>
      </c>
      <c r="G637" s="46">
        <v>1E-3</v>
      </c>
      <c r="H637" s="46">
        <v>1.2000000000000001E-3</v>
      </c>
      <c r="I637" s="46">
        <v>1.4000000000000002E-3</v>
      </c>
      <c r="J637" s="46">
        <v>1.6000000000000003E-3</v>
      </c>
      <c r="K637" s="46">
        <v>1.8000000000000004E-3</v>
      </c>
      <c r="L637" s="47">
        <v>2.0000000000000005E-3</v>
      </c>
    </row>
    <row r="638" spans="1:12" ht="12.75">
      <c r="A638" s="41">
        <v>601</v>
      </c>
      <c r="B638" s="45" t="s">
        <v>525</v>
      </c>
      <c r="C638" s="46">
        <v>1.4333333333333333E-3</v>
      </c>
      <c r="D638" s="46">
        <v>2.8666666666666667E-3</v>
      </c>
      <c r="E638" s="46">
        <v>4.3E-3</v>
      </c>
      <c r="F638" s="46">
        <v>5.7333333333333333E-3</v>
      </c>
      <c r="G638" s="46">
        <v>7.1666666666666667E-3</v>
      </c>
      <c r="H638" s="46">
        <v>8.6E-3</v>
      </c>
      <c r="I638" s="46">
        <v>1.0033333333333333E-2</v>
      </c>
      <c r="J638" s="46">
        <v>1.1466666666666667E-2</v>
      </c>
      <c r="K638" s="46">
        <v>1.29E-2</v>
      </c>
      <c r="L638" s="47">
        <v>1.4333333333333333E-2</v>
      </c>
    </row>
    <row r="639" spans="1:12" ht="12.75">
      <c r="A639" s="41">
        <v>602</v>
      </c>
      <c r="B639" s="45" t="s">
        <v>526</v>
      </c>
      <c r="C639" s="46">
        <v>0.30173000000000005</v>
      </c>
      <c r="D639" s="46">
        <v>0.60346000000000011</v>
      </c>
      <c r="E639" s="46">
        <v>0.90519000000000016</v>
      </c>
      <c r="F639" s="46">
        <v>1.2069200000000002</v>
      </c>
      <c r="G639" s="46">
        <v>1.50865</v>
      </c>
      <c r="H639" s="46">
        <v>1.8103799999999999</v>
      </c>
      <c r="I639" s="46">
        <v>2.1121099999999999</v>
      </c>
      <c r="J639" s="46">
        <v>2.41384</v>
      </c>
      <c r="K639" s="46">
        <v>2.7155699999999996</v>
      </c>
      <c r="L639" s="47">
        <v>3.0173000000000001</v>
      </c>
    </row>
    <row r="640" spans="1:12" ht="12.75">
      <c r="A640" s="41">
        <v>603</v>
      </c>
      <c r="B640" s="45" t="s">
        <v>526</v>
      </c>
      <c r="C640" s="46">
        <v>7.2999999999999996E-4</v>
      </c>
      <c r="D640" s="46">
        <v>1.4599999999999999E-3</v>
      </c>
      <c r="E640" s="46">
        <v>2.1900000000000001E-3</v>
      </c>
      <c r="F640" s="46">
        <v>2.9199999999999999E-3</v>
      </c>
      <c r="G640" s="46">
        <v>3.6499999999999996E-3</v>
      </c>
      <c r="H640" s="46">
        <v>4.3799999999999993E-3</v>
      </c>
      <c r="I640" s="46">
        <v>5.1099999999999991E-3</v>
      </c>
      <c r="J640" s="46">
        <v>5.8399999999999988E-3</v>
      </c>
      <c r="K640" s="46">
        <v>6.5699999999999995E-3</v>
      </c>
      <c r="L640" s="47">
        <v>7.2999999999999992E-3</v>
      </c>
    </row>
    <row r="641" spans="1:12" ht="12.75">
      <c r="A641" s="41">
        <v>604</v>
      </c>
      <c r="B641" s="45" t="s">
        <v>526</v>
      </c>
      <c r="C641" s="46">
        <v>8.2703333333333351E-2</v>
      </c>
      <c r="D641" s="46">
        <v>0.1654066666666667</v>
      </c>
      <c r="E641" s="46">
        <v>0.24811000000000005</v>
      </c>
      <c r="F641" s="46">
        <v>0.3308133333333334</v>
      </c>
      <c r="G641" s="46">
        <v>0.4135166666666667</v>
      </c>
      <c r="H641" s="46">
        <v>0.49621999999999999</v>
      </c>
      <c r="I641" s="46">
        <v>0.57892333333333335</v>
      </c>
      <c r="J641" s="46">
        <v>0.6616266666666667</v>
      </c>
      <c r="K641" s="46">
        <v>0.74432999999999994</v>
      </c>
      <c r="L641" s="47">
        <v>0.8270333333333334</v>
      </c>
    </row>
    <row r="642" spans="1:12" ht="12.75">
      <c r="A642" s="41">
        <v>605</v>
      </c>
      <c r="B642" s="45" t="s">
        <v>526</v>
      </c>
      <c r="C642" s="46">
        <v>8.6000000000000009E-4</v>
      </c>
      <c r="D642" s="46">
        <v>1.7200000000000002E-3</v>
      </c>
      <c r="E642" s="46">
        <v>2.5800000000000003E-3</v>
      </c>
      <c r="F642" s="46">
        <v>3.4400000000000003E-3</v>
      </c>
      <c r="G642" s="46">
        <v>4.3E-3</v>
      </c>
      <c r="H642" s="46">
        <v>5.1599999999999997E-3</v>
      </c>
      <c r="I642" s="46">
        <v>6.0199999999999993E-3</v>
      </c>
      <c r="J642" s="46">
        <v>6.8800000000000007E-3</v>
      </c>
      <c r="K642" s="46">
        <v>7.7400000000000004E-3</v>
      </c>
      <c r="L642" s="47">
        <v>8.6000000000000017E-3</v>
      </c>
    </row>
    <row r="643" spans="1:12" ht="12.75">
      <c r="A643" s="41">
        <v>606</v>
      </c>
      <c r="B643" s="45" t="s">
        <v>526</v>
      </c>
      <c r="C643" s="46">
        <v>2E-3</v>
      </c>
      <c r="D643" s="46">
        <v>4.0000000000000001E-3</v>
      </c>
      <c r="E643" s="46">
        <v>6.0000000000000001E-3</v>
      </c>
      <c r="F643" s="46">
        <v>8.0000000000000002E-3</v>
      </c>
      <c r="G643" s="46">
        <v>1.0000000000000002E-2</v>
      </c>
      <c r="H643" s="46">
        <v>1.2000000000000004E-2</v>
      </c>
      <c r="I643" s="46">
        <v>1.4000000000000004E-2</v>
      </c>
      <c r="J643" s="46">
        <v>1.6000000000000004E-2</v>
      </c>
      <c r="K643" s="46">
        <v>1.8000000000000006E-2</v>
      </c>
      <c r="L643" s="47">
        <v>2.0000000000000007E-2</v>
      </c>
    </row>
    <row r="644" spans="1:12" ht="12.75">
      <c r="A644" s="41">
        <v>607</v>
      </c>
      <c r="B644" s="45" t="s">
        <v>526</v>
      </c>
      <c r="C644" s="46">
        <v>2.7243333333333338E-2</v>
      </c>
      <c r="D644" s="46">
        <v>5.4486666666666676E-2</v>
      </c>
      <c r="E644" s="46">
        <v>8.1730000000000011E-2</v>
      </c>
      <c r="F644" s="46">
        <v>0.10897333333333335</v>
      </c>
      <c r="G644" s="46">
        <v>0.13621666666666668</v>
      </c>
      <c r="H644" s="46">
        <v>0.16345999999999999</v>
      </c>
      <c r="I644" s="46">
        <v>0.19070333333333334</v>
      </c>
      <c r="J644" s="46">
        <v>0.21794666666666668</v>
      </c>
      <c r="K644" s="46">
        <v>0.24518999999999999</v>
      </c>
      <c r="L644" s="47">
        <v>0.27243333333333331</v>
      </c>
    </row>
    <row r="645" spans="1:12" ht="25.5">
      <c r="A645" s="41">
        <v>608</v>
      </c>
      <c r="B645" s="45" t="s">
        <v>527</v>
      </c>
      <c r="C645" s="46">
        <v>1.0633333333333332E-3</v>
      </c>
      <c r="D645" s="46">
        <v>2.1266666666666665E-3</v>
      </c>
      <c r="E645" s="46">
        <v>3.1899999999999997E-3</v>
      </c>
      <c r="F645" s="46">
        <v>4.2533333333333329E-3</v>
      </c>
      <c r="G645" s="46">
        <v>5.3166666666666675E-3</v>
      </c>
      <c r="H645" s="46">
        <v>6.3800000000000003E-3</v>
      </c>
      <c r="I645" s="46">
        <v>7.4433333333333348E-3</v>
      </c>
      <c r="J645" s="46">
        <v>8.5066666666666676E-3</v>
      </c>
      <c r="K645" s="46">
        <v>9.5700000000000021E-3</v>
      </c>
      <c r="L645" s="47">
        <v>1.0633333333333335E-2</v>
      </c>
    </row>
    <row r="646" spans="1:12" ht="12.75">
      <c r="A646" s="41">
        <v>609</v>
      </c>
      <c r="B646" s="45" t="s">
        <v>528</v>
      </c>
      <c r="C646" s="46">
        <v>5.1666666666666668E-4</v>
      </c>
      <c r="D646" s="46">
        <v>1.0333333333333334E-3</v>
      </c>
      <c r="E646" s="46">
        <v>1.5500000000000002E-3</v>
      </c>
      <c r="F646" s="46">
        <v>2.0666666666666667E-3</v>
      </c>
      <c r="G646" s="46">
        <v>2.5833333333333337E-3</v>
      </c>
      <c r="H646" s="46">
        <v>3.1000000000000003E-3</v>
      </c>
      <c r="I646" s="46">
        <v>3.6166666666666669E-3</v>
      </c>
      <c r="J646" s="46">
        <v>4.1333333333333335E-3</v>
      </c>
      <c r="K646" s="46">
        <v>4.6500000000000005E-3</v>
      </c>
      <c r="L646" s="47">
        <v>5.1666666666666675E-3</v>
      </c>
    </row>
    <row r="647" spans="1:12" ht="12.75">
      <c r="A647" s="41">
        <v>610</v>
      </c>
      <c r="B647" s="45" t="s">
        <v>417</v>
      </c>
      <c r="C647" s="46">
        <v>7.3999999999999995E-3</v>
      </c>
      <c r="D647" s="46">
        <v>1.4799999999999999E-2</v>
      </c>
      <c r="E647" s="46">
        <v>2.2199999999999998E-2</v>
      </c>
      <c r="F647" s="46">
        <v>2.9599999999999998E-2</v>
      </c>
      <c r="G647" s="46">
        <v>3.6999999999999991E-2</v>
      </c>
      <c r="H647" s="46">
        <v>4.4399999999999995E-2</v>
      </c>
      <c r="I647" s="46">
        <v>5.1799999999999985E-2</v>
      </c>
      <c r="J647" s="46">
        <v>5.9199999999999989E-2</v>
      </c>
      <c r="K647" s="46">
        <v>6.6599999999999979E-2</v>
      </c>
      <c r="L647" s="47">
        <v>7.3999999999999982E-2</v>
      </c>
    </row>
    <row r="648" spans="1:12" ht="12.75">
      <c r="A648" s="41">
        <v>611</v>
      </c>
      <c r="B648" s="45" t="s">
        <v>402</v>
      </c>
      <c r="C648" s="46">
        <v>1.2666666666666666E-4</v>
      </c>
      <c r="D648" s="46">
        <v>2.5333333333333333E-4</v>
      </c>
      <c r="E648" s="46">
        <v>3.8000000000000002E-4</v>
      </c>
      <c r="F648" s="46">
        <v>5.0666666666666666E-4</v>
      </c>
      <c r="G648" s="46">
        <v>6.333333333333333E-4</v>
      </c>
      <c r="H648" s="46">
        <v>7.6000000000000004E-4</v>
      </c>
      <c r="I648" s="46">
        <v>8.8666666666666657E-4</v>
      </c>
      <c r="J648" s="46">
        <v>1.0133333333333333E-3</v>
      </c>
      <c r="K648" s="46">
        <v>1.14E-3</v>
      </c>
      <c r="L648" s="47">
        <v>1.2666666666666668E-3</v>
      </c>
    </row>
    <row r="649" spans="1:12" ht="12.75">
      <c r="A649" s="41">
        <v>612</v>
      </c>
      <c r="B649" s="45" t="s">
        <v>402</v>
      </c>
      <c r="C649" s="46">
        <v>8.6866666666666672E-3</v>
      </c>
      <c r="D649" s="46">
        <v>1.7373333333333334E-2</v>
      </c>
      <c r="E649" s="46">
        <v>2.606E-2</v>
      </c>
      <c r="F649" s="46">
        <v>3.4746666666666669E-2</v>
      </c>
      <c r="G649" s="46">
        <v>4.3433333333333338E-2</v>
      </c>
      <c r="H649" s="46">
        <v>5.212E-2</v>
      </c>
      <c r="I649" s="46">
        <v>6.0806666666666676E-2</v>
      </c>
      <c r="J649" s="46">
        <v>6.9493333333333338E-2</v>
      </c>
      <c r="K649" s="46">
        <v>7.8179999999999999E-2</v>
      </c>
      <c r="L649" s="47">
        <v>8.6866666666666661E-2</v>
      </c>
    </row>
    <row r="650" spans="1:12" ht="12.75">
      <c r="A650" s="41">
        <v>613</v>
      </c>
      <c r="B650" s="45" t="s">
        <v>529</v>
      </c>
      <c r="C650" s="46">
        <v>1.453333333333333E-3</v>
      </c>
      <c r="D650" s="46">
        <v>2.9066666666666659E-3</v>
      </c>
      <c r="E650" s="46">
        <v>4.3599999999999993E-3</v>
      </c>
      <c r="F650" s="46">
        <v>5.8133333333333318E-3</v>
      </c>
      <c r="G650" s="46">
        <v>7.2666666666666661E-3</v>
      </c>
      <c r="H650" s="46">
        <v>8.7199999999999986E-3</v>
      </c>
      <c r="I650" s="46">
        <v>1.0173333333333333E-2</v>
      </c>
      <c r="J650" s="46">
        <v>1.1626666666666665E-2</v>
      </c>
      <c r="K650" s="46">
        <v>1.3079999999999998E-2</v>
      </c>
      <c r="L650" s="47">
        <v>1.4533333333333332E-2</v>
      </c>
    </row>
    <row r="651" spans="1:12" ht="12.75">
      <c r="A651" s="41">
        <v>614</v>
      </c>
      <c r="B651" s="45" t="s">
        <v>529</v>
      </c>
      <c r="C651" s="46">
        <v>1.7633333333333338E-3</v>
      </c>
      <c r="D651" s="46">
        <v>3.5266666666666675E-3</v>
      </c>
      <c r="E651" s="46">
        <v>5.2900000000000013E-3</v>
      </c>
      <c r="F651" s="46">
        <v>7.0533333333333351E-3</v>
      </c>
      <c r="G651" s="46">
        <v>8.8166666666666671E-3</v>
      </c>
      <c r="H651" s="46">
        <v>1.0580000000000001E-2</v>
      </c>
      <c r="I651" s="46">
        <v>1.2343333333333335E-2</v>
      </c>
      <c r="J651" s="46">
        <v>1.410666666666667E-2</v>
      </c>
      <c r="K651" s="46">
        <v>1.5870000000000002E-2</v>
      </c>
      <c r="L651" s="47">
        <v>1.7633333333333338E-2</v>
      </c>
    </row>
    <row r="652" spans="1:12" ht="12.75">
      <c r="A652" s="41">
        <v>615</v>
      </c>
      <c r="B652" s="45" t="s">
        <v>530</v>
      </c>
      <c r="C652" s="46">
        <v>2.6300000000000004E-3</v>
      </c>
      <c r="D652" s="46">
        <v>5.2600000000000008E-3</v>
      </c>
      <c r="E652" s="46">
        <v>7.8900000000000012E-3</v>
      </c>
      <c r="F652" s="46">
        <v>1.0520000000000002E-2</v>
      </c>
      <c r="G652" s="46">
        <v>1.3150000000000002E-2</v>
      </c>
      <c r="H652" s="46">
        <v>1.5780000000000002E-2</v>
      </c>
      <c r="I652" s="46">
        <v>1.8410000000000003E-2</v>
      </c>
      <c r="J652" s="46">
        <v>2.1040000000000003E-2</v>
      </c>
      <c r="K652" s="46">
        <v>2.3670000000000004E-2</v>
      </c>
      <c r="L652" s="47">
        <v>2.6300000000000004E-2</v>
      </c>
    </row>
    <row r="653" spans="1:12" ht="12.75">
      <c r="A653" s="41">
        <v>616</v>
      </c>
      <c r="B653" s="45" t="s">
        <v>531</v>
      </c>
      <c r="C653" s="46">
        <v>3.3333333333333338E-4</v>
      </c>
      <c r="D653" s="46">
        <v>6.6666666666666675E-4</v>
      </c>
      <c r="E653" s="46">
        <v>1E-3</v>
      </c>
      <c r="F653" s="46">
        <v>1.3333333333333335E-3</v>
      </c>
      <c r="G653" s="46">
        <v>1.6666666666666666E-3</v>
      </c>
      <c r="H653" s="46">
        <v>2E-3</v>
      </c>
      <c r="I653" s="46">
        <v>2.3333333333333331E-3</v>
      </c>
      <c r="J653" s="46">
        <v>2.6666666666666666E-3</v>
      </c>
      <c r="K653" s="46">
        <v>3.0000000000000001E-3</v>
      </c>
      <c r="L653" s="47">
        <v>3.3333333333333331E-3</v>
      </c>
    </row>
    <row r="654" spans="1:12" ht="12.75">
      <c r="A654" s="41">
        <v>617</v>
      </c>
      <c r="B654" s="45" t="s">
        <v>531</v>
      </c>
      <c r="C654" s="46">
        <v>3.3333333333333338E-4</v>
      </c>
      <c r="D654" s="46">
        <v>6.6666666666666675E-4</v>
      </c>
      <c r="E654" s="46">
        <v>1E-3</v>
      </c>
      <c r="F654" s="46">
        <v>1.3333333333333335E-3</v>
      </c>
      <c r="G654" s="46">
        <v>1.6666666666666666E-3</v>
      </c>
      <c r="H654" s="46">
        <v>2E-3</v>
      </c>
      <c r="I654" s="46">
        <v>2.3333333333333331E-3</v>
      </c>
      <c r="J654" s="46">
        <v>2.6666666666666666E-3</v>
      </c>
      <c r="K654" s="46">
        <v>3.0000000000000001E-3</v>
      </c>
      <c r="L654" s="47">
        <v>3.3333333333333331E-3</v>
      </c>
    </row>
    <row r="655" spans="1:12" ht="12.75">
      <c r="A655" s="41">
        <v>618</v>
      </c>
      <c r="B655" s="45" t="s">
        <v>532</v>
      </c>
      <c r="C655" s="46">
        <v>2.4299999999999999E-3</v>
      </c>
      <c r="D655" s="46">
        <v>4.8599999999999997E-3</v>
      </c>
      <c r="E655" s="46">
        <v>7.2899999999999996E-3</v>
      </c>
      <c r="F655" s="46">
        <v>9.7199999999999995E-3</v>
      </c>
      <c r="G655" s="46">
        <v>1.2149999999999999E-2</v>
      </c>
      <c r="H655" s="46">
        <v>1.4579999999999999E-2</v>
      </c>
      <c r="I655" s="46">
        <v>1.7009999999999997E-2</v>
      </c>
      <c r="J655" s="46">
        <v>1.9439999999999999E-2</v>
      </c>
      <c r="K655" s="46">
        <v>2.1870000000000001E-2</v>
      </c>
      <c r="L655" s="47">
        <v>2.4299999999999999E-2</v>
      </c>
    </row>
    <row r="656" spans="1:12" ht="12.75">
      <c r="A656" s="41">
        <v>619</v>
      </c>
      <c r="B656" s="45" t="s">
        <v>533</v>
      </c>
      <c r="C656" s="46">
        <v>8.3666666666666677E-4</v>
      </c>
      <c r="D656" s="46">
        <v>1.6733333333333335E-3</v>
      </c>
      <c r="E656" s="46">
        <v>2.5100000000000001E-3</v>
      </c>
      <c r="F656" s="46">
        <v>3.3466666666666671E-3</v>
      </c>
      <c r="G656" s="46">
        <v>4.1833333333333332E-3</v>
      </c>
      <c r="H656" s="46">
        <v>5.0200000000000002E-3</v>
      </c>
      <c r="I656" s="46">
        <v>5.8566666666666663E-3</v>
      </c>
      <c r="J656" s="46">
        <v>6.6933333333333341E-3</v>
      </c>
      <c r="K656" s="46">
        <v>7.5300000000000002E-3</v>
      </c>
      <c r="L656" s="47">
        <v>8.3666666666666663E-3</v>
      </c>
    </row>
    <row r="657" spans="1:12" ht="12.75">
      <c r="A657" s="41">
        <v>620</v>
      </c>
      <c r="B657" s="45" t="s">
        <v>518</v>
      </c>
      <c r="C657" s="46">
        <v>3.986666666666667E-3</v>
      </c>
      <c r="D657" s="46">
        <v>7.973333333333334E-3</v>
      </c>
      <c r="E657" s="46">
        <v>1.1960000000000002E-2</v>
      </c>
      <c r="F657" s="46">
        <v>1.5946666666666668E-2</v>
      </c>
      <c r="G657" s="46">
        <v>1.9933333333333334E-2</v>
      </c>
      <c r="H657" s="46">
        <v>2.3920000000000004E-2</v>
      </c>
      <c r="I657" s="46">
        <v>2.7906666666666666E-2</v>
      </c>
      <c r="J657" s="46">
        <v>3.1893333333333336E-2</v>
      </c>
      <c r="K657" s="46">
        <v>3.5880000000000009E-2</v>
      </c>
      <c r="L657" s="47">
        <v>3.9866666666666675E-2</v>
      </c>
    </row>
    <row r="658" spans="1:12" ht="12.75">
      <c r="A658" s="41">
        <v>621</v>
      </c>
      <c r="B658" s="45" t="s">
        <v>518</v>
      </c>
      <c r="C658" s="46">
        <v>6.2333333333333338E-4</v>
      </c>
      <c r="D658" s="46">
        <v>1.2466666666666668E-3</v>
      </c>
      <c r="E658" s="46">
        <v>1.8700000000000001E-3</v>
      </c>
      <c r="F658" s="46">
        <v>2.4933333333333335E-3</v>
      </c>
      <c r="G658" s="46">
        <v>3.1166666666666669E-3</v>
      </c>
      <c r="H658" s="46">
        <v>3.7400000000000003E-3</v>
      </c>
      <c r="I658" s="46">
        <v>4.3633333333333336E-3</v>
      </c>
      <c r="J658" s="46">
        <v>4.986666666666667E-3</v>
      </c>
      <c r="K658" s="46">
        <v>5.6100000000000013E-3</v>
      </c>
      <c r="L658" s="47">
        <v>6.2333333333333346E-3</v>
      </c>
    </row>
    <row r="659" spans="1:12" ht="12.75">
      <c r="A659" s="41">
        <v>622</v>
      </c>
      <c r="B659" s="45" t="s">
        <v>534</v>
      </c>
      <c r="C659" s="46">
        <v>1.0313333333333334E-2</v>
      </c>
      <c r="D659" s="46">
        <v>2.0626666666666668E-2</v>
      </c>
      <c r="E659" s="46">
        <v>3.0940000000000002E-2</v>
      </c>
      <c r="F659" s="46">
        <v>4.1253333333333336E-2</v>
      </c>
      <c r="G659" s="46">
        <v>5.1566666666666663E-2</v>
      </c>
      <c r="H659" s="46">
        <v>6.1880000000000004E-2</v>
      </c>
      <c r="I659" s="46">
        <v>7.2193333333333345E-2</v>
      </c>
      <c r="J659" s="46">
        <v>8.2506666666666673E-2</v>
      </c>
      <c r="K659" s="46">
        <v>9.2820000000000014E-2</v>
      </c>
      <c r="L659" s="47">
        <v>0.10313333333333335</v>
      </c>
    </row>
    <row r="660" spans="1:12" ht="12.75">
      <c r="A660" s="41">
        <v>623</v>
      </c>
      <c r="B660" s="45" t="s">
        <v>534</v>
      </c>
      <c r="C660" s="46">
        <v>4.933333333333333E-3</v>
      </c>
      <c r="D660" s="46">
        <v>9.8666666666666659E-3</v>
      </c>
      <c r="E660" s="46">
        <v>1.4799999999999999E-2</v>
      </c>
      <c r="F660" s="46">
        <v>1.9733333333333332E-2</v>
      </c>
      <c r="G660" s="46">
        <v>2.4666666666666663E-2</v>
      </c>
      <c r="H660" s="46">
        <v>2.9599999999999998E-2</v>
      </c>
      <c r="I660" s="46">
        <v>3.4533333333333333E-2</v>
      </c>
      <c r="J660" s="46">
        <v>3.9466666666666664E-2</v>
      </c>
      <c r="K660" s="46">
        <v>4.4400000000000002E-2</v>
      </c>
      <c r="L660" s="47">
        <v>4.933333333333334E-2</v>
      </c>
    </row>
    <row r="661" spans="1:12" ht="38.25">
      <c r="A661" s="41">
        <v>624</v>
      </c>
      <c r="B661" s="45" t="s">
        <v>407</v>
      </c>
      <c r="C661" s="46">
        <v>1.64E-3</v>
      </c>
      <c r="D661" s="46">
        <v>3.2799999999999999E-3</v>
      </c>
      <c r="E661" s="46">
        <v>4.9199999999999999E-3</v>
      </c>
      <c r="F661" s="46">
        <v>6.5599999999999999E-3</v>
      </c>
      <c r="G661" s="46">
        <v>8.199999999999999E-3</v>
      </c>
      <c r="H661" s="46">
        <v>9.8399999999999998E-3</v>
      </c>
      <c r="I661" s="46">
        <v>1.1480000000000001E-2</v>
      </c>
      <c r="J661" s="46">
        <v>1.312E-2</v>
      </c>
      <c r="K661" s="46">
        <v>1.4759999999999999E-2</v>
      </c>
      <c r="L661" s="47">
        <v>1.6399999999999998E-2</v>
      </c>
    </row>
    <row r="662" spans="1:12" ht="12.75">
      <c r="A662" s="41">
        <v>625</v>
      </c>
      <c r="B662" s="45" t="s">
        <v>502</v>
      </c>
      <c r="C662" s="46">
        <v>6.0000000000000001E-3</v>
      </c>
      <c r="D662" s="46">
        <v>1.2E-2</v>
      </c>
      <c r="E662" s="46">
        <v>1.8000000000000002E-2</v>
      </c>
      <c r="F662" s="46">
        <v>2.4E-2</v>
      </c>
      <c r="G662" s="46">
        <v>0.03</v>
      </c>
      <c r="H662" s="46">
        <v>3.6000000000000004E-2</v>
      </c>
      <c r="I662" s="46">
        <v>4.2000000000000003E-2</v>
      </c>
      <c r="J662" s="46">
        <v>4.8000000000000001E-2</v>
      </c>
      <c r="K662" s="46">
        <v>5.4000000000000006E-2</v>
      </c>
      <c r="L662" s="47">
        <v>6.0000000000000012E-2</v>
      </c>
    </row>
    <row r="663" spans="1:12" ht="12.75">
      <c r="A663" s="41">
        <v>626</v>
      </c>
      <c r="B663" s="45" t="s">
        <v>535</v>
      </c>
      <c r="C663" s="46">
        <v>6.9899999999999997E-3</v>
      </c>
      <c r="D663" s="46">
        <v>1.3979999999999999E-2</v>
      </c>
      <c r="E663" s="46">
        <v>2.0969999999999999E-2</v>
      </c>
      <c r="F663" s="46">
        <v>2.7959999999999999E-2</v>
      </c>
      <c r="G663" s="46">
        <v>3.4950000000000002E-2</v>
      </c>
      <c r="H663" s="46">
        <v>4.1940000000000005E-2</v>
      </c>
      <c r="I663" s="46">
        <v>4.8930000000000001E-2</v>
      </c>
      <c r="J663" s="46">
        <v>5.5919999999999997E-2</v>
      </c>
      <c r="K663" s="46">
        <v>6.2909999999999994E-2</v>
      </c>
      <c r="L663" s="47">
        <v>6.989999999999999E-2</v>
      </c>
    </row>
    <row r="664" spans="1:12" ht="12.75">
      <c r="A664" s="41">
        <v>627</v>
      </c>
      <c r="B664" s="45" t="s">
        <v>535</v>
      </c>
      <c r="C664" s="46">
        <v>3.7333333333333332E-4</v>
      </c>
      <c r="D664" s="46">
        <v>7.4666666666666664E-4</v>
      </c>
      <c r="E664" s="46">
        <v>1.1199999999999999E-3</v>
      </c>
      <c r="F664" s="46">
        <v>1.4933333333333333E-3</v>
      </c>
      <c r="G664" s="46">
        <v>1.8666666666666664E-3</v>
      </c>
      <c r="H664" s="46">
        <v>2.2399999999999998E-3</v>
      </c>
      <c r="I664" s="46">
        <v>2.613333333333333E-3</v>
      </c>
      <c r="J664" s="46">
        <v>2.9866666666666661E-3</v>
      </c>
      <c r="K664" s="46">
        <v>3.3599999999999993E-3</v>
      </c>
      <c r="L664" s="47">
        <v>3.7333333333333324E-3</v>
      </c>
    </row>
    <row r="665" spans="1:12" ht="12.75">
      <c r="A665" s="41">
        <v>628</v>
      </c>
      <c r="B665" s="45" t="s">
        <v>524</v>
      </c>
      <c r="C665" s="46">
        <v>1.16E-3</v>
      </c>
      <c r="D665" s="46">
        <v>2.32E-3</v>
      </c>
      <c r="E665" s="46">
        <v>3.48E-3</v>
      </c>
      <c r="F665" s="46">
        <v>4.64E-3</v>
      </c>
      <c r="G665" s="46">
        <v>5.7999999999999996E-3</v>
      </c>
      <c r="H665" s="46">
        <v>6.96E-3</v>
      </c>
      <c r="I665" s="46">
        <v>8.1200000000000005E-3</v>
      </c>
      <c r="J665" s="46">
        <v>9.2800000000000001E-3</v>
      </c>
      <c r="K665" s="46">
        <v>1.044E-2</v>
      </c>
      <c r="L665" s="47">
        <v>1.1599999999999999E-2</v>
      </c>
    </row>
    <row r="666" spans="1:12" ht="12.75">
      <c r="A666" s="41">
        <v>629</v>
      </c>
      <c r="B666" s="45" t="s">
        <v>536</v>
      </c>
      <c r="C666" s="46">
        <v>7.0233333333333328E-3</v>
      </c>
      <c r="D666" s="46">
        <v>1.4046666666666666E-2</v>
      </c>
      <c r="E666" s="46">
        <v>2.1069999999999998E-2</v>
      </c>
      <c r="F666" s="46">
        <v>2.8093333333333331E-2</v>
      </c>
      <c r="G666" s="46">
        <v>3.5116666666666671E-2</v>
      </c>
      <c r="H666" s="46">
        <v>4.2140000000000004E-2</v>
      </c>
      <c r="I666" s="46">
        <v>4.9163333333333337E-2</v>
      </c>
      <c r="J666" s="46">
        <v>5.6186666666666663E-2</v>
      </c>
      <c r="K666" s="46">
        <v>6.3209999999999988E-2</v>
      </c>
      <c r="L666" s="47">
        <v>7.0233333333333328E-2</v>
      </c>
    </row>
    <row r="667" spans="1:12" ht="12.75">
      <c r="A667" s="41">
        <v>630</v>
      </c>
      <c r="B667" s="45" t="s">
        <v>537</v>
      </c>
      <c r="C667" s="46">
        <v>2.3666666666666671E-3</v>
      </c>
      <c r="D667" s="46">
        <v>4.7333333333333342E-3</v>
      </c>
      <c r="E667" s="46">
        <v>7.1000000000000013E-3</v>
      </c>
      <c r="F667" s="46">
        <v>9.4666666666666684E-3</v>
      </c>
      <c r="G667" s="46">
        <v>1.1833333333333335E-2</v>
      </c>
      <c r="H667" s="46">
        <v>1.4200000000000003E-2</v>
      </c>
      <c r="I667" s="46">
        <v>1.6566666666666671E-2</v>
      </c>
      <c r="J667" s="46">
        <v>1.8933333333333337E-2</v>
      </c>
      <c r="K667" s="46">
        <v>2.1300000000000006E-2</v>
      </c>
      <c r="L667" s="47">
        <v>2.3666666666666676E-2</v>
      </c>
    </row>
    <row r="668" spans="1:12" ht="12.75">
      <c r="A668" s="41">
        <v>631</v>
      </c>
      <c r="B668" s="45" t="s">
        <v>537</v>
      </c>
      <c r="C668" s="46">
        <v>3.1466666666666665E-3</v>
      </c>
      <c r="D668" s="46">
        <v>6.2933333333333331E-3</v>
      </c>
      <c r="E668" s="46">
        <v>9.4400000000000005E-3</v>
      </c>
      <c r="F668" s="46">
        <v>1.2586666666666666E-2</v>
      </c>
      <c r="G668" s="46">
        <v>1.5733333333333335E-2</v>
      </c>
      <c r="H668" s="46">
        <v>1.8880000000000001E-2</v>
      </c>
      <c r="I668" s="46">
        <v>2.202666666666667E-2</v>
      </c>
      <c r="J668" s="46">
        <v>2.5173333333333332E-2</v>
      </c>
      <c r="K668" s="46">
        <v>2.8320000000000001E-2</v>
      </c>
      <c r="L668" s="47">
        <v>3.1466666666666671E-2</v>
      </c>
    </row>
    <row r="669" spans="1:12" ht="12.75">
      <c r="A669" s="41">
        <v>632</v>
      </c>
      <c r="B669" s="45" t="s">
        <v>538</v>
      </c>
      <c r="C669" s="46">
        <v>4.7333333333333336E-4</v>
      </c>
      <c r="D669" s="46">
        <v>9.4666666666666673E-4</v>
      </c>
      <c r="E669" s="46">
        <v>1.42E-3</v>
      </c>
      <c r="F669" s="46">
        <v>1.8933333333333335E-3</v>
      </c>
      <c r="G669" s="46">
        <v>2.3666666666666667E-3</v>
      </c>
      <c r="H669" s="46">
        <v>2.8399999999999996E-3</v>
      </c>
      <c r="I669" s="46">
        <v>3.3133333333333331E-3</v>
      </c>
      <c r="J669" s="46">
        <v>3.7866666666666665E-3</v>
      </c>
      <c r="K669" s="46">
        <v>4.2599999999999999E-3</v>
      </c>
      <c r="L669" s="47">
        <v>4.7333333333333324E-3</v>
      </c>
    </row>
    <row r="670" spans="1:12" ht="25.5">
      <c r="A670" s="41">
        <v>633</v>
      </c>
      <c r="B670" s="45" t="s">
        <v>539</v>
      </c>
      <c r="C670" s="46">
        <v>4.0466666666666663E-3</v>
      </c>
      <c r="D670" s="46">
        <v>8.0933333333333326E-3</v>
      </c>
      <c r="E670" s="46">
        <v>1.2139999999999998E-2</v>
      </c>
      <c r="F670" s="46">
        <v>1.6186666666666665E-2</v>
      </c>
      <c r="G670" s="46">
        <v>2.0233333333333332E-2</v>
      </c>
      <c r="H670" s="46">
        <v>2.4279999999999996E-2</v>
      </c>
      <c r="I670" s="46">
        <v>2.8326666666666667E-2</v>
      </c>
      <c r="J670" s="46">
        <v>3.237333333333333E-2</v>
      </c>
      <c r="K670" s="46">
        <v>3.6420000000000001E-2</v>
      </c>
      <c r="L670" s="47">
        <v>4.0466666666666665E-2</v>
      </c>
    </row>
    <row r="671" spans="1:12" ht="25.5">
      <c r="A671" s="41">
        <v>634</v>
      </c>
      <c r="B671" s="45" t="s">
        <v>539</v>
      </c>
      <c r="C671" s="46">
        <v>4.7400000000000012E-3</v>
      </c>
      <c r="D671" s="46">
        <v>9.4800000000000023E-3</v>
      </c>
      <c r="E671" s="46">
        <v>1.4220000000000003E-2</v>
      </c>
      <c r="F671" s="46">
        <v>1.8960000000000005E-2</v>
      </c>
      <c r="G671" s="46">
        <v>2.3700000000000002E-2</v>
      </c>
      <c r="H671" s="46">
        <v>2.844E-2</v>
      </c>
      <c r="I671" s="46">
        <v>3.3180000000000001E-2</v>
      </c>
      <c r="J671" s="46">
        <v>3.7920000000000002E-2</v>
      </c>
      <c r="K671" s="46">
        <v>4.2660000000000003E-2</v>
      </c>
      <c r="L671" s="47">
        <v>4.7400000000000005E-2</v>
      </c>
    </row>
    <row r="672" spans="1:12" ht="12.75">
      <c r="A672" s="41">
        <v>635</v>
      </c>
      <c r="B672" s="45" t="s">
        <v>540</v>
      </c>
      <c r="C672" s="46">
        <v>6.7699999999999991E-3</v>
      </c>
      <c r="D672" s="46">
        <v>1.3539999999999998E-2</v>
      </c>
      <c r="E672" s="46">
        <v>2.0309999999999998E-2</v>
      </c>
      <c r="F672" s="46">
        <v>2.7079999999999996E-2</v>
      </c>
      <c r="G672" s="46">
        <v>3.3849999999999998E-2</v>
      </c>
      <c r="H672" s="46">
        <v>4.0620000000000003E-2</v>
      </c>
      <c r="I672" s="46">
        <v>4.7390000000000002E-2</v>
      </c>
      <c r="J672" s="46">
        <v>5.416E-2</v>
      </c>
      <c r="K672" s="46">
        <v>6.0930000000000005E-2</v>
      </c>
      <c r="L672" s="47">
        <v>6.770000000000001E-2</v>
      </c>
    </row>
    <row r="673" spans="1:12" ht="12.75">
      <c r="A673" s="41">
        <v>636</v>
      </c>
      <c r="B673" s="45" t="s">
        <v>540</v>
      </c>
      <c r="C673" s="46">
        <v>1.0163333333333333E-2</v>
      </c>
      <c r="D673" s="46">
        <v>2.0326666666666666E-2</v>
      </c>
      <c r="E673" s="46">
        <v>3.049E-2</v>
      </c>
      <c r="F673" s="46">
        <v>4.0653333333333333E-2</v>
      </c>
      <c r="G673" s="46">
        <v>5.0816666666666663E-2</v>
      </c>
      <c r="H673" s="46">
        <v>6.0979999999999999E-2</v>
      </c>
      <c r="I673" s="46">
        <v>7.1143333333333336E-2</v>
      </c>
      <c r="J673" s="46">
        <v>8.1306666666666666E-2</v>
      </c>
      <c r="K673" s="46">
        <v>9.1469999999999996E-2</v>
      </c>
      <c r="L673" s="47">
        <v>0.10163333333333333</v>
      </c>
    </row>
    <row r="674" spans="1:12" ht="12.75">
      <c r="A674" s="41">
        <v>637</v>
      </c>
      <c r="B674" s="45" t="s">
        <v>541</v>
      </c>
      <c r="C674" s="46">
        <v>1.6366666666666665E-3</v>
      </c>
      <c r="D674" s="46">
        <v>3.273333333333333E-3</v>
      </c>
      <c r="E674" s="46">
        <v>4.9099999999999994E-3</v>
      </c>
      <c r="F674" s="46">
        <v>6.5466666666666659E-3</v>
      </c>
      <c r="G674" s="46">
        <v>8.1833333333333341E-3</v>
      </c>
      <c r="H674" s="46">
        <v>9.8200000000000006E-3</v>
      </c>
      <c r="I674" s="46">
        <v>1.1456666666666667E-2</v>
      </c>
      <c r="J674" s="46">
        <v>1.3093333333333332E-2</v>
      </c>
      <c r="K674" s="46">
        <v>1.4729999999999998E-2</v>
      </c>
      <c r="L674" s="47">
        <v>1.6366666666666665E-2</v>
      </c>
    </row>
    <row r="675" spans="1:12" ht="12.75">
      <c r="A675" s="41">
        <v>638</v>
      </c>
      <c r="B675" s="45" t="s">
        <v>451</v>
      </c>
      <c r="C675" s="46">
        <v>2.4999999999999996E-3</v>
      </c>
      <c r="D675" s="46">
        <v>4.9999999999999992E-3</v>
      </c>
      <c r="E675" s="46">
        <v>7.4999999999999989E-3</v>
      </c>
      <c r="F675" s="46">
        <v>9.9999999999999985E-3</v>
      </c>
      <c r="G675" s="46">
        <v>1.2500000000000001E-2</v>
      </c>
      <c r="H675" s="46">
        <v>1.4999999999999999E-2</v>
      </c>
      <c r="I675" s="46">
        <v>1.7500000000000002E-2</v>
      </c>
      <c r="J675" s="46">
        <v>0.02</v>
      </c>
      <c r="K675" s="46">
        <v>2.2500000000000003E-2</v>
      </c>
      <c r="L675" s="47">
        <v>2.5000000000000001E-2</v>
      </c>
    </row>
    <row r="676" spans="1:12" ht="38.25">
      <c r="A676" s="41">
        <v>639</v>
      </c>
      <c r="B676" s="45" t="s">
        <v>542</v>
      </c>
      <c r="C676" s="46">
        <v>1.4026666666666666E-2</v>
      </c>
      <c r="D676" s="46">
        <v>2.8053333333333333E-2</v>
      </c>
      <c r="E676" s="46">
        <v>4.2079999999999999E-2</v>
      </c>
      <c r="F676" s="46">
        <v>5.6106666666666666E-2</v>
      </c>
      <c r="G676" s="46">
        <v>7.0133333333333325E-2</v>
      </c>
      <c r="H676" s="46">
        <v>8.4159999999999985E-2</v>
      </c>
      <c r="I676" s="46">
        <v>9.8186666666666644E-2</v>
      </c>
      <c r="J676" s="46">
        <v>0.11221333333333333</v>
      </c>
      <c r="K676" s="46">
        <v>0.12623999999999999</v>
      </c>
      <c r="L676" s="47">
        <v>0.14026666666666668</v>
      </c>
    </row>
    <row r="677" spans="1:12" ht="12.75">
      <c r="A677" s="41">
        <v>640</v>
      </c>
      <c r="B677" s="45" t="s">
        <v>543</v>
      </c>
      <c r="C677" s="46">
        <v>3.5713333333333333E-2</v>
      </c>
      <c r="D677" s="46">
        <v>7.1426666666666666E-2</v>
      </c>
      <c r="E677" s="46">
        <v>0.10714</v>
      </c>
      <c r="F677" s="46">
        <v>0.14285333333333333</v>
      </c>
      <c r="G677" s="46">
        <v>0.17856666666666668</v>
      </c>
      <c r="H677" s="46">
        <v>0.21428</v>
      </c>
      <c r="I677" s="46">
        <v>0.24999333333333332</v>
      </c>
      <c r="J677" s="46">
        <v>0.28570666666666666</v>
      </c>
      <c r="K677" s="46">
        <v>0.32141999999999993</v>
      </c>
      <c r="L677" s="47">
        <v>0.3571333333333333</v>
      </c>
    </row>
    <row r="678" spans="1:12" ht="12.75">
      <c r="A678" s="41">
        <v>641</v>
      </c>
      <c r="B678" s="45" t="s">
        <v>544</v>
      </c>
      <c r="C678" s="46">
        <v>1.2366666666666668E-2</v>
      </c>
      <c r="D678" s="46">
        <v>2.4733333333333336E-2</v>
      </c>
      <c r="E678" s="46">
        <v>3.7100000000000008E-2</v>
      </c>
      <c r="F678" s="46">
        <v>4.9466666666666673E-2</v>
      </c>
      <c r="G678" s="46">
        <v>6.1833333333333337E-2</v>
      </c>
      <c r="H678" s="46">
        <v>7.4200000000000002E-2</v>
      </c>
      <c r="I678" s="46">
        <v>8.6566666666666667E-2</v>
      </c>
      <c r="J678" s="46">
        <v>9.8933333333333345E-2</v>
      </c>
      <c r="K678" s="46">
        <v>0.11130000000000001</v>
      </c>
      <c r="L678" s="47">
        <v>0.12366666666666667</v>
      </c>
    </row>
    <row r="679" spans="1:12" ht="12.75">
      <c r="A679" s="41">
        <v>642</v>
      </c>
      <c r="B679" s="45" t="s">
        <v>545</v>
      </c>
      <c r="C679" s="46">
        <v>5.4633333333333339E-3</v>
      </c>
      <c r="D679" s="46">
        <v>1.0926666666666668E-2</v>
      </c>
      <c r="E679" s="46">
        <v>1.6390000000000002E-2</v>
      </c>
      <c r="F679" s="46">
        <v>2.1853333333333336E-2</v>
      </c>
      <c r="G679" s="46">
        <v>2.731666666666667E-2</v>
      </c>
      <c r="H679" s="46">
        <v>3.2780000000000004E-2</v>
      </c>
      <c r="I679" s="46">
        <v>3.8243333333333338E-2</v>
      </c>
      <c r="J679" s="46">
        <v>4.3706666666666671E-2</v>
      </c>
      <c r="K679" s="46">
        <v>4.9170000000000005E-2</v>
      </c>
      <c r="L679" s="47">
        <v>5.4633333333333339E-2</v>
      </c>
    </row>
    <row r="680" spans="1:12" ht="12.75">
      <c r="A680" s="41">
        <v>643</v>
      </c>
      <c r="B680" s="45" t="s">
        <v>545</v>
      </c>
      <c r="C680" s="46">
        <v>6.396666666666666E-3</v>
      </c>
      <c r="D680" s="46">
        <v>1.2793333333333332E-2</v>
      </c>
      <c r="E680" s="46">
        <v>1.9189999999999999E-2</v>
      </c>
      <c r="F680" s="46">
        <v>2.5586666666666664E-2</v>
      </c>
      <c r="G680" s="46">
        <v>3.1983333333333336E-2</v>
      </c>
      <c r="H680" s="46">
        <v>3.8379999999999997E-2</v>
      </c>
      <c r="I680" s="46">
        <v>4.4776666666666673E-2</v>
      </c>
      <c r="J680" s="46">
        <v>5.1173333333333335E-2</v>
      </c>
      <c r="K680" s="46">
        <v>5.757000000000001E-2</v>
      </c>
      <c r="L680" s="47">
        <v>6.3966666666666672E-2</v>
      </c>
    </row>
    <row r="681" spans="1:12" ht="12.75">
      <c r="A681" s="41">
        <v>644</v>
      </c>
      <c r="B681" s="45" t="s">
        <v>546</v>
      </c>
      <c r="C681" s="46">
        <v>2.666666666666667E-3</v>
      </c>
      <c r="D681" s="46">
        <v>5.333333333333334E-3</v>
      </c>
      <c r="E681" s="46">
        <v>8.0000000000000002E-3</v>
      </c>
      <c r="F681" s="46">
        <v>1.0666666666666668E-2</v>
      </c>
      <c r="G681" s="46">
        <v>1.3333333333333332E-2</v>
      </c>
      <c r="H681" s="46">
        <v>1.6E-2</v>
      </c>
      <c r="I681" s="46">
        <v>1.8666666666666665E-2</v>
      </c>
      <c r="J681" s="46">
        <v>2.1333333333333333E-2</v>
      </c>
      <c r="K681" s="46">
        <v>2.4E-2</v>
      </c>
      <c r="L681" s="47">
        <v>2.6666666666666665E-2</v>
      </c>
    </row>
    <row r="682" spans="1:12" ht="12.75">
      <c r="A682" s="41">
        <v>645</v>
      </c>
      <c r="B682" s="45" t="s">
        <v>547</v>
      </c>
      <c r="C682" s="46">
        <v>1.0133333333333333E-3</v>
      </c>
      <c r="D682" s="46">
        <v>2.0266666666666666E-3</v>
      </c>
      <c r="E682" s="46">
        <v>3.0400000000000002E-3</v>
      </c>
      <c r="F682" s="46">
        <v>4.0533333333333333E-3</v>
      </c>
      <c r="G682" s="46">
        <v>5.0666666666666664E-3</v>
      </c>
      <c r="H682" s="46">
        <v>6.0800000000000003E-3</v>
      </c>
      <c r="I682" s="46">
        <v>7.0933333333333326E-3</v>
      </c>
      <c r="J682" s="46">
        <v>8.1066666666666665E-3</v>
      </c>
      <c r="K682" s="46">
        <v>9.1199999999999996E-3</v>
      </c>
      <c r="L682" s="47">
        <v>1.0133333333333334E-2</v>
      </c>
    </row>
    <row r="683" spans="1:12" ht="51">
      <c r="A683" s="41">
        <v>646</v>
      </c>
      <c r="B683" s="45" t="s">
        <v>548</v>
      </c>
      <c r="C683" s="46">
        <v>1.4399999999999999E-3</v>
      </c>
      <c r="D683" s="46">
        <v>2.8799999999999997E-3</v>
      </c>
      <c r="E683" s="46">
        <v>4.3199999999999992E-3</v>
      </c>
      <c r="F683" s="46">
        <v>5.7599999999999995E-3</v>
      </c>
      <c r="G683" s="46">
        <v>7.1999999999999998E-3</v>
      </c>
      <c r="H683" s="46">
        <v>8.6399999999999984E-3</v>
      </c>
      <c r="I683" s="46">
        <v>1.0079999999999999E-2</v>
      </c>
      <c r="J683" s="46">
        <v>1.1519999999999999E-2</v>
      </c>
      <c r="K683" s="46">
        <v>1.2959999999999998E-2</v>
      </c>
      <c r="L683" s="47">
        <v>1.4399999999999996E-2</v>
      </c>
    </row>
    <row r="684" spans="1:12" ht="12.75">
      <c r="A684" s="41">
        <v>647</v>
      </c>
      <c r="B684" s="45" t="s">
        <v>549</v>
      </c>
      <c r="C684" s="46">
        <v>2.433333333333333E-4</v>
      </c>
      <c r="D684" s="46">
        <v>4.8666666666666661E-4</v>
      </c>
      <c r="E684" s="46">
        <v>7.2999999999999996E-4</v>
      </c>
      <c r="F684" s="46">
        <v>9.7333333333333321E-4</v>
      </c>
      <c r="G684" s="46">
        <v>1.2166666666666667E-3</v>
      </c>
      <c r="H684" s="46">
        <v>1.4599999999999999E-3</v>
      </c>
      <c r="I684" s="46">
        <v>1.7033333333333332E-3</v>
      </c>
      <c r="J684" s="46">
        <v>1.9466666666666664E-3</v>
      </c>
      <c r="K684" s="46">
        <v>2.1900000000000001E-3</v>
      </c>
      <c r="L684" s="47">
        <v>2.4333333333333334E-3</v>
      </c>
    </row>
    <row r="685" spans="1:12" ht="12.75">
      <c r="A685" s="41">
        <v>648</v>
      </c>
      <c r="B685" s="45" t="s">
        <v>550</v>
      </c>
      <c r="C685" s="46">
        <v>1.1873333333333331E-2</v>
      </c>
      <c r="D685" s="46">
        <v>2.3746666666666662E-2</v>
      </c>
      <c r="E685" s="46">
        <v>3.5619999999999992E-2</v>
      </c>
      <c r="F685" s="46">
        <v>4.7493333333333325E-2</v>
      </c>
      <c r="G685" s="46">
        <v>5.9366666666666651E-2</v>
      </c>
      <c r="H685" s="46">
        <v>7.123999999999997E-2</v>
      </c>
      <c r="I685" s="46">
        <v>8.3113333333333303E-2</v>
      </c>
      <c r="J685" s="46">
        <v>9.4986666666666636E-2</v>
      </c>
      <c r="K685" s="46">
        <v>0.10685999999999996</v>
      </c>
      <c r="L685" s="47">
        <v>0.11873333333333327</v>
      </c>
    </row>
    <row r="686" spans="1:12" ht="25.5">
      <c r="A686" s="41">
        <v>649</v>
      </c>
      <c r="B686" s="45" t="s">
        <v>551</v>
      </c>
      <c r="C686" s="46">
        <v>1.2666666666666668E-3</v>
      </c>
      <c r="D686" s="46">
        <v>2.5333333333333336E-3</v>
      </c>
      <c r="E686" s="46">
        <v>3.8000000000000004E-3</v>
      </c>
      <c r="F686" s="46">
        <v>5.0666666666666672E-3</v>
      </c>
      <c r="G686" s="46">
        <v>6.333333333333334E-3</v>
      </c>
      <c r="H686" s="46">
        <v>7.6000000000000009E-3</v>
      </c>
      <c r="I686" s="46">
        <v>8.8666666666666685E-3</v>
      </c>
      <c r="J686" s="46">
        <v>1.0133333333333334E-2</v>
      </c>
      <c r="K686" s="46">
        <v>1.14E-2</v>
      </c>
      <c r="L686" s="47">
        <v>1.2666666666666668E-2</v>
      </c>
    </row>
    <row r="687" spans="1:12" ht="38.25">
      <c r="A687" s="41">
        <v>650</v>
      </c>
      <c r="B687" s="45" t="s">
        <v>552</v>
      </c>
      <c r="C687" s="46">
        <v>4.3233333333333335E-3</v>
      </c>
      <c r="D687" s="46">
        <v>8.6466666666666671E-3</v>
      </c>
      <c r="E687" s="46">
        <v>1.2970000000000001E-2</v>
      </c>
      <c r="F687" s="46">
        <v>1.7293333333333334E-2</v>
      </c>
      <c r="G687" s="46">
        <v>2.1616666666666666E-2</v>
      </c>
      <c r="H687" s="46">
        <v>2.5940000000000001E-2</v>
      </c>
      <c r="I687" s="46">
        <v>3.0263333333333337E-2</v>
      </c>
      <c r="J687" s="46">
        <v>3.4586666666666668E-2</v>
      </c>
      <c r="K687" s="46">
        <v>3.8910000000000007E-2</v>
      </c>
      <c r="L687" s="47">
        <v>4.3233333333333346E-2</v>
      </c>
    </row>
    <row r="688" spans="1:12" ht="25.5">
      <c r="A688" s="41">
        <v>651</v>
      </c>
      <c r="B688" s="45" t="s">
        <v>553</v>
      </c>
      <c r="C688" s="46">
        <v>1.0166666666666666E-3</v>
      </c>
      <c r="D688" s="46">
        <v>2.0333333333333332E-3</v>
      </c>
      <c r="E688" s="46">
        <v>3.0499999999999998E-3</v>
      </c>
      <c r="F688" s="46">
        <v>4.0666666666666663E-3</v>
      </c>
      <c r="G688" s="46">
        <v>5.0833333333333338E-3</v>
      </c>
      <c r="H688" s="46">
        <v>6.1000000000000013E-3</v>
      </c>
      <c r="I688" s="46">
        <v>7.1166666666666678E-3</v>
      </c>
      <c r="J688" s="46">
        <v>8.1333333333333344E-3</v>
      </c>
      <c r="K688" s="46">
        <v>9.1500000000000019E-3</v>
      </c>
      <c r="L688" s="47">
        <v>1.0166666666666669E-2</v>
      </c>
    </row>
    <row r="689" spans="1:12" ht="12.75">
      <c r="A689" s="41">
        <v>652</v>
      </c>
      <c r="B689" s="45" t="s">
        <v>554</v>
      </c>
      <c r="C689" s="46">
        <v>4.8433333333333349E-3</v>
      </c>
      <c r="D689" s="46">
        <v>9.6866666666666698E-3</v>
      </c>
      <c r="E689" s="46">
        <v>1.4530000000000005E-2</v>
      </c>
      <c r="F689" s="46">
        <v>1.937333333333334E-2</v>
      </c>
      <c r="G689" s="46">
        <v>2.4216666666666671E-2</v>
      </c>
      <c r="H689" s="46">
        <v>2.9060000000000002E-2</v>
      </c>
      <c r="I689" s="46">
        <v>3.3903333333333341E-2</v>
      </c>
      <c r="J689" s="46">
        <v>3.8746666666666672E-2</v>
      </c>
      <c r="K689" s="46">
        <v>4.3590000000000004E-2</v>
      </c>
      <c r="L689" s="47">
        <v>4.8433333333333342E-2</v>
      </c>
    </row>
    <row r="690" spans="1:12" ht="12.75">
      <c r="A690" s="41">
        <v>653</v>
      </c>
      <c r="B690" s="45" t="s">
        <v>555</v>
      </c>
      <c r="C690" s="46">
        <v>4.5000000000000005E-3</v>
      </c>
      <c r="D690" s="46">
        <v>9.0000000000000011E-3</v>
      </c>
      <c r="E690" s="46">
        <v>1.3500000000000002E-2</v>
      </c>
      <c r="F690" s="46">
        <v>1.8000000000000002E-2</v>
      </c>
      <c r="G690" s="46">
        <v>2.2499999999999999E-2</v>
      </c>
      <c r="H690" s="46">
        <v>2.6999999999999996E-2</v>
      </c>
      <c r="I690" s="46">
        <v>3.15E-2</v>
      </c>
      <c r="J690" s="46">
        <v>3.5999999999999997E-2</v>
      </c>
      <c r="K690" s="46">
        <v>4.0499999999999994E-2</v>
      </c>
      <c r="L690" s="47">
        <v>4.4999999999999991E-2</v>
      </c>
    </row>
    <row r="691" spans="1:12" ht="12.75">
      <c r="A691" s="41">
        <v>654</v>
      </c>
      <c r="B691" s="45" t="s">
        <v>556</v>
      </c>
      <c r="C691" s="46">
        <v>5.8533333333333337E-3</v>
      </c>
      <c r="D691" s="46">
        <v>1.1706666666666667E-2</v>
      </c>
      <c r="E691" s="46">
        <v>1.7559999999999999E-2</v>
      </c>
      <c r="F691" s="46">
        <v>2.3413333333333335E-2</v>
      </c>
      <c r="G691" s="46">
        <v>2.926666666666667E-2</v>
      </c>
      <c r="H691" s="46">
        <v>3.5120000000000005E-2</v>
      </c>
      <c r="I691" s="46">
        <v>4.0973333333333341E-2</v>
      </c>
      <c r="J691" s="46">
        <v>4.6826666666666676E-2</v>
      </c>
      <c r="K691" s="46">
        <v>5.2680000000000005E-2</v>
      </c>
      <c r="L691" s="47">
        <v>5.853333333333334E-2</v>
      </c>
    </row>
    <row r="692" spans="1:12" ht="12.75">
      <c r="A692" s="41">
        <v>655</v>
      </c>
      <c r="B692" s="48" t="s">
        <v>557</v>
      </c>
      <c r="C692" s="46">
        <v>0.192</v>
      </c>
      <c r="D692" s="46">
        <v>0.38400000000000001</v>
      </c>
      <c r="E692" s="46">
        <v>0.57600000000000007</v>
      </c>
      <c r="F692" s="46">
        <v>0.76800000000000002</v>
      </c>
      <c r="G692" s="46">
        <v>0.96</v>
      </c>
      <c r="H692" s="46">
        <v>1.1520000000000001</v>
      </c>
      <c r="I692" s="46">
        <v>1.3440000000000001</v>
      </c>
      <c r="J692" s="46">
        <v>1.536</v>
      </c>
      <c r="K692" s="46">
        <v>1.7280000000000002</v>
      </c>
      <c r="L692" s="47">
        <v>1.9200000000000004</v>
      </c>
    </row>
    <row r="693" spans="1:12" ht="12.75">
      <c r="A693" s="41">
        <v>656</v>
      </c>
      <c r="B693" s="48" t="s">
        <v>558</v>
      </c>
      <c r="C693" s="46">
        <v>0.31200000000000006</v>
      </c>
      <c r="D693" s="46">
        <v>0.62400000000000011</v>
      </c>
      <c r="E693" s="46">
        <v>0.93600000000000017</v>
      </c>
      <c r="F693" s="46">
        <v>1.2480000000000002</v>
      </c>
      <c r="G693" s="46">
        <v>1.56</v>
      </c>
      <c r="H693" s="46">
        <v>1.8719999999999999</v>
      </c>
      <c r="I693" s="46">
        <v>2.1840000000000002</v>
      </c>
      <c r="J693" s="46">
        <v>2.496</v>
      </c>
      <c r="K693" s="46">
        <v>2.8079999999999998</v>
      </c>
      <c r="L693" s="47">
        <v>3.12</v>
      </c>
    </row>
    <row r="694" spans="1:12" ht="12.75">
      <c r="A694" s="41">
        <v>657</v>
      </c>
      <c r="B694" s="45" t="s">
        <v>559</v>
      </c>
      <c r="C694" s="46">
        <v>4.2800000000000008E-3</v>
      </c>
      <c r="D694" s="46">
        <v>8.5600000000000016E-3</v>
      </c>
      <c r="E694" s="46">
        <v>1.2840000000000002E-2</v>
      </c>
      <c r="F694" s="46">
        <v>1.7120000000000003E-2</v>
      </c>
      <c r="G694" s="46">
        <v>2.1400000000000002E-2</v>
      </c>
      <c r="H694" s="46">
        <v>2.5680000000000001E-2</v>
      </c>
      <c r="I694" s="46">
        <v>2.9960000000000001E-2</v>
      </c>
      <c r="J694" s="46">
        <v>3.424E-2</v>
      </c>
      <c r="K694" s="46">
        <v>3.8519999999999999E-2</v>
      </c>
      <c r="L694" s="47">
        <v>4.2799999999999998E-2</v>
      </c>
    </row>
    <row r="695" spans="1:12" ht="12.75">
      <c r="A695" s="41">
        <v>658</v>
      </c>
      <c r="B695" s="45" t="s">
        <v>560</v>
      </c>
      <c r="C695" s="46">
        <v>9.9666666666666653E-3</v>
      </c>
      <c r="D695" s="46">
        <v>1.9933333333333331E-2</v>
      </c>
      <c r="E695" s="46">
        <v>2.9899999999999996E-2</v>
      </c>
      <c r="F695" s="46">
        <v>3.9866666666666661E-2</v>
      </c>
      <c r="G695" s="46">
        <v>4.9833333333333334E-2</v>
      </c>
      <c r="H695" s="46">
        <v>5.9800000000000006E-2</v>
      </c>
      <c r="I695" s="46">
        <v>6.9766666666666671E-2</v>
      </c>
      <c r="J695" s="46">
        <v>7.9733333333333337E-2</v>
      </c>
      <c r="K695" s="46">
        <v>8.9700000000000002E-2</v>
      </c>
      <c r="L695" s="47">
        <v>9.9666666666666667E-2</v>
      </c>
    </row>
    <row r="696" spans="1:12" ht="12.75">
      <c r="A696" s="41">
        <v>659</v>
      </c>
      <c r="B696" s="45" t="s">
        <v>561</v>
      </c>
      <c r="C696" s="46">
        <v>8.9366666666666674E-3</v>
      </c>
      <c r="D696" s="46">
        <v>1.7873333333333335E-2</v>
      </c>
      <c r="E696" s="46">
        <v>2.681E-2</v>
      </c>
      <c r="F696" s="46">
        <v>3.574666666666667E-2</v>
      </c>
      <c r="G696" s="46">
        <v>4.4683333333333332E-2</v>
      </c>
      <c r="H696" s="46">
        <v>5.3620000000000001E-2</v>
      </c>
      <c r="I696" s="46">
        <v>6.2556666666666677E-2</v>
      </c>
      <c r="J696" s="46">
        <v>7.1493333333333339E-2</v>
      </c>
      <c r="K696" s="46">
        <v>8.0430000000000001E-2</v>
      </c>
      <c r="L696" s="47">
        <v>8.9366666666666664E-2</v>
      </c>
    </row>
    <row r="697" spans="1:12" ht="25.5">
      <c r="A697" s="41">
        <v>660</v>
      </c>
      <c r="B697" s="45" t="s">
        <v>562</v>
      </c>
      <c r="C697" s="46">
        <v>4.2766666666666665E-3</v>
      </c>
      <c r="D697" s="46">
        <v>8.5533333333333329E-3</v>
      </c>
      <c r="E697" s="46">
        <v>1.2829999999999999E-2</v>
      </c>
      <c r="F697" s="46">
        <v>1.7106666666666666E-2</v>
      </c>
      <c r="G697" s="46">
        <v>2.1383333333333334E-2</v>
      </c>
      <c r="H697" s="46">
        <v>2.5659999999999999E-2</v>
      </c>
      <c r="I697" s="46">
        <v>2.9936666666666664E-2</v>
      </c>
      <c r="J697" s="46">
        <v>3.4213333333333332E-2</v>
      </c>
      <c r="K697" s="46">
        <v>3.8489999999999996E-2</v>
      </c>
      <c r="L697" s="47">
        <v>4.2766666666666661E-2</v>
      </c>
    </row>
    <row r="698" spans="1:12" ht="12.75">
      <c r="A698" s="41">
        <v>661</v>
      </c>
      <c r="B698" s="45" t="s">
        <v>563</v>
      </c>
      <c r="C698" s="46">
        <v>3.2273333333333334E-2</v>
      </c>
      <c r="D698" s="46">
        <v>6.4546666666666669E-2</v>
      </c>
      <c r="E698" s="46">
        <v>9.6820000000000003E-2</v>
      </c>
      <c r="F698" s="46">
        <v>0.12909333333333334</v>
      </c>
      <c r="G698" s="46">
        <v>0.16136666666666671</v>
      </c>
      <c r="H698" s="46">
        <v>0.19364000000000003</v>
      </c>
      <c r="I698" s="46">
        <v>0.22591333333333341</v>
      </c>
      <c r="J698" s="46">
        <v>0.25818666666666673</v>
      </c>
      <c r="K698" s="46">
        <v>0.29046000000000011</v>
      </c>
      <c r="L698" s="47">
        <v>0.32273333333333343</v>
      </c>
    </row>
    <row r="699" spans="1:12" ht="12.75">
      <c r="A699" s="41">
        <v>662</v>
      </c>
      <c r="B699" s="45" t="s">
        <v>564</v>
      </c>
      <c r="C699" s="46">
        <v>8.566666666666666E-4</v>
      </c>
      <c r="D699" s="46">
        <v>1.7133333333333332E-3</v>
      </c>
      <c r="E699" s="46">
        <v>2.5699999999999998E-3</v>
      </c>
      <c r="F699" s="46">
        <v>3.4266666666666664E-3</v>
      </c>
      <c r="G699" s="46">
        <v>4.2833333333333334E-3</v>
      </c>
      <c r="H699" s="46">
        <v>5.1400000000000005E-3</v>
      </c>
      <c r="I699" s="46">
        <v>5.9966666666666675E-3</v>
      </c>
      <c r="J699" s="46">
        <v>6.8533333333333328E-3</v>
      </c>
      <c r="K699" s="46">
        <v>7.7099999999999998E-3</v>
      </c>
      <c r="L699" s="47">
        <v>8.5666666666666651E-3</v>
      </c>
    </row>
    <row r="700" spans="1:12" ht="12.75">
      <c r="A700" s="41">
        <v>663</v>
      </c>
      <c r="B700" s="45" t="s">
        <v>417</v>
      </c>
      <c r="C700" s="46">
        <v>1.1439999999999999E-2</v>
      </c>
      <c r="D700" s="46">
        <v>2.2879999999999998E-2</v>
      </c>
      <c r="E700" s="46">
        <v>3.4319999999999996E-2</v>
      </c>
      <c r="F700" s="46">
        <v>4.5759999999999995E-2</v>
      </c>
      <c r="G700" s="46">
        <v>5.7200000000000001E-2</v>
      </c>
      <c r="H700" s="46">
        <v>6.8639999999999993E-2</v>
      </c>
      <c r="I700" s="46">
        <v>8.0079999999999985E-2</v>
      </c>
      <c r="J700" s="46">
        <v>9.151999999999999E-2</v>
      </c>
      <c r="K700" s="46">
        <v>0.10296</v>
      </c>
      <c r="L700" s="47">
        <v>0.1144</v>
      </c>
    </row>
    <row r="701" spans="1:12" ht="12.75">
      <c r="A701" s="41">
        <v>664</v>
      </c>
      <c r="B701" s="45" t="s">
        <v>565</v>
      </c>
      <c r="C701" s="46">
        <v>5.8666666666666676E-3</v>
      </c>
      <c r="D701" s="46">
        <v>1.1733333333333335E-2</v>
      </c>
      <c r="E701" s="46">
        <v>1.7600000000000005E-2</v>
      </c>
      <c r="F701" s="46">
        <v>2.346666666666667E-2</v>
      </c>
      <c r="G701" s="46">
        <v>2.9333333333333336E-2</v>
      </c>
      <c r="H701" s="46">
        <v>3.5200000000000009E-2</v>
      </c>
      <c r="I701" s="46">
        <v>4.1066666666666675E-2</v>
      </c>
      <c r="J701" s="46">
        <v>4.6933333333333341E-2</v>
      </c>
      <c r="K701" s="46">
        <v>5.2800000000000014E-2</v>
      </c>
      <c r="L701" s="47">
        <v>5.8666666666666686E-2</v>
      </c>
    </row>
    <row r="702" spans="1:12" ht="12.75">
      <c r="A702" s="41">
        <v>665</v>
      </c>
      <c r="B702" s="45" t="s">
        <v>566</v>
      </c>
      <c r="C702" s="46">
        <v>5.6533333333333331E-3</v>
      </c>
      <c r="D702" s="46">
        <v>1.1306666666666666E-2</v>
      </c>
      <c r="E702" s="46">
        <v>1.6959999999999999E-2</v>
      </c>
      <c r="F702" s="46">
        <v>2.2613333333333333E-2</v>
      </c>
      <c r="G702" s="46">
        <v>2.8266666666666669E-2</v>
      </c>
      <c r="H702" s="46">
        <v>3.3919999999999999E-2</v>
      </c>
      <c r="I702" s="46">
        <v>3.9573333333333328E-2</v>
      </c>
      <c r="J702" s="46">
        <v>4.5226666666666665E-2</v>
      </c>
      <c r="K702" s="46">
        <v>5.0879999999999995E-2</v>
      </c>
      <c r="L702" s="47">
        <v>5.6533333333333338E-2</v>
      </c>
    </row>
    <row r="703" spans="1:12" ht="12.75">
      <c r="A703" s="41">
        <v>666</v>
      </c>
      <c r="B703" s="45" t="s">
        <v>566</v>
      </c>
      <c r="C703" s="46">
        <v>8.1866666666666667E-3</v>
      </c>
      <c r="D703" s="46">
        <v>1.6373333333333333E-2</v>
      </c>
      <c r="E703" s="46">
        <v>2.4559999999999998E-2</v>
      </c>
      <c r="F703" s="46">
        <v>3.2746666666666667E-2</v>
      </c>
      <c r="G703" s="46">
        <v>4.0933333333333329E-2</v>
      </c>
      <c r="H703" s="46">
        <v>4.9119999999999997E-2</v>
      </c>
      <c r="I703" s="46">
        <v>5.7306666666666665E-2</v>
      </c>
      <c r="J703" s="46">
        <v>6.5493333333333334E-2</v>
      </c>
      <c r="K703" s="46">
        <v>7.3679999999999995E-2</v>
      </c>
      <c r="L703" s="47">
        <v>8.1866666666666657E-2</v>
      </c>
    </row>
    <row r="704" spans="1:12" ht="12.75">
      <c r="A704" s="41">
        <v>667</v>
      </c>
      <c r="B704" s="45" t="s">
        <v>402</v>
      </c>
      <c r="C704" s="46">
        <v>3.8773333333333326E-2</v>
      </c>
      <c r="D704" s="46">
        <v>7.7546666666666653E-2</v>
      </c>
      <c r="E704" s="46">
        <v>0.11631999999999998</v>
      </c>
      <c r="F704" s="46">
        <v>0.15509333333333331</v>
      </c>
      <c r="G704" s="46">
        <v>0.19386666666666666</v>
      </c>
      <c r="H704" s="46">
        <v>0.23264000000000001</v>
      </c>
      <c r="I704" s="46">
        <v>0.27141333333333334</v>
      </c>
      <c r="J704" s="46">
        <v>0.31018666666666667</v>
      </c>
      <c r="K704" s="46">
        <v>0.34896000000000005</v>
      </c>
      <c r="L704" s="47">
        <v>0.38773333333333332</v>
      </c>
    </row>
    <row r="705" spans="1:12" ht="12.75">
      <c r="A705" s="41">
        <v>668</v>
      </c>
      <c r="B705" s="45" t="s">
        <v>567</v>
      </c>
      <c r="C705" s="46">
        <v>5.4199999999999995E-3</v>
      </c>
      <c r="D705" s="46">
        <v>1.0839999999999999E-2</v>
      </c>
      <c r="E705" s="46">
        <v>1.6259999999999997E-2</v>
      </c>
      <c r="F705" s="46">
        <v>2.1679999999999998E-2</v>
      </c>
      <c r="G705" s="46">
        <v>2.7099999999999999E-2</v>
      </c>
      <c r="H705" s="46">
        <v>3.2519999999999993E-2</v>
      </c>
      <c r="I705" s="46">
        <v>3.7939999999999995E-2</v>
      </c>
      <c r="J705" s="46">
        <v>4.3359999999999996E-2</v>
      </c>
      <c r="K705" s="46">
        <v>4.877999999999999E-2</v>
      </c>
      <c r="L705" s="47">
        <v>5.4199999999999984E-2</v>
      </c>
    </row>
    <row r="706" spans="1:12" ht="12.75">
      <c r="A706" s="41">
        <v>669</v>
      </c>
      <c r="B706" s="45" t="s">
        <v>567</v>
      </c>
      <c r="C706" s="46">
        <v>5.8699999999999994E-3</v>
      </c>
      <c r="D706" s="46">
        <v>1.1739999999999999E-2</v>
      </c>
      <c r="E706" s="46">
        <v>1.7609999999999997E-2</v>
      </c>
      <c r="F706" s="46">
        <v>2.3479999999999997E-2</v>
      </c>
      <c r="G706" s="46">
        <v>2.9349999999999994E-2</v>
      </c>
      <c r="H706" s="46">
        <v>3.5219999999999987E-2</v>
      </c>
      <c r="I706" s="46">
        <v>4.1089999999999988E-2</v>
      </c>
      <c r="J706" s="46">
        <v>4.6959999999999988E-2</v>
      </c>
      <c r="K706" s="46">
        <v>5.2829999999999981E-2</v>
      </c>
      <c r="L706" s="47">
        <v>5.8699999999999974E-2</v>
      </c>
    </row>
    <row r="707" spans="1:12" ht="25.5">
      <c r="A707" s="41">
        <v>670</v>
      </c>
      <c r="B707" s="45" t="s">
        <v>568</v>
      </c>
      <c r="C707" s="46">
        <v>3.6666666666666666E-3</v>
      </c>
      <c r="D707" s="46">
        <v>7.3333333333333332E-3</v>
      </c>
      <c r="E707" s="46">
        <v>1.0999999999999999E-2</v>
      </c>
      <c r="F707" s="46">
        <v>1.4666666666666666E-2</v>
      </c>
      <c r="G707" s="46">
        <v>1.8333333333333333E-2</v>
      </c>
      <c r="H707" s="46">
        <v>2.1999999999999999E-2</v>
      </c>
      <c r="I707" s="46">
        <v>2.5666666666666664E-2</v>
      </c>
      <c r="J707" s="46">
        <v>2.9333333333333329E-2</v>
      </c>
      <c r="K707" s="46">
        <v>3.2999999999999995E-2</v>
      </c>
      <c r="L707" s="47">
        <v>3.666666666666666E-2</v>
      </c>
    </row>
    <row r="708" spans="1:12" ht="12.75">
      <c r="A708" s="41">
        <v>671</v>
      </c>
      <c r="B708" s="45" t="s">
        <v>569</v>
      </c>
      <c r="C708" s="46">
        <v>2.3033333333333334E-3</v>
      </c>
      <c r="D708" s="46">
        <v>4.6066666666666669E-3</v>
      </c>
      <c r="E708" s="46">
        <v>6.9100000000000003E-3</v>
      </c>
      <c r="F708" s="46">
        <v>9.2133333333333338E-3</v>
      </c>
      <c r="G708" s="46">
        <v>1.1516666666666668E-2</v>
      </c>
      <c r="H708" s="46">
        <v>1.3820000000000001E-2</v>
      </c>
      <c r="I708" s="46">
        <v>1.6123333333333333E-2</v>
      </c>
      <c r="J708" s="46">
        <v>1.8426666666666668E-2</v>
      </c>
      <c r="K708" s="46">
        <v>2.0730000000000002E-2</v>
      </c>
      <c r="L708" s="47">
        <v>2.3033333333333336E-2</v>
      </c>
    </row>
    <row r="709" spans="1:12" ht="12.75">
      <c r="A709" s="41">
        <v>672</v>
      </c>
      <c r="B709" s="45" t="s">
        <v>570</v>
      </c>
      <c r="C709" s="46">
        <v>3.6299999999999995E-3</v>
      </c>
      <c r="D709" s="46">
        <v>7.2599999999999991E-3</v>
      </c>
      <c r="E709" s="46">
        <v>1.0889999999999999E-2</v>
      </c>
      <c r="F709" s="46">
        <v>1.4519999999999998E-2</v>
      </c>
      <c r="G709" s="46">
        <v>1.8149999999999999E-2</v>
      </c>
      <c r="H709" s="46">
        <v>2.1780000000000001E-2</v>
      </c>
      <c r="I709" s="46">
        <v>2.5410000000000002E-2</v>
      </c>
      <c r="J709" s="46">
        <v>2.9039999999999996E-2</v>
      </c>
      <c r="K709" s="46">
        <v>3.2669999999999998E-2</v>
      </c>
      <c r="L709" s="47">
        <v>3.6299999999999992E-2</v>
      </c>
    </row>
    <row r="710" spans="1:12" ht="12.75">
      <c r="A710" s="41">
        <v>673</v>
      </c>
      <c r="B710" s="45" t="s">
        <v>571</v>
      </c>
      <c r="C710" s="46">
        <v>7.133333333333334E-4</v>
      </c>
      <c r="D710" s="46">
        <v>1.4266666666666668E-3</v>
      </c>
      <c r="E710" s="46">
        <v>2.1400000000000004E-3</v>
      </c>
      <c r="F710" s="46">
        <v>2.8533333333333336E-3</v>
      </c>
      <c r="G710" s="46">
        <v>3.5666666666666668E-3</v>
      </c>
      <c r="H710" s="46">
        <v>4.28E-3</v>
      </c>
      <c r="I710" s="46">
        <v>4.9933333333333331E-3</v>
      </c>
      <c r="J710" s="46">
        <v>5.7066666666666663E-3</v>
      </c>
      <c r="K710" s="46">
        <v>6.4200000000000004E-3</v>
      </c>
      <c r="L710" s="47">
        <v>7.1333333333333335E-3</v>
      </c>
    </row>
    <row r="711" spans="1:12" ht="12.75">
      <c r="A711" s="41">
        <v>674</v>
      </c>
      <c r="B711" s="45" t="s">
        <v>572</v>
      </c>
      <c r="C711" s="46">
        <v>7.4099999999999999E-3</v>
      </c>
      <c r="D711" s="46">
        <v>1.482E-2</v>
      </c>
      <c r="E711" s="46">
        <v>2.223E-2</v>
      </c>
      <c r="F711" s="46">
        <v>2.964E-2</v>
      </c>
      <c r="G711" s="46">
        <v>3.705E-2</v>
      </c>
      <c r="H711" s="46">
        <v>4.446E-2</v>
      </c>
      <c r="I711" s="46">
        <v>5.1869999999999999E-2</v>
      </c>
      <c r="J711" s="46">
        <v>5.9279999999999999E-2</v>
      </c>
      <c r="K711" s="46">
        <v>6.6689999999999999E-2</v>
      </c>
      <c r="L711" s="47">
        <v>7.4099999999999999E-2</v>
      </c>
    </row>
    <row r="712" spans="1:12" ht="12.75">
      <c r="A712" s="41">
        <v>675</v>
      </c>
      <c r="B712" s="45" t="s">
        <v>573</v>
      </c>
      <c r="C712" s="46">
        <v>8.433333333333333E-4</v>
      </c>
      <c r="D712" s="46">
        <v>1.6866666666666666E-3</v>
      </c>
      <c r="E712" s="46">
        <v>2.5300000000000001E-3</v>
      </c>
      <c r="F712" s="46">
        <v>3.3733333333333332E-3</v>
      </c>
      <c r="G712" s="46">
        <v>4.2166666666666663E-3</v>
      </c>
      <c r="H712" s="46">
        <v>5.0600000000000003E-3</v>
      </c>
      <c r="I712" s="46">
        <v>5.9033333333333325E-3</v>
      </c>
      <c r="J712" s="46">
        <v>6.7466666666666664E-3</v>
      </c>
      <c r="K712" s="46">
        <v>7.5900000000000004E-3</v>
      </c>
      <c r="L712" s="47">
        <v>8.4333333333333343E-3</v>
      </c>
    </row>
    <row r="713" spans="1:12" ht="12.75">
      <c r="A713" s="41">
        <v>676</v>
      </c>
      <c r="B713" s="45" t="s">
        <v>573</v>
      </c>
      <c r="C713" s="46">
        <v>5.6333333333333339E-3</v>
      </c>
      <c r="D713" s="46">
        <v>1.1266666666666668E-2</v>
      </c>
      <c r="E713" s="46">
        <v>1.6900000000000002E-2</v>
      </c>
      <c r="F713" s="46">
        <v>2.2533333333333336E-2</v>
      </c>
      <c r="G713" s="46">
        <v>2.8166666666666666E-2</v>
      </c>
      <c r="H713" s="46">
        <v>3.3800000000000004E-2</v>
      </c>
      <c r="I713" s="46">
        <v>3.9433333333333341E-2</v>
      </c>
      <c r="J713" s="46">
        <v>4.5066666666666672E-2</v>
      </c>
      <c r="K713" s="46">
        <v>5.0700000000000009E-2</v>
      </c>
      <c r="L713" s="47">
        <v>5.6333333333333332E-2</v>
      </c>
    </row>
    <row r="714" spans="1:12" ht="12.75">
      <c r="A714" s="41">
        <v>677</v>
      </c>
      <c r="B714" s="45" t="s">
        <v>574</v>
      </c>
      <c r="C714" s="46">
        <v>9.8600000000000007E-3</v>
      </c>
      <c r="D714" s="46">
        <v>1.9720000000000001E-2</v>
      </c>
      <c r="E714" s="46">
        <v>2.9580000000000002E-2</v>
      </c>
      <c r="F714" s="46">
        <v>3.9440000000000003E-2</v>
      </c>
      <c r="G714" s="46">
        <v>4.9300000000000004E-2</v>
      </c>
      <c r="H714" s="46">
        <v>5.9160000000000004E-2</v>
      </c>
      <c r="I714" s="46">
        <v>6.9019999999999998E-2</v>
      </c>
      <c r="J714" s="46">
        <v>7.8880000000000006E-2</v>
      </c>
      <c r="K714" s="46">
        <v>8.8740000000000013E-2</v>
      </c>
      <c r="L714" s="47">
        <v>9.8600000000000007E-2</v>
      </c>
    </row>
    <row r="715" spans="1:12" ht="12.75">
      <c r="A715" s="41">
        <v>678</v>
      </c>
      <c r="B715" s="45" t="s">
        <v>575</v>
      </c>
      <c r="C715" s="46">
        <v>5.5999999999999995E-4</v>
      </c>
      <c r="D715" s="46">
        <v>1.1199999999999999E-3</v>
      </c>
      <c r="E715" s="46">
        <v>1.6799999999999999E-3</v>
      </c>
      <c r="F715" s="46">
        <v>2.2399999999999998E-3</v>
      </c>
      <c r="G715" s="46">
        <v>2.8E-3</v>
      </c>
      <c r="H715" s="46">
        <v>3.3599999999999997E-3</v>
      </c>
      <c r="I715" s="46">
        <v>3.9199999999999999E-3</v>
      </c>
      <c r="J715" s="46">
        <v>4.4799999999999996E-3</v>
      </c>
      <c r="K715" s="46">
        <v>5.0399999999999993E-3</v>
      </c>
      <c r="L715" s="47">
        <v>5.5999999999999991E-3</v>
      </c>
    </row>
    <row r="716" spans="1:12" ht="12.75">
      <c r="A716" s="41">
        <v>679</v>
      </c>
      <c r="B716" s="45" t="s">
        <v>576</v>
      </c>
      <c r="C716" s="46">
        <v>9.4233333333333322E-3</v>
      </c>
      <c r="D716" s="46">
        <v>1.8846666666666664E-2</v>
      </c>
      <c r="E716" s="46">
        <v>2.8269999999999997E-2</v>
      </c>
      <c r="F716" s="46">
        <v>3.7693333333333329E-2</v>
      </c>
      <c r="G716" s="46">
        <v>4.7116666666666668E-2</v>
      </c>
      <c r="H716" s="46">
        <v>5.6540000000000007E-2</v>
      </c>
      <c r="I716" s="46">
        <v>6.5963333333333346E-2</v>
      </c>
      <c r="J716" s="46">
        <v>7.5386666666666671E-2</v>
      </c>
      <c r="K716" s="46">
        <v>8.481000000000001E-2</v>
      </c>
      <c r="L716" s="47">
        <v>9.4233333333333336E-2</v>
      </c>
    </row>
    <row r="717" spans="1:12" ht="12.75">
      <c r="A717" s="41">
        <v>680</v>
      </c>
      <c r="B717" s="45" t="s">
        <v>577</v>
      </c>
      <c r="C717" s="46">
        <v>9.9999999999999991E-6</v>
      </c>
      <c r="D717" s="46">
        <v>1.9999999999999998E-5</v>
      </c>
      <c r="E717" s="46">
        <v>2.9999999999999997E-5</v>
      </c>
      <c r="F717" s="46">
        <v>3.9999999999999996E-5</v>
      </c>
      <c r="G717" s="46">
        <v>5.0000000000000002E-5</v>
      </c>
      <c r="H717" s="46">
        <v>6.0000000000000008E-5</v>
      </c>
      <c r="I717" s="46">
        <v>7.0000000000000007E-5</v>
      </c>
      <c r="J717" s="46">
        <v>8.0000000000000007E-5</v>
      </c>
      <c r="K717" s="46">
        <v>9.0000000000000019E-5</v>
      </c>
      <c r="L717" s="47">
        <v>1E-4</v>
      </c>
    </row>
    <row r="718" spans="1:12" ht="25.5">
      <c r="A718" s="41">
        <v>681</v>
      </c>
      <c r="B718" s="45" t="s">
        <v>578</v>
      </c>
      <c r="C718" s="46">
        <v>1.3250000000000001E-2</v>
      </c>
      <c r="D718" s="46">
        <v>2.6500000000000003E-2</v>
      </c>
      <c r="E718" s="46">
        <v>3.9750000000000008E-2</v>
      </c>
      <c r="F718" s="46">
        <v>5.3000000000000005E-2</v>
      </c>
      <c r="G718" s="46">
        <v>6.6250000000000003E-2</v>
      </c>
      <c r="H718" s="46">
        <v>7.9500000000000001E-2</v>
      </c>
      <c r="I718" s="46">
        <v>9.2749999999999999E-2</v>
      </c>
      <c r="J718" s="46">
        <v>0.10600000000000001</v>
      </c>
      <c r="K718" s="46">
        <v>0.11924999999999999</v>
      </c>
      <c r="L718" s="47">
        <v>0.13250000000000001</v>
      </c>
    </row>
    <row r="719" spans="1:12" ht="12.75">
      <c r="A719" s="41">
        <v>682</v>
      </c>
      <c r="B719" s="45" t="s">
        <v>579</v>
      </c>
      <c r="C719" s="46">
        <v>1.4843333333333333E-2</v>
      </c>
      <c r="D719" s="46">
        <v>2.9686666666666667E-2</v>
      </c>
      <c r="E719" s="46">
        <v>4.453E-2</v>
      </c>
      <c r="F719" s="46">
        <v>5.9373333333333334E-2</v>
      </c>
      <c r="G719" s="46">
        <v>7.4216666666666653E-2</v>
      </c>
      <c r="H719" s="46">
        <v>8.9059999999999986E-2</v>
      </c>
      <c r="I719" s="46">
        <v>0.10390333333333332</v>
      </c>
      <c r="J719" s="46">
        <v>0.11874666666666667</v>
      </c>
      <c r="K719" s="46">
        <v>0.13358999999999999</v>
      </c>
      <c r="L719" s="47">
        <v>0.14843333333333333</v>
      </c>
    </row>
    <row r="720" spans="1:12" ht="12.75">
      <c r="A720" s="41">
        <v>683</v>
      </c>
      <c r="B720" s="45" t="s">
        <v>580</v>
      </c>
      <c r="C720" s="46">
        <v>3.8303333333333328E-2</v>
      </c>
      <c r="D720" s="46">
        <v>7.6606666666666656E-2</v>
      </c>
      <c r="E720" s="46">
        <v>0.11490999999999998</v>
      </c>
      <c r="F720" s="46">
        <v>0.15321333333333331</v>
      </c>
      <c r="G720" s="46">
        <v>0.19151666666666667</v>
      </c>
      <c r="H720" s="46">
        <v>0.22982000000000002</v>
      </c>
      <c r="I720" s="46">
        <v>0.26812333333333338</v>
      </c>
      <c r="J720" s="46">
        <v>0.30642666666666668</v>
      </c>
      <c r="K720" s="46">
        <v>0.34473000000000004</v>
      </c>
      <c r="L720" s="47">
        <v>0.38303333333333334</v>
      </c>
    </row>
    <row r="721" spans="1:12" ht="12.75">
      <c r="A721" s="41">
        <v>684</v>
      </c>
      <c r="B721" s="45" t="s">
        <v>581</v>
      </c>
      <c r="C721" s="46">
        <v>2.1466666666666665E-3</v>
      </c>
      <c r="D721" s="46">
        <v>4.293333333333333E-3</v>
      </c>
      <c r="E721" s="46">
        <v>6.4399999999999995E-3</v>
      </c>
      <c r="F721" s="46">
        <v>8.5866666666666661E-3</v>
      </c>
      <c r="G721" s="46">
        <v>1.0733333333333334E-2</v>
      </c>
      <c r="H721" s="46">
        <v>1.2879999999999999E-2</v>
      </c>
      <c r="I721" s="46">
        <v>1.5026666666666664E-2</v>
      </c>
      <c r="J721" s="46">
        <v>1.7173333333333332E-2</v>
      </c>
      <c r="K721" s="46">
        <v>1.9319999999999997E-2</v>
      </c>
      <c r="L721" s="47">
        <v>2.1466666666666662E-2</v>
      </c>
    </row>
    <row r="722" spans="1:12" ht="12.75">
      <c r="A722" s="41">
        <v>685</v>
      </c>
      <c r="B722" s="45" t="s">
        <v>582</v>
      </c>
      <c r="C722" s="46">
        <v>5.6999999999999998E-4</v>
      </c>
      <c r="D722" s="46">
        <v>1.14E-3</v>
      </c>
      <c r="E722" s="46">
        <v>1.7099999999999999E-3</v>
      </c>
      <c r="F722" s="46">
        <v>2.2799999999999999E-3</v>
      </c>
      <c r="G722" s="46">
        <v>2.8500000000000001E-3</v>
      </c>
      <c r="H722" s="46">
        <v>3.4200000000000003E-3</v>
      </c>
      <c r="I722" s="46">
        <v>3.9900000000000005E-3</v>
      </c>
      <c r="J722" s="46">
        <v>4.5600000000000007E-3</v>
      </c>
      <c r="K722" s="46">
        <v>5.1300000000000009E-3</v>
      </c>
      <c r="L722" s="47">
        <v>5.7000000000000011E-3</v>
      </c>
    </row>
    <row r="723" spans="1:12" ht="12.75">
      <c r="A723" s="41">
        <v>686</v>
      </c>
      <c r="B723" s="45" t="s">
        <v>583</v>
      </c>
      <c r="C723" s="46">
        <v>5.605000000000001E-2</v>
      </c>
      <c r="D723" s="46">
        <v>0.11210000000000002</v>
      </c>
      <c r="E723" s="46">
        <v>0.16815000000000002</v>
      </c>
      <c r="F723" s="46">
        <v>0.22420000000000004</v>
      </c>
      <c r="G723" s="46">
        <v>0.28025</v>
      </c>
      <c r="H723" s="46">
        <v>0.33630000000000004</v>
      </c>
      <c r="I723" s="46">
        <v>0.39234999999999998</v>
      </c>
      <c r="J723" s="46">
        <v>0.44840000000000002</v>
      </c>
      <c r="K723" s="46">
        <v>0.50444999999999995</v>
      </c>
      <c r="L723" s="47">
        <v>0.5605</v>
      </c>
    </row>
    <row r="724" spans="1:12" ht="25.5">
      <c r="A724" s="41">
        <v>687</v>
      </c>
      <c r="B724" s="45" t="s">
        <v>584</v>
      </c>
      <c r="C724" s="46">
        <v>2.2163333333333333E-2</v>
      </c>
      <c r="D724" s="46">
        <v>4.4326666666666667E-2</v>
      </c>
      <c r="E724" s="46">
        <v>6.6489999999999994E-2</v>
      </c>
      <c r="F724" s="46">
        <v>8.8653333333333334E-2</v>
      </c>
      <c r="G724" s="46">
        <v>0.11081666666666667</v>
      </c>
      <c r="H724" s="46">
        <v>0.13297999999999999</v>
      </c>
      <c r="I724" s="46">
        <v>0.15514333333333333</v>
      </c>
      <c r="J724" s="46">
        <v>0.17730666666666667</v>
      </c>
      <c r="K724" s="46">
        <v>0.19946999999999998</v>
      </c>
      <c r="L724" s="47">
        <v>0.22163333333333329</v>
      </c>
    </row>
    <row r="725" spans="1:12" ht="12.75">
      <c r="A725" s="41">
        <v>688</v>
      </c>
      <c r="B725" s="45" t="s">
        <v>585</v>
      </c>
      <c r="C725" s="46">
        <v>2.3600000000000001E-3</v>
      </c>
      <c r="D725" s="46">
        <v>4.7200000000000002E-3</v>
      </c>
      <c r="E725" s="46">
        <v>7.0800000000000004E-3</v>
      </c>
      <c r="F725" s="46">
        <v>9.4400000000000005E-3</v>
      </c>
      <c r="G725" s="46">
        <v>1.1799999999999998E-2</v>
      </c>
      <c r="H725" s="46">
        <v>1.4159999999999999E-2</v>
      </c>
      <c r="I725" s="46">
        <v>1.6519999999999996E-2</v>
      </c>
      <c r="J725" s="46">
        <v>1.8879999999999997E-2</v>
      </c>
      <c r="K725" s="46">
        <v>2.1239999999999995E-2</v>
      </c>
      <c r="L725" s="47">
        <v>2.3599999999999996E-2</v>
      </c>
    </row>
    <row r="726" spans="1:12" ht="12.75">
      <c r="A726" s="41">
        <v>689</v>
      </c>
      <c r="B726" s="45" t="s">
        <v>586</v>
      </c>
      <c r="C726" s="46">
        <v>5.79E-3</v>
      </c>
      <c r="D726" s="46">
        <v>1.158E-2</v>
      </c>
      <c r="E726" s="46">
        <v>1.737E-2</v>
      </c>
      <c r="F726" s="46">
        <v>2.316E-2</v>
      </c>
      <c r="G726" s="46">
        <v>2.8950000000000004E-2</v>
      </c>
      <c r="H726" s="46">
        <v>3.474E-2</v>
      </c>
      <c r="I726" s="46">
        <v>4.0529999999999997E-2</v>
      </c>
      <c r="J726" s="46">
        <v>4.632E-2</v>
      </c>
      <c r="K726" s="46">
        <v>5.2110000000000004E-2</v>
      </c>
      <c r="L726" s="47">
        <v>5.7900000000000007E-2</v>
      </c>
    </row>
    <row r="727" spans="1:12" ht="12.75">
      <c r="A727" s="41">
        <v>690</v>
      </c>
      <c r="B727" s="45" t="s">
        <v>587</v>
      </c>
      <c r="C727" s="46">
        <v>1.7933333333333334E-3</v>
      </c>
      <c r="D727" s="46">
        <v>3.5866666666666668E-3</v>
      </c>
      <c r="E727" s="46">
        <v>5.3800000000000002E-3</v>
      </c>
      <c r="F727" s="46">
        <v>7.1733333333333336E-3</v>
      </c>
      <c r="G727" s="46">
        <v>8.9666666666666679E-3</v>
      </c>
      <c r="H727" s="46">
        <v>1.076E-2</v>
      </c>
      <c r="I727" s="46">
        <v>1.2553333333333333E-2</v>
      </c>
      <c r="J727" s="46">
        <v>1.4346666666666667E-2</v>
      </c>
      <c r="K727" s="46">
        <v>1.6140000000000002E-2</v>
      </c>
      <c r="L727" s="47">
        <v>1.7933333333333336E-2</v>
      </c>
    </row>
    <row r="728" spans="1:12" ht="12.75">
      <c r="A728" s="41">
        <v>691</v>
      </c>
      <c r="B728" s="45" t="s">
        <v>588</v>
      </c>
      <c r="C728" s="46">
        <v>6.1433333333333331E-3</v>
      </c>
      <c r="D728" s="46">
        <v>1.2286666666666666E-2</v>
      </c>
      <c r="E728" s="46">
        <v>1.8429999999999998E-2</v>
      </c>
      <c r="F728" s="46">
        <v>2.4573333333333332E-2</v>
      </c>
      <c r="G728" s="46">
        <v>3.0716666666666663E-2</v>
      </c>
      <c r="H728" s="46">
        <v>3.685999999999999E-2</v>
      </c>
      <c r="I728" s="46">
        <v>4.3003333333333324E-2</v>
      </c>
      <c r="J728" s="46">
        <v>4.9146666666666658E-2</v>
      </c>
      <c r="K728" s="46">
        <v>5.5289999999999985E-2</v>
      </c>
      <c r="L728" s="47">
        <v>6.1433333333333312E-2</v>
      </c>
    </row>
    <row r="729" spans="1:12" ht="12.75">
      <c r="A729" s="41">
        <v>692</v>
      </c>
      <c r="B729" s="45" t="s">
        <v>589</v>
      </c>
      <c r="C729" s="46">
        <v>1.1033333333333333E-3</v>
      </c>
      <c r="D729" s="46">
        <v>2.2066666666666667E-3</v>
      </c>
      <c r="E729" s="46">
        <v>3.31E-3</v>
      </c>
      <c r="F729" s="46">
        <v>4.4133333333333333E-3</v>
      </c>
      <c r="G729" s="46">
        <v>5.5166666666666662E-3</v>
      </c>
      <c r="H729" s="46">
        <v>6.6199999999999991E-3</v>
      </c>
      <c r="I729" s="46">
        <v>7.7233333333333321E-3</v>
      </c>
      <c r="J729" s="46">
        <v>8.826666666666665E-3</v>
      </c>
      <c r="K729" s="46">
        <v>9.9299999999999979E-3</v>
      </c>
      <c r="L729" s="47">
        <v>1.1033333333333331E-2</v>
      </c>
    </row>
    <row r="730" spans="1:12" ht="25.5">
      <c r="A730" s="41">
        <v>693</v>
      </c>
      <c r="B730" s="45" t="s">
        <v>590</v>
      </c>
      <c r="C730" s="46">
        <v>8.3333333333333328E-4</v>
      </c>
      <c r="D730" s="46">
        <v>1.6666666666666666E-3</v>
      </c>
      <c r="E730" s="46">
        <v>2.4999999999999996E-3</v>
      </c>
      <c r="F730" s="46">
        <v>3.3333333333333331E-3</v>
      </c>
      <c r="G730" s="46">
        <v>4.1666666666666666E-3</v>
      </c>
      <c r="H730" s="46">
        <v>5.0000000000000001E-3</v>
      </c>
      <c r="I730" s="46">
        <v>5.8333333333333336E-3</v>
      </c>
      <c r="J730" s="46">
        <v>6.6666666666666662E-3</v>
      </c>
      <c r="K730" s="46">
        <v>7.4999999999999997E-3</v>
      </c>
      <c r="L730" s="47">
        <v>8.3333333333333332E-3</v>
      </c>
    </row>
    <row r="731" spans="1:12" ht="25.5">
      <c r="A731" s="41">
        <v>694</v>
      </c>
      <c r="B731" s="45" t="s">
        <v>590</v>
      </c>
      <c r="C731" s="46">
        <v>1.0566666666666667E-3</v>
      </c>
      <c r="D731" s="46">
        <v>2.1133333333333334E-3</v>
      </c>
      <c r="E731" s="46">
        <v>3.1700000000000001E-3</v>
      </c>
      <c r="F731" s="46">
        <v>4.2266666666666668E-3</v>
      </c>
      <c r="G731" s="46">
        <v>5.2833333333333326E-3</v>
      </c>
      <c r="H731" s="46">
        <v>6.3399999999999984E-3</v>
      </c>
      <c r="I731" s="46">
        <v>7.3966666666666651E-3</v>
      </c>
      <c r="J731" s="46">
        <v>8.4533333333333318E-3</v>
      </c>
      <c r="K731" s="46">
        <v>9.5099999999999976E-3</v>
      </c>
      <c r="L731" s="47">
        <v>1.0566666666666663E-2</v>
      </c>
    </row>
    <row r="732" spans="1:12" ht="12.75">
      <c r="A732" s="41">
        <v>695</v>
      </c>
      <c r="B732" s="45" t="s">
        <v>591</v>
      </c>
      <c r="C732" s="46">
        <v>2.4133333333333333E-3</v>
      </c>
      <c r="D732" s="46">
        <v>4.8266666666666666E-3</v>
      </c>
      <c r="E732" s="46">
        <v>7.2399999999999999E-3</v>
      </c>
      <c r="F732" s="46">
        <v>9.6533333333333332E-3</v>
      </c>
      <c r="G732" s="46">
        <v>1.2066666666666667E-2</v>
      </c>
      <c r="H732" s="46">
        <v>1.448E-2</v>
      </c>
      <c r="I732" s="46">
        <v>1.6893333333333333E-2</v>
      </c>
      <c r="J732" s="46">
        <v>1.9306666666666666E-2</v>
      </c>
      <c r="K732" s="46">
        <v>2.172E-2</v>
      </c>
      <c r="L732" s="47">
        <v>2.4133333333333333E-2</v>
      </c>
    </row>
    <row r="733" spans="1:12" ht="12.75">
      <c r="A733" s="41">
        <v>696</v>
      </c>
      <c r="B733" s="45" t="s">
        <v>592</v>
      </c>
      <c r="C733" s="46">
        <v>2.96E-3</v>
      </c>
      <c r="D733" s="46">
        <v>5.9199999999999999E-3</v>
      </c>
      <c r="E733" s="46">
        <v>8.879999999999999E-3</v>
      </c>
      <c r="F733" s="46">
        <v>1.184E-2</v>
      </c>
      <c r="G733" s="46">
        <v>1.4800000000000001E-2</v>
      </c>
      <c r="H733" s="46">
        <v>1.7760000000000001E-2</v>
      </c>
      <c r="I733" s="46">
        <v>2.0720000000000002E-2</v>
      </c>
      <c r="J733" s="46">
        <v>2.368E-2</v>
      </c>
      <c r="K733" s="46">
        <v>2.6640000000000004E-2</v>
      </c>
      <c r="L733" s="47">
        <v>2.9600000000000001E-2</v>
      </c>
    </row>
    <row r="734" spans="1:12" ht="12.75">
      <c r="A734" s="41">
        <v>697</v>
      </c>
      <c r="B734" s="45" t="s">
        <v>593</v>
      </c>
      <c r="C734" s="46">
        <v>7.5366666666666663E-3</v>
      </c>
      <c r="D734" s="46">
        <v>1.5073333333333333E-2</v>
      </c>
      <c r="E734" s="46">
        <v>2.2609999999999998E-2</v>
      </c>
      <c r="F734" s="46">
        <v>3.0146666666666665E-2</v>
      </c>
      <c r="G734" s="46">
        <v>3.7683333333333333E-2</v>
      </c>
      <c r="H734" s="46">
        <v>4.5219999999999996E-2</v>
      </c>
      <c r="I734" s="46">
        <v>5.275666666666666E-2</v>
      </c>
      <c r="J734" s="46">
        <v>6.0293333333333324E-2</v>
      </c>
      <c r="K734" s="46">
        <v>6.7829999999999988E-2</v>
      </c>
      <c r="L734" s="47">
        <v>7.5366666666666651E-2</v>
      </c>
    </row>
    <row r="735" spans="1:12" ht="12.75">
      <c r="A735" s="41">
        <v>698</v>
      </c>
      <c r="B735" s="45" t="s">
        <v>594</v>
      </c>
      <c r="C735" s="46">
        <v>1.9666666666666666E-4</v>
      </c>
      <c r="D735" s="46">
        <v>3.9333333333333332E-4</v>
      </c>
      <c r="E735" s="46">
        <v>5.9000000000000003E-4</v>
      </c>
      <c r="F735" s="46">
        <v>7.8666666666666663E-4</v>
      </c>
      <c r="G735" s="46">
        <v>9.8333333333333345E-4</v>
      </c>
      <c r="H735" s="46">
        <v>1.1800000000000001E-3</v>
      </c>
      <c r="I735" s="46">
        <v>1.3766666666666669E-3</v>
      </c>
      <c r="J735" s="46">
        <v>1.5733333333333333E-3</v>
      </c>
      <c r="K735" s="46">
        <v>1.7700000000000001E-3</v>
      </c>
      <c r="L735" s="47">
        <v>1.9666666666666669E-3</v>
      </c>
    </row>
    <row r="736" spans="1:12" ht="12.75">
      <c r="A736" s="41">
        <v>699</v>
      </c>
      <c r="B736" s="45" t="s">
        <v>595</v>
      </c>
      <c r="C736" s="46">
        <v>4.3233333333333335E-3</v>
      </c>
      <c r="D736" s="46">
        <v>8.6466666666666671E-3</v>
      </c>
      <c r="E736" s="46">
        <v>1.2970000000000001E-2</v>
      </c>
      <c r="F736" s="46">
        <v>1.7293333333333334E-2</v>
      </c>
      <c r="G736" s="46">
        <v>2.1616666666666666E-2</v>
      </c>
      <c r="H736" s="46">
        <v>2.5940000000000001E-2</v>
      </c>
      <c r="I736" s="46">
        <v>3.0263333333333337E-2</v>
      </c>
      <c r="J736" s="46">
        <v>3.4586666666666668E-2</v>
      </c>
      <c r="K736" s="46">
        <v>3.8910000000000007E-2</v>
      </c>
      <c r="L736" s="47">
        <v>4.3233333333333346E-2</v>
      </c>
    </row>
    <row r="737" spans="1:12" ht="12.75">
      <c r="A737" s="41">
        <v>700</v>
      </c>
      <c r="B737" s="45" t="s">
        <v>596</v>
      </c>
      <c r="C737" s="46">
        <v>1.6666666666666669E-4</v>
      </c>
      <c r="D737" s="46">
        <v>3.3333333333333338E-4</v>
      </c>
      <c r="E737" s="46">
        <v>5.0000000000000001E-4</v>
      </c>
      <c r="F737" s="46">
        <v>6.6666666666666675E-4</v>
      </c>
      <c r="G737" s="46">
        <v>8.3333333333333328E-4</v>
      </c>
      <c r="H737" s="46">
        <v>1E-3</v>
      </c>
      <c r="I737" s="46">
        <v>1.1666666666666665E-3</v>
      </c>
      <c r="J737" s="46">
        <v>1.3333333333333333E-3</v>
      </c>
      <c r="K737" s="46">
        <v>1.5E-3</v>
      </c>
      <c r="L737" s="47">
        <v>1.6666666666666666E-3</v>
      </c>
    </row>
    <row r="738" spans="1:12" ht="12.75">
      <c r="A738" s="41">
        <v>701</v>
      </c>
      <c r="B738" s="45" t="s">
        <v>597</v>
      </c>
      <c r="C738" s="46">
        <v>5.5000000000000003E-4</v>
      </c>
      <c r="D738" s="46">
        <v>1.1000000000000001E-3</v>
      </c>
      <c r="E738" s="46">
        <v>1.65E-3</v>
      </c>
      <c r="F738" s="46">
        <v>2.2000000000000001E-3</v>
      </c>
      <c r="G738" s="46">
        <v>2.7499999999999998E-3</v>
      </c>
      <c r="H738" s="46">
        <v>3.3E-3</v>
      </c>
      <c r="I738" s="46">
        <v>3.8500000000000001E-3</v>
      </c>
      <c r="J738" s="46">
        <v>4.4000000000000003E-3</v>
      </c>
      <c r="K738" s="46">
        <v>4.9499999999999995E-3</v>
      </c>
      <c r="L738" s="47">
        <v>5.4999999999999997E-3</v>
      </c>
    </row>
    <row r="739" spans="1:12" ht="12.75">
      <c r="A739" s="41">
        <v>702</v>
      </c>
      <c r="B739" s="45" t="s">
        <v>598</v>
      </c>
      <c r="C739" s="46">
        <v>5.1333333333333331E-4</v>
      </c>
      <c r="D739" s="46">
        <v>1.0266666666666666E-3</v>
      </c>
      <c r="E739" s="46">
        <v>1.5399999999999999E-3</v>
      </c>
      <c r="F739" s="46">
        <v>2.0533333333333332E-3</v>
      </c>
      <c r="G739" s="46">
        <v>2.5666666666666659E-3</v>
      </c>
      <c r="H739" s="46">
        <v>3.0799999999999994E-3</v>
      </c>
      <c r="I739" s="46">
        <v>3.5933333333333321E-3</v>
      </c>
      <c r="J739" s="46">
        <v>4.1066666666666656E-3</v>
      </c>
      <c r="K739" s="46">
        <v>4.6199999999999982E-3</v>
      </c>
      <c r="L739" s="47">
        <v>5.1333333333333318E-3</v>
      </c>
    </row>
    <row r="740" spans="1:12" ht="12.75">
      <c r="A740" s="41">
        <v>703</v>
      </c>
      <c r="B740" s="45" t="s">
        <v>599</v>
      </c>
      <c r="C740" s="46">
        <v>7.6133333333333331E-3</v>
      </c>
      <c r="D740" s="46">
        <v>1.5226666666666666E-2</v>
      </c>
      <c r="E740" s="46">
        <v>2.2839999999999999E-2</v>
      </c>
      <c r="F740" s="46">
        <v>3.0453333333333332E-2</v>
      </c>
      <c r="G740" s="46">
        <v>3.8066666666666665E-2</v>
      </c>
      <c r="H740" s="46">
        <v>4.5679999999999998E-2</v>
      </c>
      <c r="I740" s="46">
        <v>5.3293333333333331E-2</v>
      </c>
      <c r="J740" s="46">
        <v>6.0906666666666665E-2</v>
      </c>
      <c r="K740" s="46">
        <v>6.8519999999999998E-2</v>
      </c>
      <c r="L740" s="47">
        <v>7.6133333333333331E-2</v>
      </c>
    </row>
    <row r="741" spans="1:12" ht="25.5">
      <c r="A741" s="41">
        <v>704</v>
      </c>
      <c r="B741" s="45" t="s">
        <v>600</v>
      </c>
      <c r="C741" s="46">
        <v>4.4666666666666666E-4</v>
      </c>
      <c r="D741" s="46">
        <v>8.9333333333333333E-4</v>
      </c>
      <c r="E741" s="46">
        <v>1.34E-3</v>
      </c>
      <c r="F741" s="46">
        <v>1.7866666666666667E-3</v>
      </c>
      <c r="G741" s="46">
        <v>2.2333333333333337E-3</v>
      </c>
      <c r="H741" s="46">
        <v>2.6800000000000001E-3</v>
      </c>
      <c r="I741" s="46">
        <v>3.1266666666666674E-3</v>
      </c>
      <c r="J741" s="46">
        <v>3.5733333333333337E-3</v>
      </c>
      <c r="K741" s="46">
        <v>4.020000000000001E-3</v>
      </c>
      <c r="L741" s="47">
        <v>4.4666666666666674E-3</v>
      </c>
    </row>
    <row r="742" spans="1:12" ht="25.5">
      <c r="A742" s="41">
        <v>705</v>
      </c>
      <c r="B742" s="45" t="s">
        <v>600</v>
      </c>
      <c r="C742" s="46">
        <v>2.4530000000000003E-2</v>
      </c>
      <c r="D742" s="46">
        <v>4.9060000000000006E-2</v>
      </c>
      <c r="E742" s="46">
        <v>7.3590000000000017E-2</v>
      </c>
      <c r="F742" s="46">
        <v>9.8120000000000013E-2</v>
      </c>
      <c r="G742" s="46">
        <v>0.12265000000000001</v>
      </c>
      <c r="H742" s="46">
        <v>0.14718000000000001</v>
      </c>
      <c r="I742" s="46">
        <v>0.17171</v>
      </c>
      <c r="J742" s="46">
        <v>0.19624000000000003</v>
      </c>
      <c r="K742" s="46">
        <v>0.22077000000000002</v>
      </c>
      <c r="L742" s="47">
        <v>0.24530000000000002</v>
      </c>
    </row>
    <row r="743" spans="1:12" ht="12.75">
      <c r="A743" s="41">
        <v>706</v>
      </c>
      <c r="B743" s="45" t="s">
        <v>601</v>
      </c>
      <c r="C743" s="46">
        <v>1.2999999999999999E-3</v>
      </c>
      <c r="D743" s="46">
        <v>2.5999999999999999E-3</v>
      </c>
      <c r="E743" s="46">
        <v>3.8999999999999998E-3</v>
      </c>
      <c r="F743" s="46">
        <v>5.1999999999999998E-3</v>
      </c>
      <c r="G743" s="46">
        <v>6.4999999999999997E-3</v>
      </c>
      <c r="H743" s="46">
        <v>7.7999999999999996E-3</v>
      </c>
      <c r="I743" s="46">
        <v>9.1000000000000004E-3</v>
      </c>
      <c r="J743" s="46">
        <v>1.04E-2</v>
      </c>
      <c r="K743" s="46">
        <v>1.1699999999999999E-2</v>
      </c>
      <c r="L743" s="47">
        <v>1.2999999999999999E-2</v>
      </c>
    </row>
    <row r="744" spans="1:12" ht="12.75">
      <c r="A744" s="41">
        <v>707</v>
      </c>
      <c r="B744" s="45" t="s">
        <v>403</v>
      </c>
      <c r="C744" s="46">
        <v>8.2699999999999996E-3</v>
      </c>
      <c r="D744" s="46">
        <v>1.6539999999999999E-2</v>
      </c>
      <c r="E744" s="46">
        <v>2.4809999999999999E-2</v>
      </c>
      <c r="F744" s="46">
        <v>3.3079999999999998E-2</v>
      </c>
      <c r="G744" s="46">
        <v>4.1350000000000005E-2</v>
      </c>
      <c r="H744" s="46">
        <v>4.9620000000000011E-2</v>
      </c>
      <c r="I744" s="46">
        <v>5.7890000000000011E-2</v>
      </c>
      <c r="J744" s="46">
        <v>6.616000000000001E-2</v>
      </c>
      <c r="K744" s="46">
        <v>7.4430000000000024E-2</v>
      </c>
      <c r="L744" s="47">
        <v>8.2700000000000023E-2</v>
      </c>
    </row>
    <row r="745" spans="1:12" ht="12.75">
      <c r="A745" s="41">
        <v>708</v>
      </c>
      <c r="B745" s="45" t="s">
        <v>403</v>
      </c>
      <c r="C745" s="46">
        <v>3.7666666666666664E-3</v>
      </c>
      <c r="D745" s="46">
        <v>7.5333333333333329E-3</v>
      </c>
      <c r="E745" s="46">
        <v>1.1299999999999999E-2</v>
      </c>
      <c r="F745" s="46">
        <v>1.5066666666666666E-2</v>
      </c>
      <c r="G745" s="46">
        <v>1.8833333333333334E-2</v>
      </c>
      <c r="H745" s="46">
        <v>2.2600000000000002E-2</v>
      </c>
      <c r="I745" s="46">
        <v>2.636666666666667E-2</v>
      </c>
      <c r="J745" s="46">
        <v>3.0133333333333331E-2</v>
      </c>
      <c r="K745" s="46">
        <v>3.39E-2</v>
      </c>
      <c r="L745" s="47">
        <v>3.7666666666666661E-2</v>
      </c>
    </row>
    <row r="746" spans="1:12" ht="12.75">
      <c r="A746" s="41">
        <v>709</v>
      </c>
      <c r="B746" s="45" t="s">
        <v>602</v>
      </c>
      <c r="C746" s="46">
        <v>1.9533333333333334E-3</v>
      </c>
      <c r="D746" s="46">
        <v>3.9066666666666668E-3</v>
      </c>
      <c r="E746" s="46">
        <v>5.8600000000000006E-3</v>
      </c>
      <c r="F746" s="46">
        <v>7.8133333333333336E-3</v>
      </c>
      <c r="G746" s="46">
        <v>9.7666666666666666E-3</v>
      </c>
      <c r="H746" s="46">
        <v>1.1720000000000001E-2</v>
      </c>
      <c r="I746" s="46">
        <v>1.3673333333333332E-2</v>
      </c>
      <c r="J746" s="46">
        <v>1.5626666666666667E-2</v>
      </c>
      <c r="K746" s="46">
        <v>1.7579999999999998E-2</v>
      </c>
      <c r="L746" s="47">
        <v>1.9533333333333333E-2</v>
      </c>
    </row>
    <row r="747" spans="1:12" ht="12.75">
      <c r="A747" s="41">
        <v>710</v>
      </c>
      <c r="B747" s="45" t="s">
        <v>603</v>
      </c>
      <c r="C747" s="46">
        <v>3.4033333333333333E-3</v>
      </c>
      <c r="D747" s="46">
        <v>6.8066666666666666E-3</v>
      </c>
      <c r="E747" s="46">
        <v>1.021E-2</v>
      </c>
      <c r="F747" s="46">
        <v>1.3613333333333333E-2</v>
      </c>
      <c r="G747" s="46">
        <v>1.7016666666666666E-2</v>
      </c>
      <c r="H747" s="46">
        <v>2.0420000000000001E-2</v>
      </c>
      <c r="I747" s="46">
        <v>2.3823333333333335E-2</v>
      </c>
      <c r="J747" s="46">
        <v>2.722666666666667E-2</v>
      </c>
      <c r="K747" s="46">
        <v>3.0630000000000004E-2</v>
      </c>
      <c r="L747" s="47">
        <v>3.4033333333333339E-2</v>
      </c>
    </row>
    <row r="748" spans="1:12" ht="12.75">
      <c r="A748" s="41">
        <v>711</v>
      </c>
      <c r="B748" s="45" t="s">
        <v>604</v>
      </c>
      <c r="C748" s="46">
        <v>1.4966666666666665E-3</v>
      </c>
      <c r="D748" s="46">
        <v>2.9933333333333331E-3</v>
      </c>
      <c r="E748" s="46">
        <v>4.4899999999999992E-3</v>
      </c>
      <c r="F748" s="46">
        <v>5.9866666666666662E-3</v>
      </c>
      <c r="G748" s="46">
        <v>7.4833333333333332E-3</v>
      </c>
      <c r="H748" s="46">
        <v>8.9800000000000001E-3</v>
      </c>
      <c r="I748" s="46">
        <v>1.0476666666666667E-2</v>
      </c>
      <c r="J748" s="46">
        <v>1.1973333333333332E-2</v>
      </c>
      <c r="K748" s="46">
        <v>1.3469999999999999E-2</v>
      </c>
      <c r="L748" s="47">
        <v>1.4966666666666666E-2</v>
      </c>
    </row>
    <row r="749" spans="1:12" ht="12.75">
      <c r="A749" s="41">
        <v>712</v>
      </c>
      <c r="B749" s="45" t="s">
        <v>605</v>
      </c>
      <c r="C749" s="46">
        <v>5.1466666666666674E-3</v>
      </c>
      <c r="D749" s="46">
        <v>1.0293333333333335E-2</v>
      </c>
      <c r="E749" s="46">
        <v>1.5440000000000002E-2</v>
      </c>
      <c r="F749" s="46">
        <v>2.058666666666667E-2</v>
      </c>
      <c r="G749" s="46">
        <v>2.5733333333333334E-2</v>
      </c>
      <c r="H749" s="46">
        <v>3.0879999999999998E-2</v>
      </c>
      <c r="I749" s="46">
        <v>3.6026666666666665E-2</v>
      </c>
      <c r="J749" s="46">
        <v>4.1173333333333333E-2</v>
      </c>
      <c r="K749" s="46">
        <v>4.632E-2</v>
      </c>
      <c r="L749" s="47">
        <v>5.1466666666666668E-2</v>
      </c>
    </row>
    <row r="750" spans="1:12" ht="12.75">
      <c r="A750" s="41">
        <v>713</v>
      </c>
      <c r="B750" s="45" t="s">
        <v>606</v>
      </c>
      <c r="C750" s="46">
        <v>3.65E-3</v>
      </c>
      <c r="D750" s="46">
        <v>7.3000000000000001E-3</v>
      </c>
      <c r="E750" s="46">
        <v>1.095E-2</v>
      </c>
      <c r="F750" s="46">
        <v>1.46E-2</v>
      </c>
      <c r="G750" s="46">
        <v>1.8249999999999999E-2</v>
      </c>
      <c r="H750" s="46">
        <v>2.1899999999999996E-2</v>
      </c>
      <c r="I750" s="46">
        <v>2.5549999999999996E-2</v>
      </c>
      <c r="J750" s="46">
        <v>2.9199999999999997E-2</v>
      </c>
      <c r="K750" s="46">
        <v>3.284999999999999E-2</v>
      </c>
      <c r="L750" s="47">
        <v>3.6499999999999991E-2</v>
      </c>
    </row>
    <row r="751" spans="1:12" ht="12.75">
      <c r="A751" s="41">
        <v>714</v>
      </c>
      <c r="B751" s="45" t="s">
        <v>607</v>
      </c>
      <c r="C751" s="46">
        <v>3.6999999999999999E-4</v>
      </c>
      <c r="D751" s="46">
        <v>7.3999999999999999E-4</v>
      </c>
      <c r="E751" s="46">
        <v>1.1099999999999999E-3</v>
      </c>
      <c r="F751" s="46">
        <v>1.48E-3</v>
      </c>
      <c r="G751" s="46">
        <v>1.8500000000000001E-3</v>
      </c>
      <c r="H751" s="46">
        <v>2.2200000000000002E-3</v>
      </c>
      <c r="I751" s="46">
        <v>2.5900000000000003E-3</v>
      </c>
      <c r="J751" s="46">
        <v>2.96E-3</v>
      </c>
      <c r="K751" s="46">
        <v>3.3300000000000005E-3</v>
      </c>
      <c r="L751" s="47">
        <v>3.7000000000000002E-3</v>
      </c>
    </row>
    <row r="752" spans="1:12" ht="12.75">
      <c r="A752" s="41">
        <v>715</v>
      </c>
      <c r="B752" s="45" t="s">
        <v>608</v>
      </c>
      <c r="C752" s="46">
        <v>2.8899999999999993E-3</v>
      </c>
      <c r="D752" s="46">
        <v>5.7799999999999987E-3</v>
      </c>
      <c r="E752" s="46">
        <v>8.6699999999999972E-3</v>
      </c>
      <c r="F752" s="46">
        <v>1.1559999999999997E-2</v>
      </c>
      <c r="G752" s="46">
        <v>1.4449999999999998E-2</v>
      </c>
      <c r="H752" s="46">
        <v>1.7339999999999998E-2</v>
      </c>
      <c r="I752" s="46">
        <v>2.0229999999999998E-2</v>
      </c>
      <c r="J752" s="46">
        <v>2.3119999999999998E-2</v>
      </c>
      <c r="K752" s="46">
        <v>2.6009999999999998E-2</v>
      </c>
      <c r="L752" s="47">
        <v>2.8899999999999995E-2</v>
      </c>
    </row>
    <row r="753" spans="1:12" ht="12.75">
      <c r="A753" s="41">
        <v>716</v>
      </c>
      <c r="B753" s="45" t="s">
        <v>609</v>
      </c>
      <c r="C753" s="46">
        <v>1.7223333333333334E-2</v>
      </c>
      <c r="D753" s="46">
        <v>3.4446666666666667E-2</v>
      </c>
      <c r="E753" s="46">
        <v>5.1670000000000001E-2</v>
      </c>
      <c r="F753" s="46">
        <v>6.8893333333333334E-2</v>
      </c>
      <c r="G753" s="46">
        <v>8.6116666666666675E-2</v>
      </c>
      <c r="H753" s="46">
        <v>0.10334000000000002</v>
      </c>
      <c r="I753" s="46">
        <v>0.12056333333333336</v>
      </c>
      <c r="J753" s="46">
        <v>0.1377866666666667</v>
      </c>
      <c r="K753" s="46">
        <v>0.15501000000000004</v>
      </c>
      <c r="L753" s="47">
        <v>0.17223333333333338</v>
      </c>
    </row>
    <row r="754" spans="1:12" ht="12.75">
      <c r="A754" s="41">
        <v>717</v>
      </c>
      <c r="B754" s="45" t="s">
        <v>610</v>
      </c>
      <c r="C754" s="46">
        <v>1.6199999999999999E-3</v>
      </c>
      <c r="D754" s="46">
        <v>3.2399999999999998E-3</v>
      </c>
      <c r="E754" s="46">
        <v>4.8599999999999997E-3</v>
      </c>
      <c r="F754" s="46">
        <v>6.4799999999999996E-3</v>
      </c>
      <c r="G754" s="46">
        <v>8.0999999999999996E-3</v>
      </c>
      <c r="H754" s="46">
        <v>9.7200000000000012E-3</v>
      </c>
      <c r="I754" s="46">
        <v>1.1340000000000001E-2</v>
      </c>
      <c r="J754" s="46">
        <v>1.2959999999999999E-2</v>
      </c>
      <c r="K754" s="46">
        <v>1.4579999999999999E-2</v>
      </c>
      <c r="L754" s="47">
        <v>1.6199999999999999E-2</v>
      </c>
    </row>
    <row r="755" spans="1:12" ht="12.75">
      <c r="A755" s="41">
        <v>718</v>
      </c>
      <c r="B755" s="45" t="s">
        <v>610</v>
      </c>
      <c r="C755" s="46">
        <v>4.6700000000000005E-3</v>
      </c>
      <c r="D755" s="46">
        <v>9.3400000000000011E-3</v>
      </c>
      <c r="E755" s="46">
        <v>1.4010000000000002E-2</v>
      </c>
      <c r="F755" s="46">
        <v>1.8680000000000002E-2</v>
      </c>
      <c r="G755" s="46">
        <v>2.3349999999999999E-2</v>
      </c>
      <c r="H755" s="46">
        <v>2.8019999999999996E-2</v>
      </c>
      <c r="I755" s="46">
        <v>3.2689999999999997E-2</v>
      </c>
      <c r="J755" s="46">
        <v>3.7359999999999997E-2</v>
      </c>
      <c r="K755" s="46">
        <v>4.2029999999999998E-2</v>
      </c>
      <c r="L755" s="47">
        <v>4.6699999999999992E-2</v>
      </c>
    </row>
    <row r="756" spans="1:12" ht="12.75">
      <c r="A756" s="41">
        <v>719</v>
      </c>
      <c r="B756" s="45" t="s">
        <v>532</v>
      </c>
      <c r="C756" s="46">
        <v>6.4333333333333343E-4</v>
      </c>
      <c r="D756" s="46">
        <v>1.2866666666666669E-3</v>
      </c>
      <c r="E756" s="46">
        <v>1.9300000000000003E-3</v>
      </c>
      <c r="F756" s="46">
        <v>2.5733333333333337E-3</v>
      </c>
      <c r="G756" s="46">
        <v>3.2166666666666667E-3</v>
      </c>
      <c r="H756" s="46">
        <v>3.8599999999999997E-3</v>
      </c>
      <c r="I756" s="46">
        <v>4.5033333333333331E-3</v>
      </c>
      <c r="J756" s="46">
        <v>5.1466666666666666E-3</v>
      </c>
      <c r="K756" s="46">
        <v>5.79E-3</v>
      </c>
      <c r="L756" s="47">
        <v>6.4333333333333334E-3</v>
      </c>
    </row>
    <row r="757" spans="1:12" ht="12.75">
      <c r="A757" s="41">
        <v>720</v>
      </c>
      <c r="B757" s="45" t="s">
        <v>611</v>
      </c>
      <c r="C757" s="46">
        <v>1.4966666666666665E-3</v>
      </c>
      <c r="D757" s="46">
        <v>2.9933333333333331E-3</v>
      </c>
      <c r="E757" s="46">
        <v>4.4899999999999992E-3</v>
      </c>
      <c r="F757" s="46">
        <v>5.9866666666666662E-3</v>
      </c>
      <c r="G757" s="46">
        <v>7.4833333333333332E-3</v>
      </c>
      <c r="H757" s="46">
        <v>8.9800000000000001E-3</v>
      </c>
      <c r="I757" s="46">
        <v>1.0476666666666667E-2</v>
      </c>
      <c r="J757" s="46">
        <v>1.1973333333333332E-2</v>
      </c>
      <c r="K757" s="46">
        <v>1.3469999999999999E-2</v>
      </c>
      <c r="L757" s="47">
        <v>1.4966666666666666E-2</v>
      </c>
    </row>
    <row r="758" spans="1:12" ht="12.75">
      <c r="A758" s="41">
        <v>721</v>
      </c>
      <c r="B758" s="45" t="s">
        <v>612</v>
      </c>
      <c r="C758" s="46">
        <v>7.9333333333333328E-4</v>
      </c>
      <c r="D758" s="46">
        <v>1.5866666666666666E-3</v>
      </c>
      <c r="E758" s="46">
        <v>2.3799999999999997E-3</v>
      </c>
      <c r="F758" s="46">
        <v>3.1733333333333331E-3</v>
      </c>
      <c r="G758" s="46">
        <v>3.9666666666666661E-3</v>
      </c>
      <c r="H758" s="46">
        <v>4.7599999999999986E-3</v>
      </c>
      <c r="I758" s="46">
        <v>5.553333333333332E-3</v>
      </c>
      <c r="J758" s="46">
        <v>6.3466666666666654E-3</v>
      </c>
      <c r="K758" s="46">
        <v>7.1399999999999979E-3</v>
      </c>
      <c r="L758" s="47">
        <v>7.9333333333333304E-3</v>
      </c>
    </row>
    <row r="759" spans="1:12" ht="12.75">
      <c r="A759" s="41">
        <v>722</v>
      </c>
      <c r="B759" s="45" t="s">
        <v>613</v>
      </c>
      <c r="C759" s="46">
        <v>3.4866666666666661E-3</v>
      </c>
      <c r="D759" s="46">
        <v>6.9733333333333323E-3</v>
      </c>
      <c r="E759" s="46">
        <v>1.0459999999999999E-2</v>
      </c>
      <c r="F759" s="46">
        <v>1.3946666666666665E-2</v>
      </c>
      <c r="G759" s="46">
        <v>1.7433333333333332E-2</v>
      </c>
      <c r="H759" s="46">
        <v>2.0920000000000001E-2</v>
      </c>
      <c r="I759" s="46">
        <v>2.4406666666666667E-2</v>
      </c>
      <c r="J759" s="46">
        <v>2.7893333333333332E-2</v>
      </c>
      <c r="K759" s="46">
        <v>3.1380000000000005E-2</v>
      </c>
      <c r="L759" s="47">
        <v>3.4866666666666671E-2</v>
      </c>
    </row>
    <row r="760" spans="1:12" ht="12.75">
      <c r="A760" s="41">
        <v>723</v>
      </c>
      <c r="B760" s="45" t="s">
        <v>614</v>
      </c>
      <c r="C760" s="46">
        <v>1.5096666666666664E-2</v>
      </c>
      <c r="D760" s="46">
        <v>3.0193333333333329E-2</v>
      </c>
      <c r="E760" s="46">
        <v>4.5289999999999997E-2</v>
      </c>
      <c r="F760" s="46">
        <v>6.0386666666666658E-2</v>
      </c>
      <c r="G760" s="46">
        <v>7.5483333333333333E-2</v>
      </c>
      <c r="H760" s="46">
        <v>9.0579999999999994E-2</v>
      </c>
      <c r="I760" s="46">
        <v>0.10567666666666665</v>
      </c>
      <c r="J760" s="46">
        <v>0.12077333333333332</v>
      </c>
      <c r="K760" s="46">
        <v>0.13586999999999999</v>
      </c>
      <c r="L760" s="47">
        <v>0.15096666666666667</v>
      </c>
    </row>
    <row r="761" spans="1:12" ht="12.75">
      <c r="A761" s="41">
        <v>724</v>
      </c>
      <c r="B761" s="45" t="s">
        <v>614</v>
      </c>
      <c r="C761" s="46">
        <v>6.7866666666666665E-3</v>
      </c>
      <c r="D761" s="46">
        <v>1.3573333333333333E-2</v>
      </c>
      <c r="E761" s="46">
        <v>2.036E-2</v>
      </c>
      <c r="F761" s="46">
        <v>2.7146666666666666E-2</v>
      </c>
      <c r="G761" s="46">
        <v>3.3933333333333336E-2</v>
      </c>
      <c r="H761" s="46">
        <v>4.0720000000000006E-2</v>
      </c>
      <c r="I761" s="46">
        <v>4.7506666666666669E-2</v>
      </c>
      <c r="J761" s="46">
        <v>5.4293333333333332E-2</v>
      </c>
      <c r="K761" s="46">
        <v>6.1079999999999995E-2</v>
      </c>
      <c r="L761" s="47">
        <v>6.7866666666666658E-2</v>
      </c>
    </row>
    <row r="762" spans="1:12" ht="12.75">
      <c r="A762" s="41">
        <v>725</v>
      </c>
      <c r="B762" s="45" t="s">
        <v>615</v>
      </c>
      <c r="C762" s="46">
        <v>3.5300000000000002E-3</v>
      </c>
      <c r="D762" s="46">
        <v>7.0600000000000003E-3</v>
      </c>
      <c r="E762" s="46">
        <v>1.059E-2</v>
      </c>
      <c r="F762" s="46">
        <v>1.4120000000000001E-2</v>
      </c>
      <c r="G762" s="46">
        <v>1.7650000000000002E-2</v>
      </c>
      <c r="H762" s="46">
        <v>2.1180000000000004E-2</v>
      </c>
      <c r="I762" s="46">
        <v>2.4710000000000003E-2</v>
      </c>
      <c r="J762" s="46">
        <v>2.8240000000000001E-2</v>
      </c>
      <c r="K762" s="46">
        <v>3.177E-2</v>
      </c>
      <c r="L762" s="47">
        <v>3.5299999999999998E-2</v>
      </c>
    </row>
    <row r="763" spans="1:12" ht="12.75">
      <c r="A763" s="41">
        <v>726</v>
      </c>
      <c r="B763" s="45" t="s">
        <v>492</v>
      </c>
      <c r="C763" s="46">
        <v>6.4333333333333343E-4</v>
      </c>
      <c r="D763" s="46">
        <v>1.2866666666666669E-3</v>
      </c>
      <c r="E763" s="46">
        <v>1.9300000000000003E-3</v>
      </c>
      <c r="F763" s="46">
        <v>2.5733333333333337E-3</v>
      </c>
      <c r="G763" s="46">
        <v>3.2166666666666667E-3</v>
      </c>
      <c r="H763" s="46">
        <v>3.8599999999999997E-3</v>
      </c>
      <c r="I763" s="46">
        <v>4.5033333333333331E-3</v>
      </c>
      <c r="J763" s="46">
        <v>5.1466666666666666E-3</v>
      </c>
      <c r="K763" s="46">
        <v>5.79E-3</v>
      </c>
      <c r="L763" s="47">
        <v>6.4333333333333334E-3</v>
      </c>
    </row>
    <row r="764" spans="1:12" ht="12.75">
      <c r="A764" s="41">
        <v>727</v>
      </c>
      <c r="B764" s="45" t="s">
        <v>492</v>
      </c>
      <c r="C764" s="46">
        <v>4.3199999999999992E-3</v>
      </c>
      <c r="D764" s="46">
        <v>8.6399999999999984E-3</v>
      </c>
      <c r="E764" s="46">
        <v>1.2959999999999998E-2</v>
      </c>
      <c r="F764" s="46">
        <v>1.7279999999999997E-2</v>
      </c>
      <c r="G764" s="46">
        <v>2.1600000000000001E-2</v>
      </c>
      <c r="H764" s="46">
        <v>2.5919999999999999E-2</v>
      </c>
      <c r="I764" s="46">
        <v>3.0240000000000003E-2</v>
      </c>
      <c r="J764" s="46">
        <v>3.456E-2</v>
      </c>
      <c r="K764" s="46">
        <v>3.8880000000000005E-2</v>
      </c>
      <c r="L764" s="47">
        <v>4.3200000000000002E-2</v>
      </c>
    </row>
    <row r="765" spans="1:12" ht="38.25">
      <c r="A765" s="41">
        <v>728</v>
      </c>
      <c r="B765" s="45" t="s">
        <v>616</v>
      </c>
      <c r="C765" s="46">
        <v>4.3999999999999991E-4</v>
      </c>
      <c r="D765" s="46">
        <v>8.7999999999999981E-4</v>
      </c>
      <c r="E765" s="46">
        <v>1.3199999999999998E-3</v>
      </c>
      <c r="F765" s="46">
        <v>1.7599999999999996E-3</v>
      </c>
      <c r="G765" s="46">
        <v>2.1999999999999997E-3</v>
      </c>
      <c r="H765" s="46">
        <v>2.64E-3</v>
      </c>
      <c r="I765" s="46">
        <v>3.0799999999999998E-3</v>
      </c>
      <c r="J765" s="46">
        <v>3.5199999999999997E-3</v>
      </c>
      <c r="K765" s="46">
        <v>3.96E-3</v>
      </c>
      <c r="L765" s="47">
        <v>4.4000000000000003E-3</v>
      </c>
    </row>
    <row r="766" spans="1:12" ht="12.75">
      <c r="A766" s="41">
        <v>729</v>
      </c>
      <c r="B766" s="45" t="s">
        <v>617</v>
      </c>
      <c r="C766" s="46">
        <v>1.7866666666666667E-3</v>
      </c>
      <c r="D766" s="46">
        <v>3.5733333333333333E-3</v>
      </c>
      <c r="E766" s="46">
        <v>5.3600000000000002E-3</v>
      </c>
      <c r="F766" s="46">
        <v>7.1466666666666666E-3</v>
      </c>
      <c r="G766" s="46">
        <v>8.9333333333333348E-3</v>
      </c>
      <c r="H766" s="46">
        <v>1.072E-2</v>
      </c>
      <c r="I766" s="46">
        <v>1.2506666666666669E-2</v>
      </c>
      <c r="J766" s="46">
        <v>1.4293333333333335E-2</v>
      </c>
      <c r="K766" s="46">
        <v>1.6080000000000004E-2</v>
      </c>
      <c r="L766" s="47">
        <v>1.786666666666667E-2</v>
      </c>
    </row>
    <row r="767" spans="1:12" ht="38.25">
      <c r="A767" s="41">
        <v>730</v>
      </c>
      <c r="B767" s="45" t="s">
        <v>618</v>
      </c>
      <c r="C767" s="46">
        <v>1.1299999999999999E-3</v>
      </c>
      <c r="D767" s="46">
        <v>2.2599999999999999E-3</v>
      </c>
      <c r="E767" s="46">
        <v>3.3899999999999998E-3</v>
      </c>
      <c r="F767" s="46">
        <v>4.5199999999999997E-3</v>
      </c>
      <c r="G767" s="46">
        <v>5.6499999999999996E-3</v>
      </c>
      <c r="H767" s="46">
        <v>6.7799999999999996E-3</v>
      </c>
      <c r="I767" s="46">
        <v>7.9100000000000004E-3</v>
      </c>
      <c r="J767" s="46">
        <v>9.0399999999999994E-3</v>
      </c>
      <c r="K767" s="46">
        <v>1.0169999999999998E-2</v>
      </c>
      <c r="L767" s="47">
        <v>1.1299999999999999E-2</v>
      </c>
    </row>
    <row r="768" spans="1:12" ht="12.75">
      <c r="A768" s="41">
        <v>731</v>
      </c>
      <c r="B768" s="45" t="s">
        <v>619</v>
      </c>
      <c r="C768" s="46">
        <v>1.624666666666667E-2</v>
      </c>
      <c r="D768" s="46">
        <v>3.2493333333333339E-2</v>
      </c>
      <c r="E768" s="46">
        <v>4.8740000000000006E-2</v>
      </c>
      <c r="F768" s="46">
        <v>6.4986666666666679E-2</v>
      </c>
      <c r="G768" s="46">
        <v>8.1233333333333338E-2</v>
      </c>
      <c r="H768" s="46">
        <v>9.7480000000000011E-2</v>
      </c>
      <c r="I768" s="46">
        <v>0.11372666666666668</v>
      </c>
      <c r="J768" s="46">
        <v>0.12997333333333336</v>
      </c>
      <c r="K768" s="46">
        <v>0.14622000000000002</v>
      </c>
      <c r="L768" s="47">
        <v>0.16246666666666668</v>
      </c>
    </row>
    <row r="769" spans="1:12" ht="12.75">
      <c r="A769" s="41">
        <v>732</v>
      </c>
      <c r="B769" s="45" t="s">
        <v>620</v>
      </c>
      <c r="C769" s="46">
        <v>6.3100000000000003E-2</v>
      </c>
      <c r="D769" s="46">
        <v>0.12620000000000001</v>
      </c>
      <c r="E769" s="46">
        <v>0.18930000000000002</v>
      </c>
      <c r="F769" s="46">
        <v>0.25240000000000001</v>
      </c>
      <c r="G769" s="46">
        <v>0.3155</v>
      </c>
      <c r="H769" s="46">
        <v>0.37860000000000005</v>
      </c>
      <c r="I769" s="46">
        <v>0.44169999999999998</v>
      </c>
      <c r="J769" s="46">
        <v>0.50480000000000003</v>
      </c>
      <c r="K769" s="46">
        <v>0.56790000000000007</v>
      </c>
      <c r="L769" s="47">
        <v>0.63100000000000012</v>
      </c>
    </row>
    <row r="770" spans="1:12" ht="25.5">
      <c r="A770" s="41">
        <v>733</v>
      </c>
      <c r="B770" s="45" t="s">
        <v>621</v>
      </c>
      <c r="C770" s="46">
        <v>1.2066666666666667E-3</v>
      </c>
      <c r="D770" s="46">
        <v>2.4133333333333333E-3</v>
      </c>
      <c r="E770" s="46">
        <v>3.62E-3</v>
      </c>
      <c r="F770" s="46">
        <v>4.8266666666666666E-3</v>
      </c>
      <c r="G770" s="46">
        <v>6.0333333333333333E-3</v>
      </c>
      <c r="H770" s="46">
        <v>7.2399999999999999E-3</v>
      </c>
      <c r="I770" s="46">
        <v>8.4466666666666666E-3</v>
      </c>
      <c r="J770" s="46">
        <v>9.6533333333333332E-3</v>
      </c>
      <c r="K770" s="46">
        <v>1.086E-2</v>
      </c>
      <c r="L770" s="47">
        <v>1.2066666666666667E-2</v>
      </c>
    </row>
    <row r="771" spans="1:12" ht="12.75">
      <c r="A771" s="41">
        <v>734</v>
      </c>
      <c r="B771" s="45" t="s">
        <v>622</v>
      </c>
      <c r="C771" s="46">
        <v>1.2466666666666668E-3</v>
      </c>
      <c r="D771" s="46">
        <v>2.4933333333333335E-3</v>
      </c>
      <c r="E771" s="46">
        <v>3.7400000000000003E-3</v>
      </c>
      <c r="F771" s="46">
        <v>4.986666666666667E-3</v>
      </c>
      <c r="G771" s="46">
        <v>6.2333333333333338E-3</v>
      </c>
      <c r="H771" s="46">
        <v>7.4800000000000005E-3</v>
      </c>
      <c r="I771" s="46">
        <v>8.7266666666666673E-3</v>
      </c>
      <c r="J771" s="46">
        <v>9.973333333333334E-3</v>
      </c>
      <c r="K771" s="46">
        <v>1.1220000000000003E-2</v>
      </c>
      <c r="L771" s="47">
        <v>1.2466666666666669E-2</v>
      </c>
    </row>
    <row r="772" spans="1:12" ht="12.75">
      <c r="A772" s="41">
        <v>735</v>
      </c>
      <c r="B772" s="45" t="s">
        <v>623</v>
      </c>
      <c r="C772" s="46">
        <v>3.4599999999999995E-3</v>
      </c>
      <c r="D772" s="46">
        <v>6.9199999999999991E-3</v>
      </c>
      <c r="E772" s="46">
        <v>1.0379999999999999E-2</v>
      </c>
      <c r="F772" s="46">
        <v>1.3839999999999998E-2</v>
      </c>
      <c r="G772" s="46">
        <v>1.7299999999999999E-2</v>
      </c>
      <c r="H772" s="46">
        <v>2.0760000000000001E-2</v>
      </c>
      <c r="I772" s="46">
        <v>2.4219999999999998E-2</v>
      </c>
      <c r="J772" s="46">
        <v>2.7679999999999996E-2</v>
      </c>
      <c r="K772" s="46">
        <v>3.1139999999999994E-2</v>
      </c>
      <c r="L772" s="47">
        <v>3.4599999999999992E-2</v>
      </c>
    </row>
    <row r="773" spans="1:12" ht="12.75">
      <c r="A773" s="41">
        <v>736</v>
      </c>
      <c r="B773" s="45" t="s">
        <v>624</v>
      </c>
      <c r="C773" s="46">
        <v>3.6733333333333327E-3</v>
      </c>
      <c r="D773" s="46">
        <v>7.3466666666666654E-3</v>
      </c>
      <c r="E773" s="46">
        <v>1.1019999999999999E-2</v>
      </c>
      <c r="F773" s="46">
        <v>1.4693333333333331E-2</v>
      </c>
      <c r="G773" s="46">
        <v>1.8366666666666663E-2</v>
      </c>
      <c r="H773" s="46">
        <v>2.2039999999999997E-2</v>
      </c>
      <c r="I773" s="46">
        <v>2.5713333333333331E-2</v>
      </c>
      <c r="J773" s="46">
        <v>2.9386666666666665E-2</v>
      </c>
      <c r="K773" s="46">
        <v>3.3059999999999999E-2</v>
      </c>
      <c r="L773" s="47">
        <v>3.6733333333333333E-2</v>
      </c>
    </row>
    <row r="774" spans="1:12" ht="12.75">
      <c r="A774" s="41">
        <v>737</v>
      </c>
      <c r="B774" s="45" t="s">
        <v>625</v>
      </c>
      <c r="C774" s="46">
        <v>7.5233333333333341E-3</v>
      </c>
      <c r="D774" s="46">
        <v>1.5046666666666668E-2</v>
      </c>
      <c r="E774" s="46">
        <v>2.2570000000000003E-2</v>
      </c>
      <c r="F774" s="46">
        <v>3.0093333333333337E-2</v>
      </c>
      <c r="G774" s="46">
        <v>3.7616666666666673E-2</v>
      </c>
      <c r="H774" s="46">
        <v>4.5140000000000013E-2</v>
      </c>
      <c r="I774" s="46">
        <v>5.2663333333333347E-2</v>
      </c>
      <c r="J774" s="46">
        <v>6.018666666666668E-2</v>
      </c>
      <c r="K774" s="46">
        <v>6.771000000000002E-2</v>
      </c>
      <c r="L774" s="47">
        <v>7.523333333333336E-2</v>
      </c>
    </row>
    <row r="775" spans="1:12" ht="38.25">
      <c r="A775" s="41">
        <v>738</v>
      </c>
      <c r="B775" s="45" t="s">
        <v>407</v>
      </c>
      <c r="C775" s="46">
        <v>1.5333333333333332E-3</v>
      </c>
      <c r="D775" s="46">
        <v>3.0666666666666663E-3</v>
      </c>
      <c r="E775" s="46">
        <v>4.5999999999999999E-3</v>
      </c>
      <c r="F775" s="46">
        <v>6.1333333333333327E-3</v>
      </c>
      <c r="G775" s="46">
        <v>7.6666666666666654E-3</v>
      </c>
      <c r="H775" s="46">
        <v>9.1999999999999998E-3</v>
      </c>
      <c r="I775" s="46">
        <v>1.0733333333333333E-2</v>
      </c>
      <c r="J775" s="46">
        <v>1.2266666666666665E-2</v>
      </c>
      <c r="K775" s="46">
        <v>1.38E-2</v>
      </c>
      <c r="L775" s="47">
        <v>1.5333333333333334E-2</v>
      </c>
    </row>
    <row r="776" spans="1:12" ht="12.75">
      <c r="A776" s="41">
        <v>739</v>
      </c>
      <c r="B776" s="45" t="s">
        <v>502</v>
      </c>
      <c r="C776" s="46">
        <v>1.6500000000000001E-2</v>
      </c>
      <c r="D776" s="46">
        <v>3.3000000000000002E-2</v>
      </c>
      <c r="E776" s="46">
        <v>4.9500000000000002E-2</v>
      </c>
      <c r="F776" s="46">
        <v>6.6000000000000003E-2</v>
      </c>
      <c r="G776" s="46">
        <v>8.249999999999999E-2</v>
      </c>
      <c r="H776" s="46">
        <v>9.8999999999999977E-2</v>
      </c>
      <c r="I776" s="46">
        <v>0.11549999999999998</v>
      </c>
      <c r="J776" s="46">
        <v>0.13199999999999998</v>
      </c>
      <c r="K776" s="46">
        <v>0.14849999999999997</v>
      </c>
      <c r="L776" s="47">
        <v>0.16499999999999995</v>
      </c>
    </row>
    <row r="777" spans="1:12" ht="12.75">
      <c r="A777" s="41">
        <v>740</v>
      </c>
      <c r="B777" s="45" t="s">
        <v>502</v>
      </c>
      <c r="C777" s="46">
        <v>4.3566666666666667E-3</v>
      </c>
      <c r="D777" s="46">
        <v>8.7133333333333333E-3</v>
      </c>
      <c r="E777" s="46">
        <v>1.307E-2</v>
      </c>
      <c r="F777" s="46">
        <v>1.7426666666666667E-2</v>
      </c>
      <c r="G777" s="46">
        <v>2.1783333333333335E-2</v>
      </c>
      <c r="H777" s="46">
        <v>2.6140000000000004E-2</v>
      </c>
      <c r="I777" s="46">
        <v>3.0496666666666672E-2</v>
      </c>
      <c r="J777" s="46">
        <v>3.485333333333334E-2</v>
      </c>
      <c r="K777" s="46">
        <v>3.9210000000000009E-2</v>
      </c>
      <c r="L777" s="47">
        <v>4.3566666666666677E-2</v>
      </c>
    </row>
    <row r="778" spans="1:12" ht="12.75">
      <c r="A778" s="41">
        <v>741</v>
      </c>
      <c r="B778" s="45" t="s">
        <v>502</v>
      </c>
      <c r="C778" s="46">
        <v>2.3333333333333333E-4</v>
      </c>
      <c r="D778" s="46">
        <v>4.6666666666666666E-4</v>
      </c>
      <c r="E778" s="46">
        <v>6.9999999999999999E-4</v>
      </c>
      <c r="F778" s="46">
        <v>9.3333333333333332E-4</v>
      </c>
      <c r="G778" s="46">
        <v>1.1666666666666668E-3</v>
      </c>
      <c r="H778" s="46">
        <v>1.4000000000000002E-3</v>
      </c>
      <c r="I778" s="46">
        <v>1.6333333333333334E-3</v>
      </c>
      <c r="J778" s="46">
        <v>1.8666666666666666E-3</v>
      </c>
      <c r="K778" s="46">
        <v>2.0999999999999999E-3</v>
      </c>
      <c r="L778" s="47">
        <v>2.3333333333333331E-3</v>
      </c>
    </row>
    <row r="779" spans="1:12" ht="12.75">
      <c r="A779" s="41">
        <v>742</v>
      </c>
      <c r="B779" s="45" t="s">
        <v>626</v>
      </c>
      <c r="C779" s="46">
        <v>1.34E-3</v>
      </c>
      <c r="D779" s="46">
        <v>2.6800000000000001E-3</v>
      </c>
      <c r="E779" s="46">
        <v>4.0200000000000001E-3</v>
      </c>
      <c r="F779" s="46">
        <v>5.3600000000000002E-3</v>
      </c>
      <c r="G779" s="46">
        <v>6.6999999999999994E-3</v>
      </c>
      <c r="H779" s="46">
        <v>8.0400000000000003E-3</v>
      </c>
      <c r="I779" s="46">
        <v>9.3800000000000012E-3</v>
      </c>
      <c r="J779" s="46">
        <v>1.072E-2</v>
      </c>
      <c r="K779" s="46">
        <v>1.2060000000000001E-2</v>
      </c>
      <c r="L779" s="47">
        <v>1.3399999999999999E-2</v>
      </c>
    </row>
    <row r="780" spans="1:12" ht="12.75">
      <c r="A780" s="41">
        <v>743</v>
      </c>
      <c r="B780" s="45" t="s">
        <v>627</v>
      </c>
      <c r="C780" s="46">
        <v>5.2133333333333337E-3</v>
      </c>
      <c r="D780" s="46">
        <v>1.0426666666666667E-2</v>
      </c>
      <c r="E780" s="46">
        <v>1.5640000000000001E-2</v>
      </c>
      <c r="F780" s="46">
        <v>2.0853333333333335E-2</v>
      </c>
      <c r="G780" s="46">
        <v>2.6066666666666665E-2</v>
      </c>
      <c r="H780" s="46">
        <v>3.1279999999999995E-2</v>
      </c>
      <c r="I780" s="46">
        <v>3.6493333333333329E-2</v>
      </c>
      <c r="J780" s="46">
        <v>4.1706666666666663E-2</v>
      </c>
      <c r="K780" s="46">
        <v>4.6919999999999989E-2</v>
      </c>
      <c r="L780" s="47">
        <v>5.213333333333333E-2</v>
      </c>
    </row>
    <row r="781" spans="1:12" ht="12.75">
      <c r="A781" s="41">
        <v>744</v>
      </c>
      <c r="B781" s="45" t="s">
        <v>628</v>
      </c>
      <c r="C781" s="46">
        <v>1.2499999999999998E-3</v>
      </c>
      <c r="D781" s="46">
        <v>2.4999999999999996E-3</v>
      </c>
      <c r="E781" s="46">
        <v>3.7499999999999994E-3</v>
      </c>
      <c r="F781" s="46">
        <v>4.9999999999999992E-3</v>
      </c>
      <c r="G781" s="46">
        <v>6.2500000000000003E-3</v>
      </c>
      <c r="H781" s="46">
        <v>7.4999999999999997E-3</v>
      </c>
      <c r="I781" s="46">
        <v>8.7500000000000008E-3</v>
      </c>
      <c r="J781" s="46">
        <v>0.01</v>
      </c>
      <c r="K781" s="46">
        <v>1.1250000000000001E-2</v>
      </c>
      <c r="L781" s="47">
        <v>1.2500000000000001E-2</v>
      </c>
    </row>
    <row r="782" spans="1:12" ht="12.75">
      <c r="A782" s="41">
        <v>745</v>
      </c>
      <c r="B782" s="45" t="s">
        <v>629</v>
      </c>
      <c r="C782" s="46">
        <v>1.1433333333333334E-2</v>
      </c>
      <c r="D782" s="46">
        <v>2.2866666666666667E-2</v>
      </c>
      <c r="E782" s="46">
        <v>3.4299999999999997E-2</v>
      </c>
      <c r="F782" s="46">
        <v>4.5733333333333334E-2</v>
      </c>
      <c r="G782" s="46">
        <v>5.7166666666666671E-2</v>
      </c>
      <c r="H782" s="46">
        <v>6.8600000000000008E-2</v>
      </c>
      <c r="I782" s="46">
        <v>8.0033333333333345E-2</v>
      </c>
      <c r="J782" s="46">
        <v>9.1466666666666682E-2</v>
      </c>
      <c r="K782" s="46">
        <v>0.10290000000000002</v>
      </c>
      <c r="L782" s="47">
        <v>0.11433333333333334</v>
      </c>
    </row>
    <row r="783" spans="1:12" ht="12.75">
      <c r="A783" s="41">
        <v>746</v>
      </c>
      <c r="B783" s="45" t="s">
        <v>470</v>
      </c>
      <c r="C783" s="46">
        <v>1.2333333333333335E-2</v>
      </c>
      <c r="D783" s="46">
        <v>2.466666666666667E-2</v>
      </c>
      <c r="E783" s="46">
        <v>3.7000000000000005E-2</v>
      </c>
      <c r="F783" s="46">
        <v>4.933333333333334E-2</v>
      </c>
      <c r="G783" s="46">
        <v>6.1666666666666668E-2</v>
      </c>
      <c r="H783" s="46">
        <v>7.3999999999999996E-2</v>
      </c>
      <c r="I783" s="46">
        <v>8.6333333333333331E-2</v>
      </c>
      <c r="J783" s="46">
        <v>9.866666666666668E-2</v>
      </c>
      <c r="K783" s="46">
        <v>0.11100000000000002</v>
      </c>
      <c r="L783" s="47">
        <v>0.12333333333333335</v>
      </c>
    </row>
    <row r="784" spans="1:12" ht="12.75">
      <c r="A784" s="41">
        <v>747</v>
      </c>
      <c r="B784" s="45" t="s">
        <v>630</v>
      </c>
      <c r="C784" s="46">
        <v>3.4006666666666664E-2</v>
      </c>
      <c r="D784" s="46">
        <v>6.8013333333333328E-2</v>
      </c>
      <c r="E784" s="46">
        <v>0.10202</v>
      </c>
      <c r="F784" s="46">
        <v>0.13602666666666666</v>
      </c>
      <c r="G784" s="46">
        <v>0.17003333333333334</v>
      </c>
      <c r="H784" s="46">
        <v>0.20404</v>
      </c>
      <c r="I784" s="46">
        <v>0.23804666666666666</v>
      </c>
      <c r="J784" s="46">
        <v>0.27205333333333331</v>
      </c>
      <c r="K784" s="46">
        <v>0.30606</v>
      </c>
      <c r="L784" s="47">
        <v>0.34006666666666668</v>
      </c>
    </row>
    <row r="785" spans="1:12" ht="12.75">
      <c r="A785" s="41">
        <v>748</v>
      </c>
      <c r="B785" s="45" t="s">
        <v>630</v>
      </c>
      <c r="C785" s="46">
        <v>0.34867999999999999</v>
      </c>
      <c r="D785" s="46">
        <v>0.69735999999999998</v>
      </c>
      <c r="E785" s="46">
        <v>1.0460400000000001</v>
      </c>
      <c r="F785" s="46">
        <v>1.39472</v>
      </c>
      <c r="G785" s="46">
        <v>1.7433999999999998</v>
      </c>
      <c r="H785" s="46">
        <v>2.0920800000000002</v>
      </c>
      <c r="I785" s="46">
        <v>2.44076</v>
      </c>
      <c r="J785" s="46">
        <v>2.7894399999999999</v>
      </c>
      <c r="K785" s="46">
        <v>3.1381200000000002</v>
      </c>
      <c r="L785" s="47">
        <v>3.4868000000000006</v>
      </c>
    </row>
    <row r="786" spans="1:12" ht="12.75">
      <c r="A786" s="41">
        <v>749</v>
      </c>
      <c r="B786" s="45" t="s">
        <v>631</v>
      </c>
      <c r="C786" s="46">
        <v>3.2999999999999995E-3</v>
      </c>
      <c r="D786" s="46">
        <v>6.5999999999999991E-3</v>
      </c>
      <c r="E786" s="46">
        <v>9.8999999999999991E-3</v>
      </c>
      <c r="F786" s="46">
        <v>1.3199999999999998E-2</v>
      </c>
      <c r="G786" s="46">
        <v>1.6500000000000001E-2</v>
      </c>
      <c r="H786" s="46">
        <v>1.9799999999999998E-2</v>
      </c>
      <c r="I786" s="46">
        <v>2.3100000000000002E-2</v>
      </c>
      <c r="J786" s="46">
        <v>2.64E-2</v>
      </c>
      <c r="K786" s="46">
        <v>2.9700000000000004E-2</v>
      </c>
      <c r="L786" s="47">
        <v>3.3000000000000002E-2</v>
      </c>
    </row>
    <row r="787" spans="1:12" ht="12.75">
      <c r="A787" s="41">
        <v>750</v>
      </c>
      <c r="B787" s="45" t="s">
        <v>632</v>
      </c>
      <c r="C787" s="46">
        <v>1.4233333333333333E-3</v>
      </c>
      <c r="D787" s="46">
        <v>2.8466666666666666E-3</v>
      </c>
      <c r="E787" s="46">
        <v>4.2699999999999995E-3</v>
      </c>
      <c r="F787" s="46">
        <v>5.6933333333333332E-3</v>
      </c>
      <c r="G787" s="46">
        <v>7.116666666666667E-3</v>
      </c>
      <c r="H787" s="46">
        <v>8.539999999999999E-3</v>
      </c>
      <c r="I787" s="46">
        <v>9.9633333333333327E-3</v>
      </c>
      <c r="J787" s="46">
        <v>1.1386666666666666E-2</v>
      </c>
      <c r="K787" s="46">
        <v>1.2809999999999998E-2</v>
      </c>
      <c r="L787" s="47">
        <v>1.423333333333333E-2</v>
      </c>
    </row>
    <row r="788" spans="1:12" ht="12.75">
      <c r="A788" s="41">
        <v>751</v>
      </c>
      <c r="B788" s="45" t="s">
        <v>632</v>
      </c>
      <c r="C788" s="46">
        <v>5.5666666666666668E-4</v>
      </c>
      <c r="D788" s="46">
        <v>1.1133333333333334E-3</v>
      </c>
      <c r="E788" s="46">
        <v>1.67E-3</v>
      </c>
      <c r="F788" s="46">
        <v>2.2266666666666667E-3</v>
      </c>
      <c r="G788" s="46">
        <v>2.7833333333333334E-3</v>
      </c>
      <c r="H788" s="46">
        <v>3.3400000000000001E-3</v>
      </c>
      <c r="I788" s="46">
        <v>3.8966666666666668E-3</v>
      </c>
      <c r="J788" s="46">
        <v>4.4533333333333334E-3</v>
      </c>
      <c r="K788" s="46">
        <v>5.0100000000000006E-3</v>
      </c>
      <c r="L788" s="47">
        <v>5.5666666666666668E-3</v>
      </c>
    </row>
    <row r="789" spans="1:12" ht="12.75">
      <c r="A789" s="41">
        <v>752</v>
      </c>
      <c r="B789" s="45" t="s">
        <v>633</v>
      </c>
      <c r="C789" s="46">
        <v>3.5633333333333329E-2</v>
      </c>
      <c r="D789" s="46">
        <v>7.1266666666666659E-2</v>
      </c>
      <c r="E789" s="46">
        <v>0.1069</v>
      </c>
      <c r="F789" s="46">
        <v>0.14253333333333332</v>
      </c>
      <c r="G789" s="46">
        <v>0.17816666666666667</v>
      </c>
      <c r="H789" s="46">
        <v>0.21379999999999999</v>
      </c>
      <c r="I789" s="46">
        <v>0.24943333333333331</v>
      </c>
      <c r="J789" s="46">
        <v>0.28506666666666663</v>
      </c>
      <c r="K789" s="46">
        <v>0.32069999999999999</v>
      </c>
      <c r="L789" s="47">
        <v>0.35633333333333334</v>
      </c>
    </row>
    <row r="790" spans="1:12" ht="12.75">
      <c r="A790" s="41">
        <v>753</v>
      </c>
      <c r="B790" s="45" t="s">
        <v>634</v>
      </c>
      <c r="C790" s="46">
        <v>1.644E-2</v>
      </c>
      <c r="D790" s="46">
        <v>3.288E-2</v>
      </c>
      <c r="E790" s="46">
        <v>4.9320000000000003E-2</v>
      </c>
      <c r="F790" s="46">
        <v>6.5759999999999999E-2</v>
      </c>
      <c r="G790" s="46">
        <v>8.2199999999999995E-2</v>
      </c>
      <c r="H790" s="46">
        <v>9.8640000000000005E-2</v>
      </c>
      <c r="I790" s="46">
        <v>0.11507999999999999</v>
      </c>
      <c r="J790" s="46">
        <v>0.13152</v>
      </c>
      <c r="K790" s="46">
        <v>0.14795999999999998</v>
      </c>
      <c r="L790" s="47">
        <v>0.16439999999999999</v>
      </c>
    </row>
    <row r="791" spans="1:12" ht="12.75">
      <c r="A791" s="41">
        <v>754</v>
      </c>
      <c r="B791" s="45" t="s">
        <v>635</v>
      </c>
      <c r="C791" s="46">
        <v>1.6300000000000002E-2</v>
      </c>
      <c r="D791" s="46">
        <v>3.2600000000000004E-2</v>
      </c>
      <c r="E791" s="46">
        <v>4.8900000000000006E-2</v>
      </c>
      <c r="F791" s="46">
        <v>6.5200000000000008E-2</v>
      </c>
      <c r="G791" s="46">
        <v>8.1499999999999989E-2</v>
      </c>
      <c r="H791" s="46">
        <v>9.7799999999999998E-2</v>
      </c>
      <c r="I791" s="46">
        <v>0.11409999999999998</v>
      </c>
      <c r="J791" s="46">
        <v>0.13039999999999999</v>
      </c>
      <c r="K791" s="46">
        <v>0.14669999999999997</v>
      </c>
      <c r="L791" s="47">
        <v>0.16299999999999998</v>
      </c>
    </row>
    <row r="792" spans="1:12" ht="12.75">
      <c r="A792" s="41">
        <v>755</v>
      </c>
      <c r="B792" s="45" t="s">
        <v>635</v>
      </c>
      <c r="C792" s="46">
        <v>2.4200000000000003E-3</v>
      </c>
      <c r="D792" s="46">
        <v>4.8400000000000006E-3</v>
      </c>
      <c r="E792" s="46">
        <v>7.2600000000000008E-3</v>
      </c>
      <c r="F792" s="46">
        <v>9.6800000000000011E-3</v>
      </c>
      <c r="G792" s="46">
        <v>1.21E-2</v>
      </c>
      <c r="H792" s="46">
        <v>1.4519999999999998E-2</v>
      </c>
      <c r="I792" s="46">
        <v>1.6939999999999997E-2</v>
      </c>
      <c r="J792" s="46">
        <v>1.9359999999999999E-2</v>
      </c>
      <c r="K792" s="46">
        <v>2.1779999999999997E-2</v>
      </c>
      <c r="L792" s="47">
        <v>2.4199999999999999E-2</v>
      </c>
    </row>
    <row r="793" spans="1:12" ht="12.75">
      <c r="A793" s="41">
        <v>756</v>
      </c>
      <c r="B793" s="45" t="s">
        <v>635</v>
      </c>
      <c r="C793" s="46">
        <v>2.8066666666666665E-3</v>
      </c>
      <c r="D793" s="46">
        <v>5.613333333333333E-3</v>
      </c>
      <c r="E793" s="46">
        <v>8.4200000000000004E-3</v>
      </c>
      <c r="F793" s="46">
        <v>1.1226666666666666E-2</v>
      </c>
      <c r="G793" s="46">
        <v>1.4033333333333335E-2</v>
      </c>
      <c r="H793" s="46">
        <v>1.6840000000000001E-2</v>
      </c>
      <c r="I793" s="46">
        <v>1.964666666666667E-2</v>
      </c>
      <c r="J793" s="46">
        <v>2.2453333333333336E-2</v>
      </c>
      <c r="K793" s="46">
        <v>2.5260000000000001E-2</v>
      </c>
      <c r="L793" s="47">
        <v>2.806666666666667E-2</v>
      </c>
    </row>
    <row r="794" spans="1:12" ht="25.5">
      <c r="A794" s="41">
        <v>757</v>
      </c>
      <c r="B794" s="45" t="s">
        <v>636</v>
      </c>
      <c r="C794" s="46">
        <v>4.6800000000000001E-3</v>
      </c>
      <c r="D794" s="46">
        <v>9.3600000000000003E-3</v>
      </c>
      <c r="E794" s="46">
        <v>1.404E-2</v>
      </c>
      <c r="F794" s="46">
        <v>1.8720000000000001E-2</v>
      </c>
      <c r="G794" s="46">
        <v>2.3399999999999997E-2</v>
      </c>
      <c r="H794" s="46">
        <v>2.8080000000000001E-2</v>
      </c>
      <c r="I794" s="46">
        <v>3.2760000000000004E-2</v>
      </c>
      <c r="J794" s="46">
        <v>3.7440000000000001E-2</v>
      </c>
      <c r="K794" s="46">
        <v>4.2120000000000005E-2</v>
      </c>
      <c r="L794" s="47">
        <v>4.6800000000000008E-2</v>
      </c>
    </row>
    <row r="795" spans="1:12" ht="25.5">
      <c r="A795" s="41">
        <v>758</v>
      </c>
      <c r="B795" s="45" t="s">
        <v>636</v>
      </c>
      <c r="C795" s="46">
        <v>3.0000000000000003E-4</v>
      </c>
      <c r="D795" s="46">
        <v>6.0000000000000006E-4</v>
      </c>
      <c r="E795" s="46">
        <v>9.0000000000000008E-4</v>
      </c>
      <c r="F795" s="46">
        <v>1.2000000000000001E-3</v>
      </c>
      <c r="G795" s="46">
        <v>1.5E-3</v>
      </c>
      <c r="H795" s="46">
        <v>1.8000000000000002E-3</v>
      </c>
      <c r="I795" s="46">
        <v>2.1000000000000003E-3</v>
      </c>
      <c r="J795" s="46">
        <v>2.4000000000000002E-3</v>
      </c>
      <c r="K795" s="46">
        <v>2.7000000000000006E-3</v>
      </c>
      <c r="L795" s="47">
        <v>3.0000000000000009E-3</v>
      </c>
    </row>
    <row r="796" spans="1:12" ht="12.75">
      <c r="A796" s="41">
        <v>759</v>
      </c>
      <c r="B796" s="45" t="s">
        <v>637</v>
      </c>
      <c r="C796" s="46">
        <v>2.2633333333333333E-3</v>
      </c>
      <c r="D796" s="46">
        <v>4.5266666666666667E-3</v>
      </c>
      <c r="E796" s="46">
        <v>6.79E-3</v>
      </c>
      <c r="F796" s="46">
        <v>9.0533333333333334E-3</v>
      </c>
      <c r="G796" s="46">
        <v>1.1316666666666666E-2</v>
      </c>
      <c r="H796" s="46">
        <v>1.358E-2</v>
      </c>
      <c r="I796" s="46">
        <v>1.5843333333333334E-2</v>
      </c>
      <c r="J796" s="46">
        <v>1.8106666666666667E-2</v>
      </c>
      <c r="K796" s="46">
        <v>2.0370000000000003E-2</v>
      </c>
      <c r="L796" s="47">
        <v>2.2633333333333339E-2</v>
      </c>
    </row>
    <row r="797" spans="1:12" ht="12.75">
      <c r="A797" s="41">
        <v>760</v>
      </c>
      <c r="B797" s="45" t="s">
        <v>638</v>
      </c>
      <c r="C797" s="46">
        <v>2.3499999999999997E-3</v>
      </c>
      <c r="D797" s="46">
        <v>4.6999999999999993E-3</v>
      </c>
      <c r="E797" s="46">
        <v>7.049999999999999E-3</v>
      </c>
      <c r="F797" s="46">
        <v>9.3999999999999986E-3</v>
      </c>
      <c r="G797" s="46">
        <v>1.175E-2</v>
      </c>
      <c r="H797" s="46">
        <v>1.4099999999999998E-2</v>
      </c>
      <c r="I797" s="46">
        <v>1.6449999999999996E-2</v>
      </c>
      <c r="J797" s="46">
        <v>1.8799999999999997E-2</v>
      </c>
      <c r="K797" s="46">
        <v>2.1149999999999995E-2</v>
      </c>
      <c r="L797" s="47">
        <v>2.3499999999999993E-2</v>
      </c>
    </row>
    <row r="798" spans="1:12" ht="12.75">
      <c r="A798" s="41">
        <v>761</v>
      </c>
      <c r="B798" s="45" t="s">
        <v>639</v>
      </c>
      <c r="C798" s="46">
        <v>2.3766666666666667E-3</v>
      </c>
      <c r="D798" s="46">
        <v>4.7533333333333334E-3</v>
      </c>
      <c r="E798" s="46">
        <v>7.1300000000000001E-3</v>
      </c>
      <c r="F798" s="46">
        <v>9.5066666666666667E-3</v>
      </c>
      <c r="G798" s="46">
        <v>1.1883333333333334E-2</v>
      </c>
      <c r="H798" s="46">
        <v>1.426E-2</v>
      </c>
      <c r="I798" s="46">
        <v>1.6636666666666668E-2</v>
      </c>
      <c r="J798" s="46">
        <v>1.9013333333333333E-2</v>
      </c>
      <c r="K798" s="46">
        <v>2.1389999999999999E-2</v>
      </c>
      <c r="L798" s="47">
        <v>2.3766666666666665E-2</v>
      </c>
    </row>
    <row r="799" spans="1:12" ht="12.75">
      <c r="A799" s="41">
        <v>762</v>
      </c>
      <c r="B799" s="45" t="s">
        <v>640</v>
      </c>
      <c r="C799" s="46">
        <v>3.2399999999999998E-3</v>
      </c>
      <c r="D799" s="46">
        <v>6.4799999999999996E-3</v>
      </c>
      <c r="E799" s="46">
        <v>9.7199999999999995E-3</v>
      </c>
      <c r="F799" s="46">
        <v>1.2959999999999999E-2</v>
      </c>
      <c r="G799" s="46">
        <v>1.6199999999999999E-2</v>
      </c>
      <c r="H799" s="46">
        <v>1.9440000000000002E-2</v>
      </c>
      <c r="I799" s="46">
        <v>2.2680000000000002E-2</v>
      </c>
      <c r="J799" s="46">
        <v>2.5919999999999999E-2</v>
      </c>
      <c r="K799" s="46">
        <v>2.9159999999999998E-2</v>
      </c>
      <c r="L799" s="47">
        <v>3.2399999999999998E-2</v>
      </c>
    </row>
    <row r="800" spans="1:12" ht="12.75">
      <c r="A800" s="41">
        <v>763</v>
      </c>
      <c r="B800" s="45" t="s">
        <v>641</v>
      </c>
      <c r="C800" s="46">
        <v>1.1633333333333335E-3</v>
      </c>
      <c r="D800" s="46">
        <v>2.326666666666667E-3</v>
      </c>
      <c r="E800" s="46">
        <v>3.4900000000000005E-3</v>
      </c>
      <c r="F800" s="46">
        <v>4.653333333333334E-3</v>
      </c>
      <c r="G800" s="46">
        <v>5.8166666666666662E-3</v>
      </c>
      <c r="H800" s="46">
        <v>6.9800000000000001E-3</v>
      </c>
      <c r="I800" s="46">
        <v>8.1433333333333323E-3</v>
      </c>
      <c r="J800" s="46">
        <v>9.3066666666666662E-3</v>
      </c>
      <c r="K800" s="46">
        <v>1.0469999999999998E-2</v>
      </c>
      <c r="L800" s="47">
        <v>1.1633333333333332E-2</v>
      </c>
    </row>
    <row r="801" spans="1:12" ht="12.75">
      <c r="A801" s="41">
        <v>764</v>
      </c>
      <c r="B801" s="45" t="s">
        <v>642</v>
      </c>
      <c r="C801" s="46">
        <v>8.7366666666666669E-3</v>
      </c>
      <c r="D801" s="46">
        <v>1.7473333333333334E-2</v>
      </c>
      <c r="E801" s="46">
        <v>2.6210000000000001E-2</v>
      </c>
      <c r="F801" s="46">
        <v>3.4946666666666668E-2</v>
      </c>
      <c r="G801" s="46">
        <v>4.3683333333333338E-2</v>
      </c>
      <c r="H801" s="46">
        <v>5.2420000000000001E-2</v>
      </c>
      <c r="I801" s="46">
        <v>6.1156666666666665E-2</v>
      </c>
      <c r="J801" s="46">
        <v>6.9893333333333335E-2</v>
      </c>
      <c r="K801" s="46">
        <v>7.8630000000000005E-2</v>
      </c>
      <c r="L801" s="47">
        <v>8.7366666666666676E-2</v>
      </c>
    </row>
    <row r="802" spans="1:12" ht="12.75">
      <c r="A802" s="41">
        <v>765</v>
      </c>
      <c r="B802" s="45" t="s">
        <v>535</v>
      </c>
      <c r="C802" s="46">
        <v>3.4699999999999996E-3</v>
      </c>
      <c r="D802" s="46">
        <v>6.9399999999999991E-3</v>
      </c>
      <c r="E802" s="46">
        <v>1.0409999999999999E-2</v>
      </c>
      <c r="F802" s="46">
        <v>1.3879999999999998E-2</v>
      </c>
      <c r="G802" s="46">
        <v>1.7349999999999997E-2</v>
      </c>
      <c r="H802" s="46">
        <v>2.0819999999999998E-2</v>
      </c>
      <c r="I802" s="46">
        <v>2.4289999999999999E-2</v>
      </c>
      <c r="J802" s="46">
        <v>2.776E-2</v>
      </c>
      <c r="K802" s="46">
        <v>3.1230000000000001E-2</v>
      </c>
      <c r="L802" s="47">
        <v>3.4700000000000002E-2</v>
      </c>
    </row>
    <row r="803" spans="1:12" ht="12.75">
      <c r="A803" s="41">
        <v>766</v>
      </c>
      <c r="B803" s="45" t="s">
        <v>643</v>
      </c>
      <c r="C803" s="46">
        <v>1.6333333333333332E-3</v>
      </c>
      <c r="D803" s="46">
        <v>3.2666666666666664E-3</v>
      </c>
      <c r="E803" s="46">
        <v>4.8999999999999998E-3</v>
      </c>
      <c r="F803" s="46">
        <v>6.5333333333333328E-3</v>
      </c>
      <c r="G803" s="46">
        <v>8.1666666666666658E-3</v>
      </c>
      <c r="H803" s="46">
        <v>9.7999999999999997E-3</v>
      </c>
      <c r="I803" s="46">
        <v>1.1433333333333334E-2</v>
      </c>
      <c r="J803" s="46">
        <v>1.3066666666666667E-2</v>
      </c>
      <c r="K803" s="46">
        <v>1.4700000000000001E-2</v>
      </c>
      <c r="L803" s="47">
        <v>1.6333333333333335E-2</v>
      </c>
    </row>
    <row r="804" spans="1:12" ht="12.75">
      <c r="A804" s="41">
        <v>767</v>
      </c>
      <c r="B804" s="45" t="s">
        <v>524</v>
      </c>
      <c r="C804" s="46">
        <v>1.1086666666666665E-2</v>
      </c>
      <c r="D804" s="46">
        <v>2.217333333333333E-2</v>
      </c>
      <c r="E804" s="46">
        <v>3.3259999999999998E-2</v>
      </c>
      <c r="F804" s="46">
        <v>4.4346666666666659E-2</v>
      </c>
      <c r="G804" s="46">
        <v>5.5433333333333334E-2</v>
      </c>
      <c r="H804" s="46">
        <v>6.6519999999999996E-2</v>
      </c>
      <c r="I804" s="46">
        <v>7.7606666666666671E-2</v>
      </c>
      <c r="J804" s="46">
        <v>8.8693333333333332E-2</v>
      </c>
      <c r="K804" s="46">
        <v>9.9779999999999994E-2</v>
      </c>
      <c r="L804" s="47">
        <v>0.11086666666666667</v>
      </c>
    </row>
    <row r="805" spans="1:12" ht="12.75">
      <c r="A805" s="41">
        <v>768</v>
      </c>
      <c r="B805" s="45" t="s">
        <v>644</v>
      </c>
      <c r="C805" s="46">
        <v>4.7359999999999999E-2</v>
      </c>
      <c r="D805" s="46">
        <v>9.4719999999999999E-2</v>
      </c>
      <c r="E805" s="46">
        <v>0.14207999999999998</v>
      </c>
      <c r="F805" s="46">
        <v>0.18944</v>
      </c>
      <c r="G805" s="46">
        <v>0.23680000000000001</v>
      </c>
      <c r="H805" s="46">
        <v>0.28416000000000002</v>
      </c>
      <c r="I805" s="46">
        <v>0.33152000000000004</v>
      </c>
      <c r="J805" s="46">
        <v>0.37887999999999999</v>
      </c>
      <c r="K805" s="46">
        <v>0.42624000000000006</v>
      </c>
      <c r="L805" s="47">
        <v>0.47360000000000002</v>
      </c>
    </row>
    <row r="806" spans="1:12" ht="12.75">
      <c r="A806" s="41">
        <v>769</v>
      </c>
      <c r="B806" s="45" t="s">
        <v>645</v>
      </c>
      <c r="C806" s="46">
        <v>9.9999999999999991E-6</v>
      </c>
      <c r="D806" s="46">
        <v>1.9999999999999998E-5</v>
      </c>
      <c r="E806" s="46">
        <v>2.9999999999999997E-5</v>
      </c>
      <c r="F806" s="46">
        <v>3.9999999999999996E-5</v>
      </c>
      <c r="G806" s="46">
        <v>5.0000000000000002E-5</v>
      </c>
      <c r="H806" s="46">
        <v>6.0000000000000008E-5</v>
      </c>
      <c r="I806" s="46">
        <v>7.0000000000000007E-5</v>
      </c>
      <c r="J806" s="46">
        <v>8.0000000000000007E-5</v>
      </c>
      <c r="K806" s="46">
        <v>9.0000000000000019E-5</v>
      </c>
      <c r="L806" s="47">
        <v>1E-4</v>
      </c>
    </row>
    <row r="807" spans="1:12" ht="12.75">
      <c r="A807" s="41">
        <v>770</v>
      </c>
      <c r="B807" s="45" t="s">
        <v>646</v>
      </c>
      <c r="C807" s="46">
        <v>5.3799999999999994E-3</v>
      </c>
      <c r="D807" s="46">
        <v>1.0759999999999999E-2</v>
      </c>
      <c r="E807" s="46">
        <v>1.6139999999999998E-2</v>
      </c>
      <c r="F807" s="46">
        <v>2.1519999999999997E-2</v>
      </c>
      <c r="G807" s="46">
        <v>2.69E-2</v>
      </c>
      <c r="H807" s="46">
        <v>3.2279999999999996E-2</v>
      </c>
      <c r="I807" s="46">
        <v>3.7659999999999992E-2</v>
      </c>
      <c r="J807" s="46">
        <v>4.3039999999999995E-2</v>
      </c>
      <c r="K807" s="46">
        <v>4.8419999999999991E-2</v>
      </c>
      <c r="L807" s="47">
        <v>5.3800000000000001E-2</v>
      </c>
    </row>
    <row r="808" spans="1:12" ht="12.75">
      <c r="A808" s="41">
        <v>771</v>
      </c>
      <c r="B808" s="45" t="s">
        <v>647</v>
      </c>
      <c r="C808" s="46">
        <v>2.3800000000000002E-3</v>
      </c>
      <c r="D808" s="46">
        <v>4.7600000000000003E-3</v>
      </c>
      <c r="E808" s="46">
        <v>7.1400000000000005E-3</v>
      </c>
      <c r="F808" s="46">
        <v>9.5200000000000007E-3</v>
      </c>
      <c r="G808" s="46">
        <v>1.1900000000000001E-2</v>
      </c>
      <c r="H808" s="46">
        <v>1.4280000000000001E-2</v>
      </c>
      <c r="I808" s="46">
        <v>1.6660000000000001E-2</v>
      </c>
      <c r="J808" s="46">
        <v>1.9040000000000001E-2</v>
      </c>
      <c r="K808" s="46">
        <v>2.1420000000000002E-2</v>
      </c>
      <c r="L808" s="47">
        <v>2.3800000000000002E-2</v>
      </c>
    </row>
    <row r="809" spans="1:12" ht="25.5">
      <c r="A809" s="41">
        <v>772</v>
      </c>
      <c r="B809" s="45" t="s">
        <v>648</v>
      </c>
      <c r="C809" s="46">
        <v>6.6666666666666675E-6</v>
      </c>
      <c r="D809" s="46">
        <v>1.3333333333333335E-5</v>
      </c>
      <c r="E809" s="46">
        <v>2.0000000000000002E-5</v>
      </c>
      <c r="F809" s="46">
        <v>2.666666666666667E-5</v>
      </c>
      <c r="G809" s="46">
        <v>3.3333333333333335E-5</v>
      </c>
      <c r="H809" s="46">
        <v>3.9999999999999996E-5</v>
      </c>
      <c r="I809" s="46">
        <v>4.6666666666666665E-5</v>
      </c>
      <c r="J809" s="46">
        <v>5.3333333333333333E-5</v>
      </c>
      <c r="K809" s="46">
        <v>5.9999999999999995E-5</v>
      </c>
      <c r="L809" s="47">
        <v>6.6666666666666656E-5</v>
      </c>
    </row>
    <row r="810" spans="1:12" ht="12.75">
      <c r="A810" s="41">
        <v>773</v>
      </c>
      <c r="B810" s="45" t="s">
        <v>649</v>
      </c>
      <c r="C810" s="46">
        <v>6.9100000000000003E-3</v>
      </c>
      <c r="D810" s="46">
        <v>1.3820000000000001E-2</v>
      </c>
      <c r="E810" s="46">
        <v>2.0730000000000002E-2</v>
      </c>
      <c r="F810" s="46">
        <v>2.7640000000000001E-2</v>
      </c>
      <c r="G810" s="46">
        <v>3.4550000000000004E-2</v>
      </c>
      <c r="H810" s="46">
        <v>4.1460000000000011E-2</v>
      </c>
      <c r="I810" s="46">
        <v>4.837000000000001E-2</v>
      </c>
      <c r="J810" s="46">
        <v>5.528000000000001E-2</v>
      </c>
      <c r="K810" s="46">
        <v>6.2190000000000016E-2</v>
      </c>
      <c r="L810" s="47">
        <v>6.9100000000000023E-2</v>
      </c>
    </row>
    <row r="811" spans="1:12" ht="38.25">
      <c r="A811" s="41">
        <v>774</v>
      </c>
      <c r="B811" s="45" t="s">
        <v>650</v>
      </c>
      <c r="C811" s="46">
        <v>9.6666666666666667E-5</v>
      </c>
      <c r="D811" s="46">
        <v>1.9333333333333333E-4</v>
      </c>
      <c r="E811" s="46">
        <v>2.9E-4</v>
      </c>
      <c r="F811" s="46">
        <v>3.8666666666666667E-4</v>
      </c>
      <c r="G811" s="46">
        <v>4.8333333333333334E-4</v>
      </c>
      <c r="H811" s="46">
        <v>5.8E-4</v>
      </c>
      <c r="I811" s="46">
        <v>6.7666666666666667E-4</v>
      </c>
      <c r="J811" s="46">
        <v>7.7333333333333334E-4</v>
      </c>
      <c r="K811" s="46">
        <v>8.7000000000000001E-4</v>
      </c>
      <c r="L811" s="47">
        <v>9.6666666666666667E-4</v>
      </c>
    </row>
    <row r="812" spans="1:12" ht="12.75">
      <c r="A812" s="41">
        <v>775</v>
      </c>
      <c r="B812" s="45" t="s">
        <v>543</v>
      </c>
      <c r="C812" s="46">
        <v>3.6170000000000001E-2</v>
      </c>
      <c r="D812" s="46">
        <v>7.2340000000000002E-2</v>
      </c>
      <c r="E812" s="46">
        <v>0.10851</v>
      </c>
      <c r="F812" s="46">
        <v>0.14468</v>
      </c>
      <c r="G812" s="46">
        <v>0.18085000000000001</v>
      </c>
      <c r="H812" s="46">
        <v>0.21701999999999999</v>
      </c>
      <c r="I812" s="46">
        <v>0.25319000000000003</v>
      </c>
      <c r="J812" s="46">
        <v>0.28936000000000001</v>
      </c>
      <c r="K812" s="46">
        <v>0.32552999999999999</v>
      </c>
      <c r="L812" s="47">
        <v>0.36169999999999997</v>
      </c>
    </row>
    <row r="813" spans="1:12" ht="25.5">
      <c r="A813" s="41">
        <v>776</v>
      </c>
      <c r="B813" s="45" t="s">
        <v>651</v>
      </c>
      <c r="C813" s="46">
        <v>1.0476666666666665E-2</v>
      </c>
      <c r="D813" s="46">
        <v>2.0953333333333331E-2</v>
      </c>
      <c r="E813" s="46">
        <v>3.143E-2</v>
      </c>
      <c r="F813" s="46">
        <v>4.1906666666666662E-2</v>
      </c>
      <c r="G813" s="46">
        <v>5.2383333333333337E-2</v>
      </c>
      <c r="H813" s="46">
        <v>6.2859999999999999E-2</v>
      </c>
      <c r="I813" s="46">
        <v>7.3336666666666675E-2</v>
      </c>
      <c r="J813" s="46">
        <v>8.3813333333333337E-2</v>
      </c>
      <c r="K813" s="46">
        <v>9.4289999999999999E-2</v>
      </c>
      <c r="L813" s="47">
        <v>0.10476666666666667</v>
      </c>
    </row>
    <row r="814" spans="1:12" ht="12.75">
      <c r="A814" s="41">
        <v>777</v>
      </c>
      <c r="B814" s="45" t="s">
        <v>652</v>
      </c>
      <c r="C814" s="46">
        <v>9.2733333333333348E-3</v>
      </c>
      <c r="D814" s="46">
        <v>1.854666666666667E-2</v>
      </c>
      <c r="E814" s="46">
        <v>2.7820000000000004E-2</v>
      </c>
      <c r="F814" s="46">
        <v>3.7093333333333339E-2</v>
      </c>
      <c r="G814" s="46">
        <v>4.6366666666666667E-2</v>
      </c>
      <c r="H814" s="46">
        <v>5.5639999999999995E-2</v>
      </c>
      <c r="I814" s="46">
        <v>6.4913333333333323E-2</v>
      </c>
      <c r="J814" s="46">
        <v>7.4186666666666665E-2</v>
      </c>
      <c r="K814" s="46">
        <v>8.3459999999999993E-2</v>
      </c>
      <c r="L814" s="47">
        <v>9.273333333333332E-2</v>
      </c>
    </row>
    <row r="815" spans="1:12" ht="12.75">
      <c r="A815" s="41">
        <v>778</v>
      </c>
      <c r="B815" s="45" t="s">
        <v>653</v>
      </c>
      <c r="C815" s="46">
        <v>1.3546666666666667E-2</v>
      </c>
      <c r="D815" s="46">
        <v>2.7093333333333334E-2</v>
      </c>
      <c r="E815" s="46">
        <v>4.0640000000000003E-2</v>
      </c>
      <c r="F815" s="46">
        <v>5.4186666666666668E-2</v>
      </c>
      <c r="G815" s="46">
        <v>6.773333333333334E-2</v>
      </c>
      <c r="H815" s="46">
        <v>8.1280000000000019E-2</v>
      </c>
      <c r="I815" s="46">
        <v>9.4826666666666684E-2</v>
      </c>
      <c r="J815" s="46">
        <v>0.10837333333333335</v>
      </c>
      <c r="K815" s="46">
        <v>0.12192000000000003</v>
      </c>
      <c r="L815" s="47">
        <v>0.13546666666666671</v>
      </c>
    </row>
    <row r="816" spans="1:12" ht="12.75">
      <c r="A816" s="41">
        <v>779</v>
      </c>
      <c r="B816" s="45" t="s">
        <v>654</v>
      </c>
      <c r="C816" s="46">
        <v>2.4766666666666669E-3</v>
      </c>
      <c r="D816" s="46">
        <v>4.9533333333333339E-3</v>
      </c>
      <c r="E816" s="46">
        <v>7.4300000000000008E-3</v>
      </c>
      <c r="F816" s="46">
        <v>9.9066666666666678E-3</v>
      </c>
      <c r="G816" s="46">
        <v>1.2383333333333333E-2</v>
      </c>
      <c r="H816" s="46">
        <v>1.4860000000000002E-2</v>
      </c>
      <c r="I816" s="46">
        <v>1.733666666666667E-2</v>
      </c>
      <c r="J816" s="46">
        <v>1.9813333333333336E-2</v>
      </c>
      <c r="K816" s="46">
        <v>2.2290000000000004E-2</v>
      </c>
      <c r="L816" s="47">
        <v>2.4766666666666673E-2</v>
      </c>
    </row>
    <row r="817" spans="1:12" ht="12.75">
      <c r="A817" s="41">
        <v>780</v>
      </c>
      <c r="B817" s="45" t="s">
        <v>655</v>
      </c>
      <c r="C817" s="46">
        <v>3.3033333333333335E-3</v>
      </c>
      <c r="D817" s="46">
        <v>6.6066666666666669E-3</v>
      </c>
      <c r="E817" s="46">
        <v>9.9100000000000004E-3</v>
      </c>
      <c r="F817" s="46">
        <v>1.3213333333333334E-2</v>
      </c>
      <c r="G817" s="46">
        <v>1.6516666666666666E-2</v>
      </c>
      <c r="H817" s="46">
        <v>1.9819999999999997E-2</v>
      </c>
      <c r="I817" s="46">
        <v>2.3123333333333329E-2</v>
      </c>
      <c r="J817" s="46">
        <v>2.6426666666666668E-2</v>
      </c>
      <c r="K817" s="46">
        <v>2.9729999999999999E-2</v>
      </c>
      <c r="L817" s="47">
        <v>3.3033333333333338E-2</v>
      </c>
    </row>
    <row r="818" spans="1:12" ht="12.75">
      <c r="A818" s="41">
        <v>781</v>
      </c>
      <c r="B818" s="45" t="s">
        <v>655</v>
      </c>
      <c r="C818" s="46">
        <v>2.8433333333333331E-3</v>
      </c>
      <c r="D818" s="46">
        <v>5.6866666666666663E-3</v>
      </c>
      <c r="E818" s="46">
        <v>8.5299999999999994E-3</v>
      </c>
      <c r="F818" s="46">
        <v>1.1373333333333333E-2</v>
      </c>
      <c r="G818" s="46">
        <v>1.4216666666666666E-2</v>
      </c>
      <c r="H818" s="46">
        <v>1.7059999999999999E-2</v>
      </c>
      <c r="I818" s="46">
        <v>1.9903333333333332E-2</v>
      </c>
      <c r="J818" s="46">
        <v>2.2746666666666665E-2</v>
      </c>
      <c r="K818" s="46">
        <v>2.5589999999999998E-2</v>
      </c>
      <c r="L818" s="47">
        <v>2.8433333333333331E-2</v>
      </c>
    </row>
    <row r="819" spans="1:12" ht="12.75">
      <c r="A819" s="41">
        <v>782</v>
      </c>
      <c r="B819" s="45" t="s">
        <v>656</v>
      </c>
      <c r="C819" s="46">
        <v>4.5333333333333337E-3</v>
      </c>
      <c r="D819" s="46">
        <v>9.0666666666666673E-3</v>
      </c>
      <c r="E819" s="46">
        <v>1.3600000000000001E-2</v>
      </c>
      <c r="F819" s="46">
        <v>1.8133333333333335E-2</v>
      </c>
      <c r="G819" s="46">
        <v>2.2666666666666665E-2</v>
      </c>
      <c r="H819" s="46">
        <v>2.7199999999999995E-2</v>
      </c>
      <c r="I819" s="46">
        <v>3.1733333333333329E-2</v>
      </c>
      <c r="J819" s="46">
        <v>3.6266666666666662E-2</v>
      </c>
      <c r="K819" s="46">
        <v>4.0799999999999989E-2</v>
      </c>
      <c r="L819" s="47">
        <v>4.5333333333333323E-2</v>
      </c>
    </row>
    <row r="820" spans="1:12" ht="12.75">
      <c r="A820" s="41">
        <v>783</v>
      </c>
      <c r="B820" s="45" t="s">
        <v>657</v>
      </c>
      <c r="C820" s="46">
        <v>3.1333333333333332E-4</v>
      </c>
      <c r="D820" s="46">
        <v>6.2666666666666665E-4</v>
      </c>
      <c r="E820" s="46">
        <v>9.3999999999999997E-4</v>
      </c>
      <c r="F820" s="46">
        <v>1.2533333333333333E-3</v>
      </c>
      <c r="G820" s="46">
        <v>1.5666666666666667E-3</v>
      </c>
      <c r="H820" s="46">
        <v>1.8799999999999999E-3</v>
      </c>
      <c r="I820" s="46">
        <v>2.1933333333333332E-3</v>
      </c>
      <c r="J820" s="46">
        <v>2.5066666666666666E-3</v>
      </c>
      <c r="K820" s="46">
        <v>2.82E-3</v>
      </c>
      <c r="L820" s="47">
        <v>3.1333333333333335E-3</v>
      </c>
    </row>
    <row r="821" spans="1:12" ht="12.75">
      <c r="A821" s="41">
        <v>784</v>
      </c>
      <c r="B821" s="45" t="s">
        <v>658</v>
      </c>
      <c r="C821" s="46">
        <v>1.6633333333333333E-2</v>
      </c>
      <c r="D821" s="46">
        <v>3.3266666666666667E-2</v>
      </c>
      <c r="E821" s="46">
        <v>4.99E-2</v>
      </c>
      <c r="F821" s="46">
        <v>6.6533333333333333E-2</v>
      </c>
      <c r="G821" s="46">
        <v>8.3166666666666653E-2</v>
      </c>
      <c r="H821" s="46">
        <v>9.9799999999999972E-2</v>
      </c>
      <c r="I821" s="46">
        <v>0.11643333333333331</v>
      </c>
      <c r="J821" s="46">
        <v>0.13306666666666664</v>
      </c>
      <c r="K821" s="46">
        <v>0.14969999999999994</v>
      </c>
      <c r="L821" s="47">
        <v>0.16633333333333328</v>
      </c>
    </row>
    <row r="822" spans="1:12" ht="12.75">
      <c r="A822" s="41">
        <v>785</v>
      </c>
      <c r="B822" s="45" t="s">
        <v>659</v>
      </c>
      <c r="C822" s="46">
        <v>2.1933333333333332E-3</v>
      </c>
      <c r="D822" s="46">
        <v>4.3866666666666663E-3</v>
      </c>
      <c r="E822" s="46">
        <v>6.579999999999999E-3</v>
      </c>
      <c r="F822" s="46">
        <v>8.7733333333333326E-3</v>
      </c>
      <c r="G822" s="46">
        <v>1.0966666666666666E-2</v>
      </c>
      <c r="H822" s="46">
        <v>1.3159999999999998E-2</v>
      </c>
      <c r="I822" s="46">
        <v>1.5353333333333333E-2</v>
      </c>
      <c r="J822" s="46">
        <v>1.7546666666666665E-2</v>
      </c>
      <c r="K822" s="46">
        <v>1.9740000000000001E-2</v>
      </c>
      <c r="L822" s="47">
        <v>2.1933333333333332E-2</v>
      </c>
    </row>
    <row r="823" spans="1:12" ht="12.75">
      <c r="A823" s="41">
        <v>786</v>
      </c>
      <c r="B823" s="45" t="s">
        <v>544</v>
      </c>
      <c r="C823" s="46">
        <v>1.5033333333333333E-2</v>
      </c>
      <c r="D823" s="46">
        <v>3.0066666666666665E-2</v>
      </c>
      <c r="E823" s="46">
        <v>4.5100000000000001E-2</v>
      </c>
      <c r="F823" s="46">
        <v>6.013333333333333E-2</v>
      </c>
      <c r="G823" s="46">
        <v>7.5166666666666673E-2</v>
      </c>
      <c r="H823" s="46">
        <v>9.0200000000000002E-2</v>
      </c>
      <c r="I823" s="46">
        <v>0.10523333333333333</v>
      </c>
      <c r="J823" s="46">
        <v>0.12026666666666666</v>
      </c>
      <c r="K823" s="46">
        <v>0.1353</v>
      </c>
      <c r="L823" s="47">
        <v>0.15033333333333335</v>
      </c>
    </row>
    <row r="824" spans="1:12" ht="12.75">
      <c r="A824" s="41">
        <v>787</v>
      </c>
      <c r="B824" s="45" t="s">
        <v>660</v>
      </c>
      <c r="C824" s="46">
        <v>2.4933333333333335E-3</v>
      </c>
      <c r="D824" s="46">
        <v>4.986666666666667E-3</v>
      </c>
      <c r="E824" s="46">
        <v>7.4800000000000005E-3</v>
      </c>
      <c r="F824" s="46">
        <v>9.973333333333334E-3</v>
      </c>
      <c r="G824" s="46">
        <v>1.2466666666666668E-2</v>
      </c>
      <c r="H824" s="46">
        <v>1.4960000000000001E-2</v>
      </c>
      <c r="I824" s="46">
        <v>1.7453333333333335E-2</v>
      </c>
      <c r="J824" s="46">
        <v>1.9946666666666668E-2</v>
      </c>
      <c r="K824" s="46">
        <v>2.2440000000000005E-2</v>
      </c>
      <c r="L824" s="47">
        <v>2.4933333333333339E-2</v>
      </c>
    </row>
    <row r="825" spans="1:12" ht="12.75">
      <c r="A825" s="41">
        <v>788</v>
      </c>
      <c r="B825" s="45" t="s">
        <v>661</v>
      </c>
      <c r="C825" s="46">
        <v>5.6219999999999999E-2</v>
      </c>
      <c r="D825" s="46">
        <v>0.11244</v>
      </c>
      <c r="E825" s="46">
        <v>0.16866</v>
      </c>
      <c r="F825" s="46">
        <v>0.22488</v>
      </c>
      <c r="G825" s="46">
        <v>0.28110000000000002</v>
      </c>
      <c r="H825" s="46">
        <v>0.33732000000000006</v>
      </c>
      <c r="I825" s="46">
        <v>0.39354000000000006</v>
      </c>
      <c r="J825" s="46">
        <v>0.44976000000000005</v>
      </c>
      <c r="K825" s="46">
        <v>0.5059800000000001</v>
      </c>
      <c r="L825" s="47">
        <v>0.56220000000000014</v>
      </c>
    </row>
    <row r="826" spans="1:12" ht="12.75">
      <c r="A826" s="41">
        <v>789</v>
      </c>
      <c r="B826" s="45" t="s">
        <v>662</v>
      </c>
      <c r="C826" s="46">
        <v>2.6999999999999995E-4</v>
      </c>
      <c r="D826" s="46">
        <v>5.399999999999999E-4</v>
      </c>
      <c r="E826" s="46">
        <v>8.0999999999999985E-4</v>
      </c>
      <c r="F826" s="46">
        <v>1.0799999999999998E-3</v>
      </c>
      <c r="G826" s="46">
        <v>1.3500000000000001E-3</v>
      </c>
      <c r="H826" s="46">
        <v>1.6199999999999999E-3</v>
      </c>
      <c r="I826" s="46">
        <v>1.8900000000000002E-3</v>
      </c>
      <c r="J826" s="46">
        <v>2.16E-3</v>
      </c>
      <c r="K826" s="46">
        <v>2.4300000000000003E-3</v>
      </c>
      <c r="L826" s="47">
        <v>2.7000000000000001E-3</v>
      </c>
    </row>
    <row r="827" spans="1:12" ht="25.5">
      <c r="A827" s="41">
        <v>790</v>
      </c>
      <c r="B827" s="45" t="s">
        <v>663</v>
      </c>
      <c r="C827" s="46">
        <v>3.7999999999999996E-3</v>
      </c>
      <c r="D827" s="46">
        <v>7.5999999999999991E-3</v>
      </c>
      <c r="E827" s="46">
        <v>1.1399999999999999E-2</v>
      </c>
      <c r="F827" s="46">
        <v>1.5199999999999998E-2</v>
      </c>
      <c r="G827" s="46">
        <v>1.9E-2</v>
      </c>
      <c r="H827" s="46">
        <v>2.2800000000000001E-2</v>
      </c>
      <c r="I827" s="46">
        <v>2.6599999999999999E-2</v>
      </c>
      <c r="J827" s="46">
        <v>3.0399999999999996E-2</v>
      </c>
      <c r="K827" s="46">
        <v>3.4199999999999994E-2</v>
      </c>
      <c r="L827" s="47">
        <v>3.7999999999999992E-2</v>
      </c>
    </row>
    <row r="828" spans="1:12" ht="12.75">
      <c r="A828" s="41">
        <v>791</v>
      </c>
      <c r="B828" s="45" t="s">
        <v>664</v>
      </c>
      <c r="C828" s="46">
        <v>1.2666666666666668E-2</v>
      </c>
      <c r="D828" s="46">
        <v>2.5333333333333336E-2</v>
      </c>
      <c r="E828" s="46">
        <v>3.8000000000000006E-2</v>
      </c>
      <c r="F828" s="46">
        <v>5.0666666666666672E-2</v>
      </c>
      <c r="G828" s="46">
        <v>6.3333333333333353E-2</v>
      </c>
      <c r="H828" s="46">
        <v>7.6000000000000012E-2</v>
      </c>
      <c r="I828" s="46">
        <v>8.8666666666666699E-2</v>
      </c>
      <c r="J828" s="46">
        <v>0.10133333333333336</v>
      </c>
      <c r="K828" s="46">
        <v>0.11400000000000005</v>
      </c>
      <c r="L828" s="47">
        <v>0.12666666666666671</v>
      </c>
    </row>
    <row r="829" spans="1:12" ht="25.5">
      <c r="A829" s="41">
        <v>792</v>
      </c>
      <c r="B829" s="45" t="s">
        <v>665</v>
      </c>
      <c r="C829" s="46">
        <v>3.7266666666666668E-3</v>
      </c>
      <c r="D829" s="46">
        <v>7.4533333333333335E-3</v>
      </c>
      <c r="E829" s="46">
        <v>1.1180000000000001E-2</v>
      </c>
      <c r="F829" s="46">
        <v>1.4906666666666667E-2</v>
      </c>
      <c r="G829" s="46">
        <v>1.8633333333333335E-2</v>
      </c>
      <c r="H829" s="46">
        <v>2.2360000000000005E-2</v>
      </c>
      <c r="I829" s="46">
        <v>2.6086666666666671E-2</v>
      </c>
      <c r="J829" s="46">
        <v>2.9813333333333338E-2</v>
      </c>
      <c r="K829" s="46">
        <v>3.3540000000000007E-2</v>
      </c>
      <c r="L829" s="47">
        <v>3.7266666666666677E-2</v>
      </c>
    </row>
    <row r="830" spans="1:12" ht="12.75">
      <c r="A830" s="41">
        <v>793</v>
      </c>
      <c r="B830" s="45" t="s">
        <v>666</v>
      </c>
      <c r="C830" s="46">
        <v>1.8000000000000002E-3</v>
      </c>
      <c r="D830" s="46">
        <v>3.6000000000000003E-3</v>
      </c>
      <c r="E830" s="46">
        <v>5.4000000000000003E-3</v>
      </c>
      <c r="F830" s="46">
        <v>7.2000000000000007E-3</v>
      </c>
      <c r="G830" s="46">
        <v>9.0000000000000011E-3</v>
      </c>
      <c r="H830" s="46">
        <v>1.0800000000000001E-2</v>
      </c>
      <c r="I830" s="46">
        <v>1.26E-2</v>
      </c>
      <c r="J830" s="46">
        <v>1.44E-2</v>
      </c>
      <c r="K830" s="46">
        <v>1.6199999999999999E-2</v>
      </c>
      <c r="L830" s="47">
        <v>1.7999999999999999E-2</v>
      </c>
    </row>
    <row r="831" spans="1:12" ht="25.5">
      <c r="A831" s="41">
        <v>794</v>
      </c>
      <c r="B831" s="45" t="s">
        <v>667</v>
      </c>
      <c r="C831" s="46">
        <v>7.4333333333333348E-4</v>
      </c>
      <c r="D831" s="46">
        <v>1.486666666666667E-3</v>
      </c>
      <c r="E831" s="46">
        <v>2.2300000000000002E-3</v>
      </c>
      <c r="F831" s="46">
        <v>2.9733333333333339E-3</v>
      </c>
      <c r="G831" s="46">
        <v>3.7166666666666667E-3</v>
      </c>
      <c r="H831" s="46">
        <v>4.4600000000000004E-3</v>
      </c>
      <c r="I831" s="46">
        <v>5.2033333333333332E-3</v>
      </c>
      <c r="J831" s="46">
        <v>5.9466666666666678E-3</v>
      </c>
      <c r="K831" s="46">
        <v>6.6900000000000006E-3</v>
      </c>
      <c r="L831" s="47">
        <v>7.4333333333333335E-3</v>
      </c>
    </row>
    <row r="832" spans="1:12" ht="25.5">
      <c r="A832" s="41">
        <v>795</v>
      </c>
      <c r="B832" s="45" t="s">
        <v>668</v>
      </c>
      <c r="C832" s="46">
        <v>9.2266666666666677E-3</v>
      </c>
      <c r="D832" s="46">
        <v>1.8453333333333335E-2</v>
      </c>
      <c r="E832" s="46">
        <v>2.7680000000000003E-2</v>
      </c>
      <c r="F832" s="46">
        <v>3.6906666666666671E-2</v>
      </c>
      <c r="G832" s="46">
        <v>4.6133333333333332E-2</v>
      </c>
      <c r="H832" s="46">
        <v>5.5360000000000006E-2</v>
      </c>
      <c r="I832" s="46">
        <v>6.4586666666666681E-2</v>
      </c>
      <c r="J832" s="46">
        <v>7.3813333333333342E-2</v>
      </c>
      <c r="K832" s="46">
        <v>8.3040000000000017E-2</v>
      </c>
      <c r="L832" s="47">
        <v>9.2266666666666691E-2</v>
      </c>
    </row>
    <row r="833" spans="1:12" ht="38.25">
      <c r="A833" s="41">
        <v>796</v>
      </c>
      <c r="B833" s="45" t="s">
        <v>669</v>
      </c>
      <c r="C833" s="46">
        <v>2.6966666666666667E-2</v>
      </c>
      <c r="D833" s="46">
        <v>5.3933333333333333E-2</v>
      </c>
      <c r="E833" s="46">
        <v>8.09E-2</v>
      </c>
      <c r="F833" s="46">
        <v>0.10786666666666667</v>
      </c>
      <c r="G833" s="46">
        <v>0.13483333333333331</v>
      </c>
      <c r="H833" s="46">
        <v>0.16179999999999997</v>
      </c>
      <c r="I833" s="46">
        <v>0.18876666666666664</v>
      </c>
      <c r="J833" s="46">
        <v>0.21573333333333333</v>
      </c>
      <c r="K833" s="46">
        <v>0.2427</v>
      </c>
      <c r="L833" s="47">
        <v>0.26966666666666667</v>
      </c>
    </row>
    <row r="834" spans="1:12" ht="12.75">
      <c r="A834" s="41">
        <v>797</v>
      </c>
      <c r="B834" s="45" t="s">
        <v>670</v>
      </c>
      <c r="C834" s="46">
        <v>2.9900000000000005E-3</v>
      </c>
      <c r="D834" s="46">
        <v>5.9800000000000009E-3</v>
      </c>
      <c r="E834" s="46">
        <v>8.9700000000000023E-3</v>
      </c>
      <c r="F834" s="46">
        <v>1.1960000000000002E-2</v>
      </c>
      <c r="G834" s="46">
        <v>1.4950000000000001E-2</v>
      </c>
      <c r="H834" s="46">
        <v>1.7940000000000001E-2</v>
      </c>
      <c r="I834" s="46">
        <v>2.0930000000000001E-2</v>
      </c>
      <c r="J834" s="46">
        <v>2.3920000000000004E-2</v>
      </c>
      <c r="K834" s="46">
        <v>2.6910000000000003E-2</v>
      </c>
      <c r="L834" s="47">
        <v>2.9900000000000003E-2</v>
      </c>
    </row>
    <row r="835" spans="1:12" ht="12.75">
      <c r="A835" s="41">
        <v>798</v>
      </c>
      <c r="B835" s="45" t="s">
        <v>671</v>
      </c>
      <c r="C835" s="46">
        <v>1.9999999999999998E-5</v>
      </c>
      <c r="D835" s="46">
        <v>3.9999999999999996E-5</v>
      </c>
      <c r="E835" s="46">
        <v>5.9999999999999995E-5</v>
      </c>
      <c r="F835" s="46">
        <v>7.9999999999999993E-5</v>
      </c>
      <c r="G835" s="46">
        <v>1E-4</v>
      </c>
      <c r="H835" s="46">
        <v>1.2000000000000002E-4</v>
      </c>
      <c r="I835" s="46">
        <v>1.4000000000000001E-4</v>
      </c>
      <c r="J835" s="46">
        <v>1.6000000000000001E-4</v>
      </c>
      <c r="K835" s="46">
        <v>1.8000000000000004E-4</v>
      </c>
      <c r="L835" s="47">
        <v>2.0000000000000001E-4</v>
      </c>
    </row>
    <row r="836" spans="1:12" ht="12.75">
      <c r="A836" s="41">
        <v>799</v>
      </c>
      <c r="B836" s="45" t="s">
        <v>672</v>
      </c>
      <c r="C836" s="46">
        <v>4.6666666666666665E-5</v>
      </c>
      <c r="D836" s="46">
        <v>9.333333333333333E-5</v>
      </c>
      <c r="E836" s="46">
        <v>1.3999999999999999E-4</v>
      </c>
      <c r="F836" s="46">
        <v>1.8666666666666666E-4</v>
      </c>
      <c r="G836" s="46">
        <v>2.333333333333333E-4</v>
      </c>
      <c r="H836" s="46">
        <v>2.7999999999999998E-4</v>
      </c>
      <c r="I836" s="46">
        <v>3.2666666666666662E-4</v>
      </c>
      <c r="J836" s="46">
        <v>3.7333333333333326E-4</v>
      </c>
      <c r="K836" s="46">
        <v>4.1999999999999991E-4</v>
      </c>
      <c r="L836" s="47">
        <v>4.6666666666666655E-4</v>
      </c>
    </row>
    <row r="837" spans="1:12" ht="12.75">
      <c r="A837" s="41">
        <v>800</v>
      </c>
      <c r="B837" s="45" t="s">
        <v>673</v>
      </c>
      <c r="C837" s="46">
        <v>1.4999999999999999E-2</v>
      </c>
      <c r="D837" s="46">
        <v>0.03</v>
      </c>
      <c r="E837" s="46">
        <v>4.4999999999999998E-2</v>
      </c>
      <c r="F837" s="46">
        <v>0.06</v>
      </c>
      <c r="G837" s="46">
        <v>7.5000000000000011E-2</v>
      </c>
      <c r="H837" s="46">
        <v>9.0000000000000011E-2</v>
      </c>
      <c r="I837" s="46">
        <v>0.10500000000000001</v>
      </c>
      <c r="J837" s="46">
        <v>0.12</v>
      </c>
      <c r="K837" s="46">
        <v>0.13500000000000001</v>
      </c>
      <c r="L837" s="47">
        <v>0.15</v>
      </c>
    </row>
    <row r="838" spans="1:12" ht="25.5">
      <c r="A838" s="41">
        <v>801</v>
      </c>
      <c r="B838" s="45" t="s">
        <v>674</v>
      </c>
      <c r="C838" s="46">
        <v>2.8493333333333329E-2</v>
      </c>
      <c r="D838" s="46">
        <v>5.6986666666666658E-2</v>
      </c>
      <c r="E838" s="46">
        <v>8.5479999999999987E-2</v>
      </c>
      <c r="F838" s="46">
        <v>0.11397333333333332</v>
      </c>
      <c r="G838" s="46">
        <v>0.14246666666666666</v>
      </c>
      <c r="H838" s="46">
        <v>0.17096</v>
      </c>
      <c r="I838" s="46">
        <v>0.19945333333333332</v>
      </c>
      <c r="J838" s="46">
        <v>0.22794666666666663</v>
      </c>
      <c r="K838" s="46">
        <v>0.25643999999999995</v>
      </c>
      <c r="L838" s="47">
        <v>0.28493333333333326</v>
      </c>
    </row>
    <row r="839" spans="1:12" ht="12.75">
      <c r="A839" s="41">
        <v>802</v>
      </c>
      <c r="B839" s="45" t="s">
        <v>675</v>
      </c>
      <c r="C839" s="46">
        <v>6.5599999999999999E-3</v>
      </c>
      <c r="D839" s="46">
        <v>1.312E-2</v>
      </c>
      <c r="E839" s="46">
        <v>1.968E-2</v>
      </c>
      <c r="F839" s="46">
        <v>2.6239999999999999E-2</v>
      </c>
      <c r="G839" s="46">
        <v>3.2799999999999996E-2</v>
      </c>
      <c r="H839" s="46">
        <v>3.9359999999999999E-2</v>
      </c>
      <c r="I839" s="46">
        <v>4.5920000000000002E-2</v>
      </c>
      <c r="J839" s="46">
        <v>5.2479999999999999E-2</v>
      </c>
      <c r="K839" s="46">
        <v>5.9039999999999995E-2</v>
      </c>
      <c r="L839" s="47">
        <v>6.5599999999999992E-2</v>
      </c>
    </row>
    <row r="840" spans="1:12" ht="12.75">
      <c r="A840" s="41">
        <v>803</v>
      </c>
      <c r="B840" s="45" t="s">
        <v>676</v>
      </c>
      <c r="C840" s="46">
        <v>2.2066666666666667E-3</v>
      </c>
      <c r="D840" s="46">
        <v>4.4133333333333333E-3</v>
      </c>
      <c r="E840" s="46">
        <v>6.62E-3</v>
      </c>
      <c r="F840" s="46">
        <v>8.8266666666666667E-3</v>
      </c>
      <c r="G840" s="46">
        <v>1.1033333333333332E-2</v>
      </c>
      <c r="H840" s="46">
        <v>1.3239999999999998E-2</v>
      </c>
      <c r="I840" s="46">
        <v>1.5446666666666664E-2</v>
      </c>
      <c r="J840" s="46">
        <v>1.765333333333333E-2</v>
      </c>
      <c r="K840" s="46">
        <v>1.9859999999999996E-2</v>
      </c>
      <c r="L840" s="47">
        <v>2.2066666666666662E-2</v>
      </c>
    </row>
    <row r="841" spans="1:12" ht="12.75">
      <c r="A841" s="41">
        <v>804</v>
      </c>
      <c r="B841" s="45" t="s">
        <v>677</v>
      </c>
      <c r="C841" s="46">
        <v>1.2443333333333331E-2</v>
      </c>
      <c r="D841" s="46">
        <v>2.4886666666666661E-2</v>
      </c>
      <c r="E841" s="46">
        <v>3.7329999999999988E-2</v>
      </c>
      <c r="F841" s="46">
        <v>4.9773333333333322E-2</v>
      </c>
      <c r="G841" s="46">
        <v>6.2216666666666656E-2</v>
      </c>
      <c r="H841" s="46">
        <v>7.465999999999999E-2</v>
      </c>
      <c r="I841" s="46">
        <v>8.7103333333333324E-2</v>
      </c>
      <c r="J841" s="46">
        <v>9.9546666666666644E-2</v>
      </c>
      <c r="K841" s="46">
        <v>0.11198999999999998</v>
      </c>
      <c r="L841" s="47">
        <v>0.12443333333333331</v>
      </c>
    </row>
    <row r="842" spans="1:12" ht="38.25">
      <c r="A842" s="41">
        <v>805</v>
      </c>
      <c r="B842" s="45" t="s">
        <v>678</v>
      </c>
      <c r="C842" s="46">
        <v>1.8313333333333334E-2</v>
      </c>
      <c r="D842" s="46">
        <v>3.6626666666666668E-2</v>
      </c>
      <c r="E842" s="46">
        <v>5.4940000000000003E-2</v>
      </c>
      <c r="F842" s="46">
        <v>7.3253333333333337E-2</v>
      </c>
      <c r="G842" s="46">
        <v>9.1566666666666657E-2</v>
      </c>
      <c r="H842" s="46">
        <v>0.10988000000000001</v>
      </c>
      <c r="I842" s="46">
        <v>0.12819333333333335</v>
      </c>
      <c r="J842" s="46">
        <v>0.14650666666666667</v>
      </c>
      <c r="K842" s="46">
        <v>0.16482000000000002</v>
      </c>
      <c r="L842" s="47">
        <v>0.18313333333333337</v>
      </c>
    </row>
    <row r="843" spans="1:12" ht="12.75">
      <c r="A843" s="41">
        <v>806</v>
      </c>
      <c r="B843" s="45" t="s">
        <v>679</v>
      </c>
      <c r="C843" s="46">
        <v>3.6999999999999999E-4</v>
      </c>
      <c r="D843" s="46">
        <v>7.3999999999999999E-4</v>
      </c>
      <c r="E843" s="46">
        <v>1.1099999999999999E-3</v>
      </c>
      <c r="F843" s="46">
        <v>1.48E-3</v>
      </c>
      <c r="G843" s="46">
        <v>1.8500000000000001E-3</v>
      </c>
      <c r="H843" s="46">
        <v>2.2200000000000002E-3</v>
      </c>
      <c r="I843" s="46">
        <v>2.5900000000000003E-3</v>
      </c>
      <c r="J843" s="46">
        <v>2.96E-3</v>
      </c>
      <c r="K843" s="46">
        <v>3.3300000000000005E-3</v>
      </c>
      <c r="L843" s="47">
        <v>3.7000000000000002E-3</v>
      </c>
    </row>
    <row r="844" spans="1:12" ht="12.75">
      <c r="A844" s="41">
        <v>807</v>
      </c>
      <c r="B844" s="45" t="s">
        <v>680</v>
      </c>
      <c r="C844" s="46">
        <v>1.2176666666666666E-2</v>
      </c>
      <c r="D844" s="46">
        <v>2.4353333333333331E-2</v>
      </c>
      <c r="E844" s="46">
        <v>3.6529999999999993E-2</v>
      </c>
      <c r="F844" s="46">
        <v>4.8706666666666662E-2</v>
      </c>
      <c r="G844" s="46">
        <v>6.0883333333333331E-2</v>
      </c>
      <c r="H844" s="46">
        <v>7.306E-2</v>
      </c>
      <c r="I844" s="46">
        <v>8.5236666666666669E-2</v>
      </c>
      <c r="J844" s="46">
        <v>9.7413333333333324E-2</v>
      </c>
      <c r="K844" s="46">
        <v>0.10958999999999999</v>
      </c>
      <c r="L844" s="47">
        <v>0.12176666666666666</v>
      </c>
    </row>
    <row r="845" spans="1:12" ht="12.75">
      <c r="A845" s="41">
        <v>808</v>
      </c>
      <c r="B845" s="45" t="s">
        <v>681</v>
      </c>
      <c r="C845" s="46">
        <v>8.3166666666666667E-3</v>
      </c>
      <c r="D845" s="46">
        <v>1.6633333333333333E-2</v>
      </c>
      <c r="E845" s="46">
        <v>2.495E-2</v>
      </c>
      <c r="F845" s="46">
        <v>3.3266666666666667E-2</v>
      </c>
      <c r="G845" s="46">
        <v>4.1583333333333326E-2</v>
      </c>
      <c r="H845" s="46">
        <v>4.9899999999999986E-2</v>
      </c>
      <c r="I845" s="46">
        <v>5.8216666666666653E-2</v>
      </c>
      <c r="J845" s="46">
        <v>6.6533333333333319E-2</v>
      </c>
      <c r="K845" s="46">
        <v>7.4849999999999972E-2</v>
      </c>
      <c r="L845" s="47">
        <v>8.3166666666666639E-2</v>
      </c>
    </row>
    <row r="846" spans="1:12" ht="12.75">
      <c r="A846" s="41">
        <v>809</v>
      </c>
      <c r="B846" s="45" t="s">
        <v>682</v>
      </c>
      <c r="C846" s="46">
        <v>1E-4</v>
      </c>
      <c r="D846" s="46">
        <v>2.0000000000000001E-4</v>
      </c>
      <c r="E846" s="46">
        <v>3.0000000000000003E-4</v>
      </c>
      <c r="F846" s="46">
        <v>4.0000000000000002E-4</v>
      </c>
      <c r="G846" s="46">
        <v>5.0000000000000001E-4</v>
      </c>
      <c r="H846" s="46">
        <v>6.0000000000000006E-4</v>
      </c>
      <c r="I846" s="46">
        <v>7.000000000000001E-4</v>
      </c>
      <c r="J846" s="46">
        <v>8.0000000000000015E-4</v>
      </c>
      <c r="K846" s="46">
        <v>9.0000000000000019E-4</v>
      </c>
      <c r="L846" s="47">
        <v>1.0000000000000002E-3</v>
      </c>
    </row>
    <row r="847" spans="1:12" ht="12.75">
      <c r="A847" s="41">
        <v>810</v>
      </c>
      <c r="B847" s="45" t="s">
        <v>683</v>
      </c>
      <c r="C847" s="46">
        <v>3.3333333333333331E-3</v>
      </c>
      <c r="D847" s="46">
        <v>6.6666666666666662E-3</v>
      </c>
      <c r="E847" s="46">
        <v>9.9999999999999985E-3</v>
      </c>
      <c r="F847" s="46">
        <v>1.3333333333333332E-2</v>
      </c>
      <c r="G847" s="46">
        <v>1.6666666666666666E-2</v>
      </c>
      <c r="H847" s="46">
        <v>0.02</v>
      </c>
      <c r="I847" s="46">
        <v>2.3333333333333334E-2</v>
      </c>
      <c r="J847" s="46">
        <v>2.6666666666666665E-2</v>
      </c>
      <c r="K847" s="46">
        <v>0.03</v>
      </c>
      <c r="L847" s="47">
        <v>3.3333333333333333E-2</v>
      </c>
    </row>
    <row r="848" spans="1:12" ht="12.75">
      <c r="A848" s="41">
        <v>811</v>
      </c>
      <c r="B848" s="45" t="s">
        <v>684</v>
      </c>
      <c r="C848" s="46">
        <v>7.6999999999999996E-4</v>
      </c>
      <c r="D848" s="46">
        <v>1.5399999999999999E-3</v>
      </c>
      <c r="E848" s="46">
        <v>2.31E-3</v>
      </c>
      <c r="F848" s="46">
        <v>3.0799999999999998E-3</v>
      </c>
      <c r="G848" s="46">
        <v>3.8500000000000001E-3</v>
      </c>
      <c r="H848" s="46">
        <v>4.6200000000000008E-3</v>
      </c>
      <c r="I848" s="46">
        <v>5.3900000000000007E-3</v>
      </c>
      <c r="J848" s="46">
        <v>6.1600000000000005E-3</v>
      </c>
      <c r="K848" s="46">
        <v>6.9300000000000013E-3</v>
      </c>
      <c r="L848" s="47">
        <v>7.700000000000002E-3</v>
      </c>
    </row>
    <row r="849" spans="1:12" ht="12.75">
      <c r="A849" s="41">
        <v>812</v>
      </c>
      <c r="B849" s="45" t="s">
        <v>682</v>
      </c>
      <c r="C849" s="46">
        <v>1.0700000000000002E-3</v>
      </c>
      <c r="D849" s="46">
        <v>2.1400000000000004E-3</v>
      </c>
      <c r="E849" s="46">
        <v>3.2100000000000006E-3</v>
      </c>
      <c r="F849" s="46">
        <v>4.2800000000000008E-3</v>
      </c>
      <c r="G849" s="46">
        <v>5.3500000000000006E-3</v>
      </c>
      <c r="H849" s="46">
        <v>6.4200000000000004E-3</v>
      </c>
      <c r="I849" s="46">
        <v>7.4900000000000001E-3</v>
      </c>
      <c r="J849" s="46">
        <v>8.5599999999999999E-3</v>
      </c>
      <c r="K849" s="46">
        <v>9.6299999999999997E-3</v>
      </c>
      <c r="L849" s="47">
        <v>1.0699999999999999E-2</v>
      </c>
    </row>
    <row r="850" spans="1:12" ht="12.75">
      <c r="A850" s="41">
        <v>813</v>
      </c>
      <c r="B850" s="45" t="s">
        <v>685</v>
      </c>
      <c r="C850" s="46">
        <v>1.2543333333333333E-2</v>
      </c>
      <c r="D850" s="46">
        <v>2.5086666666666667E-2</v>
      </c>
      <c r="E850" s="46">
        <v>3.7629999999999997E-2</v>
      </c>
      <c r="F850" s="46">
        <v>5.0173333333333334E-2</v>
      </c>
      <c r="G850" s="46">
        <v>6.2716666666666671E-2</v>
      </c>
      <c r="H850" s="46">
        <v>7.5259999999999994E-2</v>
      </c>
      <c r="I850" s="46">
        <v>8.780333333333333E-2</v>
      </c>
      <c r="J850" s="46">
        <v>0.10034666666666667</v>
      </c>
      <c r="K850" s="46">
        <v>0.11288999999999999</v>
      </c>
      <c r="L850" s="47">
        <v>0.12543333333333331</v>
      </c>
    </row>
    <row r="851" spans="1:12" ht="12.75">
      <c r="A851" s="41">
        <v>814</v>
      </c>
      <c r="B851" s="45" t="s">
        <v>686</v>
      </c>
      <c r="C851" s="46">
        <v>3.7333333333333333E-3</v>
      </c>
      <c r="D851" s="46">
        <v>7.4666666666666666E-3</v>
      </c>
      <c r="E851" s="46">
        <v>1.12E-2</v>
      </c>
      <c r="F851" s="46">
        <v>1.4933333333333333E-2</v>
      </c>
      <c r="G851" s="46">
        <v>1.8666666666666668E-2</v>
      </c>
      <c r="H851" s="46">
        <v>2.2400000000000003E-2</v>
      </c>
      <c r="I851" s="46">
        <v>2.6133333333333335E-2</v>
      </c>
      <c r="J851" s="46">
        <v>2.9866666666666666E-2</v>
      </c>
      <c r="K851" s="46">
        <v>3.3599999999999998E-2</v>
      </c>
      <c r="L851" s="47">
        <v>3.7333333333333329E-2</v>
      </c>
    </row>
    <row r="852" spans="1:12" ht="12.75">
      <c r="A852" s="41">
        <v>815</v>
      </c>
      <c r="B852" s="45" t="s">
        <v>687</v>
      </c>
      <c r="C852" s="46">
        <v>9.4999999999999989E-4</v>
      </c>
      <c r="D852" s="46">
        <v>1.8999999999999998E-3</v>
      </c>
      <c r="E852" s="46">
        <v>2.8499999999999997E-3</v>
      </c>
      <c r="F852" s="46">
        <v>3.7999999999999996E-3</v>
      </c>
      <c r="G852" s="46">
        <v>4.7499999999999999E-3</v>
      </c>
      <c r="H852" s="46">
        <v>5.7000000000000002E-3</v>
      </c>
      <c r="I852" s="46">
        <v>6.6499999999999997E-3</v>
      </c>
      <c r="J852" s="46">
        <v>7.5999999999999991E-3</v>
      </c>
      <c r="K852" s="46">
        <v>8.5499999999999986E-3</v>
      </c>
      <c r="L852" s="47">
        <v>9.499999999999998E-3</v>
      </c>
    </row>
    <row r="853" spans="1:12" ht="12.75">
      <c r="A853" s="41">
        <v>816</v>
      </c>
      <c r="B853" s="45" t="s">
        <v>688</v>
      </c>
      <c r="C853" s="46">
        <v>2.3033333333333334E-3</v>
      </c>
      <c r="D853" s="46">
        <v>4.6066666666666669E-3</v>
      </c>
      <c r="E853" s="46">
        <v>6.9100000000000003E-3</v>
      </c>
      <c r="F853" s="46">
        <v>9.2133333333333338E-3</v>
      </c>
      <c r="G853" s="46">
        <v>1.1516666666666668E-2</v>
      </c>
      <c r="H853" s="46">
        <v>1.3820000000000001E-2</v>
      </c>
      <c r="I853" s="46">
        <v>1.6123333333333333E-2</v>
      </c>
      <c r="J853" s="46">
        <v>1.8426666666666668E-2</v>
      </c>
      <c r="K853" s="46">
        <v>2.0730000000000002E-2</v>
      </c>
      <c r="L853" s="47">
        <v>2.3033333333333336E-2</v>
      </c>
    </row>
    <row r="854" spans="1:12" ht="12.75">
      <c r="A854" s="41">
        <v>817</v>
      </c>
      <c r="B854" s="45" t="s">
        <v>689</v>
      </c>
      <c r="C854" s="46">
        <v>2.133333333333333E-3</v>
      </c>
      <c r="D854" s="46">
        <v>4.266666666666666E-3</v>
      </c>
      <c r="E854" s="46">
        <v>6.3999999999999994E-3</v>
      </c>
      <c r="F854" s="46">
        <v>8.533333333333332E-3</v>
      </c>
      <c r="G854" s="46">
        <v>1.0666666666666666E-2</v>
      </c>
      <c r="H854" s="46">
        <v>1.2799999999999999E-2</v>
      </c>
      <c r="I854" s="46">
        <v>1.4933333333333331E-2</v>
      </c>
      <c r="J854" s="46">
        <v>1.7066666666666664E-2</v>
      </c>
      <c r="K854" s="46">
        <v>1.9199999999999998E-2</v>
      </c>
      <c r="L854" s="47">
        <v>2.1333333333333333E-2</v>
      </c>
    </row>
    <row r="855" spans="1:12" ht="12.75">
      <c r="A855" s="41">
        <v>818</v>
      </c>
      <c r="B855" s="45" t="s">
        <v>690</v>
      </c>
      <c r="C855" s="46">
        <v>1.6666666666666664E-5</v>
      </c>
      <c r="D855" s="46">
        <v>3.3333333333333328E-5</v>
      </c>
      <c r="E855" s="46">
        <v>4.9999999999999996E-5</v>
      </c>
      <c r="F855" s="46">
        <v>6.6666666666666656E-5</v>
      </c>
      <c r="G855" s="46">
        <v>8.3333333333333331E-5</v>
      </c>
      <c r="H855" s="46">
        <v>9.9999999999999991E-5</v>
      </c>
      <c r="I855" s="46">
        <v>1.1666666666666665E-4</v>
      </c>
      <c r="J855" s="46">
        <v>1.3333333333333331E-4</v>
      </c>
      <c r="K855" s="46">
        <v>1.4999999999999999E-4</v>
      </c>
      <c r="L855" s="47">
        <v>1.6666666666666666E-4</v>
      </c>
    </row>
    <row r="856" spans="1:12" ht="12.75">
      <c r="A856" s="41">
        <v>819</v>
      </c>
      <c r="B856" s="45" t="s">
        <v>400</v>
      </c>
      <c r="C856" s="46">
        <v>3.5733333333333333E-3</v>
      </c>
      <c r="D856" s="46">
        <v>7.1466666666666666E-3</v>
      </c>
      <c r="E856" s="46">
        <v>1.072E-2</v>
      </c>
      <c r="F856" s="46">
        <v>1.4293333333333333E-2</v>
      </c>
      <c r="G856" s="46">
        <v>1.786666666666667E-2</v>
      </c>
      <c r="H856" s="46">
        <v>2.1440000000000001E-2</v>
      </c>
      <c r="I856" s="46">
        <v>2.5013333333333339E-2</v>
      </c>
      <c r="J856" s="46">
        <v>2.858666666666667E-2</v>
      </c>
      <c r="K856" s="46">
        <v>3.2160000000000008E-2</v>
      </c>
      <c r="L856" s="47">
        <v>3.5733333333333339E-2</v>
      </c>
    </row>
    <row r="857" spans="1:12" ht="12.75">
      <c r="A857" s="41">
        <v>820</v>
      </c>
      <c r="B857" s="45" t="s">
        <v>691</v>
      </c>
      <c r="C857" s="46">
        <v>2.4166666666666668E-3</v>
      </c>
      <c r="D857" s="46">
        <v>4.8333333333333336E-3</v>
      </c>
      <c r="E857" s="46">
        <v>7.2500000000000004E-3</v>
      </c>
      <c r="F857" s="46">
        <v>9.6666666666666672E-3</v>
      </c>
      <c r="G857" s="46">
        <v>1.2083333333333333E-2</v>
      </c>
      <c r="H857" s="46">
        <v>1.4500000000000001E-2</v>
      </c>
      <c r="I857" s="46">
        <v>1.691666666666667E-2</v>
      </c>
      <c r="J857" s="46">
        <v>1.9333333333333334E-2</v>
      </c>
      <c r="K857" s="46">
        <v>2.1750000000000005E-2</v>
      </c>
      <c r="L857" s="47">
        <v>2.416666666666667E-2</v>
      </c>
    </row>
    <row r="858" spans="1:12" ht="12.75">
      <c r="A858" s="41">
        <v>821</v>
      </c>
      <c r="B858" s="45" t="s">
        <v>691</v>
      </c>
      <c r="C858" s="46">
        <v>2.2199999999999998E-2</v>
      </c>
      <c r="D858" s="46">
        <v>4.4399999999999995E-2</v>
      </c>
      <c r="E858" s="46">
        <v>6.6599999999999993E-2</v>
      </c>
      <c r="F858" s="46">
        <v>8.879999999999999E-2</v>
      </c>
      <c r="G858" s="46">
        <v>0.11099999999999999</v>
      </c>
      <c r="H858" s="46">
        <v>0.13319999999999999</v>
      </c>
      <c r="I858" s="46">
        <v>0.15539999999999998</v>
      </c>
      <c r="J858" s="46">
        <v>0.17759999999999998</v>
      </c>
      <c r="K858" s="46">
        <v>0.19979999999999998</v>
      </c>
      <c r="L858" s="47">
        <v>0.22199999999999998</v>
      </c>
    </row>
    <row r="859" spans="1:12" ht="12.75">
      <c r="A859" s="41">
        <v>822</v>
      </c>
      <c r="B859" s="45" t="s">
        <v>691</v>
      </c>
      <c r="C859" s="46">
        <v>7.3933333333333334E-3</v>
      </c>
      <c r="D859" s="46">
        <v>1.4786666666666667E-2</v>
      </c>
      <c r="E859" s="46">
        <v>2.2179999999999998E-2</v>
      </c>
      <c r="F859" s="46">
        <v>2.9573333333333333E-2</v>
      </c>
      <c r="G859" s="46">
        <v>3.6966666666666669E-2</v>
      </c>
      <c r="H859" s="46">
        <v>4.4359999999999997E-2</v>
      </c>
      <c r="I859" s="46">
        <v>5.1753333333333339E-2</v>
      </c>
      <c r="J859" s="46">
        <v>5.9146666666666667E-2</v>
      </c>
      <c r="K859" s="46">
        <v>6.6539999999999988E-2</v>
      </c>
      <c r="L859" s="47">
        <v>7.3933333333333323E-2</v>
      </c>
    </row>
    <row r="860" spans="1:12" ht="12.75">
      <c r="A860" s="41">
        <v>823</v>
      </c>
      <c r="B860" s="45" t="s">
        <v>691</v>
      </c>
      <c r="C860" s="46">
        <v>2.32E-3</v>
      </c>
      <c r="D860" s="46">
        <v>4.64E-3</v>
      </c>
      <c r="E860" s="46">
        <v>6.96E-3</v>
      </c>
      <c r="F860" s="46">
        <v>9.2800000000000001E-3</v>
      </c>
      <c r="G860" s="46">
        <v>1.1599999999999999E-2</v>
      </c>
      <c r="H860" s="46">
        <v>1.392E-2</v>
      </c>
      <c r="I860" s="46">
        <v>1.6240000000000001E-2</v>
      </c>
      <c r="J860" s="46">
        <v>1.856E-2</v>
      </c>
      <c r="K860" s="46">
        <v>2.0879999999999999E-2</v>
      </c>
      <c r="L860" s="47">
        <v>2.3199999999999998E-2</v>
      </c>
    </row>
    <row r="861" spans="1:12" ht="12.75">
      <c r="A861" s="41">
        <v>824</v>
      </c>
      <c r="B861" s="45" t="s">
        <v>691</v>
      </c>
      <c r="C861" s="46">
        <v>4.5083333333333322E-2</v>
      </c>
      <c r="D861" s="46">
        <v>9.0166666666666645E-2</v>
      </c>
      <c r="E861" s="46">
        <v>0.13524999999999998</v>
      </c>
      <c r="F861" s="46">
        <v>0.18033333333333329</v>
      </c>
      <c r="G861" s="46">
        <v>0.22541666666666665</v>
      </c>
      <c r="H861" s="46">
        <v>0.27049999999999996</v>
      </c>
      <c r="I861" s="46">
        <v>0.31558333333333333</v>
      </c>
      <c r="J861" s="46">
        <v>0.36066666666666664</v>
      </c>
      <c r="K861" s="46">
        <v>0.40574999999999994</v>
      </c>
      <c r="L861" s="47">
        <v>0.45083333333333331</v>
      </c>
    </row>
    <row r="862" spans="1:12" ht="12.75">
      <c r="A862" s="41">
        <v>825</v>
      </c>
      <c r="B862" s="45" t="s">
        <v>691</v>
      </c>
      <c r="C862" s="46">
        <v>1.3253333333333332E-2</v>
      </c>
      <c r="D862" s="46">
        <v>2.6506666666666664E-2</v>
      </c>
      <c r="E862" s="46">
        <v>3.9759999999999997E-2</v>
      </c>
      <c r="F862" s="46">
        <v>5.3013333333333329E-2</v>
      </c>
      <c r="G862" s="46">
        <v>6.6266666666666668E-2</v>
      </c>
      <c r="H862" s="46">
        <v>7.9519999999999993E-2</v>
      </c>
      <c r="I862" s="46">
        <v>9.2773333333333319E-2</v>
      </c>
      <c r="J862" s="46">
        <v>0.10602666666666666</v>
      </c>
      <c r="K862" s="46">
        <v>0.11928</v>
      </c>
      <c r="L862" s="47">
        <v>0.13253333333333334</v>
      </c>
    </row>
    <row r="863" spans="1:12" ht="12.75">
      <c r="A863" s="41">
        <v>826</v>
      </c>
      <c r="B863" s="45" t="s">
        <v>691</v>
      </c>
      <c r="C863" s="46">
        <v>5.79E-3</v>
      </c>
      <c r="D863" s="46">
        <v>1.158E-2</v>
      </c>
      <c r="E863" s="46">
        <v>1.737E-2</v>
      </c>
      <c r="F863" s="46">
        <v>2.316E-2</v>
      </c>
      <c r="G863" s="46">
        <v>2.8950000000000004E-2</v>
      </c>
      <c r="H863" s="46">
        <v>3.474E-2</v>
      </c>
      <c r="I863" s="46">
        <v>4.0529999999999997E-2</v>
      </c>
      <c r="J863" s="46">
        <v>4.632E-2</v>
      </c>
      <c r="K863" s="46">
        <v>5.2110000000000004E-2</v>
      </c>
      <c r="L863" s="47">
        <v>5.7900000000000007E-2</v>
      </c>
    </row>
    <row r="864" spans="1:12" ht="12.75">
      <c r="A864" s="41">
        <v>827</v>
      </c>
      <c r="B864" s="45" t="s">
        <v>691</v>
      </c>
      <c r="C864" s="46">
        <v>8.033333333333332E-4</v>
      </c>
      <c r="D864" s="46">
        <v>1.6066666666666664E-3</v>
      </c>
      <c r="E864" s="46">
        <v>2.4099999999999998E-3</v>
      </c>
      <c r="F864" s="46">
        <v>3.2133333333333328E-3</v>
      </c>
      <c r="G864" s="46">
        <v>4.0166666666666666E-3</v>
      </c>
      <c r="H864" s="46">
        <v>4.8199999999999996E-3</v>
      </c>
      <c r="I864" s="46">
        <v>5.6233333333333335E-3</v>
      </c>
      <c r="J864" s="46">
        <v>6.4266666666666656E-3</v>
      </c>
      <c r="K864" s="46">
        <v>7.2299999999999994E-3</v>
      </c>
      <c r="L864" s="47">
        <v>8.0333333333333333E-3</v>
      </c>
    </row>
    <row r="865" spans="1:12" ht="12.75">
      <c r="A865" s="41">
        <v>828</v>
      </c>
      <c r="B865" s="45" t="s">
        <v>691</v>
      </c>
      <c r="C865" s="46">
        <v>1.7686666666666663E-2</v>
      </c>
      <c r="D865" s="46">
        <v>3.5373333333333326E-2</v>
      </c>
      <c r="E865" s="46">
        <v>5.3059999999999989E-2</v>
      </c>
      <c r="F865" s="46">
        <v>7.0746666666666652E-2</v>
      </c>
      <c r="G865" s="46">
        <v>8.8433333333333336E-2</v>
      </c>
      <c r="H865" s="46">
        <v>0.10611999999999999</v>
      </c>
      <c r="I865" s="46">
        <v>0.12380666666666668</v>
      </c>
      <c r="J865" s="46">
        <v>0.14149333333333333</v>
      </c>
      <c r="K865" s="46">
        <v>0.15918000000000002</v>
      </c>
      <c r="L865" s="47">
        <v>0.17686666666666667</v>
      </c>
    </row>
    <row r="866" spans="1:12" ht="12.75">
      <c r="A866" s="41">
        <v>829</v>
      </c>
      <c r="B866" s="45" t="s">
        <v>691</v>
      </c>
      <c r="C866" s="46">
        <v>1.4666666666666669E-3</v>
      </c>
      <c r="D866" s="46">
        <v>2.9333333333333338E-3</v>
      </c>
      <c r="E866" s="46">
        <v>4.4000000000000011E-3</v>
      </c>
      <c r="F866" s="46">
        <v>5.8666666666666676E-3</v>
      </c>
      <c r="G866" s="46">
        <v>7.3333333333333341E-3</v>
      </c>
      <c r="H866" s="46">
        <v>8.8000000000000023E-3</v>
      </c>
      <c r="I866" s="46">
        <v>1.0266666666666669E-2</v>
      </c>
      <c r="J866" s="46">
        <v>1.1733333333333335E-2</v>
      </c>
      <c r="K866" s="46">
        <v>1.3200000000000003E-2</v>
      </c>
      <c r="L866" s="47">
        <v>1.4666666666666672E-2</v>
      </c>
    </row>
    <row r="867" spans="1:12" ht="12.75">
      <c r="A867" s="41">
        <v>830</v>
      </c>
      <c r="B867" s="45" t="s">
        <v>692</v>
      </c>
      <c r="C867" s="46">
        <v>5.4666666666666665E-4</v>
      </c>
      <c r="D867" s="46">
        <v>1.0933333333333333E-3</v>
      </c>
      <c r="E867" s="46">
        <v>1.64E-3</v>
      </c>
      <c r="F867" s="46">
        <v>2.1866666666666666E-3</v>
      </c>
      <c r="G867" s="46">
        <v>2.7333333333333337E-3</v>
      </c>
      <c r="H867" s="46">
        <v>3.2800000000000008E-3</v>
      </c>
      <c r="I867" s="46">
        <v>3.8266666666666675E-3</v>
      </c>
      <c r="J867" s="46">
        <v>4.3733333333333341E-3</v>
      </c>
      <c r="K867" s="46">
        <v>4.9200000000000008E-3</v>
      </c>
      <c r="L867" s="47">
        <v>5.4666666666666683E-3</v>
      </c>
    </row>
    <row r="868" spans="1:12" ht="12.75">
      <c r="A868" s="41">
        <v>831</v>
      </c>
      <c r="B868" s="45" t="s">
        <v>692</v>
      </c>
      <c r="C868" s="46">
        <v>1.3993333333333335E-2</v>
      </c>
      <c r="D868" s="46">
        <v>2.798666666666667E-2</v>
      </c>
      <c r="E868" s="46">
        <v>4.1980000000000003E-2</v>
      </c>
      <c r="F868" s="46">
        <v>5.597333333333334E-2</v>
      </c>
      <c r="G868" s="46">
        <v>6.9966666666666677E-2</v>
      </c>
      <c r="H868" s="46">
        <v>8.3960000000000007E-2</v>
      </c>
      <c r="I868" s="46">
        <v>9.7953333333333337E-2</v>
      </c>
      <c r="J868" s="46">
        <v>0.11194666666666667</v>
      </c>
      <c r="K868" s="46">
        <v>0.12594</v>
      </c>
      <c r="L868" s="47">
        <v>0.13993333333333333</v>
      </c>
    </row>
    <row r="869" spans="1:12" ht="12.75">
      <c r="A869" s="41">
        <v>832</v>
      </c>
      <c r="B869" s="45" t="s">
        <v>693</v>
      </c>
      <c r="C869" s="46">
        <v>6.5166666666666663E-3</v>
      </c>
      <c r="D869" s="46">
        <v>1.3033333333333333E-2</v>
      </c>
      <c r="E869" s="46">
        <v>1.9549999999999998E-2</v>
      </c>
      <c r="F869" s="46">
        <v>2.6066666666666665E-2</v>
      </c>
      <c r="G869" s="46">
        <v>3.2583333333333325E-2</v>
      </c>
      <c r="H869" s="46">
        <v>3.9099999999999996E-2</v>
      </c>
      <c r="I869" s="46">
        <v>4.5616666666666653E-2</v>
      </c>
      <c r="J869" s="46">
        <v>5.2133333333333323E-2</v>
      </c>
      <c r="K869" s="46">
        <v>5.864999999999998E-2</v>
      </c>
      <c r="L869" s="47">
        <v>6.5166666666666651E-2</v>
      </c>
    </row>
    <row r="870" spans="1:12" ht="38.25">
      <c r="A870" s="41">
        <v>833</v>
      </c>
      <c r="B870" s="45" t="s">
        <v>694</v>
      </c>
      <c r="C870" s="46">
        <v>1.0613333333333332E-2</v>
      </c>
      <c r="D870" s="46">
        <v>2.1226666666666665E-2</v>
      </c>
      <c r="E870" s="46">
        <v>3.1839999999999993E-2</v>
      </c>
      <c r="F870" s="46">
        <v>4.2453333333333329E-2</v>
      </c>
      <c r="G870" s="46">
        <v>5.3066666666666665E-2</v>
      </c>
      <c r="H870" s="46">
        <v>6.368E-2</v>
      </c>
      <c r="I870" s="46">
        <v>7.4293333333333336E-2</v>
      </c>
      <c r="J870" s="46">
        <v>8.4906666666666672E-2</v>
      </c>
      <c r="K870" s="46">
        <v>9.5519999999999994E-2</v>
      </c>
      <c r="L870" s="47">
        <v>0.10613333333333333</v>
      </c>
    </row>
    <row r="871" spans="1:12" ht="12.75">
      <c r="A871" s="41">
        <v>834</v>
      </c>
      <c r="B871" s="45" t="s">
        <v>417</v>
      </c>
      <c r="C871" s="46">
        <v>6.6733333333333341E-3</v>
      </c>
      <c r="D871" s="46">
        <v>1.3346666666666668E-2</v>
      </c>
      <c r="E871" s="46">
        <v>2.0020000000000003E-2</v>
      </c>
      <c r="F871" s="46">
        <v>2.6693333333333336E-2</v>
      </c>
      <c r="G871" s="46">
        <v>3.3366666666666669E-2</v>
      </c>
      <c r="H871" s="46">
        <v>4.0040000000000006E-2</v>
      </c>
      <c r="I871" s="46">
        <v>4.6713333333333343E-2</v>
      </c>
      <c r="J871" s="46">
        <v>5.3386666666666679E-2</v>
      </c>
      <c r="K871" s="46">
        <v>6.0060000000000016E-2</v>
      </c>
      <c r="L871" s="47">
        <v>6.6733333333333353E-2</v>
      </c>
    </row>
    <row r="872" spans="1:12" ht="12.75">
      <c r="A872" s="41">
        <v>835</v>
      </c>
      <c r="B872" s="45" t="s">
        <v>402</v>
      </c>
      <c r="C872" s="46">
        <v>4.3133333333333339E-3</v>
      </c>
      <c r="D872" s="46">
        <v>8.6266666666666679E-3</v>
      </c>
      <c r="E872" s="46">
        <v>1.2940000000000002E-2</v>
      </c>
      <c r="F872" s="46">
        <v>1.7253333333333336E-2</v>
      </c>
      <c r="G872" s="46">
        <v>2.1566666666666665E-2</v>
      </c>
      <c r="H872" s="46">
        <v>2.588E-2</v>
      </c>
      <c r="I872" s="46">
        <v>3.0193333333333329E-2</v>
      </c>
      <c r="J872" s="46">
        <v>3.4506666666666665E-2</v>
      </c>
      <c r="K872" s="46">
        <v>3.8819999999999993E-2</v>
      </c>
      <c r="L872" s="47">
        <v>4.3133333333333329E-2</v>
      </c>
    </row>
    <row r="873" spans="1:12" ht="12.75">
      <c r="A873" s="41">
        <v>836</v>
      </c>
      <c r="B873" s="45" t="s">
        <v>402</v>
      </c>
      <c r="C873" s="46">
        <v>1.7656666666666668E-2</v>
      </c>
      <c r="D873" s="46">
        <v>3.5313333333333335E-2</v>
      </c>
      <c r="E873" s="46">
        <v>5.2970000000000003E-2</v>
      </c>
      <c r="F873" s="46">
        <v>7.0626666666666671E-2</v>
      </c>
      <c r="G873" s="46">
        <v>8.8283333333333325E-2</v>
      </c>
      <c r="H873" s="46">
        <v>0.10593999999999998</v>
      </c>
      <c r="I873" s="46">
        <v>0.12359666666666665</v>
      </c>
      <c r="J873" s="46">
        <v>0.14125333333333331</v>
      </c>
      <c r="K873" s="46">
        <v>0.15890999999999997</v>
      </c>
      <c r="L873" s="47">
        <v>0.17656666666666662</v>
      </c>
    </row>
    <row r="874" spans="1:12" ht="12.75">
      <c r="A874" s="41">
        <v>837</v>
      </c>
      <c r="B874" s="45" t="s">
        <v>402</v>
      </c>
      <c r="C874" s="46">
        <v>6.6666666666666675E-6</v>
      </c>
      <c r="D874" s="46">
        <v>1.3333333333333335E-5</v>
      </c>
      <c r="E874" s="46">
        <v>2.0000000000000002E-5</v>
      </c>
      <c r="F874" s="46">
        <v>2.666666666666667E-5</v>
      </c>
      <c r="G874" s="46">
        <v>3.3333333333333335E-5</v>
      </c>
      <c r="H874" s="46">
        <v>3.9999999999999996E-5</v>
      </c>
      <c r="I874" s="46">
        <v>4.6666666666666665E-5</v>
      </c>
      <c r="J874" s="46">
        <v>5.3333333333333333E-5</v>
      </c>
      <c r="K874" s="46">
        <v>5.9999999999999995E-5</v>
      </c>
      <c r="L874" s="47">
        <v>6.6666666666666656E-5</v>
      </c>
    </row>
    <row r="875" spans="1:12" ht="12.75">
      <c r="A875" s="41">
        <v>838</v>
      </c>
      <c r="B875" s="45" t="s">
        <v>695</v>
      </c>
      <c r="C875" s="46">
        <v>6.7000000000000002E-4</v>
      </c>
      <c r="D875" s="46">
        <v>1.34E-3</v>
      </c>
      <c r="E875" s="46">
        <v>2.0100000000000001E-3</v>
      </c>
      <c r="F875" s="46">
        <v>2.6800000000000001E-3</v>
      </c>
      <c r="G875" s="46">
        <v>3.3499999999999997E-3</v>
      </c>
      <c r="H875" s="46">
        <v>4.0200000000000001E-3</v>
      </c>
      <c r="I875" s="46">
        <v>4.6900000000000006E-3</v>
      </c>
      <c r="J875" s="46">
        <v>5.3600000000000002E-3</v>
      </c>
      <c r="K875" s="46">
        <v>6.0300000000000006E-3</v>
      </c>
      <c r="L875" s="47">
        <v>6.6999999999999994E-3</v>
      </c>
    </row>
    <row r="876" spans="1:12" ht="12.75">
      <c r="A876" s="41">
        <v>839</v>
      </c>
      <c r="B876" s="45" t="s">
        <v>696</v>
      </c>
      <c r="C876" s="46">
        <v>4.8466666666666658E-3</v>
      </c>
      <c r="D876" s="46">
        <v>9.6933333333333316E-3</v>
      </c>
      <c r="E876" s="46">
        <v>1.4539999999999997E-2</v>
      </c>
      <c r="F876" s="46">
        <v>1.9386666666666663E-2</v>
      </c>
      <c r="G876" s="46">
        <v>2.4233333333333332E-2</v>
      </c>
      <c r="H876" s="46">
        <v>2.9080000000000002E-2</v>
      </c>
      <c r="I876" s="46">
        <v>3.3926666666666667E-2</v>
      </c>
      <c r="J876" s="46">
        <v>3.8773333333333333E-2</v>
      </c>
      <c r="K876" s="46">
        <v>4.3620000000000006E-2</v>
      </c>
      <c r="L876" s="47">
        <v>4.8466666666666665E-2</v>
      </c>
    </row>
    <row r="877" spans="1:12" ht="12.75">
      <c r="A877" s="41">
        <v>840</v>
      </c>
      <c r="B877" s="45" t="s">
        <v>697</v>
      </c>
      <c r="C877" s="46">
        <v>5.503333333333334E-3</v>
      </c>
      <c r="D877" s="46">
        <v>1.1006666666666668E-2</v>
      </c>
      <c r="E877" s="46">
        <v>1.6510000000000004E-2</v>
      </c>
      <c r="F877" s="46">
        <v>2.2013333333333336E-2</v>
      </c>
      <c r="G877" s="46">
        <v>2.7516666666666668E-2</v>
      </c>
      <c r="H877" s="46">
        <v>3.3020000000000001E-2</v>
      </c>
      <c r="I877" s="46">
        <v>3.8523333333333333E-2</v>
      </c>
      <c r="J877" s="46">
        <v>4.4026666666666665E-2</v>
      </c>
      <c r="K877" s="46">
        <v>4.9530000000000005E-2</v>
      </c>
      <c r="L877" s="47">
        <v>5.5033333333333337E-2</v>
      </c>
    </row>
    <row r="878" spans="1:12" ht="12.75">
      <c r="A878" s="41">
        <v>841</v>
      </c>
      <c r="B878" s="45" t="s">
        <v>698</v>
      </c>
      <c r="C878" s="46">
        <v>2.7006666666666665E-2</v>
      </c>
      <c r="D878" s="46">
        <v>5.401333333333333E-2</v>
      </c>
      <c r="E878" s="46">
        <v>8.1019999999999995E-2</v>
      </c>
      <c r="F878" s="46">
        <v>0.10802666666666666</v>
      </c>
      <c r="G878" s="46">
        <v>0.13503333333333334</v>
      </c>
      <c r="H878" s="46">
        <v>0.16204000000000002</v>
      </c>
      <c r="I878" s="46">
        <v>0.1890466666666667</v>
      </c>
      <c r="J878" s="46">
        <v>0.21605333333333332</v>
      </c>
      <c r="K878" s="46">
        <v>0.24306</v>
      </c>
      <c r="L878" s="47">
        <v>0.27006666666666662</v>
      </c>
    </row>
    <row r="879" spans="1:12" ht="12.75">
      <c r="A879" s="41">
        <v>842</v>
      </c>
      <c r="B879" s="45" t="s">
        <v>698</v>
      </c>
      <c r="C879" s="46">
        <v>5.4666666666666665E-4</v>
      </c>
      <c r="D879" s="46">
        <v>1.0933333333333333E-3</v>
      </c>
      <c r="E879" s="46">
        <v>1.64E-3</v>
      </c>
      <c r="F879" s="46">
        <v>2.1866666666666666E-3</v>
      </c>
      <c r="G879" s="46">
        <v>2.7333333333333337E-3</v>
      </c>
      <c r="H879" s="46">
        <v>3.2800000000000008E-3</v>
      </c>
      <c r="I879" s="46">
        <v>3.8266666666666675E-3</v>
      </c>
      <c r="J879" s="46">
        <v>4.3733333333333341E-3</v>
      </c>
      <c r="K879" s="46">
        <v>4.9200000000000008E-3</v>
      </c>
      <c r="L879" s="47">
        <v>5.4666666666666683E-3</v>
      </c>
    </row>
    <row r="880" spans="1:12" ht="12.75">
      <c r="A880" s="41">
        <v>843</v>
      </c>
      <c r="B880" s="45" t="s">
        <v>699</v>
      </c>
      <c r="C880" s="46">
        <v>1.1733333333333331E-3</v>
      </c>
      <c r="D880" s="46">
        <v>2.3466666666666662E-3</v>
      </c>
      <c r="E880" s="46">
        <v>3.5199999999999993E-3</v>
      </c>
      <c r="F880" s="46">
        <v>4.6933333333333323E-3</v>
      </c>
      <c r="G880" s="46">
        <v>5.8666666666666659E-3</v>
      </c>
      <c r="H880" s="46">
        <v>7.0399999999999994E-3</v>
      </c>
      <c r="I880" s="46">
        <v>8.2133333333333329E-3</v>
      </c>
      <c r="J880" s="46">
        <v>9.3866666666666664E-3</v>
      </c>
      <c r="K880" s="46">
        <v>1.056E-2</v>
      </c>
      <c r="L880" s="47">
        <v>1.1733333333333332E-2</v>
      </c>
    </row>
    <row r="881" spans="1:12" ht="12.75">
      <c r="A881" s="41">
        <v>844</v>
      </c>
      <c r="B881" s="45" t="s">
        <v>700</v>
      </c>
      <c r="C881" s="46">
        <v>3.0033333333333331E-3</v>
      </c>
      <c r="D881" s="46">
        <v>6.0066666666666662E-3</v>
      </c>
      <c r="E881" s="46">
        <v>9.0099999999999989E-3</v>
      </c>
      <c r="F881" s="46">
        <v>1.2013333333333332E-2</v>
      </c>
      <c r="G881" s="46">
        <v>1.5016666666666664E-2</v>
      </c>
      <c r="H881" s="46">
        <v>1.8019999999999994E-2</v>
      </c>
      <c r="I881" s="46">
        <v>2.1023333333333328E-2</v>
      </c>
      <c r="J881" s="46">
        <v>2.4026666666666661E-2</v>
      </c>
      <c r="K881" s="46">
        <v>2.7029999999999992E-2</v>
      </c>
      <c r="L881" s="47">
        <v>3.0033333333333322E-2</v>
      </c>
    </row>
    <row r="882" spans="1:12" ht="12.75">
      <c r="A882" s="41">
        <v>845</v>
      </c>
      <c r="B882" s="45" t="s">
        <v>403</v>
      </c>
      <c r="C882" s="46">
        <v>4.2833333333333334E-3</v>
      </c>
      <c r="D882" s="46">
        <v>8.5666666666666669E-3</v>
      </c>
      <c r="E882" s="46">
        <v>1.285E-2</v>
      </c>
      <c r="F882" s="46">
        <v>1.7133333333333334E-2</v>
      </c>
      <c r="G882" s="46">
        <v>2.1416666666666667E-2</v>
      </c>
      <c r="H882" s="46">
        <v>2.5700000000000001E-2</v>
      </c>
      <c r="I882" s="46">
        <v>2.9983333333333334E-2</v>
      </c>
      <c r="J882" s="46">
        <v>3.4266666666666667E-2</v>
      </c>
      <c r="K882" s="46">
        <v>3.8550000000000001E-2</v>
      </c>
      <c r="L882" s="47">
        <v>4.2833333333333334E-2</v>
      </c>
    </row>
    <row r="883" spans="1:12" ht="12.75">
      <c r="A883" s="41">
        <v>846</v>
      </c>
      <c r="B883" s="45" t="s">
        <v>403</v>
      </c>
      <c r="C883" s="46">
        <v>3.8033333333333335E-3</v>
      </c>
      <c r="D883" s="46">
        <v>7.606666666666667E-3</v>
      </c>
      <c r="E883" s="46">
        <v>1.141E-2</v>
      </c>
      <c r="F883" s="46">
        <v>1.5213333333333334E-2</v>
      </c>
      <c r="G883" s="46">
        <v>1.9016666666666668E-2</v>
      </c>
      <c r="H883" s="46">
        <v>2.282E-2</v>
      </c>
      <c r="I883" s="46">
        <v>2.6623333333333332E-2</v>
      </c>
      <c r="J883" s="46">
        <v>3.0426666666666664E-2</v>
      </c>
      <c r="K883" s="46">
        <v>3.4229999999999997E-2</v>
      </c>
      <c r="L883" s="47">
        <v>3.8033333333333329E-2</v>
      </c>
    </row>
    <row r="884" spans="1:12" ht="12.75">
      <c r="A884" s="41">
        <v>847</v>
      </c>
      <c r="B884" s="45" t="s">
        <v>403</v>
      </c>
      <c r="C884" s="46">
        <v>6.5233333333333341E-3</v>
      </c>
      <c r="D884" s="46">
        <v>1.3046666666666668E-2</v>
      </c>
      <c r="E884" s="46">
        <v>1.9570000000000004E-2</v>
      </c>
      <c r="F884" s="46">
        <v>2.6093333333333336E-2</v>
      </c>
      <c r="G884" s="46">
        <v>3.2616666666666669E-2</v>
      </c>
      <c r="H884" s="46">
        <v>3.9140000000000001E-2</v>
      </c>
      <c r="I884" s="46">
        <v>4.5663333333333334E-2</v>
      </c>
      <c r="J884" s="46">
        <v>5.2186666666666673E-2</v>
      </c>
      <c r="K884" s="46">
        <v>5.8709999999999998E-2</v>
      </c>
      <c r="L884" s="47">
        <v>6.5233333333333338E-2</v>
      </c>
    </row>
    <row r="885" spans="1:12" ht="12.75">
      <c r="A885" s="41">
        <v>848</v>
      </c>
      <c r="B885" s="45" t="s">
        <v>701</v>
      </c>
      <c r="C885" s="46">
        <v>1.3333333333333335E-3</v>
      </c>
      <c r="D885" s="46">
        <v>2.666666666666667E-3</v>
      </c>
      <c r="E885" s="46">
        <v>4.0000000000000001E-3</v>
      </c>
      <c r="F885" s="46">
        <v>5.333333333333334E-3</v>
      </c>
      <c r="G885" s="46">
        <v>6.6666666666666662E-3</v>
      </c>
      <c r="H885" s="46">
        <v>8.0000000000000002E-3</v>
      </c>
      <c r="I885" s="46">
        <v>9.3333333333333324E-3</v>
      </c>
      <c r="J885" s="46">
        <v>1.0666666666666666E-2</v>
      </c>
      <c r="K885" s="46">
        <v>1.2E-2</v>
      </c>
      <c r="L885" s="47">
        <v>1.3333333333333332E-2</v>
      </c>
    </row>
    <row r="886" spans="1:12" ht="12.75">
      <c r="A886" s="41">
        <v>849</v>
      </c>
      <c r="B886" s="45" t="s">
        <v>702</v>
      </c>
      <c r="C886" s="46">
        <v>5.8766666666666672E-3</v>
      </c>
      <c r="D886" s="46">
        <v>1.1753333333333334E-2</v>
      </c>
      <c r="E886" s="46">
        <v>1.763E-2</v>
      </c>
      <c r="F886" s="46">
        <v>2.3506666666666669E-2</v>
      </c>
      <c r="G886" s="46">
        <v>2.9383333333333331E-2</v>
      </c>
      <c r="H886" s="46">
        <v>3.526E-2</v>
      </c>
      <c r="I886" s="46">
        <v>4.1136666666666662E-2</v>
      </c>
      <c r="J886" s="46">
        <v>4.7013333333333338E-2</v>
      </c>
      <c r="K886" s="46">
        <v>5.289E-2</v>
      </c>
      <c r="L886" s="47">
        <v>5.8766666666666662E-2</v>
      </c>
    </row>
    <row r="887" spans="1:12" ht="12.75">
      <c r="A887" s="41">
        <v>850</v>
      </c>
      <c r="B887" s="45" t="s">
        <v>702</v>
      </c>
      <c r="C887" s="46">
        <v>6.6833333333333328E-3</v>
      </c>
      <c r="D887" s="46">
        <v>1.3366666666666666E-2</v>
      </c>
      <c r="E887" s="46">
        <v>2.0049999999999998E-2</v>
      </c>
      <c r="F887" s="46">
        <v>2.6733333333333331E-2</v>
      </c>
      <c r="G887" s="46">
        <v>3.3416666666666664E-2</v>
      </c>
      <c r="H887" s="46">
        <v>4.0100000000000004E-2</v>
      </c>
      <c r="I887" s="46">
        <v>4.6783333333333336E-2</v>
      </c>
      <c r="J887" s="46">
        <v>5.3466666666666662E-2</v>
      </c>
      <c r="K887" s="46">
        <v>6.0149999999999995E-2</v>
      </c>
      <c r="L887" s="47">
        <v>6.6833333333333328E-2</v>
      </c>
    </row>
    <row r="888" spans="1:12" ht="12.75">
      <c r="A888" s="41">
        <v>851</v>
      </c>
      <c r="B888" s="45" t="s">
        <v>703</v>
      </c>
      <c r="C888" s="46">
        <v>8.0000000000000004E-4</v>
      </c>
      <c r="D888" s="46">
        <v>1.6000000000000001E-3</v>
      </c>
      <c r="E888" s="46">
        <v>2.4000000000000002E-3</v>
      </c>
      <c r="F888" s="46">
        <v>3.2000000000000002E-3</v>
      </c>
      <c r="G888" s="46">
        <v>4.0000000000000001E-3</v>
      </c>
      <c r="H888" s="46">
        <v>4.8000000000000004E-3</v>
      </c>
      <c r="I888" s="46">
        <v>5.6000000000000008E-3</v>
      </c>
      <c r="J888" s="46">
        <v>6.4000000000000012E-3</v>
      </c>
      <c r="K888" s="46">
        <v>7.2000000000000015E-3</v>
      </c>
      <c r="L888" s="47">
        <v>8.0000000000000019E-3</v>
      </c>
    </row>
    <row r="889" spans="1:12" ht="12.75">
      <c r="A889" s="41">
        <v>852</v>
      </c>
      <c r="B889" s="45" t="s">
        <v>405</v>
      </c>
      <c r="C889" s="46">
        <v>5.1933333333333328E-3</v>
      </c>
      <c r="D889" s="46">
        <v>1.0386666666666666E-2</v>
      </c>
      <c r="E889" s="46">
        <v>1.5579999999999998E-2</v>
      </c>
      <c r="F889" s="46">
        <v>2.0773333333333331E-2</v>
      </c>
      <c r="G889" s="46">
        <v>2.5966666666666666E-2</v>
      </c>
      <c r="H889" s="46">
        <v>3.1159999999999997E-2</v>
      </c>
      <c r="I889" s="46">
        <v>3.6353333333333328E-2</v>
      </c>
      <c r="J889" s="46">
        <v>4.1546666666666662E-2</v>
      </c>
      <c r="K889" s="46">
        <v>4.673999999999999E-2</v>
      </c>
      <c r="L889" s="47">
        <v>5.1933333333333317E-2</v>
      </c>
    </row>
    <row r="890" spans="1:12" ht="12.75">
      <c r="A890" s="41">
        <v>853</v>
      </c>
      <c r="B890" s="45" t="s">
        <v>405</v>
      </c>
      <c r="C890" s="46">
        <v>8.5000000000000006E-4</v>
      </c>
      <c r="D890" s="46">
        <v>1.7000000000000001E-3</v>
      </c>
      <c r="E890" s="46">
        <v>2.5500000000000002E-3</v>
      </c>
      <c r="F890" s="46">
        <v>3.4000000000000002E-3</v>
      </c>
      <c r="G890" s="46">
        <v>4.2500000000000003E-3</v>
      </c>
      <c r="H890" s="46">
        <v>5.1000000000000004E-3</v>
      </c>
      <c r="I890" s="46">
        <v>5.9500000000000004E-3</v>
      </c>
      <c r="J890" s="46">
        <v>6.8000000000000005E-3</v>
      </c>
      <c r="K890" s="46">
        <v>7.6500000000000005E-3</v>
      </c>
      <c r="L890" s="47">
        <v>8.5000000000000006E-3</v>
      </c>
    </row>
    <row r="891" spans="1:12" ht="12.75">
      <c r="A891" s="41">
        <v>854</v>
      </c>
      <c r="B891" s="45" t="s">
        <v>405</v>
      </c>
      <c r="C891" s="46">
        <v>7.7666666666666672E-4</v>
      </c>
      <c r="D891" s="46">
        <v>1.5533333333333334E-3</v>
      </c>
      <c r="E891" s="46">
        <v>2.33E-3</v>
      </c>
      <c r="F891" s="46">
        <v>3.1066666666666669E-3</v>
      </c>
      <c r="G891" s="46">
        <v>3.8833333333333333E-3</v>
      </c>
      <c r="H891" s="46">
        <v>4.6599999999999992E-3</v>
      </c>
      <c r="I891" s="46">
        <v>5.436666666666666E-3</v>
      </c>
      <c r="J891" s="46">
        <v>6.2133333333333329E-3</v>
      </c>
      <c r="K891" s="46">
        <v>6.9899999999999988E-3</v>
      </c>
      <c r="L891" s="47">
        <v>7.7666666666666648E-3</v>
      </c>
    </row>
    <row r="892" spans="1:12" ht="38.25">
      <c r="A892" s="41">
        <v>855</v>
      </c>
      <c r="B892" s="45" t="s">
        <v>616</v>
      </c>
      <c r="C892" s="46">
        <v>2.5000000000000001E-4</v>
      </c>
      <c r="D892" s="46">
        <v>5.0000000000000001E-4</v>
      </c>
      <c r="E892" s="46">
        <v>7.5000000000000002E-4</v>
      </c>
      <c r="F892" s="46">
        <v>1E-3</v>
      </c>
      <c r="G892" s="46">
        <v>1.2500000000000002E-3</v>
      </c>
      <c r="H892" s="46">
        <v>1.5000000000000005E-3</v>
      </c>
      <c r="I892" s="46">
        <v>1.7500000000000005E-3</v>
      </c>
      <c r="J892" s="46">
        <v>2.0000000000000005E-3</v>
      </c>
      <c r="K892" s="46">
        <v>2.2500000000000007E-3</v>
      </c>
      <c r="L892" s="47">
        <v>2.5000000000000009E-3</v>
      </c>
    </row>
    <row r="893" spans="1:12" ht="12.75">
      <c r="A893" s="41">
        <v>856</v>
      </c>
      <c r="B893" s="45" t="s">
        <v>704</v>
      </c>
      <c r="C893" s="46">
        <v>4.8000000000000007E-4</v>
      </c>
      <c r="D893" s="46">
        <v>9.6000000000000013E-4</v>
      </c>
      <c r="E893" s="46">
        <v>1.4400000000000003E-3</v>
      </c>
      <c r="F893" s="46">
        <v>1.9200000000000003E-3</v>
      </c>
      <c r="G893" s="46">
        <v>2.4000000000000002E-3</v>
      </c>
      <c r="H893" s="46">
        <v>2.8800000000000002E-3</v>
      </c>
      <c r="I893" s="46">
        <v>3.3600000000000001E-3</v>
      </c>
      <c r="J893" s="46">
        <v>3.8400000000000005E-3</v>
      </c>
      <c r="K893" s="46">
        <v>4.3200000000000001E-3</v>
      </c>
      <c r="L893" s="47">
        <v>4.8000000000000004E-3</v>
      </c>
    </row>
    <row r="894" spans="1:12" ht="25.5">
      <c r="A894" s="41">
        <v>857</v>
      </c>
      <c r="B894" s="45" t="s">
        <v>705</v>
      </c>
      <c r="C894" s="46">
        <v>1.3366666666666666E-3</v>
      </c>
      <c r="D894" s="46">
        <v>2.6733333333333331E-3</v>
      </c>
      <c r="E894" s="46">
        <v>4.0099999999999997E-3</v>
      </c>
      <c r="F894" s="46">
        <v>5.3466666666666662E-3</v>
      </c>
      <c r="G894" s="46">
        <v>6.6833333333333328E-3</v>
      </c>
      <c r="H894" s="46">
        <v>8.0199999999999994E-3</v>
      </c>
      <c r="I894" s="46">
        <v>9.3566666666666659E-3</v>
      </c>
      <c r="J894" s="46">
        <v>1.0693333333333332E-2</v>
      </c>
      <c r="K894" s="46">
        <v>1.2029999999999999E-2</v>
      </c>
      <c r="L894" s="47">
        <v>1.3366666666666666E-2</v>
      </c>
    </row>
    <row r="895" spans="1:12" ht="25.5">
      <c r="A895" s="41">
        <v>858</v>
      </c>
      <c r="B895" s="45" t="s">
        <v>705</v>
      </c>
      <c r="C895" s="46">
        <v>2.4200000000000003E-3</v>
      </c>
      <c r="D895" s="46">
        <v>4.8400000000000006E-3</v>
      </c>
      <c r="E895" s="46">
        <v>7.2600000000000008E-3</v>
      </c>
      <c r="F895" s="46">
        <v>9.6800000000000011E-3</v>
      </c>
      <c r="G895" s="46">
        <v>1.21E-2</v>
      </c>
      <c r="H895" s="46">
        <v>1.4519999999999998E-2</v>
      </c>
      <c r="I895" s="46">
        <v>1.6939999999999997E-2</v>
      </c>
      <c r="J895" s="46">
        <v>1.9359999999999999E-2</v>
      </c>
      <c r="K895" s="46">
        <v>2.1779999999999997E-2</v>
      </c>
      <c r="L895" s="47">
        <v>2.4199999999999999E-2</v>
      </c>
    </row>
    <row r="896" spans="1:12" ht="12.75">
      <c r="A896" s="41">
        <v>859</v>
      </c>
      <c r="B896" s="45" t="s">
        <v>706</v>
      </c>
      <c r="C896" s="46">
        <v>2.8799999999999997E-3</v>
      </c>
      <c r="D896" s="46">
        <v>5.7599999999999995E-3</v>
      </c>
      <c r="E896" s="46">
        <v>8.6399999999999984E-3</v>
      </c>
      <c r="F896" s="46">
        <v>1.1519999999999999E-2</v>
      </c>
      <c r="G896" s="46">
        <v>1.44E-2</v>
      </c>
      <c r="H896" s="46">
        <v>1.7279999999999997E-2</v>
      </c>
      <c r="I896" s="46">
        <v>2.0159999999999997E-2</v>
      </c>
      <c r="J896" s="46">
        <v>2.3039999999999998E-2</v>
      </c>
      <c r="K896" s="46">
        <v>2.5919999999999995E-2</v>
      </c>
      <c r="L896" s="47">
        <v>2.8799999999999992E-2</v>
      </c>
    </row>
    <row r="897" spans="1:12" ht="12.75">
      <c r="A897" s="41">
        <v>860</v>
      </c>
      <c r="B897" s="45" t="s">
        <v>422</v>
      </c>
      <c r="C897" s="46">
        <v>1.0173333333333333E-2</v>
      </c>
      <c r="D897" s="46">
        <v>2.0346666666666666E-2</v>
      </c>
      <c r="E897" s="46">
        <v>3.0519999999999999E-2</v>
      </c>
      <c r="F897" s="46">
        <v>4.0693333333333331E-2</v>
      </c>
      <c r="G897" s="46">
        <v>5.0866666666666671E-2</v>
      </c>
      <c r="H897" s="46">
        <v>6.1040000000000011E-2</v>
      </c>
      <c r="I897" s="46">
        <v>7.1213333333333351E-2</v>
      </c>
      <c r="J897" s="46">
        <v>8.1386666666666677E-2</v>
      </c>
      <c r="K897" s="46">
        <v>9.1560000000000016E-2</v>
      </c>
      <c r="L897" s="47">
        <v>0.10173333333333334</v>
      </c>
    </row>
    <row r="898" spans="1:12" ht="12.75">
      <c r="A898" s="41">
        <v>861</v>
      </c>
      <c r="B898" s="45" t="s">
        <v>422</v>
      </c>
      <c r="C898" s="46">
        <v>5.803333333333334E-3</v>
      </c>
      <c r="D898" s="46">
        <v>1.1606666666666668E-2</v>
      </c>
      <c r="E898" s="46">
        <v>1.7410000000000002E-2</v>
      </c>
      <c r="F898" s="46">
        <v>2.3213333333333336E-2</v>
      </c>
      <c r="G898" s="46">
        <v>2.901666666666667E-2</v>
      </c>
      <c r="H898" s="46">
        <v>3.4820000000000004E-2</v>
      </c>
      <c r="I898" s="46">
        <v>4.0623333333333338E-2</v>
      </c>
      <c r="J898" s="46">
        <v>4.6426666666666672E-2</v>
      </c>
      <c r="K898" s="46">
        <v>5.2230000000000006E-2</v>
      </c>
      <c r="L898" s="47">
        <v>5.803333333333334E-2</v>
      </c>
    </row>
    <row r="899" spans="1:12" ht="12.75">
      <c r="A899" s="41">
        <v>862</v>
      </c>
      <c r="B899" s="45" t="s">
        <v>707</v>
      </c>
      <c r="C899" s="46">
        <v>6.4133333333333325E-3</v>
      </c>
      <c r="D899" s="46">
        <v>1.2826666666666665E-2</v>
      </c>
      <c r="E899" s="46">
        <v>1.9239999999999997E-2</v>
      </c>
      <c r="F899" s="46">
        <v>2.565333333333333E-2</v>
      </c>
      <c r="G899" s="46">
        <v>3.206666666666666E-2</v>
      </c>
      <c r="H899" s="46">
        <v>3.8479999999999986E-2</v>
      </c>
      <c r="I899" s="46">
        <v>4.489333333333332E-2</v>
      </c>
      <c r="J899" s="46">
        <v>5.1306666666666653E-2</v>
      </c>
      <c r="K899" s="46">
        <v>5.771999999999998E-2</v>
      </c>
      <c r="L899" s="47">
        <v>6.4133333333333306E-2</v>
      </c>
    </row>
    <row r="900" spans="1:12" ht="12.75">
      <c r="A900" s="41">
        <v>863</v>
      </c>
      <c r="B900" s="45" t="s">
        <v>708</v>
      </c>
      <c r="C900" s="46">
        <v>6.7933333333333344E-3</v>
      </c>
      <c r="D900" s="46">
        <v>1.3586666666666669E-2</v>
      </c>
      <c r="E900" s="46">
        <v>2.0380000000000002E-2</v>
      </c>
      <c r="F900" s="46">
        <v>2.7173333333333338E-2</v>
      </c>
      <c r="G900" s="46">
        <v>3.3966666666666673E-2</v>
      </c>
      <c r="H900" s="46">
        <v>4.0760000000000005E-2</v>
      </c>
      <c r="I900" s="46">
        <v>4.7553333333333336E-2</v>
      </c>
      <c r="J900" s="46">
        <v>5.4346666666666668E-2</v>
      </c>
      <c r="K900" s="46">
        <v>6.114E-2</v>
      </c>
      <c r="L900" s="47">
        <v>6.7933333333333332E-2</v>
      </c>
    </row>
    <row r="901" spans="1:12" ht="12.75">
      <c r="A901" s="41">
        <v>864</v>
      </c>
      <c r="B901" s="45" t="s">
        <v>709</v>
      </c>
      <c r="C901" s="46">
        <v>5.7616666666666656E-2</v>
      </c>
      <c r="D901" s="46">
        <v>0.11523333333333331</v>
      </c>
      <c r="E901" s="46">
        <v>0.17284999999999998</v>
      </c>
      <c r="F901" s="46">
        <v>0.23046666666666663</v>
      </c>
      <c r="G901" s="46">
        <v>0.2880833333333333</v>
      </c>
      <c r="H901" s="46">
        <v>0.34570000000000001</v>
      </c>
      <c r="I901" s="46">
        <v>0.40331666666666666</v>
      </c>
      <c r="J901" s="46">
        <v>0.46093333333333331</v>
      </c>
      <c r="K901" s="46">
        <v>0.51855000000000007</v>
      </c>
      <c r="L901" s="47">
        <v>0.57616666666666672</v>
      </c>
    </row>
    <row r="902" spans="1:12" ht="12.75">
      <c r="A902" s="41">
        <v>865</v>
      </c>
      <c r="B902" s="45" t="s">
        <v>710</v>
      </c>
      <c r="C902" s="46">
        <v>4.0133333333333332E-3</v>
      </c>
      <c r="D902" s="46">
        <v>8.0266666666666663E-3</v>
      </c>
      <c r="E902" s="46">
        <v>1.2039999999999999E-2</v>
      </c>
      <c r="F902" s="46">
        <v>1.6053333333333333E-2</v>
      </c>
      <c r="G902" s="46">
        <v>2.0066666666666667E-2</v>
      </c>
      <c r="H902" s="46">
        <v>2.4079999999999997E-2</v>
      </c>
      <c r="I902" s="46">
        <v>2.8093333333333331E-2</v>
      </c>
      <c r="J902" s="46">
        <v>3.2106666666666665E-2</v>
      </c>
      <c r="K902" s="46">
        <v>3.6119999999999999E-2</v>
      </c>
      <c r="L902" s="47">
        <v>4.0133333333333333E-2</v>
      </c>
    </row>
    <row r="903" spans="1:12" ht="25.5">
      <c r="A903" s="41">
        <v>866</v>
      </c>
      <c r="B903" s="45" t="s">
        <v>665</v>
      </c>
      <c r="C903" s="46">
        <v>8.6666666666666663E-4</v>
      </c>
      <c r="D903" s="46">
        <v>1.7333333333333333E-3</v>
      </c>
      <c r="E903" s="46">
        <v>2.5999999999999999E-3</v>
      </c>
      <c r="F903" s="46">
        <v>3.4666666666666665E-3</v>
      </c>
      <c r="G903" s="46">
        <v>4.3333333333333331E-3</v>
      </c>
      <c r="H903" s="46">
        <v>5.1999999999999998E-3</v>
      </c>
      <c r="I903" s="46">
        <v>6.0666666666666664E-3</v>
      </c>
      <c r="J903" s="46">
        <v>6.933333333333333E-3</v>
      </c>
      <c r="K903" s="46">
        <v>7.7999999999999996E-3</v>
      </c>
      <c r="L903" s="47">
        <v>8.6666666666666663E-3</v>
      </c>
    </row>
    <row r="904" spans="1:12" ht="25.5">
      <c r="A904" s="41">
        <v>867</v>
      </c>
      <c r="B904" s="45" t="s">
        <v>665</v>
      </c>
      <c r="C904" s="46">
        <v>8.3333333333333344E-5</v>
      </c>
      <c r="D904" s="46">
        <v>1.6666666666666669E-4</v>
      </c>
      <c r="E904" s="46">
        <v>2.5000000000000001E-4</v>
      </c>
      <c r="F904" s="46">
        <v>3.3333333333333338E-4</v>
      </c>
      <c r="G904" s="46">
        <v>4.1666666666666664E-4</v>
      </c>
      <c r="H904" s="46">
        <v>5.0000000000000001E-4</v>
      </c>
      <c r="I904" s="46">
        <v>5.8333333333333327E-4</v>
      </c>
      <c r="J904" s="46">
        <v>6.6666666666666664E-4</v>
      </c>
      <c r="K904" s="46">
        <v>7.5000000000000002E-4</v>
      </c>
      <c r="L904" s="47">
        <v>8.3333333333333328E-4</v>
      </c>
    </row>
    <row r="905" spans="1:12" ht="51">
      <c r="A905" s="41">
        <v>868</v>
      </c>
      <c r="B905" s="45" t="s">
        <v>711</v>
      </c>
      <c r="C905" s="46">
        <v>1.5000000000000001E-4</v>
      </c>
      <c r="D905" s="46">
        <v>3.0000000000000003E-4</v>
      </c>
      <c r="E905" s="46">
        <v>4.5000000000000004E-4</v>
      </c>
      <c r="F905" s="46">
        <v>6.0000000000000006E-4</v>
      </c>
      <c r="G905" s="46">
        <v>7.5000000000000002E-4</v>
      </c>
      <c r="H905" s="46">
        <v>9.0000000000000008E-4</v>
      </c>
      <c r="I905" s="46">
        <v>1.0500000000000002E-3</v>
      </c>
      <c r="J905" s="46">
        <v>1.2000000000000001E-3</v>
      </c>
      <c r="K905" s="46">
        <v>1.3500000000000003E-3</v>
      </c>
      <c r="L905" s="47">
        <v>1.5000000000000005E-3</v>
      </c>
    </row>
    <row r="906" spans="1:12" ht="12.75">
      <c r="A906" s="41">
        <v>869</v>
      </c>
      <c r="B906" s="45" t="s">
        <v>712</v>
      </c>
      <c r="C906" s="46">
        <v>3.623333333333333E-3</v>
      </c>
      <c r="D906" s="46">
        <v>7.246666666666666E-3</v>
      </c>
      <c r="E906" s="46">
        <v>1.0869999999999999E-2</v>
      </c>
      <c r="F906" s="46">
        <v>1.4493333333333332E-2</v>
      </c>
      <c r="G906" s="46">
        <v>1.8116666666666666E-2</v>
      </c>
      <c r="H906" s="46">
        <v>2.1740000000000002E-2</v>
      </c>
      <c r="I906" s="46">
        <v>2.5363333333333335E-2</v>
      </c>
      <c r="J906" s="46">
        <v>2.8986666666666668E-2</v>
      </c>
      <c r="K906" s="46">
        <v>3.261E-2</v>
      </c>
      <c r="L906" s="47">
        <v>3.623333333333334E-2</v>
      </c>
    </row>
    <row r="907" spans="1:12" ht="12.75">
      <c r="A907" s="41">
        <v>870</v>
      </c>
      <c r="B907" s="45" t="s">
        <v>713</v>
      </c>
      <c r="C907" s="46">
        <v>3.9333333333333332E-4</v>
      </c>
      <c r="D907" s="46">
        <v>7.8666666666666663E-4</v>
      </c>
      <c r="E907" s="46">
        <v>1.1800000000000001E-3</v>
      </c>
      <c r="F907" s="46">
        <v>1.5733333333333333E-3</v>
      </c>
      <c r="G907" s="46">
        <v>1.9666666666666669E-3</v>
      </c>
      <c r="H907" s="46">
        <v>2.3600000000000001E-3</v>
      </c>
      <c r="I907" s="46">
        <v>2.7533333333333338E-3</v>
      </c>
      <c r="J907" s="46">
        <v>3.1466666666666665E-3</v>
      </c>
      <c r="K907" s="46">
        <v>3.5400000000000002E-3</v>
      </c>
      <c r="L907" s="47">
        <v>3.9333333333333338E-3</v>
      </c>
    </row>
    <row r="908" spans="1:12" ht="12.75">
      <c r="A908" s="41">
        <v>871</v>
      </c>
      <c r="B908" s="45" t="s">
        <v>714</v>
      </c>
      <c r="C908" s="46">
        <v>2.7666666666666671E-4</v>
      </c>
      <c r="D908" s="46">
        <v>5.5333333333333341E-4</v>
      </c>
      <c r="E908" s="46">
        <v>8.3000000000000012E-4</v>
      </c>
      <c r="F908" s="46">
        <v>1.1066666666666668E-3</v>
      </c>
      <c r="G908" s="46">
        <v>1.3833333333333334E-3</v>
      </c>
      <c r="H908" s="46">
        <v>1.6600000000000002E-3</v>
      </c>
      <c r="I908" s="46">
        <v>1.936666666666667E-3</v>
      </c>
      <c r="J908" s="46">
        <v>2.2133333333333336E-3</v>
      </c>
      <c r="K908" s="46">
        <v>2.4900000000000009E-3</v>
      </c>
      <c r="L908" s="47">
        <v>2.7666666666666673E-3</v>
      </c>
    </row>
    <row r="909" spans="1:12" ht="12.75">
      <c r="A909" s="41">
        <v>872</v>
      </c>
      <c r="B909" s="45" t="s">
        <v>715</v>
      </c>
      <c r="C909" s="46">
        <v>5.2666666666666671E-4</v>
      </c>
      <c r="D909" s="46">
        <v>1.0533333333333334E-3</v>
      </c>
      <c r="E909" s="46">
        <v>1.5800000000000002E-3</v>
      </c>
      <c r="F909" s="46">
        <v>2.1066666666666668E-3</v>
      </c>
      <c r="G909" s="46">
        <v>2.6333333333333334E-3</v>
      </c>
      <c r="H909" s="46">
        <v>3.1600000000000005E-3</v>
      </c>
      <c r="I909" s="46">
        <v>3.6866666666666671E-3</v>
      </c>
      <c r="J909" s="46">
        <v>4.2133333333333337E-3</v>
      </c>
      <c r="K909" s="46">
        <v>4.7400000000000003E-3</v>
      </c>
      <c r="L909" s="47">
        <v>5.2666666666666669E-3</v>
      </c>
    </row>
    <row r="910" spans="1:12" ht="12.75">
      <c r="A910" s="41">
        <v>873</v>
      </c>
      <c r="B910" s="45" t="s">
        <v>716</v>
      </c>
      <c r="C910" s="46">
        <v>8.5000000000000006E-4</v>
      </c>
      <c r="D910" s="46">
        <v>1.7000000000000001E-3</v>
      </c>
      <c r="E910" s="46">
        <v>2.5500000000000002E-3</v>
      </c>
      <c r="F910" s="46">
        <v>3.4000000000000002E-3</v>
      </c>
      <c r="G910" s="46">
        <v>4.2500000000000003E-3</v>
      </c>
      <c r="H910" s="46">
        <v>5.1000000000000004E-3</v>
      </c>
      <c r="I910" s="46">
        <v>5.9500000000000004E-3</v>
      </c>
      <c r="J910" s="46">
        <v>6.8000000000000005E-3</v>
      </c>
      <c r="K910" s="46">
        <v>7.6500000000000005E-3</v>
      </c>
      <c r="L910" s="47">
        <v>8.5000000000000006E-3</v>
      </c>
    </row>
    <row r="911" spans="1:12" ht="12.75">
      <c r="A911" s="41">
        <v>874</v>
      </c>
      <c r="B911" s="48" t="s">
        <v>717</v>
      </c>
      <c r="C911" s="46">
        <v>4.8000000000000001E-2</v>
      </c>
      <c r="D911" s="46">
        <v>9.6000000000000002E-2</v>
      </c>
      <c r="E911" s="46">
        <v>0.14400000000000002</v>
      </c>
      <c r="F911" s="46">
        <v>0.192</v>
      </c>
      <c r="G911" s="46">
        <v>0.24</v>
      </c>
      <c r="H911" s="46">
        <v>0.28800000000000003</v>
      </c>
      <c r="I911" s="46">
        <v>0.33600000000000002</v>
      </c>
      <c r="J911" s="46">
        <v>0.38400000000000001</v>
      </c>
      <c r="K911" s="46">
        <v>0.43200000000000005</v>
      </c>
      <c r="L911" s="47">
        <v>0.48000000000000009</v>
      </c>
    </row>
    <row r="912" spans="1:12" ht="12.75">
      <c r="A912" s="41">
        <v>875</v>
      </c>
      <c r="B912" s="45" t="s">
        <v>718</v>
      </c>
      <c r="C912" s="46">
        <v>7.9133333333333347E-3</v>
      </c>
      <c r="D912" s="46">
        <v>1.5826666666666669E-2</v>
      </c>
      <c r="E912" s="46">
        <v>2.3740000000000004E-2</v>
      </c>
      <c r="F912" s="46">
        <v>3.1653333333333339E-2</v>
      </c>
      <c r="G912" s="46">
        <v>3.9566666666666667E-2</v>
      </c>
      <c r="H912" s="46">
        <v>4.7479999999999994E-2</v>
      </c>
      <c r="I912" s="46">
        <v>5.5393333333333329E-2</v>
      </c>
      <c r="J912" s="46">
        <v>6.3306666666666664E-2</v>
      </c>
      <c r="K912" s="46">
        <v>7.1219999999999992E-2</v>
      </c>
      <c r="L912" s="47">
        <v>7.9133333333333319E-2</v>
      </c>
    </row>
    <row r="913" spans="1:12" ht="12.75">
      <c r="A913" s="41">
        <v>876</v>
      </c>
      <c r="B913" s="45" t="s">
        <v>719</v>
      </c>
      <c r="C913" s="46">
        <v>1.5290000000000002E-2</v>
      </c>
      <c r="D913" s="46">
        <v>3.0580000000000003E-2</v>
      </c>
      <c r="E913" s="46">
        <v>4.5870000000000008E-2</v>
      </c>
      <c r="F913" s="46">
        <v>6.1160000000000006E-2</v>
      </c>
      <c r="G913" s="46">
        <v>7.6450000000000004E-2</v>
      </c>
      <c r="H913" s="46">
        <v>9.1740000000000002E-2</v>
      </c>
      <c r="I913" s="46">
        <v>0.10703000000000001</v>
      </c>
      <c r="J913" s="46">
        <v>0.12232000000000001</v>
      </c>
      <c r="K913" s="46">
        <v>0.13761000000000001</v>
      </c>
      <c r="L913" s="47">
        <v>0.15290000000000001</v>
      </c>
    </row>
    <row r="914" spans="1:12" ht="25.5">
      <c r="A914" s="41">
        <v>877</v>
      </c>
      <c r="B914" s="45" t="s">
        <v>720</v>
      </c>
      <c r="C914" s="46">
        <v>2.8320000000000001E-2</v>
      </c>
      <c r="D914" s="46">
        <v>5.6640000000000003E-2</v>
      </c>
      <c r="E914" s="46">
        <v>8.4960000000000008E-2</v>
      </c>
      <c r="F914" s="46">
        <v>0.11328000000000001</v>
      </c>
      <c r="G914" s="46">
        <v>0.1416</v>
      </c>
      <c r="H914" s="46">
        <v>0.16992000000000002</v>
      </c>
      <c r="I914" s="46">
        <v>0.19824000000000003</v>
      </c>
      <c r="J914" s="46">
        <v>0.22656000000000004</v>
      </c>
      <c r="K914" s="46">
        <v>0.25488000000000005</v>
      </c>
      <c r="L914" s="47">
        <v>0.28320000000000006</v>
      </c>
    </row>
    <row r="915" spans="1:12" ht="25.5">
      <c r="A915" s="41">
        <v>878</v>
      </c>
      <c r="B915" s="45" t="s">
        <v>721</v>
      </c>
      <c r="C915" s="46">
        <v>1.6533333333333334E-2</v>
      </c>
      <c r="D915" s="46">
        <v>3.3066666666666668E-2</v>
      </c>
      <c r="E915" s="46">
        <v>4.9600000000000005E-2</v>
      </c>
      <c r="F915" s="46">
        <v>6.6133333333333336E-2</v>
      </c>
      <c r="G915" s="46">
        <v>8.266666666666668E-2</v>
      </c>
      <c r="H915" s="46">
        <v>9.920000000000001E-2</v>
      </c>
      <c r="I915" s="46">
        <v>0.11573333333333334</v>
      </c>
      <c r="J915" s="46">
        <v>0.13226666666666667</v>
      </c>
      <c r="K915" s="46">
        <v>0.14880000000000002</v>
      </c>
      <c r="L915" s="47">
        <v>0.16533333333333336</v>
      </c>
    </row>
    <row r="916" spans="1:12" ht="12.75">
      <c r="A916" s="41">
        <v>879</v>
      </c>
      <c r="B916" s="45" t="s">
        <v>722</v>
      </c>
      <c r="C916" s="46">
        <v>4.7133333333333333E-3</v>
      </c>
      <c r="D916" s="46">
        <v>9.4266666666666665E-3</v>
      </c>
      <c r="E916" s="46">
        <v>1.414E-2</v>
      </c>
      <c r="F916" s="46">
        <v>1.8853333333333333E-2</v>
      </c>
      <c r="G916" s="46">
        <v>2.3566666666666666E-2</v>
      </c>
      <c r="H916" s="46">
        <v>2.828E-2</v>
      </c>
      <c r="I916" s="46">
        <v>3.2993333333333333E-2</v>
      </c>
      <c r="J916" s="46">
        <v>3.7706666666666666E-2</v>
      </c>
      <c r="K916" s="46">
        <v>4.2420000000000006E-2</v>
      </c>
      <c r="L916" s="47">
        <v>4.713333333333334E-2</v>
      </c>
    </row>
    <row r="917" spans="1:12" ht="12.75">
      <c r="A917" s="41">
        <v>880</v>
      </c>
      <c r="B917" s="45" t="s">
        <v>723</v>
      </c>
      <c r="C917" s="46">
        <v>4.9899999999999996E-3</v>
      </c>
      <c r="D917" s="46">
        <v>9.9799999999999993E-3</v>
      </c>
      <c r="E917" s="46">
        <v>1.4969999999999999E-2</v>
      </c>
      <c r="F917" s="46">
        <v>1.9959999999999999E-2</v>
      </c>
      <c r="G917" s="46">
        <v>2.495E-2</v>
      </c>
      <c r="H917" s="46">
        <v>2.9939999999999998E-2</v>
      </c>
      <c r="I917" s="46">
        <v>3.4929999999999996E-2</v>
      </c>
      <c r="J917" s="46">
        <v>3.9919999999999997E-2</v>
      </c>
      <c r="K917" s="46">
        <v>4.4909999999999992E-2</v>
      </c>
      <c r="L917" s="47">
        <v>4.9899999999999986E-2</v>
      </c>
    </row>
    <row r="918" spans="1:12" ht="25.5">
      <c r="A918" s="41">
        <v>881</v>
      </c>
      <c r="B918" s="45" t="s">
        <v>724</v>
      </c>
      <c r="C918" s="46">
        <v>3.7233333333333328E-3</v>
      </c>
      <c r="D918" s="46">
        <v>7.4466666666666657E-3</v>
      </c>
      <c r="E918" s="46">
        <v>1.1169999999999999E-2</v>
      </c>
      <c r="F918" s="46">
        <v>1.4893333333333331E-2</v>
      </c>
      <c r="G918" s="46">
        <v>1.8616666666666667E-2</v>
      </c>
      <c r="H918" s="46">
        <v>2.2339999999999999E-2</v>
      </c>
      <c r="I918" s="46">
        <v>2.6063333333333331E-2</v>
      </c>
      <c r="J918" s="46">
        <v>2.9786666666666663E-2</v>
      </c>
      <c r="K918" s="46">
        <v>3.3509999999999998E-2</v>
      </c>
      <c r="L918" s="47">
        <v>3.7233333333333334E-2</v>
      </c>
    </row>
    <row r="919" spans="1:12" ht="12.75">
      <c r="A919" s="41">
        <v>882</v>
      </c>
      <c r="B919" s="45" t="s">
        <v>725</v>
      </c>
      <c r="C919" s="46">
        <v>1.5479999999999999E-2</v>
      </c>
      <c r="D919" s="46">
        <v>3.0959999999999998E-2</v>
      </c>
      <c r="E919" s="46">
        <v>4.6439999999999995E-2</v>
      </c>
      <c r="F919" s="46">
        <v>6.1919999999999996E-2</v>
      </c>
      <c r="G919" s="46">
        <v>7.7399999999999997E-2</v>
      </c>
      <c r="H919" s="46">
        <v>9.287999999999999E-2</v>
      </c>
      <c r="I919" s="46">
        <v>0.10835999999999998</v>
      </c>
      <c r="J919" s="46">
        <v>0.12383999999999998</v>
      </c>
      <c r="K919" s="46">
        <v>0.13931999999999997</v>
      </c>
      <c r="L919" s="47">
        <v>0.15479999999999997</v>
      </c>
    </row>
    <row r="920" spans="1:12" ht="12.75">
      <c r="A920" s="41">
        <v>883</v>
      </c>
      <c r="B920" s="45" t="s">
        <v>726</v>
      </c>
      <c r="C920" s="46">
        <v>0.10666666666666666</v>
      </c>
      <c r="D920" s="46">
        <v>0.21333333333333332</v>
      </c>
      <c r="E920" s="46">
        <v>0.31999999999999995</v>
      </c>
      <c r="F920" s="46">
        <v>0.42666666666666664</v>
      </c>
      <c r="G920" s="46">
        <v>0.53333333333333333</v>
      </c>
      <c r="H920" s="46">
        <v>0.64</v>
      </c>
      <c r="I920" s="46">
        <v>0.7466666666666667</v>
      </c>
      <c r="J920" s="46">
        <v>0.85333333333333328</v>
      </c>
      <c r="K920" s="46">
        <v>0.96</v>
      </c>
      <c r="L920" s="47">
        <v>1.0666666666666667</v>
      </c>
    </row>
    <row r="921" spans="1:12" ht="12.75">
      <c r="A921" s="41">
        <v>884</v>
      </c>
      <c r="B921" s="45" t="s">
        <v>727</v>
      </c>
      <c r="C921" s="46">
        <v>4.156666666666667E-3</v>
      </c>
      <c r="D921" s="46">
        <v>8.313333333333334E-3</v>
      </c>
      <c r="E921" s="46">
        <v>1.2470000000000002E-2</v>
      </c>
      <c r="F921" s="46">
        <v>1.6626666666666668E-2</v>
      </c>
      <c r="G921" s="46">
        <v>2.0783333333333334E-2</v>
      </c>
      <c r="H921" s="46">
        <v>2.4940000000000004E-2</v>
      </c>
      <c r="I921" s="46">
        <v>2.9096666666666667E-2</v>
      </c>
      <c r="J921" s="46">
        <v>3.3253333333333336E-2</v>
      </c>
      <c r="K921" s="46">
        <v>3.7410000000000006E-2</v>
      </c>
      <c r="L921" s="47">
        <v>4.1566666666666675E-2</v>
      </c>
    </row>
    <row r="922" spans="1:12" ht="12.75">
      <c r="A922" s="41">
        <v>885</v>
      </c>
      <c r="B922" s="45" t="s">
        <v>728</v>
      </c>
      <c r="C922" s="46">
        <v>1.0713333333333332E-2</v>
      </c>
      <c r="D922" s="46">
        <v>2.1426666666666663E-2</v>
      </c>
      <c r="E922" s="46">
        <v>3.2139999999999995E-2</v>
      </c>
      <c r="F922" s="46">
        <v>4.2853333333333327E-2</v>
      </c>
      <c r="G922" s="46">
        <v>5.3566666666666665E-2</v>
      </c>
      <c r="H922" s="46">
        <v>6.4280000000000004E-2</v>
      </c>
      <c r="I922" s="46">
        <v>7.4993333333333329E-2</v>
      </c>
      <c r="J922" s="46">
        <v>8.5706666666666667E-2</v>
      </c>
      <c r="K922" s="46">
        <v>9.6420000000000006E-2</v>
      </c>
      <c r="L922" s="47">
        <v>0.10713333333333333</v>
      </c>
    </row>
    <row r="923" spans="1:12" ht="12.75">
      <c r="A923" s="41">
        <v>886</v>
      </c>
      <c r="B923" s="45" t="s">
        <v>729</v>
      </c>
      <c r="C923" s="46">
        <v>5.8699999999999994E-3</v>
      </c>
      <c r="D923" s="46">
        <v>1.1739999999999999E-2</v>
      </c>
      <c r="E923" s="46">
        <v>1.7609999999999997E-2</v>
      </c>
      <c r="F923" s="46">
        <v>2.3479999999999997E-2</v>
      </c>
      <c r="G923" s="46">
        <v>2.9349999999999994E-2</v>
      </c>
      <c r="H923" s="46">
        <v>3.5219999999999987E-2</v>
      </c>
      <c r="I923" s="46">
        <v>4.1089999999999988E-2</v>
      </c>
      <c r="J923" s="46">
        <v>4.6959999999999988E-2</v>
      </c>
      <c r="K923" s="46">
        <v>5.2829999999999981E-2</v>
      </c>
      <c r="L923" s="47">
        <v>5.8699999999999974E-2</v>
      </c>
    </row>
    <row r="924" spans="1:12" ht="12.75">
      <c r="A924" s="41">
        <v>887</v>
      </c>
      <c r="B924" s="45" t="s">
        <v>730</v>
      </c>
      <c r="C924" s="46">
        <v>8.7433333333333321E-3</v>
      </c>
      <c r="D924" s="46">
        <v>1.7486666666666664E-2</v>
      </c>
      <c r="E924" s="46">
        <v>2.6229999999999996E-2</v>
      </c>
      <c r="F924" s="46">
        <v>3.4973333333333328E-2</v>
      </c>
      <c r="G924" s="46">
        <v>4.3716666666666668E-2</v>
      </c>
      <c r="H924" s="46">
        <v>5.2460000000000007E-2</v>
      </c>
      <c r="I924" s="46">
        <v>6.1203333333333339E-2</v>
      </c>
      <c r="J924" s="46">
        <v>6.9946666666666671E-2</v>
      </c>
      <c r="K924" s="46">
        <v>7.869000000000001E-2</v>
      </c>
      <c r="L924" s="47">
        <v>8.7433333333333349E-2</v>
      </c>
    </row>
    <row r="925" spans="1:12" ht="12.75">
      <c r="A925" s="41">
        <v>888</v>
      </c>
      <c r="B925" s="45" t="s">
        <v>731</v>
      </c>
      <c r="C925" s="46">
        <v>1.3346666666666668E-2</v>
      </c>
      <c r="D925" s="46">
        <v>2.6693333333333336E-2</v>
      </c>
      <c r="E925" s="46">
        <v>4.0040000000000006E-2</v>
      </c>
      <c r="F925" s="46">
        <v>5.3386666666666673E-2</v>
      </c>
      <c r="G925" s="46">
        <v>6.6733333333333339E-2</v>
      </c>
      <c r="H925" s="46">
        <v>8.0080000000000012E-2</v>
      </c>
      <c r="I925" s="46">
        <v>9.3426666666666686E-2</v>
      </c>
      <c r="J925" s="46">
        <v>0.10677333333333336</v>
      </c>
      <c r="K925" s="46">
        <v>0.12012000000000003</v>
      </c>
      <c r="L925" s="47">
        <v>0.13346666666666671</v>
      </c>
    </row>
    <row r="926" spans="1:12" ht="25.5">
      <c r="A926" s="41">
        <v>889</v>
      </c>
      <c r="B926" s="45" t="s">
        <v>539</v>
      </c>
      <c r="C926" s="46">
        <v>1.1533333333333335E-3</v>
      </c>
      <c r="D926" s="46">
        <v>2.3066666666666669E-3</v>
      </c>
      <c r="E926" s="46">
        <v>3.4600000000000004E-3</v>
      </c>
      <c r="F926" s="46">
        <v>4.6133333333333339E-3</v>
      </c>
      <c r="G926" s="46">
        <v>5.7666666666666665E-3</v>
      </c>
      <c r="H926" s="46">
        <v>6.9200000000000008E-3</v>
      </c>
      <c r="I926" s="46">
        <v>8.0733333333333351E-3</v>
      </c>
      <c r="J926" s="46">
        <v>9.2266666666666677E-3</v>
      </c>
      <c r="K926" s="46">
        <v>1.0380000000000002E-2</v>
      </c>
      <c r="L926" s="47">
        <v>1.1533333333333336E-2</v>
      </c>
    </row>
    <row r="927" spans="1:12" ht="12.75">
      <c r="A927" s="41">
        <v>890</v>
      </c>
      <c r="B927" s="45" t="s">
        <v>732</v>
      </c>
      <c r="C927" s="46">
        <v>2.2799999999999999E-3</v>
      </c>
      <c r="D927" s="46">
        <v>4.5599999999999998E-3</v>
      </c>
      <c r="E927" s="46">
        <v>6.8399999999999997E-3</v>
      </c>
      <c r="F927" s="46">
        <v>9.1199999999999996E-3</v>
      </c>
      <c r="G927" s="46">
        <v>1.14E-2</v>
      </c>
      <c r="H927" s="46">
        <v>1.3680000000000001E-2</v>
      </c>
      <c r="I927" s="46">
        <v>1.5960000000000002E-2</v>
      </c>
      <c r="J927" s="46">
        <v>1.8240000000000003E-2</v>
      </c>
      <c r="K927" s="46">
        <v>2.0520000000000004E-2</v>
      </c>
      <c r="L927" s="47">
        <v>2.2800000000000004E-2</v>
      </c>
    </row>
    <row r="928" spans="1:12" ht="12.75">
      <c r="A928" s="41">
        <v>891</v>
      </c>
      <c r="B928" s="45" t="s">
        <v>733</v>
      </c>
      <c r="C928" s="46">
        <v>3.4213333333333332E-2</v>
      </c>
      <c r="D928" s="46">
        <v>6.8426666666666663E-2</v>
      </c>
      <c r="E928" s="46">
        <v>0.10264</v>
      </c>
      <c r="F928" s="46">
        <v>0.13685333333333333</v>
      </c>
      <c r="G928" s="46">
        <v>0.17106666666666667</v>
      </c>
      <c r="H928" s="46">
        <v>0.20527999999999999</v>
      </c>
      <c r="I928" s="46">
        <v>0.23949333333333331</v>
      </c>
      <c r="J928" s="46">
        <v>0.27370666666666665</v>
      </c>
      <c r="K928" s="46">
        <v>0.30791999999999997</v>
      </c>
      <c r="L928" s="47">
        <v>0.34213333333333329</v>
      </c>
    </row>
    <row r="929" spans="1:12" ht="12.75">
      <c r="A929" s="41">
        <v>892</v>
      </c>
      <c r="B929" s="45" t="s">
        <v>734</v>
      </c>
      <c r="C929" s="46">
        <v>3.3333333333333331E-3</v>
      </c>
      <c r="D929" s="46">
        <v>6.6666666666666662E-3</v>
      </c>
      <c r="E929" s="46">
        <v>9.9999999999999985E-3</v>
      </c>
      <c r="F929" s="46">
        <v>1.3333333333333332E-2</v>
      </c>
      <c r="G929" s="46">
        <v>1.6666666666666666E-2</v>
      </c>
      <c r="H929" s="46">
        <v>0.02</v>
      </c>
      <c r="I929" s="46">
        <v>2.3333333333333334E-2</v>
      </c>
      <c r="J929" s="46">
        <v>2.6666666666666665E-2</v>
      </c>
      <c r="K929" s="46">
        <v>0.03</v>
      </c>
      <c r="L929" s="47">
        <v>3.3333333333333333E-2</v>
      </c>
    </row>
    <row r="930" spans="1:12" ht="12.75">
      <c r="A930" s="41">
        <v>893</v>
      </c>
      <c r="B930" s="45" t="s">
        <v>735</v>
      </c>
      <c r="C930" s="46">
        <v>1E-3</v>
      </c>
      <c r="D930" s="46">
        <v>2E-3</v>
      </c>
      <c r="E930" s="46">
        <v>3.0000000000000001E-3</v>
      </c>
      <c r="F930" s="46">
        <v>4.0000000000000001E-3</v>
      </c>
      <c r="G930" s="46">
        <v>5.000000000000001E-3</v>
      </c>
      <c r="H930" s="46">
        <v>6.0000000000000019E-3</v>
      </c>
      <c r="I930" s="46">
        <v>7.0000000000000019E-3</v>
      </c>
      <c r="J930" s="46">
        <v>8.0000000000000019E-3</v>
      </c>
      <c r="K930" s="46">
        <v>9.0000000000000028E-3</v>
      </c>
      <c r="L930" s="47">
        <v>1.0000000000000004E-2</v>
      </c>
    </row>
    <row r="931" spans="1:12" ht="38.25">
      <c r="A931" s="41">
        <v>894</v>
      </c>
      <c r="B931" s="45" t="s">
        <v>736</v>
      </c>
      <c r="C931" s="46">
        <v>1E-3</v>
      </c>
      <c r="D931" s="46">
        <v>2E-3</v>
      </c>
      <c r="E931" s="46">
        <v>3.0000000000000001E-3</v>
      </c>
      <c r="F931" s="46">
        <v>4.0000000000000001E-3</v>
      </c>
      <c r="G931" s="46">
        <v>5.000000000000001E-3</v>
      </c>
      <c r="H931" s="46">
        <v>6.0000000000000019E-3</v>
      </c>
      <c r="I931" s="46">
        <v>7.0000000000000019E-3</v>
      </c>
      <c r="J931" s="46">
        <v>8.0000000000000019E-3</v>
      </c>
      <c r="K931" s="46">
        <v>9.0000000000000028E-3</v>
      </c>
      <c r="L931" s="47">
        <v>1.0000000000000004E-2</v>
      </c>
    </row>
    <row r="932" spans="1:12" ht="25.5">
      <c r="A932" s="41">
        <v>895</v>
      </c>
      <c r="B932" s="45" t="s">
        <v>737</v>
      </c>
      <c r="C932" s="46">
        <v>8.8666666666666668E-4</v>
      </c>
      <c r="D932" s="46">
        <v>1.7733333333333334E-3</v>
      </c>
      <c r="E932" s="46">
        <v>2.66E-3</v>
      </c>
      <c r="F932" s="46">
        <v>3.5466666666666667E-3</v>
      </c>
      <c r="G932" s="46">
        <v>4.4333333333333343E-3</v>
      </c>
      <c r="H932" s="46">
        <v>5.3200000000000009E-3</v>
      </c>
      <c r="I932" s="46">
        <v>6.2066666666666676E-3</v>
      </c>
      <c r="J932" s="46">
        <v>7.0933333333333334E-3</v>
      </c>
      <c r="K932" s="46">
        <v>7.980000000000001E-3</v>
      </c>
      <c r="L932" s="47">
        <v>8.8666666666666668E-3</v>
      </c>
    </row>
    <row r="933" spans="1:12" ht="38.25">
      <c r="A933" s="41">
        <v>896</v>
      </c>
      <c r="B933" s="45" t="s">
        <v>738</v>
      </c>
      <c r="C933" s="46">
        <v>3.3166666666666661E-3</v>
      </c>
      <c r="D933" s="46">
        <v>6.6333333333333322E-3</v>
      </c>
      <c r="E933" s="46">
        <v>9.9499999999999988E-3</v>
      </c>
      <c r="F933" s="46">
        <v>1.3266666666666664E-2</v>
      </c>
      <c r="G933" s="46">
        <v>1.6583333333333332E-2</v>
      </c>
      <c r="H933" s="46">
        <v>1.9900000000000001E-2</v>
      </c>
      <c r="I933" s="46">
        <v>2.3216666666666667E-2</v>
      </c>
      <c r="J933" s="46">
        <v>2.6533333333333332E-2</v>
      </c>
      <c r="K933" s="46">
        <v>2.9850000000000002E-2</v>
      </c>
      <c r="L933" s="47">
        <v>3.3166666666666671E-2</v>
      </c>
    </row>
    <row r="934" spans="1:12" ht="25.5">
      <c r="A934" s="41">
        <v>897</v>
      </c>
      <c r="B934" s="45" t="s">
        <v>739</v>
      </c>
      <c r="C934" s="46">
        <v>7.8666666666666663E-4</v>
      </c>
      <c r="D934" s="46">
        <v>1.5733333333333333E-3</v>
      </c>
      <c r="E934" s="46">
        <v>2.3600000000000001E-3</v>
      </c>
      <c r="F934" s="46">
        <v>3.1466666666666665E-3</v>
      </c>
      <c r="G934" s="46">
        <v>3.9333333333333338E-3</v>
      </c>
      <c r="H934" s="46">
        <v>4.7200000000000002E-3</v>
      </c>
      <c r="I934" s="46">
        <v>5.5066666666666675E-3</v>
      </c>
      <c r="J934" s="46">
        <v>6.2933333333333331E-3</v>
      </c>
      <c r="K934" s="46">
        <v>7.0800000000000004E-3</v>
      </c>
      <c r="L934" s="47">
        <v>7.8666666666666676E-3</v>
      </c>
    </row>
    <row r="935" spans="1:12" ht="12.75">
      <c r="A935" s="41">
        <v>898</v>
      </c>
      <c r="B935" s="45" t="s">
        <v>740</v>
      </c>
      <c r="C935" s="46">
        <v>3.6666666666666672E-4</v>
      </c>
      <c r="D935" s="46">
        <v>7.3333333333333345E-4</v>
      </c>
      <c r="E935" s="46">
        <v>1.1000000000000003E-3</v>
      </c>
      <c r="F935" s="46">
        <v>1.4666666666666669E-3</v>
      </c>
      <c r="G935" s="46">
        <v>1.8333333333333335E-3</v>
      </c>
      <c r="H935" s="46">
        <v>2.2000000000000006E-3</v>
      </c>
      <c r="I935" s="46">
        <v>2.5666666666666672E-3</v>
      </c>
      <c r="J935" s="46">
        <v>2.9333333333333338E-3</v>
      </c>
      <c r="K935" s="46">
        <v>3.3000000000000008E-3</v>
      </c>
      <c r="L935" s="47">
        <v>3.6666666666666679E-3</v>
      </c>
    </row>
    <row r="936" spans="1:12" ht="12.75">
      <c r="A936" s="41">
        <v>899</v>
      </c>
      <c r="B936" s="45" t="s">
        <v>741</v>
      </c>
      <c r="C936" s="46">
        <v>4.2966666666666674E-3</v>
      </c>
      <c r="D936" s="46">
        <v>8.5933333333333348E-3</v>
      </c>
      <c r="E936" s="46">
        <v>1.2890000000000002E-2</v>
      </c>
      <c r="F936" s="46">
        <v>1.718666666666667E-2</v>
      </c>
      <c r="G936" s="46">
        <v>2.1483333333333333E-2</v>
      </c>
      <c r="H936" s="46">
        <v>2.5779999999999997E-2</v>
      </c>
      <c r="I936" s="46">
        <v>3.0076666666666665E-2</v>
      </c>
      <c r="J936" s="46">
        <v>3.4373333333333332E-2</v>
      </c>
      <c r="K936" s="46">
        <v>3.8669999999999996E-2</v>
      </c>
      <c r="L936" s="47">
        <v>4.296666666666666E-2</v>
      </c>
    </row>
    <row r="937" spans="1:12" ht="12.75">
      <c r="A937" s="41">
        <v>900</v>
      </c>
      <c r="B937" s="45" t="s">
        <v>742</v>
      </c>
      <c r="C937" s="46">
        <v>4.0000000000000001E-3</v>
      </c>
      <c r="D937" s="46">
        <v>8.0000000000000002E-3</v>
      </c>
      <c r="E937" s="46">
        <v>1.2E-2</v>
      </c>
      <c r="F937" s="46">
        <v>1.6E-2</v>
      </c>
      <c r="G937" s="46">
        <v>2.0000000000000004E-2</v>
      </c>
      <c r="H937" s="46">
        <v>2.4000000000000007E-2</v>
      </c>
      <c r="I937" s="46">
        <v>2.8000000000000008E-2</v>
      </c>
      <c r="J937" s="46">
        <v>3.2000000000000008E-2</v>
      </c>
      <c r="K937" s="46">
        <v>3.6000000000000011E-2</v>
      </c>
      <c r="L937" s="47">
        <v>4.0000000000000015E-2</v>
      </c>
    </row>
    <row r="938" spans="1:12" ht="12.75">
      <c r="A938" s="41">
        <v>901</v>
      </c>
      <c r="B938" s="45" t="s">
        <v>743</v>
      </c>
      <c r="C938" s="46">
        <v>2.3333333333333333E-4</v>
      </c>
      <c r="D938" s="46">
        <v>4.6666666666666666E-4</v>
      </c>
      <c r="E938" s="46">
        <v>6.9999999999999999E-4</v>
      </c>
      <c r="F938" s="46">
        <v>9.3333333333333332E-4</v>
      </c>
      <c r="G938" s="46">
        <v>1.1666666666666668E-3</v>
      </c>
      <c r="H938" s="46">
        <v>1.4000000000000002E-3</v>
      </c>
      <c r="I938" s="46">
        <v>1.6333333333333334E-3</v>
      </c>
      <c r="J938" s="46">
        <v>1.8666666666666666E-3</v>
      </c>
      <c r="K938" s="46">
        <v>2.0999999999999999E-3</v>
      </c>
      <c r="L938" s="47">
        <v>2.3333333333333331E-3</v>
      </c>
    </row>
    <row r="939" spans="1:12" ht="12.75">
      <c r="A939" s="41">
        <v>902</v>
      </c>
      <c r="B939" s="45" t="s">
        <v>744</v>
      </c>
      <c r="C939" s="46">
        <v>1.7666666666666666E-4</v>
      </c>
      <c r="D939" s="46">
        <v>3.5333333333333332E-4</v>
      </c>
      <c r="E939" s="46">
        <v>5.2999999999999998E-4</v>
      </c>
      <c r="F939" s="46">
        <v>7.0666666666666664E-4</v>
      </c>
      <c r="G939" s="46">
        <v>8.8333333333333341E-4</v>
      </c>
      <c r="H939" s="46">
        <v>1.06E-3</v>
      </c>
      <c r="I939" s="46">
        <v>1.2366666666666665E-3</v>
      </c>
      <c r="J939" s="46">
        <v>1.4133333333333333E-3</v>
      </c>
      <c r="K939" s="46">
        <v>1.5899999999999998E-3</v>
      </c>
      <c r="L939" s="47">
        <v>1.7666666666666668E-3</v>
      </c>
    </row>
    <row r="940" spans="1:12" ht="12.75">
      <c r="A940" s="41">
        <v>903</v>
      </c>
      <c r="B940" s="45" t="s">
        <v>745</v>
      </c>
      <c r="C940" s="46">
        <v>6.6666666666666675E-6</v>
      </c>
      <c r="D940" s="46">
        <v>1.3333333333333335E-5</v>
      </c>
      <c r="E940" s="46">
        <v>2.0000000000000002E-5</v>
      </c>
      <c r="F940" s="46">
        <v>2.666666666666667E-5</v>
      </c>
      <c r="G940" s="46">
        <v>3.3333333333333335E-5</v>
      </c>
      <c r="H940" s="46">
        <v>3.9999999999999996E-5</v>
      </c>
      <c r="I940" s="46">
        <v>4.6666666666666665E-5</v>
      </c>
      <c r="J940" s="46">
        <v>5.3333333333333333E-5</v>
      </c>
      <c r="K940" s="46">
        <v>5.9999999999999995E-5</v>
      </c>
      <c r="L940" s="47">
        <v>6.6666666666666656E-5</v>
      </c>
    </row>
    <row r="941" spans="1:12" ht="12.75">
      <c r="A941" s="41">
        <v>904</v>
      </c>
      <c r="B941" s="45" t="s">
        <v>746</v>
      </c>
      <c r="C941" s="46">
        <v>1E-3</v>
      </c>
      <c r="D941" s="46">
        <v>2E-3</v>
      </c>
      <c r="E941" s="46">
        <v>3.0000000000000001E-3</v>
      </c>
      <c r="F941" s="46">
        <v>4.0000000000000001E-3</v>
      </c>
      <c r="G941" s="46">
        <v>5.000000000000001E-3</v>
      </c>
      <c r="H941" s="46">
        <v>6.0000000000000019E-3</v>
      </c>
      <c r="I941" s="46">
        <v>7.0000000000000019E-3</v>
      </c>
      <c r="J941" s="46">
        <v>8.0000000000000019E-3</v>
      </c>
      <c r="K941" s="46">
        <v>9.0000000000000028E-3</v>
      </c>
      <c r="L941" s="47">
        <v>1.0000000000000004E-2</v>
      </c>
    </row>
    <row r="942" spans="1:12" ht="12.75">
      <c r="A942" s="41">
        <v>905</v>
      </c>
      <c r="B942" s="45" t="s">
        <v>747</v>
      </c>
      <c r="C942" s="46">
        <v>1.9000000000000001E-4</v>
      </c>
      <c r="D942" s="46">
        <v>3.8000000000000002E-4</v>
      </c>
      <c r="E942" s="46">
        <v>5.6999999999999998E-4</v>
      </c>
      <c r="F942" s="46">
        <v>7.6000000000000004E-4</v>
      </c>
      <c r="G942" s="46">
        <v>9.4999999999999989E-4</v>
      </c>
      <c r="H942" s="46">
        <v>1.14E-3</v>
      </c>
      <c r="I942" s="46">
        <v>1.3299999999999998E-3</v>
      </c>
      <c r="J942" s="46">
        <v>1.5200000000000001E-3</v>
      </c>
      <c r="K942" s="46">
        <v>1.7099999999999999E-3</v>
      </c>
      <c r="L942" s="47">
        <v>1.8999999999999998E-3</v>
      </c>
    </row>
    <row r="943" spans="1:12" ht="12.75">
      <c r="A943" s="41">
        <v>906</v>
      </c>
      <c r="B943" s="45" t="s">
        <v>748</v>
      </c>
      <c r="C943" s="46">
        <v>7.9999999999999993E-5</v>
      </c>
      <c r="D943" s="46">
        <v>1.5999999999999999E-4</v>
      </c>
      <c r="E943" s="46">
        <v>2.3999999999999998E-4</v>
      </c>
      <c r="F943" s="46">
        <v>3.1999999999999997E-4</v>
      </c>
      <c r="G943" s="46">
        <v>4.0000000000000002E-4</v>
      </c>
      <c r="H943" s="46">
        <v>4.8000000000000007E-4</v>
      </c>
      <c r="I943" s="46">
        <v>5.6000000000000006E-4</v>
      </c>
      <c r="J943" s="46">
        <v>6.4000000000000005E-4</v>
      </c>
      <c r="K943" s="46">
        <v>7.2000000000000015E-4</v>
      </c>
      <c r="L943" s="47">
        <v>8.0000000000000004E-4</v>
      </c>
    </row>
    <row r="944" spans="1:12" ht="12.75">
      <c r="A944" s="41">
        <v>907</v>
      </c>
      <c r="B944" s="45" t="s">
        <v>749</v>
      </c>
      <c r="C944" s="46">
        <v>6.1333333333333337E-2</v>
      </c>
      <c r="D944" s="46">
        <v>0.12266666666666667</v>
      </c>
      <c r="E944" s="46">
        <v>0.184</v>
      </c>
      <c r="F944" s="46">
        <v>0.24533333333333335</v>
      </c>
      <c r="G944" s="46">
        <v>0.3066666666666667</v>
      </c>
      <c r="H944" s="46">
        <v>0.36799999999999999</v>
      </c>
      <c r="I944" s="46">
        <v>0.4293333333333334</v>
      </c>
      <c r="J944" s="46">
        <v>0.4906666666666667</v>
      </c>
      <c r="K944" s="46">
        <v>0.55200000000000005</v>
      </c>
      <c r="L944" s="47">
        <v>0.61333333333333329</v>
      </c>
    </row>
    <row r="945" spans="1:12" ht="12.75">
      <c r="A945" s="41">
        <v>908</v>
      </c>
      <c r="B945" s="45" t="s">
        <v>750</v>
      </c>
      <c r="C945" s="46">
        <v>1E-4</v>
      </c>
      <c r="D945" s="46">
        <v>2.0000000000000001E-4</v>
      </c>
      <c r="E945" s="46">
        <v>3.0000000000000003E-4</v>
      </c>
      <c r="F945" s="46">
        <v>4.0000000000000002E-4</v>
      </c>
      <c r="G945" s="46">
        <v>5.0000000000000001E-4</v>
      </c>
      <c r="H945" s="46">
        <v>6.0000000000000006E-4</v>
      </c>
      <c r="I945" s="46">
        <v>7.000000000000001E-4</v>
      </c>
      <c r="J945" s="46">
        <v>8.0000000000000015E-4</v>
      </c>
      <c r="K945" s="46">
        <v>9.0000000000000019E-4</v>
      </c>
      <c r="L945" s="47">
        <v>1.0000000000000002E-3</v>
      </c>
    </row>
    <row r="946" spans="1:12" ht="12.75">
      <c r="A946" s="41">
        <v>909</v>
      </c>
      <c r="B946" s="45" t="s">
        <v>751</v>
      </c>
      <c r="C946" s="46">
        <v>8.2666666666666652E-4</v>
      </c>
      <c r="D946" s="46">
        <v>1.653333333333333E-3</v>
      </c>
      <c r="E946" s="46">
        <v>2.4799999999999996E-3</v>
      </c>
      <c r="F946" s="46">
        <v>3.3066666666666661E-3</v>
      </c>
      <c r="G946" s="46">
        <v>4.1333333333333326E-3</v>
      </c>
      <c r="H946" s="46">
        <v>4.96E-3</v>
      </c>
      <c r="I946" s="46">
        <v>5.7866666666666665E-3</v>
      </c>
      <c r="J946" s="46">
        <v>6.6133333333333322E-3</v>
      </c>
      <c r="K946" s="46">
        <v>7.4399999999999987E-3</v>
      </c>
      <c r="L946" s="47">
        <v>8.2666666666666652E-3</v>
      </c>
    </row>
    <row r="947" spans="1:12" ht="12.75">
      <c r="A947" s="41">
        <v>910</v>
      </c>
      <c r="B947" s="45" t="s">
        <v>752</v>
      </c>
      <c r="C947" s="46">
        <v>3.7300000000000007E-3</v>
      </c>
      <c r="D947" s="46">
        <v>7.4600000000000014E-3</v>
      </c>
      <c r="E947" s="46">
        <v>1.1190000000000002E-2</v>
      </c>
      <c r="F947" s="46">
        <v>1.4920000000000003E-2</v>
      </c>
      <c r="G947" s="46">
        <v>1.865E-2</v>
      </c>
      <c r="H947" s="46">
        <v>2.2380000000000001E-2</v>
      </c>
      <c r="I947" s="46">
        <v>2.6110000000000001E-2</v>
      </c>
      <c r="J947" s="46">
        <v>2.9840000000000005E-2</v>
      </c>
      <c r="K947" s="46">
        <v>3.3570000000000003E-2</v>
      </c>
      <c r="L947" s="47">
        <v>3.7300000000000007E-2</v>
      </c>
    </row>
    <row r="948" spans="1:12" ht="12.75">
      <c r="A948" s="41">
        <v>911</v>
      </c>
      <c r="B948" s="45" t="s">
        <v>753</v>
      </c>
      <c r="C948" s="46">
        <v>1.5333333333333334E-4</v>
      </c>
      <c r="D948" s="46">
        <v>3.0666666666666668E-4</v>
      </c>
      <c r="E948" s="46">
        <v>4.6000000000000001E-4</v>
      </c>
      <c r="F948" s="46">
        <v>6.1333333333333335E-4</v>
      </c>
      <c r="G948" s="46">
        <v>7.6666666666666658E-4</v>
      </c>
      <c r="H948" s="46">
        <v>9.1999999999999981E-4</v>
      </c>
      <c r="I948" s="46">
        <v>1.0733333333333333E-3</v>
      </c>
      <c r="J948" s="46">
        <v>1.2266666666666665E-3</v>
      </c>
      <c r="K948" s="46">
        <v>1.3799999999999997E-3</v>
      </c>
      <c r="L948" s="47">
        <v>1.5333333333333332E-3</v>
      </c>
    </row>
    <row r="949" spans="1:12" ht="12.75">
      <c r="A949" s="41">
        <v>912</v>
      </c>
      <c r="B949" s="45" t="s">
        <v>754</v>
      </c>
      <c r="C949" s="46">
        <v>2.1666666666666666E-4</v>
      </c>
      <c r="D949" s="46">
        <v>4.3333333333333331E-4</v>
      </c>
      <c r="E949" s="46">
        <v>6.4999999999999997E-4</v>
      </c>
      <c r="F949" s="46">
        <v>8.6666666666666663E-4</v>
      </c>
      <c r="G949" s="46">
        <v>1.0833333333333333E-3</v>
      </c>
      <c r="H949" s="46">
        <v>1.2999999999999999E-3</v>
      </c>
      <c r="I949" s="46">
        <v>1.5166666666666666E-3</v>
      </c>
      <c r="J949" s="46">
        <v>1.7333333333333333E-3</v>
      </c>
      <c r="K949" s="46">
        <v>1.9499999999999999E-3</v>
      </c>
      <c r="L949" s="47">
        <v>2.1666666666666666E-3</v>
      </c>
    </row>
    <row r="950" spans="1:12" ht="12.75">
      <c r="A950" s="41">
        <v>913</v>
      </c>
      <c r="B950" s="45" t="s">
        <v>755</v>
      </c>
      <c r="C950" s="46">
        <v>5.333333333333334E-5</v>
      </c>
      <c r="D950" s="46">
        <v>1.0666666666666668E-4</v>
      </c>
      <c r="E950" s="46">
        <v>1.6000000000000001E-4</v>
      </c>
      <c r="F950" s="46">
        <v>2.1333333333333336E-4</v>
      </c>
      <c r="G950" s="46">
        <v>2.6666666666666668E-4</v>
      </c>
      <c r="H950" s="46">
        <v>3.1999999999999997E-4</v>
      </c>
      <c r="I950" s="46">
        <v>3.7333333333333332E-4</v>
      </c>
      <c r="J950" s="46">
        <v>4.2666666666666667E-4</v>
      </c>
      <c r="K950" s="46">
        <v>4.7999999999999996E-4</v>
      </c>
      <c r="L950" s="47">
        <v>5.3333333333333325E-4</v>
      </c>
    </row>
    <row r="951" spans="1:12" ht="12.75">
      <c r="A951" s="41">
        <v>914</v>
      </c>
      <c r="B951" s="45" t="s">
        <v>756</v>
      </c>
      <c r="C951" s="46">
        <v>1E-4</v>
      </c>
      <c r="D951" s="46">
        <v>2.0000000000000001E-4</v>
      </c>
      <c r="E951" s="46">
        <v>3.0000000000000003E-4</v>
      </c>
      <c r="F951" s="46">
        <v>4.0000000000000002E-4</v>
      </c>
      <c r="G951" s="46">
        <v>5.0000000000000001E-4</v>
      </c>
      <c r="H951" s="46">
        <v>6.0000000000000006E-4</v>
      </c>
      <c r="I951" s="46">
        <v>7.000000000000001E-4</v>
      </c>
      <c r="J951" s="46">
        <v>8.0000000000000015E-4</v>
      </c>
      <c r="K951" s="46">
        <v>9.0000000000000019E-4</v>
      </c>
      <c r="L951" s="47">
        <v>1.0000000000000002E-3</v>
      </c>
    </row>
    <row r="952" spans="1:12" ht="12.75">
      <c r="A952" s="41">
        <v>915</v>
      </c>
      <c r="B952" s="45" t="s">
        <v>757</v>
      </c>
      <c r="C952" s="46">
        <v>2.2433333333333333E-3</v>
      </c>
      <c r="D952" s="46">
        <v>4.4866666666666666E-3</v>
      </c>
      <c r="E952" s="46">
        <v>6.7299999999999999E-3</v>
      </c>
      <c r="F952" s="46">
        <v>8.9733333333333332E-3</v>
      </c>
      <c r="G952" s="46">
        <v>1.1216666666666666E-2</v>
      </c>
      <c r="H952" s="46">
        <v>1.346E-2</v>
      </c>
      <c r="I952" s="46">
        <v>1.5703333333333333E-2</v>
      </c>
      <c r="J952" s="46">
        <v>1.7946666666666666E-2</v>
      </c>
      <c r="K952" s="46">
        <v>2.019E-2</v>
      </c>
      <c r="L952" s="47">
        <v>2.2433333333333333E-2</v>
      </c>
    </row>
    <row r="953" spans="1:12" ht="12.75">
      <c r="A953" s="41">
        <v>916</v>
      </c>
      <c r="B953" s="45" t="s">
        <v>758</v>
      </c>
      <c r="C953" s="46">
        <v>0.2651</v>
      </c>
      <c r="D953" s="46">
        <v>0.5302</v>
      </c>
      <c r="E953" s="46">
        <v>0.79530000000000001</v>
      </c>
      <c r="F953" s="46">
        <v>1.0604</v>
      </c>
      <c r="G953" s="46">
        <v>1.3254999999999999</v>
      </c>
      <c r="H953" s="46">
        <v>1.5906</v>
      </c>
      <c r="I953" s="46">
        <v>1.8557000000000001</v>
      </c>
      <c r="J953" s="46">
        <v>2.1208</v>
      </c>
      <c r="K953" s="46">
        <v>2.3859000000000004</v>
      </c>
      <c r="L953" s="47">
        <v>2.6510000000000007</v>
      </c>
    </row>
    <row r="954" spans="1:12" ht="12.75">
      <c r="A954" s="41">
        <v>917</v>
      </c>
      <c r="B954" s="45" t="s">
        <v>759</v>
      </c>
      <c r="C954" s="46">
        <v>9.7000000000000005E-4</v>
      </c>
      <c r="D954" s="46">
        <v>1.9400000000000001E-3</v>
      </c>
      <c r="E954" s="46">
        <v>2.9100000000000003E-3</v>
      </c>
      <c r="F954" s="46">
        <v>3.8800000000000002E-3</v>
      </c>
      <c r="G954" s="46">
        <v>4.8500000000000001E-3</v>
      </c>
      <c r="H954" s="46">
        <v>5.8200000000000005E-3</v>
      </c>
      <c r="I954" s="46">
        <v>6.7900000000000009E-3</v>
      </c>
      <c r="J954" s="46">
        <v>7.7600000000000013E-3</v>
      </c>
      <c r="K954" s="46">
        <v>8.7300000000000016E-3</v>
      </c>
      <c r="L954" s="47">
        <v>9.700000000000002E-3</v>
      </c>
    </row>
    <row r="955" spans="1:12" ht="12.75">
      <c r="A955" s="41">
        <v>918</v>
      </c>
      <c r="B955" s="45" t="s">
        <v>759</v>
      </c>
      <c r="C955" s="46">
        <v>1E-3</v>
      </c>
      <c r="D955" s="46">
        <v>2E-3</v>
      </c>
      <c r="E955" s="46">
        <v>3.0000000000000001E-3</v>
      </c>
      <c r="F955" s="46">
        <v>4.0000000000000001E-3</v>
      </c>
      <c r="G955" s="46">
        <v>5.000000000000001E-3</v>
      </c>
      <c r="H955" s="46">
        <v>6.0000000000000019E-3</v>
      </c>
      <c r="I955" s="46">
        <v>7.0000000000000019E-3</v>
      </c>
      <c r="J955" s="46">
        <v>8.0000000000000019E-3</v>
      </c>
      <c r="K955" s="46">
        <v>9.0000000000000028E-3</v>
      </c>
      <c r="L955" s="47">
        <v>1.0000000000000004E-2</v>
      </c>
    </row>
    <row r="956" spans="1:12" ht="12.75">
      <c r="A956" s="41">
        <v>919</v>
      </c>
      <c r="B956" s="45" t="s">
        <v>760</v>
      </c>
      <c r="C956" s="46">
        <v>5.6333333333333339E-3</v>
      </c>
      <c r="D956" s="46">
        <v>1.1266666666666668E-2</v>
      </c>
      <c r="E956" s="46">
        <v>1.6900000000000002E-2</v>
      </c>
      <c r="F956" s="46">
        <v>2.2533333333333336E-2</v>
      </c>
      <c r="G956" s="46">
        <v>2.8166666666666666E-2</v>
      </c>
      <c r="H956" s="46">
        <v>3.3800000000000004E-2</v>
      </c>
      <c r="I956" s="46">
        <v>3.9433333333333341E-2</v>
      </c>
      <c r="J956" s="46">
        <v>4.5066666666666672E-2</v>
      </c>
      <c r="K956" s="46">
        <v>5.0700000000000009E-2</v>
      </c>
      <c r="L956" s="47">
        <v>5.6333333333333332E-2</v>
      </c>
    </row>
    <row r="957" spans="1:12" ht="12.75">
      <c r="A957" s="41">
        <v>920</v>
      </c>
      <c r="B957" s="45" t="s">
        <v>761</v>
      </c>
      <c r="C957" s="46">
        <v>6.6666666666666656E-5</v>
      </c>
      <c r="D957" s="46">
        <v>1.3333333333333331E-4</v>
      </c>
      <c r="E957" s="46">
        <v>1.9999999999999998E-4</v>
      </c>
      <c r="F957" s="46">
        <v>2.6666666666666663E-4</v>
      </c>
      <c r="G957" s="46">
        <v>3.3333333333333332E-4</v>
      </c>
      <c r="H957" s="46">
        <v>3.9999999999999996E-4</v>
      </c>
      <c r="I957" s="46">
        <v>4.6666666666666661E-4</v>
      </c>
      <c r="J957" s="46">
        <v>5.3333333333333325E-4</v>
      </c>
      <c r="K957" s="46">
        <v>5.9999999999999995E-4</v>
      </c>
      <c r="L957" s="47">
        <v>6.6666666666666664E-4</v>
      </c>
    </row>
    <row r="958" spans="1:12" ht="12.75">
      <c r="A958" s="41">
        <v>921</v>
      </c>
      <c r="B958" s="45" t="s">
        <v>762</v>
      </c>
      <c r="C958" s="46">
        <v>1.8726666666666669E-2</v>
      </c>
      <c r="D958" s="46">
        <v>3.7453333333333338E-2</v>
      </c>
      <c r="E958" s="46">
        <v>5.6180000000000008E-2</v>
      </c>
      <c r="F958" s="46">
        <v>7.4906666666666677E-2</v>
      </c>
      <c r="G958" s="46">
        <v>9.3633333333333346E-2</v>
      </c>
      <c r="H958" s="46">
        <v>0.11236000000000002</v>
      </c>
      <c r="I958" s="46">
        <v>0.13108666666666668</v>
      </c>
      <c r="J958" s="46">
        <v>0.14981333333333335</v>
      </c>
      <c r="K958" s="46">
        <v>0.16854000000000005</v>
      </c>
      <c r="L958" s="47">
        <v>0.18726666666666672</v>
      </c>
    </row>
    <row r="959" spans="1:12" ht="12.75">
      <c r="A959" s="41">
        <v>922</v>
      </c>
      <c r="B959" s="45" t="s">
        <v>763</v>
      </c>
      <c r="C959" s="46">
        <v>1.3900000000000002E-3</v>
      </c>
      <c r="D959" s="46">
        <v>2.7800000000000004E-3</v>
      </c>
      <c r="E959" s="46">
        <v>4.1700000000000001E-3</v>
      </c>
      <c r="F959" s="46">
        <v>5.5600000000000007E-3</v>
      </c>
      <c r="G959" s="46">
        <v>6.9500000000000013E-3</v>
      </c>
      <c r="H959" s="46">
        <v>8.3400000000000002E-3</v>
      </c>
      <c r="I959" s="46">
        <v>9.7300000000000008E-3</v>
      </c>
      <c r="J959" s="46">
        <v>1.1120000000000001E-2</v>
      </c>
      <c r="K959" s="46">
        <v>1.251E-2</v>
      </c>
      <c r="L959" s="47">
        <v>1.3899999999999999E-2</v>
      </c>
    </row>
    <row r="960" spans="1:12" ht="12.75">
      <c r="A960" s="41">
        <v>923</v>
      </c>
      <c r="B960" s="45" t="s">
        <v>764</v>
      </c>
      <c r="C960" s="46">
        <v>1.3166666666666669E-3</v>
      </c>
      <c r="D960" s="46">
        <v>2.6333333333333339E-3</v>
      </c>
      <c r="E960" s="46">
        <v>3.9500000000000004E-3</v>
      </c>
      <c r="F960" s="46">
        <v>5.2666666666666678E-3</v>
      </c>
      <c r="G960" s="46">
        <v>6.5833333333333334E-3</v>
      </c>
      <c r="H960" s="46">
        <v>7.9000000000000008E-3</v>
      </c>
      <c r="I960" s="46">
        <v>9.2166666666666664E-3</v>
      </c>
      <c r="J960" s="46">
        <v>1.0533333333333334E-2</v>
      </c>
      <c r="K960" s="46">
        <v>1.1850000000000001E-2</v>
      </c>
      <c r="L960" s="47">
        <v>1.3166666666666667E-2</v>
      </c>
    </row>
    <row r="961" spans="1:12" ht="12.75">
      <c r="A961" s="41">
        <v>924</v>
      </c>
      <c r="B961" s="48" t="s">
        <v>765</v>
      </c>
      <c r="C961" s="46">
        <v>0.21599999999999997</v>
      </c>
      <c r="D961" s="46">
        <v>0.43199999999999994</v>
      </c>
      <c r="E961" s="46">
        <v>0.64799999999999991</v>
      </c>
      <c r="F961" s="46">
        <v>0.86399999999999988</v>
      </c>
      <c r="G961" s="46">
        <v>1.08</v>
      </c>
      <c r="H961" s="46">
        <v>1.296</v>
      </c>
      <c r="I961" s="46">
        <v>1.512</v>
      </c>
      <c r="J961" s="46">
        <v>1.7279999999999998</v>
      </c>
      <c r="K961" s="46">
        <v>1.9439999999999997</v>
      </c>
      <c r="L961" s="47">
        <v>2.1599999999999997</v>
      </c>
    </row>
    <row r="962" spans="1:12" ht="12.75">
      <c r="A962" s="95" t="s">
        <v>766</v>
      </c>
      <c r="B962" s="95"/>
      <c r="C962" s="43">
        <f t="shared" ref="C962:L962" si="9">SUM(C433:C961)</f>
        <v>7.9689233333333398</v>
      </c>
      <c r="D962" s="43">
        <f t="shared" si="9"/>
        <v>15.93784666666668</v>
      </c>
      <c r="E962" s="43">
        <f t="shared" si="9"/>
        <v>23.906770000000009</v>
      </c>
      <c r="F962" s="43">
        <f t="shared" si="9"/>
        <v>31.875693333333359</v>
      </c>
      <c r="G962" s="43">
        <f t="shared" si="9"/>
        <v>39.844616666666703</v>
      </c>
      <c r="H962" s="43">
        <f t="shared" si="9"/>
        <v>47.813540000000017</v>
      </c>
      <c r="I962" s="43">
        <f t="shared" si="9"/>
        <v>55.782463333333332</v>
      </c>
      <c r="J962" s="43">
        <f t="shared" si="9"/>
        <v>63.751386666666711</v>
      </c>
      <c r="K962" s="43">
        <f t="shared" si="9"/>
        <v>71.720309999999969</v>
      </c>
      <c r="L962" s="43">
        <f t="shared" si="9"/>
        <v>79.689233333333419</v>
      </c>
    </row>
    <row r="963" spans="1:12" ht="12.75">
      <c r="A963" s="95" t="s">
        <v>767</v>
      </c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</row>
    <row r="964" spans="1:12" ht="12.75">
      <c r="A964" s="41">
        <v>925</v>
      </c>
      <c r="B964" s="49" t="s">
        <v>768</v>
      </c>
      <c r="C964" s="46">
        <v>4.1266666666666674E-3</v>
      </c>
      <c r="D964" s="46">
        <v>8.2533333333333347E-3</v>
      </c>
      <c r="E964" s="46">
        <v>1.2380000000000002E-2</v>
      </c>
      <c r="F964" s="46">
        <v>1.6506666666666669E-2</v>
      </c>
      <c r="G964" s="46">
        <v>2.0633333333333333E-2</v>
      </c>
      <c r="H964" s="46">
        <v>2.4759999999999997E-2</v>
      </c>
      <c r="I964" s="46">
        <v>2.8886666666666665E-2</v>
      </c>
      <c r="J964" s="46">
        <v>3.3013333333333332E-2</v>
      </c>
      <c r="K964" s="46">
        <v>3.7139999999999992E-2</v>
      </c>
      <c r="L964" s="47">
        <v>4.126666666666666E-2</v>
      </c>
    </row>
    <row r="965" spans="1:12" ht="12.75">
      <c r="A965" s="41">
        <v>926</v>
      </c>
      <c r="B965" s="49" t="s">
        <v>768</v>
      </c>
      <c r="C965" s="46">
        <v>1.973333333333333E-3</v>
      </c>
      <c r="D965" s="46">
        <v>3.946666666666666E-3</v>
      </c>
      <c r="E965" s="46">
        <v>5.919999999999999E-3</v>
      </c>
      <c r="F965" s="46">
        <v>7.8933333333333321E-3</v>
      </c>
      <c r="G965" s="46">
        <v>9.8666666666666659E-3</v>
      </c>
      <c r="H965" s="46">
        <v>1.184E-2</v>
      </c>
      <c r="I965" s="46">
        <v>1.3813333333333334E-2</v>
      </c>
      <c r="J965" s="46">
        <v>1.5786666666666668E-2</v>
      </c>
      <c r="K965" s="46">
        <v>1.7760000000000001E-2</v>
      </c>
      <c r="L965" s="47">
        <v>1.9733333333333335E-2</v>
      </c>
    </row>
    <row r="966" spans="1:12" ht="12.75">
      <c r="A966" s="41">
        <v>927</v>
      </c>
      <c r="B966" s="49" t="s">
        <v>769</v>
      </c>
      <c r="C966" s="46">
        <v>3.2700000000000003E-3</v>
      </c>
      <c r="D966" s="46">
        <v>6.5400000000000007E-3</v>
      </c>
      <c r="E966" s="46">
        <v>9.810000000000001E-3</v>
      </c>
      <c r="F966" s="46">
        <v>1.3080000000000001E-2</v>
      </c>
      <c r="G966" s="46">
        <v>1.635E-2</v>
      </c>
      <c r="H966" s="46">
        <v>1.9619999999999999E-2</v>
      </c>
      <c r="I966" s="46">
        <v>2.2890000000000001E-2</v>
      </c>
      <c r="J966" s="46">
        <v>2.6160000000000003E-2</v>
      </c>
      <c r="K966" s="46">
        <v>2.9430000000000005E-2</v>
      </c>
      <c r="L966" s="47">
        <v>3.2700000000000007E-2</v>
      </c>
    </row>
    <row r="967" spans="1:12" ht="12.75">
      <c r="A967" s="41">
        <v>928</v>
      </c>
      <c r="B967" s="49" t="s">
        <v>770</v>
      </c>
      <c r="C967" s="46">
        <v>3.5799999999999998E-3</v>
      </c>
      <c r="D967" s="46">
        <v>7.1599999999999997E-3</v>
      </c>
      <c r="E967" s="46">
        <v>1.074E-2</v>
      </c>
      <c r="F967" s="46">
        <v>1.4319999999999999E-2</v>
      </c>
      <c r="G967" s="46">
        <v>1.7899999999999999E-2</v>
      </c>
      <c r="H967" s="46">
        <v>2.1480000000000003E-2</v>
      </c>
      <c r="I967" s="46">
        <v>2.5060000000000002E-2</v>
      </c>
      <c r="J967" s="46">
        <v>2.8639999999999999E-2</v>
      </c>
      <c r="K967" s="46">
        <v>3.2219999999999999E-2</v>
      </c>
      <c r="L967" s="47">
        <v>3.5799999999999998E-2</v>
      </c>
    </row>
    <row r="968" spans="1:12" ht="25.5">
      <c r="A968" s="41">
        <v>929</v>
      </c>
      <c r="B968" s="49" t="s">
        <v>665</v>
      </c>
      <c r="C968" s="46">
        <v>7.3333333333333345E-4</v>
      </c>
      <c r="D968" s="46">
        <v>1.4666666666666669E-3</v>
      </c>
      <c r="E968" s="46">
        <v>2.2000000000000006E-3</v>
      </c>
      <c r="F968" s="46">
        <v>2.9333333333333338E-3</v>
      </c>
      <c r="G968" s="46">
        <v>3.666666666666667E-3</v>
      </c>
      <c r="H968" s="46">
        <v>4.4000000000000011E-3</v>
      </c>
      <c r="I968" s="46">
        <v>5.1333333333333344E-3</v>
      </c>
      <c r="J968" s="46">
        <v>5.8666666666666676E-3</v>
      </c>
      <c r="K968" s="46">
        <v>6.6000000000000017E-3</v>
      </c>
      <c r="L968" s="47">
        <v>7.3333333333333358E-3</v>
      </c>
    </row>
    <row r="969" spans="1:12" ht="12.75">
      <c r="A969" s="41">
        <v>930</v>
      </c>
      <c r="B969" s="49" t="s">
        <v>771</v>
      </c>
      <c r="C969" s="46">
        <v>3.1366666666666669E-3</v>
      </c>
      <c r="D969" s="46">
        <v>6.2733333333333339E-3</v>
      </c>
      <c r="E969" s="46">
        <v>9.4100000000000017E-3</v>
      </c>
      <c r="F969" s="46">
        <v>1.2546666666666668E-2</v>
      </c>
      <c r="G969" s="46">
        <v>1.5683333333333334E-2</v>
      </c>
      <c r="H969" s="46">
        <v>1.8820000000000003E-2</v>
      </c>
      <c r="I969" s="46">
        <v>2.1956666666666669E-2</v>
      </c>
      <c r="J969" s="46">
        <v>2.5093333333333336E-2</v>
      </c>
      <c r="K969" s="46">
        <v>2.8230000000000005E-2</v>
      </c>
      <c r="L969" s="47">
        <v>3.1366666666666675E-2</v>
      </c>
    </row>
    <row r="970" spans="1:12" ht="12.75">
      <c r="A970" s="41">
        <v>931</v>
      </c>
      <c r="B970" s="49" t="s">
        <v>772</v>
      </c>
      <c r="C970" s="46">
        <v>1.6333333333333332E-3</v>
      </c>
      <c r="D970" s="46">
        <v>3.2666666666666664E-3</v>
      </c>
      <c r="E970" s="46">
        <v>4.8999999999999998E-3</v>
      </c>
      <c r="F970" s="46">
        <v>6.5333333333333328E-3</v>
      </c>
      <c r="G970" s="46">
        <v>8.1666666666666658E-3</v>
      </c>
      <c r="H970" s="46">
        <v>9.7999999999999997E-3</v>
      </c>
      <c r="I970" s="46">
        <v>1.1433333333333334E-2</v>
      </c>
      <c r="J970" s="46">
        <v>1.3066666666666667E-2</v>
      </c>
      <c r="K970" s="46">
        <v>1.4700000000000001E-2</v>
      </c>
      <c r="L970" s="47">
        <v>1.6333333333333335E-2</v>
      </c>
    </row>
    <row r="971" spans="1:12" ht="12.75">
      <c r="A971" s="41">
        <v>932</v>
      </c>
      <c r="B971" s="49" t="s">
        <v>773</v>
      </c>
      <c r="C971" s="46">
        <v>5.4633333333333339E-3</v>
      </c>
      <c r="D971" s="46">
        <v>1.0926666666666668E-2</v>
      </c>
      <c r="E971" s="46">
        <v>1.6390000000000002E-2</v>
      </c>
      <c r="F971" s="46">
        <v>2.1853333333333336E-2</v>
      </c>
      <c r="G971" s="46">
        <v>2.731666666666667E-2</v>
      </c>
      <c r="H971" s="46">
        <v>3.2780000000000004E-2</v>
      </c>
      <c r="I971" s="46">
        <v>3.8243333333333338E-2</v>
      </c>
      <c r="J971" s="46">
        <v>4.3706666666666671E-2</v>
      </c>
      <c r="K971" s="46">
        <v>4.9170000000000005E-2</v>
      </c>
      <c r="L971" s="47">
        <v>5.4633333333333339E-2</v>
      </c>
    </row>
    <row r="972" spans="1:12" ht="12.75">
      <c r="A972" s="41">
        <v>933</v>
      </c>
      <c r="B972" s="49" t="s">
        <v>774</v>
      </c>
      <c r="C972" s="46">
        <v>2.666666666666667E-5</v>
      </c>
      <c r="D972" s="46">
        <v>5.333333333333334E-5</v>
      </c>
      <c r="E972" s="46">
        <v>8.0000000000000007E-5</v>
      </c>
      <c r="F972" s="46">
        <v>1.0666666666666668E-4</v>
      </c>
      <c r="G972" s="46">
        <v>1.3333333333333334E-4</v>
      </c>
      <c r="H972" s="46">
        <v>1.5999999999999999E-4</v>
      </c>
      <c r="I972" s="46">
        <v>1.8666666666666666E-4</v>
      </c>
      <c r="J972" s="46">
        <v>2.1333333333333333E-4</v>
      </c>
      <c r="K972" s="46">
        <v>2.3999999999999998E-4</v>
      </c>
      <c r="L972" s="47">
        <v>2.6666666666666663E-4</v>
      </c>
    </row>
    <row r="973" spans="1:12" ht="12.75">
      <c r="A973" s="41">
        <v>934</v>
      </c>
      <c r="B973" s="49" t="s">
        <v>774</v>
      </c>
      <c r="C973" s="46">
        <v>2.0933333333333333E-3</v>
      </c>
      <c r="D973" s="46">
        <v>4.1866666666666667E-3</v>
      </c>
      <c r="E973" s="46">
        <v>6.28E-3</v>
      </c>
      <c r="F973" s="46">
        <v>8.3733333333333333E-3</v>
      </c>
      <c r="G973" s="46">
        <v>1.0466666666666669E-2</v>
      </c>
      <c r="H973" s="46">
        <v>1.2560000000000002E-2</v>
      </c>
      <c r="I973" s="46">
        <v>1.4653333333333338E-2</v>
      </c>
      <c r="J973" s="46">
        <v>1.674666666666667E-2</v>
      </c>
      <c r="K973" s="46">
        <v>1.8840000000000006E-2</v>
      </c>
      <c r="L973" s="47">
        <v>2.0933333333333339E-2</v>
      </c>
    </row>
    <row r="974" spans="1:12" ht="12.75">
      <c r="A974" s="41">
        <v>935</v>
      </c>
      <c r="B974" s="49" t="s">
        <v>775</v>
      </c>
      <c r="C974" s="46">
        <v>3.566666666666667E-4</v>
      </c>
      <c r="D974" s="46">
        <v>7.133333333333334E-4</v>
      </c>
      <c r="E974" s="46">
        <v>1.0700000000000002E-3</v>
      </c>
      <c r="F974" s="46">
        <v>1.4266666666666668E-3</v>
      </c>
      <c r="G974" s="46">
        <v>1.7833333333333334E-3</v>
      </c>
      <c r="H974" s="46">
        <v>2.14E-3</v>
      </c>
      <c r="I974" s="46">
        <v>2.4966666666666666E-3</v>
      </c>
      <c r="J974" s="46">
        <v>2.8533333333333332E-3</v>
      </c>
      <c r="K974" s="46">
        <v>3.2100000000000002E-3</v>
      </c>
      <c r="L974" s="47">
        <v>3.5666666666666668E-3</v>
      </c>
    </row>
    <row r="975" spans="1:12" ht="12.75">
      <c r="A975" s="41">
        <v>936</v>
      </c>
      <c r="B975" s="49" t="s">
        <v>776</v>
      </c>
      <c r="C975" s="46">
        <v>2.5733333333333334E-2</v>
      </c>
      <c r="D975" s="46">
        <v>5.1466666666666668E-2</v>
      </c>
      <c r="E975" s="46">
        <v>7.7200000000000005E-2</v>
      </c>
      <c r="F975" s="46">
        <v>0.10293333333333334</v>
      </c>
      <c r="G975" s="46">
        <v>0.12866666666666668</v>
      </c>
      <c r="H975" s="46">
        <v>0.15440000000000004</v>
      </c>
      <c r="I975" s="46">
        <v>0.18013333333333337</v>
      </c>
      <c r="J975" s="46">
        <v>0.2058666666666667</v>
      </c>
      <c r="K975" s="46">
        <v>0.23160000000000006</v>
      </c>
      <c r="L975" s="47">
        <v>0.25733333333333341</v>
      </c>
    </row>
    <row r="976" spans="1:12" ht="12.75">
      <c r="A976" s="41">
        <v>937</v>
      </c>
      <c r="B976" s="49" t="s">
        <v>777</v>
      </c>
      <c r="C976" s="46">
        <v>8.2320000000000004E-2</v>
      </c>
      <c r="D976" s="46">
        <v>0.16464000000000001</v>
      </c>
      <c r="E976" s="46">
        <v>0.24696000000000001</v>
      </c>
      <c r="F976" s="46">
        <v>0.32928000000000002</v>
      </c>
      <c r="G976" s="46">
        <v>0.41159999999999997</v>
      </c>
      <c r="H976" s="46">
        <v>0.49391999999999991</v>
      </c>
      <c r="I976" s="46">
        <v>0.57623999999999986</v>
      </c>
      <c r="J976" s="46">
        <v>0.65855999999999992</v>
      </c>
      <c r="K976" s="46">
        <v>0.74087999999999987</v>
      </c>
      <c r="L976" s="47">
        <v>0.82319999999999993</v>
      </c>
    </row>
    <row r="977" spans="1:12" ht="12.75">
      <c r="A977" s="41">
        <v>938</v>
      </c>
      <c r="B977" s="49" t="s">
        <v>778</v>
      </c>
      <c r="C977" s="46">
        <v>2.7499999999999998E-3</v>
      </c>
      <c r="D977" s="46">
        <v>5.4999999999999997E-3</v>
      </c>
      <c r="E977" s="46">
        <v>8.2500000000000004E-3</v>
      </c>
      <c r="F977" s="46">
        <v>1.0999999999999999E-2</v>
      </c>
      <c r="G977" s="46">
        <v>1.375E-2</v>
      </c>
      <c r="H977" s="46">
        <v>1.6500000000000001E-2</v>
      </c>
      <c r="I977" s="46">
        <v>1.9249999999999996E-2</v>
      </c>
      <c r="J977" s="46">
        <v>2.1999999999999999E-2</v>
      </c>
      <c r="K977" s="46">
        <v>2.4749999999999994E-2</v>
      </c>
      <c r="L977" s="47">
        <v>2.7499999999999997E-2</v>
      </c>
    </row>
    <row r="978" spans="1:12" ht="12.75">
      <c r="A978" s="41">
        <v>939</v>
      </c>
      <c r="B978" s="49" t="s">
        <v>779</v>
      </c>
      <c r="C978" s="46">
        <v>1.7666666666666666E-4</v>
      </c>
      <c r="D978" s="46">
        <v>3.5333333333333332E-4</v>
      </c>
      <c r="E978" s="46">
        <v>5.2999999999999998E-4</v>
      </c>
      <c r="F978" s="46">
        <v>7.0666666666666664E-4</v>
      </c>
      <c r="G978" s="46">
        <v>8.8333333333333341E-4</v>
      </c>
      <c r="H978" s="46">
        <v>1.06E-3</v>
      </c>
      <c r="I978" s="46">
        <v>1.2366666666666665E-3</v>
      </c>
      <c r="J978" s="46">
        <v>1.4133333333333333E-3</v>
      </c>
      <c r="K978" s="46">
        <v>1.5899999999999998E-3</v>
      </c>
      <c r="L978" s="47">
        <v>1.7666666666666668E-3</v>
      </c>
    </row>
    <row r="979" spans="1:12" ht="12.75">
      <c r="A979" s="41">
        <v>940</v>
      </c>
      <c r="B979" s="49" t="s">
        <v>776</v>
      </c>
      <c r="C979" s="46">
        <v>3.9366666666666664E-3</v>
      </c>
      <c r="D979" s="46">
        <v>7.8733333333333329E-3</v>
      </c>
      <c r="E979" s="46">
        <v>1.1809999999999999E-2</v>
      </c>
      <c r="F979" s="46">
        <v>1.5746666666666666E-2</v>
      </c>
      <c r="G979" s="46">
        <v>1.9683333333333334E-2</v>
      </c>
      <c r="H979" s="46">
        <v>2.3619999999999999E-2</v>
      </c>
      <c r="I979" s="46">
        <v>2.7556666666666663E-2</v>
      </c>
      <c r="J979" s="46">
        <v>3.1493333333333332E-2</v>
      </c>
      <c r="K979" s="46">
        <v>3.5429999999999989E-2</v>
      </c>
      <c r="L979" s="47">
        <v>3.9366666666666661E-2</v>
      </c>
    </row>
    <row r="980" spans="1:12" ht="12.75">
      <c r="A980" s="41">
        <v>941</v>
      </c>
      <c r="B980" s="49" t="s">
        <v>776</v>
      </c>
      <c r="C980" s="46">
        <v>4.0000000000000002E-4</v>
      </c>
      <c r="D980" s="46">
        <v>8.0000000000000004E-4</v>
      </c>
      <c r="E980" s="46">
        <v>1.2000000000000001E-3</v>
      </c>
      <c r="F980" s="46">
        <v>1.6000000000000001E-3</v>
      </c>
      <c r="G980" s="46">
        <v>2E-3</v>
      </c>
      <c r="H980" s="46">
        <v>2.4000000000000002E-3</v>
      </c>
      <c r="I980" s="46">
        <v>2.8000000000000004E-3</v>
      </c>
      <c r="J980" s="46">
        <v>3.2000000000000006E-3</v>
      </c>
      <c r="K980" s="46">
        <v>3.6000000000000008E-3</v>
      </c>
      <c r="L980" s="47">
        <v>4.000000000000001E-3</v>
      </c>
    </row>
    <row r="981" spans="1:12" ht="12.75">
      <c r="A981" s="41">
        <v>942</v>
      </c>
      <c r="B981" s="49" t="s">
        <v>780</v>
      </c>
      <c r="C981" s="46">
        <v>1.0933333333333333E-3</v>
      </c>
      <c r="D981" s="46">
        <v>2.1866666666666666E-3</v>
      </c>
      <c r="E981" s="46">
        <v>3.2799999999999999E-3</v>
      </c>
      <c r="F981" s="46">
        <v>4.3733333333333332E-3</v>
      </c>
      <c r="G981" s="46">
        <v>5.4666666666666674E-3</v>
      </c>
      <c r="H981" s="46">
        <v>6.5600000000000016E-3</v>
      </c>
      <c r="I981" s="46">
        <v>7.6533333333333349E-3</v>
      </c>
      <c r="J981" s="46">
        <v>8.7466666666666682E-3</v>
      </c>
      <c r="K981" s="46">
        <v>9.8400000000000015E-3</v>
      </c>
      <c r="L981" s="47">
        <v>1.0933333333333337E-2</v>
      </c>
    </row>
    <row r="982" spans="1:12" ht="12.75">
      <c r="A982" s="41">
        <v>943</v>
      </c>
      <c r="B982" s="49" t="s">
        <v>781</v>
      </c>
      <c r="C982" s="46">
        <v>9.6000000000000002E-2</v>
      </c>
      <c r="D982" s="46">
        <v>0.192</v>
      </c>
      <c r="E982" s="46">
        <v>0.28800000000000003</v>
      </c>
      <c r="F982" s="46">
        <v>0.38400000000000001</v>
      </c>
      <c r="G982" s="46">
        <v>0.48</v>
      </c>
      <c r="H982" s="46">
        <v>0.57600000000000007</v>
      </c>
      <c r="I982" s="46">
        <v>0.67200000000000004</v>
      </c>
      <c r="J982" s="46">
        <v>0.76800000000000002</v>
      </c>
      <c r="K982" s="46">
        <v>0.8640000000000001</v>
      </c>
      <c r="L982" s="47">
        <v>0.96000000000000019</v>
      </c>
    </row>
    <row r="983" spans="1:12" ht="12.75">
      <c r="A983" s="41">
        <v>944</v>
      </c>
      <c r="B983" s="49" t="s">
        <v>782</v>
      </c>
      <c r="C983" s="46">
        <v>2.7266666666666672E-3</v>
      </c>
      <c r="D983" s="46">
        <v>5.4533333333333343E-3</v>
      </c>
      <c r="E983" s="46">
        <v>8.1800000000000015E-3</v>
      </c>
      <c r="F983" s="46">
        <v>1.0906666666666669E-2</v>
      </c>
      <c r="G983" s="46">
        <v>1.3633333333333334E-2</v>
      </c>
      <c r="H983" s="46">
        <v>1.636E-2</v>
      </c>
      <c r="I983" s="46">
        <v>1.9086666666666668E-2</v>
      </c>
      <c r="J983" s="46">
        <v>2.1813333333333334E-2</v>
      </c>
      <c r="K983" s="46">
        <v>2.4539999999999999E-2</v>
      </c>
      <c r="L983" s="47">
        <v>2.7266666666666668E-2</v>
      </c>
    </row>
    <row r="984" spans="1:12" ht="12.75">
      <c r="A984" s="41">
        <v>945</v>
      </c>
      <c r="B984" s="49" t="s">
        <v>783</v>
      </c>
      <c r="C984" s="46">
        <v>1.9000000000000001E-4</v>
      </c>
      <c r="D984" s="46">
        <v>3.8000000000000002E-4</v>
      </c>
      <c r="E984" s="46">
        <v>5.6999999999999998E-4</v>
      </c>
      <c r="F984" s="46">
        <v>7.6000000000000004E-4</v>
      </c>
      <c r="G984" s="46">
        <v>9.4999999999999989E-4</v>
      </c>
      <c r="H984" s="46">
        <v>1.14E-3</v>
      </c>
      <c r="I984" s="46">
        <v>1.3299999999999998E-3</v>
      </c>
      <c r="J984" s="46">
        <v>1.5200000000000001E-3</v>
      </c>
      <c r="K984" s="46">
        <v>1.7099999999999999E-3</v>
      </c>
      <c r="L984" s="47">
        <v>1.8999999999999998E-3</v>
      </c>
    </row>
    <row r="985" spans="1:12" ht="12.75">
      <c r="A985" s="41">
        <v>946</v>
      </c>
      <c r="B985" s="49" t="s">
        <v>784</v>
      </c>
      <c r="C985" s="46">
        <v>1.0710000000000001E-2</v>
      </c>
      <c r="D985" s="46">
        <v>2.1420000000000002E-2</v>
      </c>
      <c r="E985" s="46">
        <v>3.2130000000000006E-2</v>
      </c>
      <c r="F985" s="46">
        <v>4.2840000000000003E-2</v>
      </c>
      <c r="G985" s="46">
        <v>5.355E-2</v>
      </c>
      <c r="H985" s="46">
        <v>6.4260000000000012E-2</v>
      </c>
      <c r="I985" s="46">
        <v>7.4970000000000009E-2</v>
      </c>
      <c r="J985" s="46">
        <v>8.5680000000000006E-2</v>
      </c>
      <c r="K985" s="46">
        <v>9.6390000000000017E-2</v>
      </c>
      <c r="L985" s="47">
        <v>0.10710000000000003</v>
      </c>
    </row>
    <row r="986" spans="1:12" ht="12.75">
      <c r="A986" s="41">
        <v>947</v>
      </c>
      <c r="B986" s="49" t="s">
        <v>784</v>
      </c>
      <c r="C986" s="46">
        <v>1.0183333333333332E-2</v>
      </c>
      <c r="D986" s="46">
        <v>2.0366666666666665E-2</v>
      </c>
      <c r="E986" s="46">
        <v>3.0549999999999997E-2</v>
      </c>
      <c r="F986" s="46">
        <v>4.073333333333333E-2</v>
      </c>
      <c r="G986" s="46">
        <v>5.0916666666666666E-2</v>
      </c>
      <c r="H986" s="46">
        <v>6.1099999999999995E-2</v>
      </c>
      <c r="I986" s="46">
        <v>7.1283333333333324E-2</v>
      </c>
      <c r="J986" s="46">
        <v>8.1466666666666659E-2</v>
      </c>
      <c r="K986" s="46">
        <v>9.1649999999999981E-2</v>
      </c>
      <c r="L986" s="47">
        <v>0.1018333333333333</v>
      </c>
    </row>
    <row r="987" spans="1:12" ht="12.75">
      <c r="A987" s="41">
        <v>948</v>
      </c>
      <c r="B987" s="49" t="s">
        <v>785</v>
      </c>
      <c r="C987" s="46">
        <v>1.0766666666666667E-3</v>
      </c>
      <c r="D987" s="46">
        <v>2.1533333333333335E-3</v>
      </c>
      <c r="E987" s="46">
        <v>3.2300000000000002E-3</v>
      </c>
      <c r="F987" s="46">
        <v>4.306666666666667E-3</v>
      </c>
      <c r="G987" s="46">
        <v>5.3833333333333337E-3</v>
      </c>
      <c r="H987" s="46">
        <v>6.4600000000000005E-3</v>
      </c>
      <c r="I987" s="46">
        <v>7.5366666666666672E-3</v>
      </c>
      <c r="J987" s="46">
        <v>8.613333333333334E-3</v>
      </c>
      <c r="K987" s="46">
        <v>9.6900000000000024E-3</v>
      </c>
      <c r="L987" s="47">
        <v>1.0766666666666669E-2</v>
      </c>
    </row>
    <row r="988" spans="1:12" ht="12.75">
      <c r="A988" s="41">
        <v>949</v>
      </c>
      <c r="B988" s="49" t="s">
        <v>786</v>
      </c>
      <c r="C988" s="46">
        <v>9.1333333333333327E-4</v>
      </c>
      <c r="D988" s="46">
        <v>1.8266666666666665E-3</v>
      </c>
      <c r="E988" s="46">
        <v>2.7399999999999998E-3</v>
      </c>
      <c r="F988" s="46">
        <v>3.6533333333333331E-3</v>
      </c>
      <c r="G988" s="46">
        <v>4.5666666666666668E-3</v>
      </c>
      <c r="H988" s="46">
        <v>5.4799999999999996E-3</v>
      </c>
      <c r="I988" s="46">
        <v>6.3933333333333325E-3</v>
      </c>
      <c r="J988" s="46">
        <v>7.3066666666666662E-3</v>
      </c>
      <c r="K988" s="46">
        <v>8.2199999999999999E-3</v>
      </c>
      <c r="L988" s="47">
        <v>9.1333333333333336E-3</v>
      </c>
    </row>
    <row r="989" spans="1:12" ht="12.75">
      <c r="A989" s="41">
        <v>950</v>
      </c>
      <c r="B989" s="49" t="s">
        <v>787</v>
      </c>
      <c r="C989" s="46">
        <v>1.9233333333333335E-3</v>
      </c>
      <c r="D989" s="46">
        <v>3.8466666666666671E-3</v>
      </c>
      <c r="E989" s="46">
        <v>5.7700000000000008E-3</v>
      </c>
      <c r="F989" s="46">
        <v>7.6933333333333341E-3</v>
      </c>
      <c r="G989" s="46">
        <v>9.6166666666666692E-3</v>
      </c>
      <c r="H989" s="46">
        <v>1.1540000000000002E-2</v>
      </c>
      <c r="I989" s="46">
        <v>1.3463333333333338E-2</v>
      </c>
      <c r="J989" s="46">
        <v>1.538666666666667E-2</v>
      </c>
      <c r="K989" s="46">
        <v>1.7310000000000006E-2</v>
      </c>
      <c r="L989" s="47">
        <v>1.9233333333333338E-2</v>
      </c>
    </row>
    <row r="990" spans="1:12" ht="12.75">
      <c r="A990" s="41">
        <v>951</v>
      </c>
      <c r="B990" s="49" t="s">
        <v>788</v>
      </c>
      <c r="C990" s="46">
        <v>1.8333333333333333E-3</v>
      </c>
      <c r="D990" s="46">
        <v>3.6666666666666666E-3</v>
      </c>
      <c r="E990" s="46">
        <v>5.4999999999999997E-3</v>
      </c>
      <c r="F990" s="46">
        <v>7.3333333333333332E-3</v>
      </c>
      <c r="G990" s="46">
        <v>9.1666666666666667E-3</v>
      </c>
      <c r="H990" s="46">
        <v>1.0999999999999999E-2</v>
      </c>
      <c r="I990" s="46">
        <v>1.2833333333333332E-2</v>
      </c>
      <c r="J990" s="46">
        <v>1.4666666666666665E-2</v>
      </c>
      <c r="K990" s="46">
        <v>1.6499999999999997E-2</v>
      </c>
      <c r="L990" s="47">
        <v>1.833333333333333E-2</v>
      </c>
    </row>
    <row r="991" spans="1:12" ht="12.75">
      <c r="A991" s="41">
        <v>952</v>
      </c>
      <c r="B991" s="49" t="s">
        <v>788</v>
      </c>
      <c r="C991" s="46">
        <v>3.7499999999999999E-3</v>
      </c>
      <c r="D991" s="46">
        <v>7.4999999999999997E-3</v>
      </c>
      <c r="E991" s="46">
        <v>1.125E-2</v>
      </c>
      <c r="F991" s="46">
        <v>1.4999999999999999E-2</v>
      </c>
      <c r="G991" s="46">
        <v>1.8750000000000003E-2</v>
      </c>
      <c r="H991" s="46">
        <v>2.2500000000000003E-2</v>
      </c>
      <c r="I991" s="46">
        <v>2.6250000000000002E-2</v>
      </c>
      <c r="J991" s="46">
        <v>0.03</v>
      </c>
      <c r="K991" s="46">
        <v>3.3750000000000002E-2</v>
      </c>
      <c r="L991" s="47">
        <v>3.7499999999999999E-2</v>
      </c>
    </row>
    <row r="992" spans="1:12" ht="12.75">
      <c r="A992" s="41">
        <v>953</v>
      </c>
      <c r="B992" s="49" t="s">
        <v>789</v>
      </c>
      <c r="C992" s="46">
        <v>1.7666666666666666E-4</v>
      </c>
      <c r="D992" s="46">
        <v>3.5333333333333332E-4</v>
      </c>
      <c r="E992" s="46">
        <v>5.2999999999999998E-4</v>
      </c>
      <c r="F992" s="46">
        <v>7.0666666666666664E-4</v>
      </c>
      <c r="G992" s="46">
        <v>8.8333333333333341E-4</v>
      </c>
      <c r="H992" s="46">
        <v>1.06E-3</v>
      </c>
      <c r="I992" s="46">
        <v>1.2366666666666665E-3</v>
      </c>
      <c r="J992" s="46">
        <v>1.4133333333333333E-3</v>
      </c>
      <c r="K992" s="46">
        <v>1.5899999999999998E-3</v>
      </c>
      <c r="L992" s="47">
        <v>1.7666666666666668E-3</v>
      </c>
    </row>
    <row r="993" spans="1:12" ht="25.5">
      <c r="A993" s="41">
        <v>954</v>
      </c>
      <c r="B993" s="49" t="s">
        <v>790</v>
      </c>
      <c r="C993" s="46">
        <v>4.3333333333333334E-5</v>
      </c>
      <c r="D993" s="46">
        <v>8.6666666666666668E-5</v>
      </c>
      <c r="E993" s="46">
        <v>1.3000000000000002E-4</v>
      </c>
      <c r="F993" s="46">
        <v>1.7333333333333334E-4</v>
      </c>
      <c r="G993" s="46">
        <v>2.1666666666666666E-4</v>
      </c>
      <c r="H993" s="46">
        <v>2.6000000000000003E-4</v>
      </c>
      <c r="I993" s="46">
        <v>3.0333333333333335E-4</v>
      </c>
      <c r="J993" s="46">
        <v>3.4666666666666667E-4</v>
      </c>
      <c r="K993" s="46">
        <v>3.9000000000000005E-4</v>
      </c>
      <c r="L993" s="47">
        <v>4.3333333333333342E-4</v>
      </c>
    </row>
    <row r="994" spans="1:12" ht="12.75">
      <c r="A994" s="41">
        <v>955</v>
      </c>
      <c r="B994" s="49" t="s">
        <v>791</v>
      </c>
      <c r="C994" s="46">
        <v>8.3333333333333344E-5</v>
      </c>
      <c r="D994" s="46">
        <v>1.6666666666666669E-4</v>
      </c>
      <c r="E994" s="46">
        <v>2.5000000000000001E-4</v>
      </c>
      <c r="F994" s="46">
        <v>3.3333333333333338E-4</v>
      </c>
      <c r="G994" s="46">
        <v>4.1666666666666664E-4</v>
      </c>
      <c r="H994" s="46">
        <v>5.0000000000000001E-4</v>
      </c>
      <c r="I994" s="46">
        <v>5.8333333333333327E-4</v>
      </c>
      <c r="J994" s="46">
        <v>6.6666666666666664E-4</v>
      </c>
      <c r="K994" s="46">
        <v>7.5000000000000002E-4</v>
      </c>
      <c r="L994" s="47">
        <v>8.3333333333333328E-4</v>
      </c>
    </row>
    <row r="995" spans="1:12" ht="12.75">
      <c r="A995" s="41">
        <v>956</v>
      </c>
      <c r="B995" s="49" t="s">
        <v>791</v>
      </c>
      <c r="C995" s="46">
        <v>1.7166666666666667E-3</v>
      </c>
      <c r="D995" s="46">
        <v>3.4333333333333334E-3</v>
      </c>
      <c r="E995" s="46">
        <v>5.1500000000000001E-3</v>
      </c>
      <c r="F995" s="46">
        <v>6.8666666666666668E-3</v>
      </c>
      <c r="G995" s="46">
        <v>8.5833333333333334E-3</v>
      </c>
      <c r="H995" s="46">
        <v>1.03E-2</v>
      </c>
      <c r="I995" s="46">
        <v>1.2016666666666667E-2</v>
      </c>
      <c r="J995" s="46">
        <v>1.3733333333333334E-2</v>
      </c>
      <c r="K995" s="46">
        <v>1.545E-2</v>
      </c>
      <c r="L995" s="47">
        <v>1.7166666666666667E-2</v>
      </c>
    </row>
    <row r="996" spans="1:12" ht="25.5">
      <c r="A996" s="41">
        <v>957</v>
      </c>
      <c r="B996" s="49" t="s">
        <v>790</v>
      </c>
      <c r="C996" s="46">
        <v>6.9999999999999994E-5</v>
      </c>
      <c r="D996" s="46">
        <v>1.3999999999999999E-4</v>
      </c>
      <c r="E996" s="46">
        <v>2.0999999999999998E-4</v>
      </c>
      <c r="F996" s="46">
        <v>2.7999999999999998E-4</v>
      </c>
      <c r="G996" s="46">
        <v>3.5E-4</v>
      </c>
      <c r="H996" s="46">
        <v>4.1999999999999996E-4</v>
      </c>
      <c r="I996" s="46">
        <v>4.8999999999999998E-4</v>
      </c>
      <c r="J996" s="46">
        <v>5.5999999999999995E-4</v>
      </c>
      <c r="K996" s="46">
        <v>6.2999999999999992E-4</v>
      </c>
      <c r="L996" s="47">
        <v>6.9999999999999988E-4</v>
      </c>
    </row>
    <row r="997" spans="1:12" ht="12.75">
      <c r="A997" s="41">
        <v>958</v>
      </c>
      <c r="B997" s="49" t="s">
        <v>792</v>
      </c>
      <c r="C997" s="46">
        <v>2.6500000000000004E-3</v>
      </c>
      <c r="D997" s="46">
        <v>5.3000000000000009E-3</v>
      </c>
      <c r="E997" s="46">
        <v>7.9500000000000022E-3</v>
      </c>
      <c r="F997" s="46">
        <v>1.0600000000000002E-2</v>
      </c>
      <c r="G997" s="46">
        <v>1.3250000000000001E-2</v>
      </c>
      <c r="H997" s="46">
        <v>1.5900000000000001E-2</v>
      </c>
      <c r="I997" s="46">
        <v>1.8550000000000001E-2</v>
      </c>
      <c r="J997" s="46">
        <v>2.12E-2</v>
      </c>
      <c r="K997" s="46">
        <v>2.3850000000000003E-2</v>
      </c>
      <c r="L997" s="47">
        <v>2.6500000000000003E-2</v>
      </c>
    </row>
    <row r="998" spans="1:12" ht="12.75">
      <c r="A998" s="41">
        <v>959</v>
      </c>
      <c r="B998" s="49" t="s">
        <v>793</v>
      </c>
      <c r="C998" s="46">
        <v>1.7033333333333336E-3</v>
      </c>
      <c r="D998" s="46">
        <v>3.4066666666666672E-3</v>
      </c>
      <c r="E998" s="46">
        <v>5.1100000000000008E-3</v>
      </c>
      <c r="F998" s="46">
        <v>6.8133333333333344E-3</v>
      </c>
      <c r="G998" s="46">
        <v>8.5166666666666672E-3</v>
      </c>
      <c r="H998" s="46">
        <v>1.022E-2</v>
      </c>
      <c r="I998" s="46">
        <v>1.1923333333333334E-2</v>
      </c>
      <c r="J998" s="46">
        <v>1.3626666666666669E-2</v>
      </c>
      <c r="K998" s="46">
        <v>1.5330000000000003E-2</v>
      </c>
      <c r="L998" s="47">
        <v>1.7033333333333338E-2</v>
      </c>
    </row>
    <row r="999" spans="1:12" ht="12.75">
      <c r="A999" s="41">
        <v>960</v>
      </c>
      <c r="B999" s="49" t="s">
        <v>794</v>
      </c>
      <c r="C999" s="46">
        <v>1.2733333333333333E-3</v>
      </c>
      <c r="D999" s="46">
        <v>2.5466666666666667E-3</v>
      </c>
      <c r="E999" s="46">
        <v>3.82E-3</v>
      </c>
      <c r="F999" s="46">
        <v>5.0933333333333334E-3</v>
      </c>
      <c r="G999" s="46">
        <v>6.3666666666666672E-3</v>
      </c>
      <c r="H999" s="46">
        <v>7.6400000000000001E-3</v>
      </c>
      <c r="I999" s="46">
        <v>8.9133333333333321E-3</v>
      </c>
      <c r="J999" s="46">
        <v>1.0186666666666667E-2</v>
      </c>
      <c r="K999" s="46">
        <v>1.1459999999999998E-2</v>
      </c>
      <c r="L999" s="47">
        <v>1.2733333333333333E-2</v>
      </c>
    </row>
    <row r="1000" spans="1:12" ht="12.75">
      <c r="A1000" s="41">
        <v>961</v>
      </c>
      <c r="B1000" s="49" t="s">
        <v>795</v>
      </c>
      <c r="C1000" s="46">
        <v>1.7333333333333333E-3</v>
      </c>
      <c r="D1000" s="46">
        <v>3.4666666666666665E-3</v>
      </c>
      <c r="E1000" s="46">
        <v>5.1999999999999998E-3</v>
      </c>
      <c r="F1000" s="46">
        <v>6.933333333333333E-3</v>
      </c>
      <c r="G1000" s="46">
        <v>8.6666666666666663E-3</v>
      </c>
      <c r="H1000" s="46">
        <v>1.04E-2</v>
      </c>
      <c r="I1000" s="46">
        <v>1.2133333333333333E-2</v>
      </c>
      <c r="J1000" s="46">
        <v>1.3866666666666666E-2</v>
      </c>
      <c r="K1000" s="46">
        <v>1.5599999999999999E-2</v>
      </c>
      <c r="L1000" s="47">
        <v>1.7333333333333333E-2</v>
      </c>
    </row>
    <row r="1001" spans="1:12" ht="12.75">
      <c r="A1001" s="41">
        <v>962</v>
      </c>
      <c r="B1001" s="49" t="s">
        <v>796</v>
      </c>
      <c r="C1001" s="46">
        <v>1.2419999999999999E-2</v>
      </c>
      <c r="D1001" s="46">
        <v>2.4839999999999997E-2</v>
      </c>
      <c r="E1001" s="46">
        <v>3.7259999999999995E-2</v>
      </c>
      <c r="F1001" s="46">
        <v>4.9679999999999995E-2</v>
      </c>
      <c r="G1001" s="46">
        <v>6.2099999999999989E-2</v>
      </c>
      <c r="H1001" s="46">
        <v>7.4519999999999975E-2</v>
      </c>
      <c r="I1001" s="46">
        <v>8.6939999999999976E-2</v>
      </c>
      <c r="J1001" s="46">
        <v>9.9359999999999976E-2</v>
      </c>
      <c r="K1001" s="46">
        <v>0.11177999999999996</v>
      </c>
      <c r="L1001" s="47">
        <v>0.12419999999999995</v>
      </c>
    </row>
    <row r="1002" spans="1:12" ht="12.75">
      <c r="A1002" s="41">
        <v>963</v>
      </c>
      <c r="B1002" s="49" t="s">
        <v>796</v>
      </c>
      <c r="C1002" s="46">
        <v>6.6033333333333335E-3</v>
      </c>
      <c r="D1002" s="46">
        <v>1.3206666666666667E-2</v>
      </c>
      <c r="E1002" s="46">
        <v>1.9810000000000001E-2</v>
      </c>
      <c r="F1002" s="46">
        <v>2.6413333333333334E-2</v>
      </c>
      <c r="G1002" s="46">
        <v>3.3016666666666666E-2</v>
      </c>
      <c r="H1002" s="46">
        <v>3.9620000000000002E-2</v>
      </c>
      <c r="I1002" s="46">
        <v>4.6223333333333338E-2</v>
      </c>
      <c r="J1002" s="46">
        <v>5.2826666666666675E-2</v>
      </c>
      <c r="K1002" s="46">
        <v>5.9430000000000011E-2</v>
      </c>
      <c r="L1002" s="47">
        <v>6.6033333333333347E-2</v>
      </c>
    </row>
    <row r="1003" spans="1:12" ht="12.75">
      <c r="A1003" s="41">
        <v>964</v>
      </c>
      <c r="B1003" s="49" t="s">
        <v>796</v>
      </c>
      <c r="C1003" s="46">
        <v>1.4666666666666669E-3</v>
      </c>
      <c r="D1003" s="46">
        <v>2.9333333333333338E-3</v>
      </c>
      <c r="E1003" s="46">
        <v>4.4000000000000011E-3</v>
      </c>
      <c r="F1003" s="46">
        <v>5.8666666666666676E-3</v>
      </c>
      <c r="G1003" s="46">
        <v>7.3333333333333341E-3</v>
      </c>
      <c r="H1003" s="46">
        <v>8.8000000000000023E-3</v>
      </c>
      <c r="I1003" s="46">
        <v>1.0266666666666669E-2</v>
      </c>
      <c r="J1003" s="46">
        <v>1.1733333333333335E-2</v>
      </c>
      <c r="K1003" s="46">
        <v>1.3200000000000003E-2</v>
      </c>
      <c r="L1003" s="47">
        <v>1.4666666666666672E-2</v>
      </c>
    </row>
    <row r="1004" spans="1:12" ht="12.75">
      <c r="A1004" s="41">
        <v>965</v>
      </c>
      <c r="B1004" s="49" t="s">
        <v>796</v>
      </c>
      <c r="C1004" s="46">
        <v>7.2333333333333338E-3</v>
      </c>
      <c r="D1004" s="46">
        <v>1.4466666666666668E-2</v>
      </c>
      <c r="E1004" s="46">
        <v>2.1700000000000001E-2</v>
      </c>
      <c r="F1004" s="46">
        <v>2.8933333333333335E-2</v>
      </c>
      <c r="G1004" s="46">
        <v>3.6166666666666666E-2</v>
      </c>
      <c r="H1004" s="46">
        <v>4.3399999999999994E-2</v>
      </c>
      <c r="I1004" s="46">
        <v>5.0633333333333329E-2</v>
      </c>
      <c r="J1004" s="46">
        <v>5.7866666666666663E-2</v>
      </c>
      <c r="K1004" s="46">
        <v>6.5099999999999991E-2</v>
      </c>
      <c r="L1004" s="47">
        <v>7.2333333333333319E-2</v>
      </c>
    </row>
    <row r="1005" spans="1:12" ht="12.75">
      <c r="A1005" s="41">
        <v>966</v>
      </c>
      <c r="B1005" s="49" t="s">
        <v>797</v>
      </c>
      <c r="C1005" s="46">
        <v>3.6333333333333324E-4</v>
      </c>
      <c r="D1005" s="46">
        <v>7.2666666666666648E-4</v>
      </c>
      <c r="E1005" s="46">
        <v>1.0899999999999998E-3</v>
      </c>
      <c r="F1005" s="46">
        <v>1.453333333333333E-3</v>
      </c>
      <c r="G1005" s="46">
        <v>1.8166666666666665E-3</v>
      </c>
      <c r="H1005" s="46">
        <v>2.1799999999999996E-3</v>
      </c>
      <c r="I1005" s="46">
        <v>2.5433333333333332E-3</v>
      </c>
      <c r="J1005" s="46">
        <v>2.9066666666666663E-3</v>
      </c>
      <c r="K1005" s="46">
        <v>3.2699999999999995E-3</v>
      </c>
      <c r="L1005" s="47">
        <v>3.633333333333333E-3</v>
      </c>
    </row>
    <row r="1006" spans="1:12" ht="12.75">
      <c r="A1006" s="41">
        <v>967</v>
      </c>
      <c r="B1006" s="49" t="s">
        <v>798</v>
      </c>
      <c r="C1006" s="46">
        <v>1.1733333333333331E-3</v>
      </c>
      <c r="D1006" s="46">
        <v>2.3466666666666662E-3</v>
      </c>
      <c r="E1006" s="46">
        <v>3.5199999999999993E-3</v>
      </c>
      <c r="F1006" s="46">
        <v>4.6933333333333323E-3</v>
      </c>
      <c r="G1006" s="46">
        <v>5.8666666666666659E-3</v>
      </c>
      <c r="H1006" s="46">
        <v>7.0399999999999994E-3</v>
      </c>
      <c r="I1006" s="46">
        <v>8.2133333333333329E-3</v>
      </c>
      <c r="J1006" s="46">
        <v>9.3866666666666664E-3</v>
      </c>
      <c r="K1006" s="46">
        <v>1.056E-2</v>
      </c>
      <c r="L1006" s="47">
        <v>1.1733333333333332E-2</v>
      </c>
    </row>
    <row r="1007" spans="1:12" ht="12.75">
      <c r="A1007" s="41">
        <v>968</v>
      </c>
      <c r="B1007" s="49" t="s">
        <v>799</v>
      </c>
      <c r="C1007" s="46">
        <v>2.7833333333333338E-3</v>
      </c>
      <c r="D1007" s="46">
        <v>5.5666666666666677E-3</v>
      </c>
      <c r="E1007" s="46">
        <v>8.3500000000000015E-3</v>
      </c>
      <c r="F1007" s="46">
        <v>1.1133333333333335E-2</v>
      </c>
      <c r="G1007" s="46">
        <v>1.3916666666666667E-2</v>
      </c>
      <c r="H1007" s="46">
        <v>1.6700000000000003E-2</v>
      </c>
      <c r="I1007" s="46">
        <v>1.9483333333333339E-2</v>
      </c>
      <c r="J1007" s="46">
        <v>2.2266666666666671E-2</v>
      </c>
      <c r="K1007" s="46">
        <v>2.5050000000000003E-2</v>
      </c>
      <c r="L1007" s="47">
        <v>2.7833333333333335E-2</v>
      </c>
    </row>
    <row r="1008" spans="1:12" ht="12.75">
      <c r="A1008" s="41">
        <v>969</v>
      </c>
      <c r="B1008" s="49" t="s">
        <v>800</v>
      </c>
      <c r="C1008" s="46">
        <v>1.5633333333333337E-3</v>
      </c>
      <c r="D1008" s="46">
        <v>3.1266666666666674E-3</v>
      </c>
      <c r="E1008" s="46">
        <v>4.6900000000000015E-3</v>
      </c>
      <c r="F1008" s="46">
        <v>6.2533333333333347E-3</v>
      </c>
      <c r="G1008" s="46">
        <v>7.8166666666666679E-3</v>
      </c>
      <c r="H1008" s="46">
        <v>9.3800000000000012E-3</v>
      </c>
      <c r="I1008" s="46">
        <v>1.0943333333333334E-2</v>
      </c>
      <c r="J1008" s="46">
        <v>1.2506666666666669E-2</v>
      </c>
      <c r="K1008" s="46">
        <v>1.4070000000000003E-2</v>
      </c>
      <c r="L1008" s="47">
        <v>1.5633333333333336E-2</v>
      </c>
    </row>
    <row r="1009" spans="1:12" ht="12.75">
      <c r="A1009" s="41">
        <v>970</v>
      </c>
      <c r="B1009" s="49" t="s">
        <v>801</v>
      </c>
      <c r="C1009" s="46">
        <v>1.9999999999999998E-5</v>
      </c>
      <c r="D1009" s="46">
        <v>3.9999999999999996E-5</v>
      </c>
      <c r="E1009" s="46">
        <v>5.9999999999999995E-5</v>
      </c>
      <c r="F1009" s="46">
        <v>7.9999999999999993E-5</v>
      </c>
      <c r="G1009" s="46">
        <v>1E-4</v>
      </c>
      <c r="H1009" s="46">
        <v>1.2000000000000002E-4</v>
      </c>
      <c r="I1009" s="46">
        <v>1.4000000000000001E-4</v>
      </c>
      <c r="J1009" s="46">
        <v>1.6000000000000001E-4</v>
      </c>
      <c r="K1009" s="46">
        <v>1.8000000000000004E-4</v>
      </c>
      <c r="L1009" s="47">
        <v>2.0000000000000001E-4</v>
      </c>
    </row>
    <row r="1010" spans="1:12" ht="12.75">
      <c r="A1010" s="41">
        <v>971</v>
      </c>
      <c r="B1010" s="49" t="s">
        <v>802</v>
      </c>
      <c r="C1010" s="46">
        <v>1.8833333333333332E-3</v>
      </c>
      <c r="D1010" s="46">
        <v>3.7666666666666664E-3</v>
      </c>
      <c r="E1010" s="46">
        <v>5.6499999999999996E-3</v>
      </c>
      <c r="F1010" s="46">
        <v>7.5333333333333329E-3</v>
      </c>
      <c r="G1010" s="46">
        <v>9.4166666666666669E-3</v>
      </c>
      <c r="H1010" s="46">
        <v>1.1300000000000001E-2</v>
      </c>
      <c r="I1010" s="46">
        <v>1.3183333333333335E-2</v>
      </c>
      <c r="J1010" s="46">
        <v>1.5066666666666666E-2</v>
      </c>
      <c r="K1010" s="46">
        <v>1.695E-2</v>
      </c>
      <c r="L1010" s="47">
        <v>1.883333333333333E-2</v>
      </c>
    </row>
    <row r="1011" spans="1:12" ht="12.75">
      <c r="A1011" s="41">
        <v>972</v>
      </c>
      <c r="B1011" s="49" t="s">
        <v>803</v>
      </c>
      <c r="C1011" s="46">
        <v>5.2700000000000004E-2</v>
      </c>
      <c r="D1011" s="46">
        <v>0.10540000000000001</v>
      </c>
      <c r="E1011" s="46">
        <v>0.15810000000000002</v>
      </c>
      <c r="F1011" s="46">
        <v>0.21080000000000002</v>
      </c>
      <c r="G1011" s="46">
        <v>0.26350000000000007</v>
      </c>
      <c r="H1011" s="46">
        <v>0.31620000000000004</v>
      </c>
      <c r="I1011" s="46">
        <v>0.36890000000000012</v>
      </c>
      <c r="J1011" s="46">
        <v>0.42160000000000009</v>
      </c>
      <c r="K1011" s="46">
        <v>0.47430000000000017</v>
      </c>
      <c r="L1011" s="47">
        <v>0.52700000000000014</v>
      </c>
    </row>
    <row r="1012" spans="1:12" ht="12.75">
      <c r="A1012" s="41">
        <v>973</v>
      </c>
      <c r="B1012" s="49" t="s">
        <v>803</v>
      </c>
      <c r="C1012" s="46">
        <v>8.72E-2</v>
      </c>
      <c r="D1012" s="46">
        <v>0.1744</v>
      </c>
      <c r="E1012" s="46">
        <v>0.2616</v>
      </c>
      <c r="F1012" s="46">
        <v>0.3488</v>
      </c>
      <c r="G1012" s="46">
        <v>0.43600000000000005</v>
      </c>
      <c r="H1012" s="46">
        <v>0.5232</v>
      </c>
      <c r="I1012" s="46">
        <v>0.61039999999999994</v>
      </c>
      <c r="J1012" s="46">
        <v>0.6976</v>
      </c>
      <c r="K1012" s="46">
        <v>0.78479999999999994</v>
      </c>
      <c r="L1012" s="47">
        <v>0.87200000000000011</v>
      </c>
    </row>
    <row r="1013" spans="1:12" ht="12.75">
      <c r="A1013" s="41">
        <v>974</v>
      </c>
      <c r="B1013" s="49" t="s">
        <v>803</v>
      </c>
      <c r="C1013" s="46">
        <v>1.7466666666666669E-2</v>
      </c>
      <c r="D1013" s="46">
        <v>3.4933333333333337E-2</v>
      </c>
      <c r="E1013" s="46">
        <v>5.2400000000000002E-2</v>
      </c>
      <c r="F1013" s="46">
        <v>6.9866666666666674E-2</v>
      </c>
      <c r="G1013" s="46">
        <v>8.7333333333333332E-2</v>
      </c>
      <c r="H1013" s="46">
        <v>0.1048</v>
      </c>
      <c r="I1013" s="46">
        <v>0.12226666666666668</v>
      </c>
      <c r="J1013" s="46">
        <v>0.13973333333333335</v>
      </c>
      <c r="K1013" s="46">
        <v>0.15720000000000001</v>
      </c>
      <c r="L1013" s="47">
        <v>0.17466666666666666</v>
      </c>
    </row>
    <row r="1014" spans="1:12" ht="12.75">
      <c r="A1014" s="41">
        <v>975</v>
      </c>
      <c r="B1014" s="49" t="s">
        <v>803</v>
      </c>
      <c r="C1014" s="46">
        <v>3.3333333333333338E-4</v>
      </c>
      <c r="D1014" s="46">
        <v>6.6666666666666675E-4</v>
      </c>
      <c r="E1014" s="46">
        <v>1E-3</v>
      </c>
      <c r="F1014" s="46">
        <v>1.3333333333333335E-3</v>
      </c>
      <c r="G1014" s="46">
        <v>1.6666666666666666E-3</v>
      </c>
      <c r="H1014" s="46">
        <v>2E-3</v>
      </c>
      <c r="I1014" s="46">
        <v>2.3333333333333331E-3</v>
      </c>
      <c r="J1014" s="46">
        <v>2.6666666666666666E-3</v>
      </c>
      <c r="K1014" s="46">
        <v>3.0000000000000001E-3</v>
      </c>
      <c r="L1014" s="47">
        <v>3.3333333333333331E-3</v>
      </c>
    </row>
    <row r="1015" spans="1:12" ht="12.75">
      <c r="A1015" s="41">
        <v>976</v>
      </c>
      <c r="B1015" s="49" t="s">
        <v>803</v>
      </c>
      <c r="C1015" s="46">
        <v>7.2000000000000007E-3</v>
      </c>
      <c r="D1015" s="46">
        <v>1.4400000000000001E-2</v>
      </c>
      <c r="E1015" s="46">
        <v>2.1600000000000001E-2</v>
      </c>
      <c r="F1015" s="46">
        <v>2.8800000000000003E-2</v>
      </c>
      <c r="G1015" s="46">
        <v>3.6000000000000004E-2</v>
      </c>
      <c r="H1015" s="46">
        <v>4.3200000000000002E-2</v>
      </c>
      <c r="I1015" s="46">
        <v>5.04E-2</v>
      </c>
      <c r="J1015" s="46">
        <v>5.7599999999999998E-2</v>
      </c>
      <c r="K1015" s="46">
        <v>6.4799999999999996E-2</v>
      </c>
      <c r="L1015" s="47">
        <v>7.1999999999999995E-2</v>
      </c>
    </row>
    <row r="1016" spans="1:12" ht="12.75">
      <c r="A1016" s="41">
        <v>977</v>
      </c>
      <c r="B1016" s="49" t="s">
        <v>803</v>
      </c>
      <c r="C1016" s="46">
        <v>3.9666666666666664E-4</v>
      </c>
      <c r="D1016" s="46">
        <v>7.9333333333333328E-4</v>
      </c>
      <c r="E1016" s="46">
        <v>1.1899999999999999E-3</v>
      </c>
      <c r="F1016" s="46">
        <v>1.5866666666666666E-3</v>
      </c>
      <c r="G1016" s="46">
        <v>1.983333333333333E-3</v>
      </c>
      <c r="H1016" s="46">
        <v>2.3799999999999993E-3</v>
      </c>
      <c r="I1016" s="46">
        <v>2.776666666666666E-3</v>
      </c>
      <c r="J1016" s="46">
        <v>3.1733333333333327E-3</v>
      </c>
      <c r="K1016" s="46">
        <v>3.569999999999999E-3</v>
      </c>
      <c r="L1016" s="47">
        <v>3.9666666666666652E-3</v>
      </c>
    </row>
    <row r="1017" spans="1:12" ht="12.75">
      <c r="A1017" s="41">
        <v>978</v>
      </c>
      <c r="B1017" s="49" t="s">
        <v>803</v>
      </c>
      <c r="C1017" s="46">
        <v>1.5936666666666668E-2</v>
      </c>
      <c r="D1017" s="46">
        <v>3.1873333333333337E-2</v>
      </c>
      <c r="E1017" s="46">
        <v>4.7810000000000005E-2</v>
      </c>
      <c r="F1017" s="46">
        <v>6.3746666666666674E-2</v>
      </c>
      <c r="G1017" s="46">
        <v>7.9683333333333328E-2</v>
      </c>
      <c r="H1017" s="46">
        <v>9.5620000000000011E-2</v>
      </c>
      <c r="I1017" s="46">
        <v>0.11155666666666669</v>
      </c>
      <c r="J1017" s="46">
        <v>0.12749333333333335</v>
      </c>
      <c r="K1017" s="46">
        <v>0.14343000000000003</v>
      </c>
      <c r="L1017" s="47">
        <v>0.15936666666666671</v>
      </c>
    </row>
    <row r="1018" spans="1:12" ht="12.75">
      <c r="A1018" s="41">
        <v>979</v>
      </c>
      <c r="B1018" s="49" t="s">
        <v>803</v>
      </c>
      <c r="C1018" s="46">
        <v>2.4366666666666668E-3</v>
      </c>
      <c r="D1018" s="46">
        <v>4.8733333333333337E-3</v>
      </c>
      <c r="E1018" s="46">
        <v>7.3100000000000005E-3</v>
      </c>
      <c r="F1018" s="46">
        <v>9.7466666666666674E-3</v>
      </c>
      <c r="G1018" s="46">
        <v>1.2183333333333332E-2</v>
      </c>
      <c r="H1018" s="46">
        <v>1.4619999999999998E-2</v>
      </c>
      <c r="I1018" s="46">
        <v>1.7056666666666664E-2</v>
      </c>
      <c r="J1018" s="46">
        <v>1.9493333333333331E-2</v>
      </c>
      <c r="K1018" s="46">
        <v>2.1929999999999998E-2</v>
      </c>
      <c r="L1018" s="47">
        <v>2.4366666666666665E-2</v>
      </c>
    </row>
    <row r="1019" spans="1:12" ht="12.75">
      <c r="A1019" s="41">
        <v>980</v>
      </c>
      <c r="B1019" s="49" t="s">
        <v>803</v>
      </c>
      <c r="C1019" s="46">
        <v>5.2066666666666667E-3</v>
      </c>
      <c r="D1019" s="46">
        <v>1.0413333333333333E-2</v>
      </c>
      <c r="E1019" s="46">
        <v>1.562E-2</v>
      </c>
      <c r="F1019" s="46">
        <v>2.0826666666666667E-2</v>
      </c>
      <c r="G1019" s="46">
        <v>2.6033333333333332E-2</v>
      </c>
      <c r="H1019" s="46">
        <v>3.124E-2</v>
      </c>
      <c r="I1019" s="46">
        <v>3.6446666666666669E-2</v>
      </c>
      <c r="J1019" s="46">
        <v>4.1653333333333334E-2</v>
      </c>
      <c r="K1019" s="46">
        <v>4.6860000000000006E-2</v>
      </c>
      <c r="L1019" s="47">
        <v>5.2066666666666678E-2</v>
      </c>
    </row>
    <row r="1020" spans="1:12" ht="12.75">
      <c r="A1020" s="41">
        <v>981</v>
      </c>
      <c r="B1020" s="49" t="s">
        <v>803</v>
      </c>
      <c r="C1020" s="46">
        <v>8.3333333333333344E-5</v>
      </c>
      <c r="D1020" s="46">
        <v>1.6666666666666669E-4</v>
      </c>
      <c r="E1020" s="46">
        <v>2.5000000000000001E-4</v>
      </c>
      <c r="F1020" s="46">
        <v>3.3333333333333338E-4</v>
      </c>
      <c r="G1020" s="46">
        <v>4.1666666666666664E-4</v>
      </c>
      <c r="H1020" s="46">
        <v>5.0000000000000001E-4</v>
      </c>
      <c r="I1020" s="46">
        <v>5.8333333333333327E-4</v>
      </c>
      <c r="J1020" s="46">
        <v>6.6666666666666664E-4</v>
      </c>
      <c r="K1020" s="46">
        <v>7.5000000000000002E-4</v>
      </c>
      <c r="L1020" s="47">
        <v>8.3333333333333328E-4</v>
      </c>
    </row>
    <row r="1021" spans="1:12" ht="12.75">
      <c r="A1021" s="41">
        <v>982</v>
      </c>
      <c r="B1021" s="49" t="s">
        <v>803</v>
      </c>
      <c r="C1021" s="46">
        <v>6.3666666666666672E-3</v>
      </c>
      <c r="D1021" s="46">
        <v>1.2733333333333334E-2</v>
      </c>
      <c r="E1021" s="46">
        <v>1.9100000000000002E-2</v>
      </c>
      <c r="F1021" s="46">
        <v>2.5466666666666669E-2</v>
      </c>
      <c r="G1021" s="46">
        <v>3.1833333333333338E-2</v>
      </c>
      <c r="H1021" s="46">
        <v>3.8200000000000012E-2</v>
      </c>
      <c r="I1021" s="46">
        <v>4.4566666666666678E-2</v>
      </c>
      <c r="J1021" s="46">
        <v>5.0933333333333344E-2</v>
      </c>
      <c r="K1021" s="46">
        <v>5.7300000000000018E-2</v>
      </c>
      <c r="L1021" s="47">
        <v>6.3666666666666691E-2</v>
      </c>
    </row>
    <row r="1022" spans="1:12" ht="12.75">
      <c r="A1022" s="41">
        <v>983</v>
      </c>
      <c r="B1022" s="49" t="s">
        <v>804</v>
      </c>
      <c r="C1022" s="46">
        <v>1.4666666666666669E-3</v>
      </c>
      <c r="D1022" s="46">
        <v>2.9333333333333338E-3</v>
      </c>
      <c r="E1022" s="46">
        <v>4.4000000000000011E-3</v>
      </c>
      <c r="F1022" s="46">
        <v>5.8666666666666676E-3</v>
      </c>
      <c r="G1022" s="46">
        <v>7.3333333333333341E-3</v>
      </c>
      <c r="H1022" s="46">
        <v>8.8000000000000023E-3</v>
      </c>
      <c r="I1022" s="46">
        <v>1.0266666666666669E-2</v>
      </c>
      <c r="J1022" s="46">
        <v>1.1733333333333335E-2</v>
      </c>
      <c r="K1022" s="46">
        <v>1.3200000000000003E-2</v>
      </c>
      <c r="L1022" s="47">
        <v>1.4666666666666672E-2</v>
      </c>
    </row>
    <row r="1023" spans="1:12" ht="12.75">
      <c r="A1023" s="41">
        <v>984</v>
      </c>
      <c r="B1023" s="49" t="s">
        <v>805</v>
      </c>
      <c r="C1023" s="46">
        <v>1.8333333333333336E-4</v>
      </c>
      <c r="D1023" s="46">
        <v>3.6666666666666672E-4</v>
      </c>
      <c r="E1023" s="46">
        <v>5.5000000000000014E-4</v>
      </c>
      <c r="F1023" s="46">
        <v>7.3333333333333345E-4</v>
      </c>
      <c r="G1023" s="46">
        <v>9.1666666666666676E-4</v>
      </c>
      <c r="H1023" s="46">
        <v>1.1000000000000003E-3</v>
      </c>
      <c r="I1023" s="46">
        <v>1.2833333333333336E-3</v>
      </c>
      <c r="J1023" s="46">
        <v>1.4666666666666669E-3</v>
      </c>
      <c r="K1023" s="46">
        <v>1.6500000000000004E-3</v>
      </c>
      <c r="L1023" s="47">
        <v>1.8333333333333339E-3</v>
      </c>
    </row>
    <row r="1024" spans="1:12" ht="12.75">
      <c r="A1024" s="41">
        <v>985</v>
      </c>
      <c r="B1024" s="49" t="s">
        <v>806</v>
      </c>
      <c r="C1024" s="46">
        <v>8.9866666666666671E-3</v>
      </c>
      <c r="D1024" s="46">
        <v>1.7973333333333334E-2</v>
      </c>
      <c r="E1024" s="46">
        <v>2.6960000000000001E-2</v>
      </c>
      <c r="F1024" s="46">
        <v>3.5946666666666668E-2</v>
      </c>
      <c r="G1024" s="46">
        <v>4.4933333333333332E-2</v>
      </c>
      <c r="H1024" s="46">
        <v>5.3920000000000003E-2</v>
      </c>
      <c r="I1024" s="46">
        <v>6.2906666666666666E-2</v>
      </c>
      <c r="J1024" s="46">
        <v>7.1893333333333337E-2</v>
      </c>
      <c r="K1024" s="46">
        <v>8.0880000000000007E-2</v>
      </c>
      <c r="L1024" s="47">
        <v>8.9866666666666678E-2</v>
      </c>
    </row>
    <row r="1025" spans="1:12" ht="12.75">
      <c r="A1025" s="41">
        <v>986</v>
      </c>
      <c r="B1025" s="49" t="s">
        <v>807</v>
      </c>
      <c r="C1025" s="46">
        <v>7.9000000000000012E-4</v>
      </c>
      <c r="D1025" s="46">
        <v>1.5800000000000002E-3</v>
      </c>
      <c r="E1025" s="46">
        <v>2.3700000000000006E-3</v>
      </c>
      <c r="F1025" s="46">
        <v>3.1600000000000005E-3</v>
      </c>
      <c r="G1025" s="46">
        <v>3.9500000000000004E-3</v>
      </c>
      <c r="H1025" s="46">
        <v>4.7400000000000003E-3</v>
      </c>
      <c r="I1025" s="46">
        <v>5.5300000000000002E-3</v>
      </c>
      <c r="J1025" s="46">
        <v>6.320000000000001E-3</v>
      </c>
      <c r="K1025" s="46">
        <v>7.11E-3</v>
      </c>
      <c r="L1025" s="47">
        <v>7.9000000000000008E-3</v>
      </c>
    </row>
    <row r="1026" spans="1:12" ht="12.75">
      <c r="A1026" s="41">
        <v>987</v>
      </c>
      <c r="B1026" s="49" t="s">
        <v>808</v>
      </c>
      <c r="C1026" s="46">
        <v>3.7760000000000002E-2</v>
      </c>
      <c r="D1026" s="46">
        <v>7.5520000000000004E-2</v>
      </c>
      <c r="E1026" s="46">
        <v>0.11328000000000001</v>
      </c>
      <c r="F1026" s="46">
        <v>0.15104000000000001</v>
      </c>
      <c r="G1026" s="46">
        <v>0.18879999999999997</v>
      </c>
      <c r="H1026" s="46">
        <v>0.22655999999999998</v>
      </c>
      <c r="I1026" s="46">
        <v>0.26431999999999994</v>
      </c>
      <c r="J1026" s="46">
        <v>0.30207999999999996</v>
      </c>
      <c r="K1026" s="46">
        <v>0.33983999999999992</v>
      </c>
      <c r="L1026" s="47">
        <v>0.37759999999999994</v>
      </c>
    </row>
    <row r="1027" spans="1:12" ht="12.75">
      <c r="A1027" s="41">
        <v>988</v>
      </c>
      <c r="B1027" s="49" t="s">
        <v>809</v>
      </c>
      <c r="C1027" s="46">
        <v>5.0033333333333336E-3</v>
      </c>
      <c r="D1027" s="46">
        <v>1.0006666666666667E-2</v>
      </c>
      <c r="E1027" s="46">
        <v>1.5010000000000001E-2</v>
      </c>
      <c r="F1027" s="46">
        <v>2.0013333333333334E-2</v>
      </c>
      <c r="G1027" s="46">
        <v>2.5016666666666666E-2</v>
      </c>
      <c r="H1027" s="46">
        <v>3.0020000000000002E-2</v>
      </c>
      <c r="I1027" s="46">
        <v>3.5023333333333337E-2</v>
      </c>
      <c r="J1027" s="46">
        <v>4.0026666666666669E-2</v>
      </c>
      <c r="K1027" s="46">
        <v>4.5030000000000008E-2</v>
      </c>
      <c r="L1027" s="47">
        <v>5.0033333333333346E-2</v>
      </c>
    </row>
    <row r="1028" spans="1:12" ht="12.75">
      <c r="A1028" s="41">
        <v>989</v>
      </c>
      <c r="B1028" s="49" t="s">
        <v>810</v>
      </c>
      <c r="C1028" s="46">
        <v>7.9333333333333328E-4</v>
      </c>
      <c r="D1028" s="46">
        <v>1.5866666666666666E-3</v>
      </c>
      <c r="E1028" s="46">
        <v>2.3799999999999997E-3</v>
      </c>
      <c r="F1028" s="46">
        <v>3.1733333333333331E-3</v>
      </c>
      <c r="G1028" s="46">
        <v>3.9666666666666661E-3</v>
      </c>
      <c r="H1028" s="46">
        <v>4.7599999999999986E-3</v>
      </c>
      <c r="I1028" s="46">
        <v>5.553333333333332E-3</v>
      </c>
      <c r="J1028" s="46">
        <v>6.3466666666666654E-3</v>
      </c>
      <c r="K1028" s="46">
        <v>7.1399999999999979E-3</v>
      </c>
      <c r="L1028" s="47">
        <v>7.9333333333333304E-3</v>
      </c>
    </row>
    <row r="1029" spans="1:12" ht="12.75">
      <c r="A1029" s="41">
        <v>990</v>
      </c>
      <c r="B1029" s="49" t="s">
        <v>811</v>
      </c>
      <c r="C1029" s="46">
        <v>2.3333333333333332E-5</v>
      </c>
      <c r="D1029" s="46">
        <v>4.6666666666666665E-5</v>
      </c>
      <c r="E1029" s="46">
        <v>6.9999999999999994E-5</v>
      </c>
      <c r="F1029" s="46">
        <v>9.333333333333333E-5</v>
      </c>
      <c r="G1029" s="46">
        <v>1.1666666666666665E-4</v>
      </c>
      <c r="H1029" s="46">
        <v>1.3999999999999999E-4</v>
      </c>
      <c r="I1029" s="46">
        <v>1.6333333333333331E-4</v>
      </c>
      <c r="J1029" s="46">
        <v>1.8666666666666663E-4</v>
      </c>
      <c r="K1029" s="46">
        <v>2.0999999999999995E-4</v>
      </c>
      <c r="L1029" s="47">
        <v>2.3333333333333328E-4</v>
      </c>
    </row>
    <row r="1030" spans="1:12" ht="12.75">
      <c r="A1030" s="41">
        <v>991</v>
      </c>
      <c r="B1030" s="49" t="s">
        <v>417</v>
      </c>
      <c r="C1030" s="46">
        <v>9.8666666666666651E-4</v>
      </c>
      <c r="D1030" s="46">
        <v>1.973333333333333E-3</v>
      </c>
      <c r="E1030" s="46">
        <v>2.9599999999999995E-3</v>
      </c>
      <c r="F1030" s="46">
        <v>3.946666666666666E-3</v>
      </c>
      <c r="G1030" s="46">
        <v>4.933333333333333E-3</v>
      </c>
      <c r="H1030" s="46">
        <v>5.9199999999999999E-3</v>
      </c>
      <c r="I1030" s="46">
        <v>6.9066666666666669E-3</v>
      </c>
      <c r="J1030" s="46">
        <v>7.8933333333333338E-3</v>
      </c>
      <c r="K1030" s="46">
        <v>8.8800000000000007E-3</v>
      </c>
      <c r="L1030" s="47">
        <v>9.8666666666666677E-3</v>
      </c>
    </row>
    <row r="1031" spans="1:12" ht="12.75">
      <c r="A1031" s="41">
        <v>992</v>
      </c>
      <c r="B1031" s="49" t="s">
        <v>812</v>
      </c>
      <c r="C1031" s="46">
        <v>5.0100000000000006E-3</v>
      </c>
      <c r="D1031" s="46">
        <v>1.0020000000000001E-2</v>
      </c>
      <c r="E1031" s="46">
        <v>1.5030000000000002E-2</v>
      </c>
      <c r="F1031" s="46">
        <v>2.0040000000000002E-2</v>
      </c>
      <c r="G1031" s="46">
        <v>2.5049999999999999E-2</v>
      </c>
      <c r="H1031" s="46">
        <v>3.0059999999999996E-2</v>
      </c>
      <c r="I1031" s="46">
        <v>3.5069999999999997E-2</v>
      </c>
      <c r="J1031" s="46">
        <v>4.0079999999999998E-2</v>
      </c>
      <c r="K1031" s="46">
        <v>4.5089999999999991E-2</v>
      </c>
      <c r="L1031" s="47">
        <v>5.0099999999999999E-2</v>
      </c>
    </row>
    <row r="1032" spans="1:12" ht="12.75">
      <c r="A1032" s="41">
        <v>993</v>
      </c>
      <c r="B1032" s="49" t="s">
        <v>813</v>
      </c>
      <c r="C1032" s="46">
        <v>1.4333333333333337E-4</v>
      </c>
      <c r="D1032" s="46">
        <v>2.8666666666666673E-4</v>
      </c>
      <c r="E1032" s="46">
        <v>4.300000000000001E-4</v>
      </c>
      <c r="F1032" s="46">
        <v>5.7333333333333346E-4</v>
      </c>
      <c r="G1032" s="46">
        <v>7.1666666666666667E-4</v>
      </c>
      <c r="H1032" s="46">
        <v>8.6000000000000009E-4</v>
      </c>
      <c r="I1032" s="46">
        <v>1.0033333333333333E-3</v>
      </c>
      <c r="J1032" s="46">
        <v>1.1466666666666667E-3</v>
      </c>
      <c r="K1032" s="46">
        <v>1.2899999999999999E-3</v>
      </c>
      <c r="L1032" s="47">
        <v>1.4333333333333333E-3</v>
      </c>
    </row>
    <row r="1033" spans="1:12" ht="12.75">
      <c r="A1033" s="41">
        <v>994</v>
      </c>
      <c r="B1033" s="49" t="s">
        <v>813</v>
      </c>
      <c r="C1033" s="46">
        <v>1.4333333333333337E-4</v>
      </c>
      <c r="D1033" s="46">
        <v>2.8666666666666673E-4</v>
      </c>
      <c r="E1033" s="46">
        <v>4.300000000000001E-4</v>
      </c>
      <c r="F1033" s="46">
        <v>5.7333333333333346E-4</v>
      </c>
      <c r="G1033" s="46">
        <v>7.1666666666666667E-4</v>
      </c>
      <c r="H1033" s="46">
        <v>8.6000000000000009E-4</v>
      </c>
      <c r="I1033" s="46">
        <v>1.0033333333333333E-3</v>
      </c>
      <c r="J1033" s="46">
        <v>1.1466666666666667E-3</v>
      </c>
      <c r="K1033" s="46">
        <v>1.2899999999999999E-3</v>
      </c>
      <c r="L1033" s="47">
        <v>1.4333333333333333E-3</v>
      </c>
    </row>
    <row r="1034" spans="1:12" ht="12.75">
      <c r="A1034" s="41">
        <v>995</v>
      </c>
      <c r="B1034" s="49" t="s">
        <v>814</v>
      </c>
      <c r="C1034" s="46">
        <v>4.6166666666666665E-3</v>
      </c>
      <c r="D1034" s="46">
        <v>9.233333333333333E-3</v>
      </c>
      <c r="E1034" s="46">
        <v>1.3849999999999999E-2</v>
      </c>
      <c r="F1034" s="46">
        <v>1.8466666666666666E-2</v>
      </c>
      <c r="G1034" s="46">
        <v>2.3083333333333334E-2</v>
      </c>
      <c r="H1034" s="46">
        <v>2.7699999999999999E-2</v>
      </c>
      <c r="I1034" s="46">
        <v>3.231666666666666E-2</v>
      </c>
      <c r="J1034" s="46">
        <v>3.6933333333333332E-2</v>
      </c>
      <c r="K1034" s="46">
        <v>4.154999999999999E-2</v>
      </c>
      <c r="L1034" s="47">
        <v>4.6166666666666661E-2</v>
      </c>
    </row>
    <row r="1035" spans="1:12" ht="12.75">
      <c r="A1035" s="41">
        <v>996</v>
      </c>
      <c r="B1035" s="49" t="s">
        <v>815</v>
      </c>
      <c r="C1035" s="46">
        <v>7.0399999999999985E-3</v>
      </c>
      <c r="D1035" s="46">
        <v>1.4079999999999997E-2</v>
      </c>
      <c r="E1035" s="46">
        <v>2.1119999999999996E-2</v>
      </c>
      <c r="F1035" s="46">
        <v>2.8159999999999994E-2</v>
      </c>
      <c r="G1035" s="46">
        <v>3.5199999999999995E-2</v>
      </c>
      <c r="H1035" s="46">
        <v>4.224E-2</v>
      </c>
      <c r="I1035" s="46">
        <v>4.9279999999999997E-2</v>
      </c>
      <c r="J1035" s="46">
        <v>5.6319999999999995E-2</v>
      </c>
      <c r="K1035" s="46">
        <v>6.336E-2</v>
      </c>
      <c r="L1035" s="47">
        <v>7.0400000000000004E-2</v>
      </c>
    </row>
    <row r="1036" spans="1:12" ht="12.75">
      <c r="A1036" s="41">
        <v>997</v>
      </c>
      <c r="B1036" s="49" t="s">
        <v>815</v>
      </c>
      <c r="C1036" s="46">
        <v>5.0343333333333337E-2</v>
      </c>
      <c r="D1036" s="46">
        <v>0.10068666666666667</v>
      </c>
      <c r="E1036" s="46">
        <v>0.15103</v>
      </c>
      <c r="F1036" s="46">
        <v>0.20137333333333335</v>
      </c>
      <c r="G1036" s="46">
        <v>0.25171666666666664</v>
      </c>
      <c r="H1036" s="46">
        <v>0.30206</v>
      </c>
      <c r="I1036" s="46">
        <v>0.35240333333333329</v>
      </c>
      <c r="J1036" s="46">
        <v>0.4027466666666667</v>
      </c>
      <c r="K1036" s="46">
        <v>0.45308999999999999</v>
      </c>
      <c r="L1036" s="47">
        <v>0.50343333333333329</v>
      </c>
    </row>
    <row r="1037" spans="1:12" ht="12.75">
      <c r="A1037" s="41">
        <v>998</v>
      </c>
      <c r="B1037" s="49" t="s">
        <v>816</v>
      </c>
      <c r="C1037" s="46">
        <v>6.6100000000000013E-3</v>
      </c>
      <c r="D1037" s="46">
        <v>1.3220000000000003E-2</v>
      </c>
      <c r="E1037" s="46">
        <v>1.9830000000000004E-2</v>
      </c>
      <c r="F1037" s="46">
        <v>2.6440000000000005E-2</v>
      </c>
      <c r="G1037" s="46">
        <v>3.3050000000000003E-2</v>
      </c>
      <c r="H1037" s="46">
        <v>3.9660000000000001E-2</v>
      </c>
      <c r="I1037" s="46">
        <v>4.6270000000000006E-2</v>
      </c>
      <c r="J1037" s="46">
        <v>5.288000000000001E-2</v>
      </c>
      <c r="K1037" s="46">
        <v>5.9490000000000015E-2</v>
      </c>
      <c r="L1037" s="47">
        <v>6.610000000000002E-2</v>
      </c>
    </row>
    <row r="1038" spans="1:12" ht="12.75">
      <c r="A1038" s="41">
        <v>999</v>
      </c>
      <c r="B1038" s="49" t="s">
        <v>817</v>
      </c>
      <c r="C1038" s="46">
        <v>3.8239999999999996E-2</v>
      </c>
      <c r="D1038" s="46">
        <v>7.6479999999999992E-2</v>
      </c>
      <c r="E1038" s="46">
        <v>0.11471999999999999</v>
      </c>
      <c r="F1038" s="46">
        <v>0.15295999999999998</v>
      </c>
      <c r="G1038" s="46">
        <v>0.19120000000000001</v>
      </c>
      <c r="H1038" s="46">
        <v>0.22944000000000003</v>
      </c>
      <c r="I1038" s="46">
        <v>0.26768000000000003</v>
      </c>
      <c r="J1038" s="46">
        <v>0.30592000000000003</v>
      </c>
      <c r="K1038" s="46">
        <v>0.34416000000000002</v>
      </c>
      <c r="L1038" s="47">
        <v>0.38240000000000002</v>
      </c>
    </row>
    <row r="1039" spans="1:12" ht="12.75">
      <c r="A1039" s="41">
        <v>1000</v>
      </c>
      <c r="B1039" s="49" t="s">
        <v>818</v>
      </c>
      <c r="C1039" s="46">
        <v>4.7299999999999998E-3</v>
      </c>
      <c r="D1039" s="46">
        <v>9.4599999999999997E-3</v>
      </c>
      <c r="E1039" s="46">
        <v>1.4189999999999999E-2</v>
      </c>
      <c r="F1039" s="46">
        <v>1.8919999999999999E-2</v>
      </c>
      <c r="G1039" s="46">
        <v>2.3650000000000004E-2</v>
      </c>
      <c r="H1039" s="46">
        <v>2.8380000000000002E-2</v>
      </c>
      <c r="I1039" s="46">
        <v>3.3110000000000007E-2</v>
      </c>
      <c r="J1039" s="46">
        <v>3.7840000000000006E-2</v>
      </c>
      <c r="K1039" s="46">
        <v>4.2570000000000011E-2</v>
      </c>
      <c r="L1039" s="47">
        <v>4.7300000000000009E-2</v>
      </c>
    </row>
    <row r="1040" spans="1:12" ht="12.75">
      <c r="A1040" s="41">
        <v>1001</v>
      </c>
      <c r="B1040" s="49" t="s">
        <v>819</v>
      </c>
      <c r="C1040" s="46">
        <v>8.9266666666666661E-3</v>
      </c>
      <c r="D1040" s="46">
        <v>1.7853333333333332E-2</v>
      </c>
      <c r="E1040" s="46">
        <v>2.6779999999999998E-2</v>
      </c>
      <c r="F1040" s="46">
        <v>3.5706666666666664E-2</v>
      </c>
      <c r="G1040" s="46">
        <v>4.463333333333333E-2</v>
      </c>
      <c r="H1040" s="46">
        <v>5.3559999999999997E-2</v>
      </c>
      <c r="I1040" s="46">
        <v>6.2486666666666663E-2</v>
      </c>
      <c r="J1040" s="46">
        <v>7.1413333333333329E-2</v>
      </c>
      <c r="K1040" s="46">
        <v>8.0339999999999981E-2</v>
      </c>
      <c r="L1040" s="47">
        <v>8.9266666666666647E-2</v>
      </c>
    </row>
    <row r="1041" spans="1:12" ht="12.75">
      <c r="A1041" s="41">
        <v>1002</v>
      </c>
      <c r="B1041" s="49" t="s">
        <v>820</v>
      </c>
      <c r="C1041" s="46">
        <v>1.0206666666666666E-2</v>
      </c>
      <c r="D1041" s="46">
        <v>2.0413333333333332E-2</v>
      </c>
      <c r="E1041" s="46">
        <v>3.0619999999999998E-2</v>
      </c>
      <c r="F1041" s="46">
        <v>4.0826666666666664E-2</v>
      </c>
      <c r="G1041" s="46">
        <v>5.1033333333333333E-2</v>
      </c>
      <c r="H1041" s="46">
        <v>6.1240000000000003E-2</v>
      </c>
      <c r="I1041" s="46">
        <v>7.1446666666666672E-2</v>
      </c>
      <c r="J1041" s="46">
        <v>8.1653333333333342E-2</v>
      </c>
      <c r="K1041" s="46">
        <v>9.1860000000000011E-2</v>
      </c>
      <c r="L1041" s="47">
        <v>0.10206666666666667</v>
      </c>
    </row>
    <row r="1042" spans="1:12" ht="12.75">
      <c r="A1042" s="41">
        <v>1003</v>
      </c>
      <c r="B1042" s="49" t="s">
        <v>821</v>
      </c>
      <c r="C1042" s="46">
        <v>3.3333333333333338E-4</v>
      </c>
      <c r="D1042" s="46">
        <v>6.6666666666666675E-4</v>
      </c>
      <c r="E1042" s="46">
        <v>1E-3</v>
      </c>
      <c r="F1042" s="46">
        <v>1.3333333333333335E-3</v>
      </c>
      <c r="G1042" s="46">
        <v>1.6666666666666666E-3</v>
      </c>
      <c r="H1042" s="46">
        <v>2E-3</v>
      </c>
      <c r="I1042" s="46">
        <v>2.3333333333333331E-3</v>
      </c>
      <c r="J1042" s="46">
        <v>2.6666666666666666E-3</v>
      </c>
      <c r="K1042" s="46">
        <v>3.0000000000000001E-3</v>
      </c>
      <c r="L1042" s="47">
        <v>3.3333333333333331E-3</v>
      </c>
    </row>
    <row r="1043" spans="1:12" ht="12.75">
      <c r="A1043" s="41">
        <v>1004</v>
      </c>
      <c r="B1043" s="49" t="s">
        <v>822</v>
      </c>
      <c r="C1043" s="46">
        <v>5.5133333333333336E-3</v>
      </c>
      <c r="D1043" s="46">
        <v>1.1026666666666667E-2</v>
      </c>
      <c r="E1043" s="46">
        <v>1.6539999999999999E-2</v>
      </c>
      <c r="F1043" s="46">
        <v>2.2053333333333335E-2</v>
      </c>
      <c r="G1043" s="46">
        <v>2.7566666666666666E-2</v>
      </c>
      <c r="H1043" s="46">
        <v>3.3079999999999998E-2</v>
      </c>
      <c r="I1043" s="46">
        <v>3.8593333333333341E-2</v>
      </c>
      <c r="J1043" s="46">
        <v>4.4106666666666669E-2</v>
      </c>
      <c r="K1043" s="46">
        <v>4.9620000000000011E-2</v>
      </c>
      <c r="L1043" s="47">
        <v>5.513333333333334E-2</v>
      </c>
    </row>
    <row r="1044" spans="1:12" ht="12.75">
      <c r="A1044" s="41">
        <v>1005</v>
      </c>
      <c r="B1044" s="49" t="s">
        <v>823</v>
      </c>
      <c r="C1044" s="46">
        <v>8.7399999999999995E-3</v>
      </c>
      <c r="D1044" s="46">
        <v>1.7479999999999999E-2</v>
      </c>
      <c r="E1044" s="46">
        <v>2.622E-2</v>
      </c>
      <c r="F1044" s="46">
        <v>3.4959999999999998E-2</v>
      </c>
      <c r="G1044" s="46">
        <v>4.3700000000000003E-2</v>
      </c>
      <c r="H1044" s="46">
        <v>5.2440000000000001E-2</v>
      </c>
      <c r="I1044" s="46">
        <v>6.1179999999999998E-2</v>
      </c>
      <c r="J1044" s="46">
        <v>6.9919999999999996E-2</v>
      </c>
      <c r="K1044" s="46">
        <v>7.8660000000000008E-2</v>
      </c>
      <c r="L1044" s="47">
        <v>8.7400000000000005E-2</v>
      </c>
    </row>
    <row r="1045" spans="1:12" ht="12.75">
      <c r="A1045" s="41">
        <v>1006</v>
      </c>
      <c r="B1045" s="49" t="s">
        <v>824</v>
      </c>
      <c r="C1045" s="46">
        <v>3.2070000000000001E-2</v>
      </c>
      <c r="D1045" s="46">
        <v>6.4140000000000003E-2</v>
      </c>
      <c r="E1045" s="46">
        <v>9.6210000000000004E-2</v>
      </c>
      <c r="F1045" s="46">
        <v>0.12828000000000001</v>
      </c>
      <c r="G1045" s="46">
        <v>0.16035000000000005</v>
      </c>
      <c r="H1045" s="46">
        <v>0.19242000000000004</v>
      </c>
      <c r="I1045" s="46">
        <v>0.22449000000000008</v>
      </c>
      <c r="J1045" s="46">
        <v>0.25656000000000007</v>
      </c>
      <c r="K1045" s="46">
        <v>0.28863000000000011</v>
      </c>
      <c r="L1045" s="47">
        <v>0.3207000000000001</v>
      </c>
    </row>
    <row r="1046" spans="1:12" ht="12.75">
      <c r="A1046" s="41">
        <v>1007</v>
      </c>
      <c r="B1046" s="49" t="s">
        <v>825</v>
      </c>
      <c r="C1046" s="46">
        <v>5.9699999999999987E-3</v>
      </c>
      <c r="D1046" s="46">
        <v>1.1939999999999997E-2</v>
      </c>
      <c r="E1046" s="46">
        <v>1.7909999999999995E-2</v>
      </c>
      <c r="F1046" s="46">
        <v>2.3879999999999995E-2</v>
      </c>
      <c r="G1046" s="46">
        <v>2.9849999999999991E-2</v>
      </c>
      <c r="H1046" s="46">
        <v>3.5819999999999991E-2</v>
      </c>
      <c r="I1046" s="46">
        <v>4.178999999999998E-2</v>
      </c>
      <c r="J1046" s="46">
        <v>4.7759999999999983E-2</v>
      </c>
      <c r="K1046" s="46">
        <v>5.3729999999999972E-2</v>
      </c>
      <c r="L1046" s="47">
        <v>5.9699999999999975E-2</v>
      </c>
    </row>
    <row r="1047" spans="1:12" ht="12.75">
      <c r="A1047" s="41">
        <v>1008</v>
      </c>
      <c r="B1047" s="49" t="s">
        <v>826</v>
      </c>
      <c r="C1047" s="46">
        <v>1.8633333333333334E-3</v>
      </c>
      <c r="D1047" s="46">
        <v>3.7266666666666668E-3</v>
      </c>
      <c r="E1047" s="46">
        <v>5.5900000000000004E-3</v>
      </c>
      <c r="F1047" s="46">
        <v>7.4533333333333335E-3</v>
      </c>
      <c r="G1047" s="46">
        <v>9.3166666666666675E-3</v>
      </c>
      <c r="H1047" s="46">
        <v>1.1180000000000002E-2</v>
      </c>
      <c r="I1047" s="46">
        <v>1.3043333333333336E-2</v>
      </c>
      <c r="J1047" s="46">
        <v>1.4906666666666669E-2</v>
      </c>
      <c r="K1047" s="46">
        <v>1.6770000000000004E-2</v>
      </c>
      <c r="L1047" s="47">
        <v>1.8633333333333339E-2</v>
      </c>
    </row>
    <row r="1048" spans="1:12" ht="12.75">
      <c r="A1048" s="41">
        <v>1009</v>
      </c>
      <c r="B1048" s="49" t="s">
        <v>826</v>
      </c>
      <c r="C1048" s="46">
        <v>2.0833333333333333E-3</v>
      </c>
      <c r="D1048" s="46">
        <v>4.1666666666666666E-3</v>
      </c>
      <c r="E1048" s="46">
        <v>6.2500000000000003E-3</v>
      </c>
      <c r="F1048" s="46">
        <v>8.3333333333333332E-3</v>
      </c>
      <c r="G1048" s="46">
        <v>1.0416666666666668E-2</v>
      </c>
      <c r="H1048" s="46">
        <v>1.2500000000000001E-2</v>
      </c>
      <c r="I1048" s="46">
        <v>1.4583333333333334E-2</v>
      </c>
      <c r="J1048" s="46">
        <v>1.6666666666666666E-2</v>
      </c>
      <c r="K1048" s="46">
        <v>1.8750000000000003E-2</v>
      </c>
      <c r="L1048" s="47">
        <v>2.0833333333333336E-2</v>
      </c>
    </row>
    <row r="1049" spans="1:12" ht="12.75">
      <c r="A1049" s="41">
        <v>1010</v>
      </c>
      <c r="B1049" s="49" t="s">
        <v>826</v>
      </c>
      <c r="C1049" s="46">
        <v>2.0999999999999998E-4</v>
      </c>
      <c r="D1049" s="46">
        <v>4.1999999999999996E-4</v>
      </c>
      <c r="E1049" s="46">
        <v>6.2999999999999992E-4</v>
      </c>
      <c r="F1049" s="46">
        <v>8.3999999999999993E-4</v>
      </c>
      <c r="G1049" s="46">
        <v>1.0499999999999997E-3</v>
      </c>
      <c r="H1049" s="46">
        <v>1.2599999999999998E-3</v>
      </c>
      <c r="I1049" s="46">
        <v>1.4699999999999995E-3</v>
      </c>
      <c r="J1049" s="46">
        <v>1.6799999999999996E-3</v>
      </c>
      <c r="K1049" s="46">
        <v>1.8899999999999993E-3</v>
      </c>
      <c r="L1049" s="47">
        <v>2.0999999999999994E-3</v>
      </c>
    </row>
    <row r="1050" spans="1:12" ht="12.75">
      <c r="A1050" s="41">
        <v>1011</v>
      </c>
      <c r="B1050" s="49" t="s">
        <v>826</v>
      </c>
      <c r="C1050" s="46">
        <v>1.7303333333333334E-2</v>
      </c>
      <c r="D1050" s="46">
        <v>3.4606666666666668E-2</v>
      </c>
      <c r="E1050" s="46">
        <v>5.1909999999999998E-2</v>
      </c>
      <c r="F1050" s="46">
        <v>6.9213333333333335E-2</v>
      </c>
      <c r="G1050" s="46">
        <v>8.6516666666666672E-2</v>
      </c>
      <c r="H1050" s="46">
        <v>0.10382</v>
      </c>
      <c r="I1050" s="46">
        <v>0.12112333333333335</v>
      </c>
      <c r="J1050" s="46">
        <v>0.13842666666666667</v>
      </c>
      <c r="K1050" s="46">
        <v>0.15572999999999998</v>
      </c>
      <c r="L1050" s="47">
        <v>0.17303333333333332</v>
      </c>
    </row>
    <row r="1051" spans="1:12" ht="12.75">
      <c r="A1051" s="41">
        <v>1012</v>
      </c>
      <c r="B1051" s="49" t="s">
        <v>826</v>
      </c>
      <c r="C1051" s="46">
        <v>1.8666666666666666E-3</v>
      </c>
      <c r="D1051" s="46">
        <v>3.7333333333333333E-3</v>
      </c>
      <c r="E1051" s="46">
        <v>5.5999999999999999E-3</v>
      </c>
      <c r="F1051" s="46">
        <v>7.4666666666666666E-3</v>
      </c>
      <c r="G1051" s="46">
        <v>9.3333333333333341E-3</v>
      </c>
      <c r="H1051" s="46">
        <v>1.1200000000000002E-2</v>
      </c>
      <c r="I1051" s="46">
        <v>1.3066666666666667E-2</v>
      </c>
      <c r="J1051" s="46">
        <v>1.4933333333333333E-2</v>
      </c>
      <c r="K1051" s="46">
        <v>1.6799999999999999E-2</v>
      </c>
      <c r="L1051" s="47">
        <v>1.8666666666666665E-2</v>
      </c>
    </row>
    <row r="1052" spans="1:12" ht="12.75">
      <c r="A1052" s="41">
        <v>1013</v>
      </c>
      <c r="B1052" s="49" t="s">
        <v>826</v>
      </c>
      <c r="C1052" s="46">
        <v>6.9999999999999994E-5</v>
      </c>
      <c r="D1052" s="46">
        <v>1.3999999999999999E-4</v>
      </c>
      <c r="E1052" s="46">
        <v>2.0999999999999998E-4</v>
      </c>
      <c r="F1052" s="46">
        <v>2.7999999999999998E-4</v>
      </c>
      <c r="G1052" s="46">
        <v>3.5E-4</v>
      </c>
      <c r="H1052" s="46">
        <v>4.1999999999999996E-4</v>
      </c>
      <c r="I1052" s="46">
        <v>4.8999999999999998E-4</v>
      </c>
      <c r="J1052" s="46">
        <v>5.5999999999999995E-4</v>
      </c>
      <c r="K1052" s="46">
        <v>6.2999999999999992E-4</v>
      </c>
      <c r="L1052" s="47">
        <v>6.9999999999999988E-4</v>
      </c>
    </row>
    <row r="1053" spans="1:12" ht="12.75">
      <c r="A1053" s="41">
        <v>1014</v>
      </c>
      <c r="B1053" s="49" t="s">
        <v>803</v>
      </c>
      <c r="C1053" s="46">
        <v>5.4199999999999995E-3</v>
      </c>
      <c r="D1053" s="46">
        <v>1.0839999999999999E-2</v>
      </c>
      <c r="E1053" s="46">
        <v>1.6259999999999997E-2</v>
      </c>
      <c r="F1053" s="46">
        <v>2.1679999999999998E-2</v>
      </c>
      <c r="G1053" s="46">
        <v>2.7099999999999999E-2</v>
      </c>
      <c r="H1053" s="46">
        <v>3.2519999999999993E-2</v>
      </c>
      <c r="I1053" s="46">
        <v>3.7939999999999995E-2</v>
      </c>
      <c r="J1053" s="46">
        <v>4.3359999999999996E-2</v>
      </c>
      <c r="K1053" s="46">
        <v>4.877999999999999E-2</v>
      </c>
      <c r="L1053" s="47">
        <v>5.4199999999999984E-2</v>
      </c>
    </row>
    <row r="1054" spans="1:12" ht="12.75">
      <c r="A1054" s="41">
        <v>1015</v>
      </c>
      <c r="B1054" s="49" t="s">
        <v>827</v>
      </c>
      <c r="C1054" s="46">
        <v>7.6100000000000004E-3</v>
      </c>
      <c r="D1054" s="46">
        <v>1.5220000000000001E-2</v>
      </c>
      <c r="E1054" s="46">
        <v>2.2830000000000003E-2</v>
      </c>
      <c r="F1054" s="46">
        <v>3.0440000000000002E-2</v>
      </c>
      <c r="G1054" s="46">
        <v>3.805E-2</v>
      </c>
      <c r="H1054" s="46">
        <v>4.5659999999999999E-2</v>
      </c>
      <c r="I1054" s="46">
        <v>5.3269999999999998E-2</v>
      </c>
      <c r="J1054" s="46">
        <v>6.0880000000000004E-2</v>
      </c>
      <c r="K1054" s="46">
        <v>6.8489999999999995E-2</v>
      </c>
      <c r="L1054" s="47">
        <v>7.6100000000000001E-2</v>
      </c>
    </row>
    <row r="1055" spans="1:12" ht="12.75">
      <c r="A1055" s="41">
        <v>1016</v>
      </c>
      <c r="B1055" s="49" t="s">
        <v>828</v>
      </c>
      <c r="C1055" s="46">
        <v>5.0000000000000002E-5</v>
      </c>
      <c r="D1055" s="46">
        <v>1E-4</v>
      </c>
      <c r="E1055" s="46">
        <v>1.5000000000000001E-4</v>
      </c>
      <c r="F1055" s="46">
        <v>2.0000000000000001E-4</v>
      </c>
      <c r="G1055" s="46">
        <v>2.5000000000000001E-4</v>
      </c>
      <c r="H1055" s="46">
        <v>3.0000000000000003E-4</v>
      </c>
      <c r="I1055" s="46">
        <v>3.5000000000000005E-4</v>
      </c>
      <c r="J1055" s="46">
        <v>4.0000000000000007E-4</v>
      </c>
      <c r="K1055" s="46">
        <v>4.500000000000001E-4</v>
      </c>
      <c r="L1055" s="47">
        <v>5.0000000000000012E-4</v>
      </c>
    </row>
    <row r="1056" spans="1:12" ht="12.75">
      <c r="A1056" s="41">
        <v>1017</v>
      </c>
      <c r="B1056" s="49" t="s">
        <v>828</v>
      </c>
      <c r="C1056" s="46">
        <v>2.6999999999999995E-4</v>
      </c>
      <c r="D1056" s="46">
        <v>5.399999999999999E-4</v>
      </c>
      <c r="E1056" s="46">
        <v>8.0999999999999985E-4</v>
      </c>
      <c r="F1056" s="46">
        <v>1.0799999999999998E-3</v>
      </c>
      <c r="G1056" s="46">
        <v>1.3500000000000001E-3</v>
      </c>
      <c r="H1056" s="46">
        <v>1.6199999999999999E-3</v>
      </c>
      <c r="I1056" s="46">
        <v>1.8900000000000002E-3</v>
      </c>
      <c r="J1056" s="46">
        <v>2.16E-3</v>
      </c>
      <c r="K1056" s="46">
        <v>2.4300000000000003E-3</v>
      </c>
      <c r="L1056" s="47">
        <v>2.7000000000000001E-3</v>
      </c>
    </row>
    <row r="1057" spans="1:12" ht="12.75">
      <c r="A1057" s="41">
        <v>1018</v>
      </c>
      <c r="B1057" s="49" t="s">
        <v>828</v>
      </c>
      <c r="C1057" s="46">
        <v>1.9999999999999998E-5</v>
      </c>
      <c r="D1057" s="46">
        <v>3.9999999999999996E-5</v>
      </c>
      <c r="E1057" s="46">
        <v>5.9999999999999995E-5</v>
      </c>
      <c r="F1057" s="46">
        <v>7.9999999999999993E-5</v>
      </c>
      <c r="G1057" s="46">
        <v>1E-4</v>
      </c>
      <c r="H1057" s="46">
        <v>1.2000000000000002E-4</v>
      </c>
      <c r="I1057" s="46">
        <v>1.4000000000000001E-4</v>
      </c>
      <c r="J1057" s="46">
        <v>1.6000000000000001E-4</v>
      </c>
      <c r="K1057" s="46">
        <v>1.8000000000000004E-4</v>
      </c>
      <c r="L1057" s="47">
        <v>2.0000000000000001E-4</v>
      </c>
    </row>
    <row r="1058" spans="1:12" ht="12.75">
      <c r="A1058" s="41">
        <v>1019</v>
      </c>
      <c r="B1058" s="49" t="s">
        <v>829</v>
      </c>
      <c r="C1058" s="46">
        <v>1.4199999999999998E-3</v>
      </c>
      <c r="D1058" s="46">
        <v>2.8399999999999996E-3</v>
      </c>
      <c r="E1058" s="46">
        <v>4.2599999999999999E-3</v>
      </c>
      <c r="F1058" s="46">
        <v>5.6799999999999993E-3</v>
      </c>
      <c r="G1058" s="46">
        <v>7.1000000000000004E-3</v>
      </c>
      <c r="H1058" s="46">
        <v>8.5199999999999998E-3</v>
      </c>
      <c r="I1058" s="46">
        <v>9.9400000000000009E-3</v>
      </c>
      <c r="J1058" s="46">
        <v>1.136E-2</v>
      </c>
      <c r="K1058" s="46">
        <v>1.278E-2</v>
      </c>
      <c r="L1058" s="47">
        <v>1.4200000000000001E-2</v>
      </c>
    </row>
    <row r="1059" spans="1:12" ht="12.75">
      <c r="A1059" s="41">
        <v>1020</v>
      </c>
      <c r="B1059" s="49" t="s">
        <v>830</v>
      </c>
      <c r="C1059" s="46">
        <v>2.1166666666666664E-3</v>
      </c>
      <c r="D1059" s="46">
        <v>4.2333333333333329E-3</v>
      </c>
      <c r="E1059" s="46">
        <v>6.3499999999999997E-3</v>
      </c>
      <c r="F1059" s="46">
        <v>8.4666666666666657E-3</v>
      </c>
      <c r="G1059" s="46">
        <v>1.0583333333333333E-2</v>
      </c>
      <c r="H1059" s="46">
        <v>1.2699999999999999E-2</v>
      </c>
      <c r="I1059" s="46">
        <v>1.4816666666666665E-2</v>
      </c>
      <c r="J1059" s="46">
        <v>1.6933333333333331E-2</v>
      </c>
      <c r="K1059" s="46">
        <v>1.9049999999999997E-2</v>
      </c>
      <c r="L1059" s="47">
        <v>2.1166666666666667E-2</v>
      </c>
    </row>
    <row r="1060" spans="1:12" ht="12.75">
      <c r="A1060" s="41">
        <v>1021</v>
      </c>
      <c r="B1060" s="49" t="s">
        <v>831</v>
      </c>
      <c r="C1060" s="46">
        <v>6.9666666666666683E-4</v>
      </c>
      <c r="D1060" s="46">
        <v>1.3933333333333337E-3</v>
      </c>
      <c r="E1060" s="46">
        <v>2.0900000000000007E-3</v>
      </c>
      <c r="F1060" s="46">
        <v>2.7866666666666673E-3</v>
      </c>
      <c r="G1060" s="46">
        <v>3.4833333333333339E-3</v>
      </c>
      <c r="H1060" s="46">
        <v>4.1800000000000006E-3</v>
      </c>
      <c r="I1060" s="46">
        <v>4.8766666666666672E-3</v>
      </c>
      <c r="J1060" s="46">
        <v>5.5733333333333338E-3</v>
      </c>
      <c r="K1060" s="46">
        <v>6.2700000000000013E-3</v>
      </c>
      <c r="L1060" s="47">
        <v>6.9666666666666679E-3</v>
      </c>
    </row>
    <row r="1061" spans="1:12" ht="12.75">
      <c r="A1061" s="41">
        <v>1022</v>
      </c>
      <c r="B1061" s="49" t="s">
        <v>832</v>
      </c>
      <c r="C1061" s="46">
        <v>2.4E-2</v>
      </c>
      <c r="D1061" s="46">
        <v>4.8000000000000001E-2</v>
      </c>
      <c r="E1061" s="46">
        <v>7.2000000000000008E-2</v>
      </c>
      <c r="F1061" s="46">
        <v>9.6000000000000002E-2</v>
      </c>
      <c r="G1061" s="46">
        <v>0.12</v>
      </c>
      <c r="H1061" s="46">
        <v>0.14400000000000002</v>
      </c>
      <c r="I1061" s="46">
        <v>0.16800000000000001</v>
      </c>
      <c r="J1061" s="46">
        <v>0.192</v>
      </c>
      <c r="K1061" s="46">
        <v>0.21600000000000003</v>
      </c>
      <c r="L1061" s="47">
        <v>0.24000000000000005</v>
      </c>
    </row>
    <row r="1062" spans="1:12" ht="12.75">
      <c r="A1062" s="41">
        <v>1023</v>
      </c>
      <c r="B1062" s="49" t="s">
        <v>833</v>
      </c>
      <c r="C1062" s="46">
        <v>1.0199999999999999E-3</v>
      </c>
      <c r="D1062" s="46">
        <v>2.0399999999999997E-3</v>
      </c>
      <c r="E1062" s="46">
        <v>3.0599999999999994E-3</v>
      </c>
      <c r="F1062" s="46">
        <v>4.0799999999999994E-3</v>
      </c>
      <c r="G1062" s="46">
        <v>5.0999999999999995E-3</v>
      </c>
      <c r="H1062" s="46">
        <v>6.1199999999999987E-3</v>
      </c>
      <c r="I1062" s="46">
        <v>7.1399999999999988E-3</v>
      </c>
      <c r="J1062" s="46">
        <v>8.1599999999999989E-3</v>
      </c>
      <c r="K1062" s="46">
        <v>9.1799999999999989E-3</v>
      </c>
      <c r="L1062" s="47">
        <v>1.0199999999999999E-2</v>
      </c>
    </row>
    <row r="1063" spans="1:12" ht="12.75">
      <c r="A1063" s="41">
        <v>1024</v>
      </c>
      <c r="B1063" s="49" t="s">
        <v>834</v>
      </c>
      <c r="C1063" s="46">
        <v>4.0266666666666671E-3</v>
      </c>
      <c r="D1063" s="46">
        <v>8.0533333333333342E-3</v>
      </c>
      <c r="E1063" s="46">
        <v>1.208E-2</v>
      </c>
      <c r="F1063" s="46">
        <v>1.6106666666666668E-2</v>
      </c>
      <c r="G1063" s="46">
        <v>2.0133333333333333E-2</v>
      </c>
      <c r="H1063" s="46">
        <v>2.4160000000000001E-2</v>
      </c>
      <c r="I1063" s="46">
        <v>2.8186666666666669E-2</v>
      </c>
      <c r="J1063" s="46">
        <v>3.2213333333333337E-2</v>
      </c>
      <c r="K1063" s="46">
        <v>3.6240000000000001E-2</v>
      </c>
      <c r="L1063" s="47">
        <v>4.0266666666666666E-2</v>
      </c>
    </row>
    <row r="1064" spans="1:12" ht="12.75">
      <c r="A1064" s="41">
        <v>1025</v>
      </c>
      <c r="B1064" s="49" t="s">
        <v>835</v>
      </c>
      <c r="C1064" s="46">
        <v>3.2333333333333335E-4</v>
      </c>
      <c r="D1064" s="46">
        <v>6.466666666666667E-4</v>
      </c>
      <c r="E1064" s="46">
        <v>9.7000000000000005E-4</v>
      </c>
      <c r="F1064" s="46">
        <v>1.2933333333333334E-3</v>
      </c>
      <c r="G1064" s="46">
        <v>1.6166666666666666E-3</v>
      </c>
      <c r="H1064" s="46">
        <v>1.9400000000000001E-3</v>
      </c>
      <c r="I1064" s="46">
        <v>2.2633333333333333E-3</v>
      </c>
      <c r="J1064" s="46">
        <v>2.5866666666666668E-3</v>
      </c>
      <c r="K1064" s="46">
        <v>2.9100000000000003E-3</v>
      </c>
      <c r="L1064" s="47">
        <v>3.2333333333333337E-3</v>
      </c>
    </row>
    <row r="1065" spans="1:12" ht="12.75">
      <c r="A1065" s="41">
        <v>1026</v>
      </c>
      <c r="B1065" s="49" t="s">
        <v>835</v>
      </c>
      <c r="C1065" s="46">
        <v>4.7333333333333336E-4</v>
      </c>
      <c r="D1065" s="46">
        <v>9.4666666666666673E-4</v>
      </c>
      <c r="E1065" s="46">
        <v>1.42E-3</v>
      </c>
      <c r="F1065" s="46">
        <v>1.8933333333333335E-3</v>
      </c>
      <c r="G1065" s="46">
        <v>2.3666666666666667E-3</v>
      </c>
      <c r="H1065" s="46">
        <v>2.8399999999999996E-3</v>
      </c>
      <c r="I1065" s="46">
        <v>3.3133333333333331E-3</v>
      </c>
      <c r="J1065" s="46">
        <v>3.7866666666666665E-3</v>
      </c>
      <c r="K1065" s="46">
        <v>4.2599999999999999E-3</v>
      </c>
      <c r="L1065" s="47">
        <v>4.7333333333333324E-3</v>
      </c>
    </row>
    <row r="1066" spans="1:12" ht="38.25">
      <c r="A1066" s="41">
        <v>1027</v>
      </c>
      <c r="B1066" s="49" t="s">
        <v>836</v>
      </c>
      <c r="C1066" s="46">
        <v>3.9999999999999996E-5</v>
      </c>
      <c r="D1066" s="46">
        <v>7.9999999999999993E-5</v>
      </c>
      <c r="E1066" s="46">
        <v>1.1999999999999999E-4</v>
      </c>
      <c r="F1066" s="46">
        <v>1.5999999999999999E-4</v>
      </c>
      <c r="G1066" s="46">
        <v>2.0000000000000001E-4</v>
      </c>
      <c r="H1066" s="46">
        <v>2.4000000000000003E-4</v>
      </c>
      <c r="I1066" s="46">
        <v>2.8000000000000003E-4</v>
      </c>
      <c r="J1066" s="46">
        <v>3.2000000000000003E-4</v>
      </c>
      <c r="K1066" s="46">
        <v>3.6000000000000008E-4</v>
      </c>
      <c r="L1066" s="47">
        <v>4.0000000000000002E-4</v>
      </c>
    </row>
    <row r="1067" spans="1:12" ht="12.75">
      <c r="A1067" s="41">
        <v>1028</v>
      </c>
      <c r="B1067" s="49" t="s">
        <v>837</v>
      </c>
      <c r="C1067" s="46">
        <v>4.759999999999999E-2</v>
      </c>
      <c r="D1067" s="46">
        <v>9.5199999999999979E-2</v>
      </c>
      <c r="E1067" s="46">
        <v>0.14279999999999998</v>
      </c>
      <c r="F1067" s="46">
        <v>0.19039999999999996</v>
      </c>
      <c r="G1067" s="46">
        <v>0.23799999999999999</v>
      </c>
      <c r="H1067" s="46">
        <v>0.28559999999999997</v>
      </c>
      <c r="I1067" s="46">
        <v>0.3332</v>
      </c>
      <c r="J1067" s="46">
        <v>0.38079999999999992</v>
      </c>
      <c r="K1067" s="46">
        <v>0.42839999999999995</v>
      </c>
      <c r="L1067" s="47">
        <v>0.47599999999999998</v>
      </c>
    </row>
    <row r="1068" spans="1:12" ht="12.75">
      <c r="A1068" s="41">
        <v>1029</v>
      </c>
      <c r="B1068" s="49" t="s">
        <v>838</v>
      </c>
      <c r="C1068" s="46">
        <v>1.5333333333333334E-2</v>
      </c>
      <c r="D1068" s="46">
        <v>3.0666666666666668E-2</v>
      </c>
      <c r="E1068" s="46">
        <v>4.5999999999999999E-2</v>
      </c>
      <c r="F1068" s="46">
        <v>6.1333333333333337E-2</v>
      </c>
      <c r="G1068" s="46">
        <v>7.6666666666666675E-2</v>
      </c>
      <c r="H1068" s="46">
        <v>9.1999999999999998E-2</v>
      </c>
      <c r="I1068" s="46">
        <v>0.10733333333333335</v>
      </c>
      <c r="J1068" s="46">
        <v>0.12266666666666667</v>
      </c>
      <c r="K1068" s="46">
        <v>0.13800000000000001</v>
      </c>
      <c r="L1068" s="47">
        <v>0.15333333333333332</v>
      </c>
    </row>
    <row r="1069" spans="1:12" ht="12.75">
      <c r="A1069" s="41">
        <v>1030</v>
      </c>
      <c r="B1069" s="49" t="s">
        <v>839</v>
      </c>
      <c r="C1069" s="46">
        <v>6.333333333333334E-3</v>
      </c>
      <c r="D1069" s="46">
        <v>1.2666666666666668E-2</v>
      </c>
      <c r="E1069" s="46">
        <v>1.9000000000000003E-2</v>
      </c>
      <c r="F1069" s="46">
        <v>2.5333333333333336E-2</v>
      </c>
      <c r="G1069" s="46">
        <v>3.1666666666666676E-2</v>
      </c>
      <c r="H1069" s="46">
        <v>3.8000000000000006E-2</v>
      </c>
      <c r="I1069" s="46">
        <v>4.433333333333335E-2</v>
      </c>
      <c r="J1069" s="46">
        <v>5.0666666666666679E-2</v>
      </c>
      <c r="K1069" s="46">
        <v>5.7000000000000023E-2</v>
      </c>
      <c r="L1069" s="47">
        <v>6.3333333333333353E-2</v>
      </c>
    </row>
    <row r="1070" spans="1:12" ht="12.75">
      <c r="A1070" s="41">
        <v>1031</v>
      </c>
      <c r="B1070" s="49" t="s">
        <v>802</v>
      </c>
      <c r="C1070" s="46">
        <v>2.9599999999999998E-2</v>
      </c>
      <c r="D1070" s="46">
        <v>5.9199999999999996E-2</v>
      </c>
      <c r="E1070" s="46">
        <v>8.879999999999999E-2</v>
      </c>
      <c r="F1070" s="46">
        <v>0.11839999999999999</v>
      </c>
      <c r="G1070" s="46">
        <v>0.14799999999999996</v>
      </c>
      <c r="H1070" s="46">
        <v>0.17759999999999998</v>
      </c>
      <c r="I1070" s="46">
        <v>0.20719999999999994</v>
      </c>
      <c r="J1070" s="46">
        <v>0.23679999999999995</v>
      </c>
      <c r="K1070" s="46">
        <v>0.26639999999999991</v>
      </c>
      <c r="L1070" s="47">
        <v>0.29599999999999993</v>
      </c>
    </row>
    <row r="1071" spans="1:12" ht="12.75">
      <c r="A1071" s="41">
        <v>1032</v>
      </c>
      <c r="B1071" s="49" t="s">
        <v>802</v>
      </c>
      <c r="C1071" s="46">
        <v>4.192333333333334E-2</v>
      </c>
      <c r="D1071" s="46">
        <v>8.384666666666668E-2</v>
      </c>
      <c r="E1071" s="46">
        <v>0.12577000000000002</v>
      </c>
      <c r="F1071" s="46">
        <v>0.16769333333333336</v>
      </c>
      <c r="G1071" s="46">
        <v>0.20961666666666667</v>
      </c>
      <c r="H1071" s="46">
        <v>0.25153999999999999</v>
      </c>
      <c r="I1071" s="46">
        <v>0.2934633333333333</v>
      </c>
      <c r="J1071" s="46">
        <v>0.33538666666666667</v>
      </c>
      <c r="K1071" s="46">
        <v>0.37730999999999998</v>
      </c>
      <c r="L1071" s="47">
        <v>0.41923333333333335</v>
      </c>
    </row>
    <row r="1072" spans="1:12" ht="12.75">
      <c r="A1072" s="41">
        <v>1033</v>
      </c>
      <c r="B1072" s="49" t="s">
        <v>802</v>
      </c>
      <c r="C1072" s="46">
        <v>3.7019999999999997E-2</v>
      </c>
      <c r="D1072" s="46">
        <v>7.4039999999999995E-2</v>
      </c>
      <c r="E1072" s="46">
        <v>0.11105999999999999</v>
      </c>
      <c r="F1072" s="46">
        <v>0.14807999999999999</v>
      </c>
      <c r="G1072" s="46">
        <v>0.18510000000000001</v>
      </c>
      <c r="H1072" s="46">
        <v>0.22212000000000004</v>
      </c>
      <c r="I1072" s="46">
        <v>0.25914000000000004</v>
      </c>
      <c r="J1072" s="46">
        <v>0.29616000000000003</v>
      </c>
      <c r="K1072" s="46">
        <v>0.33318000000000003</v>
      </c>
      <c r="L1072" s="47">
        <v>0.37020000000000008</v>
      </c>
    </row>
    <row r="1073" spans="1:12" ht="12.75">
      <c r="A1073" s="41">
        <v>1034</v>
      </c>
      <c r="B1073" s="49" t="s">
        <v>802</v>
      </c>
      <c r="C1073" s="46">
        <v>9.8566666666666664E-3</v>
      </c>
      <c r="D1073" s="46">
        <v>1.9713333333333333E-2</v>
      </c>
      <c r="E1073" s="46">
        <v>2.9569999999999999E-2</v>
      </c>
      <c r="F1073" s="46">
        <v>3.9426666666666665E-2</v>
      </c>
      <c r="G1073" s="46">
        <v>4.9283333333333332E-2</v>
      </c>
      <c r="H1073" s="46">
        <v>5.9139999999999998E-2</v>
      </c>
      <c r="I1073" s="46">
        <v>6.8996666666666664E-2</v>
      </c>
      <c r="J1073" s="46">
        <v>7.8853333333333331E-2</v>
      </c>
      <c r="K1073" s="46">
        <v>8.8709999999999997E-2</v>
      </c>
      <c r="L1073" s="47">
        <v>9.8566666666666664E-2</v>
      </c>
    </row>
    <row r="1074" spans="1:12" ht="12.75">
      <c r="A1074" s="41">
        <v>1035</v>
      </c>
      <c r="B1074" s="49" t="s">
        <v>840</v>
      </c>
      <c r="C1074" s="46">
        <v>2.4E-2</v>
      </c>
      <c r="D1074" s="46">
        <v>4.8000000000000001E-2</v>
      </c>
      <c r="E1074" s="46">
        <v>7.2000000000000008E-2</v>
      </c>
      <c r="F1074" s="46">
        <v>9.6000000000000002E-2</v>
      </c>
      <c r="G1074" s="46">
        <v>0.12</v>
      </c>
      <c r="H1074" s="46">
        <v>0.14400000000000002</v>
      </c>
      <c r="I1074" s="46">
        <v>0.16800000000000001</v>
      </c>
      <c r="J1074" s="46">
        <v>0.192</v>
      </c>
      <c r="K1074" s="46">
        <v>0.21600000000000003</v>
      </c>
      <c r="L1074" s="47">
        <v>0.24000000000000005</v>
      </c>
    </row>
    <row r="1075" spans="1:12" ht="12.75">
      <c r="A1075" s="41">
        <v>1036</v>
      </c>
      <c r="B1075" s="49" t="s">
        <v>841</v>
      </c>
      <c r="C1075" s="46">
        <v>3.3266666666666666E-3</v>
      </c>
      <c r="D1075" s="46">
        <v>6.6533333333333331E-3</v>
      </c>
      <c r="E1075" s="46">
        <v>9.9799999999999993E-3</v>
      </c>
      <c r="F1075" s="46">
        <v>1.3306666666666666E-2</v>
      </c>
      <c r="G1075" s="46">
        <v>1.6633333333333333E-2</v>
      </c>
      <c r="H1075" s="46">
        <v>1.9959999999999999E-2</v>
      </c>
      <c r="I1075" s="46">
        <v>2.3286666666666664E-2</v>
      </c>
      <c r="J1075" s="46">
        <v>2.6613333333333329E-2</v>
      </c>
      <c r="K1075" s="46">
        <v>2.9939999999999994E-2</v>
      </c>
      <c r="L1075" s="47">
        <v>3.326666666666666E-2</v>
      </c>
    </row>
    <row r="1076" spans="1:12" ht="12.75">
      <c r="A1076" s="41">
        <v>1037</v>
      </c>
      <c r="B1076" s="49" t="s">
        <v>842</v>
      </c>
      <c r="C1076" s="46">
        <v>2.7266666666666672E-3</v>
      </c>
      <c r="D1076" s="46">
        <v>5.4533333333333343E-3</v>
      </c>
      <c r="E1076" s="46">
        <v>8.1800000000000015E-3</v>
      </c>
      <c r="F1076" s="46">
        <v>1.0906666666666669E-2</v>
      </c>
      <c r="G1076" s="46">
        <v>1.3633333333333334E-2</v>
      </c>
      <c r="H1076" s="46">
        <v>1.636E-2</v>
      </c>
      <c r="I1076" s="46">
        <v>1.9086666666666668E-2</v>
      </c>
      <c r="J1076" s="46">
        <v>2.1813333333333334E-2</v>
      </c>
      <c r="K1076" s="46">
        <v>2.4539999999999999E-2</v>
      </c>
      <c r="L1076" s="47">
        <v>2.7266666666666668E-2</v>
      </c>
    </row>
    <row r="1077" spans="1:12" ht="12.75">
      <c r="A1077" s="41">
        <v>1038</v>
      </c>
      <c r="B1077" s="49" t="s">
        <v>843</v>
      </c>
      <c r="C1077" s="46">
        <v>1.06E-3</v>
      </c>
      <c r="D1077" s="46">
        <v>2.1199999999999999E-3</v>
      </c>
      <c r="E1077" s="46">
        <v>3.1799999999999997E-3</v>
      </c>
      <c r="F1077" s="46">
        <v>4.2399999999999998E-3</v>
      </c>
      <c r="G1077" s="46">
        <v>5.3E-3</v>
      </c>
      <c r="H1077" s="46">
        <v>6.3599999999999993E-3</v>
      </c>
      <c r="I1077" s="46">
        <v>7.4200000000000004E-3</v>
      </c>
      <c r="J1077" s="46">
        <v>8.4799999999999997E-3</v>
      </c>
      <c r="K1077" s="46">
        <v>9.5399999999999999E-3</v>
      </c>
      <c r="L1077" s="47">
        <v>1.0599999999999998E-2</v>
      </c>
    </row>
    <row r="1078" spans="1:12" ht="12.75">
      <c r="A1078" s="41">
        <v>1039</v>
      </c>
      <c r="B1078" s="49" t="s">
        <v>844</v>
      </c>
      <c r="C1078" s="46">
        <v>3.4366666666666664E-3</v>
      </c>
      <c r="D1078" s="46">
        <v>6.8733333333333329E-3</v>
      </c>
      <c r="E1078" s="46">
        <v>1.031E-2</v>
      </c>
      <c r="F1078" s="46">
        <v>1.3746666666666666E-2</v>
      </c>
      <c r="G1078" s="46">
        <v>1.7183333333333335E-2</v>
      </c>
      <c r="H1078" s="46">
        <v>2.0619999999999999E-2</v>
      </c>
      <c r="I1078" s="46">
        <v>2.4056666666666671E-2</v>
      </c>
      <c r="J1078" s="46">
        <v>2.7493333333333335E-2</v>
      </c>
      <c r="K1078" s="46">
        <v>3.0930000000000006E-2</v>
      </c>
      <c r="L1078" s="47">
        <v>3.436666666666667E-2</v>
      </c>
    </row>
    <row r="1079" spans="1:12" ht="12.75">
      <c r="A1079" s="41">
        <v>1040</v>
      </c>
      <c r="B1079" s="49" t="s">
        <v>845</v>
      </c>
      <c r="C1079" s="46">
        <v>1.8033333333333332E-3</v>
      </c>
      <c r="D1079" s="46">
        <v>3.6066666666666664E-3</v>
      </c>
      <c r="E1079" s="46">
        <v>5.4099999999999999E-3</v>
      </c>
      <c r="F1079" s="46">
        <v>7.2133333333333329E-3</v>
      </c>
      <c r="G1079" s="46">
        <v>9.0166666666666659E-3</v>
      </c>
      <c r="H1079" s="46">
        <v>1.082E-2</v>
      </c>
      <c r="I1079" s="46">
        <v>1.2623333333333334E-2</v>
      </c>
      <c r="J1079" s="46">
        <v>1.4426666666666667E-2</v>
      </c>
      <c r="K1079" s="46">
        <v>1.6230000000000001E-2</v>
      </c>
      <c r="L1079" s="47">
        <v>1.8033333333333335E-2</v>
      </c>
    </row>
    <row r="1080" spans="1:12" ht="12.75">
      <c r="A1080" s="41">
        <v>1041</v>
      </c>
      <c r="B1080" s="49" t="s">
        <v>846</v>
      </c>
      <c r="C1080" s="46">
        <v>5.9633333333333337E-2</v>
      </c>
      <c r="D1080" s="46">
        <v>0.11926666666666667</v>
      </c>
      <c r="E1080" s="46">
        <v>0.1789</v>
      </c>
      <c r="F1080" s="46">
        <v>0.23853333333333335</v>
      </c>
      <c r="G1080" s="46">
        <v>0.29816666666666669</v>
      </c>
      <c r="H1080" s="46">
        <v>0.35780000000000001</v>
      </c>
      <c r="I1080" s="46">
        <v>0.41743333333333332</v>
      </c>
      <c r="J1080" s="46">
        <v>0.47706666666666664</v>
      </c>
      <c r="K1080" s="46">
        <v>0.53669999999999995</v>
      </c>
      <c r="L1080" s="47">
        <v>0.59633333333333327</v>
      </c>
    </row>
    <row r="1081" spans="1:12" ht="12.75">
      <c r="A1081" s="41">
        <v>1042</v>
      </c>
      <c r="B1081" s="49" t="s">
        <v>846</v>
      </c>
      <c r="C1081" s="46">
        <v>2.0826666666666667E-2</v>
      </c>
      <c r="D1081" s="46">
        <v>4.1653333333333334E-2</v>
      </c>
      <c r="E1081" s="46">
        <v>6.2480000000000001E-2</v>
      </c>
      <c r="F1081" s="46">
        <v>8.3306666666666668E-2</v>
      </c>
      <c r="G1081" s="46">
        <v>0.10413333333333333</v>
      </c>
      <c r="H1081" s="46">
        <v>0.12496</v>
      </c>
      <c r="I1081" s="46">
        <v>0.14578666666666668</v>
      </c>
      <c r="J1081" s="46">
        <v>0.16661333333333334</v>
      </c>
      <c r="K1081" s="46">
        <v>0.18744000000000002</v>
      </c>
      <c r="L1081" s="47">
        <v>0.20826666666666671</v>
      </c>
    </row>
    <row r="1082" spans="1:12" ht="12.75">
      <c r="A1082" s="41">
        <v>1043</v>
      </c>
      <c r="B1082" s="49" t="s">
        <v>847</v>
      </c>
      <c r="C1082" s="46">
        <v>1.4073333333333334E-2</v>
      </c>
      <c r="D1082" s="46">
        <v>2.8146666666666667E-2</v>
      </c>
      <c r="E1082" s="46">
        <v>4.2220000000000001E-2</v>
      </c>
      <c r="F1082" s="46">
        <v>5.6293333333333334E-2</v>
      </c>
      <c r="G1082" s="46">
        <v>7.0366666666666661E-2</v>
      </c>
      <c r="H1082" s="46">
        <v>8.4440000000000001E-2</v>
      </c>
      <c r="I1082" s="46">
        <v>9.8513333333333342E-2</v>
      </c>
      <c r="J1082" s="46">
        <v>0.11258666666666667</v>
      </c>
      <c r="K1082" s="46">
        <v>0.12665999999999999</v>
      </c>
      <c r="L1082" s="47">
        <v>0.14073333333333332</v>
      </c>
    </row>
    <row r="1083" spans="1:12" ht="12.75">
      <c r="A1083" s="41">
        <v>1044</v>
      </c>
      <c r="B1083" s="49" t="s">
        <v>847</v>
      </c>
      <c r="C1083" s="46">
        <v>1.2600000000000003E-3</v>
      </c>
      <c r="D1083" s="46">
        <v>2.5200000000000005E-3</v>
      </c>
      <c r="E1083" s="46">
        <v>3.7800000000000008E-3</v>
      </c>
      <c r="F1083" s="46">
        <v>5.0400000000000011E-3</v>
      </c>
      <c r="G1083" s="46">
        <v>6.3000000000000009E-3</v>
      </c>
      <c r="H1083" s="46">
        <v>7.5600000000000016E-3</v>
      </c>
      <c r="I1083" s="46">
        <v>8.8200000000000014E-3</v>
      </c>
      <c r="J1083" s="46">
        <v>1.0080000000000002E-2</v>
      </c>
      <c r="K1083" s="46">
        <v>1.1340000000000003E-2</v>
      </c>
      <c r="L1083" s="47">
        <v>1.2600000000000004E-2</v>
      </c>
    </row>
    <row r="1084" spans="1:12" ht="12.75">
      <c r="A1084" s="41">
        <v>1045</v>
      </c>
      <c r="B1084" s="49" t="s">
        <v>848</v>
      </c>
      <c r="C1084" s="46">
        <v>9.4666666666666673E-4</v>
      </c>
      <c r="D1084" s="46">
        <v>1.8933333333333335E-3</v>
      </c>
      <c r="E1084" s="46">
        <v>2.8400000000000001E-3</v>
      </c>
      <c r="F1084" s="46">
        <v>3.7866666666666669E-3</v>
      </c>
      <c r="G1084" s="46">
        <v>4.7333333333333333E-3</v>
      </c>
      <c r="H1084" s="46">
        <v>5.6799999999999993E-3</v>
      </c>
      <c r="I1084" s="46">
        <v>6.6266666666666661E-3</v>
      </c>
      <c r="J1084" s="46">
        <v>7.573333333333333E-3</v>
      </c>
      <c r="K1084" s="46">
        <v>8.5199999999999998E-3</v>
      </c>
      <c r="L1084" s="47">
        <v>9.4666666666666649E-3</v>
      </c>
    </row>
    <row r="1085" spans="1:12" ht="12.75">
      <c r="A1085" s="41">
        <v>1046</v>
      </c>
      <c r="B1085" s="49" t="s">
        <v>849</v>
      </c>
      <c r="C1085" s="46">
        <v>8.1799999999999998E-3</v>
      </c>
      <c r="D1085" s="46">
        <v>1.636E-2</v>
      </c>
      <c r="E1085" s="46">
        <v>2.4539999999999999E-2</v>
      </c>
      <c r="F1085" s="46">
        <v>3.2719999999999999E-2</v>
      </c>
      <c r="G1085" s="46">
        <v>4.0899999999999992E-2</v>
      </c>
      <c r="H1085" s="46">
        <v>4.9079999999999985E-2</v>
      </c>
      <c r="I1085" s="46">
        <v>5.7259999999999985E-2</v>
      </c>
      <c r="J1085" s="46">
        <v>6.5439999999999984E-2</v>
      </c>
      <c r="K1085" s="46">
        <v>7.3619999999999977E-2</v>
      </c>
      <c r="L1085" s="47">
        <v>8.179999999999997E-2</v>
      </c>
    </row>
    <row r="1086" spans="1:12" ht="12.75">
      <c r="A1086" s="41">
        <v>1047</v>
      </c>
      <c r="B1086" s="49" t="s">
        <v>509</v>
      </c>
      <c r="C1086" s="46">
        <v>5.4999999999999997E-3</v>
      </c>
      <c r="D1086" s="46">
        <v>1.0999999999999999E-2</v>
      </c>
      <c r="E1086" s="46">
        <v>1.6500000000000001E-2</v>
      </c>
      <c r="F1086" s="46">
        <v>2.1999999999999999E-2</v>
      </c>
      <c r="G1086" s="46">
        <v>2.75E-2</v>
      </c>
      <c r="H1086" s="46">
        <v>3.3000000000000002E-2</v>
      </c>
      <c r="I1086" s="46">
        <v>3.8499999999999993E-2</v>
      </c>
      <c r="J1086" s="46">
        <v>4.3999999999999997E-2</v>
      </c>
      <c r="K1086" s="46">
        <v>4.9499999999999988E-2</v>
      </c>
      <c r="L1086" s="47">
        <v>5.4999999999999993E-2</v>
      </c>
    </row>
    <row r="1087" spans="1:12" ht="12.75">
      <c r="A1087" s="41">
        <v>1048</v>
      </c>
      <c r="B1087" s="49" t="s">
        <v>784</v>
      </c>
      <c r="C1087" s="46">
        <v>6.7000000000000002E-4</v>
      </c>
      <c r="D1087" s="46">
        <v>1.34E-3</v>
      </c>
      <c r="E1087" s="46">
        <v>2.0100000000000001E-3</v>
      </c>
      <c r="F1087" s="46">
        <v>2.6800000000000001E-3</v>
      </c>
      <c r="G1087" s="46">
        <v>3.3499999999999997E-3</v>
      </c>
      <c r="H1087" s="46">
        <v>4.0200000000000001E-3</v>
      </c>
      <c r="I1087" s="46">
        <v>4.6900000000000006E-3</v>
      </c>
      <c r="J1087" s="46">
        <v>5.3600000000000002E-3</v>
      </c>
      <c r="K1087" s="46">
        <v>6.0300000000000006E-3</v>
      </c>
      <c r="L1087" s="47">
        <v>6.6999999999999994E-3</v>
      </c>
    </row>
    <row r="1088" spans="1:12" ht="12.75">
      <c r="A1088" s="41">
        <v>1049</v>
      </c>
      <c r="B1088" s="49" t="s">
        <v>850</v>
      </c>
      <c r="C1088" s="46">
        <v>4.3333333333333331E-4</v>
      </c>
      <c r="D1088" s="46">
        <v>8.6666666666666663E-4</v>
      </c>
      <c r="E1088" s="46">
        <v>1.2999999999999999E-3</v>
      </c>
      <c r="F1088" s="46">
        <v>1.7333333333333333E-3</v>
      </c>
      <c r="G1088" s="46">
        <v>2.1666666666666666E-3</v>
      </c>
      <c r="H1088" s="46">
        <v>2.5999999999999999E-3</v>
      </c>
      <c r="I1088" s="46">
        <v>3.0333333333333332E-3</v>
      </c>
      <c r="J1088" s="46">
        <v>3.4666666666666665E-3</v>
      </c>
      <c r="K1088" s="46">
        <v>3.8999999999999998E-3</v>
      </c>
      <c r="L1088" s="47">
        <v>4.3333333333333331E-3</v>
      </c>
    </row>
    <row r="1089" spans="1:12" ht="12.75">
      <c r="A1089" s="41">
        <v>1050</v>
      </c>
      <c r="B1089" s="49" t="s">
        <v>850</v>
      </c>
      <c r="C1089" s="46">
        <v>2.7566666666666668E-3</v>
      </c>
      <c r="D1089" s="46">
        <v>5.5133333333333336E-3</v>
      </c>
      <c r="E1089" s="46">
        <v>8.2699999999999996E-3</v>
      </c>
      <c r="F1089" s="46">
        <v>1.1026666666666667E-2</v>
      </c>
      <c r="G1089" s="46">
        <v>1.3783333333333333E-2</v>
      </c>
      <c r="H1089" s="46">
        <v>1.6539999999999999E-2</v>
      </c>
      <c r="I1089" s="46">
        <v>1.929666666666667E-2</v>
      </c>
      <c r="J1089" s="46">
        <v>2.2053333333333335E-2</v>
      </c>
      <c r="K1089" s="46">
        <v>2.4810000000000006E-2</v>
      </c>
      <c r="L1089" s="47">
        <v>2.756666666666667E-2</v>
      </c>
    </row>
    <row r="1090" spans="1:12" ht="12.75">
      <c r="A1090" s="41">
        <v>1051</v>
      </c>
      <c r="B1090" s="49" t="s">
        <v>850</v>
      </c>
      <c r="C1090" s="46">
        <v>5.7599999999999995E-3</v>
      </c>
      <c r="D1090" s="46">
        <v>1.1519999999999999E-2</v>
      </c>
      <c r="E1090" s="46">
        <v>1.7279999999999997E-2</v>
      </c>
      <c r="F1090" s="46">
        <v>2.3039999999999998E-2</v>
      </c>
      <c r="G1090" s="46">
        <v>2.8799999999999999E-2</v>
      </c>
      <c r="H1090" s="46">
        <v>3.4559999999999994E-2</v>
      </c>
      <c r="I1090" s="46">
        <v>4.0319999999999995E-2</v>
      </c>
      <c r="J1090" s="46">
        <v>4.6079999999999996E-2</v>
      </c>
      <c r="K1090" s="46">
        <v>5.183999999999999E-2</v>
      </c>
      <c r="L1090" s="47">
        <v>5.7599999999999985E-2</v>
      </c>
    </row>
    <row r="1091" spans="1:12" ht="12.75">
      <c r="A1091" s="41">
        <v>1052</v>
      </c>
      <c r="B1091" s="49" t="s">
        <v>850</v>
      </c>
      <c r="C1091" s="46">
        <v>2.9533333333333334E-3</v>
      </c>
      <c r="D1091" s="46">
        <v>5.9066666666666668E-3</v>
      </c>
      <c r="E1091" s="46">
        <v>8.8599999999999998E-3</v>
      </c>
      <c r="F1091" s="46">
        <v>1.1813333333333334E-2</v>
      </c>
      <c r="G1091" s="46">
        <v>1.4766666666666666E-2</v>
      </c>
      <c r="H1091" s="46">
        <v>1.772E-2</v>
      </c>
      <c r="I1091" s="46">
        <v>2.0673333333333328E-2</v>
      </c>
      <c r="J1091" s="46">
        <v>2.3626666666666664E-2</v>
      </c>
      <c r="K1091" s="46">
        <v>2.6579999999999993E-2</v>
      </c>
      <c r="L1091" s="47">
        <v>2.9533333333333328E-2</v>
      </c>
    </row>
    <row r="1092" spans="1:12" ht="12.75">
      <c r="A1092" s="41">
        <v>1053</v>
      </c>
      <c r="B1092" s="49" t="s">
        <v>850</v>
      </c>
      <c r="C1092" s="46">
        <v>5.2466666666666668E-3</v>
      </c>
      <c r="D1092" s="46">
        <v>1.0493333333333334E-2</v>
      </c>
      <c r="E1092" s="46">
        <v>1.5740000000000001E-2</v>
      </c>
      <c r="F1092" s="46">
        <v>2.0986666666666667E-2</v>
      </c>
      <c r="G1092" s="46">
        <v>2.6233333333333331E-2</v>
      </c>
      <c r="H1092" s="46">
        <v>3.1479999999999994E-2</v>
      </c>
      <c r="I1092" s="46">
        <v>3.6726666666666657E-2</v>
      </c>
      <c r="J1092" s="46">
        <v>4.1973333333333328E-2</v>
      </c>
      <c r="K1092" s="46">
        <v>4.7219999999999991E-2</v>
      </c>
      <c r="L1092" s="47">
        <v>5.2466666666666661E-2</v>
      </c>
    </row>
    <row r="1093" spans="1:12" ht="12.75">
      <c r="A1093" s="41">
        <v>1054</v>
      </c>
      <c r="B1093" s="49" t="s">
        <v>850</v>
      </c>
      <c r="C1093" s="46">
        <v>1.8573333333333331E-2</v>
      </c>
      <c r="D1093" s="46">
        <v>3.7146666666666661E-2</v>
      </c>
      <c r="E1093" s="46">
        <v>5.5719999999999992E-2</v>
      </c>
      <c r="F1093" s="46">
        <v>7.4293333333333322E-2</v>
      </c>
      <c r="G1093" s="46">
        <v>9.2866666666666667E-2</v>
      </c>
      <c r="H1093" s="46">
        <v>0.11144000000000001</v>
      </c>
      <c r="I1093" s="46">
        <v>0.13001333333333334</v>
      </c>
      <c r="J1093" s="46">
        <v>0.14858666666666667</v>
      </c>
      <c r="K1093" s="46">
        <v>0.16716000000000003</v>
      </c>
      <c r="L1093" s="47">
        <v>0.18573333333333336</v>
      </c>
    </row>
    <row r="1094" spans="1:12" ht="12.75">
      <c r="A1094" s="41">
        <v>1055</v>
      </c>
      <c r="B1094" s="49" t="s">
        <v>850</v>
      </c>
      <c r="C1094" s="46">
        <v>1.0553333333333335E-2</v>
      </c>
      <c r="D1094" s="46">
        <v>2.1106666666666669E-2</v>
      </c>
      <c r="E1094" s="46">
        <v>3.1660000000000008E-2</v>
      </c>
      <c r="F1094" s="46">
        <v>4.2213333333333339E-2</v>
      </c>
      <c r="G1094" s="46">
        <v>5.276666666666667E-2</v>
      </c>
      <c r="H1094" s="46">
        <v>6.3320000000000015E-2</v>
      </c>
      <c r="I1094" s="46">
        <v>7.3873333333333346E-2</v>
      </c>
      <c r="J1094" s="46">
        <v>8.4426666666666678E-2</v>
      </c>
      <c r="K1094" s="46">
        <v>9.4980000000000023E-2</v>
      </c>
      <c r="L1094" s="47">
        <v>0.10553333333333337</v>
      </c>
    </row>
    <row r="1095" spans="1:12" ht="12.75">
      <c r="A1095" s="41">
        <v>1056</v>
      </c>
      <c r="B1095" s="49" t="s">
        <v>851</v>
      </c>
      <c r="C1095" s="46">
        <v>5.5066666666666667E-3</v>
      </c>
      <c r="D1095" s="46">
        <v>1.1013333333333333E-2</v>
      </c>
      <c r="E1095" s="46">
        <v>1.652E-2</v>
      </c>
      <c r="F1095" s="46">
        <v>2.2026666666666667E-2</v>
      </c>
      <c r="G1095" s="46">
        <v>2.7533333333333333E-2</v>
      </c>
      <c r="H1095" s="46">
        <v>3.304E-2</v>
      </c>
      <c r="I1095" s="46">
        <v>3.8546666666666667E-2</v>
      </c>
      <c r="J1095" s="46">
        <v>4.4053333333333333E-2</v>
      </c>
      <c r="K1095" s="46">
        <v>4.956E-2</v>
      </c>
      <c r="L1095" s="47">
        <v>5.5066666666666667E-2</v>
      </c>
    </row>
    <row r="1096" spans="1:12" ht="12.75">
      <c r="A1096" s="41">
        <v>1057</v>
      </c>
      <c r="B1096" s="49" t="s">
        <v>852</v>
      </c>
      <c r="C1096" s="46">
        <v>2.7266666666666672E-3</v>
      </c>
      <c r="D1096" s="46">
        <v>5.4533333333333343E-3</v>
      </c>
      <c r="E1096" s="46">
        <v>8.1800000000000015E-3</v>
      </c>
      <c r="F1096" s="46">
        <v>1.0906666666666669E-2</v>
      </c>
      <c r="G1096" s="46">
        <v>1.3633333333333334E-2</v>
      </c>
      <c r="H1096" s="46">
        <v>1.636E-2</v>
      </c>
      <c r="I1096" s="46">
        <v>1.9086666666666668E-2</v>
      </c>
      <c r="J1096" s="46">
        <v>2.1813333333333334E-2</v>
      </c>
      <c r="K1096" s="46">
        <v>2.4539999999999999E-2</v>
      </c>
      <c r="L1096" s="47">
        <v>2.7266666666666668E-2</v>
      </c>
    </row>
    <row r="1097" spans="1:12" ht="12.75">
      <c r="A1097" s="41">
        <v>1058</v>
      </c>
      <c r="B1097" s="49" t="s">
        <v>853</v>
      </c>
      <c r="C1097" s="46">
        <v>1.8633333333333334E-3</v>
      </c>
      <c r="D1097" s="46">
        <v>3.7266666666666668E-3</v>
      </c>
      <c r="E1097" s="46">
        <v>5.5900000000000004E-3</v>
      </c>
      <c r="F1097" s="46">
        <v>7.4533333333333335E-3</v>
      </c>
      <c r="G1097" s="46">
        <v>9.3166666666666675E-3</v>
      </c>
      <c r="H1097" s="46">
        <v>1.1180000000000002E-2</v>
      </c>
      <c r="I1097" s="46">
        <v>1.3043333333333336E-2</v>
      </c>
      <c r="J1097" s="46">
        <v>1.4906666666666669E-2</v>
      </c>
      <c r="K1097" s="46">
        <v>1.6770000000000004E-2</v>
      </c>
      <c r="L1097" s="47">
        <v>1.8633333333333339E-2</v>
      </c>
    </row>
    <row r="1098" spans="1:12" ht="25.5">
      <c r="A1098" s="41">
        <v>1059</v>
      </c>
      <c r="B1098" s="49" t="s">
        <v>665</v>
      </c>
      <c r="C1098" s="46">
        <v>2.9E-4</v>
      </c>
      <c r="D1098" s="46">
        <v>5.8E-4</v>
      </c>
      <c r="E1098" s="46">
        <v>8.7000000000000001E-4</v>
      </c>
      <c r="F1098" s="46">
        <v>1.16E-3</v>
      </c>
      <c r="G1098" s="46">
        <v>1.4499999999999999E-3</v>
      </c>
      <c r="H1098" s="46">
        <v>1.74E-3</v>
      </c>
      <c r="I1098" s="46">
        <v>2.0300000000000001E-3</v>
      </c>
      <c r="J1098" s="46">
        <v>2.32E-3</v>
      </c>
      <c r="K1098" s="46">
        <v>2.6099999999999999E-3</v>
      </c>
      <c r="L1098" s="47">
        <v>2.8999999999999998E-3</v>
      </c>
    </row>
    <row r="1099" spans="1:12" ht="12.75">
      <c r="A1099" s="41">
        <v>1060</v>
      </c>
      <c r="B1099" s="49" t="s">
        <v>854</v>
      </c>
      <c r="C1099" s="46">
        <v>9.6666666666666667E-4</v>
      </c>
      <c r="D1099" s="46">
        <v>1.9333333333333333E-3</v>
      </c>
      <c r="E1099" s="46">
        <v>2.8999999999999998E-3</v>
      </c>
      <c r="F1099" s="46">
        <v>3.8666666666666667E-3</v>
      </c>
      <c r="G1099" s="46">
        <v>4.8333333333333336E-3</v>
      </c>
      <c r="H1099" s="46">
        <v>5.7999999999999996E-3</v>
      </c>
      <c r="I1099" s="46">
        <v>6.7666666666666674E-3</v>
      </c>
      <c r="J1099" s="46">
        <v>7.7333333333333334E-3</v>
      </c>
      <c r="K1099" s="46">
        <v>8.6999999999999994E-3</v>
      </c>
      <c r="L1099" s="47">
        <v>9.6666666666666654E-3</v>
      </c>
    </row>
    <row r="1100" spans="1:12" ht="12.75">
      <c r="A1100" s="41">
        <v>1061</v>
      </c>
      <c r="B1100" s="49" t="s">
        <v>855</v>
      </c>
      <c r="C1100" s="46">
        <v>1.3123333333333334E-2</v>
      </c>
      <c r="D1100" s="46">
        <v>2.6246666666666668E-2</v>
      </c>
      <c r="E1100" s="46">
        <v>3.9370000000000002E-2</v>
      </c>
      <c r="F1100" s="46">
        <v>5.2493333333333336E-2</v>
      </c>
      <c r="G1100" s="46">
        <v>6.561666666666667E-2</v>
      </c>
      <c r="H1100" s="46">
        <v>7.8740000000000004E-2</v>
      </c>
      <c r="I1100" s="46">
        <v>9.1863333333333339E-2</v>
      </c>
      <c r="J1100" s="46">
        <v>0.10498666666666667</v>
      </c>
      <c r="K1100" s="46">
        <v>0.11811000000000001</v>
      </c>
      <c r="L1100" s="47">
        <v>0.13123333333333334</v>
      </c>
    </row>
    <row r="1101" spans="1:12" ht="12.75">
      <c r="A1101" s="41">
        <v>1062</v>
      </c>
      <c r="B1101" s="49" t="s">
        <v>855</v>
      </c>
      <c r="C1101" s="46">
        <v>1.2570000000000001E-2</v>
      </c>
      <c r="D1101" s="46">
        <v>2.5140000000000003E-2</v>
      </c>
      <c r="E1101" s="46">
        <v>3.7710000000000007E-2</v>
      </c>
      <c r="F1101" s="46">
        <v>5.0280000000000005E-2</v>
      </c>
      <c r="G1101" s="46">
        <v>6.2850000000000003E-2</v>
      </c>
      <c r="H1101" s="46">
        <v>7.5420000000000001E-2</v>
      </c>
      <c r="I1101" s="46">
        <v>8.7989999999999999E-2</v>
      </c>
      <c r="J1101" s="46">
        <v>0.10056000000000001</v>
      </c>
      <c r="K1101" s="46">
        <v>0.11313000000000001</v>
      </c>
      <c r="L1101" s="47">
        <v>0.12570000000000001</v>
      </c>
    </row>
    <row r="1102" spans="1:12" ht="12.75">
      <c r="A1102" s="41">
        <v>1063</v>
      </c>
      <c r="B1102" s="49" t="s">
        <v>855</v>
      </c>
      <c r="C1102" s="46">
        <v>3.6033333333333334E-3</v>
      </c>
      <c r="D1102" s="46">
        <v>7.2066666666666668E-3</v>
      </c>
      <c r="E1102" s="46">
        <v>1.081E-2</v>
      </c>
      <c r="F1102" s="46">
        <v>1.4413333333333334E-2</v>
      </c>
      <c r="G1102" s="46">
        <v>1.8016666666666667E-2</v>
      </c>
      <c r="H1102" s="46">
        <v>2.162E-2</v>
      </c>
      <c r="I1102" s="46">
        <v>2.5223333333333334E-2</v>
      </c>
      <c r="J1102" s="46">
        <v>2.8826666666666667E-2</v>
      </c>
      <c r="K1102" s="46">
        <v>3.243E-2</v>
      </c>
      <c r="L1102" s="47">
        <v>3.6033333333333334E-2</v>
      </c>
    </row>
    <row r="1103" spans="1:12" ht="12.75">
      <c r="A1103" s="41">
        <v>1064</v>
      </c>
      <c r="B1103" s="49" t="s">
        <v>856</v>
      </c>
      <c r="C1103" s="46">
        <v>2.6033333333333334E-3</v>
      </c>
      <c r="D1103" s="46">
        <v>5.2066666666666667E-3</v>
      </c>
      <c r="E1103" s="46">
        <v>7.8100000000000001E-3</v>
      </c>
      <c r="F1103" s="46">
        <v>1.0413333333333333E-2</v>
      </c>
      <c r="G1103" s="46">
        <v>1.3016666666666666E-2</v>
      </c>
      <c r="H1103" s="46">
        <v>1.562E-2</v>
      </c>
      <c r="I1103" s="46">
        <v>1.8223333333333334E-2</v>
      </c>
      <c r="J1103" s="46">
        <v>2.0826666666666667E-2</v>
      </c>
      <c r="K1103" s="46">
        <v>2.3430000000000003E-2</v>
      </c>
      <c r="L1103" s="47">
        <v>2.6033333333333339E-2</v>
      </c>
    </row>
    <row r="1104" spans="1:12" ht="12.75">
      <c r="A1104" s="41">
        <v>1065</v>
      </c>
      <c r="B1104" s="49" t="s">
        <v>856</v>
      </c>
      <c r="C1104" s="46">
        <v>1.9566666666666665E-3</v>
      </c>
      <c r="D1104" s="46">
        <v>3.9133333333333329E-3</v>
      </c>
      <c r="E1104" s="46">
        <v>5.8699999999999994E-3</v>
      </c>
      <c r="F1104" s="46">
        <v>7.8266666666666658E-3</v>
      </c>
      <c r="G1104" s="46">
        <v>9.7833333333333349E-3</v>
      </c>
      <c r="H1104" s="46">
        <v>1.174E-2</v>
      </c>
      <c r="I1104" s="46">
        <v>1.3696666666666669E-2</v>
      </c>
      <c r="J1104" s="46">
        <v>1.5653333333333335E-2</v>
      </c>
      <c r="K1104" s="46">
        <v>1.7610000000000004E-2</v>
      </c>
      <c r="L1104" s="47">
        <v>1.956666666666667E-2</v>
      </c>
    </row>
    <row r="1105" spans="1:12" ht="12.75">
      <c r="A1105" s="41">
        <v>1066</v>
      </c>
      <c r="B1105" s="49" t="s">
        <v>857</v>
      </c>
      <c r="C1105" s="46">
        <v>5.4366666666666678E-3</v>
      </c>
      <c r="D1105" s="46">
        <v>1.0873333333333336E-2</v>
      </c>
      <c r="E1105" s="46">
        <v>1.6310000000000005E-2</v>
      </c>
      <c r="F1105" s="46">
        <v>2.1746666666666671E-2</v>
      </c>
      <c r="G1105" s="46">
        <v>2.7183333333333337E-2</v>
      </c>
      <c r="H1105" s="46">
        <v>3.2620000000000003E-2</v>
      </c>
      <c r="I1105" s="46">
        <v>3.8056666666666669E-2</v>
      </c>
      <c r="J1105" s="46">
        <v>4.3493333333333335E-2</v>
      </c>
      <c r="K1105" s="46">
        <v>4.8930000000000001E-2</v>
      </c>
      <c r="L1105" s="47">
        <v>5.4366666666666674E-2</v>
      </c>
    </row>
    <row r="1106" spans="1:12" ht="12.75">
      <c r="A1106" s="41">
        <v>1067</v>
      </c>
      <c r="B1106" s="49" t="s">
        <v>858</v>
      </c>
      <c r="C1106" s="46">
        <v>1.2700000000000003E-3</v>
      </c>
      <c r="D1106" s="46">
        <v>2.5400000000000006E-3</v>
      </c>
      <c r="E1106" s="46">
        <v>3.8100000000000009E-3</v>
      </c>
      <c r="F1106" s="46">
        <v>5.0800000000000012E-3</v>
      </c>
      <c r="G1106" s="46">
        <v>6.3500000000000006E-3</v>
      </c>
      <c r="H1106" s="46">
        <v>7.62E-3</v>
      </c>
      <c r="I1106" s="46">
        <v>8.8900000000000003E-3</v>
      </c>
      <c r="J1106" s="46">
        <v>1.0160000000000001E-2</v>
      </c>
      <c r="K1106" s="46">
        <v>1.1429999999999999E-2</v>
      </c>
      <c r="L1106" s="47">
        <v>1.2700000000000001E-2</v>
      </c>
    </row>
    <row r="1107" spans="1:12" ht="12.75">
      <c r="A1107" s="41">
        <v>1068</v>
      </c>
      <c r="B1107" s="49" t="s">
        <v>859</v>
      </c>
      <c r="C1107" s="46">
        <v>2.313333333333333E-3</v>
      </c>
      <c r="D1107" s="46">
        <v>4.6266666666666661E-3</v>
      </c>
      <c r="E1107" s="46">
        <v>6.9399999999999991E-3</v>
      </c>
      <c r="F1107" s="46">
        <v>9.2533333333333322E-3</v>
      </c>
      <c r="G1107" s="46">
        <v>1.1566666666666666E-2</v>
      </c>
      <c r="H1107" s="46">
        <v>1.388E-2</v>
      </c>
      <c r="I1107" s="46">
        <v>1.6193333333333334E-2</v>
      </c>
      <c r="J1107" s="46">
        <v>1.8506666666666668E-2</v>
      </c>
      <c r="K1107" s="46">
        <v>2.0820000000000002E-2</v>
      </c>
      <c r="L1107" s="47">
        <v>2.3133333333333336E-2</v>
      </c>
    </row>
    <row r="1108" spans="1:12" ht="12.75">
      <c r="A1108" s="41">
        <v>1069</v>
      </c>
      <c r="B1108" s="49" t="s">
        <v>860</v>
      </c>
      <c r="C1108" s="46">
        <v>5.9299999999999995E-3</v>
      </c>
      <c r="D1108" s="46">
        <v>1.1859999999999999E-2</v>
      </c>
      <c r="E1108" s="46">
        <v>1.779E-2</v>
      </c>
      <c r="F1108" s="46">
        <v>2.3719999999999998E-2</v>
      </c>
      <c r="G1108" s="46">
        <v>2.9649999999999996E-2</v>
      </c>
      <c r="H1108" s="46">
        <v>3.5580000000000001E-2</v>
      </c>
      <c r="I1108" s="46">
        <v>4.1509999999999998E-2</v>
      </c>
      <c r="J1108" s="46">
        <v>4.7439999999999996E-2</v>
      </c>
      <c r="K1108" s="46">
        <v>5.3370000000000001E-2</v>
      </c>
      <c r="L1108" s="47">
        <v>5.9300000000000005E-2</v>
      </c>
    </row>
    <row r="1109" spans="1:12" ht="12.75">
      <c r="A1109" s="41">
        <v>1070</v>
      </c>
      <c r="B1109" s="49" t="s">
        <v>861</v>
      </c>
      <c r="C1109" s="46">
        <v>3.1999999999999997E-4</v>
      </c>
      <c r="D1109" s="46">
        <v>6.3999999999999994E-4</v>
      </c>
      <c r="E1109" s="46">
        <v>9.5999999999999992E-4</v>
      </c>
      <c r="F1109" s="46">
        <v>1.2799999999999999E-3</v>
      </c>
      <c r="G1109" s="46">
        <v>1.6000000000000001E-3</v>
      </c>
      <c r="H1109" s="46">
        <v>1.9200000000000003E-3</v>
      </c>
      <c r="I1109" s="46">
        <v>2.2400000000000002E-3</v>
      </c>
      <c r="J1109" s="46">
        <v>2.5600000000000002E-3</v>
      </c>
      <c r="K1109" s="46">
        <v>2.8800000000000006E-3</v>
      </c>
      <c r="L1109" s="47">
        <v>3.2000000000000002E-3</v>
      </c>
    </row>
    <row r="1110" spans="1:12" ht="12.75">
      <c r="A1110" s="41">
        <v>1071</v>
      </c>
      <c r="B1110" s="49" t="s">
        <v>862</v>
      </c>
      <c r="C1110" s="46">
        <v>5.0000000000000002E-5</v>
      </c>
      <c r="D1110" s="46">
        <v>1E-4</v>
      </c>
      <c r="E1110" s="46">
        <v>1.5000000000000001E-4</v>
      </c>
      <c r="F1110" s="46">
        <v>2.0000000000000001E-4</v>
      </c>
      <c r="G1110" s="46">
        <v>2.5000000000000001E-4</v>
      </c>
      <c r="H1110" s="46">
        <v>3.0000000000000003E-4</v>
      </c>
      <c r="I1110" s="46">
        <v>3.5000000000000005E-4</v>
      </c>
      <c r="J1110" s="46">
        <v>4.0000000000000007E-4</v>
      </c>
      <c r="K1110" s="46">
        <v>4.500000000000001E-4</v>
      </c>
      <c r="L1110" s="47">
        <v>5.0000000000000012E-4</v>
      </c>
    </row>
    <row r="1111" spans="1:12" ht="12.75">
      <c r="A1111" s="41">
        <v>1072</v>
      </c>
      <c r="B1111" s="49" t="s">
        <v>863</v>
      </c>
      <c r="C1111" s="46">
        <v>4.4666666666666666E-4</v>
      </c>
      <c r="D1111" s="46">
        <v>8.9333333333333333E-4</v>
      </c>
      <c r="E1111" s="46">
        <v>1.34E-3</v>
      </c>
      <c r="F1111" s="46">
        <v>1.7866666666666667E-3</v>
      </c>
      <c r="G1111" s="46">
        <v>2.2333333333333337E-3</v>
      </c>
      <c r="H1111" s="46">
        <v>2.6800000000000001E-3</v>
      </c>
      <c r="I1111" s="46">
        <v>3.1266666666666674E-3</v>
      </c>
      <c r="J1111" s="46">
        <v>3.5733333333333337E-3</v>
      </c>
      <c r="K1111" s="46">
        <v>4.020000000000001E-3</v>
      </c>
      <c r="L1111" s="47">
        <v>4.4666666666666674E-3</v>
      </c>
    </row>
    <row r="1112" spans="1:12" ht="12.75">
      <c r="A1112" s="41">
        <v>1073</v>
      </c>
      <c r="B1112" s="49" t="s">
        <v>864</v>
      </c>
      <c r="C1112" s="46">
        <v>2.4286666666666661E-2</v>
      </c>
      <c r="D1112" s="46">
        <v>4.8573333333333323E-2</v>
      </c>
      <c r="E1112" s="46">
        <v>7.285999999999998E-2</v>
      </c>
      <c r="F1112" s="46">
        <v>9.7146666666666645E-2</v>
      </c>
      <c r="G1112" s="46">
        <v>0.1214333333333333</v>
      </c>
      <c r="H1112" s="46">
        <v>0.14571999999999996</v>
      </c>
      <c r="I1112" s="46">
        <v>0.17000666666666658</v>
      </c>
      <c r="J1112" s="46">
        <v>0.19429333333333326</v>
      </c>
      <c r="K1112" s="46">
        <v>0.21857999999999989</v>
      </c>
      <c r="L1112" s="47">
        <v>0.24286666666666656</v>
      </c>
    </row>
    <row r="1113" spans="1:12" ht="12.75">
      <c r="A1113" s="41">
        <v>1074</v>
      </c>
      <c r="B1113" s="49" t="s">
        <v>865</v>
      </c>
      <c r="C1113" s="46">
        <v>1.5456666666666669E-2</v>
      </c>
      <c r="D1113" s="46">
        <v>3.0913333333333338E-2</v>
      </c>
      <c r="E1113" s="46">
        <v>4.6370000000000008E-2</v>
      </c>
      <c r="F1113" s="46">
        <v>6.1826666666666676E-2</v>
      </c>
      <c r="G1113" s="46">
        <v>7.7283333333333343E-2</v>
      </c>
      <c r="H1113" s="46">
        <v>9.2740000000000017E-2</v>
      </c>
      <c r="I1113" s="46">
        <v>0.10819666666666669</v>
      </c>
      <c r="J1113" s="46">
        <v>0.12365333333333337</v>
      </c>
      <c r="K1113" s="46">
        <v>0.13911000000000004</v>
      </c>
      <c r="L1113" s="47">
        <v>0.15456666666666671</v>
      </c>
    </row>
    <row r="1114" spans="1:12" ht="12.75">
      <c r="A1114" s="41">
        <v>1075</v>
      </c>
      <c r="B1114" s="49" t="s">
        <v>866</v>
      </c>
      <c r="C1114" s="46">
        <v>2.3333333333333331E-3</v>
      </c>
      <c r="D1114" s="46">
        <v>4.6666666666666662E-3</v>
      </c>
      <c r="E1114" s="46">
        <v>6.9999999999999993E-3</v>
      </c>
      <c r="F1114" s="46">
        <v>9.3333333333333324E-3</v>
      </c>
      <c r="G1114" s="46">
        <v>1.1666666666666665E-2</v>
      </c>
      <c r="H1114" s="46">
        <v>1.3999999999999999E-2</v>
      </c>
      <c r="I1114" s="46">
        <v>1.6333333333333332E-2</v>
      </c>
      <c r="J1114" s="46">
        <v>1.8666666666666665E-2</v>
      </c>
      <c r="K1114" s="46">
        <v>2.0999999999999994E-2</v>
      </c>
      <c r="L1114" s="47">
        <v>2.3333333333333327E-2</v>
      </c>
    </row>
    <row r="1115" spans="1:12" ht="12.75">
      <c r="A1115" s="41">
        <v>1076</v>
      </c>
      <c r="B1115" s="49" t="s">
        <v>867</v>
      </c>
      <c r="C1115" s="46">
        <v>4.4299999999999999E-3</v>
      </c>
      <c r="D1115" s="46">
        <v>8.8599999999999998E-3</v>
      </c>
      <c r="E1115" s="46">
        <v>1.329E-2</v>
      </c>
      <c r="F1115" s="46">
        <v>1.772E-2</v>
      </c>
      <c r="G1115" s="46">
        <v>2.2150000000000003E-2</v>
      </c>
      <c r="H1115" s="46">
        <v>2.6579999999999999E-2</v>
      </c>
      <c r="I1115" s="46">
        <v>3.1009999999999996E-2</v>
      </c>
      <c r="J1115" s="46">
        <v>3.5439999999999999E-2</v>
      </c>
      <c r="K1115" s="46">
        <v>3.9869999999999996E-2</v>
      </c>
      <c r="L1115" s="47">
        <v>4.4299999999999992E-2</v>
      </c>
    </row>
    <row r="1116" spans="1:12" ht="12.75">
      <c r="A1116" s="41">
        <v>1077</v>
      </c>
      <c r="B1116" s="49" t="s">
        <v>868</v>
      </c>
      <c r="C1116" s="46">
        <v>9.2666666666666657E-4</v>
      </c>
      <c r="D1116" s="46">
        <v>1.8533333333333331E-3</v>
      </c>
      <c r="E1116" s="46">
        <v>2.7799999999999995E-3</v>
      </c>
      <c r="F1116" s="46">
        <v>3.7066666666666663E-3</v>
      </c>
      <c r="G1116" s="46">
        <v>4.6333333333333331E-3</v>
      </c>
      <c r="H1116" s="46">
        <v>5.5599999999999998E-3</v>
      </c>
      <c r="I1116" s="46">
        <v>6.4866666666666666E-3</v>
      </c>
      <c r="J1116" s="46">
        <v>7.4133333333333325E-3</v>
      </c>
      <c r="K1116" s="46">
        <v>8.3400000000000002E-3</v>
      </c>
      <c r="L1116" s="47">
        <v>9.2666666666666661E-3</v>
      </c>
    </row>
    <row r="1117" spans="1:12" ht="12.75">
      <c r="A1117" s="41">
        <v>1078</v>
      </c>
      <c r="B1117" s="49" t="s">
        <v>869</v>
      </c>
      <c r="C1117" s="46">
        <v>2.4133333333333333E-3</v>
      </c>
      <c r="D1117" s="46">
        <v>4.8266666666666666E-3</v>
      </c>
      <c r="E1117" s="46">
        <v>7.2399999999999999E-3</v>
      </c>
      <c r="F1117" s="46">
        <v>9.6533333333333332E-3</v>
      </c>
      <c r="G1117" s="46">
        <v>1.2066666666666667E-2</v>
      </c>
      <c r="H1117" s="46">
        <v>1.448E-2</v>
      </c>
      <c r="I1117" s="46">
        <v>1.6893333333333333E-2</v>
      </c>
      <c r="J1117" s="46">
        <v>1.9306666666666666E-2</v>
      </c>
      <c r="K1117" s="46">
        <v>2.172E-2</v>
      </c>
      <c r="L1117" s="47">
        <v>2.4133333333333333E-2</v>
      </c>
    </row>
    <row r="1118" spans="1:12" ht="12.75">
      <c r="A1118" s="41">
        <v>1079</v>
      </c>
      <c r="B1118" s="49" t="s">
        <v>870</v>
      </c>
      <c r="C1118" s="46">
        <v>1.1829999999999997E-2</v>
      </c>
      <c r="D1118" s="46">
        <v>2.3659999999999994E-2</v>
      </c>
      <c r="E1118" s="46">
        <v>3.5489999999999994E-2</v>
      </c>
      <c r="F1118" s="46">
        <v>4.7319999999999987E-2</v>
      </c>
      <c r="G1118" s="46">
        <v>5.9149999999999994E-2</v>
      </c>
      <c r="H1118" s="46">
        <v>7.0979999999999988E-2</v>
      </c>
      <c r="I1118" s="46">
        <v>8.2809999999999995E-2</v>
      </c>
      <c r="J1118" s="46">
        <v>9.4639999999999974E-2</v>
      </c>
      <c r="K1118" s="46">
        <v>0.10646999999999998</v>
      </c>
      <c r="L1118" s="47">
        <v>0.11829999999999999</v>
      </c>
    </row>
    <row r="1119" spans="1:12" ht="12.75">
      <c r="A1119" s="41">
        <v>1080</v>
      </c>
      <c r="B1119" s="49" t="s">
        <v>871</v>
      </c>
      <c r="C1119" s="46">
        <v>5.933333333333333E-4</v>
      </c>
      <c r="D1119" s="46">
        <v>1.1866666666666666E-3</v>
      </c>
      <c r="E1119" s="46">
        <v>1.7799999999999999E-3</v>
      </c>
      <c r="F1119" s="46">
        <v>2.3733333333333332E-3</v>
      </c>
      <c r="G1119" s="46">
        <v>2.9666666666666669E-3</v>
      </c>
      <c r="H1119" s="46">
        <v>3.5600000000000007E-3</v>
      </c>
      <c r="I1119" s="46">
        <v>4.1533333333333335E-3</v>
      </c>
      <c r="J1119" s="46">
        <v>4.7466666666666673E-3</v>
      </c>
      <c r="K1119" s="46">
        <v>5.340000000000001E-3</v>
      </c>
      <c r="L1119" s="47">
        <v>5.9333333333333339E-3</v>
      </c>
    </row>
    <row r="1120" spans="1:12" ht="12.75">
      <c r="A1120" s="41">
        <v>1081</v>
      </c>
      <c r="B1120" s="49" t="s">
        <v>802</v>
      </c>
      <c r="C1120" s="46">
        <v>1.6666666666666664E-5</v>
      </c>
      <c r="D1120" s="46">
        <v>3.3333333333333328E-5</v>
      </c>
      <c r="E1120" s="46">
        <v>4.9999999999999996E-5</v>
      </c>
      <c r="F1120" s="46">
        <v>6.6666666666666656E-5</v>
      </c>
      <c r="G1120" s="46">
        <v>8.3333333333333331E-5</v>
      </c>
      <c r="H1120" s="46">
        <v>9.9999999999999991E-5</v>
      </c>
      <c r="I1120" s="46">
        <v>1.1666666666666665E-4</v>
      </c>
      <c r="J1120" s="46">
        <v>1.3333333333333331E-4</v>
      </c>
      <c r="K1120" s="46">
        <v>1.4999999999999999E-4</v>
      </c>
      <c r="L1120" s="47">
        <v>1.6666666666666666E-4</v>
      </c>
    </row>
    <row r="1121" spans="1:12" ht="12.75">
      <c r="A1121" s="41">
        <v>1082</v>
      </c>
      <c r="B1121" s="49" t="s">
        <v>802</v>
      </c>
      <c r="C1121" s="46">
        <v>6.4333333333333343E-4</v>
      </c>
      <c r="D1121" s="46">
        <v>1.2866666666666669E-3</v>
      </c>
      <c r="E1121" s="46">
        <v>1.9300000000000003E-3</v>
      </c>
      <c r="F1121" s="46">
        <v>2.5733333333333337E-3</v>
      </c>
      <c r="G1121" s="46">
        <v>3.2166666666666667E-3</v>
      </c>
      <c r="H1121" s="46">
        <v>3.8599999999999997E-3</v>
      </c>
      <c r="I1121" s="46">
        <v>4.5033333333333331E-3</v>
      </c>
      <c r="J1121" s="46">
        <v>5.1466666666666666E-3</v>
      </c>
      <c r="K1121" s="46">
        <v>5.79E-3</v>
      </c>
      <c r="L1121" s="47">
        <v>6.4333333333333334E-3</v>
      </c>
    </row>
    <row r="1122" spans="1:12" ht="12.75">
      <c r="A1122" s="41">
        <v>1083</v>
      </c>
      <c r="B1122" s="49" t="s">
        <v>872</v>
      </c>
      <c r="C1122" s="46">
        <v>1.5333333333333332E-3</v>
      </c>
      <c r="D1122" s="46">
        <v>3.0666666666666663E-3</v>
      </c>
      <c r="E1122" s="46">
        <v>4.5999999999999999E-3</v>
      </c>
      <c r="F1122" s="46">
        <v>6.1333333333333327E-3</v>
      </c>
      <c r="G1122" s="46">
        <v>7.6666666666666654E-3</v>
      </c>
      <c r="H1122" s="46">
        <v>9.1999999999999998E-3</v>
      </c>
      <c r="I1122" s="46">
        <v>1.0733333333333333E-2</v>
      </c>
      <c r="J1122" s="46">
        <v>1.2266666666666665E-2</v>
      </c>
      <c r="K1122" s="46">
        <v>1.38E-2</v>
      </c>
      <c r="L1122" s="47">
        <v>1.5333333333333334E-2</v>
      </c>
    </row>
    <row r="1123" spans="1:12" ht="12.75">
      <c r="A1123" s="41">
        <v>1084</v>
      </c>
      <c r="B1123" s="49" t="s">
        <v>873</v>
      </c>
      <c r="C1123" s="46">
        <v>1.7333333333333334E-4</v>
      </c>
      <c r="D1123" s="46">
        <v>3.4666666666666667E-4</v>
      </c>
      <c r="E1123" s="46">
        <v>5.2000000000000006E-4</v>
      </c>
      <c r="F1123" s="46">
        <v>6.9333333333333334E-4</v>
      </c>
      <c r="G1123" s="46">
        <v>8.6666666666666663E-4</v>
      </c>
      <c r="H1123" s="46">
        <v>1.0400000000000001E-3</v>
      </c>
      <c r="I1123" s="46">
        <v>1.2133333333333334E-3</v>
      </c>
      <c r="J1123" s="46">
        <v>1.3866666666666667E-3</v>
      </c>
      <c r="K1123" s="46">
        <v>1.5600000000000002E-3</v>
      </c>
      <c r="L1123" s="47">
        <v>1.7333333333333337E-3</v>
      </c>
    </row>
    <row r="1124" spans="1:12" ht="25.5">
      <c r="A1124" s="41">
        <v>1085</v>
      </c>
      <c r="B1124" s="49" t="s">
        <v>874</v>
      </c>
      <c r="C1124" s="46">
        <v>2.4E-2</v>
      </c>
      <c r="D1124" s="46">
        <v>4.8000000000000001E-2</v>
      </c>
      <c r="E1124" s="46">
        <v>7.2000000000000008E-2</v>
      </c>
      <c r="F1124" s="46">
        <v>9.6000000000000002E-2</v>
      </c>
      <c r="G1124" s="46">
        <v>0.12</v>
      </c>
      <c r="H1124" s="46">
        <v>0.14400000000000002</v>
      </c>
      <c r="I1124" s="46">
        <v>0.16800000000000001</v>
      </c>
      <c r="J1124" s="46">
        <v>0.192</v>
      </c>
      <c r="K1124" s="46">
        <v>0.21600000000000003</v>
      </c>
      <c r="L1124" s="47">
        <v>0.24000000000000005</v>
      </c>
    </row>
    <row r="1125" spans="1:12" ht="12.75">
      <c r="A1125" s="41">
        <v>1086</v>
      </c>
      <c r="B1125" s="49" t="s">
        <v>875</v>
      </c>
      <c r="C1125" s="46">
        <v>4.7699999999999999E-3</v>
      </c>
      <c r="D1125" s="46">
        <v>9.5399999999999999E-3</v>
      </c>
      <c r="E1125" s="46">
        <v>1.431E-2</v>
      </c>
      <c r="F1125" s="46">
        <v>1.908E-2</v>
      </c>
      <c r="G1125" s="46">
        <v>2.3850000000000003E-2</v>
      </c>
      <c r="H1125" s="46">
        <v>2.862E-2</v>
      </c>
      <c r="I1125" s="46">
        <v>3.3389999999999996E-2</v>
      </c>
      <c r="J1125" s="46">
        <v>3.8159999999999999E-2</v>
      </c>
      <c r="K1125" s="46">
        <v>4.2929999999999996E-2</v>
      </c>
      <c r="L1125" s="47">
        <v>4.7699999999999992E-2</v>
      </c>
    </row>
    <row r="1126" spans="1:12" ht="12.75">
      <c r="A1126" s="41">
        <v>1087</v>
      </c>
      <c r="B1126" s="49" t="s">
        <v>876</v>
      </c>
      <c r="C1126" s="46">
        <v>1.4999999999999999E-2</v>
      </c>
      <c r="D1126" s="46">
        <v>0.03</v>
      </c>
      <c r="E1126" s="46">
        <v>4.4999999999999998E-2</v>
      </c>
      <c r="F1126" s="46">
        <v>0.06</v>
      </c>
      <c r="G1126" s="46">
        <v>7.5000000000000011E-2</v>
      </c>
      <c r="H1126" s="46">
        <v>9.0000000000000011E-2</v>
      </c>
      <c r="I1126" s="46">
        <v>0.10500000000000001</v>
      </c>
      <c r="J1126" s="46">
        <v>0.12</v>
      </c>
      <c r="K1126" s="46">
        <v>0.13500000000000001</v>
      </c>
      <c r="L1126" s="47">
        <v>0.15</v>
      </c>
    </row>
    <row r="1127" spans="1:12" ht="12.75">
      <c r="A1127" s="41">
        <v>1088</v>
      </c>
      <c r="B1127" s="49" t="s">
        <v>876</v>
      </c>
      <c r="C1127" s="46">
        <v>1.4999999999999999E-2</v>
      </c>
      <c r="D1127" s="46">
        <v>0.03</v>
      </c>
      <c r="E1127" s="46">
        <v>4.4999999999999998E-2</v>
      </c>
      <c r="F1127" s="46">
        <v>0.06</v>
      </c>
      <c r="G1127" s="46">
        <v>7.5000000000000011E-2</v>
      </c>
      <c r="H1127" s="46">
        <v>9.0000000000000011E-2</v>
      </c>
      <c r="I1127" s="46">
        <v>0.10500000000000001</v>
      </c>
      <c r="J1127" s="46">
        <v>0.12</v>
      </c>
      <c r="K1127" s="46">
        <v>0.13500000000000001</v>
      </c>
      <c r="L1127" s="47">
        <v>0.15</v>
      </c>
    </row>
    <row r="1128" spans="1:12" ht="12.75">
      <c r="A1128" s="41">
        <v>1089</v>
      </c>
      <c r="B1128" s="49" t="s">
        <v>876</v>
      </c>
      <c r="C1128" s="46">
        <v>9.4666666666666684E-3</v>
      </c>
      <c r="D1128" s="46">
        <v>1.8933333333333337E-2</v>
      </c>
      <c r="E1128" s="46">
        <v>2.8400000000000005E-2</v>
      </c>
      <c r="F1128" s="46">
        <v>3.7866666666666673E-2</v>
      </c>
      <c r="G1128" s="46">
        <v>4.7333333333333338E-2</v>
      </c>
      <c r="H1128" s="46">
        <v>5.680000000000001E-2</v>
      </c>
      <c r="I1128" s="46">
        <v>6.6266666666666682E-2</v>
      </c>
      <c r="J1128" s="46">
        <v>7.5733333333333347E-2</v>
      </c>
      <c r="K1128" s="46">
        <v>8.5200000000000026E-2</v>
      </c>
      <c r="L1128" s="47">
        <v>9.4666666666666704E-2</v>
      </c>
    </row>
    <row r="1129" spans="1:12" ht="12.75">
      <c r="A1129" s="41">
        <v>1090</v>
      </c>
      <c r="B1129" s="49" t="s">
        <v>876</v>
      </c>
      <c r="C1129" s="46">
        <v>8.6333333333333331E-3</v>
      </c>
      <c r="D1129" s="46">
        <v>1.7266666666666666E-2</v>
      </c>
      <c r="E1129" s="46">
        <v>2.5899999999999999E-2</v>
      </c>
      <c r="F1129" s="46">
        <v>3.4533333333333333E-2</v>
      </c>
      <c r="G1129" s="46">
        <v>4.3166666666666666E-2</v>
      </c>
      <c r="H1129" s="46">
        <v>5.1799999999999999E-2</v>
      </c>
      <c r="I1129" s="46">
        <v>6.0433333333333332E-2</v>
      </c>
      <c r="J1129" s="46">
        <v>6.9066666666666665E-2</v>
      </c>
      <c r="K1129" s="46">
        <v>7.7699999999999991E-2</v>
      </c>
      <c r="L1129" s="47">
        <v>8.6333333333333331E-2</v>
      </c>
    </row>
    <row r="1130" spans="1:12" ht="12.75">
      <c r="A1130" s="41">
        <v>1091</v>
      </c>
      <c r="B1130" s="49" t="s">
        <v>876</v>
      </c>
      <c r="C1130" s="46">
        <v>7.8266666666666658E-3</v>
      </c>
      <c r="D1130" s="46">
        <v>1.5653333333333332E-2</v>
      </c>
      <c r="E1130" s="46">
        <v>2.3479999999999997E-2</v>
      </c>
      <c r="F1130" s="46">
        <v>3.1306666666666663E-2</v>
      </c>
      <c r="G1130" s="46">
        <v>3.9133333333333339E-2</v>
      </c>
      <c r="H1130" s="46">
        <v>4.6960000000000002E-2</v>
      </c>
      <c r="I1130" s="46">
        <v>5.4786666666666678E-2</v>
      </c>
      <c r="J1130" s="46">
        <v>6.261333333333334E-2</v>
      </c>
      <c r="K1130" s="46">
        <v>7.0440000000000016E-2</v>
      </c>
      <c r="L1130" s="47">
        <v>7.8266666666666679E-2</v>
      </c>
    </row>
    <row r="1131" spans="1:12" ht="12.75">
      <c r="A1131" s="41">
        <v>1092</v>
      </c>
      <c r="B1131" s="49" t="s">
        <v>876</v>
      </c>
      <c r="C1131" s="46">
        <v>6.9999999999999994E-5</v>
      </c>
      <c r="D1131" s="46">
        <v>1.3999999999999999E-4</v>
      </c>
      <c r="E1131" s="46">
        <v>2.0999999999999998E-4</v>
      </c>
      <c r="F1131" s="46">
        <v>2.7999999999999998E-4</v>
      </c>
      <c r="G1131" s="46">
        <v>3.5E-4</v>
      </c>
      <c r="H1131" s="46">
        <v>4.1999999999999996E-4</v>
      </c>
      <c r="I1131" s="46">
        <v>4.8999999999999998E-4</v>
      </c>
      <c r="J1131" s="46">
        <v>5.5999999999999995E-4</v>
      </c>
      <c r="K1131" s="46">
        <v>6.2999999999999992E-4</v>
      </c>
      <c r="L1131" s="47">
        <v>6.9999999999999988E-4</v>
      </c>
    </row>
    <row r="1132" spans="1:12" ht="12.75">
      <c r="A1132" s="41">
        <v>1093</v>
      </c>
      <c r="B1132" s="49" t="s">
        <v>876</v>
      </c>
      <c r="C1132" s="46">
        <v>1.4266666666666668E-3</v>
      </c>
      <c r="D1132" s="46">
        <v>2.8533333333333336E-3</v>
      </c>
      <c r="E1132" s="46">
        <v>4.2800000000000008E-3</v>
      </c>
      <c r="F1132" s="46">
        <v>5.7066666666666672E-3</v>
      </c>
      <c r="G1132" s="46">
        <v>7.1333333333333335E-3</v>
      </c>
      <c r="H1132" s="46">
        <v>8.5599999999999999E-3</v>
      </c>
      <c r="I1132" s="46">
        <v>9.9866666666666663E-3</v>
      </c>
      <c r="J1132" s="46">
        <v>1.1413333333333333E-2</v>
      </c>
      <c r="K1132" s="46">
        <v>1.2840000000000001E-2</v>
      </c>
      <c r="L1132" s="47">
        <v>1.4266666666666667E-2</v>
      </c>
    </row>
    <row r="1133" spans="1:12" ht="12.75">
      <c r="A1133" s="41">
        <v>1094</v>
      </c>
      <c r="B1133" s="49" t="s">
        <v>876</v>
      </c>
      <c r="C1133" s="46">
        <v>9.756666666666667E-3</v>
      </c>
      <c r="D1133" s="46">
        <v>1.9513333333333334E-2</v>
      </c>
      <c r="E1133" s="46">
        <v>2.9270000000000001E-2</v>
      </c>
      <c r="F1133" s="46">
        <v>3.9026666666666668E-2</v>
      </c>
      <c r="G1133" s="46">
        <v>4.8783333333333331E-2</v>
      </c>
      <c r="H1133" s="46">
        <v>5.8540000000000002E-2</v>
      </c>
      <c r="I1133" s="46">
        <v>6.8296666666666672E-2</v>
      </c>
      <c r="J1133" s="46">
        <v>7.8053333333333336E-2</v>
      </c>
      <c r="K1133" s="46">
        <v>8.7809999999999999E-2</v>
      </c>
      <c r="L1133" s="47">
        <v>9.7566666666666663E-2</v>
      </c>
    </row>
    <row r="1134" spans="1:12" ht="12.75">
      <c r="A1134" s="41">
        <v>1095</v>
      </c>
      <c r="B1134" s="49" t="s">
        <v>876</v>
      </c>
      <c r="C1134" s="46">
        <v>6.6533333333333331E-3</v>
      </c>
      <c r="D1134" s="46">
        <v>1.3306666666666666E-2</v>
      </c>
      <c r="E1134" s="46">
        <v>1.9959999999999999E-2</v>
      </c>
      <c r="F1134" s="46">
        <v>2.6613333333333333E-2</v>
      </c>
      <c r="G1134" s="46">
        <v>3.3266666666666667E-2</v>
      </c>
      <c r="H1134" s="46">
        <v>3.9919999999999997E-2</v>
      </c>
      <c r="I1134" s="46">
        <v>4.6573333333333328E-2</v>
      </c>
      <c r="J1134" s="46">
        <v>5.3226666666666658E-2</v>
      </c>
      <c r="K1134" s="46">
        <v>5.9879999999999989E-2</v>
      </c>
      <c r="L1134" s="47">
        <v>6.6533333333333319E-2</v>
      </c>
    </row>
    <row r="1135" spans="1:12" ht="12.75">
      <c r="A1135" s="41">
        <v>1096</v>
      </c>
      <c r="B1135" s="49" t="s">
        <v>876</v>
      </c>
      <c r="C1135" s="46">
        <v>2.2300000000000002E-3</v>
      </c>
      <c r="D1135" s="46">
        <v>4.4600000000000004E-3</v>
      </c>
      <c r="E1135" s="46">
        <v>6.6900000000000006E-3</v>
      </c>
      <c r="F1135" s="46">
        <v>8.9200000000000008E-3</v>
      </c>
      <c r="G1135" s="46">
        <v>1.115E-2</v>
      </c>
      <c r="H1135" s="46">
        <v>1.3380000000000001E-2</v>
      </c>
      <c r="I1135" s="46">
        <v>1.5610000000000002E-2</v>
      </c>
      <c r="J1135" s="46">
        <v>1.7840000000000002E-2</v>
      </c>
      <c r="K1135" s="46">
        <v>2.0070000000000005E-2</v>
      </c>
      <c r="L1135" s="47">
        <v>2.2300000000000007E-2</v>
      </c>
    </row>
    <row r="1136" spans="1:12" ht="12.75">
      <c r="A1136" s="41">
        <v>1097</v>
      </c>
      <c r="B1136" s="49" t="s">
        <v>876</v>
      </c>
      <c r="C1136" s="46">
        <v>4.4666666666666674E-3</v>
      </c>
      <c r="D1136" s="46">
        <v>8.9333333333333348E-3</v>
      </c>
      <c r="E1136" s="46">
        <v>1.3400000000000002E-2</v>
      </c>
      <c r="F1136" s="46">
        <v>1.786666666666667E-2</v>
      </c>
      <c r="G1136" s="46">
        <v>2.2333333333333334E-2</v>
      </c>
      <c r="H1136" s="46">
        <v>2.6799999999999997E-2</v>
      </c>
      <c r="I1136" s="46">
        <v>3.1266666666666665E-2</v>
      </c>
      <c r="J1136" s="46">
        <v>3.5733333333333332E-2</v>
      </c>
      <c r="K1136" s="46">
        <v>4.02E-2</v>
      </c>
      <c r="L1136" s="47">
        <v>4.466666666666666E-2</v>
      </c>
    </row>
    <row r="1137" spans="1:12" ht="12.75">
      <c r="A1137" s="41">
        <v>1098</v>
      </c>
      <c r="B1137" s="49" t="s">
        <v>876</v>
      </c>
      <c r="C1137" s="46">
        <v>1.5333333333333332E-3</v>
      </c>
      <c r="D1137" s="46">
        <v>3.0666666666666663E-3</v>
      </c>
      <c r="E1137" s="46">
        <v>4.5999999999999999E-3</v>
      </c>
      <c r="F1137" s="46">
        <v>6.1333333333333327E-3</v>
      </c>
      <c r="G1137" s="46">
        <v>7.6666666666666654E-3</v>
      </c>
      <c r="H1137" s="46">
        <v>9.1999999999999998E-3</v>
      </c>
      <c r="I1137" s="46">
        <v>1.0733333333333333E-2</v>
      </c>
      <c r="J1137" s="46">
        <v>1.2266666666666665E-2</v>
      </c>
      <c r="K1137" s="46">
        <v>1.38E-2</v>
      </c>
      <c r="L1137" s="47">
        <v>1.5333333333333334E-2</v>
      </c>
    </row>
    <row r="1138" spans="1:12" ht="12.75">
      <c r="A1138" s="41">
        <v>1099</v>
      </c>
      <c r="B1138" s="49" t="s">
        <v>876</v>
      </c>
      <c r="C1138" s="46">
        <v>2.6333333333333336E-4</v>
      </c>
      <c r="D1138" s="46">
        <v>5.2666666666666671E-4</v>
      </c>
      <c r="E1138" s="46">
        <v>7.9000000000000012E-4</v>
      </c>
      <c r="F1138" s="46">
        <v>1.0533333333333334E-3</v>
      </c>
      <c r="G1138" s="46">
        <v>1.3166666666666667E-3</v>
      </c>
      <c r="H1138" s="46">
        <v>1.5800000000000002E-3</v>
      </c>
      <c r="I1138" s="46">
        <v>1.8433333333333335E-3</v>
      </c>
      <c r="J1138" s="46">
        <v>2.1066666666666668E-3</v>
      </c>
      <c r="K1138" s="46">
        <v>2.3700000000000001E-3</v>
      </c>
      <c r="L1138" s="47">
        <v>2.6333333333333334E-3</v>
      </c>
    </row>
    <row r="1139" spans="1:12" ht="12.75">
      <c r="A1139" s="41">
        <v>1100</v>
      </c>
      <c r="B1139" s="49" t="s">
        <v>876</v>
      </c>
      <c r="C1139" s="46">
        <v>2.7600000000000003E-3</v>
      </c>
      <c r="D1139" s="46">
        <v>5.5200000000000006E-3</v>
      </c>
      <c r="E1139" s="46">
        <v>8.2800000000000009E-3</v>
      </c>
      <c r="F1139" s="46">
        <v>1.1040000000000001E-2</v>
      </c>
      <c r="G1139" s="46">
        <v>1.38E-2</v>
      </c>
      <c r="H1139" s="46">
        <v>1.6559999999999998E-2</v>
      </c>
      <c r="I1139" s="46">
        <v>1.9319999999999997E-2</v>
      </c>
      <c r="J1139" s="46">
        <v>2.2079999999999999E-2</v>
      </c>
      <c r="K1139" s="46">
        <v>2.4839999999999997E-2</v>
      </c>
      <c r="L1139" s="47">
        <v>2.76E-2</v>
      </c>
    </row>
    <row r="1140" spans="1:12" ht="12.75">
      <c r="A1140" s="41">
        <v>1101</v>
      </c>
      <c r="B1140" s="49" t="s">
        <v>877</v>
      </c>
      <c r="C1140" s="46">
        <v>1.81E-3</v>
      </c>
      <c r="D1140" s="46">
        <v>3.62E-3</v>
      </c>
      <c r="E1140" s="46">
        <v>5.4299999999999999E-3</v>
      </c>
      <c r="F1140" s="46">
        <v>7.2399999999999999E-3</v>
      </c>
      <c r="G1140" s="46">
        <v>9.049999999999999E-3</v>
      </c>
      <c r="H1140" s="46">
        <v>1.086E-2</v>
      </c>
      <c r="I1140" s="46">
        <v>1.2670000000000001E-2</v>
      </c>
      <c r="J1140" s="46">
        <v>1.448E-2</v>
      </c>
      <c r="K1140" s="46">
        <v>1.6289999999999999E-2</v>
      </c>
      <c r="L1140" s="47">
        <v>1.8099999999999998E-2</v>
      </c>
    </row>
    <row r="1141" spans="1:12" ht="12.75">
      <c r="A1141" s="41">
        <v>1102</v>
      </c>
      <c r="B1141" s="49" t="s">
        <v>878</v>
      </c>
      <c r="C1141" s="46">
        <v>6.6866666666666663E-3</v>
      </c>
      <c r="D1141" s="46">
        <v>1.3373333333333333E-2</v>
      </c>
      <c r="E1141" s="46">
        <v>2.0059999999999998E-2</v>
      </c>
      <c r="F1141" s="46">
        <v>2.6746666666666665E-2</v>
      </c>
      <c r="G1141" s="46">
        <v>3.3433333333333329E-2</v>
      </c>
      <c r="H1141" s="46">
        <v>4.0119999999999989E-2</v>
      </c>
      <c r="I1141" s="46">
        <v>4.6806666666666656E-2</v>
      </c>
      <c r="J1141" s="46">
        <v>5.3493333333333323E-2</v>
      </c>
      <c r="K1141" s="46">
        <v>6.0179999999999984E-2</v>
      </c>
      <c r="L1141" s="47">
        <v>6.6866666666666644E-2</v>
      </c>
    </row>
    <row r="1142" spans="1:12" ht="12.75">
      <c r="A1142" s="41">
        <v>1103</v>
      </c>
      <c r="B1142" s="49" t="s">
        <v>879</v>
      </c>
      <c r="C1142" s="46">
        <v>5.3699999999999998E-3</v>
      </c>
      <c r="D1142" s="46">
        <v>1.074E-2</v>
      </c>
      <c r="E1142" s="46">
        <v>1.6109999999999999E-2</v>
      </c>
      <c r="F1142" s="46">
        <v>2.1479999999999999E-2</v>
      </c>
      <c r="G1142" s="46">
        <v>2.6849999999999999E-2</v>
      </c>
      <c r="H1142" s="46">
        <v>3.2219999999999999E-2</v>
      </c>
      <c r="I1142" s="46">
        <v>3.7589999999999998E-2</v>
      </c>
      <c r="J1142" s="46">
        <v>4.2959999999999998E-2</v>
      </c>
      <c r="K1142" s="46">
        <v>4.8329999999999998E-2</v>
      </c>
      <c r="L1142" s="47">
        <v>5.3699999999999998E-2</v>
      </c>
    </row>
    <row r="1143" spans="1:12" ht="12.75">
      <c r="A1143" s="41">
        <v>1104</v>
      </c>
      <c r="B1143" s="49" t="s">
        <v>417</v>
      </c>
      <c r="C1143" s="46">
        <v>4.7600000000000003E-3</v>
      </c>
      <c r="D1143" s="46">
        <v>9.5200000000000007E-3</v>
      </c>
      <c r="E1143" s="46">
        <v>1.4280000000000001E-2</v>
      </c>
      <c r="F1143" s="46">
        <v>1.9040000000000001E-2</v>
      </c>
      <c r="G1143" s="46">
        <v>2.3800000000000002E-2</v>
      </c>
      <c r="H1143" s="46">
        <v>2.8560000000000002E-2</v>
      </c>
      <c r="I1143" s="46">
        <v>3.3320000000000002E-2</v>
      </c>
      <c r="J1143" s="46">
        <v>3.8080000000000003E-2</v>
      </c>
      <c r="K1143" s="46">
        <v>4.2840000000000003E-2</v>
      </c>
      <c r="L1143" s="47">
        <v>4.7600000000000003E-2</v>
      </c>
    </row>
    <row r="1144" spans="1:12" ht="12.75">
      <c r="A1144" s="41">
        <v>1105</v>
      </c>
      <c r="B1144" s="49" t="s">
        <v>844</v>
      </c>
      <c r="C1144" s="46">
        <v>8.2199999999999999E-3</v>
      </c>
      <c r="D1144" s="46">
        <v>1.644E-2</v>
      </c>
      <c r="E1144" s="46">
        <v>2.4660000000000001E-2</v>
      </c>
      <c r="F1144" s="46">
        <v>3.288E-2</v>
      </c>
      <c r="G1144" s="46">
        <v>4.1099999999999998E-2</v>
      </c>
      <c r="H1144" s="46">
        <v>4.9320000000000003E-2</v>
      </c>
      <c r="I1144" s="46">
        <v>5.7539999999999994E-2</v>
      </c>
      <c r="J1144" s="46">
        <v>6.5759999999999999E-2</v>
      </c>
      <c r="K1144" s="46">
        <v>7.397999999999999E-2</v>
      </c>
      <c r="L1144" s="47">
        <v>8.2199999999999995E-2</v>
      </c>
    </row>
    <row r="1145" spans="1:12" ht="12.75">
      <c r="A1145" s="41">
        <v>1106</v>
      </c>
      <c r="B1145" s="49" t="s">
        <v>880</v>
      </c>
      <c r="C1145" s="46">
        <v>3.1000000000000005E-4</v>
      </c>
      <c r="D1145" s="46">
        <v>6.2000000000000011E-4</v>
      </c>
      <c r="E1145" s="46">
        <v>9.3000000000000016E-4</v>
      </c>
      <c r="F1145" s="46">
        <v>1.2400000000000002E-3</v>
      </c>
      <c r="G1145" s="46">
        <v>1.5500000000000002E-3</v>
      </c>
      <c r="H1145" s="46">
        <v>1.8600000000000001E-3</v>
      </c>
      <c r="I1145" s="46">
        <v>2.1700000000000001E-3</v>
      </c>
      <c r="J1145" s="46">
        <v>2.48E-3</v>
      </c>
      <c r="K1145" s="46">
        <v>2.7899999999999999E-3</v>
      </c>
      <c r="L1145" s="47">
        <v>3.1000000000000003E-3</v>
      </c>
    </row>
    <row r="1146" spans="1:12" ht="12.75">
      <c r="A1146" s="41">
        <v>1107</v>
      </c>
      <c r="B1146" s="49" t="s">
        <v>881</v>
      </c>
      <c r="C1146" s="46">
        <v>6.6666666666666656E-5</v>
      </c>
      <c r="D1146" s="46">
        <v>1.3333333333333331E-4</v>
      </c>
      <c r="E1146" s="46">
        <v>1.9999999999999998E-4</v>
      </c>
      <c r="F1146" s="46">
        <v>2.6666666666666663E-4</v>
      </c>
      <c r="G1146" s="46">
        <v>3.3333333333333332E-4</v>
      </c>
      <c r="H1146" s="46">
        <v>3.9999999999999996E-4</v>
      </c>
      <c r="I1146" s="46">
        <v>4.6666666666666661E-4</v>
      </c>
      <c r="J1146" s="46">
        <v>5.3333333333333325E-4</v>
      </c>
      <c r="K1146" s="46">
        <v>5.9999999999999995E-4</v>
      </c>
      <c r="L1146" s="47">
        <v>6.6666666666666664E-4</v>
      </c>
    </row>
    <row r="1147" spans="1:12" ht="12.75">
      <c r="A1147" s="41">
        <v>1108</v>
      </c>
      <c r="B1147" s="49" t="s">
        <v>882</v>
      </c>
      <c r="C1147" s="46">
        <v>5.3999999999999992E-2</v>
      </c>
      <c r="D1147" s="46">
        <v>0.10799999999999998</v>
      </c>
      <c r="E1147" s="46">
        <v>0.16199999999999998</v>
      </c>
      <c r="F1147" s="46">
        <v>0.21599999999999997</v>
      </c>
      <c r="G1147" s="46">
        <v>0.27</v>
      </c>
      <c r="H1147" s="46">
        <v>0.32400000000000001</v>
      </c>
      <c r="I1147" s="46">
        <v>0.378</v>
      </c>
      <c r="J1147" s="46">
        <v>0.43199999999999994</v>
      </c>
      <c r="K1147" s="46">
        <v>0.48599999999999993</v>
      </c>
      <c r="L1147" s="47">
        <v>0.53999999999999992</v>
      </c>
    </row>
    <row r="1148" spans="1:12" ht="12.75">
      <c r="A1148" s="41">
        <v>1109</v>
      </c>
      <c r="B1148" s="49" t="s">
        <v>883</v>
      </c>
      <c r="C1148" s="46">
        <v>1.2326666666666668E-2</v>
      </c>
      <c r="D1148" s="46">
        <v>2.4653333333333336E-2</v>
      </c>
      <c r="E1148" s="46">
        <v>3.6980000000000006E-2</v>
      </c>
      <c r="F1148" s="46">
        <v>4.9306666666666672E-2</v>
      </c>
      <c r="G1148" s="46">
        <v>6.1633333333333346E-2</v>
      </c>
      <c r="H1148" s="46">
        <v>7.3960000000000026E-2</v>
      </c>
      <c r="I1148" s="46">
        <v>8.6286666666666692E-2</v>
      </c>
      <c r="J1148" s="46">
        <v>9.8613333333333358E-2</v>
      </c>
      <c r="K1148" s="46">
        <v>0.11094000000000004</v>
      </c>
      <c r="L1148" s="47">
        <v>0.12326666666666672</v>
      </c>
    </row>
    <row r="1149" spans="1:12" ht="12.75">
      <c r="A1149" s="41">
        <v>1110</v>
      </c>
      <c r="B1149" s="49" t="s">
        <v>883</v>
      </c>
      <c r="C1149" s="46">
        <v>9.6399999999999993E-3</v>
      </c>
      <c r="D1149" s="46">
        <v>1.9279999999999999E-2</v>
      </c>
      <c r="E1149" s="46">
        <v>2.8919999999999998E-2</v>
      </c>
      <c r="F1149" s="46">
        <v>3.8559999999999997E-2</v>
      </c>
      <c r="G1149" s="46">
        <v>4.82E-2</v>
      </c>
      <c r="H1149" s="46">
        <v>5.7839999999999996E-2</v>
      </c>
      <c r="I1149" s="46">
        <v>6.7479999999999984E-2</v>
      </c>
      <c r="J1149" s="46">
        <v>7.7119999999999994E-2</v>
      </c>
      <c r="K1149" s="46">
        <v>8.6759999999999976E-2</v>
      </c>
      <c r="L1149" s="47">
        <v>9.6399999999999986E-2</v>
      </c>
    </row>
    <row r="1150" spans="1:12" ht="12.75">
      <c r="A1150" s="41">
        <v>1111</v>
      </c>
      <c r="B1150" s="49" t="s">
        <v>884</v>
      </c>
      <c r="C1150" s="46">
        <v>5.4333333333333334E-3</v>
      </c>
      <c r="D1150" s="46">
        <v>1.0866666666666667E-2</v>
      </c>
      <c r="E1150" s="46">
        <v>1.6300000000000002E-2</v>
      </c>
      <c r="F1150" s="46">
        <v>2.1733333333333334E-2</v>
      </c>
      <c r="G1150" s="46">
        <v>2.7166666666666665E-2</v>
      </c>
      <c r="H1150" s="46">
        <v>3.2599999999999997E-2</v>
      </c>
      <c r="I1150" s="46">
        <v>3.8033333333333329E-2</v>
      </c>
      <c r="J1150" s="46">
        <v>4.346666666666666E-2</v>
      </c>
      <c r="K1150" s="46">
        <v>4.8899999999999999E-2</v>
      </c>
      <c r="L1150" s="47">
        <v>5.4333333333333331E-2</v>
      </c>
    </row>
    <row r="1151" spans="1:12" ht="12.75">
      <c r="A1151" s="41">
        <v>1112</v>
      </c>
      <c r="B1151" s="49" t="s">
        <v>885</v>
      </c>
      <c r="C1151" s="46">
        <v>1.6999999999999996E-4</v>
      </c>
      <c r="D1151" s="46">
        <v>3.3999999999999992E-4</v>
      </c>
      <c r="E1151" s="46">
        <v>5.0999999999999982E-4</v>
      </c>
      <c r="F1151" s="46">
        <v>6.7999999999999983E-4</v>
      </c>
      <c r="G1151" s="46">
        <v>8.4999999999999984E-4</v>
      </c>
      <c r="H1151" s="46">
        <v>1.0199999999999999E-3</v>
      </c>
      <c r="I1151" s="46">
        <v>1.1899999999999999E-3</v>
      </c>
      <c r="J1151" s="46">
        <v>1.3599999999999999E-3</v>
      </c>
      <c r="K1151" s="46">
        <v>1.5299999999999997E-3</v>
      </c>
      <c r="L1151" s="47">
        <v>1.6999999999999997E-3</v>
      </c>
    </row>
    <row r="1152" spans="1:12" ht="12.75">
      <c r="A1152" s="41">
        <v>1113</v>
      </c>
      <c r="B1152" s="49" t="s">
        <v>886</v>
      </c>
      <c r="C1152" s="46">
        <v>2.8333333333333335E-4</v>
      </c>
      <c r="D1152" s="46">
        <v>5.6666666666666671E-4</v>
      </c>
      <c r="E1152" s="46">
        <v>8.5000000000000006E-4</v>
      </c>
      <c r="F1152" s="46">
        <v>1.1333333333333334E-3</v>
      </c>
      <c r="G1152" s="46">
        <v>1.4166666666666666E-3</v>
      </c>
      <c r="H1152" s="46">
        <v>1.6999999999999997E-3</v>
      </c>
      <c r="I1152" s="46">
        <v>1.983333333333333E-3</v>
      </c>
      <c r="J1152" s="46">
        <v>2.2666666666666664E-3</v>
      </c>
      <c r="K1152" s="46">
        <v>2.5499999999999993E-3</v>
      </c>
      <c r="L1152" s="47">
        <v>2.8333333333333327E-3</v>
      </c>
    </row>
    <row r="1153" spans="1:12" ht="12.75">
      <c r="A1153" s="41">
        <v>1114</v>
      </c>
      <c r="B1153" s="49" t="s">
        <v>887</v>
      </c>
      <c r="C1153" s="46">
        <v>2.4333333333333334E-3</v>
      </c>
      <c r="D1153" s="46">
        <v>4.8666666666666667E-3</v>
      </c>
      <c r="E1153" s="46">
        <v>7.3000000000000001E-3</v>
      </c>
      <c r="F1153" s="46">
        <v>9.7333333333333334E-3</v>
      </c>
      <c r="G1153" s="46">
        <v>1.2166666666666666E-2</v>
      </c>
      <c r="H1153" s="46">
        <v>1.46E-2</v>
      </c>
      <c r="I1153" s="46">
        <v>1.7033333333333334E-2</v>
      </c>
      <c r="J1153" s="46">
        <v>1.9466666666666667E-2</v>
      </c>
      <c r="K1153" s="46">
        <v>2.1900000000000003E-2</v>
      </c>
      <c r="L1153" s="47">
        <v>2.4333333333333339E-2</v>
      </c>
    </row>
    <row r="1154" spans="1:12" ht="12.75">
      <c r="A1154" s="41">
        <v>1115</v>
      </c>
      <c r="B1154" s="49" t="s">
        <v>888</v>
      </c>
      <c r="C1154" s="46">
        <v>1.2333333333333331E-4</v>
      </c>
      <c r="D1154" s="46">
        <v>2.4666666666666663E-4</v>
      </c>
      <c r="E1154" s="46">
        <v>3.6999999999999994E-4</v>
      </c>
      <c r="F1154" s="46">
        <v>4.9333333333333325E-4</v>
      </c>
      <c r="G1154" s="46">
        <v>6.1666666666666662E-4</v>
      </c>
      <c r="H1154" s="46">
        <v>7.3999999999999999E-4</v>
      </c>
      <c r="I1154" s="46">
        <v>8.6333333333333336E-4</v>
      </c>
      <c r="J1154" s="46">
        <v>9.8666666666666672E-4</v>
      </c>
      <c r="K1154" s="46">
        <v>1.1100000000000001E-3</v>
      </c>
      <c r="L1154" s="47">
        <v>1.2333333333333335E-3</v>
      </c>
    </row>
    <row r="1155" spans="1:12" ht="12.75">
      <c r="A1155" s="41">
        <v>1116</v>
      </c>
      <c r="B1155" s="49" t="s">
        <v>889</v>
      </c>
      <c r="C1155" s="46">
        <v>2.9500000000000004E-3</v>
      </c>
      <c r="D1155" s="46">
        <v>5.9000000000000007E-3</v>
      </c>
      <c r="E1155" s="46">
        <v>8.8500000000000002E-3</v>
      </c>
      <c r="F1155" s="46">
        <v>1.1800000000000001E-2</v>
      </c>
      <c r="G1155" s="46">
        <v>1.4750000000000003E-2</v>
      </c>
      <c r="H1155" s="46">
        <v>1.77E-2</v>
      </c>
      <c r="I1155" s="46">
        <v>2.0650000000000002E-2</v>
      </c>
      <c r="J1155" s="46">
        <v>2.3600000000000003E-2</v>
      </c>
      <c r="K1155" s="46">
        <v>2.6550000000000001E-2</v>
      </c>
      <c r="L1155" s="47">
        <v>2.9499999999999998E-2</v>
      </c>
    </row>
    <row r="1156" spans="1:12" ht="12.75">
      <c r="A1156" s="41">
        <v>1117</v>
      </c>
      <c r="B1156" s="49" t="s">
        <v>890</v>
      </c>
      <c r="C1156" s="46">
        <v>3.9333333333333332E-4</v>
      </c>
      <c r="D1156" s="46">
        <v>7.8666666666666663E-4</v>
      </c>
      <c r="E1156" s="46">
        <v>1.1800000000000001E-3</v>
      </c>
      <c r="F1156" s="46">
        <v>1.5733333333333333E-3</v>
      </c>
      <c r="G1156" s="46">
        <v>1.9666666666666669E-3</v>
      </c>
      <c r="H1156" s="46">
        <v>2.3600000000000001E-3</v>
      </c>
      <c r="I1156" s="46">
        <v>2.7533333333333338E-3</v>
      </c>
      <c r="J1156" s="46">
        <v>3.1466666666666665E-3</v>
      </c>
      <c r="K1156" s="46">
        <v>3.5400000000000002E-3</v>
      </c>
      <c r="L1156" s="47">
        <v>3.9333333333333338E-3</v>
      </c>
    </row>
    <row r="1157" spans="1:12" ht="12.75">
      <c r="A1157" s="41">
        <v>1118</v>
      </c>
      <c r="B1157" s="49" t="s">
        <v>891</v>
      </c>
      <c r="C1157" s="46">
        <v>1.0166666666666666E-3</v>
      </c>
      <c r="D1157" s="46">
        <v>2.0333333333333332E-3</v>
      </c>
      <c r="E1157" s="46">
        <v>3.0499999999999998E-3</v>
      </c>
      <c r="F1157" s="46">
        <v>4.0666666666666663E-3</v>
      </c>
      <c r="G1157" s="46">
        <v>5.0833333333333338E-3</v>
      </c>
      <c r="H1157" s="46">
        <v>6.1000000000000013E-3</v>
      </c>
      <c r="I1157" s="46">
        <v>7.1166666666666678E-3</v>
      </c>
      <c r="J1157" s="46">
        <v>8.1333333333333344E-3</v>
      </c>
      <c r="K1157" s="46">
        <v>9.1500000000000019E-3</v>
      </c>
      <c r="L1157" s="47">
        <v>1.0166666666666669E-2</v>
      </c>
    </row>
    <row r="1158" spans="1:12" ht="12.75">
      <c r="A1158" s="41">
        <v>1119</v>
      </c>
      <c r="B1158" s="49" t="s">
        <v>892</v>
      </c>
      <c r="C1158" s="46">
        <v>4.8000000000000007E-4</v>
      </c>
      <c r="D1158" s="46">
        <v>9.6000000000000013E-4</v>
      </c>
      <c r="E1158" s="46">
        <v>1.4400000000000003E-3</v>
      </c>
      <c r="F1158" s="46">
        <v>1.9200000000000003E-3</v>
      </c>
      <c r="G1158" s="46">
        <v>2.4000000000000002E-3</v>
      </c>
      <c r="H1158" s="46">
        <v>2.8800000000000002E-3</v>
      </c>
      <c r="I1158" s="46">
        <v>3.3600000000000001E-3</v>
      </c>
      <c r="J1158" s="46">
        <v>3.8400000000000005E-3</v>
      </c>
      <c r="K1158" s="46">
        <v>4.3200000000000001E-3</v>
      </c>
      <c r="L1158" s="47">
        <v>4.8000000000000004E-3</v>
      </c>
    </row>
    <row r="1159" spans="1:12" ht="12.75">
      <c r="A1159" s="41">
        <v>1120</v>
      </c>
      <c r="B1159" s="49" t="s">
        <v>893</v>
      </c>
      <c r="C1159" s="46">
        <v>2.9E-4</v>
      </c>
      <c r="D1159" s="46">
        <v>5.8E-4</v>
      </c>
      <c r="E1159" s="46">
        <v>8.7000000000000001E-4</v>
      </c>
      <c r="F1159" s="46">
        <v>1.16E-3</v>
      </c>
      <c r="G1159" s="46">
        <v>1.4499999999999999E-3</v>
      </c>
      <c r="H1159" s="46">
        <v>1.74E-3</v>
      </c>
      <c r="I1159" s="46">
        <v>2.0300000000000001E-3</v>
      </c>
      <c r="J1159" s="46">
        <v>2.32E-3</v>
      </c>
      <c r="K1159" s="46">
        <v>2.6099999999999999E-3</v>
      </c>
      <c r="L1159" s="47">
        <v>2.8999999999999998E-3</v>
      </c>
    </row>
    <row r="1160" spans="1:12" ht="12.75">
      <c r="A1160" s="41">
        <v>1121</v>
      </c>
      <c r="B1160" s="49" t="s">
        <v>893</v>
      </c>
      <c r="C1160" s="46">
        <v>4.4333333333333334E-4</v>
      </c>
      <c r="D1160" s="46">
        <v>8.8666666666666668E-4</v>
      </c>
      <c r="E1160" s="46">
        <v>1.33E-3</v>
      </c>
      <c r="F1160" s="46">
        <v>1.7733333333333334E-3</v>
      </c>
      <c r="G1160" s="46">
        <v>2.2166666666666671E-3</v>
      </c>
      <c r="H1160" s="46">
        <v>2.6600000000000005E-3</v>
      </c>
      <c r="I1160" s="46">
        <v>3.1033333333333338E-3</v>
      </c>
      <c r="J1160" s="46">
        <v>3.5466666666666667E-3</v>
      </c>
      <c r="K1160" s="46">
        <v>3.9900000000000005E-3</v>
      </c>
      <c r="L1160" s="47">
        <v>4.4333333333333334E-3</v>
      </c>
    </row>
    <row r="1161" spans="1:12" ht="12.75">
      <c r="A1161" s="41">
        <v>1122</v>
      </c>
      <c r="B1161" s="49" t="s">
        <v>855</v>
      </c>
      <c r="C1161" s="46">
        <v>3.0000000000000001E-3</v>
      </c>
      <c r="D1161" s="46">
        <v>6.0000000000000001E-3</v>
      </c>
      <c r="E1161" s="46">
        <v>9.0000000000000011E-3</v>
      </c>
      <c r="F1161" s="46">
        <v>1.2E-2</v>
      </c>
      <c r="G1161" s="46">
        <v>1.4999999999999999E-2</v>
      </c>
      <c r="H1161" s="46">
        <v>1.8000000000000002E-2</v>
      </c>
      <c r="I1161" s="46">
        <v>2.1000000000000001E-2</v>
      </c>
      <c r="J1161" s="46">
        <v>2.4E-2</v>
      </c>
      <c r="K1161" s="46">
        <v>2.7000000000000003E-2</v>
      </c>
      <c r="L1161" s="47">
        <v>3.0000000000000006E-2</v>
      </c>
    </row>
    <row r="1162" spans="1:12" ht="12.75">
      <c r="A1162" s="41">
        <v>1123</v>
      </c>
      <c r="B1162" s="49" t="s">
        <v>894</v>
      </c>
      <c r="C1162" s="46">
        <v>3.6666666666666659E-5</v>
      </c>
      <c r="D1162" s="46">
        <v>7.3333333333333318E-5</v>
      </c>
      <c r="E1162" s="46">
        <v>1.0999999999999998E-4</v>
      </c>
      <c r="F1162" s="46">
        <v>1.4666666666666664E-4</v>
      </c>
      <c r="G1162" s="46">
        <v>1.8333333333333331E-4</v>
      </c>
      <c r="H1162" s="46">
        <v>2.1999999999999998E-4</v>
      </c>
      <c r="I1162" s="46">
        <v>2.5666666666666665E-4</v>
      </c>
      <c r="J1162" s="46">
        <v>2.9333333333333333E-4</v>
      </c>
      <c r="K1162" s="46">
        <v>3.3E-4</v>
      </c>
      <c r="L1162" s="47">
        <v>3.6666666666666662E-4</v>
      </c>
    </row>
    <row r="1163" spans="1:12" ht="12.75">
      <c r="A1163" s="41">
        <v>1124</v>
      </c>
      <c r="B1163" s="49" t="s">
        <v>894</v>
      </c>
      <c r="C1163" s="46">
        <v>8.1599999999999989E-3</v>
      </c>
      <c r="D1163" s="46">
        <v>1.6319999999999998E-2</v>
      </c>
      <c r="E1163" s="46">
        <v>2.4479999999999995E-2</v>
      </c>
      <c r="F1163" s="46">
        <v>3.2639999999999995E-2</v>
      </c>
      <c r="G1163" s="46">
        <v>4.0799999999999996E-2</v>
      </c>
      <c r="H1163" s="46">
        <v>4.895999999999999E-2</v>
      </c>
      <c r="I1163" s="46">
        <v>5.711999999999999E-2</v>
      </c>
      <c r="J1163" s="46">
        <v>6.5279999999999991E-2</v>
      </c>
      <c r="K1163" s="46">
        <v>7.3439999999999991E-2</v>
      </c>
      <c r="L1163" s="47">
        <v>8.1599999999999992E-2</v>
      </c>
    </row>
    <row r="1164" spans="1:12" ht="12.75">
      <c r="A1164" s="41">
        <v>1125</v>
      </c>
      <c r="B1164" s="49" t="s">
        <v>894</v>
      </c>
      <c r="C1164" s="46">
        <v>1.2766666666666668E-3</v>
      </c>
      <c r="D1164" s="46">
        <v>2.5533333333333337E-3</v>
      </c>
      <c r="E1164" s="46">
        <v>3.8300000000000005E-3</v>
      </c>
      <c r="F1164" s="46">
        <v>5.1066666666666673E-3</v>
      </c>
      <c r="G1164" s="46">
        <v>6.3833333333333337E-3</v>
      </c>
      <c r="H1164" s="46">
        <v>7.660000000000001E-3</v>
      </c>
      <c r="I1164" s="46">
        <v>8.9366666666666691E-3</v>
      </c>
      <c r="J1164" s="46">
        <v>1.0213333333333335E-2</v>
      </c>
      <c r="K1164" s="46">
        <v>1.1490000000000004E-2</v>
      </c>
      <c r="L1164" s="47">
        <v>1.2766666666666669E-2</v>
      </c>
    </row>
    <row r="1165" spans="1:12" ht="25.5">
      <c r="A1165" s="41">
        <v>1126</v>
      </c>
      <c r="B1165" s="49" t="s">
        <v>895</v>
      </c>
      <c r="C1165" s="46">
        <v>1.2166666666666667E-3</v>
      </c>
      <c r="D1165" s="46">
        <v>2.4333333333333334E-3</v>
      </c>
      <c r="E1165" s="46">
        <v>3.65E-3</v>
      </c>
      <c r="F1165" s="46">
        <v>4.8666666666666667E-3</v>
      </c>
      <c r="G1165" s="46">
        <v>6.083333333333333E-3</v>
      </c>
      <c r="H1165" s="46">
        <v>7.3000000000000001E-3</v>
      </c>
      <c r="I1165" s="46">
        <v>8.5166666666666672E-3</v>
      </c>
      <c r="J1165" s="46">
        <v>9.7333333333333334E-3</v>
      </c>
      <c r="K1165" s="46">
        <v>1.0950000000000001E-2</v>
      </c>
      <c r="L1165" s="47">
        <v>1.2166666666666669E-2</v>
      </c>
    </row>
    <row r="1166" spans="1:12" ht="12.75">
      <c r="A1166" s="41">
        <v>1127</v>
      </c>
      <c r="B1166" s="49" t="s">
        <v>896</v>
      </c>
      <c r="C1166" s="46">
        <v>4.8733333333333337E-3</v>
      </c>
      <c r="D1166" s="46">
        <v>9.7466666666666674E-3</v>
      </c>
      <c r="E1166" s="46">
        <v>1.4620000000000001E-2</v>
      </c>
      <c r="F1166" s="46">
        <v>1.9493333333333335E-2</v>
      </c>
      <c r="G1166" s="46">
        <v>2.4366666666666665E-2</v>
      </c>
      <c r="H1166" s="46">
        <v>2.9239999999999995E-2</v>
      </c>
      <c r="I1166" s="46">
        <v>3.4113333333333329E-2</v>
      </c>
      <c r="J1166" s="46">
        <v>3.8986666666666663E-2</v>
      </c>
      <c r="K1166" s="46">
        <v>4.3859999999999996E-2</v>
      </c>
      <c r="L1166" s="47">
        <v>4.873333333333333E-2</v>
      </c>
    </row>
    <row r="1167" spans="1:12" ht="12.75">
      <c r="A1167" s="41">
        <v>1128</v>
      </c>
      <c r="B1167" s="49" t="s">
        <v>897</v>
      </c>
      <c r="C1167" s="46">
        <v>1.0799999999999998E-3</v>
      </c>
      <c r="D1167" s="46">
        <v>2.1599999999999996E-3</v>
      </c>
      <c r="E1167" s="46">
        <v>3.2399999999999994E-3</v>
      </c>
      <c r="F1167" s="46">
        <v>4.3199999999999992E-3</v>
      </c>
      <c r="G1167" s="46">
        <v>5.4000000000000003E-3</v>
      </c>
      <c r="H1167" s="46">
        <v>6.4799999999999996E-3</v>
      </c>
      <c r="I1167" s="46">
        <v>7.5600000000000007E-3</v>
      </c>
      <c r="J1167" s="46">
        <v>8.6400000000000001E-3</v>
      </c>
      <c r="K1167" s="46">
        <v>9.7200000000000012E-3</v>
      </c>
      <c r="L1167" s="47">
        <v>1.0800000000000001E-2</v>
      </c>
    </row>
    <row r="1168" spans="1:12" ht="12.75">
      <c r="A1168" s="41">
        <v>1129</v>
      </c>
      <c r="B1168" s="49" t="s">
        <v>898</v>
      </c>
      <c r="C1168" s="46">
        <v>1.0433333333333334E-3</v>
      </c>
      <c r="D1168" s="46">
        <v>2.0866666666666668E-3</v>
      </c>
      <c r="E1168" s="46">
        <v>3.13E-3</v>
      </c>
      <c r="F1168" s="46">
        <v>4.1733333333333336E-3</v>
      </c>
      <c r="G1168" s="46">
        <v>5.2166666666666672E-3</v>
      </c>
      <c r="H1168" s="46">
        <v>6.2599999999999999E-3</v>
      </c>
      <c r="I1168" s="46">
        <v>7.3033333333333344E-3</v>
      </c>
      <c r="J1168" s="46">
        <v>8.3466666666666672E-3</v>
      </c>
      <c r="K1168" s="46">
        <v>9.389999999999999E-3</v>
      </c>
      <c r="L1168" s="47">
        <v>1.0433333333333333E-2</v>
      </c>
    </row>
    <row r="1169" spans="1:12" ht="12.75">
      <c r="A1169" s="41">
        <v>1130</v>
      </c>
      <c r="B1169" s="49" t="s">
        <v>899</v>
      </c>
      <c r="C1169" s="46">
        <v>6.5633333333333325E-3</v>
      </c>
      <c r="D1169" s="46">
        <v>1.3126666666666665E-2</v>
      </c>
      <c r="E1169" s="46">
        <v>1.9689999999999999E-2</v>
      </c>
      <c r="F1169" s="46">
        <v>2.625333333333333E-2</v>
      </c>
      <c r="G1169" s="46">
        <v>3.2816666666666668E-2</v>
      </c>
      <c r="H1169" s="46">
        <v>3.9379999999999998E-2</v>
      </c>
      <c r="I1169" s="46">
        <v>4.5943333333333336E-2</v>
      </c>
      <c r="J1169" s="46">
        <v>5.250666666666666E-2</v>
      </c>
      <c r="K1169" s="46">
        <v>5.9069999999999998E-2</v>
      </c>
      <c r="L1169" s="47">
        <v>6.5633333333333335E-2</v>
      </c>
    </row>
    <row r="1170" spans="1:12" ht="12.75">
      <c r="A1170" s="41">
        <v>1131</v>
      </c>
      <c r="B1170" s="49" t="s">
        <v>897</v>
      </c>
      <c r="C1170" s="46">
        <v>4.5533333333333337E-3</v>
      </c>
      <c r="D1170" s="46">
        <v>9.1066666666666674E-3</v>
      </c>
      <c r="E1170" s="46">
        <v>1.3660000000000002E-2</v>
      </c>
      <c r="F1170" s="46">
        <v>1.8213333333333335E-2</v>
      </c>
      <c r="G1170" s="46">
        <v>2.2766666666666668E-2</v>
      </c>
      <c r="H1170" s="46">
        <v>2.7320000000000004E-2</v>
      </c>
      <c r="I1170" s="46">
        <v>3.1873333333333337E-2</v>
      </c>
      <c r="J1170" s="46">
        <v>3.642666666666667E-2</v>
      </c>
      <c r="K1170" s="46">
        <v>4.0980000000000003E-2</v>
      </c>
      <c r="L1170" s="47">
        <v>4.5533333333333335E-2</v>
      </c>
    </row>
    <row r="1171" spans="1:12" ht="12.75">
      <c r="A1171" s="41">
        <v>1132</v>
      </c>
      <c r="B1171" s="49" t="s">
        <v>900</v>
      </c>
      <c r="C1171" s="46">
        <v>2.6933333333333332E-3</v>
      </c>
      <c r="D1171" s="46">
        <v>5.3866666666666663E-3</v>
      </c>
      <c r="E1171" s="46">
        <v>8.0800000000000004E-3</v>
      </c>
      <c r="F1171" s="46">
        <v>1.0773333333333333E-2</v>
      </c>
      <c r="G1171" s="46">
        <v>1.3466666666666665E-2</v>
      </c>
      <c r="H1171" s="46">
        <v>1.6160000000000001E-2</v>
      </c>
      <c r="I1171" s="46">
        <v>1.8853333333333333E-2</v>
      </c>
      <c r="J1171" s="46">
        <v>2.1546666666666665E-2</v>
      </c>
      <c r="K1171" s="46">
        <v>2.4240000000000001E-2</v>
      </c>
      <c r="L1171" s="47">
        <v>2.6933333333333337E-2</v>
      </c>
    </row>
    <row r="1172" spans="1:12" ht="12.75">
      <c r="A1172" s="41">
        <v>1133</v>
      </c>
      <c r="B1172" s="49" t="s">
        <v>833</v>
      </c>
      <c r="C1172" s="46">
        <v>5.0000000000000001E-4</v>
      </c>
      <c r="D1172" s="46">
        <v>1E-3</v>
      </c>
      <c r="E1172" s="46">
        <v>1.5E-3</v>
      </c>
      <c r="F1172" s="46">
        <v>2E-3</v>
      </c>
      <c r="G1172" s="46">
        <v>2.5000000000000005E-3</v>
      </c>
      <c r="H1172" s="46">
        <v>3.0000000000000009E-3</v>
      </c>
      <c r="I1172" s="46">
        <v>3.5000000000000009E-3</v>
      </c>
      <c r="J1172" s="46">
        <v>4.000000000000001E-3</v>
      </c>
      <c r="K1172" s="46">
        <v>4.5000000000000014E-3</v>
      </c>
      <c r="L1172" s="47">
        <v>5.0000000000000018E-3</v>
      </c>
    </row>
    <row r="1173" spans="1:12" ht="12.75">
      <c r="A1173" s="41">
        <v>1134</v>
      </c>
      <c r="B1173" s="49" t="s">
        <v>901</v>
      </c>
      <c r="C1173" s="46">
        <v>1.7633333333333338E-3</v>
      </c>
      <c r="D1173" s="46">
        <v>3.5266666666666675E-3</v>
      </c>
      <c r="E1173" s="46">
        <v>5.2900000000000013E-3</v>
      </c>
      <c r="F1173" s="46">
        <v>7.0533333333333351E-3</v>
      </c>
      <c r="G1173" s="46">
        <v>8.8166666666666671E-3</v>
      </c>
      <c r="H1173" s="46">
        <v>1.0580000000000001E-2</v>
      </c>
      <c r="I1173" s="46">
        <v>1.2343333333333335E-2</v>
      </c>
      <c r="J1173" s="46">
        <v>1.410666666666667E-2</v>
      </c>
      <c r="K1173" s="46">
        <v>1.5870000000000002E-2</v>
      </c>
      <c r="L1173" s="47">
        <v>1.7633333333333338E-2</v>
      </c>
    </row>
    <row r="1174" spans="1:12" ht="12.75">
      <c r="A1174" s="41">
        <v>1135</v>
      </c>
      <c r="B1174" s="49" t="s">
        <v>901</v>
      </c>
      <c r="C1174" s="46">
        <v>1.4666666666666664E-4</v>
      </c>
      <c r="D1174" s="46">
        <v>2.9333333333333327E-4</v>
      </c>
      <c r="E1174" s="46">
        <v>4.3999999999999991E-4</v>
      </c>
      <c r="F1174" s="46">
        <v>5.8666666666666654E-4</v>
      </c>
      <c r="G1174" s="46">
        <v>7.3333333333333323E-4</v>
      </c>
      <c r="H1174" s="46">
        <v>8.7999999999999992E-4</v>
      </c>
      <c r="I1174" s="46">
        <v>1.0266666666666666E-3</v>
      </c>
      <c r="J1174" s="46">
        <v>1.1733333333333333E-3</v>
      </c>
      <c r="K1174" s="46">
        <v>1.32E-3</v>
      </c>
      <c r="L1174" s="47">
        <v>1.4666666666666665E-3</v>
      </c>
    </row>
    <row r="1175" spans="1:12" ht="12.75">
      <c r="A1175" s="41">
        <v>1136</v>
      </c>
      <c r="B1175" s="49" t="s">
        <v>902</v>
      </c>
      <c r="C1175" s="46">
        <v>9.4333333333333335E-4</v>
      </c>
      <c r="D1175" s="46">
        <v>1.8866666666666667E-3</v>
      </c>
      <c r="E1175" s="46">
        <v>2.8300000000000001E-3</v>
      </c>
      <c r="F1175" s="46">
        <v>3.7733333333333334E-3</v>
      </c>
      <c r="G1175" s="46">
        <v>4.7166666666666668E-3</v>
      </c>
      <c r="H1175" s="46">
        <v>5.6600000000000001E-3</v>
      </c>
      <c r="I1175" s="46">
        <v>6.6033333333333335E-3</v>
      </c>
      <c r="J1175" s="46">
        <v>7.5466666666666668E-3</v>
      </c>
      <c r="K1175" s="46">
        <v>8.490000000000001E-3</v>
      </c>
      <c r="L1175" s="47">
        <v>9.4333333333333335E-3</v>
      </c>
    </row>
    <row r="1176" spans="1:12" ht="12.75">
      <c r="A1176" s="41">
        <v>1137</v>
      </c>
      <c r="B1176" s="49" t="s">
        <v>903</v>
      </c>
      <c r="C1176" s="46">
        <v>9.7999999999999997E-4</v>
      </c>
      <c r="D1176" s="46">
        <v>1.9599999999999999E-3</v>
      </c>
      <c r="E1176" s="46">
        <v>2.9399999999999999E-3</v>
      </c>
      <c r="F1176" s="46">
        <v>3.9199999999999999E-3</v>
      </c>
      <c r="G1176" s="46">
        <v>4.899999999999999E-3</v>
      </c>
      <c r="H1176" s="46">
        <v>5.8799999999999981E-3</v>
      </c>
      <c r="I1176" s="46">
        <v>6.859999999999998E-3</v>
      </c>
      <c r="J1176" s="46">
        <v>7.839999999999998E-3</v>
      </c>
      <c r="K1176" s="46">
        <v>8.819999999999998E-3</v>
      </c>
      <c r="L1176" s="47">
        <v>9.7999999999999962E-3</v>
      </c>
    </row>
    <row r="1177" spans="1:12" ht="12.75">
      <c r="A1177" s="41">
        <v>1138</v>
      </c>
      <c r="B1177" s="49" t="s">
        <v>904</v>
      </c>
      <c r="C1177" s="46">
        <v>2.7333333333333333E-3</v>
      </c>
      <c r="D1177" s="46">
        <v>5.4666666666666665E-3</v>
      </c>
      <c r="E1177" s="46">
        <v>8.199999999999999E-3</v>
      </c>
      <c r="F1177" s="46">
        <v>1.0933333333333333E-2</v>
      </c>
      <c r="G1177" s="46">
        <v>1.3666666666666667E-2</v>
      </c>
      <c r="H1177" s="46">
        <v>1.6399999999999998E-2</v>
      </c>
      <c r="I1177" s="46">
        <v>1.9133333333333332E-2</v>
      </c>
      <c r="J1177" s="46">
        <v>2.1866666666666666E-2</v>
      </c>
      <c r="K1177" s="46">
        <v>2.4599999999999997E-2</v>
      </c>
      <c r="L1177" s="47">
        <v>2.7333333333333328E-2</v>
      </c>
    </row>
    <row r="1178" spans="1:12" ht="12.75">
      <c r="A1178" s="41">
        <v>1139</v>
      </c>
      <c r="B1178" s="49" t="s">
        <v>905</v>
      </c>
      <c r="C1178" s="46">
        <v>3.176666666666667E-3</v>
      </c>
      <c r="D1178" s="46">
        <v>6.3533333333333341E-3</v>
      </c>
      <c r="E1178" s="46">
        <v>9.5300000000000003E-3</v>
      </c>
      <c r="F1178" s="46">
        <v>1.2706666666666668E-2</v>
      </c>
      <c r="G1178" s="46">
        <v>1.5883333333333333E-2</v>
      </c>
      <c r="H1178" s="46">
        <v>1.9060000000000001E-2</v>
      </c>
      <c r="I1178" s="46">
        <v>2.2236666666666665E-2</v>
      </c>
      <c r="J1178" s="46">
        <v>2.5413333333333336E-2</v>
      </c>
      <c r="K1178" s="46">
        <v>2.8590000000000001E-2</v>
      </c>
      <c r="L1178" s="47">
        <v>3.1766666666666665E-2</v>
      </c>
    </row>
    <row r="1179" spans="1:12" ht="12.75">
      <c r="A1179" s="41">
        <v>1140</v>
      </c>
      <c r="B1179" s="49" t="s">
        <v>906</v>
      </c>
      <c r="C1179" s="46">
        <v>6.0399999999999994E-3</v>
      </c>
      <c r="D1179" s="46">
        <v>1.2079999999999999E-2</v>
      </c>
      <c r="E1179" s="46">
        <v>1.8119999999999997E-2</v>
      </c>
      <c r="F1179" s="46">
        <v>2.4159999999999997E-2</v>
      </c>
      <c r="G1179" s="46">
        <v>3.0199999999999994E-2</v>
      </c>
      <c r="H1179" s="46">
        <v>3.6239999999999994E-2</v>
      </c>
      <c r="I1179" s="46">
        <v>4.2279999999999984E-2</v>
      </c>
      <c r="J1179" s="46">
        <v>4.8319999999999988E-2</v>
      </c>
      <c r="K1179" s="46">
        <v>5.4359999999999978E-2</v>
      </c>
      <c r="L1179" s="47">
        <v>6.0399999999999981E-2</v>
      </c>
    </row>
    <row r="1180" spans="1:12" ht="12.75">
      <c r="A1180" s="41">
        <v>1141</v>
      </c>
      <c r="B1180" s="49" t="s">
        <v>891</v>
      </c>
      <c r="C1180" s="46">
        <v>2.4033333333333337E-3</v>
      </c>
      <c r="D1180" s="46">
        <v>4.8066666666666674E-3</v>
      </c>
      <c r="E1180" s="46">
        <v>7.2100000000000011E-3</v>
      </c>
      <c r="F1180" s="46">
        <v>9.6133333333333348E-3</v>
      </c>
      <c r="G1180" s="46">
        <v>1.2016666666666667E-2</v>
      </c>
      <c r="H1180" s="46">
        <v>1.4419999999999999E-2</v>
      </c>
      <c r="I1180" s="46">
        <v>1.6823333333333333E-2</v>
      </c>
      <c r="J1180" s="46">
        <v>1.9226666666666666E-2</v>
      </c>
      <c r="K1180" s="46">
        <v>2.1629999999999996E-2</v>
      </c>
      <c r="L1180" s="47">
        <v>2.4033333333333334E-2</v>
      </c>
    </row>
    <row r="1181" spans="1:12" ht="12.75">
      <c r="A1181" s="41">
        <v>1142</v>
      </c>
      <c r="B1181" s="49" t="s">
        <v>907</v>
      </c>
      <c r="C1181" s="46">
        <v>3.6666666666666666E-3</v>
      </c>
      <c r="D1181" s="46">
        <v>7.3333333333333332E-3</v>
      </c>
      <c r="E1181" s="46">
        <v>1.0999999999999999E-2</v>
      </c>
      <c r="F1181" s="46">
        <v>1.4666666666666666E-2</v>
      </c>
      <c r="G1181" s="46">
        <v>1.8333333333333333E-2</v>
      </c>
      <c r="H1181" s="46">
        <v>2.1999999999999999E-2</v>
      </c>
      <c r="I1181" s="46">
        <v>2.5666666666666664E-2</v>
      </c>
      <c r="J1181" s="46">
        <v>2.9333333333333329E-2</v>
      </c>
      <c r="K1181" s="46">
        <v>3.2999999999999995E-2</v>
      </c>
      <c r="L1181" s="47">
        <v>3.666666666666666E-2</v>
      </c>
    </row>
    <row r="1182" spans="1:12" ht="12.75">
      <c r="A1182" s="41">
        <v>1143</v>
      </c>
      <c r="B1182" s="49" t="s">
        <v>908</v>
      </c>
      <c r="C1182" s="46">
        <v>3.0666666666666668E-2</v>
      </c>
      <c r="D1182" s="46">
        <v>6.1333333333333337E-2</v>
      </c>
      <c r="E1182" s="46">
        <v>9.1999999999999998E-2</v>
      </c>
      <c r="F1182" s="46">
        <v>0.12266666666666667</v>
      </c>
      <c r="G1182" s="46">
        <v>0.15333333333333335</v>
      </c>
      <c r="H1182" s="46">
        <v>0.184</v>
      </c>
      <c r="I1182" s="46">
        <v>0.2146666666666667</v>
      </c>
      <c r="J1182" s="46">
        <v>0.24533333333333335</v>
      </c>
      <c r="K1182" s="46">
        <v>0.27600000000000002</v>
      </c>
      <c r="L1182" s="47">
        <v>0.30666666666666664</v>
      </c>
    </row>
    <row r="1183" spans="1:12" ht="12.75">
      <c r="A1183" s="41">
        <v>1144</v>
      </c>
      <c r="B1183" s="49" t="s">
        <v>909</v>
      </c>
      <c r="C1183" s="46">
        <v>1.7000000000000001E-3</v>
      </c>
      <c r="D1183" s="46">
        <v>3.4000000000000002E-3</v>
      </c>
      <c r="E1183" s="46">
        <v>5.1000000000000004E-3</v>
      </c>
      <c r="F1183" s="46">
        <v>6.8000000000000005E-3</v>
      </c>
      <c r="G1183" s="46">
        <v>8.5000000000000006E-3</v>
      </c>
      <c r="H1183" s="46">
        <v>1.0200000000000001E-2</v>
      </c>
      <c r="I1183" s="46">
        <v>1.1900000000000001E-2</v>
      </c>
      <c r="J1183" s="46">
        <v>1.3600000000000001E-2</v>
      </c>
      <c r="K1183" s="46">
        <v>1.5300000000000001E-2</v>
      </c>
      <c r="L1183" s="47">
        <v>1.7000000000000001E-2</v>
      </c>
    </row>
    <row r="1184" spans="1:12" ht="12.75">
      <c r="A1184" s="41">
        <v>1145</v>
      </c>
      <c r="B1184" s="49" t="s">
        <v>910</v>
      </c>
      <c r="C1184" s="46">
        <v>1.2000000000000002E-4</v>
      </c>
      <c r="D1184" s="46">
        <v>2.4000000000000003E-4</v>
      </c>
      <c r="E1184" s="46">
        <v>3.6000000000000008E-4</v>
      </c>
      <c r="F1184" s="46">
        <v>4.8000000000000007E-4</v>
      </c>
      <c r="G1184" s="46">
        <v>6.0000000000000006E-4</v>
      </c>
      <c r="H1184" s="46">
        <v>7.2000000000000005E-4</v>
      </c>
      <c r="I1184" s="46">
        <v>8.4000000000000003E-4</v>
      </c>
      <c r="J1184" s="46">
        <v>9.6000000000000013E-4</v>
      </c>
      <c r="K1184" s="46">
        <v>1.08E-3</v>
      </c>
      <c r="L1184" s="47">
        <v>1.2000000000000001E-3</v>
      </c>
    </row>
    <row r="1185" spans="1:12" ht="12.75">
      <c r="A1185" s="41">
        <v>1146</v>
      </c>
      <c r="B1185" s="49" t="s">
        <v>911</v>
      </c>
      <c r="C1185" s="46">
        <v>4.4066666666666664E-3</v>
      </c>
      <c r="D1185" s="46">
        <v>8.8133333333333327E-3</v>
      </c>
      <c r="E1185" s="46">
        <v>1.3219999999999999E-2</v>
      </c>
      <c r="F1185" s="46">
        <v>1.7626666666666665E-2</v>
      </c>
      <c r="G1185" s="46">
        <v>2.2033333333333335E-2</v>
      </c>
      <c r="H1185" s="46">
        <v>2.6440000000000005E-2</v>
      </c>
      <c r="I1185" s="46">
        <v>3.0846666666666672E-2</v>
      </c>
      <c r="J1185" s="46">
        <v>3.5253333333333338E-2</v>
      </c>
      <c r="K1185" s="46">
        <v>3.9660000000000008E-2</v>
      </c>
      <c r="L1185" s="47">
        <v>4.4066666666666678E-2</v>
      </c>
    </row>
    <row r="1186" spans="1:12" ht="12.75">
      <c r="A1186" s="41">
        <v>1147</v>
      </c>
      <c r="B1186" s="49" t="s">
        <v>912</v>
      </c>
      <c r="C1186" s="46">
        <v>2.3733333333333332E-3</v>
      </c>
      <c r="D1186" s="46">
        <v>4.7466666666666664E-3</v>
      </c>
      <c r="E1186" s="46">
        <v>7.1199999999999996E-3</v>
      </c>
      <c r="F1186" s="46">
        <v>9.4933333333333328E-3</v>
      </c>
      <c r="G1186" s="46">
        <v>1.1866666666666668E-2</v>
      </c>
      <c r="H1186" s="46">
        <v>1.4240000000000003E-2</v>
      </c>
      <c r="I1186" s="46">
        <v>1.6613333333333334E-2</v>
      </c>
      <c r="J1186" s="46">
        <v>1.8986666666666669E-2</v>
      </c>
      <c r="K1186" s="46">
        <v>2.1360000000000004E-2</v>
      </c>
      <c r="L1186" s="47">
        <v>2.3733333333333335E-2</v>
      </c>
    </row>
    <row r="1187" spans="1:12" ht="12.75">
      <c r="A1187" s="41">
        <v>1148</v>
      </c>
      <c r="B1187" s="49" t="s">
        <v>800</v>
      </c>
      <c r="C1187" s="46">
        <v>5.7133333333333324E-3</v>
      </c>
      <c r="D1187" s="46">
        <v>1.1426666666666665E-2</v>
      </c>
      <c r="E1187" s="46">
        <v>1.7139999999999996E-2</v>
      </c>
      <c r="F1187" s="46">
        <v>2.285333333333333E-2</v>
      </c>
      <c r="G1187" s="46">
        <v>2.8566666666666664E-2</v>
      </c>
      <c r="H1187" s="46">
        <v>3.4279999999999998E-2</v>
      </c>
      <c r="I1187" s="46">
        <v>3.9993333333333332E-2</v>
      </c>
      <c r="J1187" s="46">
        <v>4.5706666666666666E-2</v>
      </c>
      <c r="K1187" s="46">
        <v>5.1419999999999993E-2</v>
      </c>
      <c r="L1187" s="47">
        <v>5.7133333333333328E-2</v>
      </c>
    </row>
    <row r="1188" spans="1:12" ht="12.75">
      <c r="A1188" s="41">
        <v>1149</v>
      </c>
      <c r="B1188" s="49" t="s">
        <v>913</v>
      </c>
      <c r="C1188" s="46">
        <v>1.6366666666666665E-3</v>
      </c>
      <c r="D1188" s="46">
        <v>3.273333333333333E-3</v>
      </c>
      <c r="E1188" s="46">
        <v>4.9099999999999994E-3</v>
      </c>
      <c r="F1188" s="46">
        <v>6.5466666666666659E-3</v>
      </c>
      <c r="G1188" s="46">
        <v>8.1833333333333341E-3</v>
      </c>
      <c r="H1188" s="46">
        <v>9.8200000000000006E-3</v>
      </c>
      <c r="I1188" s="46">
        <v>1.1456666666666667E-2</v>
      </c>
      <c r="J1188" s="46">
        <v>1.3093333333333332E-2</v>
      </c>
      <c r="K1188" s="46">
        <v>1.4729999999999998E-2</v>
      </c>
      <c r="L1188" s="47">
        <v>1.6366666666666665E-2</v>
      </c>
    </row>
    <row r="1189" spans="1:12" ht="12.75">
      <c r="A1189" s="41">
        <v>1150</v>
      </c>
      <c r="B1189" s="49" t="s">
        <v>914</v>
      </c>
      <c r="C1189" s="46">
        <v>5.9466666666666678E-3</v>
      </c>
      <c r="D1189" s="46">
        <v>1.1893333333333336E-2</v>
      </c>
      <c r="E1189" s="46">
        <v>1.7840000000000002E-2</v>
      </c>
      <c r="F1189" s="46">
        <v>2.3786666666666671E-2</v>
      </c>
      <c r="G1189" s="46">
        <v>2.9733333333333334E-2</v>
      </c>
      <c r="H1189" s="46">
        <v>3.5680000000000003E-2</v>
      </c>
      <c r="I1189" s="46">
        <v>4.1626666666666666E-2</v>
      </c>
      <c r="J1189" s="46">
        <v>4.7573333333333342E-2</v>
      </c>
      <c r="K1189" s="46">
        <v>5.3520000000000005E-2</v>
      </c>
      <c r="L1189" s="47">
        <v>5.9466666666666668E-2</v>
      </c>
    </row>
    <row r="1190" spans="1:12" ht="12.75">
      <c r="A1190" s="41">
        <v>1151</v>
      </c>
      <c r="B1190" s="49" t="s">
        <v>915</v>
      </c>
      <c r="C1190" s="46">
        <v>8.5733333333333321E-3</v>
      </c>
      <c r="D1190" s="46">
        <v>1.7146666666666664E-2</v>
      </c>
      <c r="E1190" s="46">
        <v>2.5719999999999996E-2</v>
      </c>
      <c r="F1190" s="46">
        <v>3.4293333333333328E-2</v>
      </c>
      <c r="G1190" s="46">
        <v>4.2866666666666664E-2</v>
      </c>
      <c r="H1190" s="46">
        <v>5.144E-2</v>
      </c>
      <c r="I1190" s="46">
        <v>6.0013333333333335E-2</v>
      </c>
      <c r="J1190" s="46">
        <v>6.8586666666666671E-2</v>
      </c>
      <c r="K1190" s="46">
        <v>7.7160000000000006E-2</v>
      </c>
      <c r="L1190" s="47">
        <v>8.5733333333333342E-2</v>
      </c>
    </row>
    <row r="1191" spans="1:12" ht="12.75">
      <c r="A1191" s="41">
        <v>1152</v>
      </c>
      <c r="B1191" s="49" t="s">
        <v>916</v>
      </c>
      <c r="C1191" s="46">
        <v>1.5800000000000002E-3</v>
      </c>
      <c r="D1191" s="46">
        <v>3.1600000000000005E-3</v>
      </c>
      <c r="E1191" s="46">
        <v>4.7400000000000012E-3</v>
      </c>
      <c r="F1191" s="46">
        <v>6.320000000000001E-3</v>
      </c>
      <c r="G1191" s="46">
        <v>7.9000000000000008E-3</v>
      </c>
      <c r="H1191" s="46">
        <v>9.4800000000000006E-3</v>
      </c>
      <c r="I1191" s="46">
        <v>1.106E-2</v>
      </c>
      <c r="J1191" s="46">
        <v>1.2640000000000002E-2</v>
      </c>
      <c r="K1191" s="46">
        <v>1.422E-2</v>
      </c>
      <c r="L1191" s="47">
        <v>1.5800000000000002E-2</v>
      </c>
    </row>
    <row r="1192" spans="1:12" ht="12.75">
      <c r="A1192" s="41">
        <v>1153</v>
      </c>
      <c r="B1192" s="49" t="s">
        <v>917</v>
      </c>
      <c r="C1192" s="46">
        <v>2.4233333333333329E-3</v>
      </c>
      <c r="D1192" s="46">
        <v>4.8466666666666658E-3</v>
      </c>
      <c r="E1192" s="46">
        <v>7.2699999999999987E-3</v>
      </c>
      <c r="F1192" s="46">
        <v>9.6933333333333316E-3</v>
      </c>
      <c r="G1192" s="46">
        <v>1.2116666666666666E-2</v>
      </c>
      <c r="H1192" s="46">
        <v>1.4540000000000001E-2</v>
      </c>
      <c r="I1192" s="46">
        <v>1.6963333333333334E-2</v>
      </c>
      <c r="J1192" s="46">
        <v>1.9386666666666667E-2</v>
      </c>
      <c r="K1192" s="46">
        <v>2.1810000000000003E-2</v>
      </c>
      <c r="L1192" s="47">
        <v>2.4233333333333332E-2</v>
      </c>
    </row>
    <row r="1193" spans="1:12" ht="12.75">
      <c r="A1193" s="41">
        <v>1154</v>
      </c>
      <c r="B1193" s="49" t="s">
        <v>802</v>
      </c>
      <c r="C1193" s="46">
        <v>4.096666666666666E-3</v>
      </c>
      <c r="D1193" s="46">
        <v>8.193333333333332E-3</v>
      </c>
      <c r="E1193" s="46">
        <v>1.2289999999999999E-2</v>
      </c>
      <c r="F1193" s="46">
        <v>1.6386666666666664E-2</v>
      </c>
      <c r="G1193" s="46">
        <v>2.0483333333333333E-2</v>
      </c>
      <c r="H1193" s="46">
        <v>2.4579999999999998E-2</v>
      </c>
      <c r="I1193" s="46">
        <v>2.8676666666666663E-2</v>
      </c>
      <c r="J1193" s="46">
        <v>3.2773333333333328E-2</v>
      </c>
      <c r="K1193" s="46">
        <v>3.687E-2</v>
      </c>
      <c r="L1193" s="47">
        <v>4.0966666666666665E-2</v>
      </c>
    </row>
    <row r="1194" spans="1:12" ht="12.75">
      <c r="A1194" s="95" t="s">
        <v>918</v>
      </c>
      <c r="B1194" s="95"/>
      <c r="C1194" s="50">
        <f t="shared" ref="C1194:L1194" si="10">SUM(C964:C1193)</f>
        <v>1.6920600000000008</v>
      </c>
      <c r="D1194" s="50">
        <f t="shared" si="10"/>
        <v>3.3841200000000016</v>
      </c>
      <c r="E1194" s="50">
        <f t="shared" si="10"/>
        <v>5.0761799999999981</v>
      </c>
      <c r="F1194" s="50">
        <f t="shared" si="10"/>
        <v>6.7682400000000031</v>
      </c>
      <c r="G1194" s="50">
        <f t="shared" si="10"/>
        <v>8.4602999999999948</v>
      </c>
      <c r="H1194" s="50">
        <f t="shared" si="10"/>
        <v>10.152359999999994</v>
      </c>
      <c r="I1194" s="50">
        <f t="shared" si="10"/>
        <v>11.84442</v>
      </c>
      <c r="J1194" s="50">
        <f t="shared" si="10"/>
        <v>13.536480000000008</v>
      </c>
      <c r="K1194" s="50">
        <f t="shared" si="10"/>
        <v>15.228539999999999</v>
      </c>
      <c r="L1194" s="50">
        <f t="shared" si="10"/>
        <v>16.920599999999983</v>
      </c>
    </row>
    <row r="1195" spans="1:12" ht="12.75">
      <c r="A1195" s="95" t="s">
        <v>919</v>
      </c>
      <c r="B1195" s="95"/>
      <c r="C1195" s="95"/>
      <c r="D1195" s="95"/>
      <c r="E1195" s="95"/>
      <c r="F1195" s="95"/>
      <c r="G1195" s="95"/>
      <c r="H1195" s="95"/>
      <c r="I1195" s="95"/>
      <c r="J1195" s="95"/>
      <c r="K1195" s="95"/>
      <c r="L1195" s="95"/>
    </row>
    <row r="1196" spans="1:12" ht="12.75">
      <c r="A1196" s="41">
        <v>1155</v>
      </c>
      <c r="B1196" s="41" t="s">
        <v>832</v>
      </c>
      <c r="C1196" s="41">
        <v>0.14400000000000002</v>
      </c>
      <c r="D1196" s="41">
        <v>0.28800000000000003</v>
      </c>
      <c r="E1196" s="41">
        <v>0.43200000000000005</v>
      </c>
      <c r="F1196" s="41">
        <v>0.57600000000000007</v>
      </c>
      <c r="G1196" s="41">
        <v>0.72</v>
      </c>
      <c r="H1196" s="41">
        <v>0.86399999999999988</v>
      </c>
      <c r="I1196" s="41">
        <v>1.008</v>
      </c>
      <c r="J1196" s="41">
        <v>1.1519999999999999</v>
      </c>
      <c r="K1196" s="41">
        <v>1.2959999999999998</v>
      </c>
      <c r="L1196" s="41">
        <v>1.4399999999999997</v>
      </c>
    </row>
    <row r="1197" spans="1:12" ht="12.75">
      <c r="A1197" s="41">
        <v>1156</v>
      </c>
      <c r="B1197" s="45" t="s">
        <v>920</v>
      </c>
      <c r="C1197" s="51">
        <v>0.20917333333333335</v>
      </c>
      <c r="D1197" s="51">
        <v>0.4183466666666667</v>
      </c>
      <c r="E1197" s="51">
        <v>0.62752000000000008</v>
      </c>
      <c r="F1197" s="51">
        <v>0.8366933333333334</v>
      </c>
      <c r="G1197" s="51">
        <v>1.0458666666666669</v>
      </c>
      <c r="H1197" s="51">
        <v>1.2550400000000002</v>
      </c>
      <c r="I1197" s="51">
        <v>1.4642133333333338</v>
      </c>
      <c r="J1197" s="51">
        <v>1.673386666666667</v>
      </c>
      <c r="K1197" s="51">
        <v>1.8825600000000007</v>
      </c>
      <c r="L1197" s="52">
        <v>2.0917333333333339</v>
      </c>
    </row>
    <row r="1198" spans="1:12" ht="12.75">
      <c r="A1198" s="41">
        <v>1157</v>
      </c>
      <c r="B1198" s="45" t="s">
        <v>921</v>
      </c>
      <c r="C1198" s="51">
        <v>5.0000000000000002E-5</v>
      </c>
      <c r="D1198" s="51">
        <v>1E-4</v>
      </c>
      <c r="E1198" s="51">
        <v>1.5000000000000001E-4</v>
      </c>
      <c r="F1198" s="51">
        <v>2.0000000000000001E-4</v>
      </c>
      <c r="G1198" s="51">
        <v>2.5000000000000001E-4</v>
      </c>
      <c r="H1198" s="51">
        <v>3.0000000000000003E-4</v>
      </c>
      <c r="I1198" s="51">
        <v>3.5000000000000005E-4</v>
      </c>
      <c r="J1198" s="51">
        <v>4.0000000000000007E-4</v>
      </c>
      <c r="K1198" s="51">
        <v>4.500000000000001E-4</v>
      </c>
      <c r="L1198" s="52">
        <v>5.0000000000000012E-4</v>
      </c>
    </row>
    <row r="1199" spans="1:12" ht="12.75">
      <c r="A1199" s="41">
        <v>1158</v>
      </c>
      <c r="B1199" s="45" t="s">
        <v>922</v>
      </c>
      <c r="C1199" s="51">
        <v>6.736666666666666E-3</v>
      </c>
      <c r="D1199" s="51">
        <v>1.3473333333333332E-2</v>
      </c>
      <c r="E1199" s="51">
        <v>2.0209999999999999E-2</v>
      </c>
      <c r="F1199" s="51">
        <v>2.6946666666666664E-2</v>
      </c>
      <c r="G1199" s="51">
        <v>3.3683333333333329E-2</v>
      </c>
      <c r="H1199" s="51">
        <v>4.0419999999999998E-2</v>
      </c>
      <c r="I1199" s="51">
        <v>4.7156666666666666E-2</v>
      </c>
      <c r="J1199" s="51">
        <v>5.3893333333333335E-2</v>
      </c>
      <c r="K1199" s="51">
        <v>6.0630000000000003E-2</v>
      </c>
      <c r="L1199" s="52">
        <v>6.7366666666666672E-2</v>
      </c>
    </row>
    <row r="1200" spans="1:12" ht="12.75">
      <c r="A1200" s="41">
        <v>1159</v>
      </c>
      <c r="B1200" s="45" t="s">
        <v>923</v>
      </c>
      <c r="C1200" s="51">
        <v>3.7200000000000002E-3</v>
      </c>
      <c r="D1200" s="51">
        <v>7.4400000000000004E-3</v>
      </c>
      <c r="E1200" s="51">
        <v>1.116E-2</v>
      </c>
      <c r="F1200" s="51">
        <v>1.4880000000000001E-2</v>
      </c>
      <c r="G1200" s="51">
        <v>1.8599999999999998E-2</v>
      </c>
      <c r="H1200" s="51">
        <v>2.232E-2</v>
      </c>
      <c r="I1200" s="51">
        <v>2.6040000000000001E-2</v>
      </c>
      <c r="J1200" s="51">
        <v>2.9760000000000002E-2</v>
      </c>
      <c r="K1200" s="51">
        <v>3.3479999999999996E-2</v>
      </c>
      <c r="L1200" s="52">
        <v>3.7199999999999997E-2</v>
      </c>
    </row>
    <row r="1201" spans="1:12" ht="12.75">
      <c r="A1201" s="41">
        <v>1160</v>
      </c>
      <c r="B1201" s="45" t="s">
        <v>924</v>
      </c>
      <c r="C1201" s="51">
        <v>6.7499999999999991E-3</v>
      </c>
      <c r="D1201" s="51">
        <v>1.3499999999999998E-2</v>
      </c>
      <c r="E1201" s="51">
        <v>2.0249999999999997E-2</v>
      </c>
      <c r="F1201" s="51">
        <v>2.6999999999999996E-2</v>
      </c>
      <c r="G1201" s="51">
        <v>3.3750000000000002E-2</v>
      </c>
      <c r="H1201" s="51">
        <v>4.0500000000000001E-2</v>
      </c>
      <c r="I1201" s="51">
        <v>4.725E-2</v>
      </c>
      <c r="J1201" s="51">
        <v>5.3999999999999992E-2</v>
      </c>
      <c r="K1201" s="51">
        <v>6.0749999999999992E-2</v>
      </c>
      <c r="L1201" s="52">
        <v>6.7499999999999991E-2</v>
      </c>
    </row>
    <row r="1202" spans="1:12" ht="12.75">
      <c r="A1202" s="41">
        <v>1161</v>
      </c>
      <c r="B1202" s="45" t="s">
        <v>925</v>
      </c>
      <c r="C1202" s="51">
        <v>4.0033333333333336E-3</v>
      </c>
      <c r="D1202" s="51">
        <v>8.0066666666666671E-3</v>
      </c>
      <c r="E1202" s="51">
        <v>1.201E-2</v>
      </c>
      <c r="F1202" s="51">
        <v>1.6013333333333334E-2</v>
      </c>
      <c r="G1202" s="51">
        <v>2.0016666666666669E-2</v>
      </c>
      <c r="H1202" s="51">
        <v>2.402E-2</v>
      </c>
      <c r="I1202" s="51">
        <v>2.8023333333333338E-2</v>
      </c>
      <c r="J1202" s="51">
        <v>3.2026666666666669E-2</v>
      </c>
      <c r="K1202" s="51">
        <v>3.603E-2</v>
      </c>
      <c r="L1202" s="52">
        <v>4.003333333333333E-2</v>
      </c>
    </row>
    <row r="1203" spans="1:12" ht="12.75">
      <c r="A1203" s="41">
        <v>1162</v>
      </c>
      <c r="B1203" s="45" t="s">
        <v>926</v>
      </c>
      <c r="C1203" s="51">
        <v>9.7700000000000009E-3</v>
      </c>
      <c r="D1203" s="51">
        <v>1.9540000000000002E-2</v>
      </c>
      <c r="E1203" s="51">
        <v>2.9310000000000003E-2</v>
      </c>
      <c r="F1203" s="51">
        <v>3.9080000000000004E-2</v>
      </c>
      <c r="G1203" s="51">
        <v>4.8850000000000005E-2</v>
      </c>
      <c r="H1203" s="51">
        <v>5.8620000000000005E-2</v>
      </c>
      <c r="I1203" s="51">
        <v>6.8390000000000006E-2</v>
      </c>
      <c r="J1203" s="51">
        <v>7.8160000000000007E-2</v>
      </c>
      <c r="K1203" s="51">
        <v>8.7930000000000022E-2</v>
      </c>
      <c r="L1203" s="52">
        <v>9.7700000000000023E-2</v>
      </c>
    </row>
    <row r="1204" spans="1:12" ht="12.75">
      <c r="A1204" s="41">
        <v>1163</v>
      </c>
      <c r="B1204" s="45" t="s">
        <v>927</v>
      </c>
      <c r="C1204" s="51">
        <v>9.890000000000003E-3</v>
      </c>
      <c r="D1204" s="51">
        <v>1.9780000000000006E-2</v>
      </c>
      <c r="E1204" s="51">
        <v>2.9670000000000009E-2</v>
      </c>
      <c r="F1204" s="51">
        <v>3.9560000000000012E-2</v>
      </c>
      <c r="G1204" s="51">
        <v>4.9450000000000008E-2</v>
      </c>
      <c r="H1204" s="51">
        <v>5.9340000000000004E-2</v>
      </c>
      <c r="I1204" s="51">
        <v>6.9230000000000014E-2</v>
      </c>
      <c r="J1204" s="51">
        <v>7.912000000000001E-2</v>
      </c>
      <c r="K1204" s="51">
        <v>8.9010000000000006E-2</v>
      </c>
      <c r="L1204" s="52">
        <v>9.8900000000000016E-2</v>
      </c>
    </row>
    <row r="1205" spans="1:12" ht="12.75">
      <c r="A1205" s="41">
        <v>1164</v>
      </c>
      <c r="B1205" s="45" t="s">
        <v>928</v>
      </c>
      <c r="C1205" s="51">
        <v>4.8700000000000011E-3</v>
      </c>
      <c r="D1205" s="51">
        <v>9.7400000000000021E-3</v>
      </c>
      <c r="E1205" s="51">
        <v>1.4610000000000003E-2</v>
      </c>
      <c r="F1205" s="51">
        <v>1.9480000000000004E-2</v>
      </c>
      <c r="G1205" s="51">
        <v>2.4350000000000004E-2</v>
      </c>
      <c r="H1205" s="51">
        <v>2.9220000000000006E-2</v>
      </c>
      <c r="I1205" s="51">
        <v>3.4090000000000009E-2</v>
      </c>
      <c r="J1205" s="51">
        <v>3.8960000000000009E-2</v>
      </c>
      <c r="K1205" s="51">
        <v>4.3830000000000015E-2</v>
      </c>
      <c r="L1205" s="52">
        <v>4.8700000000000021E-2</v>
      </c>
    </row>
    <row r="1206" spans="1:12" ht="12.75">
      <c r="A1206" s="41">
        <v>1165</v>
      </c>
      <c r="B1206" s="45" t="s">
        <v>929</v>
      </c>
      <c r="C1206" s="51">
        <v>3.5336666666666669E-2</v>
      </c>
      <c r="D1206" s="51">
        <v>7.0673333333333338E-2</v>
      </c>
      <c r="E1206" s="51">
        <v>0.10601000000000001</v>
      </c>
      <c r="F1206" s="51">
        <v>0.14134666666666668</v>
      </c>
      <c r="G1206" s="51">
        <v>0.17668333333333333</v>
      </c>
      <c r="H1206" s="51">
        <v>0.21202000000000001</v>
      </c>
      <c r="I1206" s="51">
        <v>0.2473566666666667</v>
      </c>
      <c r="J1206" s="51">
        <v>0.28269333333333335</v>
      </c>
      <c r="K1206" s="51">
        <v>0.31803000000000003</v>
      </c>
      <c r="L1206" s="52">
        <v>0.35336666666666672</v>
      </c>
    </row>
    <row r="1207" spans="1:12" ht="12.75">
      <c r="A1207" s="41">
        <v>1166</v>
      </c>
      <c r="B1207" s="45" t="s">
        <v>930</v>
      </c>
      <c r="C1207" s="51">
        <v>4.4666666666666666E-4</v>
      </c>
      <c r="D1207" s="51">
        <v>8.9333333333333333E-4</v>
      </c>
      <c r="E1207" s="51">
        <v>1.34E-3</v>
      </c>
      <c r="F1207" s="51">
        <v>1.7866666666666667E-3</v>
      </c>
      <c r="G1207" s="51">
        <v>2.2333333333333337E-3</v>
      </c>
      <c r="H1207" s="51">
        <v>2.6800000000000001E-3</v>
      </c>
      <c r="I1207" s="51">
        <v>3.1266666666666674E-3</v>
      </c>
      <c r="J1207" s="51">
        <v>3.5733333333333337E-3</v>
      </c>
      <c r="K1207" s="51">
        <v>4.020000000000001E-3</v>
      </c>
      <c r="L1207" s="52">
        <v>4.4666666666666674E-3</v>
      </c>
    </row>
    <row r="1208" spans="1:12" ht="12.75">
      <c r="A1208" s="41">
        <v>1167</v>
      </c>
      <c r="B1208" s="45" t="s">
        <v>931</v>
      </c>
      <c r="C1208" s="51">
        <v>8.7666666666666665E-4</v>
      </c>
      <c r="D1208" s="51">
        <v>1.7533333333333333E-3</v>
      </c>
      <c r="E1208" s="51">
        <v>2.63E-3</v>
      </c>
      <c r="F1208" s="51">
        <v>3.5066666666666666E-3</v>
      </c>
      <c r="G1208" s="51">
        <v>4.3833333333333328E-3</v>
      </c>
      <c r="H1208" s="51">
        <v>5.2599999999999991E-3</v>
      </c>
      <c r="I1208" s="51">
        <v>6.1366666666666653E-3</v>
      </c>
      <c r="J1208" s="51">
        <v>7.0133333333333332E-3</v>
      </c>
      <c r="K1208" s="51">
        <v>7.8899999999999994E-3</v>
      </c>
      <c r="L1208" s="52">
        <v>8.7666666666666674E-3</v>
      </c>
    </row>
    <row r="1209" spans="1:12" ht="12.75">
      <c r="A1209" s="41">
        <v>1168</v>
      </c>
      <c r="B1209" s="45" t="s">
        <v>932</v>
      </c>
      <c r="C1209" s="51">
        <v>1.32E-3</v>
      </c>
      <c r="D1209" s="51">
        <v>2.64E-3</v>
      </c>
      <c r="E1209" s="51">
        <v>3.96E-3</v>
      </c>
      <c r="F1209" s="51">
        <v>5.28E-3</v>
      </c>
      <c r="G1209" s="51">
        <v>6.6E-3</v>
      </c>
      <c r="H1209" s="51">
        <v>7.92E-3</v>
      </c>
      <c r="I1209" s="51">
        <v>9.2399999999999999E-3</v>
      </c>
      <c r="J1209" s="51">
        <v>1.056E-2</v>
      </c>
      <c r="K1209" s="51">
        <v>1.188E-2</v>
      </c>
      <c r="L1209" s="52">
        <v>1.32E-2</v>
      </c>
    </row>
    <row r="1210" spans="1:12" ht="12.75">
      <c r="A1210" s="41">
        <v>1169</v>
      </c>
      <c r="B1210" s="45" t="s">
        <v>933</v>
      </c>
      <c r="C1210" s="51">
        <v>1.0766666666666667E-2</v>
      </c>
      <c r="D1210" s="51">
        <v>2.1533333333333335E-2</v>
      </c>
      <c r="E1210" s="51">
        <v>3.2300000000000002E-2</v>
      </c>
      <c r="F1210" s="51">
        <v>4.306666666666667E-2</v>
      </c>
      <c r="G1210" s="51">
        <v>5.383333333333333E-2</v>
      </c>
      <c r="H1210" s="51">
        <v>6.4599999999999991E-2</v>
      </c>
      <c r="I1210" s="51">
        <v>7.5366666666666665E-2</v>
      </c>
      <c r="J1210" s="51">
        <v>8.6133333333333326E-2</v>
      </c>
      <c r="K1210" s="51">
        <v>9.6899999999999986E-2</v>
      </c>
      <c r="L1210" s="52">
        <v>0.10766666666666666</v>
      </c>
    </row>
    <row r="1211" spans="1:12" ht="12.75">
      <c r="A1211" s="41">
        <v>1170</v>
      </c>
      <c r="B1211" s="45" t="s">
        <v>933</v>
      </c>
      <c r="C1211" s="51">
        <v>1.0489999999999999E-2</v>
      </c>
      <c r="D1211" s="51">
        <v>2.0979999999999999E-2</v>
      </c>
      <c r="E1211" s="51">
        <v>3.1469999999999998E-2</v>
      </c>
      <c r="F1211" s="51">
        <v>4.1959999999999997E-2</v>
      </c>
      <c r="G1211" s="51">
        <v>5.2449999999999997E-2</v>
      </c>
      <c r="H1211" s="51">
        <v>6.2939999999999996E-2</v>
      </c>
      <c r="I1211" s="51">
        <v>7.3429999999999995E-2</v>
      </c>
      <c r="J1211" s="51">
        <v>8.3919999999999995E-2</v>
      </c>
      <c r="K1211" s="51">
        <v>9.4409999999999994E-2</v>
      </c>
      <c r="L1211" s="52">
        <v>0.10489999999999999</v>
      </c>
    </row>
    <row r="1212" spans="1:12" ht="12.75">
      <c r="A1212" s="41">
        <v>1171</v>
      </c>
      <c r="B1212" s="45" t="s">
        <v>933</v>
      </c>
      <c r="C1212" s="51">
        <v>1.8159999999999999E-2</v>
      </c>
      <c r="D1212" s="51">
        <v>3.6319999999999998E-2</v>
      </c>
      <c r="E1212" s="51">
        <v>5.4480000000000001E-2</v>
      </c>
      <c r="F1212" s="51">
        <v>7.2639999999999996E-2</v>
      </c>
      <c r="G1212" s="51">
        <v>9.0800000000000006E-2</v>
      </c>
      <c r="H1212" s="51">
        <v>0.10896</v>
      </c>
      <c r="I1212" s="51">
        <v>0.12712000000000001</v>
      </c>
      <c r="J1212" s="51">
        <v>0.14527999999999999</v>
      </c>
      <c r="K1212" s="51">
        <v>0.16344</v>
      </c>
      <c r="L1212" s="52">
        <v>0.18160000000000001</v>
      </c>
    </row>
    <row r="1213" spans="1:12" ht="12.75">
      <c r="A1213" s="41">
        <v>1172</v>
      </c>
      <c r="B1213" s="45" t="s">
        <v>933</v>
      </c>
      <c r="C1213" s="51">
        <v>2.0333333333333336E-4</v>
      </c>
      <c r="D1213" s="51">
        <v>4.0666666666666672E-4</v>
      </c>
      <c r="E1213" s="51">
        <v>6.1000000000000008E-4</v>
      </c>
      <c r="F1213" s="51">
        <v>8.1333333333333344E-4</v>
      </c>
      <c r="G1213" s="51">
        <v>1.0166666666666666E-3</v>
      </c>
      <c r="H1213" s="51">
        <v>1.2199999999999999E-3</v>
      </c>
      <c r="I1213" s="51">
        <v>1.4233333333333333E-3</v>
      </c>
      <c r="J1213" s="51">
        <v>1.6266666666666669E-3</v>
      </c>
      <c r="K1213" s="51">
        <v>1.8300000000000002E-3</v>
      </c>
      <c r="L1213" s="52">
        <v>2.0333333333333336E-3</v>
      </c>
    </row>
    <row r="1214" spans="1:12" ht="12.75">
      <c r="A1214" s="41">
        <v>1173</v>
      </c>
      <c r="B1214" s="45" t="s">
        <v>933</v>
      </c>
      <c r="C1214" s="51">
        <v>4.6999999999999993E-3</v>
      </c>
      <c r="D1214" s="51">
        <v>9.3999999999999986E-3</v>
      </c>
      <c r="E1214" s="51">
        <v>1.4099999999999998E-2</v>
      </c>
      <c r="F1214" s="51">
        <v>1.8799999999999997E-2</v>
      </c>
      <c r="G1214" s="51">
        <v>2.35E-2</v>
      </c>
      <c r="H1214" s="51">
        <v>2.8199999999999996E-2</v>
      </c>
      <c r="I1214" s="51">
        <v>3.2899999999999992E-2</v>
      </c>
      <c r="J1214" s="51">
        <v>3.7599999999999995E-2</v>
      </c>
      <c r="K1214" s="51">
        <v>4.229999999999999E-2</v>
      </c>
      <c r="L1214" s="52">
        <v>4.6999999999999986E-2</v>
      </c>
    </row>
    <row r="1215" spans="1:12" ht="12.75">
      <c r="A1215" s="41">
        <v>1174</v>
      </c>
      <c r="B1215" s="45" t="s">
        <v>933</v>
      </c>
      <c r="C1215" s="51">
        <v>8.433333333333333E-4</v>
      </c>
      <c r="D1215" s="51">
        <v>1.6866666666666666E-3</v>
      </c>
      <c r="E1215" s="51">
        <v>2.5300000000000001E-3</v>
      </c>
      <c r="F1215" s="51">
        <v>3.3733333333333332E-3</v>
      </c>
      <c r="G1215" s="51">
        <v>4.2166666666666663E-3</v>
      </c>
      <c r="H1215" s="51">
        <v>5.0600000000000003E-3</v>
      </c>
      <c r="I1215" s="51">
        <v>5.9033333333333325E-3</v>
      </c>
      <c r="J1215" s="51">
        <v>6.7466666666666664E-3</v>
      </c>
      <c r="K1215" s="51">
        <v>7.5900000000000004E-3</v>
      </c>
      <c r="L1215" s="52">
        <v>8.4333333333333343E-3</v>
      </c>
    </row>
    <row r="1216" spans="1:12" ht="12.75">
      <c r="A1216" s="41">
        <v>1175</v>
      </c>
      <c r="B1216" s="45" t="s">
        <v>933</v>
      </c>
      <c r="C1216" s="51">
        <v>9.926666666666667E-3</v>
      </c>
      <c r="D1216" s="51">
        <v>1.9853333333333334E-2</v>
      </c>
      <c r="E1216" s="51">
        <v>2.9780000000000001E-2</v>
      </c>
      <c r="F1216" s="51">
        <v>3.9706666666666668E-2</v>
      </c>
      <c r="G1216" s="51">
        <v>4.9633333333333335E-2</v>
      </c>
      <c r="H1216" s="51">
        <v>5.9560000000000002E-2</v>
      </c>
      <c r="I1216" s="51">
        <v>6.9486666666666669E-2</v>
      </c>
      <c r="J1216" s="51">
        <v>7.9413333333333336E-2</v>
      </c>
      <c r="K1216" s="51">
        <v>8.9340000000000003E-2</v>
      </c>
      <c r="L1216" s="52">
        <v>9.926666666666667E-2</v>
      </c>
    </row>
    <row r="1217" spans="1:12" ht="12.75">
      <c r="A1217" s="41">
        <v>1176</v>
      </c>
      <c r="B1217" s="45" t="s">
        <v>933</v>
      </c>
      <c r="C1217" s="51">
        <v>1.8933333333333337E-2</v>
      </c>
      <c r="D1217" s="51">
        <v>3.7866666666666673E-2</v>
      </c>
      <c r="E1217" s="51">
        <v>5.680000000000001E-2</v>
      </c>
      <c r="F1217" s="51">
        <v>7.5733333333333347E-2</v>
      </c>
      <c r="G1217" s="51">
        <v>9.4666666666666677E-2</v>
      </c>
      <c r="H1217" s="51">
        <v>0.11360000000000002</v>
      </c>
      <c r="I1217" s="51">
        <v>0.13253333333333336</v>
      </c>
      <c r="J1217" s="51">
        <v>0.15146666666666669</v>
      </c>
      <c r="K1217" s="51">
        <v>0.17040000000000005</v>
      </c>
      <c r="L1217" s="52">
        <v>0.18933333333333341</v>
      </c>
    </row>
    <row r="1218" spans="1:12" ht="12.75">
      <c r="A1218" s="41">
        <v>1177</v>
      </c>
      <c r="B1218" s="45" t="s">
        <v>933</v>
      </c>
      <c r="C1218" s="51">
        <v>3.2220000000000006E-2</v>
      </c>
      <c r="D1218" s="51">
        <v>6.4440000000000011E-2</v>
      </c>
      <c r="E1218" s="51">
        <v>9.6660000000000024E-2</v>
      </c>
      <c r="F1218" s="51">
        <v>0.12888000000000002</v>
      </c>
      <c r="G1218" s="51">
        <v>0.16110000000000002</v>
      </c>
      <c r="H1218" s="51">
        <v>0.19332000000000005</v>
      </c>
      <c r="I1218" s="51">
        <v>0.22554000000000002</v>
      </c>
      <c r="J1218" s="51">
        <v>0.25776000000000004</v>
      </c>
      <c r="K1218" s="51">
        <v>0.28998000000000002</v>
      </c>
      <c r="L1218" s="52">
        <v>0.32220000000000004</v>
      </c>
    </row>
    <row r="1219" spans="1:12" ht="12.75">
      <c r="A1219" s="41">
        <v>1178</v>
      </c>
      <c r="B1219" s="45" t="s">
        <v>933</v>
      </c>
      <c r="C1219" s="51">
        <v>3.1566666666666666E-3</v>
      </c>
      <c r="D1219" s="51">
        <v>6.3133333333333331E-3</v>
      </c>
      <c r="E1219" s="51">
        <v>9.4699999999999993E-3</v>
      </c>
      <c r="F1219" s="51">
        <v>1.2626666666666666E-2</v>
      </c>
      <c r="G1219" s="51">
        <v>1.578333333333333E-2</v>
      </c>
      <c r="H1219" s="51">
        <v>1.8939999999999999E-2</v>
      </c>
      <c r="I1219" s="51">
        <v>2.209666666666666E-2</v>
      </c>
      <c r="J1219" s="51">
        <v>2.5253333333333329E-2</v>
      </c>
      <c r="K1219" s="51">
        <v>2.8409999999999991E-2</v>
      </c>
      <c r="L1219" s="52">
        <v>3.156666666666666E-2</v>
      </c>
    </row>
    <row r="1220" spans="1:12" ht="12.75">
      <c r="A1220" s="41">
        <v>1179</v>
      </c>
      <c r="B1220" s="45" t="s">
        <v>934</v>
      </c>
      <c r="C1220" s="51">
        <v>4.0666666666666663E-3</v>
      </c>
      <c r="D1220" s="51">
        <v>8.1333333333333327E-3</v>
      </c>
      <c r="E1220" s="51">
        <v>1.2199999999999999E-2</v>
      </c>
      <c r="F1220" s="51">
        <v>1.6266666666666665E-2</v>
      </c>
      <c r="G1220" s="51">
        <v>2.0333333333333335E-2</v>
      </c>
      <c r="H1220" s="51">
        <v>2.4400000000000005E-2</v>
      </c>
      <c r="I1220" s="51">
        <v>2.8466666666666671E-2</v>
      </c>
      <c r="J1220" s="51">
        <v>3.2533333333333338E-2</v>
      </c>
      <c r="K1220" s="51">
        <v>3.6600000000000008E-2</v>
      </c>
      <c r="L1220" s="52">
        <v>4.0666666666666677E-2</v>
      </c>
    </row>
    <row r="1221" spans="1:12" ht="12.75">
      <c r="A1221" s="41">
        <v>1180</v>
      </c>
      <c r="B1221" s="45" t="s">
        <v>935</v>
      </c>
      <c r="C1221" s="51">
        <v>9.6333333333333329E-4</v>
      </c>
      <c r="D1221" s="51">
        <v>1.9266666666666666E-3</v>
      </c>
      <c r="E1221" s="51">
        <v>2.8899999999999998E-3</v>
      </c>
      <c r="F1221" s="51">
        <v>3.8533333333333332E-3</v>
      </c>
      <c r="G1221" s="51">
        <v>4.8166666666666661E-3</v>
      </c>
      <c r="H1221" s="51">
        <v>5.7799999999999987E-3</v>
      </c>
      <c r="I1221" s="51">
        <v>6.7433333333333321E-3</v>
      </c>
      <c r="J1221" s="51">
        <v>7.7066666666666655E-3</v>
      </c>
      <c r="K1221" s="51">
        <v>8.6699999999999972E-3</v>
      </c>
      <c r="L1221" s="52">
        <v>9.6333333333333306E-3</v>
      </c>
    </row>
    <row r="1222" spans="1:12" ht="12.75">
      <c r="A1222" s="41">
        <v>1181</v>
      </c>
      <c r="B1222" s="45" t="s">
        <v>936</v>
      </c>
      <c r="C1222" s="51">
        <v>6.6953333333333337E-2</v>
      </c>
      <c r="D1222" s="51">
        <v>0.13390666666666667</v>
      </c>
      <c r="E1222" s="51">
        <v>0.20086000000000001</v>
      </c>
      <c r="F1222" s="51">
        <v>0.26781333333333335</v>
      </c>
      <c r="G1222" s="51">
        <v>0.33476666666666666</v>
      </c>
      <c r="H1222" s="51">
        <v>0.40171999999999997</v>
      </c>
      <c r="I1222" s="51">
        <v>0.46867333333333328</v>
      </c>
      <c r="J1222" s="51">
        <v>0.53562666666666658</v>
      </c>
      <c r="K1222" s="51">
        <v>0.60257999999999989</v>
      </c>
      <c r="L1222" s="52">
        <v>0.6695333333333332</v>
      </c>
    </row>
    <row r="1223" spans="1:12" ht="12.75">
      <c r="A1223" s="41">
        <v>1182</v>
      </c>
      <c r="B1223" s="45" t="s">
        <v>936</v>
      </c>
      <c r="C1223" s="51">
        <v>7.2969999999999993E-2</v>
      </c>
      <c r="D1223" s="51">
        <v>0.14593999999999999</v>
      </c>
      <c r="E1223" s="51">
        <v>0.21890999999999999</v>
      </c>
      <c r="F1223" s="51">
        <v>0.29187999999999997</v>
      </c>
      <c r="G1223" s="51">
        <v>0.36485000000000001</v>
      </c>
      <c r="H1223" s="51">
        <v>0.43781999999999999</v>
      </c>
      <c r="I1223" s="51">
        <v>0.51078999999999997</v>
      </c>
      <c r="J1223" s="51">
        <v>0.58375999999999995</v>
      </c>
      <c r="K1223" s="51">
        <v>0.65673000000000004</v>
      </c>
      <c r="L1223" s="52">
        <v>0.72970000000000002</v>
      </c>
    </row>
    <row r="1224" spans="1:12" ht="12.75">
      <c r="A1224" s="41">
        <v>1183</v>
      </c>
      <c r="B1224" s="45" t="s">
        <v>937</v>
      </c>
      <c r="C1224" s="51">
        <v>1.7899999999999999E-3</v>
      </c>
      <c r="D1224" s="51">
        <v>3.5799999999999998E-3</v>
      </c>
      <c r="E1224" s="51">
        <v>5.3699999999999998E-3</v>
      </c>
      <c r="F1224" s="51">
        <v>7.1599999999999997E-3</v>
      </c>
      <c r="G1224" s="51">
        <v>8.9499999999999996E-3</v>
      </c>
      <c r="H1224" s="51">
        <v>1.0740000000000001E-2</v>
      </c>
      <c r="I1224" s="51">
        <v>1.2530000000000001E-2</v>
      </c>
      <c r="J1224" s="51">
        <v>1.4319999999999999E-2</v>
      </c>
      <c r="K1224" s="51">
        <v>1.6109999999999999E-2</v>
      </c>
      <c r="L1224" s="52">
        <v>1.7899999999999999E-2</v>
      </c>
    </row>
    <row r="1225" spans="1:12" ht="25.5">
      <c r="A1225" s="41">
        <v>1184</v>
      </c>
      <c r="B1225" s="45" t="s">
        <v>938</v>
      </c>
      <c r="C1225" s="51">
        <v>1.09E-3</v>
      </c>
      <c r="D1225" s="51">
        <v>2.1800000000000001E-3</v>
      </c>
      <c r="E1225" s="51">
        <v>3.2700000000000003E-3</v>
      </c>
      <c r="F1225" s="51">
        <v>4.3600000000000002E-3</v>
      </c>
      <c r="G1225" s="51">
        <v>5.45E-3</v>
      </c>
      <c r="H1225" s="51">
        <v>6.5400000000000007E-3</v>
      </c>
      <c r="I1225" s="51">
        <v>7.6299999999999996E-3</v>
      </c>
      <c r="J1225" s="51">
        <v>8.7200000000000003E-3</v>
      </c>
      <c r="K1225" s="51">
        <v>9.810000000000001E-3</v>
      </c>
      <c r="L1225" s="52">
        <v>1.0900000000000002E-2</v>
      </c>
    </row>
    <row r="1226" spans="1:12" ht="12.75">
      <c r="A1226" s="41">
        <v>1185</v>
      </c>
      <c r="B1226" s="45" t="s">
        <v>939</v>
      </c>
      <c r="C1226" s="51">
        <v>2.92E-2</v>
      </c>
      <c r="D1226" s="51">
        <v>5.8400000000000001E-2</v>
      </c>
      <c r="E1226" s="51">
        <v>8.7599999999999997E-2</v>
      </c>
      <c r="F1226" s="51">
        <v>0.1168</v>
      </c>
      <c r="G1226" s="51">
        <v>0.14599999999999999</v>
      </c>
      <c r="H1226" s="51">
        <v>0.17519999999999997</v>
      </c>
      <c r="I1226" s="51">
        <v>0.20439999999999997</v>
      </c>
      <c r="J1226" s="51">
        <v>0.23359999999999997</v>
      </c>
      <c r="K1226" s="51">
        <v>0.26279999999999992</v>
      </c>
      <c r="L1226" s="52">
        <v>0.29199999999999993</v>
      </c>
    </row>
    <row r="1227" spans="1:12" ht="12.75">
      <c r="A1227" s="41">
        <v>1186</v>
      </c>
      <c r="B1227" s="45" t="s">
        <v>940</v>
      </c>
      <c r="C1227" s="51">
        <v>2.9333333333333327E-4</v>
      </c>
      <c r="D1227" s="51">
        <v>5.8666666666666654E-4</v>
      </c>
      <c r="E1227" s="51">
        <v>8.7999999999999981E-4</v>
      </c>
      <c r="F1227" s="51">
        <v>1.1733333333333331E-3</v>
      </c>
      <c r="G1227" s="51">
        <v>1.4666666666666665E-3</v>
      </c>
      <c r="H1227" s="51">
        <v>1.7599999999999998E-3</v>
      </c>
      <c r="I1227" s="51">
        <v>2.0533333333333332E-3</v>
      </c>
      <c r="J1227" s="51">
        <v>2.3466666666666666E-3</v>
      </c>
      <c r="K1227" s="51">
        <v>2.64E-3</v>
      </c>
      <c r="L1227" s="52">
        <v>2.9333333333333329E-3</v>
      </c>
    </row>
    <row r="1228" spans="1:12" ht="12.75">
      <c r="A1228" s="41">
        <v>1187</v>
      </c>
      <c r="B1228" s="45" t="s">
        <v>941</v>
      </c>
      <c r="C1228" s="51">
        <v>2.8733333333333328E-3</v>
      </c>
      <c r="D1228" s="51">
        <v>5.7466666666666655E-3</v>
      </c>
      <c r="E1228" s="51">
        <v>8.6199999999999992E-3</v>
      </c>
      <c r="F1228" s="51">
        <v>1.1493333333333331E-2</v>
      </c>
      <c r="G1228" s="51">
        <v>1.4366666666666666E-2</v>
      </c>
      <c r="H1228" s="51">
        <v>1.7239999999999998E-2</v>
      </c>
      <c r="I1228" s="51">
        <v>2.0113333333333334E-2</v>
      </c>
      <c r="J1228" s="51">
        <v>2.2986666666666666E-2</v>
      </c>
      <c r="K1228" s="51">
        <v>2.5859999999999998E-2</v>
      </c>
      <c r="L1228" s="52">
        <v>2.8733333333333333E-2</v>
      </c>
    </row>
    <row r="1229" spans="1:12" ht="12.75">
      <c r="A1229" s="41">
        <v>1188</v>
      </c>
      <c r="B1229" s="45" t="s">
        <v>942</v>
      </c>
      <c r="C1229" s="51">
        <v>4.463333333333333E-2</v>
      </c>
      <c r="D1229" s="51">
        <v>8.9266666666666661E-2</v>
      </c>
      <c r="E1229" s="51">
        <v>0.13389999999999999</v>
      </c>
      <c r="F1229" s="51">
        <v>0.17853333333333332</v>
      </c>
      <c r="G1229" s="51">
        <v>0.22316666666666662</v>
      </c>
      <c r="H1229" s="51">
        <v>0.26779999999999998</v>
      </c>
      <c r="I1229" s="51">
        <v>0.31243333333333334</v>
      </c>
      <c r="J1229" s="51">
        <v>0.35706666666666664</v>
      </c>
      <c r="K1229" s="51">
        <v>0.40169999999999995</v>
      </c>
      <c r="L1229" s="52">
        <v>0.44633333333333325</v>
      </c>
    </row>
    <row r="1230" spans="1:12" ht="12.75">
      <c r="A1230" s="41">
        <v>1189</v>
      </c>
      <c r="B1230" s="45" t="s">
        <v>943</v>
      </c>
      <c r="C1230" s="51">
        <v>5.7999999999999996E-3</v>
      </c>
      <c r="D1230" s="51">
        <v>1.1599999999999999E-2</v>
      </c>
      <c r="E1230" s="51">
        <v>1.7399999999999999E-2</v>
      </c>
      <c r="F1230" s="51">
        <v>2.3199999999999998E-2</v>
      </c>
      <c r="G1230" s="51">
        <v>2.8999999999999998E-2</v>
      </c>
      <c r="H1230" s="51">
        <v>3.4799999999999998E-2</v>
      </c>
      <c r="I1230" s="51">
        <v>4.0599999999999997E-2</v>
      </c>
      <c r="J1230" s="51">
        <v>4.6399999999999997E-2</v>
      </c>
      <c r="K1230" s="51">
        <v>5.2199999999999996E-2</v>
      </c>
      <c r="L1230" s="52">
        <v>5.7999999999999996E-2</v>
      </c>
    </row>
    <row r="1231" spans="1:12" ht="12.75">
      <c r="A1231" s="41">
        <v>1190</v>
      </c>
      <c r="B1231" s="45" t="s">
        <v>944</v>
      </c>
      <c r="C1231" s="51">
        <v>7.9000000000000008E-3</v>
      </c>
      <c r="D1231" s="51">
        <v>1.5800000000000002E-2</v>
      </c>
      <c r="E1231" s="51">
        <v>2.3700000000000002E-2</v>
      </c>
      <c r="F1231" s="51">
        <v>3.1600000000000003E-2</v>
      </c>
      <c r="G1231" s="51">
        <v>3.95E-2</v>
      </c>
      <c r="H1231" s="51">
        <v>4.7400000000000005E-2</v>
      </c>
      <c r="I1231" s="51">
        <v>5.5300000000000009E-2</v>
      </c>
      <c r="J1231" s="51">
        <v>6.3200000000000006E-2</v>
      </c>
      <c r="K1231" s="51">
        <v>7.1100000000000024E-2</v>
      </c>
      <c r="L1231" s="52">
        <v>7.9000000000000015E-2</v>
      </c>
    </row>
    <row r="1232" spans="1:12" ht="12.75">
      <c r="A1232" s="41">
        <v>1191</v>
      </c>
      <c r="B1232" s="45" t="s">
        <v>945</v>
      </c>
      <c r="C1232" s="51">
        <v>3.0469999999999997E-2</v>
      </c>
      <c r="D1232" s="51">
        <v>6.0939999999999994E-2</v>
      </c>
      <c r="E1232" s="51">
        <v>9.1409999999999991E-2</v>
      </c>
      <c r="F1232" s="51">
        <v>0.12187999999999999</v>
      </c>
      <c r="G1232" s="51">
        <v>0.15234999999999999</v>
      </c>
      <c r="H1232" s="51">
        <v>0.18282000000000001</v>
      </c>
      <c r="I1232" s="51">
        <v>0.21329000000000001</v>
      </c>
      <c r="J1232" s="51">
        <v>0.24375999999999998</v>
      </c>
      <c r="K1232" s="51">
        <v>0.27422999999999997</v>
      </c>
      <c r="L1232" s="52">
        <v>0.30469999999999997</v>
      </c>
    </row>
    <row r="1233" spans="1:12" ht="12.75">
      <c r="A1233" s="41">
        <v>1192</v>
      </c>
      <c r="B1233" s="45" t="s">
        <v>946</v>
      </c>
      <c r="C1233" s="51">
        <v>1.8200000000000001E-2</v>
      </c>
      <c r="D1233" s="51">
        <v>3.6400000000000002E-2</v>
      </c>
      <c r="E1233" s="51">
        <v>5.4600000000000003E-2</v>
      </c>
      <c r="F1233" s="51">
        <v>7.2800000000000004E-2</v>
      </c>
      <c r="G1233" s="51">
        <v>9.0999999999999998E-2</v>
      </c>
      <c r="H1233" s="51">
        <v>0.10919999999999999</v>
      </c>
      <c r="I1233" s="51">
        <v>0.12739999999999999</v>
      </c>
      <c r="J1233" s="51">
        <v>0.14559999999999998</v>
      </c>
      <c r="K1233" s="51">
        <v>0.16379999999999997</v>
      </c>
      <c r="L1233" s="52">
        <v>0.18199999999999997</v>
      </c>
    </row>
    <row r="1234" spans="1:12" ht="12.75">
      <c r="A1234" s="41">
        <v>1193</v>
      </c>
      <c r="B1234" s="45" t="s">
        <v>946</v>
      </c>
      <c r="C1234" s="51">
        <v>3.1199999999999999E-2</v>
      </c>
      <c r="D1234" s="51">
        <v>6.2399999999999997E-2</v>
      </c>
      <c r="E1234" s="51">
        <v>9.3599999999999989E-2</v>
      </c>
      <c r="F1234" s="51">
        <v>0.12479999999999999</v>
      </c>
      <c r="G1234" s="51">
        <v>0.156</v>
      </c>
      <c r="H1234" s="51">
        <v>0.18719999999999998</v>
      </c>
      <c r="I1234" s="51">
        <v>0.21840000000000001</v>
      </c>
      <c r="J1234" s="51">
        <v>0.24959999999999999</v>
      </c>
      <c r="K1234" s="51">
        <v>0.28079999999999994</v>
      </c>
      <c r="L1234" s="52">
        <v>0.31199999999999994</v>
      </c>
    </row>
    <row r="1235" spans="1:12" ht="12.75">
      <c r="A1235" s="41">
        <v>1194</v>
      </c>
      <c r="B1235" s="45" t="s">
        <v>947</v>
      </c>
      <c r="C1235" s="51">
        <v>2.5133333333333336E-3</v>
      </c>
      <c r="D1235" s="51">
        <v>5.0266666666666671E-3</v>
      </c>
      <c r="E1235" s="51">
        <v>7.5400000000000007E-3</v>
      </c>
      <c r="F1235" s="51">
        <v>1.0053333333333334E-2</v>
      </c>
      <c r="G1235" s="51">
        <v>1.2566666666666667E-2</v>
      </c>
      <c r="H1235" s="51">
        <v>1.508E-2</v>
      </c>
      <c r="I1235" s="51">
        <v>1.7593333333333332E-2</v>
      </c>
      <c r="J1235" s="51">
        <v>2.0106666666666665E-2</v>
      </c>
      <c r="K1235" s="51">
        <v>2.2619999999999998E-2</v>
      </c>
      <c r="L1235" s="52">
        <v>2.5133333333333334E-2</v>
      </c>
    </row>
    <row r="1236" spans="1:12" ht="12.75">
      <c r="A1236" s="41">
        <v>1195</v>
      </c>
      <c r="B1236" s="45" t="s">
        <v>948</v>
      </c>
      <c r="C1236" s="51">
        <v>1.9999999999999998E-5</v>
      </c>
      <c r="D1236" s="51">
        <v>3.9999999999999996E-5</v>
      </c>
      <c r="E1236" s="51">
        <v>5.9999999999999995E-5</v>
      </c>
      <c r="F1236" s="51">
        <v>7.9999999999999993E-5</v>
      </c>
      <c r="G1236" s="51">
        <v>1E-4</v>
      </c>
      <c r="H1236" s="51">
        <v>1.2000000000000002E-4</v>
      </c>
      <c r="I1236" s="51">
        <v>1.4000000000000001E-4</v>
      </c>
      <c r="J1236" s="51">
        <v>1.6000000000000001E-4</v>
      </c>
      <c r="K1236" s="51">
        <v>1.8000000000000004E-4</v>
      </c>
      <c r="L1236" s="52">
        <v>2.0000000000000001E-4</v>
      </c>
    </row>
    <row r="1237" spans="1:12" ht="12.75">
      <c r="A1237" s="41">
        <v>1196</v>
      </c>
      <c r="B1237" s="45" t="s">
        <v>949</v>
      </c>
      <c r="C1237" s="51">
        <v>2.8333333333333335E-4</v>
      </c>
      <c r="D1237" s="51">
        <v>5.6666666666666671E-4</v>
      </c>
      <c r="E1237" s="51">
        <v>8.5000000000000006E-4</v>
      </c>
      <c r="F1237" s="51">
        <v>1.1333333333333334E-3</v>
      </c>
      <c r="G1237" s="51">
        <v>1.4166666666666666E-3</v>
      </c>
      <c r="H1237" s="51">
        <v>1.6999999999999997E-3</v>
      </c>
      <c r="I1237" s="51">
        <v>1.983333333333333E-3</v>
      </c>
      <c r="J1237" s="51">
        <v>2.2666666666666664E-3</v>
      </c>
      <c r="K1237" s="51">
        <v>2.5499999999999993E-3</v>
      </c>
      <c r="L1237" s="52">
        <v>2.8333333333333327E-3</v>
      </c>
    </row>
    <row r="1238" spans="1:12" ht="12.75">
      <c r="A1238" s="41">
        <v>1197</v>
      </c>
      <c r="B1238" s="45" t="s">
        <v>950</v>
      </c>
      <c r="C1238" s="51">
        <v>1.3499999999999998E-2</v>
      </c>
      <c r="D1238" s="51">
        <v>2.6999999999999996E-2</v>
      </c>
      <c r="E1238" s="51">
        <v>4.0499999999999994E-2</v>
      </c>
      <c r="F1238" s="51">
        <v>5.3999999999999992E-2</v>
      </c>
      <c r="G1238" s="51">
        <v>6.7500000000000004E-2</v>
      </c>
      <c r="H1238" s="51">
        <v>8.1000000000000003E-2</v>
      </c>
      <c r="I1238" s="51">
        <v>9.4500000000000001E-2</v>
      </c>
      <c r="J1238" s="51">
        <v>0.10799999999999998</v>
      </c>
      <c r="K1238" s="51">
        <v>0.12149999999999998</v>
      </c>
      <c r="L1238" s="52">
        <v>0.13499999999999998</v>
      </c>
    </row>
    <row r="1239" spans="1:12" ht="12.75">
      <c r="A1239" s="41">
        <v>1198</v>
      </c>
      <c r="B1239" s="45" t="s">
        <v>950</v>
      </c>
      <c r="C1239" s="51">
        <v>1.7133333333333332E-3</v>
      </c>
      <c r="D1239" s="51">
        <v>3.4266666666666664E-3</v>
      </c>
      <c r="E1239" s="51">
        <v>5.1399999999999996E-3</v>
      </c>
      <c r="F1239" s="51">
        <v>6.8533333333333328E-3</v>
      </c>
      <c r="G1239" s="51">
        <v>8.5666666666666669E-3</v>
      </c>
      <c r="H1239" s="51">
        <v>1.0280000000000001E-2</v>
      </c>
      <c r="I1239" s="51">
        <v>1.1993333333333335E-2</v>
      </c>
      <c r="J1239" s="51">
        <v>1.3706666666666666E-2</v>
      </c>
      <c r="K1239" s="51">
        <v>1.542E-2</v>
      </c>
      <c r="L1239" s="52">
        <v>1.713333333333333E-2</v>
      </c>
    </row>
    <row r="1240" spans="1:12" ht="12.75">
      <c r="A1240" s="41">
        <v>1199</v>
      </c>
      <c r="B1240" s="45" t="s">
        <v>950</v>
      </c>
      <c r="C1240" s="51">
        <v>1.5599999999999999E-2</v>
      </c>
      <c r="D1240" s="51">
        <v>3.1199999999999999E-2</v>
      </c>
      <c r="E1240" s="51">
        <v>4.6799999999999994E-2</v>
      </c>
      <c r="F1240" s="51">
        <v>6.2399999999999997E-2</v>
      </c>
      <c r="G1240" s="51">
        <v>7.8E-2</v>
      </c>
      <c r="H1240" s="51">
        <v>9.3599999999999989E-2</v>
      </c>
      <c r="I1240" s="51">
        <v>0.10920000000000001</v>
      </c>
      <c r="J1240" s="51">
        <v>0.12479999999999999</v>
      </c>
      <c r="K1240" s="51">
        <v>0.14039999999999997</v>
      </c>
      <c r="L1240" s="52">
        <v>0.15599999999999997</v>
      </c>
    </row>
    <row r="1241" spans="1:12" ht="12.75">
      <c r="A1241" s="41">
        <v>1200</v>
      </c>
      <c r="B1241" s="45" t="s">
        <v>950</v>
      </c>
      <c r="C1241" s="51">
        <v>1.0246666666666668E-2</v>
      </c>
      <c r="D1241" s="51">
        <v>2.0493333333333336E-2</v>
      </c>
      <c r="E1241" s="51">
        <v>3.0740000000000003E-2</v>
      </c>
      <c r="F1241" s="51">
        <v>4.0986666666666671E-2</v>
      </c>
      <c r="G1241" s="51">
        <v>5.1233333333333339E-2</v>
      </c>
      <c r="H1241" s="51">
        <v>6.1480000000000007E-2</v>
      </c>
      <c r="I1241" s="51">
        <v>7.1726666666666675E-2</v>
      </c>
      <c r="J1241" s="51">
        <v>8.1973333333333342E-2</v>
      </c>
      <c r="K1241" s="51">
        <v>9.2220000000000024E-2</v>
      </c>
      <c r="L1241" s="52">
        <v>0.10246666666666669</v>
      </c>
    </row>
    <row r="1242" spans="1:12" ht="12.75">
      <c r="A1242" s="41">
        <v>1201</v>
      </c>
      <c r="B1242" s="45" t="s">
        <v>951</v>
      </c>
      <c r="C1242" s="51">
        <v>3.910000000000001E-2</v>
      </c>
      <c r="D1242" s="51">
        <v>7.8200000000000019E-2</v>
      </c>
      <c r="E1242" s="51">
        <v>0.11730000000000003</v>
      </c>
      <c r="F1242" s="51">
        <v>0.15640000000000004</v>
      </c>
      <c r="G1242" s="51">
        <v>0.19550000000000003</v>
      </c>
      <c r="H1242" s="51">
        <v>0.23460000000000006</v>
      </c>
      <c r="I1242" s="51">
        <v>0.27370000000000005</v>
      </c>
      <c r="J1242" s="51">
        <v>0.31280000000000008</v>
      </c>
      <c r="K1242" s="51">
        <v>0.3519000000000001</v>
      </c>
      <c r="L1242" s="52">
        <v>0.39100000000000013</v>
      </c>
    </row>
    <row r="1243" spans="1:12" ht="12.75">
      <c r="A1243" s="41">
        <v>1202</v>
      </c>
      <c r="B1243" s="45" t="s">
        <v>951</v>
      </c>
      <c r="C1243" s="51">
        <v>4.7699999999999999E-3</v>
      </c>
      <c r="D1243" s="51">
        <v>9.5399999999999999E-3</v>
      </c>
      <c r="E1243" s="51">
        <v>1.431E-2</v>
      </c>
      <c r="F1243" s="51">
        <v>1.908E-2</v>
      </c>
      <c r="G1243" s="51">
        <v>2.3850000000000003E-2</v>
      </c>
      <c r="H1243" s="51">
        <v>2.862E-2</v>
      </c>
      <c r="I1243" s="51">
        <v>3.3389999999999996E-2</v>
      </c>
      <c r="J1243" s="51">
        <v>3.8159999999999999E-2</v>
      </c>
      <c r="K1243" s="51">
        <v>4.2929999999999996E-2</v>
      </c>
      <c r="L1243" s="52">
        <v>4.7699999999999992E-2</v>
      </c>
    </row>
    <row r="1244" spans="1:12" ht="12.75">
      <c r="A1244" s="41">
        <v>1203</v>
      </c>
      <c r="B1244" s="45" t="s">
        <v>952</v>
      </c>
      <c r="C1244" s="51">
        <v>6.1566666666666662E-3</v>
      </c>
      <c r="D1244" s="51">
        <v>1.2313333333333332E-2</v>
      </c>
      <c r="E1244" s="51">
        <v>1.847E-2</v>
      </c>
      <c r="F1244" s="51">
        <v>2.4626666666666665E-2</v>
      </c>
      <c r="G1244" s="51">
        <v>3.0783333333333336E-2</v>
      </c>
      <c r="H1244" s="51">
        <v>3.6940000000000001E-2</v>
      </c>
      <c r="I1244" s="51">
        <v>4.3096666666666672E-2</v>
      </c>
      <c r="J1244" s="51">
        <v>4.925333333333333E-2</v>
      </c>
      <c r="K1244" s="51">
        <v>5.5410000000000001E-2</v>
      </c>
      <c r="L1244" s="52">
        <v>6.1566666666666672E-2</v>
      </c>
    </row>
    <row r="1245" spans="1:12" ht="12.75">
      <c r="A1245" s="41">
        <v>1204</v>
      </c>
      <c r="B1245" s="45" t="s">
        <v>953</v>
      </c>
      <c r="C1245" s="51">
        <v>1.0499999999999999E-3</v>
      </c>
      <c r="D1245" s="51">
        <v>2.0999999999999999E-3</v>
      </c>
      <c r="E1245" s="51">
        <v>3.15E-3</v>
      </c>
      <c r="F1245" s="51">
        <v>4.1999999999999997E-3</v>
      </c>
      <c r="G1245" s="51">
        <v>5.2500000000000003E-3</v>
      </c>
      <c r="H1245" s="51">
        <v>6.3E-3</v>
      </c>
      <c r="I1245" s="51">
        <v>7.3499999999999998E-3</v>
      </c>
      <c r="J1245" s="51">
        <v>8.3999999999999995E-3</v>
      </c>
      <c r="K1245" s="51">
        <v>9.4500000000000001E-3</v>
      </c>
      <c r="L1245" s="52">
        <v>1.0500000000000001E-2</v>
      </c>
    </row>
    <row r="1246" spans="1:12" ht="12.75">
      <c r="A1246" s="41">
        <v>1205</v>
      </c>
      <c r="B1246" s="45" t="s">
        <v>953</v>
      </c>
      <c r="C1246" s="51">
        <v>1.0936666666666667E-2</v>
      </c>
      <c r="D1246" s="51">
        <v>2.1873333333333335E-2</v>
      </c>
      <c r="E1246" s="51">
        <v>3.2810000000000006E-2</v>
      </c>
      <c r="F1246" s="51">
        <v>4.374666666666667E-2</v>
      </c>
      <c r="G1246" s="51">
        <v>5.4683333333333334E-2</v>
      </c>
      <c r="H1246" s="51">
        <v>6.5619999999999998E-2</v>
      </c>
      <c r="I1246" s="51">
        <v>7.6556666666666662E-2</v>
      </c>
      <c r="J1246" s="51">
        <v>8.7493333333333326E-2</v>
      </c>
      <c r="K1246" s="51">
        <v>9.842999999999999E-2</v>
      </c>
      <c r="L1246" s="52">
        <v>0.10936666666666667</v>
      </c>
    </row>
    <row r="1247" spans="1:12" ht="12.75">
      <c r="A1247" s="41">
        <v>1206</v>
      </c>
      <c r="B1247" s="45" t="s">
        <v>953</v>
      </c>
      <c r="C1247" s="51">
        <v>1.1233333333333331E-2</v>
      </c>
      <c r="D1247" s="51">
        <v>2.2466666666666663E-2</v>
      </c>
      <c r="E1247" s="51">
        <v>3.3699999999999994E-2</v>
      </c>
      <c r="F1247" s="51">
        <v>4.4933333333333325E-2</v>
      </c>
      <c r="G1247" s="51">
        <v>5.6166666666666656E-2</v>
      </c>
      <c r="H1247" s="51">
        <v>6.7399999999999988E-2</v>
      </c>
      <c r="I1247" s="51">
        <v>7.8633333333333319E-2</v>
      </c>
      <c r="J1247" s="51">
        <v>8.986666666666665E-2</v>
      </c>
      <c r="K1247" s="51">
        <v>0.10109999999999998</v>
      </c>
      <c r="L1247" s="52">
        <v>0.11233333333333331</v>
      </c>
    </row>
    <row r="1248" spans="1:12" ht="12.75">
      <c r="A1248" s="41">
        <v>1207</v>
      </c>
      <c r="B1248" s="45" t="s">
        <v>953</v>
      </c>
      <c r="C1248" s="51">
        <v>2.1846666666666667E-2</v>
      </c>
      <c r="D1248" s="51">
        <v>4.3693333333333334E-2</v>
      </c>
      <c r="E1248" s="51">
        <v>6.5540000000000001E-2</v>
      </c>
      <c r="F1248" s="51">
        <v>8.7386666666666668E-2</v>
      </c>
      <c r="G1248" s="51">
        <v>0.10923333333333332</v>
      </c>
      <c r="H1248" s="51">
        <v>0.13108</v>
      </c>
      <c r="I1248" s="51">
        <v>0.15292666666666668</v>
      </c>
      <c r="J1248" s="51">
        <v>0.17477333333333334</v>
      </c>
      <c r="K1248" s="51">
        <v>0.19662000000000002</v>
      </c>
      <c r="L1248" s="52">
        <v>0.21846666666666664</v>
      </c>
    </row>
    <row r="1249" spans="1:12" ht="12.75">
      <c r="A1249" s="41">
        <v>1208</v>
      </c>
      <c r="B1249" s="45" t="s">
        <v>953</v>
      </c>
      <c r="C1249" s="51">
        <v>5.333333333333334E-5</v>
      </c>
      <c r="D1249" s="51">
        <v>1.0666666666666668E-4</v>
      </c>
      <c r="E1249" s="51">
        <v>1.6000000000000001E-4</v>
      </c>
      <c r="F1249" s="51">
        <v>2.1333333333333336E-4</v>
      </c>
      <c r="G1249" s="51">
        <v>2.6666666666666668E-4</v>
      </c>
      <c r="H1249" s="51">
        <v>3.1999999999999997E-4</v>
      </c>
      <c r="I1249" s="51">
        <v>3.7333333333333332E-4</v>
      </c>
      <c r="J1249" s="51">
        <v>4.2666666666666667E-4</v>
      </c>
      <c r="K1249" s="51">
        <v>4.7999999999999996E-4</v>
      </c>
      <c r="L1249" s="52">
        <v>5.3333333333333325E-4</v>
      </c>
    </row>
    <row r="1250" spans="1:12" ht="12.75">
      <c r="A1250" s="41">
        <v>1209</v>
      </c>
      <c r="B1250" s="45" t="s">
        <v>953</v>
      </c>
      <c r="C1250" s="51">
        <v>9.9333333333333348E-4</v>
      </c>
      <c r="D1250" s="51">
        <v>1.986666666666667E-3</v>
      </c>
      <c r="E1250" s="51">
        <v>2.9800000000000004E-3</v>
      </c>
      <c r="F1250" s="51">
        <v>3.9733333333333339E-3</v>
      </c>
      <c r="G1250" s="51">
        <v>4.9666666666666661E-3</v>
      </c>
      <c r="H1250" s="51">
        <v>5.96E-3</v>
      </c>
      <c r="I1250" s="51">
        <v>6.9533333333333322E-3</v>
      </c>
      <c r="J1250" s="51">
        <v>7.9466666666666661E-3</v>
      </c>
      <c r="K1250" s="51">
        <v>8.9399999999999983E-3</v>
      </c>
      <c r="L1250" s="52">
        <v>9.9333333333333322E-3</v>
      </c>
    </row>
    <row r="1251" spans="1:12" ht="12.75">
      <c r="A1251" s="41">
        <v>1210</v>
      </c>
      <c r="B1251" s="45" t="s">
        <v>954</v>
      </c>
      <c r="C1251" s="51">
        <v>5.4933333333333327E-3</v>
      </c>
      <c r="D1251" s="51">
        <v>1.0986666666666665E-2</v>
      </c>
      <c r="E1251" s="51">
        <v>1.6479999999999998E-2</v>
      </c>
      <c r="F1251" s="51">
        <v>2.1973333333333331E-2</v>
      </c>
      <c r="G1251" s="51">
        <v>2.7466666666666667E-2</v>
      </c>
      <c r="H1251" s="51">
        <v>3.2960000000000003E-2</v>
      </c>
      <c r="I1251" s="51">
        <v>3.8453333333333339E-2</v>
      </c>
      <c r="J1251" s="51">
        <v>4.3946666666666669E-2</v>
      </c>
      <c r="K1251" s="51">
        <v>4.9440000000000005E-2</v>
      </c>
      <c r="L1251" s="52">
        <v>5.4933333333333334E-2</v>
      </c>
    </row>
    <row r="1252" spans="1:12" ht="12.75">
      <c r="A1252" s="41">
        <v>1211</v>
      </c>
      <c r="B1252" s="45" t="s">
        <v>955</v>
      </c>
      <c r="C1252" s="51">
        <v>2.7146666666666666E-2</v>
      </c>
      <c r="D1252" s="51">
        <v>5.4293333333333332E-2</v>
      </c>
      <c r="E1252" s="51">
        <v>8.1439999999999999E-2</v>
      </c>
      <c r="F1252" s="51">
        <v>0.10858666666666666</v>
      </c>
      <c r="G1252" s="51">
        <v>0.13573333333333334</v>
      </c>
      <c r="H1252" s="51">
        <v>0.16288000000000002</v>
      </c>
      <c r="I1252" s="51">
        <v>0.19002666666666668</v>
      </c>
      <c r="J1252" s="51">
        <v>0.21717333333333333</v>
      </c>
      <c r="K1252" s="51">
        <v>0.24431999999999998</v>
      </c>
      <c r="L1252" s="52">
        <v>0.27146666666666663</v>
      </c>
    </row>
    <row r="1253" spans="1:12" ht="12.75">
      <c r="A1253" s="41">
        <v>1212</v>
      </c>
      <c r="B1253" s="45" t="s">
        <v>955</v>
      </c>
      <c r="C1253" s="51">
        <v>1.4626666666666665E-2</v>
      </c>
      <c r="D1253" s="51">
        <v>2.9253333333333329E-2</v>
      </c>
      <c r="E1253" s="51">
        <v>4.3879999999999995E-2</v>
      </c>
      <c r="F1253" s="51">
        <v>5.8506666666666658E-2</v>
      </c>
      <c r="G1253" s="51">
        <v>7.3133333333333328E-2</v>
      </c>
      <c r="H1253" s="51">
        <v>8.7760000000000005E-2</v>
      </c>
      <c r="I1253" s="51">
        <v>0.10238666666666667</v>
      </c>
      <c r="J1253" s="51">
        <v>0.11701333333333333</v>
      </c>
      <c r="K1253" s="51">
        <v>0.13164000000000001</v>
      </c>
      <c r="L1253" s="52">
        <v>0.14626666666666668</v>
      </c>
    </row>
    <row r="1254" spans="1:12" ht="12.75">
      <c r="A1254" s="41">
        <v>1213</v>
      </c>
      <c r="B1254" s="45" t="s">
        <v>956</v>
      </c>
      <c r="C1254" s="51">
        <v>1.7556666666666665E-2</v>
      </c>
      <c r="D1254" s="51">
        <v>3.511333333333333E-2</v>
      </c>
      <c r="E1254" s="51">
        <v>5.2669999999999995E-2</v>
      </c>
      <c r="F1254" s="51">
        <v>7.0226666666666659E-2</v>
      </c>
      <c r="G1254" s="51">
        <v>8.7783333333333338E-2</v>
      </c>
      <c r="H1254" s="51">
        <v>0.10534000000000002</v>
      </c>
      <c r="I1254" s="51">
        <v>0.12289666666666668</v>
      </c>
      <c r="J1254" s="51">
        <v>0.14045333333333335</v>
      </c>
      <c r="K1254" s="51">
        <v>0.15801000000000004</v>
      </c>
      <c r="L1254" s="52">
        <v>0.1755666666666667</v>
      </c>
    </row>
    <row r="1255" spans="1:12" ht="12.75">
      <c r="A1255" s="41">
        <v>1214</v>
      </c>
      <c r="B1255" s="45" t="s">
        <v>929</v>
      </c>
      <c r="C1255" s="51">
        <v>8.490000000000001E-3</v>
      </c>
      <c r="D1255" s="51">
        <v>1.6980000000000002E-2</v>
      </c>
      <c r="E1255" s="51">
        <v>2.5470000000000003E-2</v>
      </c>
      <c r="F1255" s="51">
        <v>3.3960000000000004E-2</v>
      </c>
      <c r="G1255" s="51">
        <v>4.2450000000000002E-2</v>
      </c>
      <c r="H1255" s="51">
        <v>5.0939999999999999E-2</v>
      </c>
      <c r="I1255" s="51">
        <v>5.9429999999999997E-2</v>
      </c>
      <c r="J1255" s="51">
        <v>6.7919999999999994E-2</v>
      </c>
      <c r="K1255" s="51">
        <v>7.6409999999999992E-2</v>
      </c>
      <c r="L1255" s="52">
        <v>8.4899999999999989E-2</v>
      </c>
    </row>
    <row r="1256" spans="1:12" ht="12.75">
      <c r="A1256" s="41">
        <v>1215</v>
      </c>
      <c r="B1256" s="45" t="s">
        <v>929</v>
      </c>
      <c r="C1256" s="51">
        <v>4.5966666666666673E-3</v>
      </c>
      <c r="D1256" s="51">
        <v>9.1933333333333346E-3</v>
      </c>
      <c r="E1256" s="51">
        <v>1.3790000000000002E-2</v>
      </c>
      <c r="F1256" s="51">
        <v>1.8386666666666669E-2</v>
      </c>
      <c r="G1256" s="51">
        <v>2.2983333333333335E-2</v>
      </c>
      <c r="H1256" s="51">
        <v>2.7580000000000004E-2</v>
      </c>
      <c r="I1256" s="51">
        <v>3.2176666666666673E-2</v>
      </c>
      <c r="J1256" s="51">
        <v>3.6773333333333338E-2</v>
      </c>
      <c r="K1256" s="51">
        <v>4.1370000000000011E-2</v>
      </c>
      <c r="L1256" s="52">
        <v>4.5966666666666683E-2</v>
      </c>
    </row>
    <row r="1257" spans="1:12" ht="12.75">
      <c r="A1257" s="41">
        <v>1216</v>
      </c>
      <c r="B1257" s="45" t="s">
        <v>957</v>
      </c>
      <c r="C1257" s="51">
        <v>6.0000000000000006E-4</v>
      </c>
      <c r="D1257" s="51">
        <v>1.2000000000000001E-3</v>
      </c>
      <c r="E1257" s="51">
        <v>1.8000000000000002E-3</v>
      </c>
      <c r="F1257" s="51">
        <v>2.4000000000000002E-3</v>
      </c>
      <c r="G1257" s="51">
        <v>3.0000000000000001E-3</v>
      </c>
      <c r="H1257" s="51">
        <v>3.6000000000000003E-3</v>
      </c>
      <c r="I1257" s="51">
        <v>4.2000000000000006E-3</v>
      </c>
      <c r="J1257" s="51">
        <v>4.8000000000000004E-3</v>
      </c>
      <c r="K1257" s="51">
        <v>5.4000000000000012E-3</v>
      </c>
      <c r="L1257" s="52">
        <v>6.0000000000000019E-3</v>
      </c>
    </row>
    <row r="1258" spans="1:12" ht="12.75">
      <c r="A1258" s="41">
        <v>1217</v>
      </c>
      <c r="B1258" s="45" t="s">
        <v>957</v>
      </c>
      <c r="C1258" s="51">
        <v>3.6333333333333335E-3</v>
      </c>
      <c r="D1258" s="51">
        <v>7.2666666666666669E-3</v>
      </c>
      <c r="E1258" s="51">
        <v>1.09E-2</v>
      </c>
      <c r="F1258" s="51">
        <v>1.4533333333333334E-2</v>
      </c>
      <c r="G1258" s="51">
        <v>1.8166666666666664E-2</v>
      </c>
      <c r="H1258" s="51">
        <v>2.18E-2</v>
      </c>
      <c r="I1258" s="51">
        <v>2.5433333333333329E-2</v>
      </c>
      <c r="J1258" s="51">
        <v>2.9066666666666664E-2</v>
      </c>
      <c r="K1258" s="51">
        <v>3.2699999999999993E-2</v>
      </c>
      <c r="L1258" s="52">
        <v>3.6333333333333329E-2</v>
      </c>
    </row>
    <row r="1259" spans="1:12" ht="12.75">
      <c r="A1259" s="41">
        <v>1218</v>
      </c>
      <c r="B1259" s="45" t="s">
        <v>958</v>
      </c>
      <c r="C1259" s="51">
        <v>4.6433333333333326E-3</v>
      </c>
      <c r="D1259" s="51">
        <v>9.2866666666666653E-3</v>
      </c>
      <c r="E1259" s="51">
        <v>1.3929999999999998E-2</v>
      </c>
      <c r="F1259" s="51">
        <v>1.8573333333333331E-2</v>
      </c>
      <c r="G1259" s="51">
        <v>2.3216666666666667E-2</v>
      </c>
      <c r="H1259" s="51">
        <v>2.7860000000000003E-2</v>
      </c>
      <c r="I1259" s="51">
        <v>3.2503333333333335E-2</v>
      </c>
      <c r="J1259" s="51">
        <v>3.7146666666666668E-2</v>
      </c>
      <c r="K1259" s="51">
        <v>4.1790000000000008E-2</v>
      </c>
      <c r="L1259" s="52">
        <v>4.643333333333334E-2</v>
      </c>
    </row>
    <row r="1260" spans="1:12" ht="12.75">
      <c r="A1260" s="41">
        <v>1219</v>
      </c>
      <c r="B1260" s="45" t="s">
        <v>959</v>
      </c>
      <c r="C1260" s="51">
        <v>8.3099999999999997E-3</v>
      </c>
      <c r="D1260" s="51">
        <v>1.6619999999999999E-2</v>
      </c>
      <c r="E1260" s="51">
        <v>2.4930000000000001E-2</v>
      </c>
      <c r="F1260" s="51">
        <v>3.3239999999999999E-2</v>
      </c>
      <c r="G1260" s="51">
        <v>4.1549999999999997E-2</v>
      </c>
      <c r="H1260" s="51">
        <v>4.9860000000000002E-2</v>
      </c>
      <c r="I1260" s="51">
        <v>5.8169999999999993E-2</v>
      </c>
      <c r="J1260" s="51">
        <v>6.6479999999999997E-2</v>
      </c>
      <c r="K1260" s="51">
        <v>7.4789999999999995E-2</v>
      </c>
      <c r="L1260" s="52">
        <v>8.3100000000000007E-2</v>
      </c>
    </row>
    <row r="1261" spans="1:12" ht="12.75">
      <c r="A1261" s="41">
        <v>1220</v>
      </c>
      <c r="B1261" s="45" t="s">
        <v>959</v>
      </c>
      <c r="C1261" s="51">
        <v>1.3333333333333335E-3</v>
      </c>
      <c r="D1261" s="51">
        <v>2.666666666666667E-3</v>
      </c>
      <c r="E1261" s="51">
        <v>4.0000000000000001E-3</v>
      </c>
      <c r="F1261" s="51">
        <v>5.333333333333334E-3</v>
      </c>
      <c r="G1261" s="51">
        <v>6.6666666666666662E-3</v>
      </c>
      <c r="H1261" s="51">
        <v>8.0000000000000002E-3</v>
      </c>
      <c r="I1261" s="51">
        <v>9.3333333333333324E-3</v>
      </c>
      <c r="J1261" s="51">
        <v>1.0666666666666666E-2</v>
      </c>
      <c r="K1261" s="51">
        <v>1.2E-2</v>
      </c>
      <c r="L1261" s="52">
        <v>1.3333333333333332E-2</v>
      </c>
    </row>
    <row r="1262" spans="1:12" ht="25.5">
      <c r="A1262" s="41">
        <v>1221</v>
      </c>
      <c r="B1262" s="45" t="s">
        <v>960</v>
      </c>
      <c r="C1262" s="51">
        <v>5.0999999999999993E-4</v>
      </c>
      <c r="D1262" s="51">
        <v>1.0199999999999999E-3</v>
      </c>
      <c r="E1262" s="51">
        <v>1.5299999999999997E-3</v>
      </c>
      <c r="F1262" s="51">
        <v>2.0399999999999997E-3</v>
      </c>
      <c r="G1262" s="51">
        <v>2.5499999999999997E-3</v>
      </c>
      <c r="H1262" s="51">
        <v>3.0599999999999994E-3</v>
      </c>
      <c r="I1262" s="51">
        <v>3.5699999999999994E-3</v>
      </c>
      <c r="J1262" s="51">
        <v>4.0799999999999994E-3</v>
      </c>
      <c r="K1262" s="51">
        <v>4.5899999999999995E-3</v>
      </c>
      <c r="L1262" s="52">
        <v>5.0999999999999995E-3</v>
      </c>
    </row>
    <row r="1263" spans="1:12" ht="25.5">
      <c r="A1263" s="41">
        <v>1222</v>
      </c>
      <c r="B1263" s="45" t="s">
        <v>960</v>
      </c>
      <c r="C1263" s="51">
        <v>2.5266666666666666E-3</v>
      </c>
      <c r="D1263" s="51">
        <v>5.0533333333333333E-3</v>
      </c>
      <c r="E1263" s="51">
        <v>7.5799999999999999E-3</v>
      </c>
      <c r="F1263" s="51">
        <v>1.0106666666666667E-2</v>
      </c>
      <c r="G1263" s="51">
        <v>1.2633333333333335E-2</v>
      </c>
      <c r="H1263" s="51">
        <v>1.5160000000000003E-2</v>
      </c>
      <c r="I1263" s="51">
        <v>1.768666666666667E-2</v>
      </c>
      <c r="J1263" s="51">
        <v>2.0213333333333337E-2</v>
      </c>
      <c r="K1263" s="51">
        <v>2.2740000000000003E-2</v>
      </c>
      <c r="L1263" s="52">
        <v>2.526666666666667E-2</v>
      </c>
    </row>
    <row r="1264" spans="1:12" ht="25.5">
      <c r="A1264" s="41">
        <v>1223</v>
      </c>
      <c r="B1264" s="45" t="s">
        <v>960</v>
      </c>
      <c r="C1264" s="51">
        <v>3.7300000000000007E-3</v>
      </c>
      <c r="D1264" s="51">
        <v>7.4600000000000014E-3</v>
      </c>
      <c r="E1264" s="51">
        <v>1.1190000000000002E-2</v>
      </c>
      <c r="F1264" s="51">
        <v>1.4920000000000003E-2</v>
      </c>
      <c r="G1264" s="51">
        <v>1.865E-2</v>
      </c>
      <c r="H1264" s="51">
        <v>2.2380000000000001E-2</v>
      </c>
      <c r="I1264" s="51">
        <v>2.6110000000000001E-2</v>
      </c>
      <c r="J1264" s="51">
        <v>2.9840000000000005E-2</v>
      </c>
      <c r="K1264" s="51">
        <v>3.3570000000000003E-2</v>
      </c>
      <c r="L1264" s="52">
        <v>3.7300000000000007E-2</v>
      </c>
    </row>
    <row r="1265" spans="1:12" ht="25.5">
      <c r="A1265" s="41">
        <v>1224</v>
      </c>
      <c r="B1265" s="45" t="s">
        <v>960</v>
      </c>
      <c r="C1265" s="51">
        <v>8.9433333333333326E-3</v>
      </c>
      <c r="D1265" s="51">
        <v>1.7886666666666665E-2</v>
      </c>
      <c r="E1265" s="51">
        <v>2.683E-2</v>
      </c>
      <c r="F1265" s="51">
        <v>3.5773333333333331E-2</v>
      </c>
      <c r="G1265" s="51">
        <v>4.4716666666666668E-2</v>
      </c>
      <c r="H1265" s="51">
        <v>5.3659999999999999E-2</v>
      </c>
      <c r="I1265" s="51">
        <v>6.260333333333333E-2</v>
      </c>
      <c r="J1265" s="51">
        <v>7.1546666666666661E-2</v>
      </c>
      <c r="K1265" s="51">
        <v>8.0490000000000006E-2</v>
      </c>
      <c r="L1265" s="52">
        <v>8.9433333333333337E-2</v>
      </c>
    </row>
    <row r="1266" spans="1:12" ht="25.5">
      <c r="A1266" s="41">
        <v>1225</v>
      </c>
      <c r="B1266" s="45" t="s">
        <v>960</v>
      </c>
      <c r="C1266" s="51">
        <v>4.6366666666666674E-3</v>
      </c>
      <c r="D1266" s="51">
        <v>9.2733333333333348E-3</v>
      </c>
      <c r="E1266" s="51">
        <v>1.3910000000000002E-2</v>
      </c>
      <c r="F1266" s="51">
        <v>1.854666666666667E-2</v>
      </c>
      <c r="G1266" s="51">
        <v>2.3183333333333334E-2</v>
      </c>
      <c r="H1266" s="51">
        <v>2.7819999999999998E-2</v>
      </c>
      <c r="I1266" s="51">
        <v>3.2456666666666661E-2</v>
      </c>
      <c r="J1266" s="51">
        <v>3.7093333333333332E-2</v>
      </c>
      <c r="K1266" s="51">
        <v>4.1729999999999996E-2</v>
      </c>
      <c r="L1266" s="52">
        <v>4.636666666666666E-2</v>
      </c>
    </row>
    <row r="1267" spans="1:12" ht="12.75">
      <c r="A1267" s="41">
        <v>1226</v>
      </c>
      <c r="B1267" s="45" t="s">
        <v>961</v>
      </c>
      <c r="C1267" s="51">
        <v>9.7999999999999997E-4</v>
      </c>
      <c r="D1267" s="51">
        <v>1.9599999999999999E-3</v>
      </c>
      <c r="E1267" s="51">
        <v>2.9399999999999999E-3</v>
      </c>
      <c r="F1267" s="51">
        <v>3.9199999999999999E-3</v>
      </c>
      <c r="G1267" s="51">
        <v>4.899999999999999E-3</v>
      </c>
      <c r="H1267" s="51">
        <v>5.8799999999999981E-3</v>
      </c>
      <c r="I1267" s="51">
        <v>6.859999999999998E-3</v>
      </c>
      <c r="J1267" s="51">
        <v>7.839999999999998E-3</v>
      </c>
      <c r="K1267" s="51">
        <v>8.819999999999998E-3</v>
      </c>
      <c r="L1267" s="52">
        <v>9.7999999999999962E-3</v>
      </c>
    </row>
    <row r="1268" spans="1:12" ht="12.75">
      <c r="A1268" s="41">
        <v>1227</v>
      </c>
      <c r="B1268" s="45" t="s">
        <v>962</v>
      </c>
      <c r="C1268" s="51">
        <v>6.9999999999999994E-5</v>
      </c>
      <c r="D1268" s="51">
        <v>1.3999999999999999E-4</v>
      </c>
      <c r="E1268" s="51">
        <v>2.0999999999999998E-4</v>
      </c>
      <c r="F1268" s="51">
        <v>2.7999999999999998E-4</v>
      </c>
      <c r="G1268" s="51">
        <v>3.5E-4</v>
      </c>
      <c r="H1268" s="51">
        <v>4.1999999999999996E-4</v>
      </c>
      <c r="I1268" s="51">
        <v>4.8999999999999998E-4</v>
      </c>
      <c r="J1268" s="51">
        <v>5.5999999999999995E-4</v>
      </c>
      <c r="K1268" s="51">
        <v>6.2999999999999992E-4</v>
      </c>
      <c r="L1268" s="52">
        <v>6.9999999999999988E-4</v>
      </c>
    </row>
    <row r="1269" spans="1:12" ht="12.75">
      <c r="A1269" s="41">
        <v>1228</v>
      </c>
      <c r="B1269" s="45" t="s">
        <v>962</v>
      </c>
      <c r="C1269" s="51">
        <v>4.2666666666666672E-4</v>
      </c>
      <c r="D1269" s="51">
        <v>8.5333333333333344E-4</v>
      </c>
      <c r="E1269" s="51">
        <v>1.2800000000000001E-3</v>
      </c>
      <c r="F1269" s="51">
        <v>1.7066666666666669E-3</v>
      </c>
      <c r="G1269" s="51">
        <v>2.1333333333333334E-3</v>
      </c>
      <c r="H1269" s="51">
        <v>2.5599999999999998E-3</v>
      </c>
      <c r="I1269" s="51">
        <v>2.9866666666666665E-3</v>
      </c>
      <c r="J1269" s="51">
        <v>3.4133333333333333E-3</v>
      </c>
      <c r="K1269" s="51">
        <v>3.8399999999999997E-3</v>
      </c>
      <c r="L1269" s="52">
        <v>4.266666666666666E-3</v>
      </c>
    </row>
    <row r="1270" spans="1:12" ht="12.75">
      <c r="A1270" s="41">
        <v>1229</v>
      </c>
      <c r="B1270" s="45" t="s">
        <v>963</v>
      </c>
      <c r="C1270" s="51">
        <v>1.3500000000000001E-3</v>
      </c>
      <c r="D1270" s="51">
        <v>2.7000000000000001E-3</v>
      </c>
      <c r="E1270" s="51">
        <v>4.0499999999999998E-3</v>
      </c>
      <c r="F1270" s="51">
        <v>5.4000000000000003E-3</v>
      </c>
      <c r="G1270" s="51">
        <v>6.7499999999999991E-3</v>
      </c>
      <c r="H1270" s="51">
        <v>8.0999999999999996E-3</v>
      </c>
      <c r="I1270" s="51">
        <v>9.4499999999999983E-3</v>
      </c>
      <c r="J1270" s="51">
        <v>1.0799999999999999E-2</v>
      </c>
      <c r="K1270" s="51">
        <v>1.2149999999999999E-2</v>
      </c>
      <c r="L1270" s="52">
        <v>1.3499999999999998E-2</v>
      </c>
    </row>
    <row r="1271" spans="1:12" ht="12.75">
      <c r="A1271" s="41">
        <v>1230</v>
      </c>
      <c r="B1271" s="45" t="s">
        <v>964</v>
      </c>
      <c r="C1271" s="51">
        <v>1.0933333333333333E-3</v>
      </c>
      <c r="D1271" s="51">
        <v>2.1866666666666666E-3</v>
      </c>
      <c r="E1271" s="51">
        <v>3.2799999999999999E-3</v>
      </c>
      <c r="F1271" s="51">
        <v>4.3733333333333332E-3</v>
      </c>
      <c r="G1271" s="51">
        <v>5.4666666666666674E-3</v>
      </c>
      <c r="H1271" s="51">
        <v>6.5600000000000016E-3</v>
      </c>
      <c r="I1271" s="51">
        <v>7.6533333333333349E-3</v>
      </c>
      <c r="J1271" s="51">
        <v>8.7466666666666682E-3</v>
      </c>
      <c r="K1271" s="51">
        <v>9.8400000000000015E-3</v>
      </c>
      <c r="L1271" s="52">
        <v>1.0933333333333337E-2</v>
      </c>
    </row>
    <row r="1272" spans="1:12" ht="12.75">
      <c r="A1272" s="41">
        <v>1231</v>
      </c>
      <c r="B1272" s="45" t="s">
        <v>965</v>
      </c>
      <c r="C1272" s="51">
        <v>9.8666666666666659E-3</v>
      </c>
      <c r="D1272" s="51">
        <v>1.9733333333333332E-2</v>
      </c>
      <c r="E1272" s="51">
        <v>2.9599999999999998E-2</v>
      </c>
      <c r="F1272" s="51">
        <v>3.9466666666666664E-2</v>
      </c>
      <c r="G1272" s="51">
        <v>4.9333333333333326E-2</v>
      </c>
      <c r="H1272" s="51">
        <v>5.9199999999999996E-2</v>
      </c>
      <c r="I1272" s="51">
        <v>6.9066666666666665E-2</v>
      </c>
      <c r="J1272" s="51">
        <v>7.8933333333333328E-2</v>
      </c>
      <c r="K1272" s="51">
        <v>8.8800000000000004E-2</v>
      </c>
      <c r="L1272" s="52">
        <v>9.866666666666668E-2</v>
      </c>
    </row>
    <row r="1273" spans="1:12" ht="12.75">
      <c r="A1273" s="41">
        <v>1232</v>
      </c>
      <c r="B1273" s="45" t="s">
        <v>966</v>
      </c>
      <c r="C1273" s="51">
        <v>5.2866666666666669E-3</v>
      </c>
      <c r="D1273" s="51">
        <v>1.0573333333333334E-2</v>
      </c>
      <c r="E1273" s="51">
        <v>1.5859999999999999E-2</v>
      </c>
      <c r="F1273" s="51">
        <v>2.1146666666666668E-2</v>
      </c>
      <c r="G1273" s="51">
        <v>2.6433333333333336E-2</v>
      </c>
      <c r="H1273" s="51">
        <v>3.1719999999999998E-2</v>
      </c>
      <c r="I1273" s="51">
        <v>3.7006666666666667E-2</v>
      </c>
      <c r="J1273" s="51">
        <v>4.2293333333333336E-2</v>
      </c>
      <c r="K1273" s="51">
        <v>4.7579999999999997E-2</v>
      </c>
      <c r="L1273" s="52">
        <v>5.2866666666666659E-2</v>
      </c>
    </row>
    <row r="1274" spans="1:12" ht="12.75">
      <c r="A1274" s="41">
        <v>1233</v>
      </c>
      <c r="B1274" s="45" t="s">
        <v>967</v>
      </c>
      <c r="C1274" s="51">
        <v>7.6000000000000004E-4</v>
      </c>
      <c r="D1274" s="51">
        <v>1.5200000000000001E-3</v>
      </c>
      <c r="E1274" s="51">
        <v>2.2799999999999999E-3</v>
      </c>
      <c r="F1274" s="51">
        <v>3.0400000000000002E-3</v>
      </c>
      <c r="G1274" s="51">
        <v>3.7999999999999996E-3</v>
      </c>
      <c r="H1274" s="51">
        <v>4.5599999999999998E-3</v>
      </c>
      <c r="I1274" s="51">
        <v>5.3199999999999992E-3</v>
      </c>
      <c r="J1274" s="51">
        <v>6.0800000000000003E-3</v>
      </c>
      <c r="K1274" s="51">
        <v>6.8399999999999997E-3</v>
      </c>
      <c r="L1274" s="52">
        <v>7.5999999999999991E-3</v>
      </c>
    </row>
    <row r="1275" spans="1:12" ht="12.75">
      <c r="A1275" s="41">
        <v>1234</v>
      </c>
      <c r="B1275" s="45" t="s">
        <v>968</v>
      </c>
      <c r="C1275" s="51">
        <v>1.4393333333333333E-2</v>
      </c>
      <c r="D1275" s="51">
        <v>2.8786666666666665E-2</v>
      </c>
      <c r="E1275" s="51">
        <v>4.3179999999999996E-2</v>
      </c>
      <c r="F1275" s="51">
        <v>5.7573333333333331E-2</v>
      </c>
      <c r="G1275" s="51">
        <v>7.1966666666666651E-2</v>
      </c>
      <c r="H1275" s="51">
        <v>8.6359999999999992E-2</v>
      </c>
      <c r="I1275" s="51">
        <v>0.10075333333333331</v>
      </c>
      <c r="J1275" s="51">
        <v>0.11514666666666665</v>
      </c>
      <c r="K1275" s="51">
        <v>0.12953999999999996</v>
      </c>
      <c r="L1275" s="52">
        <v>0.1439333333333333</v>
      </c>
    </row>
    <row r="1276" spans="1:12" ht="12.75">
      <c r="A1276" s="41">
        <v>1235</v>
      </c>
      <c r="B1276" s="45" t="s">
        <v>969</v>
      </c>
      <c r="C1276" s="51">
        <v>1.9599999999999999E-3</v>
      </c>
      <c r="D1276" s="51">
        <v>3.9199999999999999E-3</v>
      </c>
      <c r="E1276" s="51">
        <v>5.8799999999999998E-3</v>
      </c>
      <c r="F1276" s="51">
        <v>7.8399999999999997E-3</v>
      </c>
      <c r="G1276" s="51">
        <v>9.7999999999999979E-3</v>
      </c>
      <c r="H1276" s="51">
        <v>1.1759999999999996E-2</v>
      </c>
      <c r="I1276" s="51">
        <v>1.3719999999999996E-2</v>
      </c>
      <c r="J1276" s="51">
        <v>1.5679999999999996E-2</v>
      </c>
      <c r="K1276" s="51">
        <v>1.7639999999999996E-2</v>
      </c>
      <c r="L1276" s="52">
        <v>1.9599999999999992E-2</v>
      </c>
    </row>
    <row r="1277" spans="1:12" ht="12.75">
      <c r="A1277" s="41">
        <v>1236</v>
      </c>
      <c r="B1277" s="45" t="s">
        <v>970</v>
      </c>
      <c r="C1277" s="51">
        <v>3.3333333333333328E-5</v>
      </c>
      <c r="D1277" s="51">
        <v>6.6666666666666656E-5</v>
      </c>
      <c r="E1277" s="51">
        <v>9.9999999999999991E-5</v>
      </c>
      <c r="F1277" s="51">
        <v>1.3333333333333331E-4</v>
      </c>
      <c r="G1277" s="51">
        <v>1.6666666666666666E-4</v>
      </c>
      <c r="H1277" s="51">
        <v>1.9999999999999998E-4</v>
      </c>
      <c r="I1277" s="51">
        <v>2.333333333333333E-4</v>
      </c>
      <c r="J1277" s="51">
        <v>2.6666666666666663E-4</v>
      </c>
      <c r="K1277" s="51">
        <v>2.9999999999999997E-4</v>
      </c>
      <c r="L1277" s="52">
        <v>3.3333333333333332E-4</v>
      </c>
    </row>
    <row r="1278" spans="1:12" ht="12.75">
      <c r="A1278" s="41">
        <v>1237</v>
      </c>
      <c r="B1278" s="45" t="s">
        <v>920</v>
      </c>
      <c r="C1278" s="51">
        <v>3.0133333333333336E-3</v>
      </c>
      <c r="D1278" s="51">
        <v>6.0266666666666672E-3</v>
      </c>
      <c r="E1278" s="51">
        <v>9.0400000000000012E-3</v>
      </c>
      <c r="F1278" s="51">
        <v>1.2053333333333334E-2</v>
      </c>
      <c r="G1278" s="51">
        <v>1.5066666666666669E-2</v>
      </c>
      <c r="H1278" s="51">
        <v>1.8080000000000006E-2</v>
      </c>
      <c r="I1278" s="51">
        <v>2.1093333333333339E-2</v>
      </c>
      <c r="J1278" s="51">
        <v>2.4106666666666672E-2</v>
      </c>
      <c r="K1278" s="51">
        <v>2.7120000000000009E-2</v>
      </c>
      <c r="L1278" s="52">
        <v>3.0133333333333345E-2</v>
      </c>
    </row>
    <row r="1279" spans="1:12" ht="12.75">
      <c r="A1279" s="41">
        <v>1238</v>
      </c>
      <c r="B1279" s="45" t="s">
        <v>971</v>
      </c>
      <c r="C1279" s="51">
        <v>1.2666666666666668E-2</v>
      </c>
      <c r="D1279" s="51">
        <v>2.5333333333333336E-2</v>
      </c>
      <c r="E1279" s="51">
        <v>3.8000000000000006E-2</v>
      </c>
      <c r="F1279" s="51">
        <v>5.0666666666666672E-2</v>
      </c>
      <c r="G1279" s="51">
        <v>6.3333333333333353E-2</v>
      </c>
      <c r="H1279" s="51">
        <v>7.6000000000000012E-2</v>
      </c>
      <c r="I1279" s="51">
        <v>8.8666666666666699E-2</v>
      </c>
      <c r="J1279" s="51">
        <v>0.10133333333333336</v>
      </c>
      <c r="K1279" s="51">
        <v>0.11400000000000005</v>
      </c>
      <c r="L1279" s="52">
        <v>0.12666666666666671</v>
      </c>
    </row>
    <row r="1280" spans="1:12" ht="12.75">
      <c r="A1280" s="41">
        <v>1239</v>
      </c>
      <c r="B1280" s="45" t="s">
        <v>971</v>
      </c>
      <c r="C1280" s="51">
        <v>3.0666666666666663E-3</v>
      </c>
      <c r="D1280" s="51">
        <v>6.1333333333333327E-3</v>
      </c>
      <c r="E1280" s="51">
        <v>9.1999999999999998E-3</v>
      </c>
      <c r="F1280" s="51">
        <v>1.2266666666666665E-2</v>
      </c>
      <c r="G1280" s="51">
        <v>1.5333333333333331E-2</v>
      </c>
      <c r="H1280" s="51">
        <v>1.84E-2</v>
      </c>
      <c r="I1280" s="51">
        <v>2.1466666666666665E-2</v>
      </c>
      <c r="J1280" s="51">
        <v>2.4533333333333331E-2</v>
      </c>
      <c r="K1280" s="51">
        <v>2.76E-2</v>
      </c>
      <c r="L1280" s="52">
        <v>3.0666666666666668E-2</v>
      </c>
    </row>
    <row r="1281" spans="1:12" ht="12.75">
      <c r="A1281" s="41">
        <v>1240</v>
      </c>
      <c r="B1281" s="45" t="s">
        <v>971</v>
      </c>
      <c r="C1281" s="51">
        <v>1.5299999999999998E-2</v>
      </c>
      <c r="D1281" s="51">
        <v>3.0599999999999995E-2</v>
      </c>
      <c r="E1281" s="51">
        <v>4.5899999999999996E-2</v>
      </c>
      <c r="F1281" s="51">
        <v>6.1199999999999991E-2</v>
      </c>
      <c r="G1281" s="51">
        <v>7.6499999999999999E-2</v>
      </c>
      <c r="H1281" s="51">
        <v>9.1799999999999993E-2</v>
      </c>
      <c r="I1281" s="51">
        <v>0.10709999999999999</v>
      </c>
      <c r="J1281" s="51">
        <v>0.12239999999999998</v>
      </c>
      <c r="K1281" s="51">
        <v>0.13769999999999999</v>
      </c>
      <c r="L1281" s="52">
        <v>0.153</v>
      </c>
    </row>
    <row r="1282" spans="1:12" ht="12.75">
      <c r="A1282" s="41">
        <v>1241</v>
      </c>
      <c r="B1282" s="45" t="s">
        <v>971</v>
      </c>
      <c r="C1282" s="51">
        <v>5.4999999999999997E-3</v>
      </c>
      <c r="D1282" s="51">
        <v>1.0999999999999999E-2</v>
      </c>
      <c r="E1282" s="51">
        <v>1.6500000000000001E-2</v>
      </c>
      <c r="F1282" s="51">
        <v>2.1999999999999999E-2</v>
      </c>
      <c r="G1282" s="51">
        <v>2.75E-2</v>
      </c>
      <c r="H1282" s="51">
        <v>3.3000000000000002E-2</v>
      </c>
      <c r="I1282" s="51">
        <v>3.8499999999999993E-2</v>
      </c>
      <c r="J1282" s="51">
        <v>4.3999999999999997E-2</v>
      </c>
      <c r="K1282" s="51">
        <v>4.9499999999999988E-2</v>
      </c>
      <c r="L1282" s="52">
        <v>5.4999999999999993E-2</v>
      </c>
    </row>
    <row r="1283" spans="1:12" ht="12.75">
      <c r="A1283" s="41">
        <v>1242</v>
      </c>
      <c r="B1283" s="45" t="s">
        <v>971</v>
      </c>
      <c r="C1283" s="51">
        <v>5.156666666666667E-3</v>
      </c>
      <c r="D1283" s="51">
        <v>1.0313333333333334E-2</v>
      </c>
      <c r="E1283" s="51">
        <v>1.5470000000000001E-2</v>
      </c>
      <c r="F1283" s="51">
        <v>2.0626666666666668E-2</v>
      </c>
      <c r="G1283" s="51">
        <v>2.5783333333333332E-2</v>
      </c>
      <c r="H1283" s="51">
        <v>3.0940000000000002E-2</v>
      </c>
      <c r="I1283" s="51">
        <v>3.6096666666666673E-2</v>
      </c>
      <c r="J1283" s="51">
        <v>4.1253333333333336E-2</v>
      </c>
      <c r="K1283" s="51">
        <v>4.6410000000000007E-2</v>
      </c>
      <c r="L1283" s="52">
        <v>5.1566666666666677E-2</v>
      </c>
    </row>
    <row r="1284" spans="1:12" ht="12.75">
      <c r="A1284" s="41">
        <v>1243</v>
      </c>
      <c r="B1284" s="45" t="s">
        <v>971</v>
      </c>
      <c r="C1284" s="51">
        <v>4.2266666666666668E-3</v>
      </c>
      <c r="D1284" s="51">
        <v>8.4533333333333335E-3</v>
      </c>
      <c r="E1284" s="51">
        <v>1.268E-2</v>
      </c>
      <c r="F1284" s="51">
        <v>1.6906666666666667E-2</v>
      </c>
      <c r="G1284" s="51">
        <v>2.113333333333333E-2</v>
      </c>
      <c r="H1284" s="51">
        <v>2.5359999999999994E-2</v>
      </c>
      <c r="I1284" s="51">
        <v>2.958666666666666E-2</v>
      </c>
      <c r="J1284" s="51">
        <v>3.3813333333333327E-2</v>
      </c>
      <c r="K1284" s="51">
        <v>3.803999999999999E-2</v>
      </c>
      <c r="L1284" s="52">
        <v>4.2266666666666654E-2</v>
      </c>
    </row>
    <row r="1285" spans="1:12" ht="12.75">
      <c r="A1285" s="41">
        <v>1244</v>
      </c>
      <c r="B1285" s="45" t="s">
        <v>971</v>
      </c>
      <c r="C1285" s="51">
        <v>2.4599999999999995E-3</v>
      </c>
      <c r="D1285" s="51">
        <v>4.919999999999999E-3</v>
      </c>
      <c r="E1285" s="51">
        <v>7.3799999999999985E-3</v>
      </c>
      <c r="F1285" s="51">
        <v>9.8399999999999981E-3</v>
      </c>
      <c r="G1285" s="51">
        <v>1.2299999999999998E-2</v>
      </c>
      <c r="H1285" s="51">
        <v>1.4759999999999997E-2</v>
      </c>
      <c r="I1285" s="51">
        <v>1.7219999999999996E-2</v>
      </c>
      <c r="J1285" s="51">
        <v>1.9679999999999996E-2</v>
      </c>
      <c r="K1285" s="51">
        <v>2.2139999999999993E-2</v>
      </c>
      <c r="L1285" s="52">
        <v>2.459999999999999E-2</v>
      </c>
    </row>
    <row r="1286" spans="1:12" ht="12.75">
      <c r="A1286" s="41">
        <v>1245</v>
      </c>
      <c r="B1286" s="45" t="s">
        <v>971</v>
      </c>
      <c r="C1286" s="51">
        <v>1.2256666666666667E-2</v>
      </c>
      <c r="D1286" s="51">
        <v>2.4513333333333335E-2</v>
      </c>
      <c r="E1286" s="51">
        <v>3.6770000000000004E-2</v>
      </c>
      <c r="F1286" s="51">
        <v>4.902666666666667E-2</v>
      </c>
      <c r="G1286" s="51">
        <v>6.1283333333333342E-2</v>
      </c>
      <c r="H1286" s="51">
        <v>7.3540000000000022E-2</v>
      </c>
      <c r="I1286" s="51">
        <v>8.5796666666666688E-2</v>
      </c>
      <c r="J1286" s="51">
        <v>9.8053333333333353E-2</v>
      </c>
      <c r="K1286" s="51">
        <v>0.11031000000000003</v>
      </c>
      <c r="L1286" s="52">
        <v>0.12256666666666671</v>
      </c>
    </row>
    <row r="1287" spans="1:12" ht="12.75">
      <c r="A1287" s="41">
        <v>1246</v>
      </c>
      <c r="B1287" s="45" t="s">
        <v>971</v>
      </c>
      <c r="C1287" s="51">
        <v>6.8533333333333328E-3</v>
      </c>
      <c r="D1287" s="51">
        <v>1.3706666666666666E-2</v>
      </c>
      <c r="E1287" s="51">
        <v>2.0559999999999998E-2</v>
      </c>
      <c r="F1287" s="51">
        <v>2.7413333333333331E-2</v>
      </c>
      <c r="G1287" s="51">
        <v>3.4266666666666667E-2</v>
      </c>
      <c r="H1287" s="51">
        <v>4.1120000000000004E-2</v>
      </c>
      <c r="I1287" s="51">
        <v>4.797333333333334E-2</v>
      </c>
      <c r="J1287" s="51">
        <v>5.4826666666666662E-2</v>
      </c>
      <c r="K1287" s="51">
        <v>6.1679999999999999E-2</v>
      </c>
      <c r="L1287" s="52">
        <v>6.8533333333333321E-2</v>
      </c>
    </row>
    <row r="1288" spans="1:12" ht="12.75">
      <c r="A1288" s="41">
        <v>1247</v>
      </c>
      <c r="B1288" s="45" t="s">
        <v>971</v>
      </c>
      <c r="C1288" s="51">
        <v>3.6966666666666667E-3</v>
      </c>
      <c r="D1288" s="51">
        <v>7.3933333333333334E-3</v>
      </c>
      <c r="E1288" s="51">
        <v>1.1089999999999999E-2</v>
      </c>
      <c r="F1288" s="51">
        <v>1.4786666666666667E-2</v>
      </c>
      <c r="G1288" s="51">
        <v>1.8483333333333334E-2</v>
      </c>
      <c r="H1288" s="51">
        <v>2.2179999999999998E-2</v>
      </c>
      <c r="I1288" s="51">
        <v>2.5876666666666669E-2</v>
      </c>
      <c r="J1288" s="51">
        <v>2.9573333333333333E-2</v>
      </c>
      <c r="K1288" s="51">
        <v>3.3269999999999994E-2</v>
      </c>
      <c r="L1288" s="52">
        <v>3.6966666666666662E-2</v>
      </c>
    </row>
    <row r="1289" spans="1:12" ht="12.75">
      <c r="A1289" s="41">
        <v>1248</v>
      </c>
      <c r="B1289" s="45" t="s">
        <v>971</v>
      </c>
      <c r="C1289" s="51">
        <v>7.3333333333333332E-3</v>
      </c>
      <c r="D1289" s="51">
        <v>1.4666666666666666E-2</v>
      </c>
      <c r="E1289" s="51">
        <v>2.1999999999999999E-2</v>
      </c>
      <c r="F1289" s="51">
        <v>2.9333333333333333E-2</v>
      </c>
      <c r="G1289" s="51">
        <v>3.6666666666666667E-2</v>
      </c>
      <c r="H1289" s="51">
        <v>4.3999999999999997E-2</v>
      </c>
      <c r="I1289" s="51">
        <v>5.1333333333333328E-2</v>
      </c>
      <c r="J1289" s="51">
        <v>5.8666666666666659E-2</v>
      </c>
      <c r="K1289" s="51">
        <v>6.5999999999999989E-2</v>
      </c>
      <c r="L1289" s="52">
        <v>7.333333333333332E-2</v>
      </c>
    </row>
    <row r="1290" spans="1:12" ht="12.75">
      <c r="A1290" s="41">
        <v>1249</v>
      </c>
      <c r="B1290" s="45" t="s">
        <v>971</v>
      </c>
      <c r="C1290" s="51">
        <v>5.7366666666666677E-3</v>
      </c>
      <c r="D1290" s="51">
        <v>1.1473333333333335E-2</v>
      </c>
      <c r="E1290" s="51">
        <v>1.7210000000000003E-2</v>
      </c>
      <c r="F1290" s="51">
        <v>2.2946666666666671E-2</v>
      </c>
      <c r="G1290" s="51">
        <v>2.8683333333333338E-2</v>
      </c>
      <c r="H1290" s="51">
        <v>3.4420000000000006E-2</v>
      </c>
      <c r="I1290" s="51">
        <v>4.0156666666666674E-2</v>
      </c>
      <c r="J1290" s="51">
        <v>4.5893333333333342E-2</v>
      </c>
      <c r="K1290" s="51">
        <v>5.1630000000000009E-2</v>
      </c>
      <c r="L1290" s="52">
        <v>5.7366666666666677E-2</v>
      </c>
    </row>
    <row r="1291" spans="1:12" ht="12.75">
      <c r="A1291" s="41">
        <v>1250</v>
      </c>
      <c r="B1291" s="45" t="s">
        <v>971</v>
      </c>
      <c r="C1291" s="51">
        <v>1.5999999999999999E-4</v>
      </c>
      <c r="D1291" s="51">
        <v>3.1999999999999997E-4</v>
      </c>
      <c r="E1291" s="51">
        <v>4.7999999999999996E-4</v>
      </c>
      <c r="F1291" s="51">
        <v>6.3999999999999994E-4</v>
      </c>
      <c r="G1291" s="51">
        <v>8.0000000000000004E-4</v>
      </c>
      <c r="H1291" s="51">
        <v>9.6000000000000013E-4</v>
      </c>
      <c r="I1291" s="51">
        <v>1.1200000000000001E-3</v>
      </c>
      <c r="J1291" s="51">
        <v>1.2800000000000001E-3</v>
      </c>
      <c r="K1291" s="51">
        <v>1.4400000000000003E-3</v>
      </c>
      <c r="L1291" s="52">
        <v>1.6000000000000001E-3</v>
      </c>
    </row>
    <row r="1292" spans="1:12" ht="12.75">
      <c r="A1292" s="41">
        <v>1251</v>
      </c>
      <c r="B1292" s="45" t="s">
        <v>971</v>
      </c>
      <c r="C1292" s="51">
        <v>2.2333333333333333E-4</v>
      </c>
      <c r="D1292" s="51">
        <v>4.4666666666666666E-4</v>
      </c>
      <c r="E1292" s="51">
        <v>6.7000000000000002E-4</v>
      </c>
      <c r="F1292" s="51">
        <v>8.9333333333333333E-4</v>
      </c>
      <c r="G1292" s="51">
        <v>1.1166666666666668E-3</v>
      </c>
      <c r="H1292" s="51">
        <v>1.34E-3</v>
      </c>
      <c r="I1292" s="51">
        <v>1.5633333333333337E-3</v>
      </c>
      <c r="J1292" s="51">
        <v>1.7866666666666669E-3</v>
      </c>
      <c r="K1292" s="51">
        <v>2.0100000000000005E-3</v>
      </c>
      <c r="L1292" s="52">
        <v>2.2333333333333337E-3</v>
      </c>
    </row>
    <row r="1293" spans="1:12" ht="12.75">
      <c r="A1293" s="41">
        <v>1252</v>
      </c>
      <c r="B1293" s="45" t="s">
        <v>971</v>
      </c>
      <c r="C1293" s="51">
        <v>2.7066666666666662E-3</v>
      </c>
      <c r="D1293" s="51">
        <v>5.4133333333333325E-3</v>
      </c>
      <c r="E1293" s="51">
        <v>8.1199999999999987E-3</v>
      </c>
      <c r="F1293" s="51">
        <v>1.0826666666666665E-2</v>
      </c>
      <c r="G1293" s="51">
        <v>1.3533333333333331E-2</v>
      </c>
      <c r="H1293" s="51">
        <v>1.6239999999999997E-2</v>
      </c>
      <c r="I1293" s="51">
        <v>1.8946666666666664E-2</v>
      </c>
      <c r="J1293" s="51">
        <v>2.165333333333333E-2</v>
      </c>
      <c r="K1293" s="51">
        <v>2.4359999999999996E-2</v>
      </c>
      <c r="L1293" s="52">
        <v>2.7066666666666662E-2</v>
      </c>
    </row>
    <row r="1294" spans="1:12" ht="12.75">
      <c r="A1294" s="41">
        <v>1253</v>
      </c>
      <c r="B1294" s="45" t="s">
        <v>971</v>
      </c>
      <c r="C1294" s="51">
        <v>7.2066666666666668E-3</v>
      </c>
      <c r="D1294" s="51">
        <v>1.4413333333333334E-2</v>
      </c>
      <c r="E1294" s="51">
        <v>2.162E-2</v>
      </c>
      <c r="F1294" s="51">
        <v>2.8826666666666667E-2</v>
      </c>
      <c r="G1294" s="51">
        <v>3.6033333333333334E-2</v>
      </c>
      <c r="H1294" s="51">
        <v>4.3240000000000001E-2</v>
      </c>
      <c r="I1294" s="51">
        <v>5.0446666666666667E-2</v>
      </c>
      <c r="J1294" s="51">
        <v>5.7653333333333334E-2</v>
      </c>
      <c r="K1294" s="51">
        <v>6.4860000000000001E-2</v>
      </c>
      <c r="L1294" s="52">
        <v>7.2066666666666668E-2</v>
      </c>
    </row>
    <row r="1295" spans="1:12" ht="12.75">
      <c r="A1295" s="41">
        <v>1254</v>
      </c>
      <c r="B1295" s="45" t="s">
        <v>971</v>
      </c>
      <c r="C1295" s="51">
        <v>4.266666666666666E-3</v>
      </c>
      <c r="D1295" s="51">
        <v>8.533333333333332E-3</v>
      </c>
      <c r="E1295" s="51">
        <v>1.2799999999999999E-2</v>
      </c>
      <c r="F1295" s="51">
        <v>1.7066666666666664E-2</v>
      </c>
      <c r="G1295" s="51">
        <v>2.1333333333333333E-2</v>
      </c>
      <c r="H1295" s="51">
        <v>2.5599999999999998E-2</v>
      </c>
      <c r="I1295" s="51">
        <v>2.9866666666666663E-2</v>
      </c>
      <c r="J1295" s="51">
        <v>3.4133333333333328E-2</v>
      </c>
      <c r="K1295" s="51">
        <v>3.8399999999999997E-2</v>
      </c>
      <c r="L1295" s="52">
        <v>4.2666666666666665E-2</v>
      </c>
    </row>
    <row r="1296" spans="1:12" ht="12.75">
      <c r="A1296" s="41">
        <v>1255</v>
      </c>
      <c r="B1296" s="45" t="s">
        <v>972</v>
      </c>
      <c r="C1296" s="51">
        <v>2.7566666666666668E-3</v>
      </c>
      <c r="D1296" s="51">
        <v>5.5133333333333336E-3</v>
      </c>
      <c r="E1296" s="51">
        <v>8.2699999999999996E-3</v>
      </c>
      <c r="F1296" s="51">
        <v>1.1026666666666667E-2</v>
      </c>
      <c r="G1296" s="51">
        <v>1.3783333333333333E-2</v>
      </c>
      <c r="H1296" s="51">
        <v>1.6539999999999999E-2</v>
      </c>
      <c r="I1296" s="51">
        <v>1.929666666666667E-2</v>
      </c>
      <c r="J1296" s="51">
        <v>2.2053333333333335E-2</v>
      </c>
      <c r="K1296" s="51">
        <v>2.4810000000000006E-2</v>
      </c>
      <c r="L1296" s="52">
        <v>2.756666666666667E-2</v>
      </c>
    </row>
    <row r="1297" spans="1:12" ht="12.75">
      <c r="A1297" s="41">
        <v>1256</v>
      </c>
      <c r="B1297" s="45" t="s">
        <v>972</v>
      </c>
      <c r="C1297" s="51">
        <v>7.5566666666666673E-3</v>
      </c>
      <c r="D1297" s="51">
        <v>1.5113333333333335E-2</v>
      </c>
      <c r="E1297" s="51">
        <v>2.2670000000000003E-2</v>
      </c>
      <c r="F1297" s="51">
        <v>3.0226666666666669E-2</v>
      </c>
      <c r="G1297" s="51">
        <v>3.7783333333333335E-2</v>
      </c>
      <c r="H1297" s="51">
        <v>4.5340000000000005E-2</v>
      </c>
      <c r="I1297" s="51">
        <v>5.2896666666666675E-2</v>
      </c>
      <c r="J1297" s="51">
        <v>6.0453333333333345E-2</v>
      </c>
      <c r="K1297" s="51">
        <v>6.8010000000000015E-2</v>
      </c>
      <c r="L1297" s="52">
        <v>7.5566666666666685E-2</v>
      </c>
    </row>
    <row r="1298" spans="1:12" ht="12.75">
      <c r="A1298" s="41">
        <v>1257</v>
      </c>
      <c r="B1298" s="45" t="s">
        <v>972</v>
      </c>
      <c r="C1298" s="51">
        <v>8.7333333333333317E-4</v>
      </c>
      <c r="D1298" s="51">
        <v>1.7466666666666663E-3</v>
      </c>
      <c r="E1298" s="51">
        <v>2.6199999999999995E-3</v>
      </c>
      <c r="F1298" s="51">
        <v>3.4933333333333327E-3</v>
      </c>
      <c r="G1298" s="51">
        <v>4.3666666666666663E-3</v>
      </c>
      <c r="H1298" s="51">
        <v>5.2399999999999999E-3</v>
      </c>
      <c r="I1298" s="51">
        <v>6.1133333333333335E-3</v>
      </c>
      <c r="J1298" s="51">
        <v>6.9866666666666653E-3</v>
      </c>
      <c r="K1298" s="51">
        <v>7.8599999999999989E-3</v>
      </c>
      <c r="L1298" s="52">
        <v>8.7333333333333308E-3</v>
      </c>
    </row>
    <row r="1299" spans="1:12" ht="12.75">
      <c r="A1299" s="41">
        <v>1258</v>
      </c>
      <c r="B1299" s="45" t="s">
        <v>972</v>
      </c>
      <c r="C1299" s="51">
        <v>6.9999999999999993E-3</v>
      </c>
      <c r="D1299" s="51">
        <v>1.3999999999999999E-2</v>
      </c>
      <c r="E1299" s="51">
        <v>2.0999999999999998E-2</v>
      </c>
      <c r="F1299" s="51">
        <v>2.7999999999999997E-2</v>
      </c>
      <c r="G1299" s="51">
        <v>3.4999999999999996E-2</v>
      </c>
      <c r="H1299" s="51">
        <v>4.1999999999999996E-2</v>
      </c>
      <c r="I1299" s="51">
        <v>4.8999999999999995E-2</v>
      </c>
      <c r="J1299" s="51">
        <v>5.5999999999999994E-2</v>
      </c>
      <c r="K1299" s="51">
        <v>6.3E-2</v>
      </c>
      <c r="L1299" s="52">
        <v>6.9999999999999993E-2</v>
      </c>
    </row>
    <row r="1300" spans="1:12" ht="12.75">
      <c r="A1300" s="41">
        <v>1259</v>
      </c>
      <c r="B1300" s="45" t="s">
        <v>972</v>
      </c>
      <c r="C1300" s="51">
        <v>6.5666666666666673E-4</v>
      </c>
      <c r="D1300" s="51">
        <v>1.3133333333333335E-3</v>
      </c>
      <c r="E1300" s="51">
        <v>1.9700000000000004E-3</v>
      </c>
      <c r="F1300" s="51">
        <v>2.6266666666666669E-3</v>
      </c>
      <c r="G1300" s="51">
        <v>3.2833333333333334E-3</v>
      </c>
      <c r="H1300" s="51">
        <v>3.9400000000000008E-3</v>
      </c>
      <c r="I1300" s="51">
        <v>4.5966666666666673E-3</v>
      </c>
      <c r="J1300" s="51">
        <v>5.2533333333333338E-3</v>
      </c>
      <c r="K1300" s="51">
        <v>5.9100000000000012E-3</v>
      </c>
      <c r="L1300" s="52">
        <v>6.5666666666666686E-3</v>
      </c>
    </row>
    <row r="1301" spans="1:12" ht="12.75">
      <c r="A1301" s="41">
        <v>1260</v>
      </c>
      <c r="B1301" s="45" t="s">
        <v>972</v>
      </c>
      <c r="C1301" s="51">
        <v>3.1000000000000005E-4</v>
      </c>
      <c r="D1301" s="51">
        <v>6.2000000000000011E-4</v>
      </c>
      <c r="E1301" s="51">
        <v>9.3000000000000016E-4</v>
      </c>
      <c r="F1301" s="51">
        <v>1.2400000000000002E-3</v>
      </c>
      <c r="G1301" s="51">
        <v>1.5500000000000002E-3</v>
      </c>
      <c r="H1301" s="51">
        <v>1.8600000000000001E-3</v>
      </c>
      <c r="I1301" s="51">
        <v>2.1700000000000001E-3</v>
      </c>
      <c r="J1301" s="51">
        <v>2.48E-3</v>
      </c>
      <c r="K1301" s="51">
        <v>2.7899999999999999E-3</v>
      </c>
      <c r="L1301" s="52">
        <v>3.1000000000000003E-3</v>
      </c>
    </row>
    <row r="1302" spans="1:12" ht="12.75">
      <c r="A1302" s="41">
        <v>1261</v>
      </c>
      <c r="B1302" s="45" t="s">
        <v>972</v>
      </c>
      <c r="C1302" s="51">
        <v>8.0200000000000011E-3</v>
      </c>
      <c r="D1302" s="51">
        <v>1.6040000000000002E-2</v>
      </c>
      <c r="E1302" s="51">
        <v>2.4060000000000005E-2</v>
      </c>
      <c r="F1302" s="51">
        <v>3.2080000000000004E-2</v>
      </c>
      <c r="G1302" s="51">
        <v>4.0100000000000004E-2</v>
      </c>
      <c r="H1302" s="51">
        <v>4.812000000000001E-2</v>
      </c>
      <c r="I1302" s="51">
        <v>5.6140000000000009E-2</v>
      </c>
      <c r="J1302" s="51">
        <v>6.4160000000000009E-2</v>
      </c>
      <c r="K1302" s="51">
        <v>7.2180000000000008E-2</v>
      </c>
      <c r="L1302" s="52">
        <v>8.0200000000000007E-2</v>
      </c>
    </row>
    <row r="1303" spans="1:12" ht="12.75">
      <c r="A1303" s="41">
        <v>1262</v>
      </c>
      <c r="B1303" s="45" t="s">
        <v>927</v>
      </c>
      <c r="C1303" s="51">
        <v>8.416666666666666E-3</v>
      </c>
      <c r="D1303" s="51">
        <v>1.6833333333333332E-2</v>
      </c>
      <c r="E1303" s="51">
        <v>2.5249999999999998E-2</v>
      </c>
      <c r="F1303" s="51">
        <v>3.3666666666666664E-2</v>
      </c>
      <c r="G1303" s="51">
        <v>4.2083333333333334E-2</v>
      </c>
      <c r="H1303" s="51">
        <v>5.0499999999999996E-2</v>
      </c>
      <c r="I1303" s="51">
        <v>5.8916666666666659E-2</v>
      </c>
      <c r="J1303" s="51">
        <v>6.7333333333333328E-2</v>
      </c>
      <c r="K1303" s="51">
        <v>7.5749999999999984E-2</v>
      </c>
      <c r="L1303" s="52">
        <v>8.416666666666664E-2</v>
      </c>
    </row>
    <row r="1304" spans="1:12" ht="12.75">
      <c r="A1304" s="41">
        <v>1263</v>
      </c>
      <c r="B1304" s="45" t="s">
        <v>973</v>
      </c>
      <c r="C1304" s="51">
        <v>8.9133333333333321E-3</v>
      </c>
      <c r="D1304" s="51">
        <v>1.7826666666666664E-2</v>
      </c>
      <c r="E1304" s="51">
        <v>2.6739999999999996E-2</v>
      </c>
      <c r="F1304" s="51">
        <v>3.5653333333333329E-2</v>
      </c>
      <c r="G1304" s="51">
        <v>4.4566666666666671E-2</v>
      </c>
      <c r="H1304" s="51">
        <v>5.348E-2</v>
      </c>
      <c r="I1304" s="51">
        <v>6.2393333333333342E-2</v>
      </c>
      <c r="J1304" s="51">
        <v>7.1306666666666671E-2</v>
      </c>
      <c r="K1304" s="51">
        <v>8.0220000000000014E-2</v>
      </c>
      <c r="L1304" s="52">
        <v>8.9133333333333342E-2</v>
      </c>
    </row>
    <row r="1305" spans="1:12" ht="12.75">
      <c r="A1305" s="41">
        <v>1264</v>
      </c>
      <c r="B1305" s="45" t="s">
        <v>974</v>
      </c>
      <c r="C1305" s="51">
        <v>6.0266666666666672E-3</v>
      </c>
      <c r="D1305" s="51">
        <v>1.2053333333333334E-2</v>
      </c>
      <c r="E1305" s="51">
        <v>1.8080000000000002E-2</v>
      </c>
      <c r="F1305" s="51">
        <v>2.4106666666666669E-2</v>
      </c>
      <c r="G1305" s="51">
        <v>3.0133333333333338E-2</v>
      </c>
      <c r="H1305" s="51">
        <v>3.6160000000000012E-2</v>
      </c>
      <c r="I1305" s="51">
        <v>4.2186666666666678E-2</v>
      </c>
      <c r="J1305" s="51">
        <v>4.8213333333333344E-2</v>
      </c>
      <c r="K1305" s="51">
        <v>5.4240000000000017E-2</v>
      </c>
      <c r="L1305" s="52">
        <v>6.0266666666666691E-2</v>
      </c>
    </row>
    <row r="1306" spans="1:12" ht="12.75">
      <c r="A1306" s="41">
        <v>1265</v>
      </c>
      <c r="B1306" s="45" t="s">
        <v>975</v>
      </c>
      <c r="C1306" s="51">
        <v>2.5599999999999998E-3</v>
      </c>
      <c r="D1306" s="51">
        <v>5.1199999999999996E-3</v>
      </c>
      <c r="E1306" s="51">
        <v>7.6799999999999993E-3</v>
      </c>
      <c r="F1306" s="51">
        <v>1.0239999999999999E-2</v>
      </c>
      <c r="G1306" s="51">
        <v>1.2800000000000001E-2</v>
      </c>
      <c r="H1306" s="51">
        <v>1.5360000000000002E-2</v>
      </c>
      <c r="I1306" s="51">
        <v>1.7920000000000002E-2</v>
      </c>
      <c r="J1306" s="51">
        <v>2.0480000000000002E-2</v>
      </c>
      <c r="K1306" s="51">
        <v>2.3040000000000005E-2</v>
      </c>
      <c r="L1306" s="52">
        <v>2.5600000000000001E-2</v>
      </c>
    </row>
    <row r="1307" spans="1:12" ht="12.75">
      <c r="A1307" s="41">
        <v>1266</v>
      </c>
      <c r="B1307" s="45" t="s">
        <v>975</v>
      </c>
      <c r="C1307" s="51">
        <v>4.4333333333333334E-4</v>
      </c>
      <c r="D1307" s="51">
        <v>8.8666666666666668E-4</v>
      </c>
      <c r="E1307" s="51">
        <v>1.33E-3</v>
      </c>
      <c r="F1307" s="51">
        <v>1.7733333333333334E-3</v>
      </c>
      <c r="G1307" s="51">
        <v>2.2166666666666671E-3</v>
      </c>
      <c r="H1307" s="51">
        <v>2.6600000000000005E-3</v>
      </c>
      <c r="I1307" s="51">
        <v>3.1033333333333338E-3</v>
      </c>
      <c r="J1307" s="51">
        <v>3.5466666666666667E-3</v>
      </c>
      <c r="K1307" s="51">
        <v>3.9900000000000005E-3</v>
      </c>
      <c r="L1307" s="52">
        <v>4.4333333333333334E-3</v>
      </c>
    </row>
    <row r="1308" spans="1:12" ht="12.75">
      <c r="A1308" s="41">
        <v>1267</v>
      </c>
      <c r="B1308" s="45" t="s">
        <v>975</v>
      </c>
      <c r="C1308" s="51">
        <v>2.9033333333333333E-3</v>
      </c>
      <c r="D1308" s="51">
        <v>5.8066666666666666E-3</v>
      </c>
      <c r="E1308" s="51">
        <v>8.709999999999999E-3</v>
      </c>
      <c r="F1308" s="51">
        <v>1.1613333333333333E-2</v>
      </c>
      <c r="G1308" s="51">
        <v>1.4516666666666664E-2</v>
      </c>
      <c r="H1308" s="51">
        <v>1.7419999999999998E-2</v>
      </c>
      <c r="I1308" s="51">
        <v>2.0323333333333329E-2</v>
      </c>
      <c r="J1308" s="51">
        <v>2.3226666666666663E-2</v>
      </c>
      <c r="K1308" s="51">
        <v>2.6129999999999997E-2</v>
      </c>
      <c r="L1308" s="52">
        <v>2.9033333333333328E-2</v>
      </c>
    </row>
    <row r="1309" spans="1:12" ht="12.75">
      <c r="A1309" s="41">
        <v>1268</v>
      </c>
      <c r="B1309" s="45" t="s">
        <v>976</v>
      </c>
      <c r="C1309" s="51">
        <v>2.0576666666666667E-2</v>
      </c>
      <c r="D1309" s="51">
        <v>4.1153333333333333E-2</v>
      </c>
      <c r="E1309" s="51">
        <v>6.173E-2</v>
      </c>
      <c r="F1309" s="51">
        <v>8.2306666666666667E-2</v>
      </c>
      <c r="G1309" s="51">
        <v>0.10288333333333334</v>
      </c>
      <c r="H1309" s="51">
        <v>0.12346</v>
      </c>
      <c r="I1309" s="51">
        <v>0.14403666666666665</v>
      </c>
      <c r="J1309" s="51">
        <v>0.16461333333333333</v>
      </c>
      <c r="K1309" s="51">
        <v>0.18518999999999997</v>
      </c>
      <c r="L1309" s="52">
        <v>0.20576666666666665</v>
      </c>
    </row>
    <row r="1310" spans="1:12" ht="12.75">
      <c r="A1310" s="41">
        <v>1269</v>
      </c>
      <c r="B1310" s="45" t="s">
        <v>977</v>
      </c>
      <c r="C1310" s="51">
        <v>1.4793333333333332E-2</v>
      </c>
      <c r="D1310" s="51">
        <v>2.9586666666666664E-2</v>
      </c>
      <c r="E1310" s="51">
        <v>4.4379999999999996E-2</v>
      </c>
      <c r="F1310" s="51">
        <v>5.9173333333333328E-2</v>
      </c>
      <c r="G1310" s="51">
        <v>7.3966666666666667E-2</v>
      </c>
      <c r="H1310" s="51">
        <v>8.8760000000000006E-2</v>
      </c>
      <c r="I1310" s="51">
        <v>0.10355333333333333</v>
      </c>
      <c r="J1310" s="51">
        <v>0.11834666666666666</v>
      </c>
      <c r="K1310" s="51">
        <v>0.13313999999999998</v>
      </c>
      <c r="L1310" s="52">
        <v>0.14793333333333331</v>
      </c>
    </row>
    <row r="1311" spans="1:12" ht="12.75">
      <c r="A1311" s="41">
        <v>1270</v>
      </c>
      <c r="B1311" s="45" t="s">
        <v>978</v>
      </c>
      <c r="C1311" s="51">
        <v>1.9599999999999999E-3</v>
      </c>
      <c r="D1311" s="51">
        <v>3.9199999999999999E-3</v>
      </c>
      <c r="E1311" s="51">
        <v>5.8799999999999998E-3</v>
      </c>
      <c r="F1311" s="51">
        <v>7.8399999999999997E-3</v>
      </c>
      <c r="G1311" s="51">
        <v>9.7999999999999979E-3</v>
      </c>
      <c r="H1311" s="51">
        <v>1.1759999999999996E-2</v>
      </c>
      <c r="I1311" s="51">
        <v>1.3719999999999996E-2</v>
      </c>
      <c r="J1311" s="51">
        <v>1.5679999999999996E-2</v>
      </c>
      <c r="K1311" s="51">
        <v>1.7639999999999996E-2</v>
      </c>
      <c r="L1311" s="52">
        <v>1.9599999999999992E-2</v>
      </c>
    </row>
    <row r="1312" spans="1:12" ht="12.75">
      <c r="A1312" s="41">
        <v>1271</v>
      </c>
      <c r="B1312" s="45" t="s">
        <v>979</v>
      </c>
      <c r="C1312" s="51">
        <v>4.1800000000000006E-3</v>
      </c>
      <c r="D1312" s="51">
        <v>8.3600000000000011E-3</v>
      </c>
      <c r="E1312" s="51">
        <v>1.2540000000000003E-2</v>
      </c>
      <c r="F1312" s="51">
        <v>1.6720000000000002E-2</v>
      </c>
      <c r="G1312" s="51">
        <v>2.0900000000000002E-2</v>
      </c>
      <c r="H1312" s="51">
        <v>2.5080000000000005E-2</v>
      </c>
      <c r="I1312" s="51">
        <v>2.9260000000000001E-2</v>
      </c>
      <c r="J1312" s="51">
        <v>3.3440000000000004E-2</v>
      </c>
      <c r="K1312" s="51">
        <v>3.7620000000000001E-2</v>
      </c>
      <c r="L1312" s="52">
        <v>4.1800000000000004E-2</v>
      </c>
    </row>
    <row r="1313" spans="1:12" ht="12.75">
      <c r="A1313" s="41">
        <v>1272</v>
      </c>
      <c r="B1313" s="45" t="s">
        <v>979</v>
      </c>
      <c r="C1313" s="51">
        <v>1.7800000000000003E-3</v>
      </c>
      <c r="D1313" s="51">
        <v>3.5600000000000007E-3</v>
      </c>
      <c r="E1313" s="51">
        <v>5.340000000000001E-3</v>
      </c>
      <c r="F1313" s="51">
        <v>7.1200000000000013E-3</v>
      </c>
      <c r="G1313" s="51">
        <v>8.9000000000000017E-3</v>
      </c>
      <c r="H1313" s="51">
        <v>1.068E-2</v>
      </c>
      <c r="I1313" s="51">
        <v>1.2460000000000001E-2</v>
      </c>
      <c r="J1313" s="51">
        <v>1.4240000000000003E-2</v>
      </c>
      <c r="K1313" s="51">
        <v>1.6020000000000003E-2</v>
      </c>
      <c r="L1313" s="52">
        <v>1.7800000000000003E-2</v>
      </c>
    </row>
    <row r="1314" spans="1:12" ht="12.75">
      <c r="A1314" s="41">
        <v>1273</v>
      </c>
      <c r="B1314" s="45" t="s">
        <v>979</v>
      </c>
      <c r="C1314" s="51">
        <v>2.0900000000000003E-3</v>
      </c>
      <c r="D1314" s="51">
        <v>4.1800000000000006E-3</v>
      </c>
      <c r="E1314" s="51">
        <v>6.2700000000000013E-3</v>
      </c>
      <c r="F1314" s="51">
        <v>8.3600000000000011E-3</v>
      </c>
      <c r="G1314" s="51">
        <v>1.0450000000000001E-2</v>
      </c>
      <c r="H1314" s="51">
        <v>1.2540000000000003E-2</v>
      </c>
      <c r="I1314" s="51">
        <v>1.4630000000000001E-2</v>
      </c>
      <c r="J1314" s="51">
        <v>1.6720000000000002E-2</v>
      </c>
      <c r="K1314" s="51">
        <v>1.881E-2</v>
      </c>
      <c r="L1314" s="52">
        <v>2.0900000000000002E-2</v>
      </c>
    </row>
    <row r="1315" spans="1:12" ht="12.75">
      <c r="A1315" s="41">
        <v>1274</v>
      </c>
      <c r="B1315" s="45" t="s">
        <v>979</v>
      </c>
      <c r="C1315" s="51">
        <v>2.2799999999999999E-3</v>
      </c>
      <c r="D1315" s="51">
        <v>4.5599999999999998E-3</v>
      </c>
      <c r="E1315" s="51">
        <v>6.8399999999999997E-3</v>
      </c>
      <c r="F1315" s="51">
        <v>9.1199999999999996E-3</v>
      </c>
      <c r="G1315" s="51">
        <v>1.14E-2</v>
      </c>
      <c r="H1315" s="51">
        <v>1.3680000000000001E-2</v>
      </c>
      <c r="I1315" s="51">
        <v>1.5960000000000002E-2</v>
      </c>
      <c r="J1315" s="51">
        <v>1.8240000000000003E-2</v>
      </c>
      <c r="K1315" s="51">
        <v>2.0520000000000004E-2</v>
      </c>
      <c r="L1315" s="52">
        <v>2.2800000000000004E-2</v>
      </c>
    </row>
    <row r="1316" spans="1:12" ht="12.75">
      <c r="A1316" s="41">
        <v>1275</v>
      </c>
      <c r="B1316" s="45" t="s">
        <v>979</v>
      </c>
      <c r="C1316" s="51">
        <v>5.3433333333333336E-3</v>
      </c>
      <c r="D1316" s="51">
        <v>1.0686666666666667E-2</v>
      </c>
      <c r="E1316" s="51">
        <v>1.6030000000000003E-2</v>
      </c>
      <c r="F1316" s="51">
        <v>2.1373333333333334E-2</v>
      </c>
      <c r="G1316" s="51">
        <v>2.6716666666666666E-2</v>
      </c>
      <c r="H1316" s="51">
        <v>3.2060000000000005E-2</v>
      </c>
      <c r="I1316" s="51">
        <v>3.7403333333333337E-2</v>
      </c>
      <c r="J1316" s="51">
        <v>4.2746666666666669E-2</v>
      </c>
      <c r="K1316" s="51">
        <v>4.8090000000000008E-2</v>
      </c>
      <c r="L1316" s="52">
        <v>5.3433333333333347E-2</v>
      </c>
    </row>
    <row r="1317" spans="1:12" ht="12.75">
      <c r="A1317" s="41">
        <v>1276</v>
      </c>
      <c r="B1317" s="45" t="s">
        <v>979</v>
      </c>
      <c r="C1317" s="51">
        <v>4.1999999999999997E-3</v>
      </c>
      <c r="D1317" s="51">
        <v>8.3999999999999995E-3</v>
      </c>
      <c r="E1317" s="51">
        <v>1.26E-2</v>
      </c>
      <c r="F1317" s="51">
        <v>1.6799999999999999E-2</v>
      </c>
      <c r="G1317" s="51">
        <v>2.1000000000000001E-2</v>
      </c>
      <c r="H1317" s="51">
        <v>2.52E-2</v>
      </c>
      <c r="I1317" s="51">
        <v>2.9399999999999999E-2</v>
      </c>
      <c r="J1317" s="51">
        <v>3.3599999999999998E-2</v>
      </c>
      <c r="K1317" s="51">
        <v>3.78E-2</v>
      </c>
      <c r="L1317" s="52">
        <v>4.2000000000000003E-2</v>
      </c>
    </row>
    <row r="1318" spans="1:12" ht="12.75">
      <c r="A1318" s="41">
        <v>1277</v>
      </c>
      <c r="B1318" s="45" t="s">
        <v>980</v>
      </c>
      <c r="C1318" s="51">
        <v>9.6666666666666667E-4</v>
      </c>
      <c r="D1318" s="51">
        <v>1.9333333333333333E-3</v>
      </c>
      <c r="E1318" s="51">
        <v>2.8999999999999998E-3</v>
      </c>
      <c r="F1318" s="51">
        <v>3.8666666666666667E-3</v>
      </c>
      <c r="G1318" s="51">
        <v>4.8333333333333336E-3</v>
      </c>
      <c r="H1318" s="51">
        <v>5.7999999999999996E-3</v>
      </c>
      <c r="I1318" s="51">
        <v>6.7666666666666674E-3</v>
      </c>
      <c r="J1318" s="51">
        <v>7.7333333333333334E-3</v>
      </c>
      <c r="K1318" s="51">
        <v>8.6999999999999994E-3</v>
      </c>
      <c r="L1318" s="52">
        <v>9.6666666666666654E-3</v>
      </c>
    </row>
    <row r="1319" spans="1:12" ht="12.75">
      <c r="A1319" s="41">
        <v>1278</v>
      </c>
      <c r="B1319" s="45" t="s">
        <v>981</v>
      </c>
      <c r="C1319" s="51">
        <v>6.0466666666666672E-3</v>
      </c>
      <c r="D1319" s="51">
        <v>1.2093333333333334E-2</v>
      </c>
      <c r="E1319" s="51">
        <v>1.8140000000000003E-2</v>
      </c>
      <c r="F1319" s="51">
        <v>2.4186666666666669E-2</v>
      </c>
      <c r="G1319" s="51">
        <v>3.0233333333333334E-2</v>
      </c>
      <c r="H1319" s="51">
        <v>3.628E-2</v>
      </c>
      <c r="I1319" s="51">
        <v>4.2326666666666665E-2</v>
      </c>
      <c r="J1319" s="51">
        <v>4.8373333333333338E-2</v>
      </c>
      <c r="K1319" s="51">
        <v>5.4419999999999996E-2</v>
      </c>
      <c r="L1319" s="52">
        <v>6.0466666666666669E-2</v>
      </c>
    </row>
    <row r="1320" spans="1:12" ht="12.75">
      <c r="A1320" s="41">
        <v>1279</v>
      </c>
      <c r="B1320" s="45" t="s">
        <v>982</v>
      </c>
      <c r="C1320" s="51">
        <v>7.0833333333333338E-3</v>
      </c>
      <c r="D1320" s="51">
        <v>1.4166666666666668E-2</v>
      </c>
      <c r="E1320" s="51">
        <v>2.1250000000000002E-2</v>
      </c>
      <c r="F1320" s="51">
        <v>2.8333333333333335E-2</v>
      </c>
      <c r="G1320" s="51">
        <v>3.5416666666666666E-2</v>
      </c>
      <c r="H1320" s="51">
        <v>4.2499999999999996E-2</v>
      </c>
      <c r="I1320" s="51">
        <v>4.9583333333333326E-2</v>
      </c>
      <c r="J1320" s="51">
        <v>5.6666666666666671E-2</v>
      </c>
      <c r="K1320" s="51">
        <v>6.3750000000000001E-2</v>
      </c>
      <c r="L1320" s="52">
        <v>7.0833333333333345E-2</v>
      </c>
    </row>
    <row r="1321" spans="1:12" ht="12.75">
      <c r="A1321" s="41">
        <v>1280</v>
      </c>
      <c r="B1321" s="45" t="s">
        <v>983</v>
      </c>
      <c r="C1321" s="51">
        <v>8.6666666666666663E-4</v>
      </c>
      <c r="D1321" s="51">
        <v>1.7333333333333333E-3</v>
      </c>
      <c r="E1321" s="51">
        <v>2.5999999999999999E-3</v>
      </c>
      <c r="F1321" s="51">
        <v>3.4666666666666665E-3</v>
      </c>
      <c r="G1321" s="51">
        <v>4.3333333333333331E-3</v>
      </c>
      <c r="H1321" s="51">
        <v>5.1999999999999998E-3</v>
      </c>
      <c r="I1321" s="51">
        <v>6.0666666666666664E-3</v>
      </c>
      <c r="J1321" s="51">
        <v>6.933333333333333E-3</v>
      </c>
      <c r="K1321" s="51">
        <v>7.7999999999999996E-3</v>
      </c>
      <c r="L1321" s="52">
        <v>8.6666666666666663E-3</v>
      </c>
    </row>
    <row r="1322" spans="1:12" ht="12.75">
      <c r="A1322" s="41">
        <v>1281</v>
      </c>
      <c r="B1322" s="45" t="s">
        <v>983</v>
      </c>
      <c r="C1322" s="51">
        <v>4.6666666666666666E-4</v>
      </c>
      <c r="D1322" s="51">
        <v>9.3333333333333332E-4</v>
      </c>
      <c r="E1322" s="51">
        <v>1.4E-3</v>
      </c>
      <c r="F1322" s="51">
        <v>1.8666666666666666E-3</v>
      </c>
      <c r="G1322" s="51">
        <v>2.3333333333333335E-3</v>
      </c>
      <c r="H1322" s="51">
        <v>2.8000000000000004E-3</v>
      </c>
      <c r="I1322" s="51">
        <v>3.2666666666666669E-3</v>
      </c>
      <c r="J1322" s="51">
        <v>3.7333333333333333E-3</v>
      </c>
      <c r="K1322" s="51">
        <v>4.1999999999999997E-3</v>
      </c>
      <c r="L1322" s="52">
        <v>4.6666666666666662E-3</v>
      </c>
    </row>
    <row r="1323" spans="1:12" ht="12.75">
      <c r="A1323" s="41">
        <v>1282</v>
      </c>
      <c r="B1323" s="45" t="s">
        <v>984</v>
      </c>
      <c r="C1323" s="51">
        <v>6.1566666666666662E-3</v>
      </c>
      <c r="D1323" s="51">
        <v>1.2313333333333332E-2</v>
      </c>
      <c r="E1323" s="51">
        <v>1.847E-2</v>
      </c>
      <c r="F1323" s="51">
        <v>2.4626666666666665E-2</v>
      </c>
      <c r="G1323" s="51">
        <v>3.0783333333333336E-2</v>
      </c>
      <c r="H1323" s="51">
        <v>3.6940000000000001E-2</v>
      </c>
      <c r="I1323" s="51">
        <v>4.3096666666666672E-2</v>
      </c>
      <c r="J1323" s="51">
        <v>4.925333333333333E-2</v>
      </c>
      <c r="K1323" s="51">
        <v>5.5410000000000001E-2</v>
      </c>
      <c r="L1323" s="52">
        <v>6.1566666666666672E-2</v>
      </c>
    </row>
    <row r="1324" spans="1:12" ht="12.75">
      <c r="A1324" s="41">
        <v>1283</v>
      </c>
      <c r="B1324" s="45" t="s">
        <v>985</v>
      </c>
      <c r="C1324" s="51">
        <v>3.1933333333333336E-3</v>
      </c>
      <c r="D1324" s="51">
        <v>6.3866666666666672E-3</v>
      </c>
      <c r="E1324" s="51">
        <v>9.5800000000000017E-3</v>
      </c>
      <c r="F1324" s="51">
        <v>1.2773333333333334E-2</v>
      </c>
      <c r="G1324" s="51">
        <v>1.5966666666666667E-2</v>
      </c>
      <c r="H1324" s="51">
        <v>1.916E-2</v>
      </c>
      <c r="I1324" s="51">
        <v>2.2353333333333333E-2</v>
      </c>
      <c r="J1324" s="51">
        <v>2.5546666666666669E-2</v>
      </c>
      <c r="K1324" s="51">
        <v>2.8740000000000002E-2</v>
      </c>
      <c r="L1324" s="52">
        <v>3.1933333333333334E-2</v>
      </c>
    </row>
    <row r="1325" spans="1:12" ht="12.75">
      <c r="A1325" s="41">
        <v>1284</v>
      </c>
      <c r="B1325" s="45" t="s">
        <v>986</v>
      </c>
      <c r="C1325" s="51">
        <v>6.3666666666666672E-3</v>
      </c>
      <c r="D1325" s="51">
        <v>1.2733333333333334E-2</v>
      </c>
      <c r="E1325" s="51">
        <v>1.9100000000000002E-2</v>
      </c>
      <c r="F1325" s="51">
        <v>2.5466666666666669E-2</v>
      </c>
      <c r="G1325" s="51">
        <v>3.1833333333333338E-2</v>
      </c>
      <c r="H1325" s="51">
        <v>3.8200000000000012E-2</v>
      </c>
      <c r="I1325" s="51">
        <v>4.4566666666666678E-2</v>
      </c>
      <c r="J1325" s="51">
        <v>5.0933333333333344E-2</v>
      </c>
      <c r="K1325" s="51">
        <v>5.7300000000000018E-2</v>
      </c>
      <c r="L1325" s="52">
        <v>6.3666666666666691E-2</v>
      </c>
    </row>
    <row r="1326" spans="1:12" ht="12.75">
      <c r="A1326" s="41">
        <v>1285</v>
      </c>
      <c r="B1326" s="45" t="s">
        <v>987</v>
      </c>
      <c r="C1326" s="51">
        <v>4.3566666666666667E-3</v>
      </c>
      <c r="D1326" s="51">
        <v>8.7133333333333333E-3</v>
      </c>
      <c r="E1326" s="51">
        <v>1.307E-2</v>
      </c>
      <c r="F1326" s="51">
        <v>1.7426666666666667E-2</v>
      </c>
      <c r="G1326" s="51">
        <v>2.1783333333333335E-2</v>
      </c>
      <c r="H1326" s="51">
        <v>2.6140000000000004E-2</v>
      </c>
      <c r="I1326" s="51">
        <v>3.0496666666666672E-2</v>
      </c>
      <c r="J1326" s="51">
        <v>3.485333333333334E-2</v>
      </c>
      <c r="K1326" s="51">
        <v>3.9210000000000009E-2</v>
      </c>
      <c r="L1326" s="52">
        <v>4.3566666666666677E-2</v>
      </c>
    </row>
    <row r="1327" spans="1:12" ht="12.75">
      <c r="A1327" s="41">
        <v>1286</v>
      </c>
      <c r="B1327" s="45" t="s">
        <v>988</v>
      </c>
      <c r="C1327" s="51">
        <v>1.8766666666666669E-3</v>
      </c>
      <c r="D1327" s="51">
        <v>3.7533333333333338E-3</v>
      </c>
      <c r="E1327" s="51">
        <v>5.6300000000000005E-3</v>
      </c>
      <c r="F1327" s="51">
        <v>7.5066666666666676E-3</v>
      </c>
      <c r="G1327" s="51">
        <v>9.3833333333333338E-3</v>
      </c>
      <c r="H1327" s="51">
        <v>1.1259999999999999E-2</v>
      </c>
      <c r="I1327" s="51">
        <v>1.3136666666666666E-2</v>
      </c>
      <c r="J1327" s="51">
        <v>1.5013333333333333E-2</v>
      </c>
      <c r="K1327" s="51">
        <v>1.6889999999999999E-2</v>
      </c>
      <c r="L1327" s="52">
        <v>1.8766666666666664E-2</v>
      </c>
    </row>
    <row r="1328" spans="1:12" ht="12.75">
      <c r="A1328" s="41">
        <v>1287</v>
      </c>
      <c r="B1328" s="45" t="s">
        <v>989</v>
      </c>
      <c r="C1328" s="51">
        <v>3.0766666666666668E-3</v>
      </c>
      <c r="D1328" s="51">
        <v>6.1533333333333336E-3</v>
      </c>
      <c r="E1328" s="51">
        <v>9.2300000000000004E-3</v>
      </c>
      <c r="F1328" s="51">
        <v>1.2306666666666667E-2</v>
      </c>
      <c r="G1328" s="51">
        <v>1.5383333333333334E-2</v>
      </c>
      <c r="H1328" s="51">
        <v>1.8460000000000001E-2</v>
      </c>
      <c r="I1328" s="51">
        <v>2.1536666666666669E-2</v>
      </c>
      <c r="J1328" s="51">
        <v>2.4613333333333334E-2</v>
      </c>
      <c r="K1328" s="51">
        <v>2.7689999999999999E-2</v>
      </c>
      <c r="L1328" s="52">
        <v>3.0766666666666668E-2</v>
      </c>
    </row>
    <row r="1329" spans="1:12" ht="12.75">
      <c r="A1329" s="41">
        <v>1288</v>
      </c>
      <c r="B1329" s="45" t="s">
        <v>989</v>
      </c>
      <c r="C1329" s="51">
        <v>1.5466666666666667E-3</v>
      </c>
      <c r="D1329" s="51">
        <v>3.0933333333333334E-3</v>
      </c>
      <c r="E1329" s="51">
        <v>4.64E-3</v>
      </c>
      <c r="F1329" s="51">
        <v>6.1866666666666667E-3</v>
      </c>
      <c r="G1329" s="51">
        <v>7.7333333333333334E-3</v>
      </c>
      <c r="H1329" s="51">
        <v>9.2800000000000001E-3</v>
      </c>
      <c r="I1329" s="51">
        <v>1.0826666666666667E-2</v>
      </c>
      <c r="J1329" s="51">
        <v>1.2373333333333333E-2</v>
      </c>
      <c r="K1329" s="51">
        <v>1.392E-2</v>
      </c>
      <c r="L1329" s="52">
        <v>1.5466666666666667E-2</v>
      </c>
    </row>
    <row r="1330" spans="1:12" ht="12.75">
      <c r="A1330" s="41">
        <v>1289</v>
      </c>
      <c r="B1330" s="45" t="s">
        <v>990</v>
      </c>
      <c r="C1330" s="51">
        <v>1.64E-3</v>
      </c>
      <c r="D1330" s="51">
        <v>3.2799999999999999E-3</v>
      </c>
      <c r="E1330" s="51">
        <v>4.9199999999999999E-3</v>
      </c>
      <c r="F1330" s="51">
        <v>6.5599999999999999E-3</v>
      </c>
      <c r="G1330" s="51">
        <v>8.199999999999999E-3</v>
      </c>
      <c r="H1330" s="51">
        <v>9.8399999999999998E-3</v>
      </c>
      <c r="I1330" s="51">
        <v>1.1480000000000001E-2</v>
      </c>
      <c r="J1330" s="51">
        <v>1.312E-2</v>
      </c>
      <c r="K1330" s="51">
        <v>1.4759999999999999E-2</v>
      </c>
      <c r="L1330" s="52">
        <v>1.6399999999999998E-2</v>
      </c>
    </row>
    <row r="1331" spans="1:12" ht="12.75">
      <c r="A1331" s="41">
        <v>1290</v>
      </c>
      <c r="B1331" s="45" t="s">
        <v>990</v>
      </c>
      <c r="C1331" s="51">
        <v>6.7866666666666665E-3</v>
      </c>
      <c r="D1331" s="51">
        <v>1.3573333333333333E-2</v>
      </c>
      <c r="E1331" s="51">
        <v>2.036E-2</v>
      </c>
      <c r="F1331" s="51">
        <v>2.7146666666666666E-2</v>
      </c>
      <c r="G1331" s="51">
        <v>3.3933333333333336E-2</v>
      </c>
      <c r="H1331" s="51">
        <v>4.0720000000000006E-2</v>
      </c>
      <c r="I1331" s="51">
        <v>4.7506666666666669E-2</v>
      </c>
      <c r="J1331" s="51">
        <v>5.4293333333333332E-2</v>
      </c>
      <c r="K1331" s="51">
        <v>6.1079999999999995E-2</v>
      </c>
      <c r="L1331" s="52">
        <v>6.7866666666666658E-2</v>
      </c>
    </row>
    <row r="1332" spans="1:12" ht="12.75">
      <c r="A1332" s="41">
        <v>1291</v>
      </c>
      <c r="B1332" s="45" t="s">
        <v>990</v>
      </c>
      <c r="C1332" s="51">
        <v>5.2399999999999995E-2</v>
      </c>
      <c r="D1332" s="51">
        <v>0.10479999999999999</v>
      </c>
      <c r="E1332" s="51">
        <v>0.15719999999999998</v>
      </c>
      <c r="F1332" s="51">
        <v>0.20959999999999998</v>
      </c>
      <c r="G1332" s="51">
        <v>0.26199999999999996</v>
      </c>
      <c r="H1332" s="51">
        <v>0.3143999999999999</v>
      </c>
      <c r="I1332" s="51">
        <v>0.3667999999999999</v>
      </c>
      <c r="J1332" s="51">
        <v>0.41919999999999991</v>
      </c>
      <c r="K1332" s="51">
        <v>0.47159999999999985</v>
      </c>
      <c r="L1332" s="52">
        <v>0.5239999999999998</v>
      </c>
    </row>
    <row r="1333" spans="1:12" ht="12.75">
      <c r="A1333" s="41">
        <v>1292</v>
      </c>
      <c r="B1333" s="45" t="s">
        <v>990</v>
      </c>
      <c r="C1333" s="51">
        <v>8.6693333333333344E-2</v>
      </c>
      <c r="D1333" s="51">
        <v>0.17338666666666669</v>
      </c>
      <c r="E1333" s="51">
        <v>0.26008000000000003</v>
      </c>
      <c r="F1333" s="51">
        <v>0.34677333333333338</v>
      </c>
      <c r="G1333" s="51">
        <v>0.43346666666666667</v>
      </c>
      <c r="H1333" s="51">
        <v>0.52015999999999996</v>
      </c>
      <c r="I1333" s="51">
        <v>0.60685333333333324</v>
      </c>
      <c r="J1333" s="51">
        <v>0.69354666666666664</v>
      </c>
      <c r="K1333" s="51">
        <v>0.78023999999999993</v>
      </c>
      <c r="L1333" s="52">
        <v>0.86693333333333333</v>
      </c>
    </row>
    <row r="1334" spans="1:12" ht="12.75">
      <c r="A1334" s="41">
        <v>1293</v>
      </c>
      <c r="B1334" s="45" t="s">
        <v>990</v>
      </c>
      <c r="C1334" s="51">
        <v>5.6099999999999987E-3</v>
      </c>
      <c r="D1334" s="51">
        <v>1.1219999999999997E-2</v>
      </c>
      <c r="E1334" s="51">
        <v>1.6829999999999998E-2</v>
      </c>
      <c r="F1334" s="51">
        <v>2.2439999999999995E-2</v>
      </c>
      <c r="G1334" s="51">
        <v>2.8049999999999999E-2</v>
      </c>
      <c r="H1334" s="51">
        <v>3.3659999999999995E-2</v>
      </c>
      <c r="I1334" s="51">
        <v>3.9269999999999999E-2</v>
      </c>
      <c r="J1334" s="51">
        <v>4.4879999999999996E-2</v>
      </c>
      <c r="K1334" s="51">
        <v>5.0489999999999993E-2</v>
      </c>
      <c r="L1334" s="52">
        <v>5.6099999999999997E-2</v>
      </c>
    </row>
    <row r="1335" spans="1:12" ht="12.75">
      <c r="A1335" s="41">
        <v>1294</v>
      </c>
      <c r="B1335" s="45" t="s">
        <v>990</v>
      </c>
      <c r="C1335" s="51">
        <v>6.3933333333333325E-3</v>
      </c>
      <c r="D1335" s="51">
        <v>1.2786666666666665E-2</v>
      </c>
      <c r="E1335" s="51">
        <v>1.9179999999999996E-2</v>
      </c>
      <c r="F1335" s="51">
        <v>2.557333333333333E-2</v>
      </c>
      <c r="G1335" s="51">
        <v>3.1966666666666664E-2</v>
      </c>
      <c r="H1335" s="51">
        <v>3.8359999999999998E-2</v>
      </c>
      <c r="I1335" s="51">
        <v>4.4753333333333332E-2</v>
      </c>
      <c r="J1335" s="51">
        <v>5.114666666666666E-2</v>
      </c>
      <c r="K1335" s="51">
        <v>5.7539999999999994E-2</v>
      </c>
      <c r="L1335" s="52">
        <v>6.3933333333333328E-2</v>
      </c>
    </row>
    <row r="1336" spans="1:12" ht="12.75">
      <c r="A1336" s="41">
        <v>1295</v>
      </c>
      <c r="B1336" s="45" t="s">
        <v>990</v>
      </c>
      <c r="C1336" s="51">
        <v>7.4233333333333339E-3</v>
      </c>
      <c r="D1336" s="51">
        <v>1.4846666666666668E-2</v>
      </c>
      <c r="E1336" s="51">
        <v>2.2270000000000002E-2</v>
      </c>
      <c r="F1336" s="51">
        <v>2.9693333333333335E-2</v>
      </c>
      <c r="G1336" s="51">
        <v>3.7116666666666666E-2</v>
      </c>
      <c r="H1336" s="51">
        <v>4.4539999999999996E-2</v>
      </c>
      <c r="I1336" s="51">
        <v>5.1963333333333334E-2</v>
      </c>
      <c r="J1336" s="51">
        <v>5.9386666666666671E-2</v>
      </c>
      <c r="K1336" s="51">
        <v>6.6810000000000008E-2</v>
      </c>
      <c r="L1336" s="52">
        <v>7.4233333333333346E-2</v>
      </c>
    </row>
    <row r="1337" spans="1:12" ht="12.75">
      <c r="A1337" s="41">
        <v>1296</v>
      </c>
      <c r="B1337" s="45" t="s">
        <v>990</v>
      </c>
      <c r="C1337" s="51">
        <v>3.0733333333333333E-3</v>
      </c>
      <c r="D1337" s="51">
        <v>6.1466666666666666E-3</v>
      </c>
      <c r="E1337" s="51">
        <v>9.219999999999999E-3</v>
      </c>
      <c r="F1337" s="51">
        <v>1.2293333333333333E-2</v>
      </c>
      <c r="G1337" s="51">
        <v>1.5366666666666664E-2</v>
      </c>
      <c r="H1337" s="51">
        <v>1.8439999999999998E-2</v>
      </c>
      <c r="I1337" s="51">
        <v>2.1513333333333329E-2</v>
      </c>
      <c r="J1337" s="51">
        <v>2.4586666666666666E-2</v>
      </c>
      <c r="K1337" s="51">
        <v>2.7659999999999997E-2</v>
      </c>
      <c r="L1337" s="52">
        <v>3.0733333333333328E-2</v>
      </c>
    </row>
    <row r="1338" spans="1:12" ht="12.75">
      <c r="A1338" s="41">
        <v>1297</v>
      </c>
      <c r="B1338" s="45" t="s">
        <v>990</v>
      </c>
      <c r="C1338" s="51">
        <v>1.4463333333333333E-2</v>
      </c>
      <c r="D1338" s="51">
        <v>2.8926666666666666E-2</v>
      </c>
      <c r="E1338" s="51">
        <v>4.3389999999999998E-2</v>
      </c>
      <c r="F1338" s="51">
        <v>5.7853333333333333E-2</v>
      </c>
      <c r="G1338" s="51">
        <v>7.2316666666666668E-2</v>
      </c>
      <c r="H1338" s="51">
        <v>8.6779999999999996E-2</v>
      </c>
      <c r="I1338" s="51">
        <v>0.10124333333333332</v>
      </c>
      <c r="J1338" s="51">
        <v>0.11570666666666665</v>
      </c>
      <c r="K1338" s="51">
        <v>0.13016999999999998</v>
      </c>
      <c r="L1338" s="52">
        <v>0.14463333333333331</v>
      </c>
    </row>
    <row r="1339" spans="1:12" ht="12.75">
      <c r="A1339" s="41">
        <v>1298</v>
      </c>
      <c r="B1339" s="45" t="s">
        <v>990</v>
      </c>
      <c r="C1339" s="51">
        <v>1.4646666666666669E-2</v>
      </c>
      <c r="D1339" s="51">
        <v>2.9293333333333338E-2</v>
      </c>
      <c r="E1339" s="51">
        <v>4.3940000000000007E-2</v>
      </c>
      <c r="F1339" s="51">
        <v>5.8586666666666676E-2</v>
      </c>
      <c r="G1339" s="51">
        <v>7.3233333333333345E-2</v>
      </c>
      <c r="H1339" s="51">
        <v>8.788E-2</v>
      </c>
      <c r="I1339" s="51">
        <v>0.10252666666666667</v>
      </c>
      <c r="J1339" s="51">
        <v>0.11717333333333335</v>
      </c>
      <c r="K1339" s="51">
        <v>0.13182000000000002</v>
      </c>
      <c r="L1339" s="52">
        <v>0.14646666666666669</v>
      </c>
    </row>
    <row r="1340" spans="1:12" ht="12.75">
      <c r="A1340" s="41">
        <v>1299</v>
      </c>
      <c r="B1340" s="45" t="s">
        <v>990</v>
      </c>
      <c r="C1340" s="51">
        <v>3.4566666666666669E-3</v>
      </c>
      <c r="D1340" s="51">
        <v>6.9133333333333338E-3</v>
      </c>
      <c r="E1340" s="51">
        <v>1.0370000000000001E-2</v>
      </c>
      <c r="F1340" s="51">
        <v>1.3826666666666668E-2</v>
      </c>
      <c r="G1340" s="51">
        <v>1.7283333333333331E-2</v>
      </c>
      <c r="H1340" s="51">
        <v>2.0739999999999998E-2</v>
      </c>
      <c r="I1340" s="51">
        <v>2.4196666666666665E-2</v>
      </c>
      <c r="J1340" s="51">
        <v>2.7653333333333335E-2</v>
      </c>
      <c r="K1340" s="51">
        <v>3.1110000000000002E-2</v>
      </c>
      <c r="L1340" s="52">
        <v>3.4566666666666669E-2</v>
      </c>
    </row>
    <row r="1341" spans="1:12" ht="12.75">
      <c r="A1341" s="41">
        <v>1300</v>
      </c>
      <c r="B1341" s="45" t="s">
        <v>991</v>
      </c>
      <c r="C1341" s="51">
        <v>1.6000000000000001E-3</v>
      </c>
      <c r="D1341" s="51">
        <v>3.2000000000000002E-3</v>
      </c>
      <c r="E1341" s="51">
        <v>4.8000000000000004E-3</v>
      </c>
      <c r="F1341" s="51">
        <v>6.4000000000000003E-3</v>
      </c>
      <c r="G1341" s="51">
        <v>8.0000000000000002E-3</v>
      </c>
      <c r="H1341" s="51">
        <v>9.6000000000000009E-3</v>
      </c>
      <c r="I1341" s="51">
        <v>1.1200000000000002E-2</v>
      </c>
      <c r="J1341" s="51">
        <v>1.2800000000000002E-2</v>
      </c>
      <c r="K1341" s="51">
        <v>1.4400000000000003E-2</v>
      </c>
      <c r="L1341" s="52">
        <v>1.6000000000000004E-2</v>
      </c>
    </row>
    <row r="1342" spans="1:12" ht="12.75">
      <c r="A1342" s="41">
        <v>1301</v>
      </c>
      <c r="B1342" s="45" t="s">
        <v>991</v>
      </c>
      <c r="C1342" s="51">
        <v>5.9666666666666679E-4</v>
      </c>
      <c r="D1342" s="51">
        <v>1.1933333333333336E-3</v>
      </c>
      <c r="E1342" s="51">
        <v>1.7900000000000004E-3</v>
      </c>
      <c r="F1342" s="51">
        <v>2.3866666666666671E-3</v>
      </c>
      <c r="G1342" s="51">
        <v>2.9833333333333335E-3</v>
      </c>
      <c r="H1342" s="51">
        <v>3.5799999999999998E-3</v>
      </c>
      <c r="I1342" s="51">
        <v>4.1766666666666671E-3</v>
      </c>
      <c r="J1342" s="51">
        <v>4.7733333333333334E-3</v>
      </c>
      <c r="K1342" s="51">
        <v>5.3699999999999998E-3</v>
      </c>
      <c r="L1342" s="52">
        <v>5.966666666666667E-3</v>
      </c>
    </row>
    <row r="1343" spans="1:12" ht="12.75">
      <c r="A1343" s="41">
        <v>1302</v>
      </c>
      <c r="B1343" s="45" t="s">
        <v>991</v>
      </c>
      <c r="C1343" s="51">
        <v>1.8966666666666665E-3</v>
      </c>
      <c r="D1343" s="51">
        <v>3.793333333333333E-3</v>
      </c>
      <c r="E1343" s="51">
        <v>5.6899999999999997E-3</v>
      </c>
      <c r="F1343" s="51">
        <v>7.586666666666666E-3</v>
      </c>
      <c r="G1343" s="51">
        <v>9.4833333333333332E-3</v>
      </c>
      <c r="H1343" s="51">
        <v>1.1380000000000001E-2</v>
      </c>
      <c r="I1343" s="51">
        <v>1.3276666666666668E-2</v>
      </c>
      <c r="J1343" s="51">
        <v>1.5173333333333334E-2</v>
      </c>
      <c r="K1343" s="51">
        <v>1.7070000000000002E-2</v>
      </c>
      <c r="L1343" s="52">
        <v>1.896666666666667E-2</v>
      </c>
    </row>
    <row r="1344" spans="1:12" ht="12.75">
      <c r="A1344" s="41">
        <v>1303</v>
      </c>
      <c r="B1344" s="45" t="s">
        <v>991</v>
      </c>
      <c r="C1344" s="51">
        <v>8.1766666666666672E-3</v>
      </c>
      <c r="D1344" s="51">
        <v>1.6353333333333334E-2</v>
      </c>
      <c r="E1344" s="51">
        <v>2.4530000000000003E-2</v>
      </c>
      <c r="F1344" s="51">
        <v>3.2706666666666669E-2</v>
      </c>
      <c r="G1344" s="51">
        <v>4.0883333333333334E-2</v>
      </c>
      <c r="H1344" s="51">
        <v>4.9060000000000006E-2</v>
      </c>
      <c r="I1344" s="51">
        <v>5.7236666666666665E-2</v>
      </c>
      <c r="J1344" s="51">
        <v>6.5413333333333337E-2</v>
      </c>
      <c r="K1344" s="51">
        <v>7.3590000000000017E-2</v>
      </c>
      <c r="L1344" s="52">
        <v>8.1766666666666682E-2</v>
      </c>
    </row>
    <row r="1345" spans="1:12" ht="12.75">
      <c r="A1345" s="41">
        <v>1304</v>
      </c>
      <c r="B1345" s="45" t="s">
        <v>991</v>
      </c>
      <c r="C1345" s="51">
        <v>1.0933333333333333E-2</v>
      </c>
      <c r="D1345" s="51">
        <v>2.1866666666666666E-2</v>
      </c>
      <c r="E1345" s="51">
        <v>3.2799999999999996E-2</v>
      </c>
      <c r="F1345" s="51">
        <v>4.3733333333333332E-2</v>
      </c>
      <c r="G1345" s="51">
        <v>5.4666666666666669E-2</v>
      </c>
      <c r="H1345" s="51">
        <v>6.5599999999999992E-2</v>
      </c>
      <c r="I1345" s="51">
        <v>7.6533333333333328E-2</v>
      </c>
      <c r="J1345" s="51">
        <v>8.7466666666666665E-2</v>
      </c>
      <c r="K1345" s="51">
        <v>9.8399999999999987E-2</v>
      </c>
      <c r="L1345" s="52">
        <v>0.10933333333333331</v>
      </c>
    </row>
    <row r="1346" spans="1:12" ht="12.75">
      <c r="A1346" s="41">
        <v>1305</v>
      </c>
      <c r="B1346" s="45" t="s">
        <v>991</v>
      </c>
      <c r="C1346" s="51">
        <v>1.2400000000000002E-3</v>
      </c>
      <c r="D1346" s="51">
        <v>2.4800000000000004E-3</v>
      </c>
      <c r="E1346" s="51">
        <v>3.7200000000000006E-3</v>
      </c>
      <c r="F1346" s="51">
        <v>4.9600000000000009E-3</v>
      </c>
      <c r="G1346" s="51">
        <v>6.2000000000000006E-3</v>
      </c>
      <c r="H1346" s="51">
        <v>7.4400000000000004E-3</v>
      </c>
      <c r="I1346" s="51">
        <v>8.6800000000000002E-3</v>
      </c>
      <c r="J1346" s="51">
        <v>9.92E-3</v>
      </c>
      <c r="K1346" s="51">
        <v>1.116E-2</v>
      </c>
      <c r="L1346" s="52">
        <v>1.2400000000000001E-2</v>
      </c>
    </row>
    <row r="1347" spans="1:12" ht="12.75">
      <c r="A1347" s="41">
        <v>1306</v>
      </c>
      <c r="B1347" s="45" t="s">
        <v>991</v>
      </c>
      <c r="C1347" s="51">
        <v>2.0150000000000001E-2</v>
      </c>
      <c r="D1347" s="51">
        <v>4.0300000000000002E-2</v>
      </c>
      <c r="E1347" s="51">
        <v>6.0450000000000004E-2</v>
      </c>
      <c r="F1347" s="51">
        <v>8.0600000000000005E-2</v>
      </c>
      <c r="G1347" s="51">
        <v>0.10075000000000001</v>
      </c>
      <c r="H1347" s="51">
        <v>0.12090000000000001</v>
      </c>
      <c r="I1347" s="51">
        <v>0.14105000000000001</v>
      </c>
      <c r="J1347" s="51">
        <v>0.16120000000000001</v>
      </c>
      <c r="K1347" s="51">
        <v>0.18135000000000004</v>
      </c>
      <c r="L1347" s="52">
        <v>0.20150000000000004</v>
      </c>
    </row>
    <row r="1348" spans="1:12" ht="12.75">
      <c r="A1348" s="41">
        <v>1307</v>
      </c>
      <c r="B1348" s="45" t="s">
        <v>991</v>
      </c>
      <c r="C1348" s="51">
        <v>1.8306666666666666E-2</v>
      </c>
      <c r="D1348" s="51">
        <v>3.6613333333333331E-2</v>
      </c>
      <c r="E1348" s="51">
        <v>5.4919999999999997E-2</v>
      </c>
      <c r="F1348" s="51">
        <v>7.3226666666666662E-2</v>
      </c>
      <c r="G1348" s="51">
        <v>9.1533333333333342E-2</v>
      </c>
      <c r="H1348" s="51">
        <v>0.10984000000000002</v>
      </c>
      <c r="I1348" s="51">
        <v>0.12814666666666669</v>
      </c>
      <c r="J1348" s="51">
        <v>0.14645333333333335</v>
      </c>
      <c r="K1348" s="51">
        <v>0.16476000000000002</v>
      </c>
      <c r="L1348" s="52">
        <v>0.18306666666666671</v>
      </c>
    </row>
    <row r="1349" spans="1:12" ht="12.75">
      <c r="A1349" s="41">
        <v>1308</v>
      </c>
      <c r="B1349" s="45" t="s">
        <v>991</v>
      </c>
      <c r="C1349" s="51">
        <v>3.3586666666666661E-2</v>
      </c>
      <c r="D1349" s="51">
        <v>6.7173333333333321E-2</v>
      </c>
      <c r="E1349" s="51">
        <v>0.10075999999999999</v>
      </c>
      <c r="F1349" s="51">
        <v>0.13434666666666664</v>
      </c>
      <c r="G1349" s="51">
        <v>0.16793333333333332</v>
      </c>
      <c r="H1349" s="51">
        <v>0.20151999999999998</v>
      </c>
      <c r="I1349" s="51">
        <v>0.23510666666666663</v>
      </c>
      <c r="J1349" s="51">
        <v>0.26869333333333328</v>
      </c>
      <c r="K1349" s="51">
        <v>0.30227999999999999</v>
      </c>
      <c r="L1349" s="52">
        <v>0.33586666666666665</v>
      </c>
    </row>
    <row r="1350" spans="1:12" ht="12.75">
      <c r="A1350" s="41">
        <v>1309</v>
      </c>
      <c r="B1350" s="45" t="s">
        <v>991</v>
      </c>
      <c r="C1350" s="51">
        <v>5.443333333333333E-3</v>
      </c>
      <c r="D1350" s="51">
        <v>1.0886666666666666E-2</v>
      </c>
      <c r="E1350" s="51">
        <v>1.6329999999999997E-2</v>
      </c>
      <c r="F1350" s="51">
        <v>2.1773333333333332E-2</v>
      </c>
      <c r="G1350" s="51">
        <v>2.7216666666666667E-2</v>
      </c>
      <c r="H1350" s="51">
        <v>3.2660000000000002E-2</v>
      </c>
      <c r="I1350" s="51">
        <v>3.8103333333333336E-2</v>
      </c>
      <c r="J1350" s="51">
        <v>4.3546666666666671E-2</v>
      </c>
      <c r="K1350" s="51">
        <v>4.8990000000000006E-2</v>
      </c>
      <c r="L1350" s="52">
        <v>5.4433333333333334E-2</v>
      </c>
    </row>
    <row r="1351" spans="1:12" ht="12.75">
      <c r="A1351" s="41">
        <v>1310</v>
      </c>
      <c r="B1351" s="45" t="s">
        <v>991</v>
      </c>
      <c r="C1351" s="51">
        <v>2.7733333333333334E-3</v>
      </c>
      <c r="D1351" s="51">
        <v>5.5466666666666668E-3</v>
      </c>
      <c r="E1351" s="51">
        <v>8.320000000000001E-3</v>
      </c>
      <c r="F1351" s="51">
        <v>1.1093333333333334E-2</v>
      </c>
      <c r="G1351" s="51">
        <v>1.3866666666666666E-2</v>
      </c>
      <c r="H1351" s="51">
        <v>1.6640000000000002E-2</v>
      </c>
      <c r="I1351" s="51">
        <v>1.9413333333333335E-2</v>
      </c>
      <c r="J1351" s="51">
        <v>2.2186666666666667E-2</v>
      </c>
      <c r="K1351" s="51">
        <v>2.4960000000000003E-2</v>
      </c>
      <c r="L1351" s="52">
        <v>2.7733333333333339E-2</v>
      </c>
    </row>
    <row r="1352" spans="1:12" ht="12.75">
      <c r="A1352" s="41">
        <v>1311</v>
      </c>
      <c r="B1352" s="45" t="s">
        <v>992</v>
      </c>
      <c r="C1352" s="51">
        <v>4.5333333333333337E-3</v>
      </c>
      <c r="D1352" s="51">
        <v>9.0666666666666673E-3</v>
      </c>
      <c r="E1352" s="51">
        <v>1.3600000000000001E-2</v>
      </c>
      <c r="F1352" s="51">
        <v>1.8133333333333335E-2</v>
      </c>
      <c r="G1352" s="51">
        <v>2.2666666666666665E-2</v>
      </c>
      <c r="H1352" s="51">
        <v>2.7199999999999995E-2</v>
      </c>
      <c r="I1352" s="51">
        <v>3.1733333333333329E-2</v>
      </c>
      <c r="J1352" s="51">
        <v>3.6266666666666662E-2</v>
      </c>
      <c r="K1352" s="51">
        <v>4.0799999999999989E-2</v>
      </c>
      <c r="L1352" s="52">
        <v>4.5333333333333323E-2</v>
      </c>
    </row>
    <row r="1353" spans="1:12" ht="12.75">
      <c r="A1353" s="41">
        <v>1312</v>
      </c>
      <c r="B1353" s="45" t="s">
        <v>993</v>
      </c>
      <c r="C1353" s="51">
        <v>1.1610000000000002E-2</v>
      </c>
      <c r="D1353" s="51">
        <v>2.3220000000000005E-2</v>
      </c>
      <c r="E1353" s="51">
        <v>3.4830000000000007E-2</v>
      </c>
      <c r="F1353" s="51">
        <v>4.6440000000000009E-2</v>
      </c>
      <c r="G1353" s="51">
        <v>5.8050000000000004E-2</v>
      </c>
      <c r="H1353" s="51">
        <v>6.9660000000000014E-2</v>
      </c>
      <c r="I1353" s="51">
        <v>8.1270000000000023E-2</v>
      </c>
      <c r="J1353" s="51">
        <v>9.2880000000000018E-2</v>
      </c>
      <c r="K1353" s="51">
        <v>0.10449000000000003</v>
      </c>
      <c r="L1353" s="52">
        <v>0.11610000000000001</v>
      </c>
    </row>
    <row r="1354" spans="1:12" ht="12.75">
      <c r="A1354" s="41">
        <v>1313</v>
      </c>
      <c r="B1354" s="45" t="s">
        <v>994</v>
      </c>
      <c r="C1354" s="51">
        <v>4.0100000000000005E-3</v>
      </c>
      <c r="D1354" s="51">
        <v>8.0200000000000011E-3</v>
      </c>
      <c r="E1354" s="51">
        <v>1.2030000000000002E-2</v>
      </c>
      <c r="F1354" s="51">
        <v>1.6040000000000002E-2</v>
      </c>
      <c r="G1354" s="51">
        <v>2.0050000000000002E-2</v>
      </c>
      <c r="H1354" s="51">
        <v>2.4060000000000005E-2</v>
      </c>
      <c r="I1354" s="51">
        <v>2.8070000000000005E-2</v>
      </c>
      <c r="J1354" s="51">
        <v>3.2080000000000004E-2</v>
      </c>
      <c r="K1354" s="51">
        <v>3.6090000000000004E-2</v>
      </c>
      <c r="L1354" s="52">
        <v>4.0100000000000004E-2</v>
      </c>
    </row>
    <row r="1355" spans="1:12" ht="12.75">
      <c r="A1355" s="41">
        <v>1314</v>
      </c>
      <c r="B1355" s="45" t="s">
        <v>995</v>
      </c>
      <c r="C1355" s="51">
        <v>3.5866666666666668E-3</v>
      </c>
      <c r="D1355" s="51">
        <v>7.1733333333333336E-3</v>
      </c>
      <c r="E1355" s="51">
        <v>1.076E-2</v>
      </c>
      <c r="F1355" s="51">
        <v>1.4346666666666667E-2</v>
      </c>
      <c r="G1355" s="51">
        <v>1.7933333333333336E-2</v>
      </c>
      <c r="H1355" s="51">
        <v>2.1520000000000001E-2</v>
      </c>
      <c r="I1355" s="51">
        <v>2.5106666666666666E-2</v>
      </c>
      <c r="J1355" s="51">
        <v>2.8693333333333335E-2</v>
      </c>
      <c r="K1355" s="51">
        <v>3.2280000000000003E-2</v>
      </c>
      <c r="L1355" s="52">
        <v>3.5866666666666672E-2</v>
      </c>
    </row>
    <row r="1356" spans="1:12" ht="12.75">
      <c r="A1356" s="41">
        <v>1315</v>
      </c>
      <c r="B1356" s="45" t="s">
        <v>996</v>
      </c>
      <c r="C1356" s="51">
        <v>3.8833333333333333E-3</v>
      </c>
      <c r="D1356" s="51">
        <v>7.7666666666666665E-3</v>
      </c>
      <c r="E1356" s="51">
        <v>1.1650000000000001E-2</v>
      </c>
      <c r="F1356" s="51">
        <v>1.5533333333333333E-2</v>
      </c>
      <c r="G1356" s="51">
        <v>1.9416666666666665E-2</v>
      </c>
      <c r="H1356" s="51">
        <v>2.3300000000000001E-2</v>
      </c>
      <c r="I1356" s="51">
        <v>2.718333333333333E-2</v>
      </c>
      <c r="J1356" s="51">
        <v>3.1066666666666666E-2</v>
      </c>
      <c r="K1356" s="51">
        <v>3.4950000000000002E-2</v>
      </c>
      <c r="L1356" s="52">
        <v>3.8833333333333338E-2</v>
      </c>
    </row>
    <row r="1357" spans="1:12" ht="12.75">
      <c r="A1357" s="41">
        <v>1316</v>
      </c>
      <c r="B1357" s="45" t="s">
        <v>997</v>
      </c>
      <c r="C1357" s="51">
        <v>8.8666666666666668E-4</v>
      </c>
      <c r="D1357" s="51">
        <v>1.7733333333333334E-3</v>
      </c>
      <c r="E1357" s="51">
        <v>2.66E-3</v>
      </c>
      <c r="F1357" s="51">
        <v>3.5466666666666667E-3</v>
      </c>
      <c r="G1357" s="51">
        <v>4.4333333333333343E-3</v>
      </c>
      <c r="H1357" s="51">
        <v>5.3200000000000009E-3</v>
      </c>
      <c r="I1357" s="51">
        <v>6.2066666666666676E-3</v>
      </c>
      <c r="J1357" s="51">
        <v>7.0933333333333334E-3</v>
      </c>
      <c r="K1357" s="51">
        <v>7.980000000000001E-3</v>
      </c>
      <c r="L1357" s="52">
        <v>8.8666666666666668E-3</v>
      </c>
    </row>
    <row r="1358" spans="1:12" ht="12.75">
      <c r="A1358" s="41">
        <v>1317</v>
      </c>
      <c r="B1358" s="45" t="s">
        <v>998</v>
      </c>
      <c r="C1358" s="51">
        <v>1.4086666666666666E-2</v>
      </c>
      <c r="D1358" s="51">
        <v>2.8173333333333331E-2</v>
      </c>
      <c r="E1358" s="51">
        <v>4.2259999999999999E-2</v>
      </c>
      <c r="F1358" s="51">
        <v>5.6346666666666663E-2</v>
      </c>
      <c r="G1358" s="51">
        <v>7.0433333333333334E-2</v>
      </c>
      <c r="H1358" s="51">
        <v>8.4520000000000012E-2</v>
      </c>
      <c r="I1358" s="51">
        <v>9.8606666666666676E-2</v>
      </c>
      <c r="J1358" s="51">
        <v>0.11269333333333334</v>
      </c>
      <c r="K1358" s="51">
        <v>0.12678</v>
      </c>
      <c r="L1358" s="52">
        <v>0.1408666666666667</v>
      </c>
    </row>
    <row r="1359" spans="1:12" ht="12.75">
      <c r="A1359" s="41">
        <v>1318</v>
      </c>
      <c r="B1359" s="45" t="s">
        <v>999</v>
      </c>
      <c r="C1359" s="51">
        <v>4.5933333333333329E-3</v>
      </c>
      <c r="D1359" s="51">
        <v>9.1866666666666659E-3</v>
      </c>
      <c r="E1359" s="51">
        <v>1.3779999999999999E-2</v>
      </c>
      <c r="F1359" s="51">
        <v>1.8373333333333332E-2</v>
      </c>
      <c r="G1359" s="51">
        <v>2.296666666666667E-2</v>
      </c>
      <c r="H1359" s="51">
        <v>2.7560000000000001E-2</v>
      </c>
      <c r="I1359" s="51">
        <v>3.2153333333333339E-2</v>
      </c>
      <c r="J1359" s="51">
        <v>3.6746666666666671E-2</v>
      </c>
      <c r="K1359" s="51">
        <v>4.1340000000000009E-2</v>
      </c>
      <c r="L1359" s="52">
        <v>4.593333333333334E-2</v>
      </c>
    </row>
    <row r="1360" spans="1:12" ht="12.75">
      <c r="A1360" s="41">
        <v>1319</v>
      </c>
      <c r="B1360" s="45" t="s">
        <v>1000</v>
      </c>
      <c r="C1360" s="51">
        <v>6.5333333333333324E-4</v>
      </c>
      <c r="D1360" s="51">
        <v>1.3066666666666665E-3</v>
      </c>
      <c r="E1360" s="51">
        <v>1.9599999999999999E-3</v>
      </c>
      <c r="F1360" s="51">
        <v>2.613333333333333E-3</v>
      </c>
      <c r="G1360" s="51">
        <v>3.2666666666666664E-3</v>
      </c>
      <c r="H1360" s="51">
        <v>3.9199999999999999E-3</v>
      </c>
      <c r="I1360" s="51">
        <v>4.573333333333332E-3</v>
      </c>
      <c r="J1360" s="51">
        <v>5.2266666666666659E-3</v>
      </c>
      <c r="K1360" s="51">
        <v>5.8799999999999981E-3</v>
      </c>
      <c r="L1360" s="52">
        <v>6.533333333333332E-3</v>
      </c>
    </row>
    <row r="1361" spans="1:12" ht="12.75">
      <c r="A1361" s="41">
        <v>1320</v>
      </c>
      <c r="B1361" s="45" t="s">
        <v>1000</v>
      </c>
      <c r="C1361" s="51">
        <v>3.2666666666666662E-4</v>
      </c>
      <c r="D1361" s="51">
        <v>6.5333333333333324E-4</v>
      </c>
      <c r="E1361" s="51">
        <v>9.7999999999999997E-4</v>
      </c>
      <c r="F1361" s="51">
        <v>1.3066666666666665E-3</v>
      </c>
      <c r="G1361" s="51">
        <v>1.6333333333333332E-3</v>
      </c>
      <c r="H1361" s="51">
        <v>1.9599999999999999E-3</v>
      </c>
      <c r="I1361" s="51">
        <v>2.286666666666666E-3</v>
      </c>
      <c r="J1361" s="51">
        <v>2.613333333333333E-3</v>
      </c>
      <c r="K1361" s="51">
        <v>2.939999999999999E-3</v>
      </c>
      <c r="L1361" s="52">
        <v>3.266666666666666E-3</v>
      </c>
    </row>
    <row r="1362" spans="1:12" ht="12.75">
      <c r="A1362" s="41">
        <v>1321</v>
      </c>
      <c r="B1362" s="45" t="s">
        <v>1001</v>
      </c>
      <c r="C1362" s="51">
        <v>1.4366666666666664E-3</v>
      </c>
      <c r="D1362" s="51">
        <v>2.8733333333333328E-3</v>
      </c>
      <c r="E1362" s="51">
        <v>4.3099999999999996E-3</v>
      </c>
      <c r="F1362" s="51">
        <v>5.7466666666666655E-3</v>
      </c>
      <c r="G1362" s="51">
        <v>7.1833333333333332E-3</v>
      </c>
      <c r="H1362" s="51">
        <v>8.6199999999999992E-3</v>
      </c>
      <c r="I1362" s="51">
        <v>1.0056666666666667E-2</v>
      </c>
      <c r="J1362" s="51">
        <v>1.1493333333333333E-2</v>
      </c>
      <c r="K1362" s="51">
        <v>1.2929999999999999E-2</v>
      </c>
      <c r="L1362" s="52">
        <v>1.4366666666666666E-2</v>
      </c>
    </row>
    <row r="1363" spans="1:12" ht="12.75">
      <c r="A1363" s="41">
        <v>1322</v>
      </c>
      <c r="B1363" s="45" t="s">
        <v>1002</v>
      </c>
      <c r="C1363" s="51">
        <v>5.5566666666666664E-3</v>
      </c>
      <c r="D1363" s="51">
        <v>1.1113333333333333E-2</v>
      </c>
      <c r="E1363" s="51">
        <v>1.6669999999999997E-2</v>
      </c>
      <c r="F1363" s="51">
        <v>2.2226666666666665E-2</v>
      </c>
      <c r="G1363" s="51">
        <v>2.7783333333333333E-2</v>
      </c>
      <c r="H1363" s="51">
        <v>3.3339999999999995E-2</v>
      </c>
      <c r="I1363" s="51">
        <v>3.8896666666666663E-2</v>
      </c>
      <c r="J1363" s="51">
        <v>4.4453333333333331E-2</v>
      </c>
      <c r="K1363" s="51">
        <v>5.0009999999999992E-2</v>
      </c>
      <c r="L1363" s="52">
        <v>5.5566666666666653E-2</v>
      </c>
    </row>
    <row r="1364" spans="1:12" ht="12.75">
      <c r="A1364" s="41">
        <v>1323</v>
      </c>
      <c r="B1364" s="45" t="s">
        <v>1003</v>
      </c>
      <c r="C1364" s="51">
        <v>2.1333333333333336E-4</v>
      </c>
      <c r="D1364" s="51">
        <v>4.2666666666666672E-4</v>
      </c>
      <c r="E1364" s="51">
        <v>6.4000000000000005E-4</v>
      </c>
      <c r="F1364" s="51">
        <v>8.5333333333333344E-4</v>
      </c>
      <c r="G1364" s="51">
        <v>1.0666666666666667E-3</v>
      </c>
      <c r="H1364" s="51">
        <v>1.2799999999999999E-3</v>
      </c>
      <c r="I1364" s="51">
        <v>1.4933333333333333E-3</v>
      </c>
      <c r="J1364" s="51">
        <v>1.7066666666666667E-3</v>
      </c>
      <c r="K1364" s="51">
        <v>1.9199999999999998E-3</v>
      </c>
      <c r="L1364" s="52">
        <v>2.133333333333333E-3</v>
      </c>
    </row>
    <row r="1365" spans="1:12" ht="12.75">
      <c r="A1365" s="41">
        <v>1324</v>
      </c>
      <c r="B1365" s="45" t="s">
        <v>1004</v>
      </c>
      <c r="C1365" s="51">
        <v>7.4333333333333326E-3</v>
      </c>
      <c r="D1365" s="51">
        <v>1.4866666666666665E-2</v>
      </c>
      <c r="E1365" s="51">
        <v>2.2299999999999997E-2</v>
      </c>
      <c r="F1365" s="51">
        <v>2.973333333333333E-2</v>
      </c>
      <c r="G1365" s="51">
        <v>3.716666666666666E-2</v>
      </c>
      <c r="H1365" s="51">
        <v>4.4599999999999987E-2</v>
      </c>
      <c r="I1365" s="51">
        <v>5.203333333333332E-2</v>
      </c>
      <c r="J1365" s="51">
        <v>5.9466666666666654E-2</v>
      </c>
      <c r="K1365" s="51">
        <v>6.6899999999999987E-2</v>
      </c>
      <c r="L1365" s="52">
        <v>7.4333333333333307E-2</v>
      </c>
    </row>
    <row r="1366" spans="1:12" ht="12.75">
      <c r="A1366" s="41">
        <v>1325</v>
      </c>
      <c r="B1366" s="45" t="s">
        <v>1005</v>
      </c>
      <c r="C1366" s="51">
        <v>2.0766666666666668E-3</v>
      </c>
      <c r="D1366" s="51">
        <v>4.1533333333333335E-3</v>
      </c>
      <c r="E1366" s="51">
        <v>6.2300000000000003E-3</v>
      </c>
      <c r="F1366" s="51">
        <v>8.3066666666666671E-3</v>
      </c>
      <c r="G1366" s="51">
        <v>1.0383333333333335E-2</v>
      </c>
      <c r="H1366" s="51">
        <v>1.2460000000000002E-2</v>
      </c>
      <c r="I1366" s="51">
        <v>1.453666666666667E-2</v>
      </c>
      <c r="J1366" s="51">
        <v>1.6613333333333338E-2</v>
      </c>
      <c r="K1366" s="51">
        <v>1.8690000000000005E-2</v>
      </c>
      <c r="L1366" s="52">
        <v>2.0766666666666673E-2</v>
      </c>
    </row>
    <row r="1367" spans="1:12" ht="12.75">
      <c r="A1367" s="41">
        <v>1326</v>
      </c>
      <c r="B1367" s="45" t="s">
        <v>1005</v>
      </c>
      <c r="C1367" s="51">
        <v>3.1966666666666662E-3</v>
      </c>
      <c r="D1367" s="51">
        <v>6.3933333333333325E-3</v>
      </c>
      <c r="E1367" s="51">
        <v>9.5899999999999978E-3</v>
      </c>
      <c r="F1367" s="51">
        <v>1.2786666666666665E-2</v>
      </c>
      <c r="G1367" s="51">
        <v>1.5983333333333332E-2</v>
      </c>
      <c r="H1367" s="51">
        <v>1.9179999999999999E-2</v>
      </c>
      <c r="I1367" s="51">
        <v>2.2376666666666666E-2</v>
      </c>
      <c r="J1367" s="51">
        <v>2.557333333333333E-2</v>
      </c>
      <c r="K1367" s="51">
        <v>2.8769999999999997E-2</v>
      </c>
      <c r="L1367" s="52">
        <v>3.1966666666666664E-2</v>
      </c>
    </row>
    <row r="1368" spans="1:12" ht="12.75">
      <c r="A1368" s="41">
        <v>1327</v>
      </c>
      <c r="B1368" s="45" t="s">
        <v>1005</v>
      </c>
      <c r="C1368" s="51">
        <v>7.6699999999999997E-3</v>
      </c>
      <c r="D1368" s="51">
        <v>1.5339999999999999E-2</v>
      </c>
      <c r="E1368" s="51">
        <v>2.3009999999999999E-2</v>
      </c>
      <c r="F1368" s="51">
        <v>3.0679999999999999E-2</v>
      </c>
      <c r="G1368" s="51">
        <v>3.8350000000000002E-2</v>
      </c>
      <c r="H1368" s="51">
        <v>4.6020000000000005E-2</v>
      </c>
      <c r="I1368" s="51">
        <v>5.3690000000000002E-2</v>
      </c>
      <c r="J1368" s="51">
        <v>6.1359999999999998E-2</v>
      </c>
      <c r="K1368" s="51">
        <v>6.9029999999999994E-2</v>
      </c>
      <c r="L1368" s="52">
        <v>7.669999999999999E-2</v>
      </c>
    </row>
    <row r="1369" spans="1:12" ht="12.75">
      <c r="A1369" s="41">
        <v>1328</v>
      </c>
      <c r="B1369" s="45" t="s">
        <v>991</v>
      </c>
      <c r="C1369" s="51">
        <v>9.4233333333333322E-3</v>
      </c>
      <c r="D1369" s="51">
        <v>1.8846666666666664E-2</v>
      </c>
      <c r="E1369" s="51">
        <v>2.8269999999999997E-2</v>
      </c>
      <c r="F1369" s="51">
        <v>3.7693333333333329E-2</v>
      </c>
      <c r="G1369" s="51">
        <v>4.7116666666666668E-2</v>
      </c>
      <c r="H1369" s="51">
        <v>5.6540000000000007E-2</v>
      </c>
      <c r="I1369" s="51">
        <v>6.5963333333333346E-2</v>
      </c>
      <c r="J1369" s="51">
        <v>7.5386666666666671E-2</v>
      </c>
      <c r="K1369" s="51">
        <v>8.481000000000001E-2</v>
      </c>
      <c r="L1369" s="52">
        <v>9.4233333333333336E-2</v>
      </c>
    </row>
    <row r="1370" spans="1:12" ht="12.75">
      <c r="A1370" s="41">
        <v>1329</v>
      </c>
      <c r="B1370" s="45" t="s">
        <v>991</v>
      </c>
      <c r="C1370" s="51">
        <v>3.0699999999999994E-3</v>
      </c>
      <c r="D1370" s="51">
        <v>6.1399999999999988E-3</v>
      </c>
      <c r="E1370" s="51">
        <v>9.2099999999999977E-3</v>
      </c>
      <c r="F1370" s="51">
        <v>1.2279999999999998E-2</v>
      </c>
      <c r="G1370" s="51">
        <v>1.5349999999999996E-2</v>
      </c>
      <c r="H1370" s="51">
        <v>1.8419999999999992E-2</v>
      </c>
      <c r="I1370" s="51">
        <v>2.1489999999999992E-2</v>
      </c>
      <c r="J1370" s="51">
        <v>2.4559999999999992E-2</v>
      </c>
      <c r="K1370" s="51">
        <v>2.7629999999999988E-2</v>
      </c>
      <c r="L1370" s="52">
        <v>3.0699999999999984E-2</v>
      </c>
    </row>
    <row r="1371" spans="1:12" ht="12.75">
      <c r="A1371" s="41">
        <v>1330</v>
      </c>
      <c r="B1371" s="45" t="s">
        <v>991</v>
      </c>
      <c r="C1371" s="51">
        <v>3.0266666666666662E-3</v>
      </c>
      <c r="D1371" s="51">
        <v>6.0533333333333324E-3</v>
      </c>
      <c r="E1371" s="51">
        <v>9.0799999999999978E-3</v>
      </c>
      <c r="F1371" s="51">
        <v>1.2106666666666665E-2</v>
      </c>
      <c r="G1371" s="51">
        <v>1.5133333333333332E-2</v>
      </c>
      <c r="H1371" s="51">
        <v>1.8159999999999999E-2</v>
      </c>
      <c r="I1371" s="51">
        <v>2.1186666666666666E-2</v>
      </c>
      <c r="J1371" s="51">
        <v>2.421333333333333E-2</v>
      </c>
      <c r="K1371" s="51">
        <v>2.724E-2</v>
      </c>
      <c r="L1371" s="52">
        <v>3.0266666666666664E-2</v>
      </c>
    </row>
    <row r="1372" spans="1:12" ht="12.75">
      <c r="A1372" s="41">
        <v>1331</v>
      </c>
      <c r="B1372" s="45" t="s">
        <v>1006</v>
      </c>
      <c r="C1372" s="51">
        <v>5.5733333333333347E-3</v>
      </c>
      <c r="D1372" s="51">
        <v>1.1146666666666669E-2</v>
      </c>
      <c r="E1372" s="51">
        <v>1.6720000000000006E-2</v>
      </c>
      <c r="F1372" s="51">
        <v>2.2293333333333339E-2</v>
      </c>
      <c r="G1372" s="51">
        <v>2.7866666666666672E-2</v>
      </c>
      <c r="H1372" s="51">
        <v>3.3440000000000004E-2</v>
      </c>
      <c r="I1372" s="51">
        <v>3.9013333333333337E-2</v>
      </c>
      <c r="J1372" s="51">
        <v>4.458666666666667E-2</v>
      </c>
      <c r="K1372" s="51">
        <v>5.016000000000001E-2</v>
      </c>
      <c r="L1372" s="52">
        <v>5.5733333333333343E-2</v>
      </c>
    </row>
    <row r="1373" spans="1:12" ht="12.75">
      <c r="A1373" s="41">
        <v>1332</v>
      </c>
      <c r="B1373" s="45" t="s">
        <v>1006</v>
      </c>
      <c r="C1373" s="51">
        <v>8.879999999999999E-3</v>
      </c>
      <c r="D1373" s="51">
        <v>1.7759999999999998E-2</v>
      </c>
      <c r="E1373" s="51">
        <v>2.6639999999999997E-2</v>
      </c>
      <c r="F1373" s="51">
        <v>3.5519999999999996E-2</v>
      </c>
      <c r="G1373" s="51">
        <v>4.4400000000000002E-2</v>
      </c>
      <c r="H1373" s="51">
        <v>5.3280000000000008E-2</v>
      </c>
      <c r="I1373" s="51">
        <v>6.2160000000000007E-2</v>
      </c>
      <c r="J1373" s="51">
        <v>7.1040000000000006E-2</v>
      </c>
      <c r="K1373" s="51">
        <v>7.9920000000000019E-2</v>
      </c>
      <c r="L1373" s="52">
        <v>8.8800000000000018E-2</v>
      </c>
    </row>
    <row r="1374" spans="1:12" ht="12.75">
      <c r="A1374" s="41">
        <v>1333</v>
      </c>
      <c r="B1374" s="45" t="s">
        <v>1006</v>
      </c>
      <c r="C1374" s="51">
        <v>2.4026666666666665E-2</v>
      </c>
      <c r="D1374" s="51">
        <v>4.805333333333333E-2</v>
      </c>
      <c r="E1374" s="51">
        <v>7.2079999999999991E-2</v>
      </c>
      <c r="F1374" s="51">
        <v>9.610666666666666E-2</v>
      </c>
      <c r="G1374" s="51">
        <v>0.12013333333333331</v>
      </c>
      <c r="H1374" s="51">
        <v>0.14415999999999995</v>
      </c>
      <c r="I1374" s="51">
        <v>0.16818666666666662</v>
      </c>
      <c r="J1374" s="51">
        <v>0.19221333333333329</v>
      </c>
      <c r="K1374" s="51">
        <v>0.21623999999999993</v>
      </c>
      <c r="L1374" s="52">
        <v>0.24026666666666657</v>
      </c>
    </row>
    <row r="1375" spans="1:12" ht="12.75">
      <c r="A1375" s="41">
        <v>1334</v>
      </c>
      <c r="B1375" s="45" t="s">
        <v>1006</v>
      </c>
      <c r="C1375" s="51">
        <v>1.2266666666666667E-3</v>
      </c>
      <c r="D1375" s="51">
        <v>2.4533333333333334E-3</v>
      </c>
      <c r="E1375" s="51">
        <v>3.6800000000000001E-3</v>
      </c>
      <c r="F1375" s="51">
        <v>4.9066666666666668E-3</v>
      </c>
      <c r="G1375" s="51">
        <v>6.1333333333333327E-3</v>
      </c>
      <c r="H1375" s="51">
        <v>7.3599999999999985E-3</v>
      </c>
      <c r="I1375" s="51">
        <v>8.5866666666666661E-3</v>
      </c>
      <c r="J1375" s="51">
        <v>9.8133333333333319E-3</v>
      </c>
      <c r="K1375" s="51">
        <v>1.1039999999999998E-2</v>
      </c>
      <c r="L1375" s="52">
        <v>1.2266666666666665E-2</v>
      </c>
    </row>
    <row r="1376" spans="1:12" ht="12.75">
      <c r="A1376" s="41">
        <v>1335</v>
      </c>
      <c r="B1376" s="45" t="s">
        <v>1007</v>
      </c>
      <c r="C1376" s="51">
        <v>5.3600000000000002E-3</v>
      </c>
      <c r="D1376" s="51">
        <v>1.072E-2</v>
      </c>
      <c r="E1376" s="51">
        <v>1.6080000000000001E-2</v>
      </c>
      <c r="F1376" s="51">
        <v>2.1440000000000001E-2</v>
      </c>
      <c r="G1376" s="51">
        <v>2.6799999999999997E-2</v>
      </c>
      <c r="H1376" s="51">
        <v>3.2160000000000001E-2</v>
      </c>
      <c r="I1376" s="51">
        <v>3.7520000000000005E-2</v>
      </c>
      <c r="J1376" s="51">
        <v>4.2880000000000001E-2</v>
      </c>
      <c r="K1376" s="51">
        <v>4.8240000000000005E-2</v>
      </c>
      <c r="L1376" s="52">
        <v>5.3599999999999995E-2</v>
      </c>
    </row>
    <row r="1377" spans="1:12" ht="12.75">
      <c r="A1377" s="41">
        <v>1336</v>
      </c>
      <c r="B1377" s="45" t="s">
        <v>1007</v>
      </c>
      <c r="C1377" s="51">
        <v>3.4933333333333327E-3</v>
      </c>
      <c r="D1377" s="51">
        <v>6.9866666666666653E-3</v>
      </c>
      <c r="E1377" s="51">
        <v>1.0479999999999998E-2</v>
      </c>
      <c r="F1377" s="51">
        <v>1.3973333333333331E-2</v>
      </c>
      <c r="G1377" s="51">
        <v>1.7466666666666665E-2</v>
      </c>
      <c r="H1377" s="51">
        <v>2.0959999999999999E-2</v>
      </c>
      <c r="I1377" s="51">
        <v>2.4453333333333334E-2</v>
      </c>
      <c r="J1377" s="51">
        <v>2.7946666666666661E-2</v>
      </c>
      <c r="K1377" s="51">
        <v>3.1439999999999996E-2</v>
      </c>
      <c r="L1377" s="52">
        <v>3.4933333333333323E-2</v>
      </c>
    </row>
    <row r="1378" spans="1:12" ht="12.75">
      <c r="A1378" s="41">
        <v>1337</v>
      </c>
      <c r="B1378" s="45" t="s">
        <v>1008</v>
      </c>
      <c r="C1378" s="51">
        <v>2.5456666666666666E-2</v>
      </c>
      <c r="D1378" s="51">
        <v>5.0913333333333331E-2</v>
      </c>
      <c r="E1378" s="51">
        <v>7.6369999999999993E-2</v>
      </c>
      <c r="F1378" s="51">
        <v>0.10182666666666666</v>
      </c>
      <c r="G1378" s="51">
        <v>0.1272833333333333</v>
      </c>
      <c r="H1378" s="51">
        <v>0.15273999999999999</v>
      </c>
      <c r="I1378" s="51">
        <v>0.17819666666666661</v>
      </c>
      <c r="J1378" s="51">
        <v>0.2036533333333333</v>
      </c>
      <c r="K1378" s="51">
        <v>0.22910999999999992</v>
      </c>
      <c r="L1378" s="52">
        <v>0.25456666666666661</v>
      </c>
    </row>
    <row r="1379" spans="1:12" ht="12.75">
      <c r="A1379" s="41">
        <v>1338</v>
      </c>
      <c r="B1379" s="45" t="s">
        <v>1009</v>
      </c>
      <c r="C1379" s="51">
        <v>3.14E-3</v>
      </c>
      <c r="D1379" s="51">
        <v>6.28E-3</v>
      </c>
      <c r="E1379" s="51">
        <v>9.4199999999999996E-3</v>
      </c>
      <c r="F1379" s="51">
        <v>1.256E-2</v>
      </c>
      <c r="G1379" s="51">
        <v>1.5699999999999999E-2</v>
      </c>
      <c r="H1379" s="51">
        <v>1.8839999999999996E-2</v>
      </c>
      <c r="I1379" s="51">
        <v>2.1979999999999996E-2</v>
      </c>
      <c r="J1379" s="51">
        <v>2.5119999999999996E-2</v>
      </c>
      <c r="K1379" s="51">
        <v>2.8259999999999993E-2</v>
      </c>
      <c r="L1379" s="52">
        <v>3.139999999999999E-2</v>
      </c>
    </row>
    <row r="1380" spans="1:12" ht="12.75">
      <c r="A1380" s="41">
        <v>1339</v>
      </c>
      <c r="B1380" s="45" t="s">
        <v>1010</v>
      </c>
      <c r="C1380" s="51">
        <v>8.3333333333333328E-4</v>
      </c>
      <c r="D1380" s="51">
        <v>1.6666666666666666E-3</v>
      </c>
      <c r="E1380" s="51">
        <v>2.4999999999999996E-3</v>
      </c>
      <c r="F1380" s="51">
        <v>3.3333333333333331E-3</v>
      </c>
      <c r="G1380" s="51">
        <v>4.1666666666666666E-3</v>
      </c>
      <c r="H1380" s="51">
        <v>5.0000000000000001E-3</v>
      </c>
      <c r="I1380" s="51">
        <v>5.8333333333333336E-3</v>
      </c>
      <c r="J1380" s="51">
        <v>6.6666666666666662E-3</v>
      </c>
      <c r="K1380" s="51">
        <v>7.4999999999999997E-3</v>
      </c>
      <c r="L1380" s="52">
        <v>8.3333333333333332E-3</v>
      </c>
    </row>
    <row r="1381" spans="1:12" ht="12.75">
      <c r="A1381" s="41">
        <v>1340</v>
      </c>
      <c r="B1381" s="45" t="s">
        <v>1010</v>
      </c>
      <c r="C1381" s="51">
        <v>1.2333333333333335E-2</v>
      </c>
      <c r="D1381" s="51">
        <v>2.466666666666667E-2</v>
      </c>
      <c r="E1381" s="51">
        <v>3.7000000000000005E-2</v>
      </c>
      <c r="F1381" s="51">
        <v>4.933333333333334E-2</v>
      </c>
      <c r="G1381" s="51">
        <v>6.1666666666666668E-2</v>
      </c>
      <c r="H1381" s="51">
        <v>7.3999999999999996E-2</v>
      </c>
      <c r="I1381" s="51">
        <v>8.6333333333333331E-2</v>
      </c>
      <c r="J1381" s="51">
        <v>9.866666666666668E-2</v>
      </c>
      <c r="K1381" s="51">
        <v>0.11100000000000002</v>
      </c>
      <c r="L1381" s="52">
        <v>0.12333333333333335</v>
      </c>
    </row>
    <row r="1382" spans="1:12" ht="12.75">
      <c r="A1382" s="41">
        <v>1341</v>
      </c>
      <c r="B1382" s="45" t="s">
        <v>1010</v>
      </c>
      <c r="C1382" s="51">
        <v>3.833333333333333E-2</v>
      </c>
      <c r="D1382" s="51">
        <v>7.6666666666666661E-2</v>
      </c>
      <c r="E1382" s="51">
        <v>0.11499999999999999</v>
      </c>
      <c r="F1382" s="51">
        <v>0.15333333333333332</v>
      </c>
      <c r="G1382" s="51">
        <v>0.19166666666666665</v>
      </c>
      <c r="H1382" s="51">
        <v>0.22999999999999998</v>
      </c>
      <c r="I1382" s="51">
        <v>0.26833333333333331</v>
      </c>
      <c r="J1382" s="51">
        <v>0.30666666666666664</v>
      </c>
      <c r="K1382" s="51">
        <v>0.34499999999999997</v>
      </c>
      <c r="L1382" s="52">
        <v>0.3833333333333333</v>
      </c>
    </row>
    <row r="1383" spans="1:12" ht="12.75">
      <c r="A1383" s="41">
        <v>1342</v>
      </c>
      <c r="B1383" s="45" t="s">
        <v>1010</v>
      </c>
      <c r="C1383" s="51">
        <v>8.3866666666666673E-3</v>
      </c>
      <c r="D1383" s="51">
        <v>1.6773333333333335E-2</v>
      </c>
      <c r="E1383" s="51">
        <v>2.5160000000000002E-2</v>
      </c>
      <c r="F1383" s="51">
        <v>3.3546666666666669E-2</v>
      </c>
      <c r="G1383" s="51">
        <v>4.1933333333333329E-2</v>
      </c>
      <c r="H1383" s="51">
        <v>5.031999999999999E-2</v>
      </c>
      <c r="I1383" s="51">
        <v>5.8706666666666657E-2</v>
      </c>
      <c r="J1383" s="51">
        <v>6.7093333333333324E-2</v>
      </c>
      <c r="K1383" s="51">
        <v>7.5479999999999992E-2</v>
      </c>
      <c r="L1383" s="52">
        <v>8.3866666666666645E-2</v>
      </c>
    </row>
    <row r="1384" spans="1:12" ht="12.75">
      <c r="A1384" s="41">
        <v>1343</v>
      </c>
      <c r="B1384" s="45" t="s">
        <v>1011</v>
      </c>
      <c r="C1384" s="51">
        <v>1.9333333333333333E-4</v>
      </c>
      <c r="D1384" s="51">
        <v>3.8666666666666667E-4</v>
      </c>
      <c r="E1384" s="51">
        <v>5.8E-4</v>
      </c>
      <c r="F1384" s="51">
        <v>7.7333333333333334E-4</v>
      </c>
      <c r="G1384" s="51">
        <v>9.6666666666666667E-4</v>
      </c>
      <c r="H1384" s="51">
        <v>1.16E-3</v>
      </c>
      <c r="I1384" s="51">
        <v>1.3533333333333333E-3</v>
      </c>
      <c r="J1384" s="51">
        <v>1.5466666666666667E-3</v>
      </c>
      <c r="K1384" s="51">
        <v>1.74E-3</v>
      </c>
      <c r="L1384" s="52">
        <v>1.9333333333333333E-3</v>
      </c>
    </row>
    <row r="1385" spans="1:12" ht="12.75">
      <c r="A1385" s="41">
        <v>1344</v>
      </c>
      <c r="B1385" s="45" t="s">
        <v>1011</v>
      </c>
      <c r="C1385" s="51">
        <v>9.9999999999999991E-6</v>
      </c>
      <c r="D1385" s="51">
        <v>1.9999999999999998E-5</v>
      </c>
      <c r="E1385" s="51">
        <v>2.9999999999999997E-5</v>
      </c>
      <c r="F1385" s="51">
        <v>3.9999999999999996E-5</v>
      </c>
      <c r="G1385" s="51">
        <v>5.0000000000000002E-5</v>
      </c>
      <c r="H1385" s="51">
        <v>6.0000000000000008E-5</v>
      </c>
      <c r="I1385" s="51">
        <v>7.0000000000000007E-5</v>
      </c>
      <c r="J1385" s="51">
        <v>8.0000000000000007E-5</v>
      </c>
      <c r="K1385" s="51">
        <v>9.0000000000000019E-5</v>
      </c>
      <c r="L1385" s="52">
        <v>1E-4</v>
      </c>
    </row>
    <row r="1386" spans="1:12" ht="12.75">
      <c r="A1386" s="41">
        <v>1345</v>
      </c>
      <c r="B1386" s="45" t="s">
        <v>1012</v>
      </c>
      <c r="C1386" s="51">
        <v>4.2333333333333334E-4</v>
      </c>
      <c r="D1386" s="51">
        <v>8.4666666666666668E-4</v>
      </c>
      <c r="E1386" s="51">
        <v>1.2700000000000001E-3</v>
      </c>
      <c r="F1386" s="51">
        <v>1.6933333333333334E-3</v>
      </c>
      <c r="G1386" s="51">
        <v>2.1166666666666669E-3</v>
      </c>
      <c r="H1386" s="51">
        <v>2.5400000000000006E-3</v>
      </c>
      <c r="I1386" s="51">
        <v>2.9633333333333339E-3</v>
      </c>
      <c r="J1386" s="51">
        <v>3.3866666666666672E-3</v>
      </c>
      <c r="K1386" s="51">
        <v>3.8100000000000009E-3</v>
      </c>
      <c r="L1386" s="52">
        <v>4.2333333333333346E-3</v>
      </c>
    </row>
    <row r="1387" spans="1:12" ht="25.5">
      <c r="A1387" s="41">
        <v>1346</v>
      </c>
      <c r="B1387" s="45" t="s">
        <v>1013</v>
      </c>
      <c r="C1387" s="51">
        <v>2.2846666666666661E-2</v>
      </c>
      <c r="D1387" s="51">
        <v>4.5693333333333322E-2</v>
      </c>
      <c r="E1387" s="51">
        <v>6.853999999999999E-2</v>
      </c>
      <c r="F1387" s="51">
        <v>9.1386666666666644E-2</v>
      </c>
      <c r="G1387" s="51">
        <v>0.11423333333333333</v>
      </c>
      <c r="H1387" s="51">
        <v>0.13707999999999998</v>
      </c>
      <c r="I1387" s="51">
        <v>0.15992666666666666</v>
      </c>
      <c r="J1387" s="51">
        <v>0.18277333333333332</v>
      </c>
      <c r="K1387" s="51">
        <v>0.20561999999999997</v>
      </c>
      <c r="L1387" s="52">
        <v>0.22846666666666665</v>
      </c>
    </row>
    <row r="1388" spans="1:12" ht="25.5">
      <c r="A1388" s="41">
        <v>1347</v>
      </c>
      <c r="B1388" s="45" t="s">
        <v>1013</v>
      </c>
      <c r="C1388" s="51">
        <v>3.2666666666666664E-3</v>
      </c>
      <c r="D1388" s="51">
        <v>6.5333333333333328E-3</v>
      </c>
      <c r="E1388" s="51">
        <v>9.7999999999999997E-3</v>
      </c>
      <c r="F1388" s="51">
        <v>1.3066666666666666E-2</v>
      </c>
      <c r="G1388" s="51">
        <v>1.6333333333333332E-2</v>
      </c>
      <c r="H1388" s="51">
        <v>1.9599999999999999E-2</v>
      </c>
      <c r="I1388" s="51">
        <v>2.2866666666666667E-2</v>
      </c>
      <c r="J1388" s="51">
        <v>2.6133333333333335E-2</v>
      </c>
      <c r="K1388" s="51">
        <v>2.9400000000000003E-2</v>
      </c>
      <c r="L1388" s="52">
        <v>3.266666666666667E-2</v>
      </c>
    </row>
    <row r="1389" spans="1:12" ht="25.5">
      <c r="A1389" s="41">
        <v>1348</v>
      </c>
      <c r="B1389" s="45" t="s">
        <v>1013</v>
      </c>
      <c r="C1389" s="51">
        <v>3.2666666666666662E-4</v>
      </c>
      <c r="D1389" s="51">
        <v>6.5333333333333324E-4</v>
      </c>
      <c r="E1389" s="51">
        <v>9.7999999999999997E-4</v>
      </c>
      <c r="F1389" s="51">
        <v>1.3066666666666665E-3</v>
      </c>
      <c r="G1389" s="51">
        <v>1.6333333333333332E-3</v>
      </c>
      <c r="H1389" s="51">
        <v>1.9599999999999999E-3</v>
      </c>
      <c r="I1389" s="51">
        <v>2.286666666666666E-3</v>
      </c>
      <c r="J1389" s="51">
        <v>2.613333333333333E-3</v>
      </c>
      <c r="K1389" s="51">
        <v>2.939999999999999E-3</v>
      </c>
      <c r="L1389" s="52">
        <v>3.266666666666666E-3</v>
      </c>
    </row>
    <row r="1390" spans="1:12" ht="12.75">
      <c r="A1390" s="41">
        <v>1349</v>
      </c>
      <c r="B1390" s="45" t="s">
        <v>1014</v>
      </c>
      <c r="C1390" s="51">
        <v>2.3000000000000001E-4</v>
      </c>
      <c r="D1390" s="51">
        <v>4.6000000000000001E-4</v>
      </c>
      <c r="E1390" s="51">
        <v>6.9000000000000008E-4</v>
      </c>
      <c r="F1390" s="51">
        <v>9.2000000000000003E-4</v>
      </c>
      <c r="G1390" s="51">
        <v>1.15E-3</v>
      </c>
      <c r="H1390" s="51">
        <v>1.3800000000000002E-3</v>
      </c>
      <c r="I1390" s="51">
        <v>1.6099999999999999E-3</v>
      </c>
      <c r="J1390" s="51">
        <v>1.8400000000000001E-3</v>
      </c>
      <c r="K1390" s="51">
        <v>2.0700000000000002E-3</v>
      </c>
      <c r="L1390" s="52">
        <v>2.3000000000000004E-3</v>
      </c>
    </row>
    <row r="1391" spans="1:12" ht="12.75">
      <c r="A1391" s="41">
        <v>1350</v>
      </c>
      <c r="B1391" s="45" t="s">
        <v>1015</v>
      </c>
      <c r="C1391" s="51">
        <v>4.3400000000000001E-3</v>
      </c>
      <c r="D1391" s="51">
        <v>8.6800000000000002E-3</v>
      </c>
      <c r="E1391" s="51">
        <v>1.302E-2</v>
      </c>
      <c r="F1391" s="51">
        <v>1.736E-2</v>
      </c>
      <c r="G1391" s="51">
        <v>2.1700000000000004E-2</v>
      </c>
      <c r="H1391" s="51">
        <v>2.6040000000000008E-2</v>
      </c>
      <c r="I1391" s="51">
        <v>3.0380000000000008E-2</v>
      </c>
      <c r="J1391" s="51">
        <v>3.4720000000000008E-2</v>
      </c>
      <c r="K1391" s="51">
        <v>3.9060000000000011E-2</v>
      </c>
      <c r="L1391" s="52">
        <v>4.3400000000000015E-2</v>
      </c>
    </row>
    <row r="1392" spans="1:12" ht="12.75">
      <c r="A1392" s="41">
        <v>1351</v>
      </c>
      <c r="B1392" s="45" t="s">
        <v>1016</v>
      </c>
      <c r="C1392" s="51">
        <v>3.6866666666666671E-3</v>
      </c>
      <c r="D1392" s="51">
        <v>7.3733333333333342E-3</v>
      </c>
      <c r="E1392" s="51">
        <v>1.106E-2</v>
      </c>
      <c r="F1392" s="51">
        <v>1.4746666666666668E-2</v>
      </c>
      <c r="G1392" s="51">
        <v>1.8433333333333333E-2</v>
      </c>
      <c r="H1392" s="51">
        <v>2.2120000000000001E-2</v>
      </c>
      <c r="I1392" s="51">
        <v>2.5806666666666669E-2</v>
      </c>
      <c r="J1392" s="51">
        <v>2.9493333333333337E-2</v>
      </c>
      <c r="K1392" s="51">
        <v>3.3180000000000001E-2</v>
      </c>
      <c r="L1392" s="52">
        <v>3.6866666666666666E-2</v>
      </c>
    </row>
    <row r="1393" spans="1:12" ht="12.75">
      <c r="A1393" s="41">
        <v>1352</v>
      </c>
      <c r="B1393" s="45" t="s">
        <v>1017</v>
      </c>
      <c r="C1393" s="51">
        <v>1.0999999999999998E-4</v>
      </c>
      <c r="D1393" s="51">
        <v>2.1999999999999995E-4</v>
      </c>
      <c r="E1393" s="51">
        <v>3.2999999999999994E-4</v>
      </c>
      <c r="F1393" s="51">
        <v>4.3999999999999991E-4</v>
      </c>
      <c r="G1393" s="51">
        <v>5.4999999999999992E-4</v>
      </c>
      <c r="H1393" s="51">
        <v>6.6E-4</v>
      </c>
      <c r="I1393" s="51">
        <v>7.6999999999999996E-4</v>
      </c>
      <c r="J1393" s="51">
        <v>8.7999999999999992E-4</v>
      </c>
      <c r="K1393" s="51">
        <v>9.8999999999999999E-4</v>
      </c>
      <c r="L1393" s="52">
        <v>1.1000000000000001E-3</v>
      </c>
    </row>
    <row r="1394" spans="1:12" ht="12.75">
      <c r="A1394" s="41">
        <v>1353</v>
      </c>
      <c r="B1394" s="45" t="s">
        <v>1018</v>
      </c>
      <c r="C1394" s="51">
        <v>1.4293333333333333E-2</v>
      </c>
      <c r="D1394" s="51">
        <v>2.8586666666666666E-2</v>
      </c>
      <c r="E1394" s="51">
        <v>4.2880000000000001E-2</v>
      </c>
      <c r="F1394" s="51">
        <v>5.7173333333333333E-2</v>
      </c>
      <c r="G1394" s="51">
        <v>7.1466666666666678E-2</v>
      </c>
      <c r="H1394" s="51">
        <v>8.5760000000000003E-2</v>
      </c>
      <c r="I1394" s="51">
        <v>0.10005333333333336</v>
      </c>
      <c r="J1394" s="51">
        <v>0.11434666666666668</v>
      </c>
      <c r="K1394" s="51">
        <v>0.12864000000000003</v>
      </c>
      <c r="L1394" s="52">
        <v>0.14293333333333336</v>
      </c>
    </row>
    <row r="1395" spans="1:12" ht="12.75">
      <c r="A1395" s="41">
        <v>1354</v>
      </c>
      <c r="B1395" s="45" t="s">
        <v>1018</v>
      </c>
      <c r="C1395" s="51">
        <v>9.4100000000000017E-3</v>
      </c>
      <c r="D1395" s="51">
        <v>1.8820000000000003E-2</v>
      </c>
      <c r="E1395" s="51">
        <v>2.8230000000000005E-2</v>
      </c>
      <c r="F1395" s="51">
        <v>3.7640000000000007E-2</v>
      </c>
      <c r="G1395" s="51">
        <v>4.7050000000000002E-2</v>
      </c>
      <c r="H1395" s="51">
        <v>5.6459999999999996E-2</v>
      </c>
      <c r="I1395" s="51">
        <v>6.5869999999999998E-2</v>
      </c>
      <c r="J1395" s="51">
        <v>7.528E-2</v>
      </c>
      <c r="K1395" s="51">
        <v>8.4689999999999988E-2</v>
      </c>
      <c r="L1395" s="52">
        <v>9.4100000000000003E-2</v>
      </c>
    </row>
    <row r="1396" spans="1:12" ht="12.75">
      <c r="A1396" s="41">
        <v>1355</v>
      </c>
      <c r="B1396" s="45" t="s">
        <v>1018</v>
      </c>
      <c r="C1396" s="51">
        <v>1.8833333333333332E-3</v>
      </c>
      <c r="D1396" s="51">
        <v>3.7666666666666664E-3</v>
      </c>
      <c r="E1396" s="51">
        <v>5.6499999999999996E-3</v>
      </c>
      <c r="F1396" s="51">
        <v>7.5333333333333329E-3</v>
      </c>
      <c r="G1396" s="51">
        <v>9.4166666666666669E-3</v>
      </c>
      <c r="H1396" s="51">
        <v>1.1300000000000001E-2</v>
      </c>
      <c r="I1396" s="51">
        <v>1.3183333333333335E-2</v>
      </c>
      <c r="J1396" s="51">
        <v>1.5066666666666666E-2</v>
      </c>
      <c r="K1396" s="51">
        <v>1.695E-2</v>
      </c>
      <c r="L1396" s="52">
        <v>1.883333333333333E-2</v>
      </c>
    </row>
    <row r="1397" spans="1:12" ht="12.75">
      <c r="A1397" s="41">
        <v>1356</v>
      </c>
      <c r="B1397" s="45" t="s">
        <v>1018</v>
      </c>
      <c r="C1397" s="51">
        <v>1.6666666666666666E-3</v>
      </c>
      <c r="D1397" s="51">
        <v>3.3333333333333331E-3</v>
      </c>
      <c r="E1397" s="51">
        <v>4.9999999999999992E-3</v>
      </c>
      <c r="F1397" s="51">
        <v>6.6666666666666662E-3</v>
      </c>
      <c r="G1397" s="51">
        <v>8.3333333333333332E-3</v>
      </c>
      <c r="H1397" s="51">
        <v>0.01</v>
      </c>
      <c r="I1397" s="51">
        <v>1.1666666666666667E-2</v>
      </c>
      <c r="J1397" s="51">
        <v>1.3333333333333332E-2</v>
      </c>
      <c r="K1397" s="51">
        <v>1.4999999999999999E-2</v>
      </c>
      <c r="L1397" s="52">
        <v>1.6666666666666666E-2</v>
      </c>
    </row>
    <row r="1398" spans="1:12" ht="12.75">
      <c r="A1398" s="41">
        <v>1357</v>
      </c>
      <c r="B1398" s="45" t="s">
        <v>1018</v>
      </c>
      <c r="C1398" s="51">
        <v>9.3330000000000024E-2</v>
      </c>
      <c r="D1398" s="51">
        <v>0.18666000000000005</v>
      </c>
      <c r="E1398" s="51">
        <v>0.27999000000000007</v>
      </c>
      <c r="F1398" s="51">
        <v>0.3733200000000001</v>
      </c>
      <c r="G1398" s="51">
        <v>0.46665000000000006</v>
      </c>
      <c r="H1398" s="51">
        <v>0.55998000000000003</v>
      </c>
      <c r="I1398" s="51">
        <v>0.65331000000000006</v>
      </c>
      <c r="J1398" s="51">
        <v>0.74664000000000008</v>
      </c>
      <c r="K1398" s="51">
        <v>0.83997000000000011</v>
      </c>
      <c r="L1398" s="52">
        <v>0.93330000000000013</v>
      </c>
    </row>
    <row r="1399" spans="1:12" ht="12.75">
      <c r="A1399" s="41">
        <v>1358</v>
      </c>
      <c r="B1399" s="45" t="s">
        <v>1018</v>
      </c>
      <c r="C1399" s="51">
        <v>3.3333333333333328E-5</v>
      </c>
      <c r="D1399" s="51">
        <v>6.6666666666666656E-5</v>
      </c>
      <c r="E1399" s="51">
        <v>9.9999999999999991E-5</v>
      </c>
      <c r="F1399" s="51">
        <v>1.3333333333333331E-4</v>
      </c>
      <c r="G1399" s="51">
        <v>1.6666666666666666E-4</v>
      </c>
      <c r="H1399" s="51">
        <v>1.9999999999999998E-4</v>
      </c>
      <c r="I1399" s="51">
        <v>2.333333333333333E-4</v>
      </c>
      <c r="J1399" s="51">
        <v>2.6666666666666663E-4</v>
      </c>
      <c r="K1399" s="51">
        <v>2.9999999999999997E-4</v>
      </c>
      <c r="L1399" s="52">
        <v>3.3333333333333332E-4</v>
      </c>
    </row>
    <row r="1400" spans="1:12" ht="12.75">
      <c r="A1400" s="41">
        <v>1359</v>
      </c>
      <c r="B1400" s="45" t="s">
        <v>1018</v>
      </c>
      <c r="C1400" s="51">
        <v>1.06E-3</v>
      </c>
      <c r="D1400" s="51">
        <v>2.1199999999999999E-3</v>
      </c>
      <c r="E1400" s="51">
        <v>3.1799999999999997E-3</v>
      </c>
      <c r="F1400" s="51">
        <v>4.2399999999999998E-3</v>
      </c>
      <c r="G1400" s="51">
        <v>5.3E-3</v>
      </c>
      <c r="H1400" s="51">
        <v>6.3599999999999993E-3</v>
      </c>
      <c r="I1400" s="51">
        <v>7.4200000000000004E-3</v>
      </c>
      <c r="J1400" s="51">
        <v>8.4799999999999997E-3</v>
      </c>
      <c r="K1400" s="51">
        <v>9.5399999999999999E-3</v>
      </c>
      <c r="L1400" s="52">
        <v>1.0599999999999998E-2</v>
      </c>
    </row>
    <row r="1401" spans="1:12" ht="12.75">
      <c r="A1401" s="41">
        <v>1360</v>
      </c>
      <c r="B1401" s="45" t="s">
        <v>1018</v>
      </c>
      <c r="C1401" s="51">
        <v>1.1333333333333334E-3</v>
      </c>
      <c r="D1401" s="51">
        <v>2.2666666666666668E-3</v>
      </c>
      <c r="E1401" s="51">
        <v>3.4000000000000002E-3</v>
      </c>
      <c r="F1401" s="51">
        <v>4.5333333333333337E-3</v>
      </c>
      <c r="G1401" s="51">
        <v>5.6666666666666662E-3</v>
      </c>
      <c r="H1401" s="51">
        <v>6.7999999999999988E-3</v>
      </c>
      <c r="I1401" s="51">
        <v>7.9333333333333322E-3</v>
      </c>
      <c r="J1401" s="51">
        <v>9.0666666666666656E-3</v>
      </c>
      <c r="K1401" s="51">
        <v>1.0199999999999997E-2</v>
      </c>
      <c r="L1401" s="52">
        <v>1.1333333333333331E-2</v>
      </c>
    </row>
    <row r="1402" spans="1:12" ht="12.75">
      <c r="A1402" s="41">
        <v>1361</v>
      </c>
      <c r="B1402" s="45" t="s">
        <v>1018</v>
      </c>
      <c r="C1402" s="51">
        <v>1.6703333333333334E-2</v>
      </c>
      <c r="D1402" s="51">
        <v>3.3406666666666668E-2</v>
      </c>
      <c r="E1402" s="51">
        <v>5.0110000000000002E-2</v>
      </c>
      <c r="F1402" s="51">
        <v>6.6813333333333336E-2</v>
      </c>
      <c r="G1402" s="51">
        <v>8.3516666666666656E-2</v>
      </c>
      <c r="H1402" s="51">
        <v>0.10021999999999998</v>
      </c>
      <c r="I1402" s="51">
        <v>0.11692333333333331</v>
      </c>
      <c r="J1402" s="51">
        <v>0.13362666666666664</v>
      </c>
      <c r="K1402" s="51">
        <v>0.15032999999999996</v>
      </c>
      <c r="L1402" s="52">
        <v>0.16703333333333328</v>
      </c>
    </row>
    <row r="1403" spans="1:12" ht="12.75">
      <c r="A1403" s="41">
        <v>1362</v>
      </c>
      <c r="B1403" s="45" t="s">
        <v>1018</v>
      </c>
      <c r="C1403" s="51">
        <v>1.0966666666666666E-2</v>
      </c>
      <c r="D1403" s="51">
        <v>2.1933333333333332E-2</v>
      </c>
      <c r="E1403" s="51">
        <v>3.2899999999999999E-2</v>
      </c>
      <c r="F1403" s="51">
        <v>4.3866666666666665E-2</v>
      </c>
      <c r="G1403" s="51">
        <v>5.4833333333333331E-2</v>
      </c>
      <c r="H1403" s="51">
        <v>6.5799999999999997E-2</v>
      </c>
      <c r="I1403" s="51">
        <v>7.6766666666666664E-2</v>
      </c>
      <c r="J1403" s="51">
        <v>8.773333333333333E-2</v>
      </c>
      <c r="K1403" s="51">
        <v>9.8699999999999996E-2</v>
      </c>
      <c r="L1403" s="52">
        <v>0.10966666666666666</v>
      </c>
    </row>
    <row r="1404" spans="1:12" ht="12.75">
      <c r="A1404" s="41">
        <v>1363</v>
      </c>
      <c r="B1404" s="45" t="s">
        <v>1018</v>
      </c>
      <c r="C1404" s="51">
        <v>5.4633333333333339E-3</v>
      </c>
      <c r="D1404" s="51">
        <v>1.0926666666666668E-2</v>
      </c>
      <c r="E1404" s="51">
        <v>1.6390000000000002E-2</v>
      </c>
      <c r="F1404" s="51">
        <v>2.1853333333333336E-2</v>
      </c>
      <c r="G1404" s="51">
        <v>2.731666666666667E-2</v>
      </c>
      <c r="H1404" s="51">
        <v>3.2780000000000004E-2</v>
      </c>
      <c r="I1404" s="51">
        <v>3.8243333333333338E-2</v>
      </c>
      <c r="J1404" s="51">
        <v>4.3706666666666671E-2</v>
      </c>
      <c r="K1404" s="51">
        <v>4.9170000000000005E-2</v>
      </c>
      <c r="L1404" s="52">
        <v>5.4633333333333339E-2</v>
      </c>
    </row>
    <row r="1405" spans="1:12" ht="12.75">
      <c r="A1405" s="41">
        <v>1364</v>
      </c>
      <c r="B1405" s="45" t="s">
        <v>1018</v>
      </c>
      <c r="C1405" s="51">
        <v>8.4533333333333335E-3</v>
      </c>
      <c r="D1405" s="51">
        <v>1.6906666666666667E-2</v>
      </c>
      <c r="E1405" s="51">
        <v>2.5360000000000001E-2</v>
      </c>
      <c r="F1405" s="51">
        <v>3.3813333333333334E-2</v>
      </c>
      <c r="G1405" s="51">
        <v>4.2266666666666661E-2</v>
      </c>
      <c r="H1405" s="51">
        <v>5.0719999999999987E-2</v>
      </c>
      <c r="I1405" s="51">
        <v>5.9173333333333321E-2</v>
      </c>
      <c r="J1405" s="51">
        <v>6.7626666666666654E-2</v>
      </c>
      <c r="K1405" s="51">
        <v>7.6079999999999981E-2</v>
      </c>
      <c r="L1405" s="52">
        <v>8.4533333333333308E-2</v>
      </c>
    </row>
    <row r="1406" spans="1:12" ht="12.75">
      <c r="A1406" s="41">
        <v>1365</v>
      </c>
      <c r="B1406" s="45" t="s">
        <v>1018</v>
      </c>
      <c r="C1406" s="51">
        <v>1.9666666666666666E-4</v>
      </c>
      <c r="D1406" s="51">
        <v>3.9333333333333332E-4</v>
      </c>
      <c r="E1406" s="51">
        <v>5.9000000000000003E-4</v>
      </c>
      <c r="F1406" s="51">
        <v>7.8666666666666663E-4</v>
      </c>
      <c r="G1406" s="51">
        <v>9.8333333333333345E-4</v>
      </c>
      <c r="H1406" s="51">
        <v>1.1800000000000001E-3</v>
      </c>
      <c r="I1406" s="51">
        <v>1.3766666666666669E-3</v>
      </c>
      <c r="J1406" s="51">
        <v>1.5733333333333333E-3</v>
      </c>
      <c r="K1406" s="51">
        <v>1.7700000000000001E-3</v>
      </c>
      <c r="L1406" s="52">
        <v>1.9666666666666669E-3</v>
      </c>
    </row>
    <row r="1407" spans="1:12" ht="12.75">
      <c r="A1407" s="41">
        <v>1366</v>
      </c>
      <c r="B1407" s="45" t="s">
        <v>1018</v>
      </c>
      <c r="C1407" s="51">
        <v>1.1833333333333335E-3</v>
      </c>
      <c r="D1407" s="51">
        <v>2.3666666666666671E-3</v>
      </c>
      <c r="E1407" s="51">
        <v>3.5500000000000006E-3</v>
      </c>
      <c r="F1407" s="51">
        <v>4.7333333333333342E-3</v>
      </c>
      <c r="G1407" s="51">
        <v>5.9166666666666673E-3</v>
      </c>
      <c r="H1407" s="51">
        <v>7.1000000000000013E-3</v>
      </c>
      <c r="I1407" s="51">
        <v>8.2833333333333353E-3</v>
      </c>
      <c r="J1407" s="51">
        <v>9.4666666666666684E-3</v>
      </c>
      <c r="K1407" s="51">
        <v>1.0650000000000003E-2</v>
      </c>
      <c r="L1407" s="52">
        <v>1.1833333333333338E-2</v>
      </c>
    </row>
    <row r="1408" spans="1:12" ht="12.75">
      <c r="A1408" s="41">
        <v>1367</v>
      </c>
      <c r="B1408" s="45" t="s">
        <v>1018</v>
      </c>
      <c r="C1408" s="51">
        <v>1.7533333333333333E-3</v>
      </c>
      <c r="D1408" s="51">
        <v>3.5066666666666666E-3</v>
      </c>
      <c r="E1408" s="51">
        <v>5.2599999999999999E-3</v>
      </c>
      <c r="F1408" s="51">
        <v>7.0133333333333332E-3</v>
      </c>
      <c r="G1408" s="51">
        <v>8.7666666666666657E-3</v>
      </c>
      <c r="H1408" s="51">
        <v>1.0519999999999998E-2</v>
      </c>
      <c r="I1408" s="51">
        <v>1.2273333333333331E-2</v>
      </c>
      <c r="J1408" s="51">
        <v>1.4026666666666666E-2</v>
      </c>
      <c r="K1408" s="51">
        <v>1.5779999999999999E-2</v>
      </c>
      <c r="L1408" s="52">
        <v>1.7533333333333335E-2</v>
      </c>
    </row>
    <row r="1409" spans="1:12" ht="12.75">
      <c r="A1409" s="41">
        <v>1368</v>
      </c>
      <c r="B1409" s="45" t="s">
        <v>1018</v>
      </c>
      <c r="C1409" s="51">
        <v>4.81E-3</v>
      </c>
      <c r="D1409" s="51">
        <v>9.6200000000000001E-3</v>
      </c>
      <c r="E1409" s="51">
        <v>1.443E-2</v>
      </c>
      <c r="F1409" s="51">
        <v>1.924E-2</v>
      </c>
      <c r="G1409" s="51">
        <v>2.4050000000000002E-2</v>
      </c>
      <c r="H1409" s="51">
        <v>2.886E-2</v>
      </c>
      <c r="I1409" s="51">
        <v>3.3669999999999999E-2</v>
      </c>
      <c r="J1409" s="51">
        <v>3.848E-2</v>
      </c>
      <c r="K1409" s="51">
        <v>4.3290000000000002E-2</v>
      </c>
      <c r="L1409" s="52">
        <v>4.8100000000000004E-2</v>
      </c>
    </row>
    <row r="1410" spans="1:12" ht="12.75">
      <c r="A1410" s="41">
        <v>1369</v>
      </c>
      <c r="B1410" s="45" t="s">
        <v>1018</v>
      </c>
      <c r="C1410" s="51">
        <v>1.7599999999999996E-3</v>
      </c>
      <c r="D1410" s="51">
        <v>3.5199999999999993E-3</v>
      </c>
      <c r="E1410" s="51">
        <v>5.2799999999999991E-3</v>
      </c>
      <c r="F1410" s="51">
        <v>7.0399999999999985E-3</v>
      </c>
      <c r="G1410" s="51">
        <v>8.7999999999999988E-3</v>
      </c>
      <c r="H1410" s="51">
        <v>1.056E-2</v>
      </c>
      <c r="I1410" s="51">
        <v>1.2319999999999999E-2</v>
      </c>
      <c r="J1410" s="51">
        <v>1.4079999999999999E-2</v>
      </c>
      <c r="K1410" s="51">
        <v>1.584E-2</v>
      </c>
      <c r="L1410" s="52">
        <v>1.7600000000000001E-2</v>
      </c>
    </row>
    <row r="1411" spans="1:12" ht="12.75">
      <c r="A1411" s="41">
        <v>1370</v>
      </c>
      <c r="B1411" s="45" t="s">
        <v>1018</v>
      </c>
      <c r="C1411" s="51">
        <v>7.5333333333333339E-4</v>
      </c>
      <c r="D1411" s="51">
        <v>1.5066666666666668E-3</v>
      </c>
      <c r="E1411" s="51">
        <v>2.2600000000000003E-3</v>
      </c>
      <c r="F1411" s="51">
        <v>3.0133333333333336E-3</v>
      </c>
      <c r="G1411" s="51">
        <v>3.7666666666666673E-3</v>
      </c>
      <c r="H1411" s="51">
        <v>4.5200000000000014E-3</v>
      </c>
      <c r="I1411" s="51">
        <v>5.2733333333333347E-3</v>
      </c>
      <c r="J1411" s="51">
        <v>6.026666666666668E-3</v>
      </c>
      <c r="K1411" s="51">
        <v>6.7800000000000022E-3</v>
      </c>
      <c r="L1411" s="52">
        <v>7.5333333333333363E-3</v>
      </c>
    </row>
    <row r="1412" spans="1:12" ht="12.75">
      <c r="A1412" s="41">
        <v>1371</v>
      </c>
      <c r="B1412" s="45" t="s">
        <v>1018</v>
      </c>
      <c r="C1412" s="51">
        <v>5.5666666666666668E-4</v>
      </c>
      <c r="D1412" s="51">
        <v>1.1133333333333334E-3</v>
      </c>
      <c r="E1412" s="51">
        <v>1.67E-3</v>
      </c>
      <c r="F1412" s="51">
        <v>2.2266666666666667E-3</v>
      </c>
      <c r="G1412" s="51">
        <v>2.7833333333333334E-3</v>
      </c>
      <c r="H1412" s="51">
        <v>3.3400000000000001E-3</v>
      </c>
      <c r="I1412" s="51">
        <v>3.8966666666666668E-3</v>
      </c>
      <c r="J1412" s="51">
        <v>4.4533333333333334E-3</v>
      </c>
      <c r="K1412" s="51">
        <v>5.0100000000000006E-3</v>
      </c>
      <c r="L1412" s="52">
        <v>5.5666666666666668E-3</v>
      </c>
    </row>
    <row r="1413" spans="1:12" ht="12.75">
      <c r="A1413" s="41">
        <v>1372</v>
      </c>
      <c r="B1413" s="45" t="s">
        <v>971</v>
      </c>
      <c r="C1413" s="51">
        <v>2.2266666666666667E-3</v>
      </c>
      <c r="D1413" s="51">
        <v>4.4533333333333334E-3</v>
      </c>
      <c r="E1413" s="51">
        <v>6.6800000000000002E-3</v>
      </c>
      <c r="F1413" s="51">
        <v>8.9066666666666669E-3</v>
      </c>
      <c r="G1413" s="51">
        <v>1.1133333333333334E-2</v>
      </c>
      <c r="H1413" s="51">
        <v>1.336E-2</v>
      </c>
      <c r="I1413" s="51">
        <v>1.5586666666666667E-2</v>
      </c>
      <c r="J1413" s="51">
        <v>1.7813333333333334E-2</v>
      </c>
      <c r="K1413" s="51">
        <v>2.0040000000000002E-2</v>
      </c>
      <c r="L1413" s="52">
        <v>2.2266666666666667E-2</v>
      </c>
    </row>
    <row r="1414" spans="1:12" ht="12.75">
      <c r="A1414" s="41">
        <v>1373</v>
      </c>
      <c r="B1414" s="45" t="s">
        <v>971</v>
      </c>
      <c r="C1414" s="51">
        <v>4.0733333333333333E-3</v>
      </c>
      <c r="D1414" s="51">
        <v>8.1466666666666666E-3</v>
      </c>
      <c r="E1414" s="51">
        <v>1.222E-2</v>
      </c>
      <c r="F1414" s="51">
        <v>1.6293333333333333E-2</v>
      </c>
      <c r="G1414" s="51">
        <v>2.0366666666666665E-2</v>
      </c>
      <c r="H1414" s="51">
        <v>2.4439999999999996E-2</v>
      </c>
      <c r="I1414" s="51">
        <v>2.8513333333333328E-2</v>
      </c>
      <c r="J1414" s="51">
        <v>3.258666666666666E-2</v>
      </c>
      <c r="K1414" s="51">
        <v>3.6659999999999991E-2</v>
      </c>
      <c r="L1414" s="52">
        <v>4.0733333333333323E-2</v>
      </c>
    </row>
    <row r="1415" spans="1:12" ht="12.75">
      <c r="A1415" s="41">
        <v>1374</v>
      </c>
      <c r="B1415" s="45" t="s">
        <v>971</v>
      </c>
      <c r="C1415" s="51">
        <v>6.7833333333333322E-3</v>
      </c>
      <c r="D1415" s="51">
        <v>1.3566666666666664E-2</v>
      </c>
      <c r="E1415" s="51">
        <v>2.0349999999999997E-2</v>
      </c>
      <c r="F1415" s="51">
        <v>2.7133333333333329E-2</v>
      </c>
      <c r="G1415" s="51">
        <v>3.3916666666666664E-2</v>
      </c>
      <c r="H1415" s="51">
        <v>4.07E-2</v>
      </c>
      <c r="I1415" s="51">
        <v>4.7483333333333336E-2</v>
      </c>
      <c r="J1415" s="51">
        <v>5.4266666666666658E-2</v>
      </c>
      <c r="K1415" s="51">
        <v>6.1049999999999993E-2</v>
      </c>
      <c r="L1415" s="52">
        <v>6.7833333333333315E-2</v>
      </c>
    </row>
    <row r="1416" spans="1:12" ht="12.75">
      <c r="A1416" s="41">
        <v>1375</v>
      </c>
      <c r="B1416" s="45" t="s">
        <v>971</v>
      </c>
      <c r="C1416" s="51">
        <v>4.3166666666666666E-3</v>
      </c>
      <c r="D1416" s="51">
        <v>8.6333333333333331E-3</v>
      </c>
      <c r="E1416" s="51">
        <v>1.295E-2</v>
      </c>
      <c r="F1416" s="51">
        <v>1.7266666666666666E-2</v>
      </c>
      <c r="G1416" s="51">
        <v>2.1583333333333333E-2</v>
      </c>
      <c r="H1416" s="51">
        <v>2.5899999999999999E-2</v>
      </c>
      <c r="I1416" s="51">
        <v>3.0216666666666666E-2</v>
      </c>
      <c r="J1416" s="51">
        <v>3.4533333333333333E-2</v>
      </c>
      <c r="K1416" s="51">
        <v>3.8849999999999996E-2</v>
      </c>
      <c r="L1416" s="52">
        <v>4.3166666666666666E-2</v>
      </c>
    </row>
    <row r="1417" spans="1:12" ht="12.75">
      <c r="A1417" s="41">
        <v>1376</v>
      </c>
      <c r="B1417" s="45" t="s">
        <v>971</v>
      </c>
      <c r="C1417" s="51">
        <v>4.7166666666666659E-3</v>
      </c>
      <c r="D1417" s="51">
        <v>9.4333333333333318E-3</v>
      </c>
      <c r="E1417" s="51">
        <v>1.4149999999999998E-2</v>
      </c>
      <c r="F1417" s="51">
        <v>1.8866666666666664E-2</v>
      </c>
      <c r="G1417" s="51">
        <v>2.3583333333333331E-2</v>
      </c>
      <c r="H1417" s="51">
        <v>2.8299999999999995E-2</v>
      </c>
      <c r="I1417" s="51">
        <v>3.3016666666666659E-2</v>
      </c>
      <c r="J1417" s="51">
        <v>3.7733333333333327E-2</v>
      </c>
      <c r="K1417" s="51">
        <v>4.2449999999999988E-2</v>
      </c>
      <c r="L1417" s="52">
        <v>4.7166666666666648E-2</v>
      </c>
    </row>
    <row r="1418" spans="1:12" ht="12.75">
      <c r="A1418" s="41">
        <v>1377</v>
      </c>
      <c r="B1418" s="45" t="s">
        <v>1019</v>
      </c>
      <c r="C1418" s="51">
        <v>3.0900000000000003E-3</v>
      </c>
      <c r="D1418" s="51">
        <v>6.1800000000000006E-3</v>
      </c>
      <c r="E1418" s="51">
        <v>9.2700000000000005E-3</v>
      </c>
      <c r="F1418" s="51">
        <v>1.2360000000000001E-2</v>
      </c>
      <c r="G1418" s="51">
        <v>1.545E-2</v>
      </c>
      <c r="H1418" s="51">
        <v>1.8540000000000001E-2</v>
      </c>
      <c r="I1418" s="51">
        <v>2.1629999999999996E-2</v>
      </c>
      <c r="J1418" s="51">
        <v>2.4719999999999999E-2</v>
      </c>
      <c r="K1418" s="51">
        <v>2.7809999999999994E-2</v>
      </c>
      <c r="L1418" s="52">
        <v>3.0899999999999997E-2</v>
      </c>
    </row>
    <row r="1419" spans="1:12" ht="12.75">
      <c r="A1419" s="41">
        <v>1378</v>
      </c>
      <c r="B1419" s="45" t="s">
        <v>992</v>
      </c>
      <c r="C1419" s="51">
        <v>5.8266666666666658E-3</v>
      </c>
      <c r="D1419" s="51">
        <v>1.1653333333333332E-2</v>
      </c>
      <c r="E1419" s="51">
        <v>1.7479999999999996E-2</v>
      </c>
      <c r="F1419" s="51">
        <v>2.3306666666666663E-2</v>
      </c>
      <c r="G1419" s="51">
        <v>2.9133333333333331E-2</v>
      </c>
      <c r="H1419" s="51">
        <v>3.4959999999999991E-2</v>
      </c>
      <c r="I1419" s="51">
        <v>4.0786666666666659E-2</v>
      </c>
      <c r="J1419" s="51">
        <v>4.6613333333333326E-2</v>
      </c>
      <c r="K1419" s="51">
        <v>5.2439999999999987E-2</v>
      </c>
      <c r="L1419" s="52">
        <v>5.8266666666666647E-2</v>
      </c>
    </row>
    <row r="1420" spans="1:12" ht="12.75">
      <c r="A1420" s="41">
        <v>1379</v>
      </c>
      <c r="B1420" s="45" t="s">
        <v>1020</v>
      </c>
      <c r="C1420" s="51">
        <v>2.9333333333333338E-3</v>
      </c>
      <c r="D1420" s="51">
        <v>5.8666666666666676E-3</v>
      </c>
      <c r="E1420" s="51">
        <v>8.8000000000000023E-3</v>
      </c>
      <c r="F1420" s="51">
        <v>1.1733333333333335E-2</v>
      </c>
      <c r="G1420" s="51">
        <v>1.4666666666666668E-2</v>
      </c>
      <c r="H1420" s="51">
        <v>1.7600000000000005E-2</v>
      </c>
      <c r="I1420" s="51">
        <v>2.0533333333333337E-2</v>
      </c>
      <c r="J1420" s="51">
        <v>2.346666666666667E-2</v>
      </c>
      <c r="K1420" s="51">
        <v>2.6400000000000007E-2</v>
      </c>
      <c r="L1420" s="52">
        <v>2.9333333333333343E-2</v>
      </c>
    </row>
    <row r="1421" spans="1:12" ht="12.75">
      <c r="A1421" s="41">
        <v>1380</v>
      </c>
      <c r="B1421" s="45" t="s">
        <v>1021</v>
      </c>
      <c r="C1421" s="51">
        <v>1.0666666666666665E-3</v>
      </c>
      <c r="D1421" s="51">
        <v>2.133333333333333E-3</v>
      </c>
      <c r="E1421" s="51">
        <v>3.1999999999999997E-3</v>
      </c>
      <c r="F1421" s="51">
        <v>4.266666666666666E-3</v>
      </c>
      <c r="G1421" s="51">
        <v>5.3333333333333332E-3</v>
      </c>
      <c r="H1421" s="51">
        <v>6.3999999999999994E-3</v>
      </c>
      <c r="I1421" s="51">
        <v>7.4666666666666657E-3</v>
      </c>
      <c r="J1421" s="51">
        <v>8.533333333333332E-3</v>
      </c>
      <c r="K1421" s="51">
        <v>9.5999999999999992E-3</v>
      </c>
      <c r="L1421" s="52">
        <v>1.0666666666666666E-2</v>
      </c>
    </row>
    <row r="1422" spans="1:12" ht="12.75">
      <c r="A1422" s="41">
        <v>1381</v>
      </c>
      <c r="B1422" s="45" t="s">
        <v>1022</v>
      </c>
      <c r="C1422" s="51">
        <v>3.7386666666666665E-2</v>
      </c>
      <c r="D1422" s="51">
        <v>7.4773333333333331E-2</v>
      </c>
      <c r="E1422" s="51">
        <v>0.11216</v>
      </c>
      <c r="F1422" s="51">
        <v>0.14954666666666666</v>
      </c>
      <c r="G1422" s="51">
        <v>0.18693333333333334</v>
      </c>
      <c r="H1422" s="51">
        <v>0.22431999999999999</v>
      </c>
      <c r="I1422" s="51">
        <v>0.26170666666666664</v>
      </c>
      <c r="J1422" s="51">
        <v>0.29909333333333332</v>
      </c>
      <c r="K1422" s="51">
        <v>0.33648</v>
      </c>
      <c r="L1422" s="52">
        <v>0.37386666666666668</v>
      </c>
    </row>
    <row r="1423" spans="1:12" ht="25.5">
      <c r="A1423" s="41">
        <v>1382</v>
      </c>
      <c r="B1423" s="45" t="s">
        <v>1023</v>
      </c>
      <c r="C1423" s="51">
        <v>1.0053333333333334E-2</v>
      </c>
      <c r="D1423" s="51">
        <v>2.0106666666666669E-2</v>
      </c>
      <c r="E1423" s="51">
        <v>3.0160000000000003E-2</v>
      </c>
      <c r="F1423" s="51">
        <v>4.0213333333333337E-2</v>
      </c>
      <c r="G1423" s="51">
        <v>5.0266666666666668E-2</v>
      </c>
      <c r="H1423" s="51">
        <v>6.0319999999999999E-2</v>
      </c>
      <c r="I1423" s="51">
        <v>7.0373333333333329E-2</v>
      </c>
      <c r="J1423" s="51">
        <v>8.042666666666666E-2</v>
      </c>
      <c r="K1423" s="51">
        <v>9.0479999999999991E-2</v>
      </c>
      <c r="L1423" s="52">
        <v>0.10053333333333334</v>
      </c>
    </row>
    <row r="1424" spans="1:12" ht="12.75">
      <c r="A1424" s="41">
        <v>1383</v>
      </c>
      <c r="B1424" s="45" t="s">
        <v>1024</v>
      </c>
      <c r="C1424" s="51">
        <v>1.2233333333333332E-3</v>
      </c>
      <c r="D1424" s="51">
        <v>2.4466666666666664E-3</v>
      </c>
      <c r="E1424" s="51">
        <v>3.6699999999999997E-3</v>
      </c>
      <c r="F1424" s="51">
        <v>4.8933333333333329E-3</v>
      </c>
      <c r="G1424" s="51">
        <v>6.1166666666666661E-3</v>
      </c>
      <c r="H1424" s="51">
        <v>7.3399999999999993E-3</v>
      </c>
      <c r="I1424" s="51">
        <v>8.5633333333333325E-3</v>
      </c>
      <c r="J1424" s="51">
        <v>9.7866666666666657E-3</v>
      </c>
      <c r="K1424" s="51">
        <v>1.1009999999999999E-2</v>
      </c>
      <c r="L1424" s="52">
        <v>1.2233333333333332E-2</v>
      </c>
    </row>
    <row r="1425" spans="1:12" ht="12.75">
      <c r="A1425" s="41">
        <v>1384</v>
      </c>
      <c r="B1425" s="45" t="s">
        <v>1024</v>
      </c>
      <c r="C1425" s="51">
        <v>5.7666666666666673E-4</v>
      </c>
      <c r="D1425" s="51">
        <v>1.1533333333333335E-3</v>
      </c>
      <c r="E1425" s="51">
        <v>1.7300000000000002E-3</v>
      </c>
      <c r="F1425" s="51">
        <v>2.3066666666666669E-3</v>
      </c>
      <c r="G1425" s="51">
        <v>2.8833333333333332E-3</v>
      </c>
      <c r="H1425" s="51">
        <v>3.4600000000000004E-3</v>
      </c>
      <c r="I1425" s="51">
        <v>4.0366666666666676E-3</v>
      </c>
      <c r="J1425" s="51">
        <v>4.6133333333333339E-3</v>
      </c>
      <c r="K1425" s="51">
        <v>5.190000000000001E-3</v>
      </c>
      <c r="L1425" s="52">
        <v>5.7666666666666682E-3</v>
      </c>
    </row>
    <row r="1426" spans="1:12" ht="12.75">
      <c r="A1426" s="41">
        <v>1385</v>
      </c>
      <c r="B1426" s="45" t="s">
        <v>1024</v>
      </c>
      <c r="C1426" s="51">
        <v>5.0000000000000002E-5</v>
      </c>
      <c r="D1426" s="51">
        <v>1E-4</v>
      </c>
      <c r="E1426" s="51">
        <v>1.5000000000000001E-4</v>
      </c>
      <c r="F1426" s="51">
        <v>2.0000000000000001E-4</v>
      </c>
      <c r="G1426" s="51">
        <v>2.5000000000000001E-4</v>
      </c>
      <c r="H1426" s="51">
        <v>3.0000000000000003E-4</v>
      </c>
      <c r="I1426" s="51">
        <v>3.5000000000000005E-4</v>
      </c>
      <c r="J1426" s="51">
        <v>4.0000000000000007E-4</v>
      </c>
      <c r="K1426" s="51">
        <v>4.500000000000001E-4</v>
      </c>
      <c r="L1426" s="52">
        <v>5.0000000000000012E-4</v>
      </c>
    </row>
    <row r="1427" spans="1:12" ht="12.75">
      <c r="A1427" s="41">
        <v>1386</v>
      </c>
      <c r="B1427" s="45" t="s">
        <v>1025</v>
      </c>
      <c r="C1427" s="51">
        <v>6.4200000000000004E-3</v>
      </c>
      <c r="D1427" s="51">
        <v>1.2840000000000001E-2</v>
      </c>
      <c r="E1427" s="51">
        <v>1.9259999999999999E-2</v>
      </c>
      <c r="F1427" s="51">
        <v>2.5680000000000001E-2</v>
      </c>
      <c r="G1427" s="51">
        <v>3.2099999999999997E-2</v>
      </c>
      <c r="H1427" s="51">
        <v>3.8519999999999999E-2</v>
      </c>
      <c r="I1427" s="51">
        <v>4.4939999999999994E-2</v>
      </c>
      <c r="J1427" s="51">
        <v>5.1360000000000003E-2</v>
      </c>
      <c r="K1427" s="51">
        <v>5.7779999999999998E-2</v>
      </c>
      <c r="L1427" s="52">
        <v>6.4199999999999993E-2</v>
      </c>
    </row>
    <row r="1428" spans="1:12" ht="12.75">
      <c r="A1428" s="41">
        <v>1387</v>
      </c>
      <c r="B1428" s="45" t="s">
        <v>1025</v>
      </c>
      <c r="C1428" s="51">
        <v>2.1613333333333339E-2</v>
      </c>
      <c r="D1428" s="51">
        <v>4.3226666666666677E-2</v>
      </c>
      <c r="E1428" s="51">
        <v>6.4840000000000009E-2</v>
      </c>
      <c r="F1428" s="51">
        <v>8.6453333333333354E-2</v>
      </c>
      <c r="G1428" s="51">
        <v>0.10806666666666667</v>
      </c>
      <c r="H1428" s="51">
        <v>0.12968000000000002</v>
      </c>
      <c r="I1428" s="51">
        <v>0.15129333333333334</v>
      </c>
      <c r="J1428" s="51">
        <v>0.17290666666666668</v>
      </c>
      <c r="K1428" s="51">
        <v>0.19452000000000003</v>
      </c>
      <c r="L1428" s="52">
        <v>0.21613333333333334</v>
      </c>
    </row>
    <row r="1429" spans="1:12" ht="12.75">
      <c r="A1429" s="41">
        <v>1388</v>
      </c>
      <c r="B1429" s="45" t="s">
        <v>1026</v>
      </c>
      <c r="C1429" s="51">
        <v>2.1299999999999999E-2</v>
      </c>
      <c r="D1429" s="51">
        <v>4.2599999999999999E-2</v>
      </c>
      <c r="E1429" s="51">
        <v>6.3899999999999998E-2</v>
      </c>
      <c r="F1429" s="51">
        <v>8.5199999999999998E-2</v>
      </c>
      <c r="G1429" s="51">
        <v>0.10649999999999998</v>
      </c>
      <c r="H1429" s="51">
        <v>0.1278</v>
      </c>
      <c r="I1429" s="51">
        <v>0.14910000000000001</v>
      </c>
      <c r="J1429" s="51">
        <v>0.1704</v>
      </c>
      <c r="K1429" s="51">
        <v>0.19169999999999998</v>
      </c>
      <c r="L1429" s="52">
        <v>0.21299999999999997</v>
      </c>
    </row>
    <row r="1430" spans="1:12" ht="12.75">
      <c r="A1430" s="41">
        <v>1389</v>
      </c>
      <c r="B1430" s="45" t="s">
        <v>1026</v>
      </c>
      <c r="C1430" s="51">
        <v>1.1256666666666668E-2</v>
      </c>
      <c r="D1430" s="51">
        <v>2.2513333333333337E-2</v>
      </c>
      <c r="E1430" s="51">
        <v>3.3770000000000008E-2</v>
      </c>
      <c r="F1430" s="51">
        <v>4.5026666666666673E-2</v>
      </c>
      <c r="G1430" s="51">
        <v>5.6283333333333338E-2</v>
      </c>
      <c r="H1430" s="51">
        <v>6.7540000000000017E-2</v>
      </c>
      <c r="I1430" s="51">
        <v>7.8796666666666682E-2</v>
      </c>
      <c r="J1430" s="51">
        <v>9.0053333333333346E-2</v>
      </c>
      <c r="K1430" s="51">
        <v>0.10131000000000003</v>
      </c>
      <c r="L1430" s="52">
        <v>0.1125666666666667</v>
      </c>
    </row>
    <row r="1431" spans="1:12" ht="12.75">
      <c r="A1431" s="41">
        <v>1390</v>
      </c>
      <c r="B1431" s="45" t="s">
        <v>1027</v>
      </c>
      <c r="C1431" s="51">
        <v>8.496666666666668E-3</v>
      </c>
      <c r="D1431" s="51">
        <v>1.6993333333333336E-2</v>
      </c>
      <c r="E1431" s="51">
        <v>2.5490000000000006E-2</v>
      </c>
      <c r="F1431" s="51">
        <v>3.3986666666666672E-2</v>
      </c>
      <c r="G1431" s="51">
        <v>4.2483333333333338E-2</v>
      </c>
      <c r="H1431" s="51">
        <v>5.0980000000000011E-2</v>
      </c>
      <c r="I1431" s="51">
        <v>5.9476666666666678E-2</v>
      </c>
      <c r="J1431" s="51">
        <v>6.7973333333333344E-2</v>
      </c>
      <c r="K1431" s="51">
        <v>7.647000000000001E-2</v>
      </c>
      <c r="L1431" s="52">
        <v>8.4966666666666676E-2</v>
      </c>
    </row>
    <row r="1432" spans="1:12" ht="12.75">
      <c r="A1432" s="41">
        <v>1391</v>
      </c>
      <c r="B1432" s="45" t="s">
        <v>1027</v>
      </c>
      <c r="C1432" s="51">
        <v>4.3333333333333331E-4</v>
      </c>
      <c r="D1432" s="51">
        <v>8.6666666666666663E-4</v>
      </c>
      <c r="E1432" s="51">
        <v>1.2999999999999999E-3</v>
      </c>
      <c r="F1432" s="51">
        <v>1.7333333333333333E-3</v>
      </c>
      <c r="G1432" s="51">
        <v>2.1666666666666666E-3</v>
      </c>
      <c r="H1432" s="51">
        <v>2.5999999999999999E-3</v>
      </c>
      <c r="I1432" s="51">
        <v>3.0333333333333332E-3</v>
      </c>
      <c r="J1432" s="51">
        <v>3.4666666666666665E-3</v>
      </c>
      <c r="K1432" s="51">
        <v>3.8999999999999998E-3</v>
      </c>
      <c r="L1432" s="52">
        <v>4.3333333333333331E-3</v>
      </c>
    </row>
    <row r="1433" spans="1:12" ht="12.75">
      <c r="A1433" s="41">
        <v>1392</v>
      </c>
      <c r="B1433" s="45" t="s">
        <v>1027</v>
      </c>
      <c r="C1433" s="51">
        <v>1.9000000000000001E-4</v>
      </c>
      <c r="D1433" s="51">
        <v>3.8000000000000002E-4</v>
      </c>
      <c r="E1433" s="51">
        <v>5.6999999999999998E-4</v>
      </c>
      <c r="F1433" s="51">
        <v>7.6000000000000004E-4</v>
      </c>
      <c r="G1433" s="51">
        <v>9.4999999999999989E-4</v>
      </c>
      <c r="H1433" s="51">
        <v>1.14E-3</v>
      </c>
      <c r="I1433" s="51">
        <v>1.3299999999999998E-3</v>
      </c>
      <c r="J1433" s="51">
        <v>1.5200000000000001E-3</v>
      </c>
      <c r="K1433" s="51">
        <v>1.7099999999999999E-3</v>
      </c>
      <c r="L1433" s="52">
        <v>1.8999999999999998E-3</v>
      </c>
    </row>
    <row r="1434" spans="1:12" ht="12.75">
      <c r="A1434" s="41">
        <v>1393</v>
      </c>
      <c r="B1434" s="45" t="s">
        <v>1027</v>
      </c>
      <c r="C1434" s="51">
        <v>2.2333333333333333E-4</v>
      </c>
      <c r="D1434" s="51">
        <v>4.4666666666666666E-4</v>
      </c>
      <c r="E1434" s="51">
        <v>6.7000000000000002E-4</v>
      </c>
      <c r="F1434" s="51">
        <v>8.9333333333333333E-4</v>
      </c>
      <c r="G1434" s="51">
        <v>1.1166666666666668E-3</v>
      </c>
      <c r="H1434" s="51">
        <v>1.34E-3</v>
      </c>
      <c r="I1434" s="51">
        <v>1.5633333333333337E-3</v>
      </c>
      <c r="J1434" s="51">
        <v>1.7866666666666669E-3</v>
      </c>
      <c r="K1434" s="51">
        <v>2.0100000000000005E-3</v>
      </c>
      <c r="L1434" s="52">
        <v>2.2333333333333337E-3</v>
      </c>
    </row>
    <row r="1435" spans="1:12" ht="12.75">
      <c r="A1435" s="41">
        <v>1394</v>
      </c>
      <c r="B1435" s="45" t="s">
        <v>1027</v>
      </c>
      <c r="C1435" s="51">
        <v>1.6666666666666664E-5</v>
      </c>
      <c r="D1435" s="51">
        <v>3.3333333333333328E-5</v>
      </c>
      <c r="E1435" s="51">
        <v>4.9999999999999996E-5</v>
      </c>
      <c r="F1435" s="51">
        <v>6.6666666666666656E-5</v>
      </c>
      <c r="G1435" s="51">
        <v>8.3333333333333331E-5</v>
      </c>
      <c r="H1435" s="51">
        <v>9.9999999999999991E-5</v>
      </c>
      <c r="I1435" s="51">
        <v>1.1666666666666665E-4</v>
      </c>
      <c r="J1435" s="51">
        <v>1.3333333333333331E-4</v>
      </c>
      <c r="K1435" s="51">
        <v>1.4999999999999999E-4</v>
      </c>
      <c r="L1435" s="52">
        <v>1.6666666666666666E-4</v>
      </c>
    </row>
    <row r="1436" spans="1:12" ht="12.75">
      <c r="A1436" s="41">
        <v>1395</v>
      </c>
      <c r="B1436" s="45" t="s">
        <v>1028</v>
      </c>
      <c r="C1436" s="51">
        <v>8.6666666666666663E-3</v>
      </c>
      <c r="D1436" s="51">
        <v>1.7333333333333333E-2</v>
      </c>
      <c r="E1436" s="51">
        <v>2.5999999999999999E-2</v>
      </c>
      <c r="F1436" s="51">
        <v>3.4666666666666665E-2</v>
      </c>
      <c r="G1436" s="51">
        <v>4.3333333333333335E-2</v>
      </c>
      <c r="H1436" s="51">
        <v>5.1999999999999998E-2</v>
      </c>
      <c r="I1436" s="51">
        <v>6.066666666666666E-2</v>
      </c>
      <c r="J1436" s="51">
        <v>6.933333333333333E-2</v>
      </c>
      <c r="K1436" s="51">
        <v>7.8E-2</v>
      </c>
      <c r="L1436" s="52">
        <v>8.666666666666667E-2</v>
      </c>
    </row>
    <row r="1437" spans="1:12" ht="12.75">
      <c r="A1437" s="41">
        <v>1396</v>
      </c>
      <c r="B1437" s="45" t="s">
        <v>1028</v>
      </c>
      <c r="C1437" s="51">
        <v>9.7333333333333321E-4</v>
      </c>
      <c r="D1437" s="51">
        <v>1.9466666666666664E-3</v>
      </c>
      <c r="E1437" s="51">
        <v>2.9199999999999999E-3</v>
      </c>
      <c r="F1437" s="51">
        <v>3.8933333333333328E-3</v>
      </c>
      <c r="G1437" s="51">
        <v>4.8666666666666667E-3</v>
      </c>
      <c r="H1437" s="51">
        <v>5.8399999999999997E-3</v>
      </c>
      <c r="I1437" s="51">
        <v>6.8133333333333327E-3</v>
      </c>
      <c r="J1437" s="51">
        <v>7.7866666666666657E-3</v>
      </c>
      <c r="K1437" s="51">
        <v>8.7600000000000004E-3</v>
      </c>
      <c r="L1437" s="52">
        <v>9.7333333333333334E-3</v>
      </c>
    </row>
    <row r="1438" spans="1:12" ht="12.75">
      <c r="A1438" s="41">
        <v>1397</v>
      </c>
      <c r="B1438" s="45" t="s">
        <v>1028</v>
      </c>
      <c r="C1438" s="51">
        <v>1.6466666666666667E-3</v>
      </c>
      <c r="D1438" s="51">
        <v>3.2933333333333334E-3</v>
      </c>
      <c r="E1438" s="51">
        <v>4.9399999999999999E-3</v>
      </c>
      <c r="F1438" s="51">
        <v>6.5866666666666669E-3</v>
      </c>
      <c r="G1438" s="51">
        <v>8.2333333333333321E-3</v>
      </c>
      <c r="H1438" s="51">
        <v>9.8799999999999999E-3</v>
      </c>
      <c r="I1438" s="51">
        <v>1.1526666666666664E-2</v>
      </c>
      <c r="J1438" s="51">
        <v>1.3173333333333332E-2</v>
      </c>
      <c r="K1438" s="51">
        <v>1.4819999999999996E-2</v>
      </c>
      <c r="L1438" s="52">
        <v>1.6466666666666664E-2</v>
      </c>
    </row>
    <row r="1439" spans="1:12" ht="12.75">
      <c r="A1439" s="41">
        <v>1398</v>
      </c>
      <c r="B1439" s="45" t="s">
        <v>1029</v>
      </c>
      <c r="C1439" s="51">
        <v>1.3016666666666666E-2</v>
      </c>
      <c r="D1439" s="51">
        <v>2.6033333333333332E-2</v>
      </c>
      <c r="E1439" s="51">
        <v>3.9050000000000001E-2</v>
      </c>
      <c r="F1439" s="51">
        <v>5.2066666666666664E-2</v>
      </c>
      <c r="G1439" s="51">
        <v>6.5083333333333326E-2</v>
      </c>
      <c r="H1439" s="51">
        <v>7.8100000000000003E-2</v>
      </c>
      <c r="I1439" s="51">
        <v>9.1116666666666665E-2</v>
      </c>
      <c r="J1439" s="51">
        <v>0.10413333333333333</v>
      </c>
      <c r="K1439" s="51">
        <v>0.11715</v>
      </c>
      <c r="L1439" s="52">
        <v>0.13016666666666668</v>
      </c>
    </row>
    <row r="1440" spans="1:12" ht="12.75">
      <c r="A1440" s="41">
        <v>1399</v>
      </c>
      <c r="B1440" s="45" t="s">
        <v>1030</v>
      </c>
      <c r="C1440" s="51">
        <v>5.9066666666666668E-3</v>
      </c>
      <c r="D1440" s="51">
        <v>1.1813333333333334E-2</v>
      </c>
      <c r="E1440" s="51">
        <v>1.772E-2</v>
      </c>
      <c r="F1440" s="51">
        <v>2.3626666666666667E-2</v>
      </c>
      <c r="G1440" s="51">
        <v>2.9533333333333332E-2</v>
      </c>
      <c r="H1440" s="51">
        <v>3.5439999999999999E-2</v>
      </c>
      <c r="I1440" s="51">
        <v>4.1346666666666657E-2</v>
      </c>
      <c r="J1440" s="51">
        <v>4.7253333333333328E-2</v>
      </c>
      <c r="K1440" s="51">
        <v>5.3159999999999985E-2</v>
      </c>
      <c r="L1440" s="52">
        <v>5.9066666666666656E-2</v>
      </c>
    </row>
    <row r="1441" spans="1:12" ht="12.75">
      <c r="A1441" s="41">
        <v>1400</v>
      </c>
      <c r="B1441" s="45" t="s">
        <v>1007</v>
      </c>
      <c r="C1441" s="51">
        <v>1.2633333333333333E-3</v>
      </c>
      <c r="D1441" s="51">
        <v>2.5266666666666666E-3</v>
      </c>
      <c r="E1441" s="51">
        <v>3.79E-3</v>
      </c>
      <c r="F1441" s="51">
        <v>5.0533333333333333E-3</v>
      </c>
      <c r="G1441" s="51">
        <v>6.3166666666666675E-3</v>
      </c>
      <c r="H1441" s="51">
        <v>7.5800000000000017E-3</v>
      </c>
      <c r="I1441" s="51">
        <v>8.843333333333335E-3</v>
      </c>
      <c r="J1441" s="51">
        <v>1.0106666666666668E-2</v>
      </c>
      <c r="K1441" s="51">
        <v>1.1370000000000002E-2</v>
      </c>
      <c r="L1441" s="52">
        <v>1.2633333333333335E-2</v>
      </c>
    </row>
    <row r="1442" spans="1:12" ht="12.75">
      <c r="A1442" s="41">
        <v>1401</v>
      </c>
      <c r="B1442" s="45" t="s">
        <v>1007</v>
      </c>
      <c r="C1442" s="51">
        <v>9.5466666666666686E-3</v>
      </c>
      <c r="D1442" s="51">
        <v>1.9093333333333337E-2</v>
      </c>
      <c r="E1442" s="51">
        <v>2.8640000000000006E-2</v>
      </c>
      <c r="F1442" s="51">
        <v>3.8186666666666674E-2</v>
      </c>
      <c r="G1442" s="51">
        <v>4.7733333333333336E-2</v>
      </c>
      <c r="H1442" s="51">
        <v>5.7279999999999998E-2</v>
      </c>
      <c r="I1442" s="51">
        <v>6.6826666666666673E-2</v>
      </c>
      <c r="J1442" s="51">
        <v>7.6373333333333335E-2</v>
      </c>
      <c r="K1442" s="51">
        <v>8.5919999999999996E-2</v>
      </c>
      <c r="L1442" s="52">
        <v>9.5466666666666672E-2</v>
      </c>
    </row>
    <row r="1443" spans="1:12" ht="12.75">
      <c r="A1443" s="41">
        <v>1402</v>
      </c>
      <c r="B1443" s="45" t="s">
        <v>1031</v>
      </c>
      <c r="C1443" s="51">
        <v>7.8566666666666663E-3</v>
      </c>
      <c r="D1443" s="51">
        <v>1.5713333333333333E-2</v>
      </c>
      <c r="E1443" s="51">
        <v>2.3570000000000001E-2</v>
      </c>
      <c r="F1443" s="51">
        <v>3.1426666666666665E-2</v>
      </c>
      <c r="G1443" s="51">
        <v>3.9283333333333337E-2</v>
      </c>
      <c r="H1443" s="51">
        <v>4.7140000000000001E-2</v>
      </c>
      <c r="I1443" s="51">
        <v>5.4996666666666666E-2</v>
      </c>
      <c r="J1443" s="51">
        <v>6.2853333333333331E-2</v>
      </c>
      <c r="K1443" s="51">
        <v>7.0709999999999995E-2</v>
      </c>
      <c r="L1443" s="52">
        <v>7.8566666666666674E-2</v>
      </c>
    </row>
    <row r="1444" spans="1:12" ht="12.75">
      <c r="A1444" s="41">
        <v>1403</v>
      </c>
      <c r="B1444" s="45" t="s">
        <v>1032</v>
      </c>
      <c r="C1444" s="51">
        <v>2.5533333333333337E-3</v>
      </c>
      <c r="D1444" s="51">
        <v>5.1066666666666673E-3</v>
      </c>
      <c r="E1444" s="51">
        <v>7.660000000000001E-3</v>
      </c>
      <c r="F1444" s="51">
        <v>1.0213333333333335E-2</v>
      </c>
      <c r="G1444" s="51">
        <v>1.2766666666666667E-2</v>
      </c>
      <c r="H1444" s="51">
        <v>1.5320000000000002E-2</v>
      </c>
      <c r="I1444" s="51">
        <v>1.7873333333333338E-2</v>
      </c>
      <c r="J1444" s="51">
        <v>2.0426666666666669E-2</v>
      </c>
      <c r="K1444" s="51">
        <v>2.2980000000000007E-2</v>
      </c>
      <c r="L1444" s="52">
        <v>2.5533333333333338E-2</v>
      </c>
    </row>
    <row r="1445" spans="1:12" ht="12.75">
      <c r="A1445" s="41">
        <v>1404</v>
      </c>
      <c r="B1445" s="45" t="s">
        <v>934</v>
      </c>
      <c r="C1445" s="51">
        <v>1.7200000000000002E-3</v>
      </c>
      <c r="D1445" s="51">
        <v>3.4400000000000003E-3</v>
      </c>
      <c r="E1445" s="51">
        <v>5.1600000000000005E-3</v>
      </c>
      <c r="F1445" s="51">
        <v>6.8800000000000007E-3</v>
      </c>
      <c r="G1445" s="51">
        <v>8.6E-3</v>
      </c>
      <c r="H1445" s="51">
        <v>1.0319999999999999E-2</v>
      </c>
      <c r="I1445" s="51">
        <v>1.2039999999999999E-2</v>
      </c>
      <c r="J1445" s="51">
        <v>1.3760000000000001E-2</v>
      </c>
      <c r="K1445" s="51">
        <v>1.5480000000000001E-2</v>
      </c>
      <c r="L1445" s="52">
        <v>1.7200000000000003E-2</v>
      </c>
    </row>
    <row r="1446" spans="1:12" ht="12.75">
      <c r="A1446" s="41">
        <v>1405</v>
      </c>
      <c r="B1446" s="45" t="s">
        <v>1033</v>
      </c>
      <c r="C1446" s="51">
        <v>3.9833333333333335E-3</v>
      </c>
      <c r="D1446" s="51">
        <v>7.966666666666667E-3</v>
      </c>
      <c r="E1446" s="51">
        <v>1.1950000000000001E-2</v>
      </c>
      <c r="F1446" s="51">
        <v>1.5933333333333334E-2</v>
      </c>
      <c r="G1446" s="51">
        <v>1.9916666666666673E-2</v>
      </c>
      <c r="H1446" s="51">
        <v>2.3900000000000005E-2</v>
      </c>
      <c r="I1446" s="51">
        <v>2.7883333333333343E-2</v>
      </c>
      <c r="J1446" s="51">
        <v>3.1866666666666675E-2</v>
      </c>
      <c r="K1446" s="51">
        <v>3.5850000000000014E-2</v>
      </c>
      <c r="L1446" s="52">
        <v>3.9833333333333346E-2</v>
      </c>
    </row>
    <row r="1447" spans="1:12" ht="12.75">
      <c r="A1447" s="41">
        <v>1406</v>
      </c>
      <c r="B1447" s="45" t="s">
        <v>1034</v>
      </c>
      <c r="C1447" s="51">
        <v>5.2010000000000001E-2</v>
      </c>
      <c r="D1447" s="51">
        <v>0.10402</v>
      </c>
      <c r="E1447" s="51">
        <v>0.15603</v>
      </c>
      <c r="F1447" s="51">
        <v>0.20804</v>
      </c>
      <c r="G1447" s="51">
        <v>0.26005</v>
      </c>
      <c r="H1447" s="51">
        <v>0.31206</v>
      </c>
      <c r="I1447" s="51">
        <v>0.36407</v>
      </c>
      <c r="J1447" s="51">
        <v>0.41608000000000001</v>
      </c>
      <c r="K1447" s="51">
        <v>0.46809000000000001</v>
      </c>
      <c r="L1447" s="52">
        <v>0.52010000000000001</v>
      </c>
    </row>
    <row r="1448" spans="1:12" ht="12.75">
      <c r="A1448" s="41">
        <v>1407</v>
      </c>
      <c r="B1448" s="45" t="s">
        <v>1035</v>
      </c>
      <c r="C1448" s="51">
        <v>5.4300000000000008E-3</v>
      </c>
      <c r="D1448" s="51">
        <v>1.0860000000000002E-2</v>
      </c>
      <c r="E1448" s="51">
        <v>1.6290000000000002E-2</v>
      </c>
      <c r="F1448" s="51">
        <v>2.1720000000000003E-2</v>
      </c>
      <c r="G1448" s="51">
        <v>2.7150000000000001E-2</v>
      </c>
      <c r="H1448" s="51">
        <v>3.2580000000000005E-2</v>
      </c>
      <c r="I1448" s="51">
        <v>3.8010000000000009E-2</v>
      </c>
      <c r="J1448" s="51">
        <v>4.3440000000000006E-2</v>
      </c>
      <c r="K1448" s="51">
        <v>4.8870000000000011E-2</v>
      </c>
      <c r="L1448" s="52">
        <v>5.4300000000000001E-2</v>
      </c>
    </row>
    <row r="1449" spans="1:12" ht="12.75">
      <c r="A1449" s="41">
        <v>1408</v>
      </c>
      <c r="B1449" s="45" t="s">
        <v>1036</v>
      </c>
      <c r="C1449" s="51">
        <v>4.7666666666666669E-4</v>
      </c>
      <c r="D1449" s="51">
        <v>9.5333333333333338E-4</v>
      </c>
      <c r="E1449" s="51">
        <v>1.4300000000000001E-3</v>
      </c>
      <c r="F1449" s="51">
        <v>1.9066666666666668E-3</v>
      </c>
      <c r="G1449" s="51">
        <v>2.3833333333333332E-3</v>
      </c>
      <c r="H1449" s="51">
        <v>2.8599999999999997E-3</v>
      </c>
      <c r="I1449" s="51">
        <v>3.3366666666666666E-3</v>
      </c>
      <c r="J1449" s="51">
        <v>3.8133333333333335E-3</v>
      </c>
      <c r="K1449" s="51">
        <v>4.2900000000000004E-3</v>
      </c>
      <c r="L1449" s="52">
        <v>4.7666666666666673E-3</v>
      </c>
    </row>
    <row r="1450" spans="1:12" ht="12.75">
      <c r="A1450" s="41">
        <v>1409</v>
      </c>
      <c r="B1450" s="45" t="s">
        <v>1036</v>
      </c>
      <c r="C1450" s="51">
        <v>3.8999999999999994E-4</v>
      </c>
      <c r="D1450" s="51">
        <v>7.7999999999999988E-4</v>
      </c>
      <c r="E1450" s="51">
        <v>1.1699999999999998E-3</v>
      </c>
      <c r="F1450" s="51">
        <v>1.5599999999999998E-3</v>
      </c>
      <c r="G1450" s="51">
        <v>1.9499999999999999E-3</v>
      </c>
      <c r="H1450" s="51">
        <v>2.3400000000000001E-3</v>
      </c>
      <c r="I1450" s="51">
        <v>2.7299999999999998E-3</v>
      </c>
      <c r="J1450" s="51">
        <v>3.1199999999999995E-3</v>
      </c>
      <c r="K1450" s="51">
        <v>3.5099999999999992E-3</v>
      </c>
      <c r="L1450" s="52">
        <v>3.899999999999999E-3</v>
      </c>
    </row>
    <row r="1451" spans="1:12" ht="12.75">
      <c r="A1451" s="41">
        <v>1410</v>
      </c>
      <c r="B1451" s="45" t="s">
        <v>1037</v>
      </c>
      <c r="C1451" s="51">
        <v>8.3333333333333328E-4</v>
      </c>
      <c r="D1451" s="51">
        <v>1.6666666666666666E-3</v>
      </c>
      <c r="E1451" s="51">
        <v>2.4999999999999996E-3</v>
      </c>
      <c r="F1451" s="51">
        <v>3.3333333333333331E-3</v>
      </c>
      <c r="G1451" s="51">
        <v>4.1666666666666666E-3</v>
      </c>
      <c r="H1451" s="51">
        <v>5.0000000000000001E-3</v>
      </c>
      <c r="I1451" s="51">
        <v>5.8333333333333336E-3</v>
      </c>
      <c r="J1451" s="51">
        <v>6.6666666666666662E-3</v>
      </c>
      <c r="K1451" s="51">
        <v>7.4999999999999997E-3</v>
      </c>
      <c r="L1451" s="52">
        <v>8.3333333333333332E-3</v>
      </c>
    </row>
    <row r="1452" spans="1:12" ht="12.75">
      <c r="A1452" s="41">
        <v>1411</v>
      </c>
      <c r="B1452" s="45" t="s">
        <v>1038</v>
      </c>
      <c r="C1452" s="51">
        <v>1.4266666666666669E-2</v>
      </c>
      <c r="D1452" s="51">
        <v>2.8533333333333338E-2</v>
      </c>
      <c r="E1452" s="51">
        <v>4.2800000000000005E-2</v>
      </c>
      <c r="F1452" s="51">
        <v>5.7066666666666675E-2</v>
      </c>
      <c r="G1452" s="51">
        <v>7.1333333333333332E-2</v>
      </c>
      <c r="H1452" s="51">
        <v>8.5600000000000009E-2</v>
      </c>
      <c r="I1452" s="51">
        <v>9.9866666666666659E-2</v>
      </c>
      <c r="J1452" s="51">
        <v>0.11413333333333334</v>
      </c>
      <c r="K1452" s="51">
        <v>0.12839999999999999</v>
      </c>
      <c r="L1452" s="52">
        <v>0.14266666666666666</v>
      </c>
    </row>
    <row r="1453" spans="1:12" ht="12.75">
      <c r="A1453" s="41">
        <v>1412</v>
      </c>
      <c r="B1453" s="45" t="s">
        <v>1039</v>
      </c>
      <c r="C1453" s="51">
        <v>1.3333333333333331E-4</v>
      </c>
      <c r="D1453" s="51">
        <v>2.6666666666666663E-4</v>
      </c>
      <c r="E1453" s="51">
        <v>3.9999999999999996E-4</v>
      </c>
      <c r="F1453" s="51">
        <v>5.3333333333333325E-4</v>
      </c>
      <c r="G1453" s="51">
        <v>6.6666666666666664E-4</v>
      </c>
      <c r="H1453" s="51">
        <v>7.9999999999999993E-4</v>
      </c>
      <c r="I1453" s="51">
        <v>9.3333333333333322E-4</v>
      </c>
      <c r="J1453" s="51">
        <v>1.0666666666666665E-3</v>
      </c>
      <c r="K1453" s="51">
        <v>1.1999999999999999E-3</v>
      </c>
      <c r="L1453" s="52">
        <v>1.3333333333333333E-3</v>
      </c>
    </row>
    <row r="1454" spans="1:12" ht="12.75">
      <c r="A1454" s="41">
        <v>1413</v>
      </c>
      <c r="B1454" s="45" t="s">
        <v>1040</v>
      </c>
      <c r="C1454" s="51">
        <v>4.2676666666666668E-2</v>
      </c>
      <c r="D1454" s="51">
        <v>8.5353333333333337E-2</v>
      </c>
      <c r="E1454" s="51">
        <v>0.12803</v>
      </c>
      <c r="F1454" s="51">
        <v>0.17070666666666667</v>
      </c>
      <c r="G1454" s="51">
        <v>0.21338333333333331</v>
      </c>
      <c r="H1454" s="51">
        <v>0.25606000000000001</v>
      </c>
      <c r="I1454" s="51">
        <v>0.29873666666666671</v>
      </c>
      <c r="J1454" s="51">
        <v>0.34141333333333335</v>
      </c>
      <c r="K1454" s="51">
        <v>0.38409000000000004</v>
      </c>
      <c r="L1454" s="52">
        <v>0.42676666666666663</v>
      </c>
    </row>
    <row r="1455" spans="1:12" ht="12.75">
      <c r="A1455" s="41">
        <v>1414</v>
      </c>
      <c r="B1455" s="45" t="s">
        <v>1040</v>
      </c>
      <c r="C1455" s="51">
        <v>1.9683333333333337E-2</v>
      </c>
      <c r="D1455" s="51">
        <v>3.9366666666666675E-2</v>
      </c>
      <c r="E1455" s="51">
        <v>5.9050000000000012E-2</v>
      </c>
      <c r="F1455" s="51">
        <v>7.873333333333335E-2</v>
      </c>
      <c r="G1455" s="51">
        <v>9.841666666666668E-2</v>
      </c>
      <c r="H1455" s="51">
        <v>0.11810000000000002</v>
      </c>
      <c r="I1455" s="51">
        <v>0.13778333333333337</v>
      </c>
      <c r="J1455" s="51">
        <v>0.1574666666666667</v>
      </c>
      <c r="K1455" s="51">
        <v>0.17715000000000006</v>
      </c>
      <c r="L1455" s="52">
        <v>0.19683333333333342</v>
      </c>
    </row>
    <row r="1456" spans="1:12" ht="12.75">
      <c r="A1456" s="41">
        <v>1415</v>
      </c>
      <c r="B1456" s="45" t="s">
        <v>1041</v>
      </c>
      <c r="C1456" s="51">
        <v>3.0666666666666668E-4</v>
      </c>
      <c r="D1456" s="51">
        <v>6.1333333333333335E-4</v>
      </c>
      <c r="E1456" s="51">
        <v>9.2000000000000003E-4</v>
      </c>
      <c r="F1456" s="51">
        <v>1.2266666666666667E-3</v>
      </c>
      <c r="G1456" s="51">
        <v>1.5333333333333332E-3</v>
      </c>
      <c r="H1456" s="51">
        <v>1.8399999999999996E-3</v>
      </c>
      <c r="I1456" s="51">
        <v>2.1466666666666665E-3</v>
      </c>
      <c r="J1456" s="51">
        <v>2.453333333333333E-3</v>
      </c>
      <c r="K1456" s="51">
        <v>2.7599999999999994E-3</v>
      </c>
      <c r="L1456" s="52">
        <v>3.0666666666666663E-3</v>
      </c>
    </row>
    <row r="1457" spans="1:12" ht="12.75">
      <c r="A1457" s="41">
        <v>1416</v>
      </c>
      <c r="B1457" s="45" t="s">
        <v>1042</v>
      </c>
      <c r="C1457" s="51">
        <v>9.5833333333333326E-3</v>
      </c>
      <c r="D1457" s="51">
        <v>1.9166666666666665E-2</v>
      </c>
      <c r="E1457" s="51">
        <v>2.8749999999999998E-2</v>
      </c>
      <c r="F1457" s="51">
        <v>3.833333333333333E-2</v>
      </c>
      <c r="G1457" s="51">
        <v>4.7916666666666663E-2</v>
      </c>
      <c r="H1457" s="51">
        <v>5.7499999999999996E-2</v>
      </c>
      <c r="I1457" s="51">
        <v>6.7083333333333328E-2</v>
      </c>
      <c r="J1457" s="51">
        <v>7.6666666666666661E-2</v>
      </c>
      <c r="K1457" s="51">
        <v>8.6249999999999993E-2</v>
      </c>
      <c r="L1457" s="52">
        <v>9.5833333333333326E-2</v>
      </c>
    </row>
    <row r="1458" spans="1:12" ht="12.75">
      <c r="A1458" s="41">
        <v>1417</v>
      </c>
      <c r="B1458" s="45" t="s">
        <v>1043</v>
      </c>
      <c r="C1458" s="51">
        <v>1.8733333333333336E-3</v>
      </c>
      <c r="D1458" s="51">
        <v>3.7466666666666672E-3</v>
      </c>
      <c r="E1458" s="51">
        <v>5.6200000000000009E-3</v>
      </c>
      <c r="F1458" s="51">
        <v>7.4933333333333345E-3</v>
      </c>
      <c r="G1458" s="51">
        <v>9.3666666666666672E-3</v>
      </c>
      <c r="H1458" s="51">
        <v>1.124E-2</v>
      </c>
      <c r="I1458" s="51">
        <v>1.3113333333333334E-2</v>
      </c>
      <c r="J1458" s="51">
        <v>1.4986666666666669E-2</v>
      </c>
      <c r="K1458" s="51">
        <v>1.6860000000000003E-2</v>
      </c>
      <c r="L1458" s="52">
        <v>1.8733333333333338E-2</v>
      </c>
    </row>
    <row r="1459" spans="1:12" ht="12.75">
      <c r="A1459" s="41">
        <v>1418</v>
      </c>
      <c r="B1459" s="45" t="s">
        <v>1044</v>
      </c>
      <c r="C1459" s="51">
        <v>1.2449999999999999E-2</v>
      </c>
      <c r="D1459" s="51">
        <v>2.4899999999999999E-2</v>
      </c>
      <c r="E1459" s="51">
        <v>3.7349999999999994E-2</v>
      </c>
      <c r="F1459" s="51">
        <v>4.9799999999999997E-2</v>
      </c>
      <c r="G1459" s="51">
        <v>6.225E-2</v>
      </c>
      <c r="H1459" s="51">
        <v>7.4700000000000003E-2</v>
      </c>
      <c r="I1459" s="51">
        <v>8.7150000000000005E-2</v>
      </c>
      <c r="J1459" s="51">
        <v>9.9599999999999994E-2</v>
      </c>
      <c r="K1459" s="51">
        <v>0.11205000000000001</v>
      </c>
      <c r="L1459" s="52">
        <v>0.1245</v>
      </c>
    </row>
    <row r="1460" spans="1:12" ht="12.75">
      <c r="A1460" s="41">
        <v>1419</v>
      </c>
      <c r="B1460" s="45" t="s">
        <v>1044</v>
      </c>
      <c r="C1460" s="51">
        <v>5.5899999999999995E-3</v>
      </c>
      <c r="D1460" s="51">
        <v>1.1179999999999999E-2</v>
      </c>
      <c r="E1460" s="51">
        <v>1.677E-2</v>
      </c>
      <c r="F1460" s="51">
        <v>2.2359999999999998E-2</v>
      </c>
      <c r="G1460" s="51">
        <v>2.7949999999999996E-2</v>
      </c>
      <c r="H1460" s="51">
        <v>3.354E-2</v>
      </c>
      <c r="I1460" s="51">
        <v>3.9129999999999998E-2</v>
      </c>
      <c r="J1460" s="51">
        <v>4.4719999999999996E-2</v>
      </c>
      <c r="K1460" s="51">
        <v>5.0310000000000001E-2</v>
      </c>
      <c r="L1460" s="52">
        <v>5.5900000000000005E-2</v>
      </c>
    </row>
    <row r="1461" spans="1:12" ht="12.75">
      <c r="A1461" s="41">
        <v>1420</v>
      </c>
      <c r="B1461" s="45" t="s">
        <v>1045</v>
      </c>
      <c r="C1461" s="51">
        <v>2.0333333333333336E-4</v>
      </c>
      <c r="D1461" s="51">
        <v>4.0666666666666672E-4</v>
      </c>
      <c r="E1461" s="51">
        <v>6.1000000000000008E-4</v>
      </c>
      <c r="F1461" s="51">
        <v>8.1333333333333344E-4</v>
      </c>
      <c r="G1461" s="51">
        <v>1.0166666666666666E-3</v>
      </c>
      <c r="H1461" s="51">
        <v>1.2199999999999999E-3</v>
      </c>
      <c r="I1461" s="51">
        <v>1.4233333333333333E-3</v>
      </c>
      <c r="J1461" s="51">
        <v>1.6266666666666669E-3</v>
      </c>
      <c r="K1461" s="51">
        <v>1.8300000000000002E-3</v>
      </c>
      <c r="L1461" s="52">
        <v>2.0333333333333336E-3</v>
      </c>
    </row>
    <row r="1462" spans="1:12" ht="12.75">
      <c r="A1462" s="41">
        <v>1421</v>
      </c>
      <c r="B1462" s="45" t="s">
        <v>1046</v>
      </c>
      <c r="C1462" s="51">
        <v>2.7633333333333329E-3</v>
      </c>
      <c r="D1462" s="51">
        <v>5.5266666666666658E-3</v>
      </c>
      <c r="E1462" s="51">
        <v>8.2899999999999988E-3</v>
      </c>
      <c r="F1462" s="51">
        <v>1.1053333333333332E-2</v>
      </c>
      <c r="G1462" s="51">
        <v>1.3816666666666666E-2</v>
      </c>
      <c r="H1462" s="51">
        <v>1.6580000000000001E-2</v>
      </c>
      <c r="I1462" s="51">
        <v>1.9343333333333334E-2</v>
      </c>
      <c r="J1462" s="51">
        <v>2.2106666666666667E-2</v>
      </c>
      <c r="K1462" s="51">
        <v>2.4870000000000003E-2</v>
      </c>
      <c r="L1462" s="52">
        <v>2.7633333333333333E-2</v>
      </c>
    </row>
    <row r="1463" spans="1:12" ht="12.75">
      <c r="A1463" s="41">
        <v>1422</v>
      </c>
      <c r="B1463" s="45" t="s">
        <v>1047</v>
      </c>
      <c r="C1463" s="51">
        <v>5.6666666666666671E-3</v>
      </c>
      <c r="D1463" s="51">
        <v>1.1333333333333334E-2</v>
      </c>
      <c r="E1463" s="51">
        <v>1.7000000000000001E-2</v>
      </c>
      <c r="F1463" s="51">
        <v>2.2666666666666668E-2</v>
      </c>
      <c r="G1463" s="51">
        <v>2.8333333333333335E-2</v>
      </c>
      <c r="H1463" s="51">
        <v>3.4000000000000002E-2</v>
      </c>
      <c r="I1463" s="51">
        <v>3.966666666666667E-2</v>
      </c>
      <c r="J1463" s="51">
        <v>4.5333333333333337E-2</v>
      </c>
      <c r="K1463" s="51">
        <v>5.1000000000000004E-2</v>
      </c>
      <c r="L1463" s="52">
        <v>5.6666666666666671E-2</v>
      </c>
    </row>
    <row r="1464" spans="1:12" ht="12.75">
      <c r="A1464" s="41">
        <v>1423</v>
      </c>
      <c r="B1464" s="45" t="s">
        <v>1048</v>
      </c>
      <c r="C1464" s="51">
        <v>1.2566666666666668E-3</v>
      </c>
      <c r="D1464" s="51">
        <v>2.5133333333333336E-3</v>
      </c>
      <c r="E1464" s="51">
        <v>3.7700000000000003E-3</v>
      </c>
      <c r="F1464" s="51">
        <v>5.0266666666666671E-3</v>
      </c>
      <c r="G1464" s="51">
        <v>6.2833333333333335E-3</v>
      </c>
      <c r="H1464" s="51">
        <v>7.5399999999999998E-3</v>
      </c>
      <c r="I1464" s="51">
        <v>8.7966666666666662E-3</v>
      </c>
      <c r="J1464" s="51">
        <v>1.0053333333333333E-2</v>
      </c>
      <c r="K1464" s="51">
        <v>1.1309999999999999E-2</v>
      </c>
      <c r="L1464" s="52">
        <v>1.2566666666666667E-2</v>
      </c>
    </row>
    <row r="1465" spans="1:12" ht="12.75">
      <c r="A1465" s="41">
        <v>1424</v>
      </c>
      <c r="B1465" s="45" t="s">
        <v>971</v>
      </c>
      <c r="C1465" s="51">
        <v>3.4333333333333334E-3</v>
      </c>
      <c r="D1465" s="51">
        <v>6.8666666666666668E-3</v>
      </c>
      <c r="E1465" s="51">
        <v>1.03E-2</v>
      </c>
      <c r="F1465" s="51">
        <v>1.3733333333333334E-2</v>
      </c>
      <c r="G1465" s="51">
        <v>1.7166666666666667E-2</v>
      </c>
      <c r="H1465" s="51">
        <v>2.06E-2</v>
      </c>
      <c r="I1465" s="51">
        <v>2.4033333333333334E-2</v>
      </c>
      <c r="J1465" s="51">
        <v>2.7466666666666667E-2</v>
      </c>
      <c r="K1465" s="51">
        <v>3.09E-2</v>
      </c>
      <c r="L1465" s="52">
        <v>3.4333333333333334E-2</v>
      </c>
    </row>
    <row r="1466" spans="1:12" ht="12.75">
      <c r="A1466" s="41">
        <v>1425</v>
      </c>
      <c r="B1466" s="45" t="s">
        <v>1049</v>
      </c>
      <c r="C1466" s="51">
        <v>1.6216666666666667E-2</v>
      </c>
      <c r="D1466" s="51">
        <v>3.2433333333333335E-2</v>
      </c>
      <c r="E1466" s="51">
        <v>4.8649999999999999E-2</v>
      </c>
      <c r="F1466" s="51">
        <v>6.486666666666667E-2</v>
      </c>
      <c r="G1466" s="51">
        <v>8.1083333333333341E-2</v>
      </c>
      <c r="H1466" s="51">
        <v>9.7299999999999998E-2</v>
      </c>
      <c r="I1466" s="51">
        <v>0.11351666666666668</v>
      </c>
      <c r="J1466" s="51">
        <v>0.12973333333333334</v>
      </c>
      <c r="K1466" s="51">
        <v>0.14595</v>
      </c>
      <c r="L1466" s="52">
        <v>0.16216666666666665</v>
      </c>
    </row>
    <row r="1467" spans="1:12" ht="12.75">
      <c r="A1467" s="41">
        <v>1426</v>
      </c>
      <c r="B1467" s="45" t="s">
        <v>1049</v>
      </c>
      <c r="C1467" s="51">
        <v>1.9500000000000003E-2</v>
      </c>
      <c r="D1467" s="51">
        <v>3.9000000000000007E-2</v>
      </c>
      <c r="E1467" s="51">
        <v>5.850000000000001E-2</v>
      </c>
      <c r="F1467" s="51">
        <v>7.8000000000000014E-2</v>
      </c>
      <c r="G1467" s="51">
        <v>9.7500000000000003E-2</v>
      </c>
      <c r="H1467" s="51">
        <v>0.11699999999999999</v>
      </c>
      <c r="I1467" s="51">
        <v>0.13650000000000001</v>
      </c>
      <c r="J1467" s="51">
        <v>0.156</v>
      </c>
      <c r="K1467" s="51">
        <v>0.17549999999999999</v>
      </c>
      <c r="L1467" s="52">
        <v>0.19500000000000001</v>
      </c>
    </row>
    <row r="1468" spans="1:12" ht="12.75">
      <c r="A1468" s="41">
        <v>1427</v>
      </c>
      <c r="B1468" s="45" t="s">
        <v>1049</v>
      </c>
      <c r="C1468" s="51">
        <v>5.7300000000000007E-3</v>
      </c>
      <c r="D1468" s="51">
        <v>1.1460000000000001E-2</v>
      </c>
      <c r="E1468" s="51">
        <v>1.7190000000000004E-2</v>
      </c>
      <c r="F1468" s="51">
        <v>2.2920000000000003E-2</v>
      </c>
      <c r="G1468" s="51">
        <v>2.8650000000000002E-2</v>
      </c>
      <c r="H1468" s="51">
        <v>3.4380000000000008E-2</v>
      </c>
      <c r="I1468" s="51">
        <v>4.0110000000000007E-2</v>
      </c>
      <c r="J1468" s="51">
        <v>4.5840000000000006E-2</v>
      </c>
      <c r="K1468" s="51">
        <v>5.1570000000000012E-2</v>
      </c>
      <c r="L1468" s="52">
        <v>5.7300000000000018E-2</v>
      </c>
    </row>
    <row r="1469" spans="1:12" ht="12.75">
      <c r="A1469" s="41">
        <v>1428</v>
      </c>
      <c r="B1469" s="45" t="s">
        <v>1049</v>
      </c>
      <c r="C1469" s="51">
        <v>2.9153333333333337E-2</v>
      </c>
      <c r="D1469" s="51">
        <v>5.8306666666666673E-2</v>
      </c>
      <c r="E1469" s="51">
        <v>8.746000000000001E-2</v>
      </c>
      <c r="F1469" s="51">
        <v>0.11661333333333335</v>
      </c>
      <c r="G1469" s="51">
        <v>0.14576666666666666</v>
      </c>
      <c r="H1469" s="51">
        <v>0.17491999999999999</v>
      </c>
      <c r="I1469" s="51">
        <v>0.20407333333333333</v>
      </c>
      <c r="J1469" s="51">
        <v>0.23322666666666669</v>
      </c>
      <c r="K1469" s="51">
        <v>0.26238000000000006</v>
      </c>
      <c r="L1469" s="52">
        <v>0.29153333333333337</v>
      </c>
    </row>
    <row r="1470" spans="1:12" ht="12.75">
      <c r="A1470" s="41">
        <v>1429</v>
      </c>
      <c r="B1470" s="45" t="s">
        <v>1049</v>
      </c>
      <c r="C1470" s="51">
        <v>7.9166666666666673E-3</v>
      </c>
      <c r="D1470" s="51">
        <v>1.5833333333333335E-2</v>
      </c>
      <c r="E1470" s="51">
        <v>2.375E-2</v>
      </c>
      <c r="F1470" s="51">
        <v>3.1666666666666669E-2</v>
      </c>
      <c r="G1470" s="51">
        <v>3.9583333333333331E-2</v>
      </c>
      <c r="H1470" s="51">
        <v>4.7500000000000001E-2</v>
      </c>
      <c r="I1470" s="51">
        <v>5.541666666666667E-2</v>
      </c>
      <c r="J1470" s="51">
        <v>6.3333333333333339E-2</v>
      </c>
      <c r="K1470" s="51">
        <v>7.1250000000000008E-2</v>
      </c>
      <c r="L1470" s="52">
        <v>7.9166666666666663E-2</v>
      </c>
    </row>
    <row r="1471" spans="1:12" ht="12.75">
      <c r="A1471" s="41">
        <v>1430</v>
      </c>
      <c r="B1471" s="45" t="s">
        <v>1049</v>
      </c>
      <c r="C1471" s="51">
        <v>1.3016666666666666E-2</v>
      </c>
      <c r="D1471" s="51">
        <v>2.6033333333333332E-2</v>
      </c>
      <c r="E1471" s="51">
        <v>3.9050000000000001E-2</v>
      </c>
      <c r="F1471" s="51">
        <v>5.2066666666666664E-2</v>
      </c>
      <c r="G1471" s="51">
        <v>6.5083333333333326E-2</v>
      </c>
      <c r="H1471" s="51">
        <v>7.8100000000000003E-2</v>
      </c>
      <c r="I1471" s="51">
        <v>9.1116666666666665E-2</v>
      </c>
      <c r="J1471" s="51">
        <v>0.10413333333333333</v>
      </c>
      <c r="K1471" s="51">
        <v>0.11715</v>
      </c>
      <c r="L1471" s="52">
        <v>0.13016666666666668</v>
      </c>
    </row>
    <row r="1472" spans="1:12" ht="12.75">
      <c r="A1472" s="41">
        <v>1431</v>
      </c>
      <c r="B1472" s="45" t="s">
        <v>1049</v>
      </c>
      <c r="C1472" s="51">
        <v>1.9083333333333334E-2</v>
      </c>
      <c r="D1472" s="51">
        <v>3.8166666666666668E-2</v>
      </c>
      <c r="E1472" s="51">
        <v>5.7250000000000002E-2</v>
      </c>
      <c r="F1472" s="51">
        <v>7.6333333333333336E-2</v>
      </c>
      <c r="G1472" s="51">
        <v>9.5416666666666677E-2</v>
      </c>
      <c r="H1472" s="51">
        <v>0.1145</v>
      </c>
      <c r="I1472" s="51">
        <v>0.13358333333333333</v>
      </c>
      <c r="J1472" s="51">
        <v>0.15266666666666667</v>
      </c>
      <c r="K1472" s="51">
        <v>0.17174999999999999</v>
      </c>
      <c r="L1472" s="52">
        <v>0.1908333333333333</v>
      </c>
    </row>
    <row r="1473" spans="1:12" ht="12.75">
      <c r="A1473" s="41">
        <v>1432</v>
      </c>
      <c r="B1473" s="45" t="s">
        <v>1049</v>
      </c>
      <c r="C1473" s="51">
        <v>3.4666666666666667E-4</v>
      </c>
      <c r="D1473" s="51">
        <v>6.9333333333333334E-4</v>
      </c>
      <c r="E1473" s="51">
        <v>1.0400000000000001E-3</v>
      </c>
      <c r="F1473" s="51">
        <v>1.3866666666666667E-3</v>
      </c>
      <c r="G1473" s="51">
        <v>1.7333333333333333E-3</v>
      </c>
      <c r="H1473" s="51">
        <v>2.0800000000000003E-3</v>
      </c>
      <c r="I1473" s="51">
        <v>2.4266666666666668E-3</v>
      </c>
      <c r="J1473" s="51">
        <v>2.7733333333333334E-3</v>
      </c>
      <c r="K1473" s="51">
        <v>3.1200000000000004E-3</v>
      </c>
      <c r="L1473" s="52">
        <v>3.4666666666666674E-3</v>
      </c>
    </row>
    <row r="1474" spans="1:12" ht="12.75">
      <c r="A1474" s="41">
        <v>1433</v>
      </c>
      <c r="B1474" s="45" t="s">
        <v>1049</v>
      </c>
      <c r="C1474" s="51">
        <v>1.2866666666666669E-3</v>
      </c>
      <c r="D1474" s="51">
        <v>2.5733333333333337E-3</v>
      </c>
      <c r="E1474" s="51">
        <v>3.8600000000000006E-3</v>
      </c>
      <c r="F1474" s="51">
        <v>5.1466666666666674E-3</v>
      </c>
      <c r="G1474" s="51">
        <v>6.4333333333333334E-3</v>
      </c>
      <c r="H1474" s="51">
        <v>7.7199999999999994E-3</v>
      </c>
      <c r="I1474" s="51">
        <v>9.0066666666666663E-3</v>
      </c>
      <c r="J1474" s="51">
        <v>1.0293333333333333E-2</v>
      </c>
      <c r="K1474" s="51">
        <v>1.158E-2</v>
      </c>
      <c r="L1474" s="52">
        <v>1.2866666666666667E-2</v>
      </c>
    </row>
    <row r="1475" spans="1:12" ht="12.75">
      <c r="A1475" s="41">
        <v>1434</v>
      </c>
      <c r="B1475" s="45" t="s">
        <v>1049</v>
      </c>
      <c r="C1475" s="51">
        <v>1.0499999999999999E-3</v>
      </c>
      <c r="D1475" s="51">
        <v>2.0999999999999999E-3</v>
      </c>
      <c r="E1475" s="51">
        <v>3.15E-3</v>
      </c>
      <c r="F1475" s="51">
        <v>4.1999999999999997E-3</v>
      </c>
      <c r="G1475" s="51">
        <v>5.2500000000000003E-3</v>
      </c>
      <c r="H1475" s="51">
        <v>6.3E-3</v>
      </c>
      <c r="I1475" s="51">
        <v>7.3499999999999998E-3</v>
      </c>
      <c r="J1475" s="51">
        <v>8.3999999999999995E-3</v>
      </c>
      <c r="K1475" s="51">
        <v>9.4500000000000001E-3</v>
      </c>
      <c r="L1475" s="52">
        <v>1.0500000000000001E-2</v>
      </c>
    </row>
    <row r="1476" spans="1:12" ht="12.75">
      <c r="A1476" s="41">
        <v>1435</v>
      </c>
      <c r="B1476" s="45" t="s">
        <v>1050</v>
      </c>
      <c r="C1476" s="51">
        <v>1.2290000000000001E-2</v>
      </c>
      <c r="D1476" s="51">
        <v>2.4580000000000001E-2</v>
      </c>
      <c r="E1476" s="51">
        <v>3.687E-2</v>
      </c>
      <c r="F1476" s="51">
        <v>4.9160000000000002E-2</v>
      </c>
      <c r="G1476" s="51">
        <v>6.1449999999999998E-2</v>
      </c>
      <c r="H1476" s="51">
        <v>7.374E-2</v>
      </c>
      <c r="I1476" s="51">
        <v>8.6029999999999995E-2</v>
      </c>
      <c r="J1476" s="51">
        <v>9.8319999999999991E-2</v>
      </c>
      <c r="K1476" s="51">
        <v>0.11060999999999999</v>
      </c>
      <c r="L1476" s="52">
        <v>0.12289999999999998</v>
      </c>
    </row>
    <row r="1477" spans="1:12" ht="12.75">
      <c r="A1477" s="41">
        <v>1436</v>
      </c>
      <c r="B1477" s="45" t="s">
        <v>1050</v>
      </c>
      <c r="C1477" s="51">
        <v>4.8999999999999998E-3</v>
      </c>
      <c r="D1477" s="51">
        <v>9.7999999999999997E-3</v>
      </c>
      <c r="E1477" s="51">
        <v>1.47E-2</v>
      </c>
      <c r="F1477" s="51">
        <v>1.9599999999999999E-2</v>
      </c>
      <c r="G1477" s="51">
        <v>2.4499999999999997E-2</v>
      </c>
      <c r="H1477" s="51">
        <v>2.9399999999999999E-2</v>
      </c>
      <c r="I1477" s="51">
        <v>3.4299999999999997E-2</v>
      </c>
      <c r="J1477" s="51">
        <v>3.9199999999999999E-2</v>
      </c>
      <c r="K1477" s="51">
        <v>4.41E-2</v>
      </c>
      <c r="L1477" s="52">
        <v>4.9000000000000002E-2</v>
      </c>
    </row>
    <row r="1478" spans="1:12" ht="12.75">
      <c r="A1478" s="41">
        <v>1437</v>
      </c>
      <c r="B1478" s="45" t="s">
        <v>925</v>
      </c>
      <c r="C1478" s="51">
        <v>1.409E-2</v>
      </c>
      <c r="D1478" s="51">
        <v>2.818E-2</v>
      </c>
      <c r="E1478" s="51">
        <v>4.2270000000000002E-2</v>
      </c>
      <c r="F1478" s="51">
        <v>5.636E-2</v>
      </c>
      <c r="G1478" s="51">
        <v>7.0450000000000013E-2</v>
      </c>
      <c r="H1478" s="51">
        <v>8.4540000000000004E-2</v>
      </c>
      <c r="I1478" s="51">
        <v>9.8630000000000023E-2</v>
      </c>
      <c r="J1478" s="51">
        <v>0.11272000000000001</v>
      </c>
      <c r="K1478" s="51">
        <v>0.12681000000000003</v>
      </c>
      <c r="L1478" s="52">
        <v>0.14090000000000003</v>
      </c>
    </row>
    <row r="1479" spans="1:12" ht="12.75">
      <c r="A1479" s="41">
        <v>1438</v>
      </c>
      <c r="B1479" s="45" t="s">
        <v>1051</v>
      </c>
      <c r="C1479" s="51">
        <v>9.4300000000000009E-3</v>
      </c>
      <c r="D1479" s="51">
        <v>1.8860000000000002E-2</v>
      </c>
      <c r="E1479" s="51">
        <v>2.8290000000000003E-2</v>
      </c>
      <c r="F1479" s="51">
        <v>3.7720000000000004E-2</v>
      </c>
      <c r="G1479" s="51">
        <v>4.7149999999999997E-2</v>
      </c>
      <c r="H1479" s="51">
        <v>5.6580000000000005E-2</v>
      </c>
      <c r="I1479" s="51">
        <v>6.6010000000000013E-2</v>
      </c>
      <c r="J1479" s="51">
        <v>7.5440000000000007E-2</v>
      </c>
      <c r="K1479" s="51">
        <v>8.4870000000000015E-2</v>
      </c>
      <c r="L1479" s="52">
        <v>9.4300000000000023E-2</v>
      </c>
    </row>
    <row r="1480" spans="1:12" ht="12.75">
      <c r="A1480" s="41">
        <v>1439</v>
      </c>
      <c r="B1480" s="45" t="s">
        <v>1052</v>
      </c>
      <c r="C1480" s="51">
        <v>1.0533333333333336E-2</v>
      </c>
      <c r="D1480" s="51">
        <v>2.1066666666666671E-2</v>
      </c>
      <c r="E1480" s="51">
        <v>3.1600000000000003E-2</v>
      </c>
      <c r="F1480" s="51">
        <v>4.2133333333333342E-2</v>
      </c>
      <c r="G1480" s="51">
        <v>5.2666666666666667E-2</v>
      </c>
      <c r="H1480" s="51">
        <v>6.3200000000000006E-2</v>
      </c>
      <c r="I1480" s="51">
        <v>7.3733333333333331E-2</v>
      </c>
      <c r="J1480" s="51">
        <v>8.426666666666667E-2</v>
      </c>
      <c r="K1480" s="51">
        <v>9.4800000000000009E-2</v>
      </c>
      <c r="L1480" s="52">
        <v>0.10533333333333333</v>
      </c>
    </row>
    <row r="1481" spans="1:12" ht="12.75">
      <c r="A1481" s="41">
        <v>1440</v>
      </c>
      <c r="B1481" s="45" t="s">
        <v>1053</v>
      </c>
      <c r="C1481" s="51">
        <v>3.3433333333333331E-3</v>
      </c>
      <c r="D1481" s="51">
        <v>6.6866666666666663E-3</v>
      </c>
      <c r="E1481" s="51">
        <v>1.0029999999999999E-2</v>
      </c>
      <c r="F1481" s="51">
        <v>1.3373333333333333E-2</v>
      </c>
      <c r="G1481" s="51">
        <v>1.6716666666666664E-2</v>
      </c>
      <c r="H1481" s="51">
        <v>2.0059999999999995E-2</v>
      </c>
      <c r="I1481" s="51">
        <v>2.3403333333333328E-2</v>
      </c>
      <c r="J1481" s="51">
        <v>2.6746666666666662E-2</v>
      </c>
      <c r="K1481" s="51">
        <v>3.0089999999999992E-2</v>
      </c>
      <c r="L1481" s="52">
        <v>3.3433333333333322E-2</v>
      </c>
    </row>
    <row r="1482" spans="1:12" ht="12.75">
      <c r="A1482" s="41">
        <v>1441</v>
      </c>
      <c r="B1482" s="45" t="s">
        <v>1054</v>
      </c>
      <c r="C1482" s="51">
        <v>8.9066666666666669E-3</v>
      </c>
      <c r="D1482" s="51">
        <v>1.7813333333333334E-2</v>
      </c>
      <c r="E1482" s="51">
        <v>2.6720000000000001E-2</v>
      </c>
      <c r="F1482" s="51">
        <v>3.5626666666666668E-2</v>
      </c>
      <c r="G1482" s="51">
        <v>4.4533333333333334E-2</v>
      </c>
      <c r="H1482" s="51">
        <v>5.3440000000000001E-2</v>
      </c>
      <c r="I1482" s="51">
        <v>6.2346666666666668E-2</v>
      </c>
      <c r="J1482" s="51">
        <v>7.1253333333333335E-2</v>
      </c>
      <c r="K1482" s="51">
        <v>8.0160000000000009E-2</v>
      </c>
      <c r="L1482" s="52">
        <v>8.9066666666666669E-2</v>
      </c>
    </row>
    <row r="1483" spans="1:12" ht="12.75">
      <c r="A1483" s="41">
        <v>1442</v>
      </c>
      <c r="B1483" s="45" t="s">
        <v>1055</v>
      </c>
      <c r="C1483" s="51">
        <v>3.540666666666667E-2</v>
      </c>
      <c r="D1483" s="51">
        <v>7.0813333333333339E-2</v>
      </c>
      <c r="E1483" s="51">
        <v>0.10622000000000001</v>
      </c>
      <c r="F1483" s="51">
        <v>0.14162666666666668</v>
      </c>
      <c r="G1483" s="51">
        <v>0.17703333333333332</v>
      </c>
      <c r="H1483" s="51">
        <v>0.21244000000000002</v>
      </c>
      <c r="I1483" s="51">
        <v>0.24784666666666672</v>
      </c>
      <c r="J1483" s="51">
        <v>0.28325333333333336</v>
      </c>
      <c r="K1483" s="51">
        <v>0.31866000000000005</v>
      </c>
      <c r="L1483" s="52">
        <v>0.35406666666666675</v>
      </c>
    </row>
    <row r="1484" spans="1:12" ht="12.75">
      <c r="A1484" s="41">
        <v>1443</v>
      </c>
      <c r="B1484" s="45" t="s">
        <v>1055</v>
      </c>
      <c r="C1484" s="51">
        <v>2.5933333333333329E-3</v>
      </c>
      <c r="D1484" s="51">
        <v>5.1866666666666658E-3</v>
      </c>
      <c r="E1484" s="51">
        <v>7.7799999999999987E-3</v>
      </c>
      <c r="F1484" s="51">
        <v>1.0373333333333332E-2</v>
      </c>
      <c r="G1484" s="51">
        <v>1.2966666666666666E-2</v>
      </c>
      <c r="H1484" s="51">
        <v>1.5560000000000001E-2</v>
      </c>
      <c r="I1484" s="51">
        <v>1.8153333333333334E-2</v>
      </c>
      <c r="J1484" s="51">
        <v>2.0746666666666667E-2</v>
      </c>
      <c r="K1484" s="51">
        <v>2.334E-2</v>
      </c>
      <c r="L1484" s="52">
        <v>2.5933333333333333E-2</v>
      </c>
    </row>
    <row r="1485" spans="1:12" ht="12.75">
      <c r="A1485" s="41">
        <v>1444</v>
      </c>
      <c r="B1485" s="45" t="s">
        <v>1055</v>
      </c>
      <c r="C1485" s="51">
        <v>2.8000000000000004E-3</v>
      </c>
      <c r="D1485" s="51">
        <v>5.6000000000000008E-3</v>
      </c>
      <c r="E1485" s="51">
        <v>8.4000000000000012E-3</v>
      </c>
      <c r="F1485" s="51">
        <v>1.1200000000000002E-2</v>
      </c>
      <c r="G1485" s="51">
        <v>1.4000000000000002E-2</v>
      </c>
      <c r="H1485" s="51">
        <v>1.6800000000000002E-2</v>
      </c>
      <c r="I1485" s="51">
        <v>1.9600000000000003E-2</v>
      </c>
      <c r="J1485" s="51">
        <v>2.2400000000000003E-2</v>
      </c>
      <c r="K1485" s="51">
        <v>2.5200000000000004E-2</v>
      </c>
      <c r="L1485" s="52">
        <v>2.8000000000000004E-2</v>
      </c>
    </row>
    <row r="1486" spans="1:12" ht="12.75">
      <c r="A1486" s="41">
        <v>1445</v>
      </c>
      <c r="B1486" s="45" t="s">
        <v>1055</v>
      </c>
      <c r="C1486" s="51">
        <v>4.4666666666666666E-4</v>
      </c>
      <c r="D1486" s="51">
        <v>8.9333333333333333E-4</v>
      </c>
      <c r="E1486" s="51">
        <v>1.34E-3</v>
      </c>
      <c r="F1486" s="51">
        <v>1.7866666666666667E-3</v>
      </c>
      <c r="G1486" s="51">
        <v>2.2333333333333337E-3</v>
      </c>
      <c r="H1486" s="51">
        <v>2.6800000000000001E-3</v>
      </c>
      <c r="I1486" s="51">
        <v>3.1266666666666674E-3</v>
      </c>
      <c r="J1486" s="51">
        <v>3.5733333333333337E-3</v>
      </c>
      <c r="K1486" s="51">
        <v>4.020000000000001E-3</v>
      </c>
      <c r="L1486" s="52">
        <v>4.4666666666666674E-3</v>
      </c>
    </row>
    <row r="1487" spans="1:12" ht="12.75">
      <c r="A1487" s="41">
        <v>1446</v>
      </c>
      <c r="B1487" s="45" t="s">
        <v>1055</v>
      </c>
      <c r="C1487" s="51">
        <v>8.953333333333334E-3</v>
      </c>
      <c r="D1487" s="51">
        <v>1.7906666666666668E-2</v>
      </c>
      <c r="E1487" s="51">
        <v>2.6860000000000002E-2</v>
      </c>
      <c r="F1487" s="51">
        <v>3.5813333333333336E-2</v>
      </c>
      <c r="G1487" s="51">
        <v>4.4766666666666663E-2</v>
      </c>
      <c r="H1487" s="51">
        <v>5.3720000000000004E-2</v>
      </c>
      <c r="I1487" s="51">
        <v>6.2673333333333345E-2</v>
      </c>
      <c r="J1487" s="51">
        <v>7.1626666666666672E-2</v>
      </c>
      <c r="K1487" s="51">
        <v>8.0580000000000013E-2</v>
      </c>
      <c r="L1487" s="52">
        <v>8.9533333333333354E-2</v>
      </c>
    </row>
    <row r="1488" spans="1:12" ht="12.75">
      <c r="A1488" s="41">
        <v>1447</v>
      </c>
      <c r="B1488" s="45" t="s">
        <v>1055</v>
      </c>
      <c r="C1488" s="51">
        <v>2.2933333333333339E-3</v>
      </c>
      <c r="D1488" s="51">
        <v>4.5866666666666677E-3</v>
      </c>
      <c r="E1488" s="51">
        <v>6.8800000000000016E-3</v>
      </c>
      <c r="F1488" s="51">
        <v>9.1733333333333354E-3</v>
      </c>
      <c r="G1488" s="51">
        <v>1.1466666666666667E-2</v>
      </c>
      <c r="H1488" s="51">
        <v>1.3760000000000001E-2</v>
      </c>
      <c r="I1488" s="51">
        <v>1.6053333333333333E-2</v>
      </c>
      <c r="J1488" s="51">
        <v>1.8346666666666667E-2</v>
      </c>
      <c r="K1488" s="51">
        <v>2.0639999999999999E-2</v>
      </c>
      <c r="L1488" s="52">
        <v>2.2933333333333333E-2</v>
      </c>
    </row>
    <row r="1489" spans="1:12" ht="12.75">
      <c r="A1489" s="41">
        <v>1448</v>
      </c>
      <c r="B1489" s="45" t="s">
        <v>1055</v>
      </c>
      <c r="C1489" s="51">
        <v>6.3700000000000007E-3</v>
      </c>
      <c r="D1489" s="51">
        <v>1.2740000000000001E-2</v>
      </c>
      <c r="E1489" s="51">
        <v>1.9110000000000002E-2</v>
      </c>
      <c r="F1489" s="51">
        <v>2.5480000000000003E-2</v>
      </c>
      <c r="G1489" s="51">
        <v>3.1850000000000003E-2</v>
      </c>
      <c r="H1489" s="51">
        <v>3.8219999999999997E-2</v>
      </c>
      <c r="I1489" s="51">
        <v>4.4589999999999998E-2</v>
      </c>
      <c r="J1489" s="51">
        <v>5.0960000000000005E-2</v>
      </c>
      <c r="K1489" s="51">
        <v>5.7330000000000006E-2</v>
      </c>
      <c r="L1489" s="52">
        <v>6.3700000000000007E-2</v>
      </c>
    </row>
    <row r="1490" spans="1:12" ht="12.75">
      <c r="A1490" s="41">
        <v>1449</v>
      </c>
      <c r="B1490" s="45" t="s">
        <v>1055</v>
      </c>
      <c r="C1490" s="51">
        <v>6.0999999999999987E-4</v>
      </c>
      <c r="D1490" s="51">
        <v>1.2199999999999997E-3</v>
      </c>
      <c r="E1490" s="51">
        <v>1.8299999999999996E-3</v>
      </c>
      <c r="F1490" s="51">
        <v>2.4399999999999995E-3</v>
      </c>
      <c r="G1490" s="51">
        <v>3.0499999999999998E-3</v>
      </c>
      <c r="H1490" s="51">
        <v>3.6600000000000001E-3</v>
      </c>
      <c r="I1490" s="51">
        <v>4.2699999999999995E-3</v>
      </c>
      <c r="J1490" s="51">
        <v>4.8799999999999998E-3</v>
      </c>
      <c r="K1490" s="51">
        <v>5.4900000000000001E-3</v>
      </c>
      <c r="L1490" s="52">
        <v>6.0999999999999995E-3</v>
      </c>
    </row>
    <row r="1491" spans="1:12" ht="12.75">
      <c r="A1491" s="41">
        <v>1450</v>
      </c>
      <c r="B1491" s="45" t="s">
        <v>1055</v>
      </c>
      <c r="C1491" s="51">
        <v>4.1333333333333326E-4</v>
      </c>
      <c r="D1491" s="51">
        <v>8.2666666666666652E-4</v>
      </c>
      <c r="E1491" s="51">
        <v>1.2399999999999998E-3</v>
      </c>
      <c r="F1491" s="51">
        <v>1.653333333333333E-3</v>
      </c>
      <c r="G1491" s="51">
        <v>2.0666666666666663E-3</v>
      </c>
      <c r="H1491" s="51">
        <v>2.48E-3</v>
      </c>
      <c r="I1491" s="51">
        <v>2.8933333333333333E-3</v>
      </c>
      <c r="J1491" s="51">
        <v>3.3066666666666661E-3</v>
      </c>
      <c r="K1491" s="51">
        <v>3.7199999999999993E-3</v>
      </c>
      <c r="L1491" s="52">
        <v>4.1333333333333326E-3</v>
      </c>
    </row>
    <row r="1492" spans="1:12" ht="12.75">
      <c r="A1492" s="41">
        <v>1451</v>
      </c>
      <c r="B1492" s="45" t="s">
        <v>1055</v>
      </c>
      <c r="C1492" s="51">
        <v>7.1733333333333343E-2</v>
      </c>
      <c r="D1492" s="51">
        <v>0.14346666666666669</v>
      </c>
      <c r="E1492" s="51">
        <v>0.21520000000000003</v>
      </c>
      <c r="F1492" s="51">
        <v>0.28693333333333337</v>
      </c>
      <c r="G1492" s="51">
        <v>0.35866666666666669</v>
      </c>
      <c r="H1492" s="51">
        <v>0.4304</v>
      </c>
      <c r="I1492" s="51">
        <v>0.50213333333333332</v>
      </c>
      <c r="J1492" s="51">
        <v>0.57386666666666664</v>
      </c>
      <c r="K1492" s="51">
        <v>0.64559999999999995</v>
      </c>
      <c r="L1492" s="52">
        <v>0.71733333333333327</v>
      </c>
    </row>
    <row r="1493" spans="1:12" ht="12.75">
      <c r="A1493" s="41">
        <v>1452</v>
      </c>
      <c r="B1493" s="45" t="s">
        <v>1055</v>
      </c>
      <c r="C1493" s="51">
        <v>4.0999999999999999E-4</v>
      </c>
      <c r="D1493" s="51">
        <v>8.1999999999999998E-4</v>
      </c>
      <c r="E1493" s="51">
        <v>1.23E-3</v>
      </c>
      <c r="F1493" s="51">
        <v>1.64E-3</v>
      </c>
      <c r="G1493" s="51">
        <v>2.0499999999999997E-3</v>
      </c>
      <c r="H1493" s="51">
        <v>2.4599999999999999E-3</v>
      </c>
      <c r="I1493" s="51">
        <v>2.8700000000000002E-3</v>
      </c>
      <c r="J1493" s="51">
        <v>3.2799999999999999E-3</v>
      </c>
      <c r="K1493" s="51">
        <v>3.6899999999999997E-3</v>
      </c>
      <c r="L1493" s="52">
        <v>4.0999999999999995E-3</v>
      </c>
    </row>
    <row r="1494" spans="1:12" ht="12.75">
      <c r="A1494" s="41">
        <v>1453</v>
      </c>
      <c r="B1494" s="45" t="s">
        <v>1055</v>
      </c>
      <c r="C1494" s="51">
        <v>3.033333333333333E-4</v>
      </c>
      <c r="D1494" s="51">
        <v>6.066666666666666E-4</v>
      </c>
      <c r="E1494" s="51">
        <v>9.0999999999999989E-4</v>
      </c>
      <c r="F1494" s="51">
        <v>1.2133333333333332E-3</v>
      </c>
      <c r="G1494" s="51">
        <v>1.5166666666666666E-3</v>
      </c>
      <c r="H1494" s="51">
        <v>1.8199999999999998E-3</v>
      </c>
      <c r="I1494" s="51">
        <v>2.123333333333333E-3</v>
      </c>
      <c r="J1494" s="51">
        <v>2.4266666666666664E-3</v>
      </c>
      <c r="K1494" s="51">
        <v>2.7299999999999994E-3</v>
      </c>
      <c r="L1494" s="52">
        <v>3.0333333333333323E-3</v>
      </c>
    </row>
    <row r="1495" spans="1:12" ht="12.75">
      <c r="A1495" s="41">
        <v>1454</v>
      </c>
      <c r="B1495" s="45" t="s">
        <v>1055</v>
      </c>
      <c r="C1495" s="51">
        <v>1.5173333333333332E-2</v>
      </c>
      <c r="D1495" s="51">
        <v>3.0346666666666664E-2</v>
      </c>
      <c r="E1495" s="51">
        <v>4.5519999999999998E-2</v>
      </c>
      <c r="F1495" s="51">
        <v>6.0693333333333328E-2</v>
      </c>
      <c r="G1495" s="51">
        <v>7.5866666666666666E-2</v>
      </c>
      <c r="H1495" s="51">
        <v>9.104000000000001E-2</v>
      </c>
      <c r="I1495" s="51">
        <v>0.10621333333333334</v>
      </c>
      <c r="J1495" s="51">
        <v>0.12138666666666667</v>
      </c>
      <c r="K1495" s="51">
        <v>0.13656000000000001</v>
      </c>
      <c r="L1495" s="52">
        <v>0.15173333333333336</v>
      </c>
    </row>
    <row r="1496" spans="1:12" ht="12.75">
      <c r="A1496" s="41">
        <v>1455</v>
      </c>
      <c r="B1496" s="45" t="s">
        <v>1055</v>
      </c>
      <c r="C1496" s="51">
        <v>2.3666666666666671E-3</v>
      </c>
      <c r="D1496" s="51">
        <v>4.7333333333333342E-3</v>
      </c>
      <c r="E1496" s="51">
        <v>7.1000000000000013E-3</v>
      </c>
      <c r="F1496" s="51">
        <v>9.4666666666666684E-3</v>
      </c>
      <c r="G1496" s="51">
        <v>1.1833333333333335E-2</v>
      </c>
      <c r="H1496" s="51">
        <v>1.4200000000000003E-2</v>
      </c>
      <c r="I1496" s="51">
        <v>1.6566666666666671E-2</v>
      </c>
      <c r="J1496" s="51">
        <v>1.8933333333333337E-2</v>
      </c>
      <c r="K1496" s="51">
        <v>2.1300000000000006E-2</v>
      </c>
      <c r="L1496" s="52">
        <v>2.3666666666666676E-2</v>
      </c>
    </row>
    <row r="1497" spans="1:12" ht="12.75">
      <c r="A1497" s="41">
        <v>1456</v>
      </c>
      <c r="B1497" s="45" t="s">
        <v>1055</v>
      </c>
      <c r="C1497" s="51">
        <v>3.3933333333333333E-3</v>
      </c>
      <c r="D1497" s="51">
        <v>6.7866666666666665E-3</v>
      </c>
      <c r="E1497" s="51">
        <v>1.018E-2</v>
      </c>
      <c r="F1497" s="51">
        <v>1.3573333333333333E-2</v>
      </c>
      <c r="G1497" s="51">
        <v>1.6966666666666668E-2</v>
      </c>
      <c r="H1497" s="51">
        <v>2.0360000000000003E-2</v>
      </c>
      <c r="I1497" s="51">
        <v>2.3753333333333335E-2</v>
      </c>
      <c r="J1497" s="51">
        <v>2.7146666666666666E-2</v>
      </c>
      <c r="K1497" s="51">
        <v>3.0539999999999998E-2</v>
      </c>
      <c r="L1497" s="52">
        <v>3.3933333333333329E-2</v>
      </c>
    </row>
    <row r="1498" spans="1:12" ht="12.75">
      <c r="A1498" s="41">
        <v>1457</v>
      </c>
      <c r="B1498" s="45" t="s">
        <v>1055</v>
      </c>
      <c r="C1498" s="51">
        <v>2.3766666666666667E-3</v>
      </c>
      <c r="D1498" s="51">
        <v>4.7533333333333334E-3</v>
      </c>
      <c r="E1498" s="51">
        <v>7.1300000000000001E-3</v>
      </c>
      <c r="F1498" s="51">
        <v>9.5066666666666667E-3</v>
      </c>
      <c r="G1498" s="51">
        <v>1.1883333333333334E-2</v>
      </c>
      <c r="H1498" s="51">
        <v>1.426E-2</v>
      </c>
      <c r="I1498" s="51">
        <v>1.6636666666666668E-2</v>
      </c>
      <c r="J1498" s="51">
        <v>1.9013333333333333E-2</v>
      </c>
      <c r="K1498" s="51">
        <v>2.1389999999999999E-2</v>
      </c>
      <c r="L1498" s="52">
        <v>2.3766666666666665E-2</v>
      </c>
    </row>
    <row r="1499" spans="1:12" ht="12.75">
      <c r="A1499" s="41">
        <v>1458</v>
      </c>
      <c r="B1499" s="45" t="s">
        <v>1055</v>
      </c>
      <c r="C1499" s="51">
        <v>6.0000000000000008E-5</v>
      </c>
      <c r="D1499" s="51">
        <v>1.2000000000000002E-4</v>
      </c>
      <c r="E1499" s="51">
        <v>1.8000000000000004E-4</v>
      </c>
      <c r="F1499" s="51">
        <v>2.4000000000000003E-4</v>
      </c>
      <c r="G1499" s="51">
        <v>3.0000000000000003E-4</v>
      </c>
      <c r="H1499" s="51">
        <v>3.6000000000000002E-4</v>
      </c>
      <c r="I1499" s="51">
        <v>4.2000000000000002E-4</v>
      </c>
      <c r="J1499" s="51">
        <v>4.8000000000000007E-4</v>
      </c>
      <c r="K1499" s="51">
        <v>5.4000000000000001E-4</v>
      </c>
      <c r="L1499" s="52">
        <v>6.0000000000000006E-4</v>
      </c>
    </row>
    <row r="1500" spans="1:12" ht="12.75">
      <c r="A1500" s="41">
        <v>1459</v>
      </c>
      <c r="B1500" s="45" t="s">
        <v>1055</v>
      </c>
      <c r="C1500" s="51">
        <v>3.2799999999999996E-2</v>
      </c>
      <c r="D1500" s="51">
        <v>6.5599999999999992E-2</v>
      </c>
      <c r="E1500" s="51">
        <v>9.8399999999999987E-2</v>
      </c>
      <c r="F1500" s="51">
        <v>0.13119999999999998</v>
      </c>
      <c r="G1500" s="51">
        <v>0.16400000000000001</v>
      </c>
      <c r="H1500" s="51">
        <v>0.19680000000000003</v>
      </c>
      <c r="I1500" s="51">
        <v>0.22960000000000003</v>
      </c>
      <c r="J1500" s="51">
        <v>0.26240000000000002</v>
      </c>
      <c r="K1500" s="51">
        <v>0.29520000000000002</v>
      </c>
      <c r="L1500" s="52">
        <v>0.32800000000000007</v>
      </c>
    </row>
    <row r="1501" spans="1:12" ht="12.75">
      <c r="A1501" s="41">
        <v>1460</v>
      </c>
      <c r="B1501" s="45" t="s">
        <v>1055</v>
      </c>
      <c r="C1501" s="51">
        <v>2.6746666666666665E-2</v>
      </c>
      <c r="D1501" s="51">
        <v>5.349333333333333E-2</v>
      </c>
      <c r="E1501" s="51">
        <v>8.0239999999999992E-2</v>
      </c>
      <c r="F1501" s="51">
        <v>0.10698666666666666</v>
      </c>
      <c r="G1501" s="51">
        <v>0.13373333333333332</v>
      </c>
      <c r="H1501" s="51">
        <v>0.16047999999999996</v>
      </c>
      <c r="I1501" s="51">
        <v>0.18722666666666662</v>
      </c>
      <c r="J1501" s="51">
        <v>0.21397333333333329</v>
      </c>
      <c r="K1501" s="51">
        <v>0.24071999999999993</v>
      </c>
      <c r="L1501" s="52">
        <v>0.26746666666666657</v>
      </c>
    </row>
    <row r="1502" spans="1:12" ht="12.75">
      <c r="A1502" s="41">
        <v>1461</v>
      </c>
      <c r="B1502" s="45" t="s">
        <v>1055</v>
      </c>
      <c r="C1502" s="51">
        <v>8.7066666666666664E-3</v>
      </c>
      <c r="D1502" s="51">
        <v>1.7413333333333333E-2</v>
      </c>
      <c r="E1502" s="51">
        <v>2.6119999999999997E-2</v>
      </c>
      <c r="F1502" s="51">
        <v>3.4826666666666665E-2</v>
      </c>
      <c r="G1502" s="51">
        <v>4.3533333333333334E-2</v>
      </c>
      <c r="H1502" s="51">
        <v>5.2239999999999995E-2</v>
      </c>
      <c r="I1502" s="51">
        <v>6.0946666666666663E-2</v>
      </c>
      <c r="J1502" s="51">
        <v>6.9653333333333331E-2</v>
      </c>
      <c r="K1502" s="51">
        <v>7.8359999999999999E-2</v>
      </c>
      <c r="L1502" s="52">
        <v>8.7066666666666667E-2</v>
      </c>
    </row>
    <row r="1503" spans="1:12" ht="12.75">
      <c r="A1503" s="41">
        <v>1462</v>
      </c>
      <c r="B1503" s="45" t="s">
        <v>1055</v>
      </c>
      <c r="C1503" s="51">
        <v>9.8999999999999999E-4</v>
      </c>
      <c r="D1503" s="51">
        <v>1.98E-3</v>
      </c>
      <c r="E1503" s="51">
        <v>2.97E-3</v>
      </c>
      <c r="F1503" s="51">
        <v>3.96E-3</v>
      </c>
      <c r="G1503" s="51">
        <v>4.9499999999999995E-3</v>
      </c>
      <c r="H1503" s="51">
        <v>5.94E-3</v>
      </c>
      <c r="I1503" s="51">
        <v>6.9300000000000004E-3</v>
      </c>
      <c r="J1503" s="51">
        <v>7.92E-3</v>
      </c>
      <c r="K1503" s="51">
        <v>8.9099999999999995E-3</v>
      </c>
      <c r="L1503" s="52">
        <v>9.8999999999999991E-3</v>
      </c>
    </row>
    <row r="1504" spans="1:12" ht="12.75">
      <c r="A1504" s="41">
        <v>1463</v>
      </c>
      <c r="B1504" s="45" t="s">
        <v>1055</v>
      </c>
      <c r="C1504" s="51">
        <v>1.8033333333333332E-3</v>
      </c>
      <c r="D1504" s="51">
        <v>3.6066666666666664E-3</v>
      </c>
      <c r="E1504" s="51">
        <v>5.4099999999999999E-3</v>
      </c>
      <c r="F1504" s="51">
        <v>7.2133333333333329E-3</v>
      </c>
      <c r="G1504" s="51">
        <v>9.0166666666666659E-3</v>
      </c>
      <c r="H1504" s="51">
        <v>1.082E-2</v>
      </c>
      <c r="I1504" s="51">
        <v>1.2623333333333334E-2</v>
      </c>
      <c r="J1504" s="51">
        <v>1.4426666666666667E-2</v>
      </c>
      <c r="K1504" s="51">
        <v>1.6230000000000001E-2</v>
      </c>
      <c r="L1504" s="52">
        <v>1.8033333333333335E-2</v>
      </c>
    </row>
    <row r="1505" spans="1:12" ht="12.75">
      <c r="A1505" s="41">
        <v>1464</v>
      </c>
      <c r="B1505" s="45" t="s">
        <v>1055</v>
      </c>
      <c r="C1505" s="51">
        <v>8.0000000000000002E-3</v>
      </c>
      <c r="D1505" s="51">
        <v>1.6E-2</v>
      </c>
      <c r="E1505" s="51">
        <v>2.4E-2</v>
      </c>
      <c r="F1505" s="51">
        <v>3.2000000000000001E-2</v>
      </c>
      <c r="G1505" s="51">
        <v>4.0000000000000008E-2</v>
      </c>
      <c r="H1505" s="51">
        <v>4.8000000000000015E-2</v>
      </c>
      <c r="I1505" s="51">
        <v>5.6000000000000015E-2</v>
      </c>
      <c r="J1505" s="51">
        <v>6.4000000000000015E-2</v>
      </c>
      <c r="K1505" s="51">
        <v>7.2000000000000022E-2</v>
      </c>
      <c r="L1505" s="52">
        <v>8.0000000000000029E-2</v>
      </c>
    </row>
    <row r="1506" spans="1:12" ht="12.75">
      <c r="A1506" s="41">
        <v>1465</v>
      </c>
      <c r="B1506" s="45" t="s">
        <v>1055</v>
      </c>
      <c r="C1506" s="51">
        <v>2E-3</v>
      </c>
      <c r="D1506" s="51">
        <v>4.0000000000000001E-3</v>
      </c>
      <c r="E1506" s="51">
        <v>6.0000000000000001E-3</v>
      </c>
      <c r="F1506" s="51">
        <v>8.0000000000000002E-3</v>
      </c>
      <c r="G1506" s="51">
        <v>1.0000000000000002E-2</v>
      </c>
      <c r="H1506" s="51">
        <v>1.2000000000000004E-2</v>
      </c>
      <c r="I1506" s="51">
        <v>1.4000000000000004E-2</v>
      </c>
      <c r="J1506" s="51">
        <v>1.6000000000000004E-2</v>
      </c>
      <c r="K1506" s="51">
        <v>1.8000000000000006E-2</v>
      </c>
      <c r="L1506" s="52">
        <v>2.0000000000000007E-2</v>
      </c>
    </row>
    <row r="1507" spans="1:12" ht="12.75">
      <c r="A1507" s="41">
        <v>1466</v>
      </c>
      <c r="B1507" s="45" t="s">
        <v>1055</v>
      </c>
      <c r="C1507" s="51">
        <v>3.2433333333333337E-3</v>
      </c>
      <c r="D1507" s="51">
        <v>6.4866666666666675E-3</v>
      </c>
      <c r="E1507" s="51">
        <v>9.7300000000000008E-3</v>
      </c>
      <c r="F1507" s="51">
        <v>1.2973333333333335E-2</v>
      </c>
      <c r="G1507" s="51">
        <v>1.6216666666666667E-2</v>
      </c>
      <c r="H1507" s="51">
        <v>1.9459999999999998E-2</v>
      </c>
      <c r="I1507" s="51">
        <v>2.2703333333333332E-2</v>
      </c>
      <c r="J1507" s="51">
        <v>2.5946666666666666E-2</v>
      </c>
      <c r="K1507" s="51">
        <v>2.9189999999999997E-2</v>
      </c>
      <c r="L1507" s="52">
        <v>3.2433333333333328E-2</v>
      </c>
    </row>
    <row r="1508" spans="1:12" ht="12.75">
      <c r="A1508" s="41">
        <v>1467</v>
      </c>
      <c r="B1508" s="45" t="s">
        <v>992</v>
      </c>
      <c r="C1508" s="51">
        <v>2.5999999999999999E-3</v>
      </c>
      <c r="D1508" s="51">
        <v>5.1999999999999998E-3</v>
      </c>
      <c r="E1508" s="51">
        <v>7.7999999999999996E-3</v>
      </c>
      <c r="F1508" s="51">
        <v>1.04E-2</v>
      </c>
      <c r="G1508" s="51">
        <v>1.2999999999999999E-2</v>
      </c>
      <c r="H1508" s="51">
        <v>1.5599999999999999E-2</v>
      </c>
      <c r="I1508" s="51">
        <v>1.8200000000000001E-2</v>
      </c>
      <c r="J1508" s="51">
        <v>2.0799999999999999E-2</v>
      </c>
      <c r="K1508" s="51">
        <v>2.3399999999999997E-2</v>
      </c>
      <c r="L1508" s="52">
        <v>2.5999999999999999E-2</v>
      </c>
    </row>
    <row r="1509" spans="1:12" ht="12.75">
      <c r="A1509" s="41">
        <v>1468</v>
      </c>
      <c r="B1509" s="45" t="s">
        <v>1056</v>
      </c>
      <c r="C1509" s="51">
        <v>3.0566666666666667E-3</v>
      </c>
      <c r="D1509" s="51">
        <v>6.1133333333333335E-3</v>
      </c>
      <c r="E1509" s="51">
        <v>9.1700000000000011E-3</v>
      </c>
      <c r="F1509" s="51">
        <v>1.2226666666666667E-2</v>
      </c>
      <c r="G1509" s="51">
        <v>1.5283333333333333E-2</v>
      </c>
      <c r="H1509" s="51">
        <v>1.8339999999999999E-2</v>
      </c>
      <c r="I1509" s="51">
        <v>2.1396666666666665E-2</v>
      </c>
      <c r="J1509" s="51">
        <v>2.4453333333333334E-2</v>
      </c>
      <c r="K1509" s="51">
        <v>2.751E-2</v>
      </c>
      <c r="L1509" s="52">
        <v>3.0566666666666666E-2</v>
      </c>
    </row>
    <row r="1510" spans="1:12" ht="12.75">
      <c r="A1510" s="41">
        <v>1469</v>
      </c>
      <c r="B1510" s="45" t="s">
        <v>1057</v>
      </c>
      <c r="C1510" s="51">
        <v>3.5700000000000003E-3</v>
      </c>
      <c r="D1510" s="51">
        <v>7.1400000000000005E-3</v>
      </c>
      <c r="E1510" s="51">
        <v>1.0710000000000001E-2</v>
      </c>
      <c r="F1510" s="51">
        <v>1.4280000000000001E-2</v>
      </c>
      <c r="G1510" s="51">
        <v>1.7850000000000001E-2</v>
      </c>
      <c r="H1510" s="51">
        <v>2.1420000000000002E-2</v>
      </c>
      <c r="I1510" s="51">
        <v>2.4990000000000002E-2</v>
      </c>
      <c r="J1510" s="51">
        <v>2.8560000000000002E-2</v>
      </c>
      <c r="K1510" s="51">
        <v>3.2130000000000006E-2</v>
      </c>
      <c r="L1510" s="52">
        <v>3.5700000000000003E-2</v>
      </c>
    </row>
    <row r="1511" spans="1:12" ht="12.75">
      <c r="A1511" s="41">
        <v>1470</v>
      </c>
      <c r="B1511" s="45" t="s">
        <v>1058</v>
      </c>
      <c r="C1511" s="51">
        <v>1E-3</v>
      </c>
      <c r="D1511" s="51">
        <v>2E-3</v>
      </c>
      <c r="E1511" s="51">
        <v>3.0000000000000001E-3</v>
      </c>
      <c r="F1511" s="51">
        <v>4.0000000000000001E-3</v>
      </c>
      <c r="G1511" s="51">
        <v>5.000000000000001E-3</v>
      </c>
      <c r="H1511" s="51">
        <v>6.0000000000000019E-3</v>
      </c>
      <c r="I1511" s="51">
        <v>7.0000000000000019E-3</v>
      </c>
      <c r="J1511" s="51">
        <v>8.0000000000000019E-3</v>
      </c>
      <c r="K1511" s="51">
        <v>9.0000000000000028E-3</v>
      </c>
      <c r="L1511" s="52">
        <v>1.0000000000000004E-2</v>
      </c>
    </row>
    <row r="1512" spans="1:12" ht="12.75">
      <c r="A1512" s="41">
        <v>1471</v>
      </c>
      <c r="B1512" s="45" t="s">
        <v>1059</v>
      </c>
      <c r="C1512" s="51">
        <v>8.9999999999999992E-5</v>
      </c>
      <c r="D1512" s="51">
        <v>1.7999999999999998E-4</v>
      </c>
      <c r="E1512" s="51">
        <v>2.6999999999999995E-4</v>
      </c>
      <c r="F1512" s="51">
        <v>3.5999999999999997E-4</v>
      </c>
      <c r="G1512" s="51">
        <v>4.4999999999999999E-4</v>
      </c>
      <c r="H1512" s="51">
        <v>5.399999999999999E-4</v>
      </c>
      <c r="I1512" s="51">
        <v>6.2999999999999992E-4</v>
      </c>
      <c r="J1512" s="51">
        <v>7.1999999999999994E-4</v>
      </c>
      <c r="K1512" s="51">
        <v>8.0999999999999985E-4</v>
      </c>
      <c r="L1512" s="52">
        <v>8.9999999999999976E-4</v>
      </c>
    </row>
    <row r="1513" spans="1:12" ht="12.75">
      <c r="A1513" s="41">
        <v>1472</v>
      </c>
      <c r="B1513" s="45" t="s">
        <v>1060</v>
      </c>
      <c r="C1513" s="51">
        <v>2.9066666666666659E-3</v>
      </c>
      <c r="D1513" s="51">
        <v>5.8133333333333318E-3</v>
      </c>
      <c r="E1513" s="51">
        <v>8.7199999999999986E-3</v>
      </c>
      <c r="F1513" s="51">
        <v>1.1626666666666664E-2</v>
      </c>
      <c r="G1513" s="51">
        <v>1.4533333333333332E-2</v>
      </c>
      <c r="H1513" s="51">
        <v>1.7439999999999997E-2</v>
      </c>
      <c r="I1513" s="51">
        <v>2.0346666666666666E-2</v>
      </c>
      <c r="J1513" s="51">
        <v>2.3253333333333331E-2</v>
      </c>
      <c r="K1513" s="51">
        <v>2.6159999999999996E-2</v>
      </c>
      <c r="L1513" s="52">
        <v>2.9066666666666664E-2</v>
      </c>
    </row>
    <row r="1514" spans="1:12" ht="12.75">
      <c r="A1514" s="41">
        <v>1473</v>
      </c>
      <c r="B1514" s="45" t="s">
        <v>1040</v>
      </c>
      <c r="C1514" s="51">
        <v>5.2166666666666663E-3</v>
      </c>
      <c r="D1514" s="51">
        <v>1.0433333333333333E-2</v>
      </c>
      <c r="E1514" s="51">
        <v>1.5649999999999997E-2</v>
      </c>
      <c r="F1514" s="51">
        <v>2.0866666666666665E-2</v>
      </c>
      <c r="G1514" s="51">
        <v>2.6083333333333333E-2</v>
      </c>
      <c r="H1514" s="51">
        <v>3.1299999999999994E-2</v>
      </c>
      <c r="I1514" s="51">
        <v>3.6516666666666663E-2</v>
      </c>
      <c r="J1514" s="51">
        <v>4.1733333333333331E-2</v>
      </c>
      <c r="K1514" s="51">
        <v>4.6949999999999992E-2</v>
      </c>
      <c r="L1514" s="52">
        <v>5.2166666666666653E-2</v>
      </c>
    </row>
    <row r="1515" spans="1:12" ht="12.75">
      <c r="A1515" s="41">
        <v>1474</v>
      </c>
      <c r="B1515" s="45" t="s">
        <v>1010</v>
      </c>
      <c r="C1515" s="51">
        <v>1.1666666666666665E-2</v>
      </c>
      <c r="D1515" s="51">
        <v>2.3333333333333331E-2</v>
      </c>
      <c r="E1515" s="51">
        <v>3.4999999999999996E-2</v>
      </c>
      <c r="F1515" s="51">
        <v>4.6666666666666662E-2</v>
      </c>
      <c r="G1515" s="51">
        <v>5.833333333333332E-2</v>
      </c>
      <c r="H1515" s="51">
        <v>6.9999999999999993E-2</v>
      </c>
      <c r="I1515" s="51">
        <v>8.1666666666666665E-2</v>
      </c>
      <c r="J1515" s="51">
        <v>9.3333333333333324E-2</v>
      </c>
      <c r="K1515" s="51">
        <v>0.10499999999999998</v>
      </c>
      <c r="L1515" s="52">
        <v>0.11666666666666664</v>
      </c>
    </row>
    <row r="1516" spans="1:12" ht="12.75">
      <c r="A1516" s="41">
        <v>1475</v>
      </c>
      <c r="B1516" s="45" t="s">
        <v>1010</v>
      </c>
      <c r="C1516" s="51">
        <v>8.3999999999999995E-3</v>
      </c>
      <c r="D1516" s="51">
        <v>1.6799999999999999E-2</v>
      </c>
      <c r="E1516" s="51">
        <v>2.52E-2</v>
      </c>
      <c r="F1516" s="51">
        <v>3.3599999999999998E-2</v>
      </c>
      <c r="G1516" s="51">
        <v>4.2000000000000003E-2</v>
      </c>
      <c r="H1516" s="51">
        <v>5.04E-2</v>
      </c>
      <c r="I1516" s="51">
        <v>5.8799999999999998E-2</v>
      </c>
      <c r="J1516" s="51">
        <v>6.7199999999999996E-2</v>
      </c>
      <c r="K1516" s="51">
        <v>7.5600000000000001E-2</v>
      </c>
      <c r="L1516" s="52">
        <v>8.4000000000000005E-2</v>
      </c>
    </row>
    <row r="1517" spans="1:12" ht="12.75">
      <c r="A1517" s="41">
        <v>1476</v>
      </c>
      <c r="B1517" s="45" t="s">
        <v>1010</v>
      </c>
      <c r="C1517" s="51">
        <v>1.5500000000000002E-3</v>
      </c>
      <c r="D1517" s="51">
        <v>3.1000000000000003E-3</v>
      </c>
      <c r="E1517" s="51">
        <v>4.6500000000000005E-3</v>
      </c>
      <c r="F1517" s="51">
        <v>6.2000000000000006E-3</v>
      </c>
      <c r="G1517" s="51">
        <v>7.7499999999999999E-3</v>
      </c>
      <c r="H1517" s="51">
        <v>9.2999999999999992E-3</v>
      </c>
      <c r="I1517" s="51">
        <v>1.0849999999999999E-2</v>
      </c>
      <c r="J1517" s="51">
        <v>1.2400000000000001E-2</v>
      </c>
      <c r="K1517" s="51">
        <v>1.3950000000000001E-2</v>
      </c>
      <c r="L1517" s="52">
        <v>1.5500000000000003E-2</v>
      </c>
    </row>
    <row r="1518" spans="1:12" ht="12.75">
      <c r="A1518" s="41">
        <v>1477</v>
      </c>
      <c r="B1518" s="45" t="s">
        <v>1010</v>
      </c>
      <c r="C1518" s="51">
        <v>7.3333333333333345E-4</v>
      </c>
      <c r="D1518" s="51">
        <v>1.4666666666666669E-3</v>
      </c>
      <c r="E1518" s="51">
        <v>2.2000000000000006E-3</v>
      </c>
      <c r="F1518" s="51">
        <v>2.9333333333333338E-3</v>
      </c>
      <c r="G1518" s="51">
        <v>3.666666666666667E-3</v>
      </c>
      <c r="H1518" s="51">
        <v>4.4000000000000011E-3</v>
      </c>
      <c r="I1518" s="51">
        <v>5.1333333333333344E-3</v>
      </c>
      <c r="J1518" s="51">
        <v>5.8666666666666676E-3</v>
      </c>
      <c r="K1518" s="51">
        <v>6.6000000000000017E-3</v>
      </c>
      <c r="L1518" s="52">
        <v>7.3333333333333358E-3</v>
      </c>
    </row>
    <row r="1519" spans="1:12" ht="12.75">
      <c r="A1519" s="41">
        <v>1478</v>
      </c>
      <c r="B1519" s="45" t="s">
        <v>1010</v>
      </c>
      <c r="C1519" s="51">
        <v>1.7050000000000003E-2</v>
      </c>
      <c r="D1519" s="51">
        <v>3.4100000000000005E-2</v>
      </c>
      <c r="E1519" s="51">
        <v>5.1150000000000008E-2</v>
      </c>
      <c r="F1519" s="51">
        <v>6.8200000000000011E-2</v>
      </c>
      <c r="G1519" s="51">
        <v>8.5249999999999992E-2</v>
      </c>
      <c r="H1519" s="51">
        <v>0.1023</v>
      </c>
      <c r="I1519" s="51">
        <v>0.11934999999999998</v>
      </c>
      <c r="J1519" s="51">
        <v>0.13639999999999999</v>
      </c>
      <c r="K1519" s="51">
        <v>0.15344999999999998</v>
      </c>
      <c r="L1519" s="52">
        <v>0.17049999999999998</v>
      </c>
    </row>
    <row r="1520" spans="1:12" ht="12.75">
      <c r="A1520" s="41">
        <v>1479</v>
      </c>
      <c r="B1520" s="45" t="s">
        <v>1011</v>
      </c>
      <c r="C1520" s="51">
        <v>1.7066666666666664E-2</v>
      </c>
      <c r="D1520" s="51">
        <v>3.4133333333333328E-2</v>
      </c>
      <c r="E1520" s="51">
        <v>5.1199999999999996E-2</v>
      </c>
      <c r="F1520" s="51">
        <v>6.8266666666666656E-2</v>
      </c>
      <c r="G1520" s="51">
        <v>8.533333333333333E-2</v>
      </c>
      <c r="H1520" s="51">
        <v>0.10239999999999999</v>
      </c>
      <c r="I1520" s="51">
        <v>0.11946666666666665</v>
      </c>
      <c r="J1520" s="51">
        <v>0.13653333333333331</v>
      </c>
      <c r="K1520" s="51">
        <v>0.15359999999999999</v>
      </c>
      <c r="L1520" s="52">
        <v>0.17066666666666666</v>
      </c>
    </row>
    <row r="1521" spans="1:12" ht="12.75">
      <c r="A1521" s="41">
        <v>1480</v>
      </c>
      <c r="B1521" s="45" t="s">
        <v>1011</v>
      </c>
      <c r="C1521" s="51">
        <v>1.3966666666666667E-3</v>
      </c>
      <c r="D1521" s="51">
        <v>2.7933333333333334E-3</v>
      </c>
      <c r="E1521" s="51">
        <v>4.1900000000000001E-3</v>
      </c>
      <c r="F1521" s="51">
        <v>5.5866666666666669E-3</v>
      </c>
      <c r="G1521" s="51">
        <v>6.9833333333333344E-3</v>
      </c>
      <c r="H1521" s="51">
        <v>8.3800000000000003E-3</v>
      </c>
      <c r="I1521" s="51">
        <v>9.7766666666666661E-3</v>
      </c>
      <c r="J1521" s="51">
        <v>1.1173333333333334E-2</v>
      </c>
      <c r="K1521" s="51">
        <v>1.2570000000000001E-2</v>
      </c>
      <c r="L1521" s="52">
        <v>1.3966666666666669E-2</v>
      </c>
    </row>
    <row r="1522" spans="1:12" ht="12.75">
      <c r="A1522" s="41">
        <v>1481</v>
      </c>
      <c r="B1522" s="45" t="s">
        <v>1011</v>
      </c>
      <c r="C1522" s="51">
        <v>2.7966666666666669E-3</v>
      </c>
      <c r="D1522" s="51">
        <v>5.5933333333333338E-3</v>
      </c>
      <c r="E1522" s="51">
        <v>8.3900000000000016E-3</v>
      </c>
      <c r="F1522" s="51">
        <v>1.1186666666666668E-2</v>
      </c>
      <c r="G1522" s="51">
        <v>1.3983333333333334E-2</v>
      </c>
      <c r="H1522" s="51">
        <v>1.6780000000000003E-2</v>
      </c>
      <c r="I1522" s="51">
        <v>1.9576666666666669E-2</v>
      </c>
      <c r="J1522" s="51">
        <v>2.2373333333333335E-2</v>
      </c>
      <c r="K1522" s="51">
        <v>2.5170000000000005E-2</v>
      </c>
      <c r="L1522" s="52">
        <v>2.7966666666666674E-2</v>
      </c>
    </row>
    <row r="1523" spans="1:12" ht="12.75">
      <c r="A1523" s="41">
        <v>1482</v>
      </c>
      <c r="B1523" s="45" t="s">
        <v>1011</v>
      </c>
      <c r="C1523" s="51">
        <v>1.1439999999999999E-2</v>
      </c>
      <c r="D1523" s="51">
        <v>2.2879999999999998E-2</v>
      </c>
      <c r="E1523" s="51">
        <v>3.4319999999999996E-2</v>
      </c>
      <c r="F1523" s="51">
        <v>4.5759999999999995E-2</v>
      </c>
      <c r="G1523" s="51">
        <v>5.7200000000000001E-2</v>
      </c>
      <c r="H1523" s="51">
        <v>6.8639999999999993E-2</v>
      </c>
      <c r="I1523" s="51">
        <v>8.0079999999999985E-2</v>
      </c>
      <c r="J1523" s="51">
        <v>9.151999999999999E-2</v>
      </c>
      <c r="K1523" s="51">
        <v>0.10296</v>
      </c>
      <c r="L1523" s="52">
        <v>0.1144</v>
      </c>
    </row>
    <row r="1524" spans="1:12" ht="12.75">
      <c r="A1524" s="41">
        <v>1483</v>
      </c>
      <c r="B1524" s="45" t="s">
        <v>1061</v>
      </c>
      <c r="C1524" s="51">
        <v>1.9880000000000002E-2</v>
      </c>
      <c r="D1524" s="51">
        <v>3.9760000000000004E-2</v>
      </c>
      <c r="E1524" s="51">
        <v>5.9640000000000006E-2</v>
      </c>
      <c r="F1524" s="51">
        <v>7.9520000000000007E-2</v>
      </c>
      <c r="G1524" s="51">
        <v>9.9400000000000002E-2</v>
      </c>
      <c r="H1524" s="51">
        <v>0.11928000000000001</v>
      </c>
      <c r="I1524" s="51">
        <v>0.13916000000000001</v>
      </c>
      <c r="J1524" s="51">
        <v>0.15904000000000001</v>
      </c>
      <c r="K1524" s="51">
        <v>0.17892000000000002</v>
      </c>
      <c r="L1524" s="52">
        <v>0.19880000000000003</v>
      </c>
    </row>
    <row r="1525" spans="1:12" ht="12.75">
      <c r="A1525" s="41">
        <v>1484</v>
      </c>
      <c r="B1525" s="45" t="s">
        <v>1061</v>
      </c>
      <c r="C1525" s="51">
        <v>2.0233333333333331E-3</v>
      </c>
      <c r="D1525" s="51">
        <v>4.0466666666666663E-3</v>
      </c>
      <c r="E1525" s="51">
        <v>6.069999999999999E-3</v>
      </c>
      <c r="F1525" s="51">
        <v>8.0933333333333326E-3</v>
      </c>
      <c r="G1525" s="51">
        <v>1.0116666666666666E-2</v>
      </c>
      <c r="H1525" s="51">
        <v>1.2139999999999998E-2</v>
      </c>
      <c r="I1525" s="51">
        <v>1.4163333333333333E-2</v>
      </c>
      <c r="J1525" s="51">
        <v>1.6186666666666665E-2</v>
      </c>
      <c r="K1525" s="51">
        <v>1.821E-2</v>
      </c>
      <c r="L1525" s="52">
        <v>2.0233333333333332E-2</v>
      </c>
    </row>
    <row r="1526" spans="1:12" ht="12.75">
      <c r="A1526" s="41">
        <v>1485</v>
      </c>
      <c r="B1526" s="45" t="s">
        <v>1062</v>
      </c>
      <c r="C1526" s="51">
        <v>4.7933333333333335E-3</v>
      </c>
      <c r="D1526" s="51">
        <v>9.5866666666666669E-3</v>
      </c>
      <c r="E1526" s="51">
        <v>1.438E-2</v>
      </c>
      <c r="F1526" s="51">
        <v>1.9173333333333334E-2</v>
      </c>
      <c r="G1526" s="51">
        <v>2.3966666666666667E-2</v>
      </c>
      <c r="H1526" s="51">
        <v>2.8760000000000001E-2</v>
      </c>
      <c r="I1526" s="51">
        <v>3.3553333333333338E-2</v>
      </c>
      <c r="J1526" s="51">
        <v>3.8346666666666668E-2</v>
      </c>
      <c r="K1526" s="51">
        <v>4.3139999999999998E-2</v>
      </c>
      <c r="L1526" s="52">
        <v>4.7933333333333335E-2</v>
      </c>
    </row>
    <row r="1527" spans="1:12" ht="12.75">
      <c r="A1527" s="41">
        <v>1486</v>
      </c>
      <c r="B1527" s="45" t="s">
        <v>1063</v>
      </c>
      <c r="C1527" s="51">
        <v>9.5200000000000007E-3</v>
      </c>
      <c r="D1527" s="51">
        <v>1.9040000000000001E-2</v>
      </c>
      <c r="E1527" s="51">
        <v>2.8560000000000002E-2</v>
      </c>
      <c r="F1527" s="51">
        <v>3.8080000000000003E-2</v>
      </c>
      <c r="G1527" s="51">
        <v>4.7600000000000003E-2</v>
      </c>
      <c r="H1527" s="51">
        <v>5.7120000000000004E-2</v>
      </c>
      <c r="I1527" s="51">
        <v>6.6640000000000005E-2</v>
      </c>
      <c r="J1527" s="51">
        <v>7.6160000000000005E-2</v>
      </c>
      <c r="K1527" s="51">
        <v>8.5680000000000006E-2</v>
      </c>
      <c r="L1527" s="52">
        <v>9.5200000000000007E-2</v>
      </c>
    </row>
    <row r="1528" spans="1:12" ht="12.75">
      <c r="A1528" s="41">
        <v>1487</v>
      </c>
      <c r="B1528" s="45" t="s">
        <v>1064</v>
      </c>
      <c r="C1528" s="51">
        <v>5.2333333333333329E-3</v>
      </c>
      <c r="D1528" s="51">
        <v>1.0466666666666666E-2</v>
      </c>
      <c r="E1528" s="51">
        <v>1.5699999999999999E-2</v>
      </c>
      <c r="F1528" s="51">
        <v>2.0933333333333332E-2</v>
      </c>
      <c r="G1528" s="51">
        <v>2.6166666666666664E-2</v>
      </c>
      <c r="H1528" s="51">
        <v>3.1399999999999997E-2</v>
      </c>
      <c r="I1528" s="51">
        <v>3.663333333333333E-2</v>
      </c>
      <c r="J1528" s="51">
        <v>4.1866666666666663E-2</v>
      </c>
      <c r="K1528" s="51">
        <v>4.7099999999999996E-2</v>
      </c>
      <c r="L1528" s="52">
        <v>5.2333333333333329E-2</v>
      </c>
    </row>
    <row r="1529" spans="1:12" ht="12.75">
      <c r="A1529" s="41">
        <v>1488</v>
      </c>
      <c r="B1529" s="45" t="s">
        <v>1012</v>
      </c>
      <c r="C1529" s="51">
        <v>7.3833333333333329E-3</v>
      </c>
      <c r="D1529" s="51">
        <v>1.4766666666666666E-2</v>
      </c>
      <c r="E1529" s="51">
        <v>2.215E-2</v>
      </c>
      <c r="F1529" s="51">
        <v>2.9533333333333332E-2</v>
      </c>
      <c r="G1529" s="51">
        <v>3.6916666666666667E-2</v>
      </c>
      <c r="H1529" s="51">
        <v>4.4300000000000006E-2</v>
      </c>
      <c r="I1529" s="51">
        <v>5.1683333333333338E-2</v>
      </c>
      <c r="J1529" s="51">
        <v>5.906666666666667E-2</v>
      </c>
      <c r="K1529" s="51">
        <v>6.6450000000000009E-2</v>
      </c>
      <c r="L1529" s="52">
        <v>7.3833333333333348E-2</v>
      </c>
    </row>
    <row r="1530" spans="1:12" ht="12.75">
      <c r="A1530" s="41">
        <v>1489</v>
      </c>
      <c r="B1530" s="45" t="s">
        <v>1065</v>
      </c>
      <c r="C1530" s="51">
        <v>8.0466666666666672E-3</v>
      </c>
      <c r="D1530" s="51">
        <v>1.6093333333333334E-2</v>
      </c>
      <c r="E1530" s="51">
        <v>2.4140000000000002E-2</v>
      </c>
      <c r="F1530" s="51">
        <v>3.2186666666666669E-2</v>
      </c>
      <c r="G1530" s="51">
        <v>4.0233333333333329E-2</v>
      </c>
      <c r="H1530" s="51">
        <v>4.827999999999999E-2</v>
      </c>
      <c r="I1530" s="51">
        <v>5.6326666666666657E-2</v>
      </c>
      <c r="J1530" s="51">
        <v>6.4373333333333324E-2</v>
      </c>
      <c r="K1530" s="51">
        <v>7.2419999999999984E-2</v>
      </c>
      <c r="L1530" s="52">
        <v>8.0466666666666645E-2</v>
      </c>
    </row>
    <row r="1531" spans="1:12" ht="12.75">
      <c r="A1531" s="41">
        <v>1490</v>
      </c>
      <c r="B1531" s="45" t="s">
        <v>1066</v>
      </c>
      <c r="C1531" s="51">
        <v>8.9999999999999992E-5</v>
      </c>
      <c r="D1531" s="51">
        <v>1.7999999999999998E-4</v>
      </c>
      <c r="E1531" s="51">
        <v>2.6999999999999995E-4</v>
      </c>
      <c r="F1531" s="51">
        <v>3.5999999999999997E-4</v>
      </c>
      <c r="G1531" s="51">
        <v>4.4999999999999999E-4</v>
      </c>
      <c r="H1531" s="51">
        <v>5.399999999999999E-4</v>
      </c>
      <c r="I1531" s="51">
        <v>6.2999999999999992E-4</v>
      </c>
      <c r="J1531" s="51">
        <v>7.1999999999999994E-4</v>
      </c>
      <c r="K1531" s="51">
        <v>8.0999999999999985E-4</v>
      </c>
      <c r="L1531" s="52">
        <v>8.9999999999999976E-4</v>
      </c>
    </row>
    <row r="1532" spans="1:12" ht="12.75">
      <c r="A1532" s="41">
        <v>1491</v>
      </c>
      <c r="B1532" s="45" t="s">
        <v>1067</v>
      </c>
      <c r="C1532" s="51">
        <v>6.6499999999999997E-3</v>
      </c>
      <c r="D1532" s="51">
        <v>1.3299999999999999E-2</v>
      </c>
      <c r="E1532" s="51">
        <v>1.9949999999999999E-2</v>
      </c>
      <c r="F1532" s="51">
        <v>2.6599999999999999E-2</v>
      </c>
      <c r="G1532" s="51">
        <v>3.3250000000000002E-2</v>
      </c>
      <c r="H1532" s="51">
        <v>3.9900000000000005E-2</v>
      </c>
      <c r="I1532" s="51">
        <v>4.6550000000000008E-2</v>
      </c>
      <c r="J1532" s="51">
        <v>5.3199999999999997E-2</v>
      </c>
      <c r="K1532" s="51">
        <v>5.985E-2</v>
      </c>
      <c r="L1532" s="52">
        <v>6.649999999999999E-2</v>
      </c>
    </row>
    <row r="1533" spans="1:12" ht="12.75">
      <c r="A1533" s="41">
        <v>1492</v>
      </c>
      <c r="B1533" s="45" t="s">
        <v>1067</v>
      </c>
      <c r="C1533" s="51">
        <v>1.1133333333333334E-3</v>
      </c>
      <c r="D1533" s="51">
        <v>2.2266666666666667E-3</v>
      </c>
      <c r="E1533" s="51">
        <v>3.3400000000000001E-3</v>
      </c>
      <c r="F1533" s="51">
        <v>4.4533333333333334E-3</v>
      </c>
      <c r="G1533" s="51">
        <v>5.5666666666666668E-3</v>
      </c>
      <c r="H1533" s="51">
        <v>6.6800000000000002E-3</v>
      </c>
      <c r="I1533" s="51">
        <v>7.7933333333333335E-3</v>
      </c>
      <c r="J1533" s="51">
        <v>8.9066666666666669E-3</v>
      </c>
      <c r="K1533" s="51">
        <v>1.0020000000000001E-2</v>
      </c>
      <c r="L1533" s="52">
        <v>1.1133333333333334E-2</v>
      </c>
    </row>
    <row r="1534" spans="1:12" ht="12.75">
      <c r="A1534" s="41">
        <v>1493</v>
      </c>
      <c r="B1534" s="45" t="s">
        <v>1067</v>
      </c>
      <c r="C1534" s="51">
        <v>4.4533333333333334E-3</v>
      </c>
      <c r="D1534" s="51">
        <v>8.9066666666666669E-3</v>
      </c>
      <c r="E1534" s="51">
        <v>1.336E-2</v>
      </c>
      <c r="F1534" s="51">
        <v>1.7813333333333334E-2</v>
      </c>
      <c r="G1534" s="51">
        <v>2.2266666666666667E-2</v>
      </c>
      <c r="H1534" s="51">
        <v>2.6720000000000001E-2</v>
      </c>
      <c r="I1534" s="51">
        <v>3.1173333333333334E-2</v>
      </c>
      <c r="J1534" s="51">
        <v>3.5626666666666668E-2</v>
      </c>
      <c r="K1534" s="51">
        <v>4.0080000000000005E-2</v>
      </c>
      <c r="L1534" s="52">
        <v>4.4533333333333334E-2</v>
      </c>
    </row>
    <row r="1535" spans="1:12" ht="12.75">
      <c r="A1535" s="41">
        <v>1494</v>
      </c>
      <c r="B1535" s="45" t="s">
        <v>1067</v>
      </c>
      <c r="C1535" s="51">
        <v>5.6966666666666659E-3</v>
      </c>
      <c r="D1535" s="51">
        <v>1.1393333333333332E-2</v>
      </c>
      <c r="E1535" s="51">
        <v>1.7089999999999998E-2</v>
      </c>
      <c r="F1535" s="51">
        <v>2.2786666666666663E-2</v>
      </c>
      <c r="G1535" s="51">
        <v>2.8483333333333333E-2</v>
      </c>
      <c r="H1535" s="51">
        <v>3.4180000000000002E-2</v>
      </c>
      <c r="I1535" s="51">
        <v>3.9876666666666671E-2</v>
      </c>
      <c r="J1535" s="51">
        <v>4.5573333333333334E-2</v>
      </c>
      <c r="K1535" s="51">
        <v>5.1270000000000003E-2</v>
      </c>
      <c r="L1535" s="52">
        <v>5.6966666666666665E-2</v>
      </c>
    </row>
    <row r="1536" spans="1:12" ht="12.75">
      <c r="A1536" s="41">
        <v>1495</v>
      </c>
      <c r="B1536" s="45" t="s">
        <v>1067</v>
      </c>
      <c r="C1536" s="51">
        <v>4.5633333333333333E-3</v>
      </c>
      <c r="D1536" s="51">
        <v>9.1266666666666666E-3</v>
      </c>
      <c r="E1536" s="51">
        <v>1.3690000000000001E-2</v>
      </c>
      <c r="F1536" s="51">
        <v>1.8253333333333333E-2</v>
      </c>
      <c r="G1536" s="51">
        <v>2.2816666666666666E-2</v>
      </c>
      <c r="H1536" s="51">
        <v>2.7380000000000002E-2</v>
      </c>
      <c r="I1536" s="51">
        <v>3.1943333333333331E-2</v>
      </c>
      <c r="J1536" s="51">
        <v>3.6506666666666666E-2</v>
      </c>
      <c r="K1536" s="51">
        <v>4.1070000000000002E-2</v>
      </c>
      <c r="L1536" s="52">
        <v>4.5633333333333338E-2</v>
      </c>
    </row>
    <row r="1537" spans="1:12" ht="12.75">
      <c r="A1537" s="41">
        <v>1496</v>
      </c>
      <c r="B1537" s="45" t="s">
        <v>1067</v>
      </c>
      <c r="C1537" s="51">
        <v>3.623333333333333E-3</v>
      </c>
      <c r="D1537" s="51">
        <v>7.246666666666666E-3</v>
      </c>
      <c r="E1537" s="51">
        <v>1.0869999999999999E-2</v>
      </c>
      <c r="F1537" s="51">
        <v>1.4493333333333332E-2</v>
      </c>
      <c r="G1537" s="51">
        <v>1.8116666666666666E-2</v>
      </c>
      <c r="H1537" s="51">
        <v>2.1740000000000002E-2</v>
      </c>
      <c r="I1537" s="51">
        <v>2.5363333333333335E-2</v>
      </c>
      <c r="J1537" s="51">
        <v>2.8986666666666668E-2</v>
      </c>
      <c r="K1537" s="51">
        <v>3.261E-2</v>
      </c>
      <c r="L1537" s="52">
        <v>3.623333333333334E-2</v>
      </c>
    </row>
    <row r="1538" spans="1:12" ht="12.75">
      <c r="A1538" s="41">
        <v>1497</v>
      </c>
      <c r="B1538" s="45" t="s">
        <v>1067</v>
      </c>
      <c r="C1538" s="51">
        <v>2.9333333333333338E-3</v>
      </c>
      <c r="D1538" s="51">
        <v>5.8666666666666676E-3</v>
      </c>
      <c r="E1538" s="51">
        <v>8.8000000000000023E-3</v>
      </c>
      <c r="F1538" s="51">
        <v>1.1733333333333335E-2</v>
      </c>
      <c r="G1538" s="51">
        <v>1.4666666666666668E-2</v>
      </c>
      <c r="H1538" s="51">
        <v>1.7600000000000005E-2</v>
      </c>
      <c r="I1538" s="51">
        <v>2.0533333333333337E-2</v>
      </c>
      <c r="J1538" s="51">
        <v>2.346666666666667E-2</v>
      </c>
      <c r="K1538" s="51">
        <v>2.6400000000000007E-2</v>
      </c>
      <c r="L1538" s="52">
        <v>2.9333333333333343E-2</v>
      </c>
    </row>
    <row r="1539" spans="1:12" ht="12.75">
      <c r="A1539" s="41">
        <v>1498</v>
      </c>
      <c r="B1539" s="45" t="s">
        <v>1067</v>
      </c>
      <c r="C1539" s="51">
        <v>5.2399999999999995E-2</v>
      </c>
      <c r="D1539" s="51">
        <v>0.10479999999999999</v>
      </c>
      <c r="E1539" s="51">
        <v>0.15719999999999998</v>
      </c>
      <c r="F1539" s="51">
        <v>0.20959999999999998</v>
      </c>
      <c r="G1539" s="51">
        <v>0.26199999999999996</v>
      </c>
      <c r="H1539" s="51">
        <v>0.3143999999999999</v>
      </c>
      <c r="I1539" s="51">
        <v>0.3667999999999999</v>
      </c>
      <c r="J1539" s="51">
        <v>0.41919999999999991</v>
      </c>
      <c r="K1539" s="51">
        <v>0.47159999999999985</v>
      </c>
      <c r="L1539" s="52">
        <v>0.5239999999999998</v>
      </c>
    </row>
    <row r="1540" spans="1:12" ht="12.75">
      <c r="A1540" s="41">
        <v>1499</v>
      </c>
      <c r="B1540" s="45" t="s">
        <v>1067</v>
      </c>
      <c r="C1540" s="51">
        <v>2.1019999999999997E-2</v>
      </c>
      <c r="D1540" s="51">
        <v>4.2039999999999994E-2</v>
      </c>
      <c r="E1540" s="51">
        <v>6.3059999999999991E-2</v>
      </c>
      <c r="F1540" s="51">
        <v>8.4079999999999988E-2</v>
      </c>
      <c r="G1540" s="51">
        <v>0.1051</v>
      </c>
      <c r="H1540" s="51">
        <v>0.12612000000000001</v>
      </c>
      <c r="I1540" s="51">
        <v>0.14713999999999999</v>
      </c>
      <c r="J1540" s="51">
        <v>0.16816</v>
      </c>
      <c r="K1540" s="51">
        <v>0.18918000000000001</v>
      </c>
      <c r="L1540" s="52">
        <v>0.2102</v>
      </c>
    </row>
    <row r="1541" spans="1:12" ht="12.75">
      <c r="A1541" s="41">
        <v>1500</v>
      </c>
      <c r="B1541" s="45" t="s">
        <v>1067</v>
      </c>
      <c r="C1541" s="51">
        <v>4.0000000000000001E-3</v>
      </c>
      <c r="D1541" s="51">
        <v>8.0000000000000002E-3</v>
      </c>
      <c r="E1541" s="51">
        <v>1.2E-2</v>
      </c>
      <c r="F1541" s="51">
        <v>1.6E-2</v>
      </c>
      <c r="G1541" s="51">
        <v>2.0000000000000004E-2</v>
      </c>
      <c r="H1541" s="51">
        <v>2.4000000000000007E-2</v>
      </c>
      <c r="I1541" s="51">
        <v>2.8000000000000008E-2</v>
      </c>
      <c r="J1541" s="51">
        <v>3.2000000000000008E-2</v>
      </c>
      <c r="K1541" s="51">
        <v>3.6000000000000011E-2</v>
      </c>
      <c r="L1541" s="52">
        <v>4.0000000000000015E-2</v>
      </c>
    </row>
    <row r="1542" spans="1:12" ht="12.75">
      <c r="A1542" s="41">
        <v>1501</v>
      </c>
      <c r="B1542" s="45" t="s">
        <v>1067</v>
      </c>
      <c r="C1542" s="51">
        <v>6.136666666666667E-3</v>
      </c>
      <c r="D1542" s="51">
        <v>1.2273333333333334E-2</v>
      </c>
      <c r="E1542" s="51">
        <v>1.8410000000000003E-2</v>
      </c>
      <c r="F1542" s="51">
        <v>2.4546666666666668E-2</v>
      </c>
      <c r="G1542" s="51">
        <v>3.0683333333333333E-2</v>
      </c>
      <c r="H1542" s="51">
        <v>3.6820000000000006E-2</v>
      </c>
      <c r="I1542" s="51">
        <v>4.2956666666666671E-2</v>
      </c>
      <c r="J1542" s="51">
        <v>4.9093333333333336E-2</v>
      </c>
      <c r="K1542" s="51">
        <v>5.5230000000000008E-2</v>
      </c>
      <c r="L1542" s="52">
        <v>6.136666666666668E-2</v>
      </c>
    </row>
    <row r="1543" spans="1:12" ht="12.75">
      <c r="A1543" s="41">
        <v>1502</v>
      </c>
      <c r="B1543" s="45" t="s">
        <v>1067</v>
      </c>
      <c r="C1543" s="51">
        <v>5.333333333333334E-5</v>
      </c>
      <c r="D1543" s="51">
        <v>1.0666666666666668E-4</v>
      </c>
      <c r="E1543" s="51">
        <v>1.6000000000000001E-4</v>
      </c>
      <c r="F1543" s="51">
        <v>2.1333333333333336E-4</v>
      </c>
      <c r="G1543" s="51">
        <v>2.6666666666666668E-4</v>
      </c>
      <c r="H1543" s="51">
        <v>3.1999999999999997E-4</v>
      </c>
      <c r="I1543" s="51">
        <v>3.7333333333333332E-4</v>
      </c>
      <c r="J1543" s="51">
        <v>4.2666666666666667E-4</v>
      </c>
      <c r="K1543" s="51">
        <v>4.7999999999999996E-4</v>
      </c>
      <c r="L1543" s="52">
        <v>5.3333333333333325E-4</v>
      </c>
    </row>
    <row r="1544" spans="1:12" ht="12.75">
      <c r="A1544" s="41">
        <v>1503</v>
      </c>
      <c r="B1544" s="45" t="s">
        <v>1067</v>
      </c>
      <c r="C1544" s="51">
        <v>7.9000000000000012E-4</v>
      </c>
      <c r="D1544" s="51">
        <v>1.5800000000000002E-3</v>
      </c>
      <c r="E1544" s="51">
        <v>2.3700000000000006E-3</v>
      </c>
      <c r="F1544" s="51">
        <v>3.1600000000000005E-3</v>
      </c>
      <c r="G1544" s="51">
        <v>3.9500000000000004E-3</v>
      </c>
      <c r="H1544" s="51">
        <v>4.7400000000000003E-3</v>
      </c>
      <c r="I1544" s="51">
        <v>5.5300000000000002E-3</v>
      </c>
      <c r="J1544" s="51">
        <v>6.320000000000001E-3</v>
      </c>
      <c r="K1544" s="51">
        <v>7.11E-3</v>
      </c>
      <c r="L1544" s="52">
        <v>7.9000000000000008E-3</v>
      </c>
    </row>
    <row r="1545" spans="1:12" ht="12.75">
      <c r="A1545" s="41">
        <v>1504</v>
      </c>
      <c r="B1545" s="45" t="s">
        <v>1067</v>
      </c>
      <c r="C1545" s="51">
        <v>2.1666666666666666E-3</v>
      </c>
      <c r="D1545" s="51">
        <v>4.3333333333333331E-3</v>
      </c>
      <c r="E1545" s="51">
        <v>6.4999999999999997E-3</v>
      </c>
      <c r="F1545" s="51">
        <v>8.6666666666666663E-3</v>
      </c>
      <c r="G1545" s="51">
        <v>1.0833333333333334E-2</v>
      </c>
      <c r="H1545" s="51">
        <v>1.2999999999999999E-2</v>
      </c>
      <c r="I1545" s="51">
        <v>1.5166666666666665E-2</v>
      </c>
      <c r="J1545" s="51">
        <v>1.7333333333333333E-2</v>
      </c>
      <c r="K1545" s="51">
        <v>1.95E-2</v>
      </c>
      <c r="L1545" s="52">
        <v>2.1666666666666667E-2</v>
      </c>
    </row>
    <row r="1546" spans="1:12" ht="12.75">
      <c r="A1546" s="41">
        <v>1505</v>
      </c>
      <c r="B1546" s="45" t="s">
        <v>1067</v>
      </c>
      <c r="C1546" s="51">
        <v>2.2630000000000004E-2</v>
      </c>
      <c r="D1546" s="51">
        <v>4.5260000000000009E-2</v>
      </c>
      <c r="E1546" s="51">
        <v>6.7890000000000006E-2</v>
      </c>
      <c r="F1546" s="51">
        <v>9.0520000000000017E-2</v>
      </c>
      <c r="G1546" s="51">
        <v>0.11315</v>
      </c>
      <c r="H1546" s="51">
        <v>0.13578000000000001</v>
      </c>
      <c r="I1546" s="51">
        <v>0.15841</v>
      </c>
      <c r="J1546" s="51">
        <v>0.18104000000000001</v>
      </c>
      <c r="K1546" s="51">
        <v>0.20367000000000002</v>
      </c>
      <c r="L1546" s="52">
        <v>0.2263</v>
      </c>
    </row>
    <row r="1547" spans="1:12" ht="12.75">
      <c r="A1547" s="41">
        <v>1506</v>
      </c>
      <c r="B1547" s="45" t="s">
        <v>1067</v>
      </c>
      <c r="C1547" s="51">
        <v>5.6033333333333334E-3</v>
      </c>
      <c r="D1547" s="51">
        <v>1.1206666666666667E-2</v>
      </c>
      <c r="E1547" s="51">
        <v>1.6809999999999999E-2</v>
      </c>
      <c r="F1547" s="51">
        <v>2.2413333333333334E-2</v>
      </c>
      <c r="G1547" s="51">
        <v>2.8016666666666662E-2</v>
      </c>
      <c r="H1547" s="51">
        <v>3.3619999999999997E-2</v>
      </c>
      <c r="I1547" s="51">
        <v>3.9223333333333325E-2</v>
      </c>
      <c r="J1547" s="51">
        <v>4.482666666666666E-2</v>
      </c>
      <c r="K1547" s="51">
        <v>5.0429999999999996E-2</v>
      </c>
      <c r="L1547" s="52">
        <v>5.6033333333333324E-2</v>
      </c>
    </row>
    <row r="1548" spans="1:12" ht="12.75">
      <c r="A1548" s="41">
        <v>1507</v>
      </c>
      <c r="B1548" s="45" t="s">
        <v>1067</v>
      </c>
      <c r="C1548" s="51">
        <v>3.766666666666667E-4</v>
      </c>
      <c r="D1548" s="51">
        <v>7.5333333333333339E-4</v>
      </c>
      <c r="E1548" s="51">
        <v>1.1300000000000001E-3</v>
      </c>
      <c r="F1548" s="51">
        <v>1.5066666666666668E-3</v>
      </c>
      <c r="G1548" s="51">
        <v>1.8833333333333336E-3</v>
      </c>
      <c r="H1548" s="51">
        <v>2.2600000000000007E-3</v>
      </c>
      <c r="I1548" s="51">
        <v>2.6366666666666674E-3</v>
      </c>
      <c r="J1548" s="51">
        <v>3.013333333333334E-3</v>
      </c>
      <c r="K1548" s="51">
        <v>3.3900000000000011E-3</v>
      </c>
      <c r="L1548" s="52">
        <v>3.7666666666666682E-3</v>
      </c>
    </row>
    <row r="1549" spans="1:12" ht="12.75">
      <c r="A1549" s="41">
        <v>1508</v>
      </c>
      <c r="B1549" s="45" t="s">
        <v>1067</v>
      </c>
      <c r="C1549" s="51">
        <v>8.5100000000000002E-3</v>
      </c>
      <c r="D1549" s="51">
        <v>1.702E-2</v>
      </c>
      <c r="E1549" s="51">
        <v>2.5530000000000001E-2</v>
      </c>
      <c r="F1549" s="51">
        <v>3.4040000000000001E-2</v>
      </c>
      <c r="G1549" s="51">
        <v>4.2550000000000004E-2</v>
      </c>
      <c r="H1549" s="51">
        <v>5.1060000000000008E-2</v>
      </c>
      <c r="I1549" s="51">
        <v>5.9570000000000012E-2</v>
      </c>
      <c r="J1549" s="51">
        <v>6.8080000000000016E-2</v>
      </c>
      <c r="K1549" s="51">
        <v>7.6590000000000019E-2</v>
      </c>
      <c r="L1549" s="52">
        <v>8.5100000000000023E-2</v>
      </c>
    </row>
    <row r="1550" spans="1:12" ht="12.75">
      <c r="A1550" s="41">
        <v>1509</v>
      </c>
      <c r="B1550" s="45" t="s">
        <v>1067</v>
      </c>
      <c r="C1550" s="51">
        <v>6.4466666666666657E-3</v>
      </c>
      <c r="D1550" s="51">
        <v>1.2893333333333331E-2</v>
      </c>
      <c r="E1550" s="51">
        <v>1.9339999999999996E-2</v>
      </c>
      <c r="F1550" s="51">
        <v>2.5786666666666663E-2</v>
      </c>
      <c r="G1550" s="51">
        <v>3.2233333333333322E-2</v>
      </c>
      <c r="H1550" s="51">
        <v>3.8679999999999992E-2</v>
      </c>
      <c r="I1550" s="51">
        <v>4.5126666666666648E-2</v>
      </c>
      <c r="J1550" s="51">
        <v>5.1573333333333318E-2</v>
      </c>
      <c r="K1550" s="51">
        <v>5.8019999999999974E-2</v>
      </c>
      <c r="L1550" s="52">
        <v>6.4466666666666644E-2</v>
      </c>
    </row>
    <row r="1551" spans="1:12" ht="12.75">
      <c r="A1551" s="41">
        <v>1510</v>
      </c>
      <c r="B1551" s="45" t="s">
        <v>1067</v>
      </c>
      <c r="C1551" s="51">
        <v>7.1666666666666667E-4</v>
      </c>
      <c r="D1551" s="51">
        <v>1.4333333333333333E-3</v>
      </c>
      <c r="E1551" s="51">
        <v>2.15E-3</v>
      </c>
      <c r="F1551" s="51">
        <v>2.8666666666666667E-3</v>
      </c>
      <c r="G1551" s="51">
        <v>3.5833333333333333E-3</v>
      </c>
      <c r="H1551" s="51">
        <v>4.3E-3</v>
      </c>
      <c r="I1551" s="51">
        <v>5.0166666666666667E-3</v>
      </c>
      <c r="J1551" s="51">
        <v>5.7333333333333333E-3</v>
      </c>
      <c r="K1551" s="51">
        <v>6.45E-3</v>
      </c>
      <c r="L1551" s="52">
        <v>7.1666666666666667E-3</v>
      </c>
    </row>
    <row r="1552" spans="1:12" ht="12.75">
      <c r="A1552" s="41">
        <v>1511</v>
      </c>
      <c r="B1552" s="45" t="s">
        <v>1067</v>
      </c>
      <c r="C1552" s="51">
        <v>2.4366666666666668E-3</v>
      </c>
      <c r="D1552" s="51">
        <v>4.8733333333333337E-3</v>
      </c>
      <c r="E1552" s="51">
        <v>7.3100000000000005E-3</v>
      </c>
      <c r="F1552" s="51">
        <v>9.7466666666666674E-3</v>
      </c>
      <c r="G1552" s="51">
        <v>1.2183333333333332E-2</v>
      </c>
      <c r="H1552" s="51">
        <v>1.4619999999999998E-2</v>
      </c>
      <c r="I1552" s="51">
        <v>1.7056666666666664E-2</v>
      </c>
      <c r="J1552" s="51">
        <v>1.9493333333333331E-2</v>
      </c>
      <c r="K1552" s="51">
        <v>2.1929999999999998E-2</v>
      </c>
      <c r="L1552" s="52">
        <v>2.4366666666666665E-2</v>
      </c>
    </row>
    <row r="1553" spans="1:12" ht="12.75">
      <c r="A1553" s="41">
        <v>1512</v>
      </c>
      <c r="B1553" s="45" t="s">
        <v>1067</v>
      </c>
      <c r="C1553" s="51">
        <v>1.74E-3</v>
      </c>
      <c r="D1553" s="51">
        <v>3.48E-3</v>
      </c>
      <c r="E1553" s="51">
        <v>5.2199999999999998E-3</v>
      </c>
      <c r="F1553" s="51">
        <v>6.96E-3</v>
      </c>
      <c r="G1553" s="51">
        <v>8.6999999999999994E-3</v>
      </c>
      <c r="H1553" s="51">
        <v>1.0439999999999998E-2</v>
      </c>
      <c r="I1553" s="51">
        <v>1.2179999999999998E-2</v>
      </c>
      <c r="J1553" s="51">
        <v>1.3919999999999998E-2</v>
      </c>
      <c r="K1553" s="51">
        <v>1.5659999999999997E-2</v>
      </c>
      <c r="L1553" s="52">
        <v>1.7399999999999995E-2</v>
      </c>
    </row>
    <row r="1554" spans="1:12" ht="12.75">
      <c r="A1554" s="41">
        <v>1513</v>
      </c>
      <c r="B1554" s="45" t="s">
        <v>1067</v>
      </c>
      <c r="C1554" s="51">
        <v>1.6666666666666666E-3</v>
      </c>
      <c r="D1554" s="51">
        <v>3.3333333333333331E-3</v>
      </c>
      <c r="E1554" s="51">
        <v>4.9999999999999992E-3</v>
      </c>
      <c r="F1554" s="51">
        <v>6.6666666666666662E-3</v>
      </c>
      <c r="G1554" s="51">
        <v>8.3333333333333332E-3</v>
      </c>
      <c r="H1554" s="51">
        <v>0.01</v>
      </c>
      <c r="I1554" s="51">
        <v>1.1666666666666667E-2</v>
      </c>
      <c r="J1554" s="51">
        <v>1.3333333333333332E-2</v>
      </c>
      <c r="K1554" s="51">
        <v>1.4999999999999999E-2</v>
      </c>
      <c r="L1554" s="52">
        <v>1.6666666666666666E-2</v>
      </c>
    </row>
    <row r="1555" spans="1:12" ht="12.75">
      <c r="A1555" s="41">
        <v>1514</v>
      </c>
      <c r="B1555" s="45" t="s">
        <v>1067</v>
      </c>
      <c r="C1555" s="51">
        <v>2.7233333333333337E-3</v>
      </c>
      <c r="D1555" s="51">
        <v>5.4466666666666674E-3</v>
      </c>
      <c r="E1555" s="51">
        <v>8.1700000000000002E-3</v>
      </c>
      <c r="F1555" s="51">
        <v>1.0893333333333335E-2</v>
      </c>
      <c r="G1555" s="51">
        <v>1.3616666666666668E-2</v>
      </c>
      <c r="H1555" s="51">
        <v>1.634E-2</v>
      </c>
      <c r="I1555" s="51">
        <v>1.9063333333333335E-2</v>
      </c>
      <c r="J1555" s="51">
        <v>2.1786666666666669E-2</v>
      </c>
      <c r="K1555" s="51">
        <v>2.4510000000000004E-2</v>
      </c>
      <c r="L1555" s="52">
        <v>2.7233333333333339E-2</v>
      </c>
    </row>
    <row r="1556" spans="1:12" ht="12.75">
      <c r="A1556" s="41">
        <v>1515</v>
      </c>
      <c r="B1556" s="45" t="s">
        <v>1067</v>
      </c>
      <c r="C1556" s="51">
        <v>1.6099999999999999E-3</v>
      </c>
      <c r="D1556" s="51">
        <v>3.2199999999999998E-3</v>
      </c>
      <c r="E1556" s="51">
        <v>4.8299999999999992E-3</v>
      </c>
      <c r="F1556" s="51">
        <v>6.4399999999999995E-3</v>
      </c>
      <c r="G1556" s="51">
        <v>8.0499999999999999E-3</v>
      </c>
      <c r="H1556" s="51">
        <v>9.6599999999999984E-3</v>
      </c>
      <c r="I1556" s="51">
        <v>1.1269999999999999E-2</v>
      </c>
      <c r="J1556" s="51">
        <v>1.2879999999999999E-2</v>
      </c>
      <c r="K1556" s="51">
        <v>1.4489999999999998E-2</v>
      </c>
      <c r="L1556" s="52">
        <v>1.6099999999999996E-2</v>
      </c>
    </row>
    <row r="1557" spans="1:12" ht="12.75">
      <c r="A1557" s="41">
        <v>1516</v>
      </c>
      <c r="B1557" s="45" t="s">
        <v>1067</v>
      </c>
      <c r="C1557" s="51">
        <v>2.6733333333333331E-3</v>
      </c>
      <c r="D1557" s="51">
        <v>5.3466666666666662E-3</v>
      </c>
      <c r="E1557" s="51">
        <v>8.0199999999999994E-3</v>
      </c>
      <c r="F1557" s="51">
        <v>1.0693333333333332E-2</v>
      </c>
      <c r="G1557" s="51">
        <v>1.3366666666666666E-2</v>
      </c>
      <c r="H1557" s="51">
        <v>1.6039999999999999E-2</v>
      </c>
      <c r="I1557" s="51">
        <v>1.8713333333333332E-2</v>
      </c>
      <c r="J1557" s="51">
        <v>2.1386666666666665E-2</v>
      </c>
      <c r="K1557" s="51">
        <v>2.4059999999999998E-2</v>
      </c>
      <c r="L1557" s="52">
        <v>2.6733333333333331E-2</v>
      </c>
    </row>
    <row r="1558" spans="1:12" ht="12.75">
      <c r="A1558" s="41">
        <v>1517</v>
      </c>
      <c r="B1558" s="45" t="s">
        <v>1067</v>
      </c>
      <c r="C1558" s="51">
        <v>3.2766666666666669E-3</v>
      </c>
      <c r="D1558" s="51">
        <v>6.5533333333333338E-3</v>
      </c>
      <c r="E1558" s="51">
        <v>9.8300000000000002E-3</v>
      </c>
      <c r="F1558" s="51">
        <v>1.3106666666666668E-2</v>
      </c>
      <c r="G1558" s="51">
        <v>1.6383333333333333E-2</v>
      </c>
      <c r="H1558" s="51">
        <v>1.9659999999999997E-2</v>
      </c>
      <c r="I1558" s="51">
        <v>2.2936666666666664E-2</v>
      </c>
      <c r="J1558" s="51">
        <v>2.6213333333333332E-2</v>
      </c>
      <c r="K1558" s="51">
        <v>2.9489999999999995E-2</v>
      </c>
      <c r="L1558" s="52">
        <v>3.2766666666666659E-2</v>
      </c>
    </row>
    <row r="1559" spans="1:12" ht="12.75">
      <c r="A1559" s="41">
        <v>1518</v>
      </c>
      <c r="B1559" s="45" t="s">
        <v>1067</v>
      </c>
      <c r="C1559" s="51">
        <v>8.1866666666666667E-3</v>
      </c>
      <c r="D1559" s="51">
        <v>1.6373333333333333E-2</v>
      </c>
      <c r="E1559" s="51">
        <v>2.4559999999999998E-2</v>
      </c>
      <c r="F1559" s="51">
        <v>3.2746666666666667E-2</v>
      </c>
      <c r="G1559" s="51">
        <v>4.0933333333333329E-2</v>
      </c>
      <c r="H1559" s="51">
        <v>4.9119999999999997E-2</v>
      </c>
      <c r="I1559" s="51">
        <v>5.7306666666666665E-2</v>
      </c>
      <c r="J1559" s="51">
        <v>6.5493333333333334E-2</v>
      </c>
      <c r="K1559" s="51">
        <v>7.3679999999999995E-2</v>
      </c>
      <c r="L1559" s="52">
        <v>8.1866666666666657E-2</v>
      </c>
    </row>
    <row r="1560" spans="1:12" ht="12.75">
      <c r="A1560" s="41">
        <v>1519</v>
      </c>
      <c r="B1560" s="45" t="s">
        <v>1067</v>
      </c>
      <c r="C1560" s="51">
        <v>6.1166666666666678E-3</v>
      </c>
      <c r="D1560" s="51">
        <v>1.2233333333333336E-2</v>
      </c>
      <c r="E1560" s="51">
        <v>1.8350000000000005E-2</v>
      </c>
      <c r="F1560" s="51">
        <v>2.4466666666666671E-2</v>
      </c>
      <c r="G1560" s="51">
        <v>3.0583333333333337E-2</v>
      </c>
      <c r="H1560" s="51">
        <v>3.6700000000000003E-2</v>
      </c>
      <c r="I1560" s="51">
        <v>4.281666666666667E-2</v>
      </c>
      <c r="J1560" s="51">
        <v>4.8933333333333343E-2</v>
      </c>
      <c r="K1560" s="51">
        <v>5.5050000000000002E-2</v>
      </c>
      <c r="L1560" s="52">
        <v>6.1166666666666675E-2</v>
      </c>
    </row>
    <row r="1561" spans="1:12" ht="12.75">
      <c r="A1561" s="41">
        <v>1520</v>
      </c>
      <c r="B1561" s="45" t="s">
        <v>1067</v>
      </c>
      <c r="C1561" s="51">
        <v>5.333333333333334E-3</v>
      </c>
      <c r="D1561" s="51">
        <v>1.0666666666666668E-2</v>
      </c>
      <c r="E1561" s="51">
        <v>1.6E-2</v>
      </c>
      <c r="F1561" s="51">
        <v>2.1333333333333336E-2</v>
      </c>
      <c r="G1561" s="51">
        <v>2.6666666666666665E-2</v>
      </c>
      <c r="H1561" s="51">
        <v>3.2000000000000001E-2</v>
      </c>
      <c r="I1561" s="51">
        <v>3.7333333333333329E-2</v>
      </c>
      <c r="J1561" s="51">
        <v>4.2666666666666665E-2</v>
      </c>
      <c r="K1561" s="51">
        <v>4.8000000000000001E-2</v>
      </c>
      <c r="L1561" s="52">
        <v>5.333333333333333E-2</v>
      </c>
    </row>
    <row r="1562" spans="1:12" ht="12.75">
      <c r="A1562" s="41">
        <v>1521</v>
      </c>
      <c r="B1562" s="45" t="s">
        <v>1067</v>
      </c>
      <c r="C1562" s="51">
        <v>6.4433333333333322E-3</v>
      </c>
      <c r="D1562" s="51">
        <v>1.2886666666666664E-2</v>
      </c>
      <c r="E1562" s="51">
        <v>1.9329999999999996E-2</v>
      </c>
      <c r="F1562" s="51">
        <v>2.5773333333333329E-2</v>
      </c>
      <c r="G1562" s="51">
        <v>3.2216666666666664E-2</v>
      </c>
      <c r="H1562" s="51">
        <v>3.866E-2</v>
      </c>
      <c r="I1562" s="51">
        <v>4.5103333333333329E-2</v>
      </c>
      <c r="J1562" s="51">
        <v>5.1546666666666657E-2</v>
      </c>
      <c r="K1562" s="51">
        <v>5.7989999999999986E-2</v>
      </c>
      <c r="L1562" s="52">
        <v>6.4433333333333315E-2</v>
      </c>
    </row>
    <row r="1563" spans="1:12" ht="12.75">
      <c r="A1563" s="41">
        <v>1522</v>
      </c>
      <c r="B1563" s="45" t="s">
        <v>1067</v>
      </c>
      <c r="C1563" s="51">
        <v>4.0400000000000002E-3</v>
      </c>
      <c r="D1563" s="51">
        <v>8.0800000000000004E-3</v>
      </c>
      <c r="E1563" s="51">
        <v>1.2120000000000001E-2</v>
      </c>
      <c r="F1563" s="51">
        <v>1.6160000000000001E-2</v>
      </c>
      <c r="G1563" s="51">
        <v>2.0199999999999996E-2</v>
      </c>
      <c r="H1563" s="51">
        <v>2.4239999999999998E-2</v>
      </c>
      <c r="I1563" s="51">
        <v>2.8279999999999993E-2</v>
      </c>
      <c r="J1563" s="51">
        <v>3.2319999999999995E-2</v>
      </c>
      <c r="K1563" s="51">
        <v>3.635999999999999E-2</v>
      </c>
      <c r="L1563" s="52">
        <v>4.0399999999999991E-2</v>
      </c>
    </row>
    <row r="1564" spans="1:12" ht="12.75">
      <c r="A1564" s="41">
        <v>1523</v>
      </c>
      <c r="B1564" s="45" t="s">
        <v>1067</v>
      </c>
      <c r="C1564" s="51">
        <v>1.6666666666666666E-3</v>
      </c>
      <c r="D1564" s="51">
        <v>3.3333333333333331E-3</v>
      </c>
      <c r="E1564" s="51">
        <v>4.9999999999999992E-3</v>
      </c>
      <c r="F1564" s="51">
        <v>6.6666666666666662E-3</v>
      </c>
      <c r="G1564" s="51">
        <v>8.3333333333333332E-3</v>
      </c>
      <c r="H1564" s="51">
        <v>0.01</v>
      </c>
      <c r="I1564" s="51">
        <v>1.1666666666666667E-2</v>
      </c>
      <c r="J1564" s="51">
        <v>1.3333333333333332E-2</v>
      </c>
      <c r="K1564" s="51">
        <v>1.4999999999999999E-2</v>
      </c>
      <c r="L1564" s="52">
        <v>1.6666666666666666E-2</v>
      </c>
    </row>
    <row r="1565" spans="1:12" ht="12.75">
      <c r="A1565" s="41">
        <v>1524</v>
      </c>
      <c r="B1565" s="45" t="s">
        <v>1067</v>
      </c>
      <c r="C1565" s="51">
        <v>1.0333333333333332E-4</v>
      </c>
      <c r="D1565" s="51">
        <v>2.0666666666666663E-4</v>
      </c>
      <c r="E1565" s="51">
        <v>3.0999999999999995E-4</v>
      </c>
      <c r="F1565" s="51">
        <v>4.1333333333333326E-4</v>
      </c>
      <c r="G1565" s="51">
        <v>5.1666666666666658E-4</v>
      </c>
      <c r="H1565" s="51">
        <v>6.2E-4</v>
      </c>
      <c r="I1565" s="51">
        <v>7.2333333333333332E-4</v>
      </c>
      <c r="J1565" s="51">
        <v>8.2666666666666652E-4</v>
      </c>
      <c r="K1565" s="51">
        <v>9.2999999999999984E-4</v>
      </c>
      <c r="L1565" s="52">
        <v>1.0333333333333332E-3</v>
      </c>
    </row>
    <row r="1566" spans="1:12" ht="12.75">
      <c r="A1566" s="41">
        <v>1525</v>
      </c>
      <c r="B1566" s="45" t="s">
        <v>1067</v>
      </c>
      <c r="C1566" s="51">
        <v>1.2799999999999999E-3</v>
      </c>
      <c r="D1566" s="51">
        <v>2.5599999999999998E-3</v>
      </c>
      <c r="E1566" s="51">
        <v>3.8399999999999997E-3</v>
      </c>
      <c r="F1566" s="51">
        <v>5.1199999999999996E-3</v>
      </c>
      <c r="G1566" s="51">
        <v>6.4000000000000003E-3</v>
      </c>
      <c r="H1566" s="51">
        <v>7.6800000000000011E-3</v>
      </c>
      <c r="I1566" s="51">
        <v>8.9600000000000009E-3</v>
      </c>
      <c r="J1566" s="51">
        <v>1.0240000000000001E-2</v>
      </c>
      <c r="K1566" s="51">
        <v>1.1520000000000002E-2</v>
      </c>
      <c r="L1566" s="52">
        <v>1.2800000000000001E-2</v>
      </c>
    </row>
    <row r="1567" spans="1:12" ht="12.75">
      <c r="A1567" s="41">
        <v>1526</v>
      </c>
      <c r="B1567" s="45" t="s">
        <v>1067</v>
      </c>
      <c r="C1567" s="51">
        <v>6.6E-4</v>
      </c>
      <c r="D1567" s="51">
        <v>1.32E-3</v>
      </c>
      <c r="E1567" s="51">
        <v>1.98E-3</v>
      </c>
      <c r="F1567" s="51">
        <v>2.64E-3</v>
      </c>
      <c r="G1567" s="51">
        <v>3.3E-3</v>
      </c>
      <c r="H1567" s="51">
        <v>3.96E-3</v>
      </c>
      <c r="I1567" s="51">
        <v>4.62E-3</v>
      </c>
      <c r="J1567" s="51">
        <v>5.28E-3</v>
      </c>
      <c r="K1567" s="51">
        <v>5.94E-3</v>
      </c>
      <c r="L1567" s="52">
        <v>6.6E-3</v>
      </c>
    </row>
    <row r="1568" spans="1:12" ht="12.75">
      <c r="A1568" s="41">
        <v>1527</v>
      </c>
      <c r="B1568" s="45" t="s">
        <v>1067</v>
      </c>
      <c r="C1568" s="51">
        <v>1.486666666666667E-3</v>
      </c>
      <c r="D1568" s="51">
        <v>2.9733333333333339E-3</v>
      </c>
      <c r="E1568" s="51">
        <v>4.4600000000000004E-3</v>
      </c>
      <c r="F1568" s="51">
        <v>5.9466666666666678E-3</v>
      </c>
      <c r="G1568" s="51">
        <v>7.4333333333333335E-3</v>
      </c>
      <c r="H1568" s="51">
        <v>8.9200000000000008E-3</v>
      </c>
      <c r="I1568" s="51">
        <v>1.0406666666666666E-2</v>
      </c>
      <c r="J1568" s="51">
        <v>1.1893333333333336E-2</v>
      </c>
      <c r="K1568" s="51">
        <v>1.3380000000000001E-2</v>
      </c>
      <c r="L1568" s="52">
        <v>1.4866666666666667E-2</v>
      </c>
    </row>
    <row r="1569" spans="1:12" ht="12.75">
      <c r="A1569" s="41">
        <v>1528</v>
      </c>
      <c r="B1569" s="45" t="s">
        <v>992</v>
      </c>
      <c r="C1569" s="51">
        <v>1.4599999999999999E-3</v>
      </c>
      <c r="D1569" s="51">
        <v>2.9199999999999999E-3</v>
      </c>
      <c r="E1569" s="51">
        <v>4.3800000000000002E-3</v>
      </c>
      <c r="F1569" s="51">
        <v>5.8399999999999997E-3</v>
      </c>
      <c r="G1569" s="51">
        <v>7.2999999999999992E-3</v>
      </c>
      <c r="H1569" s="51">
        <v>8.7599999999999987E-3</v>
      </c>
      <c r="I1569" s="51">
        <v>1.0219999999999998E-2</v>
      </c>
      <c r="J1569" s="51">
        <v>1.1679999999999998E-2</v>
      </c>
      <c r="K1569" s="51">
        <v>1.3139999999999999E-2</v>
      </c>
      <c r="L1569" s="52">
        <v>1.4599999999999998E-2</v>
      </c>
    </row>
    <row r="1570" spans="1:12" ht="12.75">
      <c r="A1570" s="41">
        <v>1529</v>
      </c>
      <c r="B1570" s="45" t="s">
        <v>1068</v>
      </c>
      <c r="C1570" s="51">
        <v>4.2300000000000003E-3</v>
      </c>
      <c r="D1570" s="51">
        <v>8.4600000000000005E-3</v>
      </c>
      <c r="E1570" s="51">
        <v>1.269E-2</v>
      </c>
      <c r="F1570" s="51">
        <v>1.6920000000000001E-2</v>
      </c>
      <c r="G1570" s="51">
        <v>2.1149999999999999E-2</v>
      </c>
      <c r="H1570" s="51">
        <v>2.538E-2</v>
      </c>
      <c r="I1570" s="51">
        <v>2.9610000000000001E-2</v>
      </c>
      <c r="J1570" s="51">
        <v>3.3840000000000002E-2</v>
      </c>
      <c r="K1570" s="51">
        <v>3.807E-2</v>
      </c>
      <c r="L1570" s="52">
        <v>4.2299999999999997E-2</v>
      </c>
    </row>
    <row r="1571" spans="1:12" ht="12.75">
      <c r="A1571" s="41">
        <v>1530</v>
      </c>
      <c r="B1571" s="45" t="s">
        <v>1069</v>
      </c>
      <c r="C1571" s="51">
        <v>3.9066666666666668E-3</v>
      </c>
      <c r="D1571" s="51">
        <v>7.8133333333333336E-3</v>
      </c>
      <c r="E1571" s="51">
        <v>1.1720000000000001E-2</v>
      </c>
      <c r="F1571" s="51">
        <v>1.5626666666666667E-2</v>
      </c>
      <c r="G1571" s="51">
        <v>1.9533333333333333E-2</v>
      </c>
      <c r="H1571" s="51">
        <v>2.3440000000000003E-2</v>
      </c>
      <c r="I1571" s="51">
        <v>2.7346666666666665E-2</v>
      </c>
      <c r="J1571" s="51">
        <v>3.1253333333333334E-2</v>
      </c>
      <c r="K1571" s="51">
        <v>3.5159999999999997E-2</v>
      </c>
      <c r="L1571" s="52">
        <v>3.9066666666666666E-2</v>
      </c>
    </row>
    <row r="1572" spans="1:12" ht="12.75">
      <c r="A1572" s="41">
        <v>1531</v>
      </c>
      <c r="B1572" s="45" t="s">
        <v>1070</v>
      </c>
      <c r="C1572" s="51">
        <v>5.7366666666666677E-3</v>
      </c>
      <c r="D1572" s="51">
        <v>1.1473333333333335E-2</v>
      </c>
      <c r="E1572" s="51">
        <v>1.7210000000000003E-2</v>
      </c>
      <c r="F1572" s="51">
        <v>2.2946666666666671E-2</v>
      </c>
      <c r="G1572" s="51">
        <v>2.8683333333333338E-2</v>
      </c>
      <c r="H1572" s="51">
        <v>3.4420000000000006E-2</v>
      </c>
      <c r="I1572" s="51">
        <v>4.0156666666666674E-2</v>
      </c>
      <c r="J1572" s="51">
        <v>4.5893333333333342E-2</v>
      </c>
      <c r="K1572" s="51">
        <v>5.1630000000000009E-2</v>
      </c>
      <c r="L1572" s="52">
        <v>5.7366666666666677E-2</v>
      </c>
    </row>
    <row r="1573" spans="1:12" ht="12.75">
      <c r="A1573" s="41">
        <v>1532</v>
      </c>
      <c r="B1573" s="45" t="s">
        <v>1071</v>
      </c>
      <c r="C1573" s="51">
        <v>1.2400000000000002E-3</v>
      </c>
      <c r="D1573" s="51">
        <v>2.4800000000000004E-3</v>
      </c>
      <c r="E1573" s="51">
        <v>3.7200000000000006E-3</v>
      </c>
      <c r="F1573" s="51">
        <v>4.9600000000000009E-3</v>
      </c>
      <c r="G1573" s="51">
        <v>6.2000000000000006E-3</v>
      </c>
      <c r="H1573" s="51">
        <v>7.4400000000000004E-3</v>
      </c>
      <c r="I1573" s="51">
        <v>8.6800000000000002E-3</v>
      </c>
      <c r="J1573" s="51">
        <v>9.92E-3</v>
      </c>
      <c r="K1573" s="51">
        <v>1.116E-2</v>
      </c>
      <c r="L1573" s="52">
        <v>1.2400000000000001E-2</v>
      </c>
    </row>
    <row r="1574" spans="1:12" ht="12.75">
      <c r="A1574" s="41">
        <v>1533</v>
      </c>
      <c r="B1574" s="45" t="s">
        <v>1071</v>
      </c>
      <c r="C1574" s="51">
        <v>1.2799999999999999E-3</v>
      </c>
      <c r="D1574" s="51">
        <v>2.5599999999999998E-3</v>
      </c>
      <c r="E1574" s="51">
        <v>3.8399999999999997E-3</v>
      </c>
      <c r="F1574" s="51">
        <v>5.1199999999999996E-3</v>
      </c>
      <c r="G1574" s="51">
        <v>6.4000000000000003E-3</v>
      </c>
      <c r="H1574" s="51">
        <v>7.6800000000000011E-3</v>
      </c>
      <c r="I1574" s="51">
        <v>8.9600000000000009E-3</v>
      </c>
      <c r="J1574" s="51">
        <v>1.0240000000000001E-2</v>
      </c>
      <c r="K1574" s="51">
        <v>1.1520000000000002E-2</v>
      </c>
      <c r="L1574" s="52">
        <v>1.2800000000000001E-2</v>
      </c>
    </row>
    <row r="1575" spans="1:12" ht="12.75">
      <c r="A1575" s="41">
        <v>1534</v>
      </c>
      <c r="B1575" s="45" t="s">
        <v>1072</v>
      </c>
      <c r="C1575" s="51">
        <v>3.1633333333333331E-3</v>
      </c>
      <c r="D1575" s="51">
        <v>6.3266666666666662E-3</v>
      </c>
      <c r="E1575" s="51">
        <v>9.4899999999999984E-3</v>
      </c>
      <c r="F1575" s="51">
        <v>1.2653333333333332E-2</v>
      </c>
      <c r="G1575" s="51">
        <v>1.5816666666666666E-2</v>
      </c>
      <c r="H1575" s="51">
        <v>1.898E-2</v>
      </c>
      <c r="I1575" s="51">
        <v>2.2143333333333334E-2</v>
      </c>
      <c r="J1575" s="51">
        <v>2.5306666666666665E-2</v>
      </c>
      <c r="K1575" s="51">
        <v>2.8470000000000002E-2</v>
      </c>
      <c r="L1575" s="52">
        <v>3.1633333333333333E-2</v>
      </c>
    </row>
    <row r="1576" spans="1:12" ht="12.75">
      <c r="A1576" s="41">
        <v>1535</v>
      </c>
      <c r="B1576" s="45" t="s">
        <v>1073</v>
      </c>
      <c r="C1576" s="51">
        <v>3.8466666666666671E-3</v>
      </c>
      <c r="D1576" s="51">
        <v>7.6933333333333341E-3</v>
      </c>
      <c r="E1576" s="51">
        <v>1.1540000000000002E-2</v>
      </c>
      <c r="F1576" s="51">
        <v>1.5386666666666668E-2</v>
      </c>
      <c r="G1576" s="51">
        <v>1.9233333333333338E-2</v>
      </c>
      <c r="H1576" s="51">
        <v>2.3080000000000003E-2</v>
      </c>
      <c r="I1576" s="51">
        <v>2.6926666666666675E-2</v>
      </c>
      <c r="J1576" s="51">
        <v>3.077333333333334E-2</v>
      </c>
      <c r="K1576" s="51">
        <v>3.4620000000000012E-2</v>
      </c>
      <c r="L1576" s="52">
        <v>3.8466666666666677E-2</v>
      </c>
    </row>
    <row r="1577" spans="1:12" ht="12.75">
      <c r="A1577" s="41">
        <v>1536</v>
      </c>
      <c r="B1577" s="45" t="s">
        <v>1074</v>
      </c>
      <c r="C1577" s="51">
        <v>3.3333333333333338E-4</v>
      </c>
      <c r="D1577" s="51">
        <v>6.6666666666666675E-4</v>
      </c>
      <c r="E1577" s="51">
        <v>1E-3</v>
      </c>
      <c r="F1577" s="51">
        <v>1.3333333333333335E-3</v>
      </c>
      <c r="G1577" s="51">
        <v>1.6666666666666666E-3</v>
      </c>
      <c r="H1577" s="51">
        <v>2E-3</v>
      </c>
      <c r="I1577" s="51">
        <v>2.3333333333333331E-3</v>
      </c>
      <c r="J1577" s="51">
        <v>2.6666666666666666E-3</v>
      </c>
      <c r="K1577" s="51">
        <v>3.0000000000000001E-3</v>
      </c>
      <c r="L1577" s="52">
        <v>3.3333333333333331E-3</v>
      </c>
    </row>
    <row r="1578" spans="1:12" ht="12.75">
      <c r="A1578" s="41">
        <v>1537</v>
      </c>
      <c r="B1578" s="45" t="s">
        <v>1075</v>
      </c>
      <c r="C1578" s="51">
        <v>3.2433333333333337E-3</v>
      </c>
      <c r="D1578" s="51">
        <v>6.4866666666666675E-3</v>
      </c>
      <c r="E1578" s="51">
        <v>9.7300000000000008E-3</v>
      </c>
      <c r="F1578" s="51">
        <v>1.2973333333333335E-2</v>
      </c>
      <c r="G1578" s="51">
        <v>1.6216666666666667E-2</v>
      </c>
      <c r="H1578" s="51">
        <v>1.9459999999999998E-2</v>
      </c>
      <c r="I1578" s="51">
        <v>2.2703333333333332E-2</v>
      </c>
      <c r="J1578" s="51">
        <v>2.5946666666666666E-2</v>
      </c>
      <c r="K1578" s="51">
        <v>2.9189999999999997E-2</v>
      </c>
      <c r="L1578" s="52">
        <v>3.2433333333333328E-2</v>
      </c>
    </row>
    <row r="1579" spans="1:12" ht="12.75">
      <c r="A1579" s="41">
        <v>1538</v>
      </c>
      <c r="B1579" s="45" t="s">
        <v>1076</v>
      </c>
      <c r="C1579" s="51">
        <v>1.0533333333333334E-3</v>
      </c>
      <c r="D1579" s="51">
        <v>2.1066666666666668E-3</v>
      </c>
      <c r="E1579" s="51">
        <v>3.1600000000000005E-3</v>
      </c>
      <c r="F1579" s="51">
        <v>4.2133333333333337E-3</v>
      </c>
      <c r="G1579" s="51">
        <v>5.2666666666666669E-3</v>
      </c>
      <c r="H1579" s="51">
        <v>6.320000000000001E-3</v>
      </c>
      <c r="I1579" s="51">
        <v>7.3733333333333342E-3</v>
      </c>
      <c r="J1579" s="51">
        <v>8.4266666666666674E-3</v>
      </c>
      <c r="K1579" s="51">
        <v>9.4800000000000006E-3</v>
      </c>
      <c r="L1579" s="52">
        <v>1.0533333333333334E-2</v>
      </c>
    </row>
    <row r="1580" spans="1:12" ht="12.75">
      <c r="A1580" s="41">
        <v>1539</v>
      </c>
      <c r="B1580" s="45" t="s">
        <v>1018</v>
      </c>
      <c r="C1580" s="51">
        <v>6.6666666666666675E-4</v>
      </c>
      <c r="D1580" s="51">
        <v>1.3333333333333335E-3</v>
      </c>
      <c r="E1580" s="51">
        <v>2E-3</v>
      </c>
      <c r="F1580" s="51">
        <v>2.666666666666667E-3</v>
      </c>
      <c r="G1580" s="51">
        <v>3.3333333333333331E-3</v>
      </c>
      <c r="H1580" s="51">
        <v>4.0000000000000001E-3</v>
      </c>
      <c r="I1580" s="51">
        <v>4.6666666666666662E-3</v>
      </c>
      <c r="J1580" s="51">
        <v>5.3333333333333332E-3</v>
      </c>
      <c r="K1580" s="51">
        <v>6.0000000000000001E-3</v>
      </c>
      <c r="L1580" s="52">
        <v>6.6666666666666662E-3</v>
      </c>
    </row>
    <row r="1581" spans="1:12" ht="12.75">
      <c r="A1581" s="41">
        <v>1540</v>
      </c>
      <c r="B1581" s="45" t="s">
        <v>1021</v>
      </c>
      <c r="C1581" s="51">
        <v>1.67E-3</v>
      </c>
      <c r="D1581" s="51">
        <v>3.3400000000000001E-3</v>
      </c>
      <c r="E1581" s="51">
        <v>5.0100000000000006E-3</v>
      </c>
      <c r="F1581" s="51">
        <v>6.6800000000000002E-3</v>
      </c>
      <c r="G1581" s="51">
        <v>8.3499999999999998E-3</v>
      </c>
      <c r="H1581" s="51">
        <v>1.0020000000000001E-2</v>
      </c>
      <c r="I1581" s="51">
        <v>1.1690000000000001E-2</v>
      </c>
      <c r="J1581" s="51">
        <v>1.336E-2</v>
      </c>
      <c r="K1581" s="51">
        <v>1.5030000000000002E-2</v>
      </c>
      <c r="L1581" s="52">
        <v>1.6700000000000003E-2</v>
      </c>
    </row>
    <row r="1582" spans="1:12" ht="12.75">
      <c r="A1582" s="41">
        <v>1541</v>
      </c>
      <c r="B1582" s="45" t="s">
        <v>1077</v>
      </c>
      <c r="C1582" s="51">
        <v>1.2866666666666669E-3</v>
      </c>
      <c r="D1582" s="51">
        <v>2.5733333333333337E-3</v>
      </c>
      <c r="E1582" s="51">
        <v>3.8600000000000006E-3</v>
      </c>
      <c r="F1582" s="51">
        <v>5.1466666666666674E-3</v>
      </c>
      <c r="G1582" s="51">
        <v>6.4333333333333334E-3</v>
      </c>
      <c r="H1582" s="51">
        <v>7.7199999999999994E-3</v>
      </c>
      <c r="I1582" s="51">
        <v>9.0066666666666663E-3</v>
      </c>
      <c r="J1582" s="51">
        <v>1.0293333333333333E-2</v>
      </c>
      <c r="K1582" s="51">
        <v>1.158E-2</v>
      </c>
      <c r="L1582" s="52">
        <v>1.2866666666666667E-2</v>
      </c>
    </row>
    <row r="1583" spans="1:12" ht="12.75">
      <c r="A1583" s="41">
        <v>1542</v>
      </c>
      <c r="B1583" s="45" t="s">
        <v>1078</v>
      </c>
      <c r="C1583" s="51">
        <v>1.1533333333333335E-3</v>
      </c>
      <c r="D1583" s="51">
        <v>2.3066666666666669E-3</v>
      </c>
      <c r="E1583" s="51">
        <v>3.4600000000000004E-3</v>
      </c>
      <c r="F1583" s="51">
        <v>4.6133333333333339E-3</v>
      </c>
      <c r="G1583" s="51">
        <v>5.7666666666666665E-3</v>
      </c>
      <c r="H1583" s="51">
        <v>6.9200000000000008E-3</v>
      </c>
      <c r="I1583" s="51">
        <v>8.0733333333333351E-3</v>
      </c>
      <c r="J1583" s="51">
        <v>9.2266666666666677E-3</v>
      </c>
      <c r="K1583" s="51">
        <v>1.0380000000000002E-2</v>
      </c>
      <c r="L1583" s="52">
        <v>1.1533333333333336E-2</v>
      </c>
    </row>
    <row r="1584" spans="1:12" ht="12.75">
      <c r="A1584" s="41">
        <v>1543</v>
      </c>
      <c r="B1584" s="45" t="s">
        <v>1079</v>
      </c>
      <c r="C1584" s="51">
        <v>4.6666666666666666E-4</v>
      </c>
      <c r="D1584" s="51">
        <v>9.3333333333333332E-4</v>
      </c>
      <c r="E1584" s="51">
        <v>1.4E-3</v>
      </c>
      <c r="F1584" s="51">
        <v>1.8666666666666666E-3</v>
      </c>
      <c r="G1584" s="51">
        <v>2.3333333333333335E-3</v>
      </c>
      <c r="H1584" s="51">
        <v>2.8000000000000004E-3</v>
      </c>
      <c r="I1584" s="51">
        <v>3.2666666666666669E-3</v>
      </c>
      <c r="J1584" s="51">
        <v>3.7333333333333333E-3</v>
      </c>
      <c r="K1584" s="51">
        <v>4.1999999999999997E-3</v>
      </c>
      <c r="L1584" s="52">
        <v>4.6666666666666662E-3</v>
      </c>
    </row>
    <row r="1585" spans="1:12" ht="12.75">
      <c r="A1585" s="41">
        <v>1544</v>
      </c>
      <c r="B1585" s="45" t="s">
        <v>1080</v>
      </c>
      <c r="C1585" s="51">
        <v>2.433333333333333E-4</v>
      </c>
      <c r="D1585" s="51">
        <v>4.8666666666666661E-4</v>
      </c>
      <c r="E1585" s="51">
        <v>7.2999999999999996E-4</v>
      </c>
      <c r="F1585" s="51">
        <v>9.7333333333333321E-4</v>
      </c>
      <c r="G1585" s="51">
        <v>1.2166666666666667E-3</v>
      </c>
      <c r="H1585" s="51">
        <v>1.4599999999999999E-3</v>
      </c>
      <c r="I1585" s="51">
        <v>1.7033333333333332E-3</v>
      </c>
      <c r="J1585" s="51">
        <v>1.9466666666666664E-3</v>
      </c>
      <c r="K1585" s="51">
        <v>2.1900000000000001E-3</v>
      </c>
      <c r="L1585" s="52">
        <v>2.4333333333333334E-3</v>
      </c>
    </row>
    <row r="1586" spans="1:12" ht="12.75">
      <c r="A1586" s="41">
        <v>1545</v>
      </c>
      <c r="B1586" s="45" t="s">
        <v>1081</v>
      </c>
      <c r="C1586" s="51">
        <v>7.0999999999999991E-4</v>
      </c>
      <c r="D1586" s="51">
        <v>1.4199999999999998E-3</v>
      </c>
      <c r="E1586" s="51">
        <v>2.1299999999999999E-3</v>
      </c>
      <c r="F1586" s="51">
        <v>2.8399999999999996E-3</v>
      </c>
      <c r="G1586" s="51">
        <v>3.5500000000000002E-3</v>
      </c>
      <c r="H1586" s="51">
        <v>4.2599999999999999E-3</v>
      </c>
      <c r="I1586" s="51">
        <v>4.9700000000000005E-3</v>
      </c>
      <c r="J1586" s="51">
        <v>5.6800000000000002E-3</v>
      </c>
      <c r="K1586" s="51">
        <v>6.3899999999999998E-3</v>
      </c>
      <c r="L1586" s="52">
        <v>7.1000000000000004E-3</v>
      </c>
    </row>
    <row r="1587" spans="1:12" ht="12.75">
      <c r="A1587" s="41">
        <v>1546</v>
      </c>
      <c r="B1587" s="45" t="s">
        <v>1082</v>
      </c>
      <c r="C1587" s="51">
        <v>8.6666666666666668E-5</v>
      </c>
      <c r="D1587" s="51">
        <v>1.7333333333333334E-4</v>
      </c>
      <c r="E1587" s="51">
        <v>2.6000000000000003E-4</v>
      </c>
      <c r="F1587" s="51">
        <v>3.4666666666666667E-4</v>
      </c>
      <c r="G1587" s="51">
        <v>4.3333333333333331E-4</v>
      </c>
      <c r="H1587" s="51">
        <v>5.2000000000000006E-4</v>
      </c>
      <c r="I1587" s="51">
        <v>6.066666666666667E-4</v>
      </c>
      <c r="J1587" s="51">
        <v>6.9333333333333334E-4</v>
      </c>
      <c r="K1587" s="51">
        <v>7.8000000000000009E-4</v>
      </c>
      <c r="L1587" s="52">
        <v>8.6666666666666684E-4</v>
      </c>
    </row>
    <row r="1588" spans="1:12" ht="12.75">
      <c r="A1588" s="41">
        <v>1547</v>
      </c>
      <c r="B1588" s="45" t="s">
        <v>1083</v>
      </c>
      <c r="C1588" s="51">
        <v>1.6566666666666665E-3</v>
      </c>
      <c r="D1588" s="51">
        <v>3.3133333333333331E-3</v>
      </c>
      <c r="E1588" s="51">
        <v>4.9699999999999996E-3</v>
      </c>
      <c r="F1588" s="51">
        <v>6.6266666666666661E-3</v>
      </c>
      <c r="G1588" s="51">
        <v>8.2833333333333335E-3</v>
      </c>
      <c r="H1588" s="51">
        <v>9.9399999999999992E-3</v>
      </c>
      <c r="I1588" s="51">
        <v>1.1596666666666665E-2</v>
      </c>
      <c r="J1588" s="51">
        <v>1.3253333333333332E-2</v>
      </c>
      <c r="K1588" s="51">
        <v>1.491E-2</v>
      </c>
      <c r="L1588" s="52">
        <v>1.6566666666666667E-2</v>
      </c>
    </row>
    <row r="1589" spans="1:12" ht="12.75">
      <c r="A1589" s="41">
        <v>1548</v>
      </c>
      <c r="B1589" s="45" t="s">
        <v>1084</v>
      </c>
      <c r="C1589" s="51">
        <v>1.01E-3</v>
      </c>
      <c r="D1589" s="51">
        <v>2.0200000000000001E-3</v>
      </c>
      <c r="E1589" s="51">
        <v>3.0300000000000001E-3</v>
      </c>
      <c r="F1589" s="51">
        <v>4.0400000000000002E-3</v>
      </c>
      <c r="G1589" s="51">
        <v>5.0499999999999989E-3</v>
      </c>
      <c r="H1589" s="51">
        <v>6.0599999999999994E-3</v>
      </c>
      <c r="I1589" s="51">
        <v>7.0699999999999982E-3</v>
      </c>
      <c r="J1589" s="51">
        <v>8.0799999999999986E-3</v>
      </c>
      <c r="K1589" s="51">
        <v>9.0899999999999974E-3</v>
      </c>
      <c r="L1589" s="52">
        <v>1.0099999999999998E-2</v>
      </c>
    </row>
    <row r="1590" spans="1:12" ht="12.75">
      <c r="A1590" s="41">
        <v>1549</v>
      </c>
      <c r="B1590" s="45" t="s">
        <v>1085</v>
      </c>
      <c r="C1590" s="51">
        <v>2.3333333333333332E-5</v>
      </c>
      <c r="D1590" s="51">
        <v>4.6666666666666665E-5</v>
      </c>
      <c r="E1590" s="51">
        <v>6.9999999999999994E-5</v>
      </c>
      <c r="F1590" s="51">
        <v>9.333333333333333E-5</v>
      </c>
      <c r="G1590" s="51">
        <v>1.1666666666666665E-4</v>
      </c>
      <c r="H1590" s="51">
        <v>1.3999999999999999E-4</v>
      </c>
      <c r="I1590" s="51">
        <v>1.6333333333333331E-4</v>
      </c>
      <c r="J1590" s="51">
        <v>1.8666666666666663E-4</v>
      </c>
      <c r="K1590" s="51">
        <v>2.0999999999999995E-4</v>
      </c>
      <c r="L1590" s="52">
        <v>2.3333333333333328E-4</v>
      </c>
    </row>
    <row r="1591" spans="1:12" ht="12.75">
      <c r="A1591" s="41">
        <v>1550</v>
      </c>
      <c r="B1591" s="45" t="s">
        <v>1085</v>
      </c>
      <c r="C1591" s="51">
        <v>4.6666666666666665E-5</v>
      </c>
      <c r="D1591" s="51">
        <v>9.333333333333333E-5</v>
      </c>
      <c r="E1591" s="51">
        <v>1.3999999999999999E-4</v>
      </c>
      <c r="F1591" s="51">
        <v>1.8666666666666666E-4</v>
      </c>
      <c r="G1591" s="51">
        <v>2.333333333333333E-4</v>
      </c>
      <c r="H1591" s="51">
        <v>2.7999999999999998E-4</v>
      </c>
      <c r="I1591" s="51">
        <v>3.2666666666666662E-4</v>
      </c>
      <c r="J1591" s="51">
        <v>3.7333333333333326E-4</v>
      </c>
      <c r="K1591" s="51">
        <v>4.1999999999999991E-4</v>
      </c>
      <c r="L1591" s="52">
        <v>4.6666666666666655E-4</v>
      </c>
    </row>
    <row r="1592" spans="1:12" ht="12.75">
      <c r="A1592" s="95" t="s">
        <v>1086</v>
      </c>
      <c r="B1592" s="95"/>
      <c r="C1592" s="43">
        <f t="shared" ref="C1592:L1592" si="11">SUM(C1196:C1591)</f>
        <v>3.366253333333328</v>
      </c>
      <c r="D1592" s="43">
        <f t="shared" si="11"/>
        <v>6.732506666666656</v>
      </c>
      <c r="E1592" s="43">
        <f t="shared" si="11"/>
        <v>10.098759999999999</v>
      </c>
      <c r="F1592" s="43">
        <f t="shared" si="11"/>
        <v>13.465013333333312</v>
      </c>
      <c r="G1592" s="43">
        <f t="shared" si="11"/>
        <v>16.831266666666661</v>
      </c>
      <c r="H1592" s="43">
        <f t="shared" si="11"/>
        <v>20.197520000000001</v>
      </c>
      <c r="I1592" s="43">
        <f t="shared" si="11"/>
        <v>23.563773333333323</v>
      </c>
      <c r="J1592" s="43">
        <f t="shared" si="11"/>
        <v>26.930026666666624</v>
      </c>
      <c r="K1592" s="43">
        <f t="shared" si="11"/>
        <v>30.296280000000021</v>
      </c>
      <c r="L1592" s="43">
        <f t="shared" si="11"/>
        <v>33.662533333333315</v>
      </c>
    </row>
    <row r="1593" spans="1:12" ht="12.75">
      <c r="A1593" s="95" t="s">
        <v>1087</v>
      </c>
      <c r="B1593" s="95"/>
      <c r="C1593" s="95"/>
      <c r="D1593" s="95"/>
      <c r="E1593" s="95"/>
      <c r="F1593" s="95"/>
      <c r="G1593" s="95"/>
      <c r="H1593" s="95"/>
      <c r="I1593" s="95"/>
      <c r="J1593" s="95"/>
      <c r="K1593" s="95"/>
      <c r="L1593" s="95"/>
    </row>
    <row r="1594" spans="1:12" ht="12.75">
      <c r="A1594" s="41">
        <v>1551</v>
      </c>
      <c r="B1594" s="49" t="s">
        <v>1088</v>
      </c>
      <c r="C1594" s="46">
        <v>4.8400000000000012E-2</v>
      </c>
      <c r="D1594" s="46">
        <v>9.6800000000000025E-2</v>
      </c>
      <c r="E1594" s="46">
        <v>0.14520000000000005</v>
      </c>
      <c r="F1594" s="46">
        <v>0.19360000000000005</v>
      </c>
      <c r="G1594" s="46">
        <v>0.24200000000000005</v>
      </c>
      <c r="H1594" s="46">
        <v>0.29040000000000005</v>
      </c>
      <c r="I1594" s="46">
        <v>0.33880000000000005</v>
      </c>
      <c r="J1594" s="46">
        <v>0.3872000000000001</v>
      </c>
      <c r="K1594" s="46">
        <v>0.4356000000000001</v>
      </c>
      <c r="L1594" s="47">
        <v>0.4840000000000001</v>
      </c>
    </row>
    <row r="1595" spans="1:12" ht="12.75">
      <c r="A1595" s="41">
        <v>1552</v>
      </c>
      <c r="B1595" s="49" t="s">
        <v>1088</v>
      </c>
      <c r="C1595" s="46">
        <v>5.3333333333333325E-4</v>
      </c>
      <c r="D1595" s="46">
        <v>1.0666666666666665E-3</v>
      </c>
      <c r="E1595" s="46">
        <v>1.5999999999999999E-3</v>
      </c>
      <c r="F1595" s="46">
        <v>2.133333333333333E-3</v>
      </c>
      <c r="G1595" s="46">
        <v>2.6666666666666666E-3</v>
      </c>
      <c r="H1595" s="46">
        <v>3.1999999999999997E-3</v>
      </c>
      <c r="I1595" s="46">
        <v>3.7333333333333329E-3</v>
      </c>
      <c r="J1595" s="46">
        <v>4.266666666666666E-3</v>
      </c>
      <c r="K1595" s="46">
        <v>4.7999999999999996E-3</v>
      </c>
      <c r="L1595" s="47">
        <v>5.3333333333333332E-3</v>
      </c>
    </row>
    <row r="1596" spans="1:12" ht="12.75">
      <c r="A1596" s="41">
        <v>1553</v>
      </c>
      <c r="B1596" s="49" t="s">
        <v>1088</v>
      </c>
      <c r="C1596" s="46">
        <v>1.6000000000000001E-3</v>
      </c>
      <c r="D1596" s="46">
        <v>3.2000000000000002E-3</v>
      </c>
      <c r="E1596" s="46">
        <v>4.8000000000000004E-3</v>
      </c>
      <c r="F1596" s="46">
        <v>6.4000000000000003E-3</v>
      </c>
      <c r="G1596" s="46">
        <v>8.0000000000000002E-3</v>
      </c>
      <c r="H1596" s="46">
        <v>9.6000000000000009E-3</v>
      </c>
      <c r="I1596" s="46">
        <v>1.1200000000000002E-2</v>
      </c>
      <c r="J1596" s="46">
        <v>1.2800000000000002E-2</v>
      </c>
      <c r="K1596" s="46">
        <v>1.4400000000000003E-2</v>
      </c>
      <c r="L1596" s="47">
        <v>1.6000000000000004E-2</v>
      </c>
    </row>
    <row r="1597" spans="1:12" ht="12.75">
      <c r="A1597" s="41">
        <v>1554</v>
      </c>
      <c r="B1597" s="49" t="s">
        <v>1088</v>
      </c>
      <c r="C1597" s="46">
        <v>1.2999999999999999E-3</v>
      </c>
      <c r="D1597" s="46">
        <v>2.5999999999999999E-3</v>
      </c>
      <c r="E1597" s="46">
        <v>3.8999999999999998E-3</v>
      </c>
      <c r="F1597" s="46">
        <v>5.1999999999999998E-3</v>
      </c>
      <c r="G1597" s="46">
        <v>6.4999999999999997E-3</v>
      </c>
      <c r="H1597" s="46">
        <v>7.7999999999999996E-3</v>
      </c>
      <c r="I1597" s="46">
        <v>9.1000000000000004E-3</v>
      </c>
      <c r="J1597" s="46">
        <v>1.04E-2</v>
      </c>
      <c r="K1597" s="46">
        <v>1.1699999999999999E-2</v>
      </c>
      <c r="L1597" s="47">
        <v>1.2999999999999999E-2</v>
      </c>
    </row>
    <row r="1598" spans="1:12" ht="12.75">
      <c r="A1598" s="41">
        <v>1555</v>
      </c>
      <c r="B1598" s="49" t="s">
        <v>1088</v>
      </c>
      <c r="C1598" s="46">
        <v>3.3333333333333338E-4</v>
      </c>
      <c r="D1598" s="46">
        <v>6.6666666666666675E-4</v>
      </c>
      <c r="E1598" s="46">
        <v>1E-3</v>
      </c>
      <c r="F1598" s="46">
        <v>1.3333333333333335E-3</v>
      </c>
      <c r="G1598" s="46">
        <v>1.6666666666666666E-3</v>
      </c>
      <c r="H1598" s="46">
        <v>2E-3</v>
      </c>
      <c r="I1598" s="46">
        <v>2.3333333333333331E-3</v>
      </c>
      <c r="J1598" s="46">
        <v>2.6666666666666666E-3</v>
      </c>
      <c r="K1598" s="46">
        <v>3.0000000000000001E-3</v>
      </c>
      <c r="L1598" s="47">
        <v>3.3333333333333331E-3</v>
      </c>
    </row>
    <row r="1599" spans="1:12" ht="12.75">
      <c r="A1599" s="41">
        <v>1556</v>
      </c>
      <c r="B1599" s="49" t="s">
        <v>1089</v>
      </c>
      <c r="C1599" s="46">
        <v>2.5333333333333333E-4</v>
      </c>
      <c r="D1599" s="46">
        <v>5.0666666666666666E-4</v>
      </c>
      <c r="E1599" s="46">
        <v>7.6000000000000004E-4</v>
      </c>
      <c r="F1599" s="46">
        <v>1.0133333333333333E-3</v>
      </c>
      <c r="G1599" s="46">
        <v>1.2666666666666666E-3</v>
      </c>
      <c r="H1599" s="46">
        <v>1.5200000000000001E-3</v>
      </c>
      <c r="I1599" s="46">
        <v>1.7733333333333331E-3</v>
      </c>
      <c r="J1599" s="46">
        <v>2.0266666666666666E-3</v>
      </c>
      <c r="K1599" s="46">
        <v>2.2799999999999999E-3</v>
      </c>
      <c r="L1599" s="47">
        <v>2.5333333333333336E-3</v>
      </c>
    </row>
    <row r="1600" spans="1:12" ht="12.75">
      <c r="A1600" s="41">
        <v>1557</v>
      </c>
      <c r="B1600" s="49" t="s">
        <v>1090</v>
      </c>
      <c r="C1600" s="46">
        <v>4.7099999999999989E-3</v>
      </c>
      <c r="D1600" s="46">
        <v>9.4199999999999978E-3</v>
      </c>
      <c r="E1600" s="46">
        <v>1.4129999999999997E-2</v>
      </c>
      <c r="F1600" s="46">
        <v>1.8839999999999996E-2</v>
      </c>
      <c r="G1600" s="46">
        <v>2.3549999999999998E-2</v>
      </c>
      <c r="H1600" s="46">
        <v>2.826E-2</v>
      </c>
      <c r="I1600" s="46">
        <v>3.2969999999999999E-2</v>
      </c>
      <c r="J1600" s="46">
        <v>3.7679999999999998E-2</v>
      </c>
      <c r="K1600" s="46">
        <v>4.2389999999999997E-2</v>
      </c>
      <c r="L1600" s="47">
        <v>4.7099999999999996E-2</v>
      </c>
    </row>
    <row r="1601" spans="1:12" ht="12.75">
      <c r="A1601" s="41">
        <v>1558</v>
      </c>
      <c r="B1601" s="49" t="s">
        <v>1091</v>
      </c>
      <c r="C1601" s="46">
        <v>3.5633333333333333E-3</v>
      </c>
      <c r="D1601" s="46">
        <v>7.1266666666666666E-3</v>
      </c>
      <c r="E1601" s="46">
        <v>1.069E-2</v>
      </c>
      <c r="F1601" s="46">
        <v>1.4253333333333333E-2</v>
      </c>
      <c r="G1601" s="46">
        <v>1.7816666666666668E-2</v>
      </c>
      <c r="H1601" s="46">
        <v>2.1380000000000003E-2</v>
      </c>
      <c r="I1601" s="46">
        <v>2.4943333333333338E-2</v>
      </c>
      <c r="J1601" s="46">
        <v>2.8506666666666666E-2</v>
      </c>
      <c r="K1601" s="46">
        <v>3.2070000000000001E-2</v>
      </c>
      <c r="L1601" s="47">
        <v>3.5633333333333329E-2</v>
      </c>
    </row>
    <row r="1602" spans="1:12" ht="12.75">
      <c r="A1602" s="41">
        <v>1559</v>
      </c>
      <c r="B1602" s="49" t="s">
        <v>1092</v>
      </c>
      <c r="C1602" s="46">
        <v>1.5633333333333337E-3</v>
      </c>
      <c r="D1602" s="46">
        <v>3.1266666666666674E-3</v>
      </c>
      <c r="E1602" s="46">
        <v>4.6900000000000015E-3</v>
      </c>
      <c r="F1602" s="46">
        <v>6.2533333333333347E-3</v>
      </c>
      <c r="G1602" s="46">
        <v>7.8166666666666679E-3</v>
      </c>
      <c r="H1602" s="46">
        <v>9.3800000000000012E-3</v>
      </c>
      <c r="I1602" s="46">
        <v>1.0943333333333334E-2</v>
      </c>
      <c r="J1602" s="46">
        <v>1.2506666666666669E-2</v>
      </c>
      <c r="K1602" s="46">
        <v>1.4070000000000003E-2</v>
      </c>
      <c r="L1602" s="47">
        <v>1.5633333333333336E-2</v>
      </c>
    </row>
    <row r="1603" spans="1:12" ht="12.75">
      <c r="A1603" s="41">
        <v>1560</v>
      </c>
      <c r="B1603" s="49" t="s">
        <v>1093</v>
      </c>
      <c r="C1603" s="46">
        <v>1.155666666666667E-2</v>
      </c>
      <c r="D1603" s="46">
        <v>2.311333333333334E-2</v>
      </c>
      <c r="E1603" s="46">
        <v>3.4670000000000006E-2</v>
      </c>
      <c r="F1603" s="46">
        <v>4.622666666666668E-2</v>
      </c>
      <c r="G1603" s="46">
        <v>5.7783333333333339E-2</v>
      </c>
      <c r="H1603" s="46">
        <v>6.9340000000000013E-2</v>
      </c>
      <c r="I1603" s="46">
        <v>8.0896666666666672E-2</v>
      </c>
      <c r="J1603" s="46">
        <v>9.2453333333333346E-2</v>
      </c>
      <c r="K1603" s="46">
        <v>0.10401000000000002</v>
      </c>
      <c r="L1603" s="47">
        <v>0.11556666666666668</v>
      </c>
    </row>
    <row r="1604" spans="1:12" ht="12.75">
      <c r="A1604" s="41">
        <v>1561</v>
      </c>
      <c r="B1604" s="49" t="s">
        <v>1093</v>
      </c>
      <c r="C1604" s="46">
        <v>3.2933333333333334E-3</v>
      </c>
      <c r="D1604" s="46">
        <v>6.5866666666666669E-3</v>
      </c>
      <c r="E1604" s="46">
        <v>9.8799999999999999E-3</v>
      </c>
      <c r="F1604" s="46">
        <v>1.3173333333333334E-2</v>
      </c>
      <c r="G1604" s="46">
        <v>1.6466666666666664E-2</v>
      </c>
      <c r="H1604" s="46">
        <v>1.976E-2</v>
      </c>
      <c r="I1604" s="46">
        <v>2.3053333333333328E-2</v>
      </c>
      <c r="J1604" s="46">
        <v>2.6346666666666664E-2</v>
      </c>
      <c r="K1604" s="46">
        <v>2.9639999999999993E-2</v>
      </c>
      <c r="L1604" s="47">
        <v>3.2933333333333328E-2</v>
      </c>
    </row>
    <row r="1605" spans="1:12" ht="12.75">
      <c r="A1605" s="41">
        <v>1562</v>
      </c>
      <c r="B1605" s="49" t="s">
        <v>1093</v>
      </c>
      <c r="C1605" s="46">
        <v>1.3993333333333335E-2</v>
      </c>
      <c r="D1605" s="46">
        <v>2.798666666666667E-2</v>
      </c>
      <c r="E1605" s="46">
        <v>4.1980000000000003E-2</v>
      </c>
      <c r="F1605" s="46">
        <v>5.597333333333334E-2</v>
      </c>
      <c r="G1605" s="46">
        <v>6.9966666666666677E-2</v>
      </c>
      <c r="H1605" s="46">
        <v>8.3960000000000007E-2</v>
      </c>
      <c r="I1605" s="46">
        <v>9.7953333333333337E-2</v>
      </c>
      <c r="J1605" s="46">
        <v>0.11194666666666667</v>
      </c>
      <c r="K1605" s="46">
        <v>0.12594</v>
      </c>
      <c r="L1605" s="47">
        <v>0.13993333333333333</v>
      </c>
    </row>
    <row r="1606" spans="1:12" ht="12.75">
      <c r="A1606" s="41">
        <v>1563</v>
      </c>
      <c r="B1606" s="49" t="s">
        <v>1094</v>
      </c>
      <c r="C1606" s="46">
        <v>1.2463333333333335E-2</v>
      </c>
      <c r="D1606" s="46">
        <v>2.492666666666667E-2</v>
      </c>
      <c r="E1606" s="46">
        <v>3.7390000000000007E-2</v>
      </c>
      <c r="F1606" s="46">
        <v>4.985333333333334E-2</v>
      </c>
      <c r="G1606" s="46">
        <v>6.231666666666668E-2</v>
      </c>
      <c r="H1606" s="46">
        <v>7.4780000000000013E-2</v>
      </c>
      <c r="I1606" s="46">
        <v>8.7243333333333367E-2</v>
      </c>
      <c r="J1606" s="46">
        <v>9.9706666666666693E-2</v>
      </c>
      <c r="K1606" s="46">
        <v>0.11217000000000005</v>
      </c>
      <c r="L1606" s="47">
        <v>0.12463333333333337</v>
      </c>
    </row>
    <row r="1607" spans="1:12" ht="12.75">
      <c r="A1607" s="41">
        <v>1564</v>
      </c>
      <c r="B1607" s="49" t="s">
        <v>1094</v>
      </c>
      <c r="C1607" s="46">
        <v>3.7100000000000002E-3</v>
      </c>
      <c r="D1607" s="46">
        <v>7.4200000000000004E-3</v>
      </c>
      <c r="E1607" s="46">
        <v>1.1130000000000001E-2</v>
      </c>
      <c r="F1607" s="46">
        <v>1.4840000000000001E-2</v>
      </c>
      <c r="G1607" s="46">
        <v>1.8550000000000004E-2</v>
      </c>
      <c r="H1607" s="46">
        <v>2.2260000000000002E-2</v>
      </c>
      <c r="I1607" s="46">
        <v>2.5970000000000007E-2</v>
      </c>
      <c r="J1607" s="46">
        <v>2.9680000000000005E-2</v>
      </c>
      <c r="K1607" s="46">
        <v>3.339000000000001E-2</v>
      </c>
      <c r="L1607" s="47">
        <v>3.7100000000000008E-2</v>
      </c>
    </row>
    <row r="1608" spans="1:12" ht="12.75">
      <c r="A1608" s="41">
        <v>1565</v>
      </c>
      <c r="B1608" s="49" t="s">
        <v>1095</v>
      </c>
      <c r="C1608" s="46">
        <v>1.5833333333333335E-3</v>
      </c>
      <c r="D1608" s="46">
        <v>3.166666666666667E-3</v>
      </c>
      <c r="E1608" s="46">
        <v>4.7500000000000007E-3</v>
      </c>
      <c r="F1608" s="46">
        <v>6.333333333333334E-3</v>
      </c>
      <c r="G1608" s="46">
        <v>7.9166666666666691E-3</v>
      </c>
      <c r="H1608" s="46">
        <v>9.5000000000000015E-3</v>
      </c>
      <c r="I1608" s="46">
        <v>1.1083333333333337E-2</v>
      </c>
      <c r="J1608" s="46">
        <v>1.266666666666667E-2</v>
      </c>
      <c r="K1608" s="46">
        <v>1.4250000000000006E-2</v>
      </c>
      <c r="L1608" s="47">
        <v>1.5833333333333338E-2</v>
      </c>
    </row>
    <row r="1609" spans="1:12" ht="12.75">
      <c r="A1609" s="41">
        <v>1566</v>
      </c>
      <c r="B1609" s="49" t="s">
        <v>1096</v>
      </c>
      <c r="C1609" s="46">
        <v>1.5636666666666667E-2</v>
      </c>
      <c r="D1609" s="46">
        <v>3.1273333333333334E-2</v>
      </c>
      <c r="E1609" s="46">
        <v>4.691E-2</v>
      </c>
      <c r="F1609" s="46">
        <v>6.2546666666666667E-2</v>
      </c>
      <c r="G1609" s="46">
        <v>7.8183333333333327E-2</v>
      </c>
      <c r="H1609" s="46">
        <v>9.3820000000000001E-2</v>
      </c>
      <c r="I1609" s="46">
        <v>0.10945666666666667</v>
      </c>
      <c r="J1609" s="46">
        <v>0.12509333333333333</v>
      </c>
      <c r="K1609" s="46">
        <v>0.14072999999999999</v>
      </c>
      <c r="L1609" s="47">
        <v>0.15636666666666665</v>
      </c>
    </row>
    <row r="1610" spans="1:12" ht="12.75">
      <c r="A1610" s="41">
        <v>1567</v>
      </c>
      <c r="B1610" s="49" t="s">
        <v>1097</v>
      </c>
      <c r="C1610" s="46">
        <v>5.0000000000000002E-5</v>
      </c>
      <c r="D1610" s="46">
        <v>1E-4</v>
      </c>
      <c r="E1610" s="46">
        <v>1.5000000000000001E-4</v>
      </c>
      <c r="F1610" s="46">
        <v>2.0000000000000001E-4</v>
      </c>
      <c r="G1610" s="46">
        <v>2.5000000000000001E-4</v>
      </c>
      <c r="H1610" s="46">
        <v>3.0000000000000003E-4</v>
      </c>
      <c r="I1610" s="46">
        <v>3.5000000000000005E-4</v>
      </c>
      <c r="J1610" s="46">
        <v>4.0000000000000007E-4</v>
      </c>
      <c r="K1610" s="46">
        <v>4.500000000000001E-4</v>
      </c>
      <c r="L1610" s="47">
        <v>5.0000000000000012E-4</v>
      </c>
    </row>
    <row r="1611" spans="1:12" ht="12.75">
      <c r="A1611" s="41">
        <v>1568</v>
      </c>
      <c r="B1611" s="49" t="s">
        <v>1098</v>
      </c>
      <c r="C1611" s="46">
        <v>1.7533333333333333E-3</v>
      </c>
      <c r="D1611" s="46">
        <v>3.5066666666666666E-3</v>
      </c>
      <c r="E1611" s="46">
        <v>5.2599999999999999E-3</v>
      </c>
      <c r="F1611" s="46">
        <v>7.0133333333333332E-3</v>
      </c>
      <c r="G1611" s="46">
        <v>8.7666666666666657E-3</v>
      </c>
      <c r="H1611" s="46">
        <v>1.0519999999999998E-2</v>
      </c>
      <c r="I1611" s="46">
        <v>1.2273333333333331E-2</v>
      </c>
      <c r="J1611" s="46">
        <v>1.4026666666666666E-2</v>
      </c>
      <c r="K1611" s="46">
        <v>1.5779999999999999E-2</v>
      </c>
      <c r="L1611" s="47">
        <v>1.7533333333333335E-2</v>
      </c>
    </row>
    <row r="1612" spans="1:12" ht="12.75">
      <c r="A1612" s="41">
        <v>1569</v>
      </c>
      <c r="B1612" s="49" t="s">
        <v>1099</v>
      </c>
      <c r="C1612" s="46">
        <v>8.0466666666666672E-3</v>
      </c>
      <c r="D1612" s="46">
        <v>1.6093333333333334E-2</v>
      </c>
      <c r="E1612" s="46">
        <v>2.4140000000000002E-2</v>
      </c>
      <c r="F1612" s="46">
        <v>3.2186666666666669E-2</v>
      </c>
      <c r="G1612" s="46">
        <v>4.0233333333333329E-2</v>
      </c>
      <c r="H1612" s="46">
        <v>4.827999999999999E-2</v>
      </c>
      <c r="I1612" s="46">
        <v>5.6326666666666657E-2</v>
      </c>
      <c r="J1612" s="46">
        <v>6.4373333333333324E-2</v>
      </c>
      <c r="K1612" s="46">
        <v>7.2419999999999984E-2</v>
      </c>
      <c r="L1612" s="47">
        <v>8.0466666666666645E-2</v>
      </c>
    </row>
    <row r="1613" spans="1:12" ht="12.75">
      <c r="A1613" s="41">
        <v>1570</v>
      </c>
      <c r="B1613" s="49" t="s">
        <v>1100</v>
      </c>
      <c r="C1613" s="46">
        <v>2.816666666666667E-3</v>
      </c>
      <c r="D1613" s="46">
        <v>5.6333333333333339E-3</v>
      </c>
      <c r="E1613" s="46">
        <v>8.4500000000000009E-3</v>
      </c>
      <c r="F1613" s="46">
        <v>1.1266666666666668E-2</v>
      </c>
      <c r="G1613" s="46">
        <v>1.4083333333333333E-2</v>
      </c>
      <c r="H1613" s="46">
        <v>1.6900000000000002E-2</v>
      </c>
      <c r="I1613" s="46">
        <v>1.9716666666666671E-2</v>
      </c>
      <c r="J1613" s="46">
        <v>2.2533333333333336E-2</v>
      </c>
      <c r="K1613" s="46">
        <v>2.5350000000000004E-2</v>
      </c>
      <c r="L1613" s="47">
        <v>2.8166666666666666E-2</v>
      </c>
    </row>
    <row r="1614" spans="1:12" ht="25.5">
      <c r="A1614" s="41">
        <v>1571</v>
      </c>
      <c r="B1614" s="49" t="s">
        <v>1101</v>
      </c>
      <c r="C1614" s="46">
        <v>9.6693333333333339E-2</v>
      </c>
      <c r="D1614" s="46">
        <v>0.19338666666666668</v>
      </c>
      <c r="E1614" s="46">
        <v>0.29008</v>
      </c>
      <c r="F1614" s="46">
        <v>0.38677333333333336</v>
      </c>
      <c r="G1614" s="46">
        <v>0.48346666666666666</v>
      </c>
      <c r="H1614" s="46">
        <v>0.58016000000000001</v>
      </c>
      <c r="I1614" s="46">
        <v>0.67685333333333331</v>
      </c>
      <c r="J1614" s="46">
        <v>0.7735466666666666</v>
      </c>
      <c r="K1614" s="46">
        <v>0.8702399999999999</v>
      </c>
      <c r="L1614" s="47">
        <v>0.9669333333333332</v>
      </c>
    </row>
    <row r="1615" spans="1:12" ht="25.5">
      <c r="A1615" s="41">
        <v>1572</v>
      </c>
      <c r="B1615" s="49" t="s">
        <v>1101</v>
      </c>
      <c r="C1615" s="46">
        <v>9.9083333333333343E-2</v>
      </c>
      <c r="D1615" s="46">
        <v>0.19816666666666669</v>
      </c>
      <c r="E1615" s="46">
        <v>0.29725000000000001</v>
      </c>
      <c r="F1615" s="46">
        <v>0.39633333333333337</v>
      </c>
      <c r="G1615" s="46">
        <v>0.49541666666666667</v>
      </c>
      <c r="H1615" s="46">
        <v>0.59450000000000003</v>
      </c>
      <c r="I1615" s="46">
        <v>0.69358333333333322</v>
      </c>
      <c r="J1615" s="46">
        <v>0.79266666666666663</v>
      </c>
      <c r="K1615" s="46">
        <v>0.89174999999999982</v>
      </c>
      <c r="L1615" s="47">
        <v>0.99083333333333323</v>
      </c>
    </row>
    <row r="1616" spans="1:12" ht="12.75">
      <c r="A1616" s="41">
        <v>1573</v>
      </c>
      <c r="B1616" s="49" t="s">
        <v>1102</v>
      </c>
      <c r="C1616" s="46">
        <v>7.3333333333333318E-5</v>
      </c>
      <c r="D1616" s="46">
        <v>1.4666666666666664E-4</v>
      </c>
      <c r="E1616" s="46">
        <v>2.1999999999999995E-4</v>
      </c>
      <c r="F1616" s="46">
        <v>2.9333333333333327E-4</v>
      </c>
      <c r="G1616" s="46">
        <v>3.6666666666666662E-4</v>
      </c>
      <c r="H1616" s="46">
        <v>4.3999999999999996E-4</v>
      </c>
      <c r="I1616" s="46">
        <v>5.1333333333333331E-4</v>
      </c>
      <c r="J1616" s="46">
        <v>5.8666666666666665E-4</v>
      </c>
      <c r="K1616" s="46">
        <v>6.6E-4</v>
      </c>
      <c r="L1616" s="47">
        <v>7.3333333333333323E-4</v>
      </c>
    </row>
    <row r="1617" spans="1:12" ht="12.75">
      <c r="A1617" s="41">
        <v>1574</v>
      </c>
      <c r="B1617" s="49" t="s">
        <v>1103</v>
      </c>
      <c r="C1617" s="46">
        <v>3.9999999999999996E-5</v>
      </c>
      <c r="D1617" s="46">
        <v>7.9999999999999993E-5</v>
      </c>
      <c r="E1617" s="46">
        <v>1.1999999999999999E-4</v>
      </c>
      <c r="F1617" s="46">
        <v>1.5999999999999999E-4</v>
      </c>
      <c r="G1617" s="46">
        <v>2.0000000000000001E-4</v>
      </c>
      <c r="H1617" s="46">
        <v>2.4000000000000003E-4</v>
      </c>
      <c r="I1617" s="46">
        <v>2.8000000000000003E-4</v>
      </c>
      <c r="J1617" s="46">
        <v>3.2000000000000003E-4</v>
      </c>
      <c r="K1617" s="46">
        <v>3.6000000000000008E-4</v>
      </c>
      <c r="L1617" s="47">
        <v>4.0000000000000002E-4</v>
      </c>
    </row>
    <row r="1618" spans="1:12" ht="12.75">
      <c r="A1618" s="41">
        <v>1575</v>
      </c>
      <c r="B1618" s="49" t="s">
        <v>1104</v>
      </c>
      <c r="C1618" s="46">
        <v>1.4023333333333334E-2</v>
      </c>
      <c r="D1618" s="46">
        <v>2.8046666666666668E-2</v>
      </c>
      <c r="E1618" s="46">
        <v>4.2070000000000003E-2</v>
      </c>
      <c r="F1618" s="46">
        <v>5.6093333333333335E-2</v>
      </c>
      <c r="G1618" s="46">
        <v>7.0116666666666674E-2</v>
      </c>
      <c r="H1618" s="46">
        <v>8.414000000000002E-2</v>
      </c>
      <c r="I1618" s="46">
        <v>9.8163333333333352E-2</v>
      </c>
      <c r="J1618" s="46">
        <v>0.11218666666666668</v>
      </c>
      <c r="K1618" s="46">
        <v>0.12621000000000004</v>
      </c>
      <c r="L1618" s="47">
        <v>0.14023333333333338</v>
      </c>
    </row>
    <row r="1619" spans="1:12" ht="12.75">
      <c r="A1619" s="41">
        <v>1576</v>
      </c>
      <c r="B1619" s="49" t="s">
        <v>1104</v>
      </c>
      <c r="C1619" s="46">
        <v>1.8970000000000001E-2</v>
      </c>
      <c r="D1619" s="46">
        <v>3.7940000000000002E-2</v>
      </c>
      <c r="E1619" s="46">
        <v>5.6910000000000002E-2</v>
      </c>
      <c r="F1619" s="46">
        <v>7.5880000000000003E-2</v>
      </c>
      <c r="G1619" s="46">
        <v>9.4850000000000004E-2</v>
      </c>
      <c r="H1619" s="46">
        <v>0.11382</v>
      </c>
      <c r="I1619" s="46">
        <v>0.13279000000000002</v>
      </c>
      <c r="J1619" s="46">
        <v>0.15176000000000001</v>
      </c>
      <c r="K1619" s="46">
        <v>0.17072999999999999</v>
      </c>
      <c r="L1619" s="47">
        <v>0.18970000000000001</v>
      </c>
    </row>
    <row r="1620" spans="1:12" ht="12.75">
      <c r="A1620" s="41">
        <v>1577</v>
      </c>
      <c r="B1620" s="49" t="s">
        <v>1105</v>
      </c>
      <c r="C1620" s="46">
        <v>6.6666666666666675E-6</v>
      </c>
      <c r="D1620" s="46">
        <v>1.3333333333333335E-5</v>
      </c>
      <c r="E1620" s="46">
        <v>2.0000000000000002E-5</v>
      </c>
      <c r="F1620" s="46">
        <v>2.666666666666667E-5</v>
      </c>
      <c r="G1620" s="46">
        <v>3.3333333333333335E-5</v>
      </c>
      <c r="H1620" s="46">
        <v>3.9999999999999996E-5</v>
      </c>
      <c r="I1620" s="46">
        <v>4.6666666666666665E-5</v>
      </c>
      <c r="J1620" s="46">
        <v>5.3333333333333333E-5</v>
      </c>
      <c r="K1620" s="46">
        <v>5.9999999999999995E-5</v>
      </c>
      <c r="L1620" s="47">
        <v>6.6666666666666656E-5</v>
      </c>
    </row>
    <row r="1621" spans="1:12" ht="12.75">
      <c r="A1621" s="41">
        <v>1578</v>
      </c>
      <c r="B1621" s="49" t="s">
        <v>1106</v>
      </c>
      <c r="C1621" s="46">
        <v>4.6899999999999997E-3</v>
      </c>
      <c r="D1621" s="46">
        <v>9.3799999999999994E-3</v>
      </c>
      <c r="E1621" s="46">
        <v>1.4069999999999999E-2</v>
      </c>
      <c r="F1621" s="46">
        <v>1.8759999999999999E-2</v>
      </c>
      <c r="G1621" s="46">
        <v>2.3449999999999999E-2</v>
      </c>
      <c r="H1621" s="46">
        <v>2.8139999999999998E-2</v>
      </c>
      <c r="I1621" s="46">
        <v>3.2829999999999998E-2</v>
      </c>
      <c r="J1621" s="46">
        <v>3.7519999999999998E-2</v>
      </c>
      <c r="K1621" s="46">
        <v>4.2209999999999998E-2</v>
      </c>
      <c r="L1621" s="47">
        <v>4.6899999999999997E-2</v>
      </c>
    </row>
    <row r="1622" spans="1:12" ht="12.75">
      <c r="A1622" s="41">
        <v>1579</v>
      </c>
      <c r="B1622" s="49" t="s">
        <v>1107</v>
      </c>
      <c r="C1622" s="46">
        <v>7.4033333333333338E-3</v>
      </c>
      <c r="D1622" s="46">
        <v>1.4806666666666668E-2</v>
      </c>
      <c r="E1622" s="46">
        <v>2.2210000000000001E-2</v>
      </c>
      <c r="F1622" s="46">
        <v>2.9613333333333335E-2</v>
      </c>
      <c r="G1622" s="46">
        <v>3.701666666666667E-2</v>
      </c>
      <c r="H1622" s="46">
        <v>4.4420000000000001E-2</v>
      </c>
      <c r="I1622" s="46">
        <v>5.1823333333333332E-2</v>
      </c>
      <c r="J1622" s="46">
        <v>5.9226666666666664E-2</v>
      </c>
      <c r="K1622" s="46">
        <v>6.6629999999999995E-2</v>
      </c>
      <c r="L1622" s="47">
        <v>7.4033333333333326E-2</v>
      </c>
    </row>
    <row r="1623" spans="1:12" ht="12.75">
      <c r="A1623" s="41">
        <v>1580</v>
      </c>
      <c r="B1623" s="49" t="s">
        <v>1108</v>
      </c>
      <c r="C1623" s="46">
        <v>1.8633333333333334E-3</v>
      </c>
      <c r="D1623" s="46">
        <v>3.7266666666666668E-3</v>
      </c>
      <c r="E1623" s="46">
        <v>5.5900000000000004E-3</v>
      </c>
      <c r="F1623" s="46">
        <v>7.4533333333333335E-3</v>
      </c>
      <c r="G1623" s="46">
        <v>9.3166666666666675E-3</v>
      </c>
      <c r="H1623" s="46">
        <v>1.1180000000000002E-2</v>
      </c>
      <c r="I1623" s="46">
        <v>1.3043333333333336E-2</v>
      </c>
      <c r="J1623" s="46">
        <v>1.4906666666666669E-2</v>
      </c>
      <c r="K1623" s="46">
        <v>1.6770000000000004E-2</v>
      </c>
      <c r="L1623" s="47">
        <v>1.8633333333333339E-2</v>
      </c>
    </row>
    <row r="1624" spans="1:12" ht="12.75">
      <c r="A1624" s="41">
        <v>1581</v>
      </c>
      <c r="B1624" s="49" t="s">
        <v>1109</v>
      </c>
      <c r="C1624" s="46">
        <v>4.0666666666666672E-4</v>
      </c>
      <c r="D1624" s="46">
        <v>8.1333333333333344E-4</v>
      </c>
      <c r="E1624" s="46">
        <v>1.2200000000000002E-3</v>
      </c>
      <c r="F1624" s="46">
        <v>1.6266666666666669E-3</v>
      </c>
      <c r="G1624" s="46">
        <v>2.0333333333333332E-3</v>
      </c>
      <c r="H1624" s="46">
        <v>2.4399999999999999E-3</v>
      </c>
      <c r="I1624" s="46">
        <v>2.8466666666666666E-3</v>
      </c>
      <c r="J1624" s="46">
        <v>3.2533333333333338E-3</v>
      </c>
      <c r="K1624" s="46">
        <v>3.6600000000000005E-3</v>
      </c>
      <c r="L1624" s="47">
        <v>4.0666666666666672E-3</v>
      </c>
    </row>
    <row r="1625" spans="1:12" ht="25.5">
      <c r="A1625" s="41">
        <v>1582</v>
      </c>
      <c r="B1625" s="49" t="s">
        <v>1110</v>
      </c>
      <c r="C1625" s="46">
        <v>4.156666666666667E-3</v>
      </c>
      <c r="D1625" s="46">
        <v>8.313333333333334E-3</v>
      </c>
      <c r="E1625" s="46">
        <v>1.2470000000000002E-2</v>
      </c>
      <c r="F1625" s="46">
        <v>1.6626666666666668E-2</v>
      </c>
      <c r="G1625" s="46">
        <v>2.0783333333333334E-2</v>
      </c>
      <c r="H1625" s="46">
        <v>2.4940000000000004E-2</v>
      </c>
      <c r="I1625" s="46">
        <v>2.9096666666666667E-2</v>
      </c>
      <c r="J1625" s="46">
        <v>3.3253333333333336E-2</v>
      </c>
      <c r="K1625" s="46">
        <v>3.7410000000000006E-2</v>
      </c>
      <c r="L1625" s="47">
        <v>4.1566666666666675E-2</v>
      </c>
    </row>
    <row r="1626" spans="1:12" ht="12.75">
      <c r="A1626" s="41">
        <v>1583</v>
      </c>
      <c r="B1626" s="49" t="s">
        <v>1111</v>
      </c>
      <c r="C1626" s="46">
        <v>2.0743333333333329E-2</v>
      </c>
      <c r="D1626" s="46">
        <v>4.1486666666666658E-2</v>
      </c>
      <c r="E1626" s="46">
        <v>6.2229999999999987E-2</v>
      </c>
      <c r="F1626" s="46">
        <v>8.2973333333333316E-2</v>
      </c>
      <c r="G1626" s="46">
        <v>0.10371666666666665</v>
      </c>
      <c r="H1626" s="46">
        <v>0.12445999999999999</v>
      </c>
      <c r="I1626" s="46">
        <v>0.14520333333333332</v>
      </c>
      <c r="J1626" s="46">
        <v>0.16594666666666666</v>
      </c>
      <c r="K1626" s="46">
        <v>0.18668999999999999</v>
      </c>
      <c r="L1626" s="47">
        <v>0.2074333333333333</v>
      </c>
    </row>
    <row r="1627" spans="1:12" ht="12.75">
      <c r="A1627" s="41">
        <v>1584</v>
      </c>
      <c r="B1627" s="49" t="s">
        <v>1112</v>
      </c>
      <c r="C1627" s="46">
        <v>2.2166666666666671E-3</v>
      </c>
      <c r="D1627" s="46">
        <v>4.4333333333333343E-3</v>
      </c>
      <c r="E1627" s="46">
        <v>6.6500000000000014E-3</v>
      </c>
      <c r="F1627" s="46">
        <v>8.8666666666666685E-3</v>
      </c>
      <c r="G1627" s="46">
        <v>1.1083333333333334E-2</v>
      </c>
      <c r="H1627" s="46">
        <v>1.3299999999999999E-2</v>
      </c>
      <c r="I1627" s="46">
        <v>1.5516666666666666E-2</v>
      </c>
      <c r="J1627" s="46">
        <v>1.7733333333333334E-2</v>
      </c>
      <c r="K1627" s="46">
        <v>1.9949999999999999E-2</v>
      </c>
      <c r="L1627" s="47">
        <v>2.2166666666666664E-2</v>
      </c>
    </row>
    <row r="1628" spans="1:12" ht="12.75">
      <c r="A1628" s="41">
        <v>1585</v>
      </c>
      <c r="B1628" s="49" t="s">
        <v>1113</v>
      </c>
      <c r="C1628" s="46">
        <v>1.2033333333333332E-3</v>
      </c>
      <c r="D1628" s="46">
        <v>2.4066666666666663E-3</v>
      </c>
      <c r="E1628" s="46">
        <v>3.6099999999999995E-3</v>
      </c>
      <c r="F1628" s="46">
        <v>4.8133333333333327E-3</v>
      </c>
      <c r="G1628" s="46">
        <v>6.0166666666666667E-3</v>
      </c>
      <c r="H1628" s="46">
        <v>7.2200000000000007E-3</v>
      </c>
      <c r="I1628" s="46">
        <v>8.4233333333333348E-3</v>
      </c>
      <c r="J1628" s="46">
        <v>9.6266666666666671E-3</v>
      </c>
      <c r="K1628" s="46">
        <v>1.0830000000000001E-2</v>
      </c>
      <c r="L1628" s="47">
        <v>1.2033333333333333E-2</v>
      </c>
    </row>
    <row r="1629" spans="1:12" ht="12.75">
      <c r="A1629" s="41">
        <v>1586</v>
      </c>
      <c r="B1629" s="49" t="s">
        <v>1114</v>
      </c>
      <c r="C1629" s="46">
        <v>5.0000000000000001E-4</v>
      </c>
      <c r="D1629" s="46">
        <v>1E-3</v>
      </c>
      <c r="E1629" s="46">
        <v>1.5E-3</v>
      </c>
      <c r="F1629" s="46">
        <v>2E-3</v>
      </c>
      <c r="G1629" s="46">
        <v>2.5000000000000005E-3</v>
      </c>
      <c r="H1629" s="46">
        <v>3.0000000000000009E-3</v>
      </c>
      <c r="I1629" s="46">
        <v>3.5000000000000009E-3</v>
      </c>
      <c r="J1629" s="46">
        <v>4.000000000000001E-3</v>
      </c>
      <c r="K1629" s="46">
        <v>4.5000000000000014E-3</v>
      </c>
      <c r="L1629" s="47">
        <v>5.0000000000000018E-3</v>
      </c>
    </row>
    <row r="1630" spans="1:12" ht="12.75">
      <c r="A1630" s="41">
        <v>1587</v>
      </c>
      <c r="B1630" s="49" t="s">
        <v>1115</v>
      </c>
      <c r="C1630" s="46">
        <v>9.7333333333333321E-4</v>
      </c>
      <c r="D1630" s="46">
        <v>1.9466666666666664E-3</v>
      </c>
      <c r="E1630" s="46">
        <v>2.9199999999999999E-3</v>
      </c>
      <c r="F1630" s="46">
        <v>3.8933333333333328E-3</v>
      </c>
      <c r="G1630" s="46">
        <v>4.8666666666666667E-3</v>
      </c>
      <c r="H1630" s="46">
        <v>5.8399999999999997E-3</v>
      </c>
      <c r="I1630" s="46">
        <v>6.8133333333333327E-3</v>
      </c>
      <c r="J1630" s="46">
        <v>7.7866666666666657E-3</v>
      </c>
      <c r="K1630" s="46">
        <v>8.7600000000000004E-3</v>
      </c>
      <c r="L1630" s="47">
        <v>9.7333333333333334E-3</v>
      </c>
    </row>
    <row r="1631" spans="1:12" ht="12.75">
      <c r="A1631" s="41">
        <v>1588</v>
      </c>
      <c r="B1631" s="49" t="s">
        <v>1115</v>
      </c>
      <c r="C1631" s="46">
        <v>6.0000000000000008E-5</v>
      </c>
      <c r="D1631" s="46">
        <v>1.2000000000000002E-4</v>
      </c>
      <c r="E1631" s="46">
        <v>1.8000000000000004E-4</v>
      </c>
      <c r="F1631" s="46">
        <v>2.4000000000000003E-4</v>
      </c>
      <c r="G1631" s="46">
        <v>3.0000000000000003E-4</v>
      </c>
      <c r="H1631" s="46">
        <v>3.6000000000000002E-4</v>
      </c>
      <c r="I1631" s="46">
        <v>4.2000000000000002E-4</v>
      </c>
      <c r="J1631" s="46">
        <v>4.8000000000000007E-4</v>
      </c>
      <c r="K1631" s="46">
        <v>5.4000000000000001E-4</v>
      </c>
      <c r="L1631" s="47">
        <v>6.0000000000000006E-4</v>
      </c>
    </row>
    <row r="1632" spans="1:12" ht="12.75">
      <c r="A1632" s="41">
        <v>1589</v>
      </c>
      <c r="B1632" s="49" t="s">
        <v>1116</v>
      </c>
      <c r="C1632" s="46">
        <v>2.9400000000000008E-3</v>
      </c>
      <c r="D1632" s="46">
        <v>5.8800000000000015E-3</v>
      </c>
      <c r="E1632" s="46">
        <v>8.8200000000000014E-3</v>
      </c>
      <c r="F1632" s="46">
        <v>1.1760000000000003E-2</v>
      </c>
      <c r="G1632" s="46">
        <v>1.4700000000000001E-2</v>
      </c>
      <c r="H1632" s="46">
        <v>1.7640000000000003E-2</v>
      </c>
      <c r="I1632" s="46">
        <v>2.0580000000000001E-2</v>
      </c>
      <c r="J1632" s="46">
        <v>2.3520000000000006E-2</v>
      </c>
      <c r="K1632" s="46">
        <v>2.6460000000000004E-2</v>
      </c>
      <c r="L1632" s="47">
        <v>2.9400000000000003E-2</v>
      </c>
    </row>
    <row r="1633" spans="1:12" ht="12.75">
      <c r="A1633" s="41">
        <v>1590</v>
      </c>
      <c r="B1633" s="49" t="s">
        <v>1116</v>
      </c>
      <c r="C1633" s="46">
        <v>1.2589999999999999E-2</v>
      </c>
      <c r="D1633" s="46">
        <v>2.5179999999999998E-2</v>
      </c>
      <c r="E1633" s="46">
        <v>3.7769999999999998E-2</v>
      </c>
      <c r="F1633" s="46">
        <v>5.0359999999999995E-2</v>
      </c>
      <c r="G1633" s="46">
        <v>6.2950000000000006E-2</v>
      </c>
      <c r="H1633" s="46">
        <v>7.5539999999999996E-2</v>
      </c>
      <c r="I1633" s="46">
        <v>8.8130000000000014E-2</v>
      </c>
      <c r="J1633" s="46">
        <v>0.10072</v>
      </c>
      <c r="K1633" s="46">
        <v>0.11331000000000002</v>
      </c>
      <c r="L1633" s="47">
        <v>0.12590000000000001</v>
      </c>
    </row>
    <row r="1634" spans="1:12" ht="12.75">
      <c r="A1634" s="41">
        <v>1591</v>
      </c>
      <c r="B1634" s="49" t="s">
        <v>1117</v>
      </c>
      <c r="C1634" s="46">
        <v>2.6999999999999995E-4</v>
      </c>
      <c r="D1634" s="46">
        <v>5.399999999999999E-4</v>
      </c>
      <c r="E1634" s="46">
        <v>8.0999999999999985E-4</v>
      </c>
      <c r="F1634" s="46">
        <v>1.0799999999999998E-3</v>
      </c>
      <c r="G1634" s="46">
        <v>1.3500000000000001E-3</v>
      </c>
      <c r="H1634" s="46">
        <v>1.6199999999999999E-3</v>
      </c>
      <c r="I1634" s="46">
        <v>1.8900000000000002E-3</v>
      </c>
      <c r="J1634" s="46">
        <v>2.16E-3</v>
      </c>
      <c r="K1634" s="46">
        <v>2.4300000000000003E-3</v>
      </c>
      <c r="L1634" s="47">
        <v>2.7000000000000001E-3</v>
      </c>
    </row>
    <row r="1635" spans="1:12" ht="12.75">
      <c r="A1635" s="41">
        <v>1592</v>
      </c>
      <c r="B1635" s="49" t="s">
        <v>1117</v>
      </c>
      <c r="C1635" s="46">
        <v>1.4133333333333333E-3</v>
      </c>
      <c r="D1635" s="46">
        <v>2.8266666666666666E-3</v>
      </c>
      <c r="E1635" s="46">
        <v>4.2399999999999998E-3</v>
      </c>
      <c r="F1635" s="46">
        <v>5.6533333333333331E-3</v>
      </c>
      <c r="G1635" s="46">
        <v>7.0666666666666673E-3</v>
      </c>
      <c r="H1635" s="46">
        <v>8.4799999999999997E-3</v>
      </c>
      <c r="I1635" s="46">
        <v>9.8933333333333321E-3</v>
      </c>
      <c r="J1635" s="46">
        <v>1.1306666666666666E-2</v>
      </c>
      <c r="K1635" s="46">
        <v>1.2719999999999999E-2</v>
      </c>
      <c r="L1635" s="47">
        <v>1.4133333333333335E-2</v>
      </c>
    </row>
    <row r="1636" spans="1:12" ht="12.75">
      <c r="A1636" s="41">
        <v>1593</v>
      </c>
      <c r="B1636" s="49" t="s">
        <v>1118</v>
      </c>
      <c r="C1636" s="46">
        <v>1.2066666666666667E-3</v>
      </c>
      <c r="D1636" s="46">
        <v>2.4133333333333333E-3</v>
      </c>
      <c r="E1636" s="46">
        <v>3.62E-3</v>
      </c>
      <c r="F1636" s="46">
        <v>4.8266666666666666E-3</v>
      </c>
      <c r="G1636" s="46">
        <v>6.0333333333333333E-3</v>
      </c>
      <c r="H1636" s="46">
        <v>7.2399999999999999E-3</v>
      </c>
      <c r="I1636" s="46">
        <v>8.4466666666666666E-3</v>
      </c>
      <c r="J1636" s="46">
        <v>9.6533333333333332E-3</v>
      </c>
      <c r="K1636" s="46">
        <v>1.086E-2</v>
      </c>
      <c r="L1636" s="47">
        <v>1.2066666666666667E-2</v>
      </c>
    </row>
    <row r="1637" spans="1:12" ht="12.75">
      <c r="A1637" s="41">
        <v>1594</v>
      </c>
      <c r="B1637" s="49" t="s">
        <v>1119</v>
      </c>
      <c r="C1637" s="46">
        <v>6.4666666666666678E-2</v>
      </c>
      <c r="D1637" s="46">
        <v>0.12933333333333336</v>
      </c>
      <c r="E1637" s="46">
        <v>0.19400000000000003</v>
      </c>
      <c r="F1637" s="46">
        <v>0.25866666666666671</v>
      </c>
      <c r="G1637" s="46">
        <v>0.32333333333333336</v>
      </c>
      <c r="H1637" s="46">
        <v>0.38800000000000001</v>
      </c>
      <c r="I1637" s="46">
        <v>0.45266666666666666</v>
      </c>
      <c r="J1637" s="46">
        <v>0.51733333333333331</v>
      </c>
      <c r="K1637" s="46">
        <v>0.58199999999999996</v>
      </c>
      <c r="L1637" s="47">
        <v>0.64666666666666661</v>
      </c>
    </row>
    <row r="1638" spans="1:12" ht="12.75">
      <c r="A1638" s="41">
        <v>1595</v>
      </c>
      <c r="B1638" s="49" t="s">
        <v>1120</v>
      </c>
      <c r="C1638" s="46">
        <v>6.6999999999999994E-3</v>
      </c>
      <c r="D1638" s="46">
        <v>1.3399999999999999E-2</v>
      </c>
      <c r="E1638" s="46">
        <v>2.01E-2</v>
      </c>
      <c r="F1638" s="46">
        <v>2.6799999999999997E-2</v>
      </c>
      <c r="G1638" s="46">
        <v>3.3500000000000002E-2</v>
      </c>
      <c r="H1638" s="46">
        <v>4.02E-2</v>
      </c>
      <c r="I1638" s="46">
        <v>4.6899999999999997E-2</v>
      </c>
      <c r="J1638" s="46">
        <v>5.3599999999999995E-2</v>
      </c>
      <c r="K1638" s="46">
        <v>6.0299999999999999E-2</v>
      </c>
      <c r="L1638" s="47">
        <v>6.7000000000000004E-2</v>
      </c>
    </row>
    <row r="1639" spans="1:12" ht="12.75">
      <c r="A1639" s="41">
        <v>1596</v>
      </c>
      <c r="B1639" s="49" t="s">
        <v>1121</v>
      </c>
      <c r="C1639" s="46">
        <v>2.666666666666667E-5</v>
      </c>
      <c r="D1639" s="46">
        <v>5.333333333333334E-5</v>
      </c>
      <c r="E1639" s="46">
        <v>8.0000000000000007E-5</v>
      </c>
      <c r="F1639" s="46">
        <v>1.0666666666666668E-4</v>
      </c>
      <c r="G1639" s="46">
        <v>1.3333333333333334E-4</v>
      </c>
      <c r="H1639" s="46">
        <v>1.5999999999999999E-4</v>
      </c>
      <c r="I1639" s="46">
        <v>1.8666666666666666E-4</v>
      </c>
      <c r="J1639" s="46">
        <v>2.1333333333333333E-4</v>
      </c>
      <c r="K1639" s="46">
        <v>2.3999999999999998E-4</v>
      </c>
      <c r="L1639" s="47">
        <v>2.6666666666666663E-4</v>
      </c>
    </row>
    <row r="1640" spans="1:12" ht="12.75">
      <c r="A1640" s="41">
        <v>1597</v>
      </c>
      <c r="B1640" s="49" t="s">
        <v>1122</v>
      </c>
      <c r="C1640" s="46">
        <v>4.161999999999999E-2</v>
      </c>
      <c r="D1640" s="46">
        <v>8.3239999999999981E-2</v>
      </c>
      <c r="E1640" s="46">
        <v>0.12485999999999997</v>
      </c>
      <c r="F1640" s="46">
        <v>0.16647999999999996</v>
      </c>
      <c r="G1640" s="46">
        <v>0.20809999999999998</v>
      </c>
      <c r="H1640" s="46">
        <v>0.24972</v>
      </c>
      <c r="I1640" s="46">
        <v>0.29133999999999999</v>
      </c>
      <c r="J1640" s="46">
        <v>0.33295999999999998</v>
      </c>
      <c r="K1640" s="46">
        <v>0.37458000000000002</v>
      </c>
      <c r="L1640" s="47">
        <v>0.41619999999999996</v>
      </c>
    </row>
    <row r="1641" spans="1:12" ht="12.75">
      <c r="A1641" s="41">
        <v>1598</v>
      </c>
      <c r="B1641" s="49" t="s">
        <v>1123</v>
      </c>
      <c r="C1641" s="46">
        <v>1.1066666666666668E-3</v>
      </c>
      <c r="D1641" s="46">
        <v>2.2133333333333336E-3</v>
      </c>
      <c r="E1641" s="46">
        <v>3.3200000000000005E-3</v>
      </c>
      <c r="F1641" s="46">
        <v>4.4266666666666673E-3</v>
      </c>
      <c r="G1641" s="46">
        <v>5.5333333333333337E-3</v>
      </c>
      <c r="H1641" s="46">
        <v>6.6400000000000009E-3</v>
      </c>
      <c r="I1641" s="46">
        <v>7.7466666666666682E-3</v>
      </c>
      <c r="J1641" s="46">
        <v>8.8533333333333346E-3</v>
      </c>
      <c r="K1641" s="46">
        <v>9.9600000000000036E-3</v>
      </c>
      <c r="L1641" s="47">
        <v>1.1066666666666669E-2</v>
      </c>
    </row>
    <row r="1642" spans="1:12" ht="12.75">
      <c r="A1642" s="41">
        <v>1599</v>
      </c>
      <c r="B1642" s="49" t="s">
        <v>1124</v>
      </c>
      <c r="C1642" s="46">
        <v>1.8266666666666665E-3</v>
      </c>
      <c r="D1642" s="46">
        <v>3.6533333333333331E-3</v>
      </c>
      <c r="E1642" s="46">
        <v>5.4799999999999996E-3</v>
      </c>
      <c r="F1642" s="46">
        <v>7.3066666666666662E-3</v>
      </c>
      <c r="G1642" s="46">
        <v>9.1333333333333336E-3</v>
      </c>
      <c r="H1642" s="46">
        <v>1.0959999999999999E-2</v>
      </c>
      <c r="I1642" s="46">
        <v>1.2786666666666665E-2</v>
      </c>
      <c r="J1642" s="46">
        <v>1.4613333333333332E-2</v>
      </c>
      <c r="K1642" s="46">
        <v>1.644E-2</v>
      </c>
      <c r="L1642" s="47">
        <v>1.8266666666666667E-2</v>
      </c>
    </row>
    <row r="1643" spans="1:12" ht="12.75">
      <c r="A1643" s="41">
        <v>1600</v>
      </c>
      <c r="B1643" s="49" t="s">
        <v>1124</v>
      </c>
      <c r="C1643" s="46">
        <v>7.6666666666666658E-4</v>
      </c>
      <c r="D1643" s="46">
        <v>1.5333333333333332E-3</v>
      </c>
      <c r="E1643" s="46">
        <v>2.3E-3</v>
      </c>
      <c r="F1643" s="46">
        <v>3.0666666666666663E-3</v>
      </c>
      <c r="G1643" s="46">
        <v>3.8333333333333327E-3</v>
      </c>
      <c r="H1643" s="46">
        <v>4.5999999999999999E-3</v>
      </c>
      <c r="I1643" s="46">
        <v>5.3666666666666663E-3</v>
      </c>
      <c r="J1643" s="46">
        <v>6.1333333333333327E-3</v>
      </c>
      <c r="K1643" s="46">
        <v>6.8999999999999999E-3</v>
      </c>
      <c r="L1643" s="47">
        <v>7.6666666666666671E-3</v>
      </c>
    </row>
    <row r="1644" spans="1:12" ht="12.75">
      <c r="A1644" s="41">
        <v>1601</v>
      </c>
      <c r="B1644" s="49" t="s">
        <v>1125</v>
      </c>
      <c r="C1644" s="46">
        <v>5.8333333333333327E-4</v>
      </c>
      <c r="D1644" s="46">
        <v>1.1666666666666665E-3</v>
      </c>
      <c r="E1644" s="46">
        <v>1.7499999999999998E-3</v>
      </c>
      <c r="F1644" s="46">
        <v>2.3333333333333331E-3</v>
      </c>
      <c r="G1644" s="46">
        <v>2.9166666666666664E-3</v>
      </c>
      <c r="H1644" s="46">
        <v>3.4999999999999996E-3</v>
      </c>
      <c r="I1644" s="46">
        <v>4.0833333333333329E-3</v>
      </c>
      <c r="J1644" s="46">
        <v>4.6666666666666662E-3</v>
      </c>
      <c r="K1644" s="46">
        <v>5.2499999999999986E-3</v>
      </c>
      <c r="L1644" s="47">
        <v>5.8333333333333319E-3</v>
      </c>
    </row>
    <row r="1645" spans="1:12" ht="12.75">
      <c r="A1645" s="41">
        <v>1602</v>
      </c>
      <c r="B1645" s="49" t="s">
        <v>1125</v>
      </c>
      <c r="C1645" s="46">
        <v>6.0000000000000008E-5</v>
      </c>
      <c r="D1645" s="46">
        <v>1.2000000000000002E-4</v>
      </c>
      <c r="E1645" s="46">
        <v>1.8000000000000004E-4</v>
      </c>
      <c r="F1645" s="46">
        <v>2.4000000000000003E-4</v>
      </c>
      <c r="G1645" s="46">
        <v>3.0000000000000003E-4</v>
      </c>
      <c r="H1645" s="46">
        <v>3.6000000000000002E-4</v>
      </c>
      <c r="I1645" s="46">
        <v>4.2000000000000002E-4</v>
      </c>
      <c r="J1645" s="46">
        <v>4.8000000000000007E-4</v>
      </c>
      <c r="K1645" s="46">
        <v>5.4000000000000001E-4</v>
      </c>
      <c r="L1645" s="47">
        <v>6.0000000000000006E-4</v>
      </c>
    </row>
    <row r="1646" spans="1:12" ht="12.75">
      <c r="A1646" s="41">
        <v>1603</v>
      </c>
      <c r="B1646" s="49" t="s">
        <v>1126</v>
      </c>
      <c r="C1646" s="46">
        <v>2.7699999999999999E-3</v>
      </c>
      <c r="D1646" s="46">
        <v>5.5399999999999998E-3</v>
      </c>
      <c r="E1646" s="46">
        <v>8.3099999999999997E-3</v>
      </c>
      <c r="F1646" s="46">
        <v>1.108E-2</v>
      </c>
      <c r="G1646" s="46">
        <v>1.3849999999999999E-2</v>
      </c>
      <c r="H1646" s="46">
        <v>1.6619999999999999E-2</v>
      </c>
      <c r="I1646" s="46">
        <v>1.9389999999999998E-2</v>
      </c>
      <c r="J1646" s="46">
        <v>2.2159999999999999E-2</v>
      </c>
      <c r="K1646" s="46">
        <v>2.4930000000000001E-2</v>
      </c>
      <c r="L1646" s="47">
        <v>2.7699999999999999E-2</v>
      </c>
    </row>
    <row r="1647" spans="1:12" ht="12.75">
      <c r="A1647" s="41">
        <v>1604</v>
      </c>
      <c r="B1647" s="49" t="s">
        <v>1127</v>
      </c>
      <c r="C1647" s="46">
        <v>1.0253333333333333E-2</v>
      </c>
      <c r="D1647" s="46">
        <v>2.0506666666666666E-2</v>
      </c>
      <c r="E1647" s="46">
        <v>3.0759999999999999E-2</v>
      </c>
      <c r="F1647" s="46">
        <v>4.1013333333333332E-2</v>
      </c>
      <c r="G1647" s="46">
        <v>5.1266666666666669E-2</v>
      </c>
      <c r="H1647" s="46">
        <v>6.1519999999999998E-2</v>
      </c>
      <c r="I1647" s="46">
        <v>7.1773333333333328E-2</v>
      </c>
      <c r="J1647" s="46">
        <v>8.2026666666666664E-2</v>
      </c>
      <c r="K1647" s="46">
        <v>9.2279999999999987E-2</v>
      </c>
      <c r="L1647" s="47">
        <v>0.10253333333333331</v>
      </c>
    </row>
    <row r="1648" spans="1:12" ht="12.75">
      <c r="A1648" s="41">
        <v>1605</v>
      </c>
      <c r="B1648" s="49" t="s">
        <v>1128</v>
      </c>
      <c r="C1648" s="46">
        <v>6.5333333333333324E-4</v>
      </c>
      <c r="D1648" s="46">
        <v>1.3066666666666665E-3</v>
      </c>
      <c r="E1648" s="46">
        <v>1.9599999999999999E-3</v>
      </c>
      <c r="F1648" s="46">
        <v>2.613333333333333E-3</v>
      </c>
      <c r="G1648" s="46">
        <v>3.2666666666666664E-3</v>
      </c>
      <c r="H1648" s="46">
        <v>3.9199999999999999E-3</v>
      </c>
      <c r="I1648" s="46">
        <v>4.573333333333332E-3</v>
      </c>
      <c r="J1648" s="46">
        <v>5.2266666666666659E-3</v>
      </c>
      <c r="K1648" s="46">
        <v>5.8799999999999981E-3</v>
      </c>
      <c r="L1648" s="47">
        <v>6.533333333333332E-3</v>
      </c>
    </row>
    <row r="1649" spans="1:12" ht="12.75">
      <c r="A1649" s="41">
        <v>1606</v>
      </c>
      <c r="B1649" s="49" t="s">
        <v>1129</v>
      </c>
      <c r="C1649" s="46">
        <v>2.4000000000000002E-3</v>
      </c>
      <c r="D1649" s="46">
        <v>4.8000000000000004E-3</v>
      </c>
      <c r="E1649" s="46">
        <v>7.2000000000000007E-3</v>
      </c>
      <c r="F1649" s="46">
        <v>9.6000000000000009E-3</v>
      </c>
      <c r="G1649" s="46">
        <v>1.2E-2</v>
      </c>
      <c r="H1649" s="46">
        <v>1.4400000000000001E-2</v>
      </c>
      <c r="I1649" s="46">
        <v>1.6800000000000002E-2</v>
      </c>
      <c r="J1649" s="46">
        <v>1.9200000000000002E-2</v>
      </c>
      <c r="K1649" s="46">
        <v>2.1600000000000005E-2</v>
      </c>
      <c r="L1649" s="47">
        <v>2.4000000000000007E-2</v>
      </c>
    </row>
    <row r="1650" spans="1:12" ht="12.75">
      <c r="A1650" s="41">
        <v>1607</v>
      </c>
      <c r="B1650" s="49" t="s">
        <v>1130</v>
      </c>
      <c r="C1650" s="46">
        <v>1.2333333333333331E-4</v>
      </c>
      <c r="D1650" s="46">
        <v>2.4666666666666663E-4</v>
      </c>
      <c r="E1650" s="46">
        <v>3.6999999999999994E-4</v>
      </c>
      <c r="F1650" s="46">
        <v>4.9333333333333325E-4</v>
      </c>
      <c r="G1650" s="46">
        <v>6.1666666666666662E-4</v>
      </c>
      <c r="H1650" s="46">
        <v>7.3999999999999999E-4</v>
      </c>
      <c r="I1650" s="46">
        <v>8.6333333333333336E-4</v>
      </c>
      <c r="J1650" s="46">
        <v>9.8666666666666672E-4</v>
      </c>
      <c r="K1650" s="46">
        <v>1.1100000000000001E-3</v>
      </c>
      <c r="L1650" s="47">
        <v>1.2333333333333335E-3</v>
      </c>
    </row>
    <row r="1651" spans="1:12" ht="12.75">
      <c r="A1651" s="41">
        <v>1608</v>
      </c>
      <c r="B1651" s="49" t="s">
        <v>1131</v>
      </c>
      <c r="C1651" s="46">
        <v>1.6666666666666664E-5</v>
      </c>
      <c r="D1651" s="46">
        <v>3.3333333333333328E-5</v>
      </c>
      <c r="E1651" s="46">
        <v>4.9999999999999996E-5</v>
      </c>
      <c r="F1651" s="46">
        <v>6.6666666666666656E-5</v>
      </c>
      <c r="G1651" s="46">
        <v>8.3333333333333331E-5</v>
      </c>
      <c r="H1651" s="46">
        <v>9.9999999999999991E-5</v>
      </c>
      <c r="I1651" s="46">
        <v>1.1666666666666665E-4</v>
      </c>
      <c r="J1651" s="46">
        <v>1.3333333333333331E-4</v>
      </c>
      <c r="K1651" s="46">
        <v>1.4999999999999999E-4</v>
      </c>
      <c r="L1651" s="47">
        <v>1.6666666666666666E-4</v>
      </c>
    </row>
    <row r="1652" spans="1:12" ht="12.75">
      <c r="A1652" s="41">
        <v>1609</v>
      </c>
      <c r="B1652" s="49" t="s">
        <v>1132</v>
      </c>
      <c r="C1652" s="46">
        <v>1.7466666666666663E-3</v>
      </c>
      <c r="D1652" s="46">
        <v>3.4933333333333327E-3</v>
      </c>
      <c r="E1652" s="46">
        <v>5.239999999999999E-3</v>
      </c>
      <c r="F1652" s="46">
        <v>6.9866666666666653E-3</v>
      </c>
      <c r="G1652" s="46">
        <v>8.7333333333333325E-3</v>
      </c>
      <c r="H1652" s="46">
        <v>1.048E-2</v>
      </c>
      <c r="I1652" s="46">
        <v>1.2226666666666667E-2</v>
      </c>
      <c r="J1652" s="46">
        <v>1.3973333333333331E-2</v>
      </c>
      <c r="K1652" s="46">
        <v>1.5719999999999998E-2</v>
      </c>
      <c r="L1652" s="47">
        <v>1.7466666666666662E-2</v>
      </c>
    </row>
    <row r="1653" spans="1:12" ht="12.75">
      <c r="A1653" s="41">
        <v>1610</v>
      </c>
      <c r="B1653" s="49" t="s">
        <v>1133</v>
      </c>
      <c r="C1653" s="46">
        <v>5.8E-4</v>
      </c>
      <c r="D1653" s="46">
        <v>1.16E-3</v>
      </c>
      <c r="E1653" s="46">
        <v>1.74E-3</v>
      </c>
      <c r="F1653" s="46">
        <v>2.32E-3</v>
      </c>
      <c r="G1653" s="46">
        <v>2.8999999999999998E-3</v>
      </c>
      <c r="H1653" s="46">
        <v>3.48E-3</v>
      </c>
      <c r="I1653" s="46">
        <v>4.0600000000000002E-3</v>
      </c>
      <c r="J1653" s="46">
        <v>4.64E-3</v>
      </c>
      <c r="K1653" s="46">
        <v>5.2199999999999998E-3</v>
      </c>
      <c r="L1653" s="47">
        <v>5.7999999999999996E-3</v>
      </c>
    </row>
    <row r="1654" spans="1:12" ht="12.75">
      <c r="A1654" s="41">
        <v>1611</v>
      </c>
      <c r="B1654" s="49" t="s">
        <v>1133</v>
      </c>
      <c r="C1654" s="46">
        <v>5.783333333333333E-3</v>
      </c>
      <c r="D1654" s="46">
        <v>1.1566666666666666E-2</v>
      </c>
      <c r="E1654" s="46">
        <v>1.7349999999999997E-2</v>
      </c>
      <c r="F1654" s="46">
        <v>2.3133333333333332E-2</v>
      </c>
      <c r="G1654" s="46">
        <v>2.8916666666666667E-2</v>
      </c>
      <c r="H1654" s="46">
        <v>3.4700000000000002E-2</v>
      </c>
      <c r="I1654" s="46">
        <v>4.0483333333333336E-2</v>
      </c>
      <c r="J1654" s="46">
        <v>4.6266666666666671E-2</v>
      </c>
      <c r="K1654" s="46">
        <v>5.2049999999999999E-2</v>
      </c>
      <c r="L1654" s="47">
        <v>5.7833333333333334E-2</v>
      </c>
    </row>
    <row r="1655" spans="1:12" ht="12.75">
      <c r="A1655" s="41">
        <v>1612</v>
      </c>
      <c r="B1655" s="49" t="s">
        <v>1134</v>
      </c>
      <c r="C1655" s="46">
        <v>7.4066666666666673E-3</v>
      </c>
      <c r="D1655" s="46">
        <v>1.4813333333333335E-2</v>
      </c>
      <c r="E1655" s="46">
        <v>2.2220000000000004E-2</v>
      </c>
      <c r="F1655" s="46">
        <v>2.9626666666666669E-2</v>
      </c>
      <c r="G1655" s="46">
        <v>3.7033333333333335E-2</v>
      </c>
      <c r="H1655" s="46">
        <v>4.444E-2</v>
      </c>
      <c r="I1655" s="46">
        <v>5.1846666666666666E-2</v>
      </c>
      <c r="J1655" s="46">
        <v>5.9253333333333338E-2</v>
      </c>
      <c r="K1655" s="46">
        <v>6.6659999999999997E-2</v>
      </c>
      <c r="L1655" s="47">
        <v>7.406666666666667E-2</v>
      </c>
    </row>
    <row r="1656" spans="1:12" ht="12.75">
      <c r="A1656" s="41">
        <v>1613</v>
      </c>
      <c r="B1656" s="49" t="s">
        <v>1135</v>
      </c>
      <c r="C1656" s="46">
        <v>1.5999999999999999E-4</v>
      </c>
      <c r="D1656" s="46">
        <v>3.1999999999999997E-4</v>
      </c>
      <c r="E1656" s="46">
        <v>4.7999999999999996E-4</v>
      </c>
      <c r="F1656" s="46">
        <v>6.3999999999999994E-4</v>
      </c>
      <c r="G1656" s="46">
        <v>8.0000000000000004E-4</v>
      </c>
      <c r="H1656" s="46">
        <v>9.6000000000000013E-4</v>
      </c>
      <c r="I1656" s="46">
        <v>1.1200000000000001E-3</v>
      </c>
      <c r="J1656" s="46">
        <v>1.2800000000000001E-3</v>
      </c>
      <c r="K1656" s="46">
        <v>1.4400000000000003E-3</v>
      </c>
      <c r="L1656" s="47">
        <v>1.6000000000000001E-3</v>
      </c>
    </row>
    <row r="1657" spans="1:12" ht="25.5">
      <c r="A1657" s="41">
        <v>1614</v>
      </c>
      <c r="B1657" s="49" t="s">
        <v>1136</v>
      </c>
      <c r="C1657" s="46">
        <v>7.2000000000000008E-2</v>
      </c>
      <c r="D1657" s="46">
        <v>0.14400000000000002</v>
      </c>
      <c r="E1657" s="46">
        <v>0.21600000000000003</v>
      </c>
      <c r="F1657" s="46">
        <v>0.28800000000000003</v>
      </c>
      <c r="G1657" s="46">
        <v>0.36</v>
      </c>
      <c r="H1657" s="46">
        <v>0.43199999999999994</v>
      </c>
      <c r="I1657" s="46">
        <v>0.504</v>
      </c>
      <c r="J1657" s="46">
        <v>0.57599999999999996</v>
      </c>
      <c r="K1657" s="46">
        <v>0.64799999999999991</v>
      </c>
      <c r="L1657" s="47">
        <v>0.71999999999999986</v>
      </c>
    </row>
    <row r="1658" spans="1:12" ht="51">
      <c r="A1658" s="41">
        <v>1615</v>
      </c>
      <c r="B1658" s="49" t="s">
        <v>1137</v>
      </c>
      <c r="C1658" s="46">
        <v>4.6966666666666667E-3</v>
      </c>
      <c r="D1658" s="46">
        <v>9.3933333333333334E-3</v>
      </c>
      <c r="E1658" s="46">
        <v>1.409E-2</v>
      </c>
      <c r="F1658" s="46">
        <v>1.8786666666666667E-2</v>
      </c>
      <c r="G1658" s="46">
        <v>2.3483333333333332E-2</v>
      </c>
      <c r="H1658" s="46">
        <v>2.818E-2</v>
      </c>
      <c r="I1658" s="46">
        <v>3.2876666666666665E-2</v>
      </c>
      <c r="J1658" s="46">
        <v>3.7573333333333334E-2</v>
      </c>
      <c r="K1658" s="46">
        <v>4.2270000000000002E-2</v>
      </c>
      <c r="L1658" s="47">
        <v>4.696666666666667E-2</v>
      </c>
    </row>
    <row r="1659" spans="1:12" ht="12.75">
      <c r="A1659" s="41">
        <v>1616</v>
      </c>
      <c r="B1659" s="49" t="s">
        <v>1138</v>
      </c>
      <c r="C1659" s="46">
        <v>2.7096666666666668E-2</v>
      </c>
      <c r="D1659" s="46">
        <v>5.4193333333333336E-2</v>
      </c>
      <c r="E1659" s="46">
        <v>8.1290000000000001E-2</v>
      </c>
      <c r="F1659" s="46">
        <v>0.10838666666666667</v>
      </c>
      <c r="G1659" s="46">
        <v>0.13548333333333334</v>
      </c>
      <c r="H1659" s="46">
        <v>0.16258</v>
      </c>
      <c r="I1659" s="46">
        <v>0.18967666666666666</v>
      </c>
      <c r="J1659" s="46">
        <v>0.21677333333333332</v>
      </c>
      <c r="K1659" s="46">
        <v>0.24386999999999998</v>
      </c>
      <c r="L1659" s="47">
        <v>0.27096666666666663</v>
      </c>
    </row>
    <row r="1660" spans="1:12" ht="12.75">
      <c r="A1660" s="41">
        <v>1617</v>
      </c>
      <c r="B1660" s="49" t="s">
        <v>1138</v>
      </c>
      <c r="C1660" s="46">
        <v>7.5600000000000007E-3</v>
      </c>
      <c r="D1660" s="46">
        <v>1.5120000000000001E-2</v>
      </c>
      <c r="E1660" s="46">
        <v>2.2680000000000002E-2</v>
      </c>
      <c r="F1660" s="46">
        <v>3.0240000000000003E-2</v>
      </c>
      <c r="G1660" s="46">
        <v>3.78E-2</v>
      </c>
      <c r="H1660" s="46">
        <v>4.5359999999999998E-2</v>
      </c>
      <c r="I1660" s="46">
        <v>5.2919999999999995E-2</v>
      </c>
      <c r="J1660" s="46">
        <v>6.0480000000000006E-2</v>
      </c>
      <c r="K1660" s="46">
        <v>6.8040000000000003E-2</v>
      </c>
      <c r="L1660" s="47">
        <v>7.5600000000000014E-2</v>
      </c>
    </row>
    <row r="1661" spans="1:12" ht="12.75">
      <c r="A1661" s="41">
        <v>1618</v>
      </c>
      <c r="B1661" s="49" t="s">
        <v>1138</v>
      </c>
      <c r="C1661" s="46">
        <v>9.8466666666666668E-3</v>
      </c>
      <c r="D1661" s="46">
        <v>1.9693333333333334E-2</v>
      </c>
      <c r="E1661" s="46">
        <v>2.954E-2</v>
      </c>
      <c r="F1661" s="46">
        <v>3.9386666666666667E-2</v>
      </c>
      <c r="G1661" s="46">
        <v>4.9233333333333337E-2</v>
      </c>
      <c r="H1661" s="46">
        <v>5.9080000000000001E-2</v>
      </c>
      <c r="I1661" s="46">
        <v>6.8926666666666664E-2</v>
      </c>
      <c r="J1661" s="46">
        <v>7.8773333333333334E-2</v>
      </c>
      <c r="K1661" s="46">
        <v>8.861999999999999E-2</v>
      </c>
      <c r="L1661" s="47">
        <v>9.8466666666666647E-2</v>
      </c>
    </row>
    <row r="1662" spans="1:12" ht="12.75">
      <c r="A1662" s="41">
        <v>1619</v>
      </c>
      <c r="B1662" s="49" t="s">
        <v>1138</v>
      </c>
      <c r="C1662" s="46">
        <v>8.0000000000000002E-3</v>
      </c>
      <c r="D1662" s="46">
        <v>1.6E-2</v>
      </c>
      <c r="E1662" s="46">
        <v>2.4E-2</v>
      </c>
      <c r="F1662" s="46">
        <v>3.2000000000000001E-2</v>
      </c>
      <c r="G1662" s="46">
        <v>4.0000000000000008E-2</v>
      </c>
      <c r="H1662" s="46">
        <v>4.8000000000000015E-2</v>
      </c>
      <c r="I1662" s="46">
        <v>5.6000000000000015E-2</v>
      </c>
      <c r="J1662" s="46">
        <v>6.4000000000000015E-2</v>
      </c>
      <c r="K1662" s="46">
        <v>7.2000000000000022E-2</v>
      </c>
      <c r="L1662" s="47">
        <v>8.0000000000000029E-2</v>
      </c>
    </row>
    <row r="1663" spans="1:12" ht="12.75">
      <c r="A1663" s="41">
        <v>1620</v>
      </c>
      <c r="B1663" s="49" t="s">
        <v>1138</v>
      </c>
      <c r="C1663" s="46">
        <v>8.6666666666666663E-4</v>
      </c>
      <c r="D1663" s="46">
        <v>1.7333333333333333E-3</v>
      </c>
      <c r="E1663" s="46">
        <v>2.5999999999999999E-3</v>
      </c>
      <c r="F1663" s="46">
        <v>3.4666666666666665E-3</v>
      </c>
      <c r="G1663" s="46">
        <v>4.3333333333333331E-3</v>
      </c>
      <c r="H1663" s="46">
        <v>5.1999999999999998E-3</v>
      </c>
      <c r="I1663" s="46">
        <v>6.0666666666666664E-3</v>
      </c>
      <c r="J1663" s="46">
        <v>6.933333333333333E-3</v>
      </c>
      <c r="K1663" s="46">
        <v>7.7999999999999996E-3</v>
      </c>
      <c r="L1663" s="47">
        <v>8.6666666666666663E-3</v>
      </c>
    </row>
    <row r="1664" spans="1:12" ht="12.75">
      <c r="A1664" s="41">
        <v>1621</v>
      </c>
      <c r="B1664" s="49" t="s">
        <v>1138</v>
      </c>
      <c r="C1664" s="46">
        <v>1.3136666666666666E-2</v>
      </c>
      <c r="D1664" s="46">
        <v>2.6273333333333333E-2</v>
      </c>
      <c r="E1664" s="46">
        <v>3.9410000000000001E-2</v>
      </c>
      <c r="F1664" s="46">
        <v>5.2546666666666665E-2</v>
      </c>
      <c r="G1664" s="46">
        <v>6.5683333333333344E-2</v>
      </c>
      <c r="H1664" s="46">
        <v>7.8820000000000001E-2</v>
      </c>
      <c r="I1664" s="46">
        <v>9.1956666666666687E-2</v>
      </c>
      <c r="J1664" s="46">
        <v>0.10509333333333334</v>
      </c>
      <c r="K1664" s="46">
        <v>0.11823000000000003</v>
      </c>
      <c r="L1664" s="47">
        <v>0.13136666666666669</v>
      </c>
    </row>
    <row r="1665" spans="1:12" ht="12.75">
      <c r="A1665" s="41">
        <v>1622</v>
      </c>
      <c r="B1665" s="49" t="s">
        <v>1138</v>
      </c>
      <c r="C1665" s="46">
        <v>8.879999999999999E-2</v>
      </c>
      <c r="D1665" s="46">
        <v>0.17759999999999998</v>
      </c>
      <c r="E1665" s="46">
        <v>0.26639999999999997</v>
      </c>
      <c r="F1665" s="46">
        <v>0.35519999999999996</v>
      </c>
      <c r="G1665" s="46">
        <v>0.44399999999999995</v>
      </c>
      <c r="H1665" s="46">
        <v>0.53279999999999994</v>
      </c>
      <c r="I1665" s="46">
        <v>0.62159999999999993</v>
      </c>
      <c r="J1665" s="46">
        <v>0.71039999999999992</v>
      </c>
      <c r="K1665" s="46">
        <v>0.79919999999999991</v>
      </c>
      <c r="L1665" s="47">
        <v>0.8879999999999999</v>
      </c>
    </row>
    <row r="1666" spans="1:12" ht="12.75">
      <c r="A1666" s="41">
        <v>1623</v>
      </c>
      <c r="B1666" s="49" t="s">
        <v>1138</v>
      </c>
      <c r="C1666" s="46">
        <v>6.3013333333333338E-2</v>
      </c>
      <c r="D1666" s="46">
        <v>0.12602666666666668</v>
      </c>
      <c r="E1666" s="46">
        <v>0.18904000000000001</v>
      </c>
      <c r="F1666" s="46">
        <v>0.25205333333333335</v>
      </c>
      <c r="G1666" s="46">
        <v>0.31506666666666661</v>
      </c>
      <c r="H1666" s="46">
        <v>0.37807999999999997</v>
      </c>
      <c r="I1666" s="46">
        <v>0.44109333333333323</v>
      </c>
      <c r="J1666" s="46">
        <v>0.50410666666666659</v>
      </c>
      <c r="K1666" s="46">
        <v>0.56711999999999985</v>
      </c>
      <c r="L1666" s="47">
        <v>0.63013333333333321</v>
      </c>
    </row>
    <row r="1667" spans="1:12" ht="12.75">
      <c r="A1667" s="41">
        <v>1624</v>
      </c>
      <c r="B1667" s="49" t="s">
        <v>1138</v>
      </c>
      <c r="C1667" s="46">
        <v>3.067333333333333E-2</v>
      </c>
      <c r="D1667" s="46">
        <v>6.134666666666666E-2</v>
      </c>
      <c r="E1667" s="46">
        <v>9.2019999999999991E-2</v>
      </c>
      <c r="F1667" s="46">
        <v>0.12269333333333332</v>
      </c>
      <c r="G1667" s="46">
        <v>0.15336666666666665</v>
      </c>
      <c r="H1667" s="46">
        <v>0.18404000000000001</v>
      </c>
      <c r="I1667" s="46">
        <v>0.21471333333333334</v>
      </c>
      <c r="J1667" s="46">
        <v>0.24538666666666664</v>
      </c>
      <c r="K1667" s="46">
        <v>0.27605999999999997</v>
      </c>
      <c r="L1667" s="47">
        <v>0.3067333333333333</v>
      </c>
    </row>
    <row r="1668" spans="1:12" ht="12.75">
      <c r="A1668" s="41">
        <v>1625</v>
      </c>
      <c r="B1668" s="49" t="s">
        <v>1138</v>
      </c>
      <c r="C1668" s="46">
        <v>8.5033333333333332E-3</v>
      </c>
      <c r="D1668" s="46">
        <v>1.7006666666666666E-2</v>
      </c>
      <c r="E1668" s="46">
        <v>2.5509999999999998E-2</v>
      </c>
      <c r="F1668" s="46">
        <v>3.4013333333333333E-2</v>
      </c>
      <c r="G1668" s="46">
        <v>4.2516666666666668E-2</v>
      </c>
      <c r="H1668" s="46">
        <v>5.1019999999999996E-2</v>
      </c>
      <c r="I1668" s="46">
        <v>5.9523333333333331E-2</v>
      </c>
      <c r="J1668" s="46">
        <v>6.8026666666666666E-2</v>
      </c>
      <c r="K1668" s="46">
        <v>7.6530000000000001E-2</v>
      </c>
      <c r="L1668" s="47">
        <v>8.5033333333333336E-2</v>
      </c>
    </row>
    <row r="1669" spans="1:12" ht="12.75">
      <c r="A1669" s="41">
        <v>1626</v>
      </c>
      <c r="B1669" s="49" t="s">
        <v>1138</v>
      </c>
      <c r="C1669" s="46">
        <v>8.034666666666665E-2</v>
      </c>
      <c r="D1669" s="46">
        <v>0.1606933333333333</v>
      </c>
      <c r="E1669" s="46">
        <v>0.24103999999999995</v>
      </c>
      <c r="F1669" s="46">
        <v>0.3213866666666666</v>
      </c>
      <c r="G1669" s="46">
        <v>0.40173333333333328</v>
      </c>
      <c r="H1669" s="46">
        <v>0.4820799999999999</v>
      </c>
      <c r="I1669" s="46">
        <v>0.56242666666666652</v>
      </c>
      <c r="J1669" s="46">
        <v>0.6427733333333332</v>
      </c>
      <c r="K1669" s="46">
        <v>0.72311999999999976</v>
      </c>
      <c r="L1669" s="47">
        <v>0.80346666666666633</v>
      </c>
    </row>
    <row r="1670" spans="1:12" ht="12.75">
      <c r="A1670" s="41">
        <v>1627</v>
      </c>
      <c r="B1670" s="49" t="s">
        <v>1138</v>
      </c>
      <c r="C1670" s="46">
        <v>2.0879999999999996E-2</v>
      </c>
      <c r="D1670" s="46">
        <v>4.1759999999999992E-2</v>
      </c>
      <c r="E1670" s="46">
        <v>6.2639999999999987E-2</v>
      </c>
      <c r="F1670" s="46">
        <v>8.3519999999999983E-2</v>
      </c>
      <c r="G1670" s="46">
        <v>0.10439999999999999</v>
      </c>
      <c r="H1670" s="46">
        <v>0.12528</v>
      </c>
      <c r="I1670" s="46">
        <v>0.14616000000000001</v>
      </c>
      <c r="J1670" s="46">
        <v>0.16703999999999999</v>
      </c>
      <c r="K1670" s="46">
        <v>0.18792</v>
      </c>
      <c r="L1670" s="47">
        <v>0.20879999999999999</v>
      </c>
    </row>
    <row r="1671" spans="1:12" ht="12.75">
      <c r="A1671" s="41">
        <v>1628</v>
      </c>
      <c r="B1671" s="49" t="s">
        <v>1138</v>
      </c>
      <c r="C1671" s="46">
        <v>5.7366666666666677E-3</v>
      </c>
      <c r="D1671" s="46">
        <v>1.1473333333333335E-2</v>
      </c>
      <c r="E1671" s="46">
        <v>1.7210000000000003E-2</v>
      </c>
      <c r="F1671" s="46">
        <v>2.2946666666666671E-2</v>
      </c>
      <c r="G1671" s="46">
        <v>2.8683333333333338E-2</v>
      </c>
      <c r="H1671" s="46">
        <v>3.4420000000000006E-2</v>
      </c>
      <c r="I1671" s="46">
        <v>4.0156666666666674E-2</v>
      </c>
      <c r="J1671" s="46">
        <v>4.5893333333333342E-2</v>
      </c>
      <c r="K1671" s="46">
        <v>5.1630000000000009E-2</v>
      </c>
      <c r="L1671" s="47">
        <v>5.7366666666666677E-2</v>
      </c>
    </row>
    <row r="1672" spans="1:12" ht="12.75">
      <c r="A1672" s="41">
        <v>1629</v>
      </c>
      <c r="B1672" s="49" t="s">
        <v>1138</v>
      </c>
      <c r="C1672" s="46">
        <v>1.4033333333333333E-3</v>
      </c>
      <c r="D1672" s="46">
        <v>2.8066666666666665E-3</v>
      </c>
      <c r="E1672" s="46">
        <v>4.2100000000000002E-3</v>
      </c>
      <c r="F1672" s="46">
        <v>5.613333333333333E-3</v>
      </c>
      <c r="G1672" s="46">
        <v>7.0166666666666676E-3</v>
      </c>
      <c r="H1672" s="46">
        <v>8.4200000000000004E-3</v>
      </c>
      <c r="I1672" s="46">
        <v>9.823333333333335E-3</v>
      </c>
      <c r="J1672" s="46">
        <v>1.1226666666666668E-2</v>
      </c>
      <c r="K1672" s="46">
        <v>1.2630000000000001E-2</v>
      </c>
      <c r="L1672" s="47">
        <v>1.4033333333333335E-2</v>
      </c>
    </row>
    <row r="1673" spans="1:12" ht="12.75">
      <c r="A1673" s="41">
        <v>1630</v>
      </c>
      <c r="B1673" s="49" t="s">
        <v>1138</v>
      </c>
      <c r="C1673" s="46">
        <v>7.3466666666666652E-2</v>
      </c>
      <c r="D1673" s="46">
        <v>0.1469333333333333</v>
      </c>
      <c r="E1673" s="46">
        <v>0.22039999999999996</v>
      </c>
      <c r="F1673" s="46">
        <v>0.29386666666666661</v>
      </c>
      <c r="G1673" s="46">
        <v>0.36733333333333329</v>
      </c>
      <c r="H1673" s="46">
        <v>0.44079999999999997</v>
      </c>
      <c r="I1673" s="46">
        <v>0.51426666666666665</v>
      </c>
      <c r="J1673" s="46">
        <v>0.58773333333333333</v>
      </c>
      <c r="K1673" s="46">
        <v>0.66120000000000001</v>
      </c>
      <c r="L1673" s="47">
        <v>0.73466666666666669</v>
      </c>
    </row>
    <row r="1674" spans="1:12" ht="12.75">
      <c r="A1674" s="41">
        <v>1631</v>
      </c>
      <c r="B1674" s="49" t="s">
        <v>1139</v>
      </c>
      <c r="C1674" s="46">
        <v>2.7566666666666668E-3</v>
      </c>
      <c r="D1674" s="46">
        <v>5.5133333333333336E-3</v>
      </c>
      <c r="E1674" s="46">
        <v>8.2699999999999996E-3</v>
      </c>
      <c r="F1674" s="46">
        <v>1.1026666666666667E-2</v>
      </c>
      <c r="G1674" s="46">
        <v>1.3783333333333333E-2</v>
      </c>
      <c r="H1674" s="46">
        <v>1.6539999999999999E-2</v>
      </c>
      <c r="I1674" s="46">
        <v>1.929666666666667E-2</v>
      </c>
      <c r="J1674" s="46">
        <v>2.2053333333333335E-2</v>
      </c>
      <c r="K1674" s="46">
        <v>2.4810000000000006E-2</v>
      </c>
      <c r="L1674" s="47">
        <v>2.756666666666667E-2</v>
      </c>
    </row>
    <row r="1675" spans="1:12" ht="12.75">
      <c r="A1675" s="41">
        <v>1632</v>
      </c>
      <c r="B1675" s="49" t="s">
        <v>1140</v>
      </c>
      <c r="C1675" s="46">
        <v>3.0099999999999997E-3</v>
      </c>
      <c r="D1675" s="46">
        <v>6.0199999999999993E-3</v>
      </c>
      <c r="E1675" s="46">
        <v>9.0299999999999998E-3</v>
      </c>
      <c r="F1675" s="46">
        <v>1.2039999999999999E-2</v>
      </c>
      <c r="G1675" s="46">
        <v>1.5050000000000001E-2</v>
      </c>
      <c r="H1675" s="46">
        <v>1.806E-2</v>
      </c>
      <c r="I1675" s="46">
        <v>2.1070000000000002E-2</v>
      </c>
      <c r="J1675" s="46">
        <v>2.4079999999999997E-2</v>
      </c>
      <c r="K1675" s="46">
        <v>2.7089999999999999E-2</v>
      </c>
      <c r="L1675" s="47">
        <v>3.0100000000000002E-2</v>
      </c>
    </row>
    <row r="1676" spans="1:12" ht="12.75">
      <c r="A1676" s="41">
        <v>1633</v>
      </c>
      <c r="B1676" s="49" t="s">
        <v>1140</v>
      </c>
      <c r="C1676" s="46">
        <v>3.6666666666666659E-5</v>
      </c>
      <c r="D1676" s="46">
        <v>7.3333333333333318E-5</v>
      </c>
      <c r="E1676" s="46">
        <v>1.0999999999999998E-4</v>
      </c>
      <c r="F1676" s="46">
        <v>1.4666666666666664E-4</v>
      </c>
      <c r="G1676" s="46">
        <v>1.8333333333333331E-4</v>
      </c>
      <c r="H1676" s="46">
        <v>2.1999999999999998E-4</v>
      </c>
      <c r="I1676" s="46">
        <v>2.5666666666666665E-4</v>
      </c>
      <c r="J1676" s="46">
        <v>2.9333333333333333E-4</v>
      </c>
      <c r="K1676" s="46">
        <v>3.3E-4</v>
      </c>
      <c r="L1676" s="47">
        <v>3.6666666666666662E-4</v>
      </c>
    </row>
    <row r="1677" spans="1:12" ht="12.75">
      <c r="A1677" s="41">
        <v>1634</v>
      </c>
      <c r="B1677" s="49" t="s">
        <v>1140</v>
      </c>
      <c r="C1677" s="46">
        <v>6.0000000000000001E-3</v>
      </c>
      <c r="D1677" s="46">
        <v>1.2E-2</v>
      </c>
      <c r="E1677" s="46">
        <v>1.8000000000000002E-2</v>
      </c>
      <c r="F1677" s="46">
        <v>2.4E-2</v>
      </c>
      <c r="G1677" s="46">
        <v>0.03</v>
      </c>
      <c r="H1677" s="46">
        <v>3.6000000000000004E-2</v>
      </c>
      <c r="I1677" s="46">
        <v>4.2000000000000003E-2</v>
      </c>
      <c r="J1677" s="46">
        <v>4.8000000000000001E-2</v>
      </c>
      <c r="K1677" s="46">
        <v>5.4000000000000006E-2</v>
      </c>
      <c r="L1677" s="47">
        <v>6.0000000000000012E-2</v>
      </c>
    </row>
    <row r="1678" spans="1:12" ht="12.75">
      <c r="A1678" s="41">
        <v>1635</v>
      </c>
      <c r="B1678" s="49" t="s">
        <v>1141</v>
      </c>
      <c r="C1678" s="46">
        <v>3.8333333333333329E-4</v>
      </c>
      <c r="D1678" s="46">
        <v>7.6666666666666658E-4</v>
      </c>
      <c r="E1678" s="46">
        <v>1.15E-3</v>
      </c>
      <c r="F1678" s="46">
        <v>1.5333333333333332E-3</v>
      </c>
      <c r="G1678" s="46">
        <v>1.9166666666666663E-3</v>
      </c>
      <c r="H1678" s="46">
        <v>2.3E-3</v>
      </c>
      <c r="I1678" s="46">
        <v>2.6833333333333331E-3</v>
      </c>
      <c r="J1678" s="46">
        <v>3.0666666666666663E-3</v>
      </c>
      <c r="K1678" s="46">
        <v>3.4499999999999999E-3</v>
      </c>
      <c r="L1678" s="47">
        <v>3.8333333333333336E-3</v>
      </c>
    </row>
    <row r="1679" spans="1:12" ht="12.75">
      <c r="A1679" s="41">
        <v>1636</v>
      </c>
      <c r="B1679" s="49" t="s">
        <v>1142</v>
      </c>
      <c r="C1679" s="46">
        <v>6.6666666666666675E-6</v>
      </c>
      <c r="D1679" s="46">
        <v>1.3333333333333335E-5</v>
      </c>
      <c r="E1679" s="46">
        <v>2.0000000000000002E-5</v>
      </c>
      <c r="F1679" s="46">
        <v>2.666666666666667E-5</v>
      </c>
      <c r="G1679" s="46">
        <v>3.3333333333333335E-5</v>
      </c>
      <c r="H1679" s="46">
        <v>3.9999999999999996E-5</v>
      </c>
      <c r="I1679" s="46">
        <v>4.6666666666666665E-5</v>
      </c>
      <c r="J1679" s="46">
        <v>5.3333333333333333E-5</v>
      </c>
      <c r="K1679" s="46">
        <v>5.9999999999999995E-5</v>
      </c>
      <c r="L1679" s="47">
        <v>6.6666666666666656E-5</v>
      </c>
    </row>
    <row r="1680" spans="1:12" ht="12.75">
      <c r="A1680" s="41">
        <v>1637</v>
      </c>
      <c r="B1680" s="49" t="s">
        <v>1143</v>
      </c>
      <c r="C1680" s="46">
        <v>4.0533333333333333E-3</v>
      </c>
      <c r="D1680" s="46">
        <v>8.1066666666666665E-3</v>
      </c>
      <c r="E1680" s="46">
        <v>1.2160000000000001E-2</v>
      </c>
      <c r="F1680" s="46">
        <v>1.6213333333333333E-2</v>
      </c>
      <c r="G1680" s="46">
        <v>2.0266666666666665E-2</v>
      </c>
      <c r="H1680" s="46">
        <v>2.4320000000000001E-2</v>
      </c>
      <c r="I1680" s="46">
        <v>2.837333333333333E-2</v>
      </c>
      <c r="J1680" s="46">
        <v>3.2426666666666666E-2</v>
      </c>
      <c r="K1680" s="46">
        <v>3.6479999999999999E-2</v>
      </c>
      <c r="L1680" s="47">
        <v>4.0533333333333338E-2</v>
      </c>
    </row>
    <row r="1681" spans="1:12" ht="12.75">
      <c r="A1681" s="41">
        <v>1638</v>
      </c>
      <c r="B1681" s="49" t="s">
        <v>1143</v>
      </c>
      <c r="C1681" s="46">
        <v>2.666666666666667E-5</v>
      </c>
      <c r="D1681" s="46">
        <v>5.333333333333334E-5</v>
      </c>
      <c r="E1681" s="46">
        <v>8.0000000000000007E-5</v>
      </c>
      <c r="F1681" s="46">
        <v>1.0666666666666668E-4</v>
      </c>
      <c r="G1681" s="46">
        <v>1.3333333333333334E-4</v>
      </c>
      <c r="H1681" s="46">
        <v>1.5999999999999999E-4</v>
      </c>
      <c r="I1681" s="46">
        <v>1.8666666666666666E-4</v>
      </c>
      <c r="J1681" s="46">
        <v>2.1333333333333333E-4</v>
      </c>
      <c r="K1681" s="46">
        <v>2.3999999999999998E-4</v>
      </c>
      <c r="L1681" s="47">
        <v>2.6666666666666663E-4</v>
      </c>
    </row>
    <row r="1682" spans="1:12" ht="12.75">
      <c r="A1682" s="41">
        <v>1639</v>
      </c>
      <c r="B1682" s="49" t="s">
        <v>1106</v>
      </c>
      <c r="C1682" s="46">
        <v>1.5883333333333333E-2</v>
      </c>
      <c r="D1682" s="46">
        <v>3.1766666666666665E-2</v>
      </c>
      <c r="E1682" s="46">
        <v>4.7649999999999998E-2</v>
      </c>
      <c r="F1682" s="46">
        <v>6.3533333333333331E-2</v>
      </c>
      <c r="G1682" s="46">
        <v>7.9416666666666649E-2</v>
      </c>
      <c r="H1682" s="46">
        <v>9.5299999999999968E-2</v>
      </c>
      <c r="I1682" s="46">
        <v>0.1111833333333333</v>
      </c>
      <c r="J1682" s="46">
        <v>0.12706666666666663</v>
      </c>
      <c r="K1682" s="46">
        <v>0.14294999999999997</v>
      </c>
      <c r="L1682" s="47">
        <v>0.15883333333333327</v>
      </c>
    </row>
    <row r="1683" spans="1:12" ht="12.75">
      <c r="A1683" s="41">
        <v>1640</v>
      </c>
      <c r="B1683" s="49" t="s">
        <v>1106</v>
      </c>
      <c r="C1683" s="46">
        <v>3.3E-4</v>
      </c>
      <c r="D1683" s="46">
        <v>6.6E-4</v>
      </c>
      <c r="E1683" s="46">
        <v>9.8999999999999999E-4</v>
      </c>
      <c r="F1683" s="46">
        <v>1.32E-3</v>
      </c>
      <c r="G1683" s="46">
        <v>1.65E-3</v>
      </c>
      <c r="H1683" s="46">
        <v>1.98E-3</v>
      </c>
      <c r="I1683" s="46">
        <v>2.31E-3</v>
      </c>
      <c r="J1683" s="46">
        <v>2.64E-3</v>
      </c>
      <c r="K1683" s="46">
        <v>2.97E-3</v>
      </c>
      <c r="L1683" s="47">
        <v>3.3E-3</v>
      </c>
    </row>
    <row r="1684" spans="1:12" ht="12.75">
      <c r="A1684" s="41">
        <v>1641</v>
      </c>
      <c r="B1684" s="49" t="s">
        <v>1106</v>
      </c>
      <c r="C1684" s="46">
        <v>5.7386666666666669E-2</v>
      </c>
      <c r="D1684" s="46">
        <v>0.11477333333333334</v>
      </c>
      <c r="E1684" s="46">
        <v>0.17216000000000001</v>
      </c>
      <c r="F1684" s="46">
        <v>0.22954666666666668</v>
      </c>
      <c r="G1684" s="46">
        <v>0.28693333333333337</v>
      </c>
      <c r="H1684" s="46">
        <v>0.34432000000000001</v>
      </c>
      <c r="I1684" s="46">
        <v>0.40170666666666666</v>
      </c>
      <c r="J1684" s="46">
        <v>0.45909333333333335</v>
      </c>
      <c r="K1684" s="46">
        <v>0.51648000000000005</v>
      </c>
      <c r="L1684" s="47">
        <v>0.57386666666666675</v>
      </c>
    </row>
    <row r="1685" spans="1:12" ht="12.75">
      <c r="A1685" s="41">
        <v>1642</v>
      </c>
      <c r="B1685" s="49" t="s">
        <v>1144</v>
      </c>
      <c r="C1685" s="46">
        <v>4.5483333333333334E-2</v>
      </c>
      <c r="D1685" s="46">
        <v>9.0966666666666668E-2</v>
      </c>
      <c r="E1685" s="46">
        <v>0.13645000000000002</v>
      </c>
      <c r="F1685" s="46">
        <v>0.18193333333333334</v>
      </c>
      <c r="G1685" s="46">
        <v>0.22741666666666666</v>
      </c>
      <c r="H1685" s="46">
        <v>0.27290000000000003</v>
      </c>
      <c r="I1685" s="46">
        <v>0.31838333333333335</v>
      </c>
      <c r="J1685" s="46">
        <v>0.36386666666666667</v>
      </c>
      <c r="K1685" s="46">
        <v>0.40935000000000005</v>
      </c>
      <c r="L1685" s="47">
        <v>0.45483333333333342</v>
      </c>
    </row>
    <row r="1686" spans="1:12" ht="12.75">
      <c r="A1686" s="41">
        <v>1643</v>
      </c>
      <c r="B1686" s="49" t="s">
        <v>1145</v>
      </c>
      <c r="C1686" s="46">
        <v>2.2066666666666667E-3</v>
      </c>
      <c r="D1686" s="46">
        <v>4.4133333333333333E-3</v>
      </c>
      <c r="E1686" s="46">
        <v>6.62E-3</v>
      </c>
      <c r="F1686" s="46">
        <v>8.8266666666666667E-3</v>
      </c>
      <c r="G1686" s="46">
        <v>1.1033333333333332E-2</v>
      </c>
      <c r="H1686" s="46">
        <v>1.3239999999999998E-2</v>
      </c>
      <c r="I1686" s="46">
        <v>1.5446666666666664E-2</v>
      </c>
      <c r="J1686" s="46">
        <v>1.765333333333333E-2</v>
      </c>
      <c r="K1686" s="46">
        <v>1.9859999999999996E-2</v>
      </c>
      <c r="L1686" s="47">
        <v>2.2066666666666662E-2</v>
      </c>
    </row>
    <row r="1687" spans="1:12" ht="12.75">
      <c r="A1687" s="41">
        <v>1644</v>
      </c>
      <c r="B1687" s="49" t="s">
        <v>1146</v>
      </c>
      <c r="C1687" s="46">
        <v>1.8999999999999998E-3</v>
      </c>
      <c r="D1687" s="46">
        <v>3.7999999999999996E-3</v>
      </c>
      <c r="E1687" s="46">
        <v>5.6999999999999993E-3</v>
      </c>
      <c r="F1687" s="46">
        <v>7.5999999999999991E-3</v>
      </c>
      <c r="G1687" s="46">
        <v>9.4999999999999998E-3</v>
      </c>
      <c r="H1687" s="46">
        <v>1.14E-2</v>
      </c>
      <c r="I1687" s="46">
        <v>1.3299999999999999E-2</v>
      </c>
      <c r="J1687" s="46">
        <v>1.5199999999999998E-2</v>
      </c>
      <c r="K1687" s="46">
        <v>1.7099999999999997E-2</v>
      </c>
      <c r="L1687" s="47">
        <v>1.8999999999999996E-2</v>
      </c>
    </row>
    <row r="1688" spans="1:12" ht="12.75">
      <c r="A1688" s="41">
        <v>1645</v>
      </c>
      <c r="B1688" s="49" t="s">
        <v>1147</v>
      </c>
      <c r="C1688" s="46">
        <v>6.6033333333333335E-3</v>
      </c>
      <c r="D1688" s="46">
        <v>1.3206666666666667E-2</v>
      </c>
      <c r="E1688" s="46">
        <v>1.9810000000000001E-2</v>
      </c>
      <c r="F1688" s="46">
        <v>2.6413333333333334E-2</v>
      </c>
      <c r="G1688" s="46">
        <v>3.3016666666666666E-2</v>
      </c>
      <c r="H1688" s="46">
        <v>3.9620000000000002E-2</v>
      </c>
      <c r="I1688" s="46">
        <v>4.6223333333333338E-2</v>
      </c>
      <c r="J1688" s="46">
        <v>5.2826666666666675E-2</v>
      </c>
      <c r="K1688" s="46">
        <v>5.9430000000000011E-2</v>
      </c>
      <c r="L1688" s="47">
        <v>6.6033333333333347E-2</v>
      </c>
    </row>
    <row r="1689" spans="1:12" ht="12.75">
      <c r="A1689" s="41">
        <v>1646</v>
      </c>
      <c r="B1689" s="49" t="s">
        <v>1147</v>
      </c>
      <c r="C1689" s="46">
        <v>1.7090000000000001E-2</v>
      </c>
      <c r="D1689" s="46">
        <v>3.4180000000000002E-2</v>
      </c>
      <c r="E1689" s="46">
        <v>5.1270000000000003E-2</v>
      </c>
      <c r="F1689" s="46">
        <v>6.8360000000000004E-2</v>
      </c>
      <c r="G1689" s="46">
        <v>8.5449999999999998E-2</v>
      </c>
      <c r="H1689" s="46">
        <v>0.10254000000000001</v>
      </c>
      <c r="I1689" s="46">
        <v>0.11963000000000001</v>
      </c>
      <c r="J1689" s="46">
        <v>0.13672000000000001</v>
      </c>
      <c r="K1689" s="46">
        <v>0.15381000000000003</v>
      </c>
      <c r="L1689" s="47">
        <v>0.17090000000000005</v>
      </c>
    </row>
    <row r="1690" spans="1:12" ht="51">
      <c r="A1690" s="41">
        <v>1647</v>
      </c>
      <c r="B1690" s="49" t="s">
        <v>1148</v>
      </c>
      <c r="C1690" s="46">
        <v>2.8333333333333335E-4</v>
      </c>
      <c r="D1690" s="46">
        <v>5.6666666666666671E-4</v>
      </c>
      <c r="E1690" s="46">
        <v>8.5000000000000006E-4</v>
      </c>
      <c r="F1690" s="46">
        <v>1.1333333333333334E-3</v>
      </c>
      <c r="G1690" s="46">
        <v>1.4166666666666666E-3</v>
      </c>
      <c r="H1690" s="46">
        <v>1.6999999999999997E-3</v>
      </c>
      <c r="I1690" s="46">
        <v>1.983333333333333E-3</v>
      </c>
      <c r="J1690" s="46">
        <v>2.2666666666666664E-3</v>
      </c>
      <c r="K1690" s="46">
        <v>2.5499999999999993E-3</v>
      </c>
      <c r="L1690" s="47">
        <v>2.8333333333333327E-3</v>
      </c>
    </row>
    <row r="1691" spans="1:12" ht="12.75">
      <c r="A1691" s="41">
        <v>1648</v>
      </c>
      <c r="B1691" s="49" t="s">
        <v>1149</v>
      </c>
      <c r="C1691" s="46">
        <v>2.7333333333333333E-4</v>
      </c>
      <c r="D1691" s="46">
        <v>5.4666666666666665E-4</v>
      </c>
      <c r="E1691" s="46">
        <v>8.1999999999999998E-4</v>
      </c>
      <c r="F1691" s="46">
        <v>1.0933333333333333E-3</v>
      </c>
      <c r="G1691" s="46">
        <v>1.3666666666666669E-3</v>
      </c>
      <c r="H1691" s="46">
        <v>1.6400000000000004E-3</v>
      </c>
      <c r="I1691" s="46">
        <v>1.9133333333333337E-3</v>
      </c>
      <c r="J1691" s="46">
        <v>2.1866666666666671E-3</v>
      </c>
      <c r="K1691" s="46">
        <v>2.4600000000000004E-3</v>
      </c>
      <c r="L1691" s="47">
        <v>2.7333333333333341E-3</v>
      </c>
    </row>
    <row r="1692" spans="1:12" ht="12.75">
      <c r="A1692" s="41">
        <v>1649</v>
      </c>
      <c r="B1692" s="49" t="s">
        <v>1150</v>
      </c>
      <c r="C1692" s="46">
        <v>9.6666666666666667E-5</v>
      </c>
      <c r="D1692" s="46">
        <v>1.9333333333333333E-4</v>
      </c>
      <c r="E1692" s="46">
        <v>2.9E-4</v>
      </c>
      <c r="F1692" s="46">
        <v>3.8666666666666667E-4</v>
      </c>
      <c r="G1692" s="46">
        <v>4.8333333333333334E-4</v>
      </c>
      <c r="H1692" s="46">
        <v>5.8E-4</v>
      </c>
      <c r="I1692" s="46">
        <v>6.7666666666666667E-4</v>
      </c>
      <c r="J1692" s="46">
        <v>7.7333333333333334E-4</v>
      </c>
      <c r="K1692" s="46">
        <v>8.7000000000000001E-4</v>
      </c>
      <c r="L1692" s="47">
        <v>9.6666666666666667E-4</v>
      </c>
    </row>
    <row r="1693" spans="1:12" ht="12.75">
      <c r="A1693" s="41">
        <v>1650</v>
      </c>
      <c r="B1693" s="49" t="s">
        <v>1151</v>
      </c>
      <c r="C1693" s="46">
        <v>5.8079999999999993E-2</v>
      </c>
      <c r="D1693" s="46">
        <v>0.11615999999999999</v>
      </c>
      <c r="E1693" s="46">
        <v>0.17423999999999998</v>
      </c>
      <c r="F1693" s="46">
        <v>0.23231999999999997</v>
      </c>
      <c r="G1693" s="46">
        <v>0.29039999999999999</v>
      </c>
      <c r="H1693" s="46">
        <v>0.34848000000000001</v>
      </c>
      <c r="I1693" s="46">
        <v>0.40656000000000003</v>
      </c>
      <c r="J1693" s="46">
        <v>0.46463999999999994</v>
      </c>
      <c r="K1693" s="46">
        <v>0.52271999999999996</v>
      </c>
      <c r="L1693" s="47">
        <v>0.58079999999999987</v>
      </c>
    </row>
    <row r="1694" spans="1:12" ht="12.75">
      <c r="A1694" s="41">
        <v>1651</v>
      </c>
      <c r="B1694" s="49" t="s">
        <v>1152</v>
      </c>
      <c r="C1694" s="46">
        <v>2.4E-2</v>
      </c>
      <c r="D1694" s="46">
        <v>4.8000000000000001E-2</v>
      </c>
      <c r="E1694" s="46">
        <v>7.2000000000000008E-2</v>
      </c>
      <c r="F1694" s="46">
        <v>9.6000000000000002E-2</v>
      </c>
      <c r="G1694" s="46">
        <v>0.12</v>
      </c>
      <c r="H1694" s="46">
        <v>0.14400000000000002</v>
      </c>
      <c r="I1694" s="46">
        <v>0.16800000000000001</v>
      </c>
      <c r="J1694" s="46">
        <v>0.192</v>
      </c>
      <c r="K1694" s="46">
        <v>0.21600000000000003</v>
      </c>
      <c r="L1694" s="47">
        <v>0.24000000000000005</v>
      </c>
    </row>
    <row r="1695" spans="1:12" ht="12.75">
      <c r="A1695" s="41">
        <v>1652</v>
      </c>
      <c r="B1695" s="49" t="s">
        <v>1153</v>
      </c>
      <c r="C1695" s="46">
        <v>1.2836666666666668E-2</v>
      </c>
      <c r="D1695" s="46">
        <v>2.5673333333333336E-2</v>
      </c>
      <c r="E1695" s="46">
        <v>3.8510000000000003E-2</v>
      </c>
      <c r="F1695" s="46">
        <v>5.1346666666666672E-2</v>
      </c>
      <c r="G1695" s="46">
        <v>6.4183333333333342E-2</v>
      </c>
      <c r="H1695" s="46">
        <v>7.7020000000000005E-2</v>
      </c>
      <c r="I1695" s="46">
        <v>8.9856666666666668E-2</v>
      </c>
      <c r="J1695" s="46">
        <v>0.10269333333333333</v>
      </c>
      <c r="K1695" s="46">
        <v>0.11552999999999999</v>
      </c>
      <c r="L1695" s="47">
        <v>0.12836666666666666</v>
      </c>
    </row>
    <row r="1696" spans="1:12" ht="12.75">
      <c r="A1696" s="41">
        <v>1653</v>
      </c>
      <c r="B1696" s="49" t="s">
        <v>1153</v>
      </c>
      <c r="C1696" s="46">
        <v>2.2099999999999997E-3</v>
      </c>
      <c r="D1696" s="46">
        <v>4.4199999999999995E-3</v>
      </c>
      <c r="E1696" s="46">
        <v>6.6299999999999987E-3</v>
      </c>
      <c r="F1696" s="46">
        <v>8.8399999999999989E-3</v>
      </c>
      <c r="G1696" s="46">
        <v>1.1049999999999999E-2</v>
      </c>
      <c r="H1696" s="46">
        <v>1.3259999999999997E-2</v>
      </c>
      <c r="I1696" s="46">
        <v>1.5469999999999998E-2</v>
      </c>
      <c r="J1696" s="46">
        <v>1.7679999999999998E-2</v>
      </c>
      <c r="K1696" s="46">
        <v>1.9889999999999998E-2</v>
      </c>
      <c r="L1696" s="47">
        <v>2.2099999999999998E-2</v>
      </c>
    </row>
    <row r="1697" spans="1:12" ht="12.75">
      <c r="A1697" s="41">
        <v>1654</v>
      </c>
      <c r="B1697" s="49" t="s">
        <v>1153</v>
      </c>
      <c r="C1697" s="46">
        <v>1.3866666666666667E-3</v>
      </c>
      <c r="D1697" s="46">
        <v>2.7733333333333334E-3</v>
      </c>
      <c r="E1697" s="46">
        <v>4.1600000000000005E-3</v>
      </c>
      <c r="F1697" s="46">
        <v>5.5466666666666668E-3</v>
      </c>
      <c r="G1697" s="46">
        <v>6.933333333333333E-3</v>
      </c>
      <c r="H1697" s="46">
        <v>8.320000000000001E-3</v>
      </c>
      <c r="I1697" s="46">
        <v>9.7066666666666673E-3</v>
      </c>
      <c r="J1697" s="46">
        <v>1.1093333333333334E-2</v>
      </c>
      <c r="K1697" s="46">
        <v>1.2480000000000002E-2</v>
      </c>
      <c r="L1697" s="47">
        <v>1.3866666666666669E-2</v>
      </c>
    </row>
    <row r="1698" spans="1:12" ht="12.75">
      <c r="A1698" s="41">
        <v>1655</v>
      </c>
      <c r="B1698" s="49" t="s">
        <v>1153</v>
      </c>
      <c r="C1698" s="46">
        <v>1.0999999999999998E-4</v>
      </c>
      <c r="D1698" s="46">
        <v>2.1999999999999995E-4</v>
      </c>
      <c r="E1698" s="46">
        <v>3.2999999999999994E-4</v>
      </c>
      <c r="F1698" s="46">
        <v>4.3999999999999991E-4</v>
      </c>
      <c r="G1698" s="46">
        <v>5.4999999999999992E-4</v>
      </c>
      <c r="H1698" s="46">
        <v>6.6E-4</v>
      </c>
      <c r="I1698" s="46">
        <v>7.6999999999999996E-4</v>
      </c>
      <c r="J1698" s="46">
        <v>8.7999999999999992E-4</v>
      </c>
      <c r="K1698" s="46">
        <v>9.8999999999999999E-4</v>
      </c>
      <c r="L1698" s="47">
        <v>1.1000000000000001E-3</v>
      </c>
    </row>
    <row r="1699" spans="1:12" ht="12.75">
      <c r="A1699" s="41">
        <v>1656</v>
      </c>
      <c r="B1699" s="49" t="s">
        <v>1153</v>
      </c>
      <c r="C1699" s="46">
        <v>3.4666666666666665E-3</v>
      </c>
      <c r="D1699" s="46">
        <v>6.933333333333333E-3</v>
      </c>
      <c r="E1699" s="46">
        <v>1.04E-2</v>
      </c>
      <c r="F1699" s="46">
        <v>1.3866666666666666E-2</v>
      </c>
      <c r="G1699" s="46">
        <v>1.7333333333333333E-2</v>
      </c>
      <c r="H1699" s="46">
        <v>2.0799999999999999E-2</v>
      </c>
      <c r="I1699" s="46">
        <v>2.4266666666666666E-2</v>
      </c>
      <c r="J1699" s="46">
        <v>2.7733333333333332E-2</v>
      </c>
      <c r="K1699" s="46">
        <v>3.1199999999999999E-2</v>
      </c>
      <c r="L1699" s="47">
        <v>3.4666666666666665E-2</v>
      </c>
    </row>
    <row r="1700" spans="1:12" ht="12.75">
      <c r="A1700" s="41">
        <v>1657</v>
      </c>
      <c r="B1700" s="49" t="s">
        <v>1153</v>
      </c>
      <c r="C1700" s="46">
        <v>4.8033333333333331E-3</v>
      </c>
      <c r="D1700" s="46">
        <v>9.6066666666666661E-3</v>
      </c>
      <c r="E1700" s="46">
        <v>1.4409999999999999E-2</v>
      </c>
      <c r="F1700" s="46">
        <v>1.9213333333333332E-2</v>
      </c>
      <c r="G1700" s="46">
        <v>2.4016666666666665E-2</v>
      </c>
      <c r="H1700" s="46">
        <v>2.8819999999999998E-2</v>
      </c>
      <c r="I1700" s="46">
        <v>3.3623333333333331E-2</v>
      </c>
      <c r="J1700" s="46">
        <v>3.8426666666666665E-2</v>
      </c>
      <c r="K1700" s="46">
        <v>4.3229999999999991E-2</v>
      </c>
      <c r="L1700" s="47">
        <v>4.8033333333333324E-2</v>
      </c>
    </row>
    <row r="1701" spans="1:12" ht="12.75">
      <c r="A1701" s="41">
        <v>1658</v>
      </c>
      <c r="B1701" s="49" t="s">
        <v>1153</v>
      </c>
      <c r="C1701" s="46">
        <v>2.8000000000000004E-3</v>
      </c>
      <c r="D1701" s="46">
        <v>5.6000000000000008E-3</v>
      </c>
      <c r="E1701" s="46">
        <v>8.4000000000000012E-3</v>
      </c>
      <c r="F1701" s="46">
        <v>1.1200000000000002E-2</v>
      </c>
      <c r="G1701" s="46">
        <v>1.4000000000000002E-2</v>
      </c>
      <c r="H1701" s="46">
        <v>1.6800000000000002E-2</v>
      </c>
      <c r="I1701" s="46">
        <v>1.9600000000000003E-2</v>
      </c>
      <c r="J1701" s="46">
        <v>2.2400000000000003E-2</v>
      </c>
      <c r="K1701" s="46">
        <v>2.5200000000000004E-2</v>
      </c>
      <c r="L1701" s="47">
        <v>2.8000000000000004E-2</v>
      </c>
    </row>
    <row r="1702" spans="1:12" ht="12.75">
      <c r="A1702" s="41">
        <v>1659</v>
      </c>
      <c r="B1702" s="49" t="s">
        <v>1153</v>
      </c>
      <c r="C1702" s="46">
        <v>2.0033333333333335E-3</v>
      </c>
      <c r="D1702" s="46">
        <v>4.0066666666666671E-3</v>
      </c>
      <c r="E1702" s="46">
        <v>6.0100000000000006E-3</v>
      </c>
      <c r="F1702" s="46">
        <v>8.0133333333333341E-3</v>
      </c>
      <c r="G1702" s="46">
        <v>1.0016666666666667E-2</v>
      </c>
      <c r="H1702" s="46">
        <v>1.2019999999999999E-2</v>
      </c>
      <c r="I1702" s="46">
        <v>1.4023333333333332E-2</v>
      </c>
      <c r="J1702" s="46">
        <v>1.6026666666666665E-2</v>
      </c>
      <c r="K1702" s="46">
        <v>1.8029999999999997E-2</v>
      </c>
      <c r="L1702" s="47">
        <v>2.003333333333333E-2</v>
      </c>
    </row>
    <row r="1703" spans="1:12" ht="12.75">
      <c r="A1703" s="41">
        <v>1660</v>
      </c>
      <c r="B1703" s="49" t="s">
        <v>1153</v>
      </c>
      <c r="C1703" s="46">
        <v>6.5333333333333324E-4</v>
      </c>
      <c r="D1703" s="46">
        <v>1.3066666666666665E-3</v>
      </c>
      <c r="E1703" s="46">
        <v>1.9599999999999999E-3</v>
      </c>
      <c r="F1703" s="46">
        <v>2.613333333333333E-3</v>
      </c>
      <c r="G1703" s="46">
        <v>3.2666666666666664E-3</v>
      </c>
      <c r="H1703" s="46">
        <v>3.9199999999999999E-3</v>
      </c>
      <c r="I1703" s="46">
        <v>4.573333333333332E-3</v>
      </c>
      <c r="J1703" s="46">
        <v>5.2266666666666659E-3</v>
      </c>
      <c r="K1703" s="46">
        <v>5.8799999999999981E-3</v>
      </c>
      <c r="L1703" s="47">
        <v>6.533333333333332E-3</v>
      </c>
    </row>
    <row r="1704" spans="1:12" ht="12.75">
      <c r="A1704" s="41">
        <v>1661</v>
      </c>
      <c r="B1704" s="49" t="s">
        <v>1153</v>
      </c>
      <c r="C1704" s="46">
        <v>8.4666666666666668E-4</v>
      </c>
      <c r="D1704" s="46">
        <v>1.6933333333333334E-3</v>
      </c>
      <c r="E1704" s="46">
        <v>2.5400000000000002E-3</v>
      </c>
      <c r="F1704" s="46">
        <v>3.3866666666666667E-3</v>
      </c>
      <c r="G1704" s="46">
        <v>4.2333333333333337E-3</v>
      </c>
      <c r="H1704" s="46">
        <v>5.0800000000000012E-3</v>
      </c>
      <c r="I1704" s="46">
        <v>5.9266666666666678E-3</v>
      </c>
      <c r="J1704" s="46">
        <v>6.7733333333333343E-3</v>
      </c>
      <c r="K1704" s="46">
        <v>7.6200000000000018E-3</v>
      </c>
      <c r="L1704" s="47">
        <v>8.4666666666666692E-3</v>
      </c>
    </row>
    <row r="1705" spans="1:12" ht="12.75">
      <c r="A1705" s="41">
        <v>1662</v>
      </c>
      <c r="B1705" s="49" t="s">
        <v>1153</v>
      </c>
      <c r="C1705" s="46">
        <v>2.666666666666667E-5</v>
      </c>
      <c r="D1705" s="46">
        <v>5.333333333333334E-5</v>
      </c>
      <c r="E1705" s="46">
        <v>8.0000000000000007E-5</v>
      </c>
      <c r="F1705" s="46">
        <v>1.0666666666666668E-4</v>
      </c>
      <c r="G1705" s="46">
        <v>1.3333333333333334E-4</v>
      </c>
      <c r="H1705" s="46">
        <v>1.5999999999999999E-4</v>
      </c>
      <c r="I1705" s="46">
        <v>1.8666666666666666E-4</v>
      </c>
      <c r="J1705" s="46">
        <v>2.1333333333333333E-4</v>
      </c>
      <c r="K1705" s="46">
        <v>2.3999999999999998E-4</v>
      </c>
      <c r="L1705" s="47">
        <v>2.6666666666666663E-4</v>
      </c>
    </row>
    <row r="1706" spans="1:12" ht="12.75">
      <c r="A1706" s="41">
        <v>1663</v>
      </c>
      <c r="B1706" s="49" t="s">
        <v>1154</v>
      </c>
      <c r="C1706" s="46">
        <v>3.8999999999999998E-3</v>
      </c>
      <c r="D1706" s="46">
        <v>7.7999999999999996E-3</v>
      </c>
      <c r="E1706" s="46">
        <v>1.1699999999999999E-2</v>
      </c>
      <c r="F1706" s="46">
        <v>1.5599999999999999E-2</v>
      </c>
      <c r="G1706" s="46">
        <v>1.95E-2</v>
      </c>
      <c r="H1706" s="46">
        <v>2.3399999999999997E-2</v>
      </c>
      <c r="I1706" s="46">
        <v>2.7300000000000001E-2</v>
      </c>
      <c r="J1706" s="46">
        <v>3.1199999999999999E-2</v>
      </c>
      <c r="K1706" s="46">
        <v>3.5099999999999992E-2</v>
      </c>
      <c r="L1706" s="47">
        <v>3.8999999999999993E-2</v>
      </c>
    </row>
    <row r="1707" spans="1:12" ht="12.75">
      <c r="A1707" s="41">
        <v>1664</v>
      </c>
      <c r="B1707" s="49" t="s">
        <v>1155</v>
      </c>
      <c r="C1707" s="46">
        <v>5.8133333333333318E-3</v>
      </c>
      <c r="D1707" s="46">
        <v>1.1626666666666664E-2</v>
      </c>
      <c r="E1707" s="46">
        <v>1.7439999999999997E-2</v>
      </c>
      <c r="F1707" s="46">
        <v>2.3253333333333327E-2</v>
      </c>
      <c r="G1707" s="46">
        <v>2.9066666666666664E-2</v>
      </c>
      <c r="H1707" s="46">
        <v>3.4879999999999994E-2</v>
      </c>
      <c r="I1707" s="46">
        <v>4.0693333333333331E-2</v>
      </c>
      <c r="J1707" s="46">
        <v>4.6506666666666661E-2</v>
      </c>
      <c r="K1707" s="46">
        <v>5.2319999999999992E-2</v>
      </c>
      <c r="L1707" s="47">
        <v>5.8133333333333329E-2</v>
      </c>
    </row>
    <row r="1708" spans="1:12" ht="12.75">
      <c r="A1708" s="41">
        <v>1665</v>
      </c>
      <c r="B1708" s="49" t="s">
        <v>1156</v>
      </c>
      <c r="C1708" s="46">
        <v>2.6099999999999995E-3</v>
      </c>
      <c r="D1708" s="46">
        <v>5.2199999999999989E-3</v>
      </c>
      <c r="E1708" s="46">
        <v>7.8299999999999984E-3</v>
      </c>
      <c r="F1708" s="46">
        <v>1.0439999999999998E-2</v>
      </c>
      <c r="G1708" s="46">
        <v>1.3049999999999999E-2</v>
      </c>
      <c r="H1708" s="46">
        <v>1.566E-2</v>
      </c>
      <c r="I1708" s="46">
        <v>1.8270000000000002E-2</v>
      </c>
      <c r="J1708" s="46">
        <v>2.0879999999999999E-2</v>
      </c>
      <c r="K1708" s="46">
        <v>2.349E-2</v>
      </c>
      <c r="L1708" s="47">
        <v>2.6099999999999998E-2</v>
      </c>
    </row>
    <row r="1709" spans="1:12" ht="12.75">
      <c r="A1709" s="41">
        <v>1666</v>
      </c>
      <c r="B1709" s="49" t="s">
        <v>1156</v>
      </c>
      <c r="C1709" s="46">
        <v>5.3333333333333325E-4</v>
      </c>
      <c r="D1709" s="46">
        <v>1.0666666666666665E-3</v>
      </c>
      <c r="E1709" s="46">
        <v>1.5999999999999999E-3</v>
      </c>
      <c r="F1709" s="46">
        <v>2.133333333333333E-3</v>
      </c>
      <c r="G1709" s="46">
        <v>2.6666666666666666E-3</v>
      </c>
      <c r="H1709" s="46">
        <v>3.1999999999999997E-3</v>
      </c>
      <c r="I1709" s="46">
        <v>3.7333333333333329E-3</v>
      </c>
      <c r="J1709" s="46">
        <v>4.266666666666666E-3</v>
      </c>
      <c r="K1709" s="46">
        <v>4.7999999999999996E-3</v>
      </c>
      <c r="L1709" s="47">
        <v>5.3333333333333332E-3</v>
      </c>
    </row>
    <row r="1710" spans="1:12" ht="12.75">
      <c r="A1710" s="41">
        <v>1667</v>
      </c>
      <c r="B1710" s="49" t="s">
        <v>1157</v>
      </c>
      <c r="C1710" s="46">
        <v>3.9566666666666674E-3</v>
      </c>
      <c r="D1710" s="46">
        <v>7.9133333333333347E-3</v>
      </c>
      <c r="E1710" s="46">
        <v>1.1870000000000002E-2</v>
      </c>
      <c r="F1710" s="46">
        <v>1.5826666666666669E-2</v>
      </c>
      <c r="G1710" s="46">
        <v>1.9783333333333333E-2</v>
      </c>
      <c r="H1710" s="46">
        <v>2.3739999999999997E-2</v>
      </c>
      <c r="I1710" s="46">
        <v>2.7696666666666665E-2</v>
      </c>
      <c r="J1710" s="46">
        <v>3.1653333333333332E-2</v>
      </c>
      <c r="K1710" s="46">
        <v>3.5609999999999996E-2</v>
      </c>
      <c r="L1710" s="47">
        <v>3.956666666666666E-2</v>
      </c>
    </row>
    <row r="1711" spans="1:12" ht="12.75">
      <c r="A1711" s="41">
        <v>1668</v>
      </c>
      <c r="B1711" s="49" t="s">
        <v>1157</v>
      </c>
      <c r="C1711" s="46">
        <v>1.1066666666666666E-2</v>
      </c>
      <c r="D1711" s="46">
        <v>2.2133333333333331E-2</v>
      </c>
      <c r="E1711" s="46">
        <v>3.3199999999999993E-2</v>
      </c>
      <c r="F1711" s="46">
        <v>4.4266666666666662E-2</v>
      </c>
      <c r="G1711" s="46">
        <v>5.5333333333333332E-2</v>
      </c>
      <c r="H1711" s="46">
        <v>6.6399999999999987E-2</v>
      </c>
      <c r="I1711" s="46">
        <v>7.7466666666666656E-2</v>
      </c>
      <c r="J1711" s="46">
        <v>8.8533333333333325E-2</v>
      </c>
      <c r="K1711" s="46">
        <v>9.959999999999998E-2</v>
      </c>
      <c r="L1711" s="47">
        <v>0.11066666666666664</v>
      </c>
    </row>
    <row r="1712" spans="1:12" ht="12.75">
      <c r="A1712" s="41">
        <v>1669</v>
      </c>
      <c r="B1712" s="49" t="s">
        <v>1157</v>
      </c>
      <c r="C1712" s="46">
        <v>9.7333333333333334E-3</v>
      </c>
      <c r="D1712" s="46">
        <v>1.9466666666666667E-2</v>
      </c>
      <c r="E1712" s="46">
        <v>2.92E-2</v>
      </c>
      <c r="F1712" s="46">
        <v>3.8933333333333334E-2</v>
      </c>
      <c r="G1712" s="46">
        <v>4.8666666666666664E-2</v>
      </c>
      <c r="H1712" s="46">
        <v>5.8400000000000001E-2</v>
      </c>
      <c r="I1712" s="46">
        <v>6.8133333333333337E-2</v>
      </c>
      <c r="J1712" s="46">
        <v>7.7866666666666667E-2</v>
      </c>
      <c r="K1712" s="46">
        <v>8.7600000000000011E-2</v>
      </c>
      <c r="L1712" s="47">
        <v>9.7333333333333355E-2</v>
      </c>
    </row>
    <row r="1713" spans="1:12" ht="12.75">
      <c r="A1713" s="41">
        <v>1670</v>
      </c>
      <c r="B1713" s="49" t="s">
        <v>1157</v>
      </c>
      <c r="C1713" s="46">
        <v>2.3666666666666668E-4</v>
      </c>
      <c r="D1713" s="46">
        <v>4.7333333333333336E-4</v>
      </c>
      <c r="E1713" s="46">
        <v>7.1000000000000002E-4</v>
      </c>
      <c r="F1713" s="46">
        <v>9.4666666666666673E-4</v>
      </c>
      <c r="G1713" s="46">
        <v>1.1833333333333333E-3</v>
      </c>
      <c r="H1713" s="46">
        <v>1.4199999999999998E-3</v>
      </c>
      <c r="I1713" s="46">
        <v>1.6566666666666665E-3</v>
      </c>
      <c r="J1713" s="46">
        <v>1.8933333333333332E-3</v>
      </c>
      <c r="K1713" s="46">
        <v>2.1299999999999999E-3</v>
      </c>
      <c r="L1713" s="47">
        <v>2.3666666666666662E-3</v>
      </c>
    </row>
    <row r="1714" spans="1:12" ht="12.75">
      <c r="A1714" s="41">
        <v>1671</v>
      </c>
      <c r="B1714" s="49" t="s">
        <v>1157</v>
      </c>
      <c r="C1714" s="46">
        <v>7.9999999999999993E-5</v>
      </c>
      <c r="D1714" s="46">
        <v>1.5999999999999999E-4</v>
      </c>
      <c r="E1714" s="46">
        <v>2.3999999999999998E-4</v>
      </c>
      <c r="F1714" s="46">
        <v>3.1999999999999997E-4</v>
      </c>
      <c r="G1714" s="46">
        <v>4.0000000000000002E-4</v>
      </c>
      <c r="H1714" s="46">
        <v>4.8000000000000007E-4</v>
      </c>
      <c r="I1714" s="46">
        <v>5.6000000000000006E-4</v>
      </c>
      <c r="J1714" s="46">
        <v>6.4000000000000005E-4</v>
      </c>
      <c r="K1714" s="46">
        <v>7.2000000000000015E-4</v>
      </c>
      <c r="L1714" s="47">
        <v>8.0000000000000004E-4</v>
      </c>
    </row>
    <row r="1715" spans="1:12" ht="12.75">
      <c r="A1715" s="41">
        <v>1672</v>
      </c>
      <c r="B1715" s="49" t="s">
        <v>1158</v>
      </c>
      <c r="C1715" s="46">
        <v>6.6666666666666656E-5</v>
      </c>
      <c r="D1715" s="46">
        <v>1.3333333333333331E-4</v>
      </c>
      <c r="E1715" s="46">
        <v>1.9999999999999998E-4</v>
      </c>
      <c r="F1715" s="46">
        <v>2.6666666666666663E-4</v>
      </c>
      <c r="G1715" s="46">
        <v>3.3333333333333332E-4</v>
      </c>
      <c r="H1715" s="46">
        <v>3.9999999999999996E-4</v>
      </c>
      <c r="I1715" s="46">
        <v>4.6666666666666661E-4</v>
      </c>
      <c r="J1715" s="46">
        <v>5.3333333333333325E-4</v>
      </c>
      <c r="K1715" s="46">
        <v>5.9999999999999995E-4</v>
      </c>
      <c r="L1715" s="47">
        <v>6.6666666666666664E-4</v>
      </c>
    </row>
    <row r="1716" spans="1:12" ht="12.75">
      <c r="A1716" s="41">
        <v>1673</v>
      </c>
      <c r="B1716" s="49" t="s">
        <v>1158</v>
      </c>
      <c r="C1716" s="46">
        <v>7.8733333333333329E-3</v>
      </c>
      <c r="D1716" s="46">
        <v>1.5746666666666666E-2</v>
      </c>
      <c r="E1716" s="46">
        <v>2.3619999999999999E-2</v>
      </c>
      <c r="F1716" s="46">
        <v>3.1493333333333332E-2</v>
      </c>
      <c r="G1716" s="46">
        <v>3.9366666666666668E-2</v>
      </c>
      <c r="H1716" s="46">
        <v>4.7239999999999997E-2</v>
      </c>
      <c r="I1716" s="46">
        <v>5.5113333333333327E-2</v>
      </c>
      <c r="J1716" s="46">
        <v>6.2986666666666663E-2</v>
      </c>
      <c r="K1716" s="46">
        <v>7.0859999999999979E-2</v>
      </c>
      <c r="L1716" s="47">
        <v>7.8733333333333322E-2</v>
      </c>
    </row>
    <row r="1717" spans="1:12" ht="12.75">
      <c r="A1717" s="41">
        <v>1674</v>
      </c>
      <c r="B1717" s="49" t="s">
        <v>1159</v>
      </c>
      <c r="C1717" s="46">
        <v>4.2566666666666664E-3</v>
      </c>
      <c r="D1717" s="46">
        <v>8.5133333333333328E-3</v>
      </c>
      <c r="E1717" s="46">
        <v>1.277E-2</v>
      </c>
      <c r="F1717" s="46">
        <v>1.7026666666666666E-2</v>
      </c>
      <c r="G1717" s="46">
        <v>2.1283333333333331E-2</v>
      </c>
      <c r="H1717" s="46">
        <v>2.554E-2</v>
      </c>
      <c r="I1717" s="46">
        <v>2.9796666666666662E-2</v>
      </c>
      <c r="J1717" s="46">
        <v>3.4053333333333331E-2</v>
      </c>
      <c r="K1717" s="46">
        <v>3.8309999999999997E-2</v>
      </c>
      <c r="L1717" s="47">
        <v>4.2566666666666669E-2</v>
      </c>
    </row>
    <row r="1718" spans="1:12" ht="12.75">
      <c r="A1718" s="41">
        <v>1675</v>
      </c>
      <c r="B1718" s="49" t="s">
        <v>1160</v>
      </c>
      <c r="C1718" s="46">
        <v>6.7766666666666669E-3</v>
      </c>
      <c r="D1718" s="46">
        <v>1.3553333333333334E-2</v>
      </c>
      <c r="E1718" s="46">
        <v>2.0330000000000001E-2</v>
      </c>
      <c r="F1718" s="46">
        <v>2.7106666666666668E-2</v>
      </c>
      <c r="G1718" s="46">
        <v>3.3883333333333335E-2</v>
      </c>
      <c r="H1718" s="46">
        <v>4.0659999999999995E-2</v>
      </c>
      <c r="I1718" s="46">
        <v>4.7436666666666662E-2</v>
      </c>
      <c r="J1718" s="46">
        <v>5.4213333333333336E-2</v>
      </c>
      <c r="K1718" s="46">
        <v>6.0990000000000003E-2</v>
      </c>
      <c r="L1718" s="47">
        <v>6.7766666666666669E-2</v>
      </c>
    </row>
    <row r="1719" spans="1:12" ht="12.75">
      <c r="A1719" s="41">
        <v>1676</v>
      </c>
      <c r="B1719" s="49" t="s">
        <v>1161</v>
      </c>
      <c r="C1719" s="46">
        <v>2.9333333333333327E-4</v>
      </c>
      <c r="D1719" s="46">
        <v>5.8666666666666654E-4</v>
      </c>
      <c r="E1719" s="46">
        <v>8.7999999999999981E-4</v>
      </c>
      <c r="F1719" s="46">
        <v>1.1733333333333331E-3</v>
      </c>
      <c r="G1719" s="46">
        <v>1.4666666666666665E-3</v>
      </c>
      <c r="H1719" s="46">
        <v>1.7599999999999998E-3</v>
      </c>
      <c r="I1719" s="46">
        <v>2.0533333333333332E-3</v>
      </c>
      <c r="J1719" s="46">
        <v>2.3466666666666666E-3</v>
      </c>
      <c r="K1719" s="46">
        <v>2.64E-3</v>
      </c>
      <c r="L1719" s="47">
        <v>2.9333333333333329E-3</v>
      </c>
    </row>
    <row r="1720" spans="1:12" ht="12.75">
      <c r="A1720" s="41">
        <v>1677</v>
      </c>
      <c r="B1720" s="49" t="s">
        <v>1162</v>
      </c>
      <c r="C1720" s="46">
        <v>9.9999999999999991E-6</v>
      </c>
      <c r="D1720" s="46">
        <v>1.9999999999999998E-5</v>
      </c>
      <c r="E1720" s="46">
        <v>2.9999999999999997E-5</v>
      </c>
      <c r="F1720" s="46">
        <v>3.9999999999999996E-5</v>
      </c>
      <c r="G1720" s="46">
        <v>5.0000000000000002E-5</v>
      </c>
      <c r="H1720" s="46">
        <v>6.0000000000000008E-5</v>
      </c>
      <c r="I1720" s="46">
        <v>7.0000000000000007E-5</v>
      </c>
      <c r="J1720" s="46">
        <v>8.0000000000000007E-5</v>
      </c>
      <c r="K1720" s="46">
        <v>9.0000000000000019E-5</v>
      </c>
      <c r="L1720" s="47">
        <v>1E-4</v>
      </c>
    </row>
    <row r="1721" spans="1:12" ht="12.75">
      <c r="A1721" s="41">
        <v>1678</v>
      </c>
      <c r="B1721" s="49" t="s">
        <v>1163</v>
      </c>
      <c r="C1721" s="46">
        <v>4.4666666666666666E-4</v>
      </c>
      <c r="D1721" s="46">
        <v>8.9333333333333333E-4</v>
      </c>
      <c r="E1721" s="46">
        <v>1.34E-3</v>
      </c>
      <c r="F1721" s="46">
        <v>1.7866666666666667E-3</v>
      </c>
      <c r="G1721" s="46">
        <v>2.2333333333333337E-3</v>
      </c>
      <c r="H1721" s="46">
        <v>2.6800000000000001E-3</v>
      </c>
      <c r="I1721" s="46">
        <v>3.1266666666666674E-3</v>
      </c>
      <c r="J1721" s="46">
        <v>3.5733333333333337E-3</v>
      </c>
      <c r="K1721" s="46">
        <v>4.020000000000001E-3</v>
      </c>
      <c r="L1721" s="47">
        <v>4.4666666666666674E-3</v>
      </c>
    </row>
    <row r="1722" spans="1:12" ht="12.75">
      <c r="A1722" s="41">
        <v>1679</v>
      </c>
      <c r="B1722" s="49" t="s">
        <v>1164</v>
      </c>
      <c r="C1722" s="46">
        <v>6.2666666666666665E-4</v>
      </c>
      <c r="D1722" s="46">
        <v>1.2533333333333333E-3</v>
      </c>
      <c r="E1722" s="46">
        <v>1.8799999999999999E-3</v>
      </c>
      <c r="F1722" s="46">
        <v>2.5066666666666666E-3</v>
      </c>
      <c r="G1722" s="46">
        <v>3.1333333333333335E-3</v>
      </c>
      <c r="H1722" s="46">
        <v>3.7599999999999999E-3</v>
      </c>
      <c r="I1722" s="46">
        <v>4.3866666666666663E-3</v>
      </c>
      <c r="J1722" s="46">
        <v>5.0133333333333332E-3</v>
      </c>
      <c r="K1722" s="46">
        <v>5.64E-3</v>
      </c>
      <c r="L1722" s="47">
        <v>6.2666666666666669E-3</v>
      </c>
    </row>
    <row r="1723" spans="1:12" ht="12.75">
      <c r="A1723" s="41">
        <v>1680</v>
      </c>
      <c r="B1723" s="49" t="s">
        <v>1165</v>
      </c>
      <c r="C1723" s="46">
        <v>1.5333333333333334E-4</v>
      </c>
      <c r="D1723" s="46">
        <v>3.0666666666666668E-4</v>
      </c>
      <c r="E1723" s="46">
        <v>4.6000000000000001E-4</v>
      </c>
      <c r="F1723" s="46">
        <v>6.1333333333333335E-4</v>
      </c>
      <c r="G1723" s="46">
        <v>7.6666666666666658E-4</v>
      </c>
      <c r="H1723" s="46">
        <v>9.1999999999999981E-4</v>
      </c>
      <c r="I1723" s="46">
        <v>1.0733333333333333E-3</v>
      </c>
      <c r="J1723" s="46">
        <v>1.2266666666666665E-3</v>
      </c>
      <c r="K1723" s="46">
        <v>1.3799999999999997E-3</v>
      </c>
      <c r="L1723" s="47">
        <v>1.5333333333333332E-3</v>
      </c>
    </row>
    <row r="1724" spans="1:12" ht="12.75">
      <c r="A1724" s="41">
        <v>1681</v>
      </c>
      <c r="B1724" s="49" t="s">
        <v>1166</v>
      </c>
      <c r="C1724" s="46">
        <v>3.2199999999999998E-3</v>
      </c>
      <c r="D1724" s="46">
        <v>6.4399999999999995E-3</v>
      </c>
      <c r="E1724" s="46">
        <v>9.6599999999999984E-3</v>
      </c>
      <c r="F1724" s="46">
        <v>1.2879999999999999E-2</v>
      </c>
      <c r="G1724" s="46">
        <v>1.61E-2</v>
      </c>
      <c r="H1724" s="46">
        <v>1.9319999999999997E-2</v>
      </c>
      <c r="I1724" s="46">
        <v>2.2539999999999998E-2</v>
      </c>
      <c r="J1724" s="46">
        <v>2.5759999999999998E-2</v>
      </c>
      <c r="K1724" s="46">
        <v>2.8979999999999995E-2</v>
      </c>
      <c r="L1724" s="47">
        <v>3.2199999999999993E-2</v>
      </c>
    </row>
    <row r="1725" spans="1:12" ht="12.75">
      <c r="A1725" s="41">
        <v>1682</v>
      </c>
      <c r="B1725" s="49" t="s">
        <v>1090</v>
      </c>
      <c r="C1725" s="46">
        <v>2.4000000000000002E-3</v>
      </c>
      <c r="D1725" s="46">
        <v>4.8000000000000004E-3</v>
      </c>
      <c r="E1725" s="46">
        <v>7.2000000000000007E-3</v>
      </c>
      <c r="F1725" s="46">
        <v>9.6000000000000009E-3</v>
      </c>
      <c r="G1725" s="46">
        <v>1.2E-2</v>
      </c>
      <c r="H1725" s="46">
        <v>1.4400000000000001E-2</v>
      </c>
      <c r="I1725" s="46">
        <v>1.6800000000000002E-2</v>
      </c>
      <c r="J1725" s="46">
        <v>1.9200000000000002E-2</v>
      </c>
      <c r="K1725" s="46">
        <v>2.1600000000000005E-2</v>
      </c>
      <c r="L1725" s="47">
        <v>2.4000000000000007E-2</v>
      </c>
    </row>
    <row r="1726" spans="1:12" ht="12.75">
      <c r="A1726" s="41">
        <v>1683</v>
      </c>
      <c r="B1726" s="49" t="s">
        <v>1167</v>
      </c>
      <c r="C1726" s="46">
        <v>9.6000000000000013E-4</v>
      </c>
      <c r="D1726" s="46">
        <v>1.9200000000000003E-3</v>
      </c>
      <c r="E1726" s="46">
        <v>2.8800000000000006E-3</v>
      </c>
      <c r="F1726" s="46">
        <v>3.8400000000000005E-3</v>
      </c>
      <c r="G1726" s="46">
        <v>4.8000000000000004E-3</v>
      </c>
      <c r="H1726" s="46">
        <v>5.7600000000000004E-3</v>
      </c>
      <c r="I1726" s="46">
        <v>6.7200000000000003E-3</v>
      </c>
      <c r="J1726" s="46">
        <v>7.6800000000000011E-3</v>
      </c>
      <c r="K1726" s="46">
        <v>8.6400000000000001E-3</v>
      </c>
      <c r="L1726" s="47">
        <v>9.6000000000000009E-3</v>
      </c>
    </row>
    <row r="1727" spans="1:12" ht="12.75">
      <c r="A1727" s="41">
        <v>1684</v>
      </c>
      <c r="B1727" s="49" t="s">
        <v>1168</v>
      </c>
      <c r="C1727" s="46">
        <v>2.3366666666666666E-3</v>
      </c>
      <c r="D1727" s="46">
        <v>4.6733333333333332E-3</v>
      </c>
      <c r="E1727" s="46">
        <v>7.0099999999999997E-3</v>
      </c>
      <c r="F1727" s="46">
        <v>9.3466666666666663E-3</v>
      </c>
      <c r="G1727" s="46">
        <v>1.1683333333333334E-2</v>
      </c>
      <c r="H1727" s="46">
        <v>1.4019999999999999E-2</v>
      </c>
      <c r="I1727" s="46">
        <v>1.6356666666666665E-2</v>
      </c>
      <c r="J1727" s="46">
        <v>1.8693333333333333E-2</v>
      </c>
      <c r="K1727" s="46">
        <v>2.103E-2</v>
      </c>
      <c r="L1727" s="47">
        <v>2.3366666666666668E-2</v>
      </c>
    </row>
    <row r="1728" spans="1:12" ht="12.75">
      <c r="A1728" s="41">
        <v>1685</v>
      </c>
      <c r="B1728" s="49" t="s">
        <v>1168</v>
      </c>
      <c r="C1728" s="46">
        <v>2.0000000000000001E-4</v>
      </c>
      <c r="D1728" s="46">
        <v>4.0000000000000002E-4</v>
      </c>
      <c r="E1728" s="46">
        <v>6.0000000000000006E-4</v>
      </c>
      <c r="F1728" s="46">
        <v>8.0000000000000004E-4</v>
      </c>
      <c r="G1728" s="46">
        <v>1E-3</v>
      </c>
      <c r="H1728" s="46">
        <v>1.2000000000000001E-3</v>
      </c>
      <c r="I1728" s="46">
        <v>1.4000000000000002E-3</v>
      </c>
      <c r="J1728" s="46">
        <v>1.6000000000000003E-3</v>
      </c>
      <c r="K1728" s="46">
        <v>1.8000000000000004E-3</v>
      </c>
      <c r="L1728" s="47">
        <v>2.0000000000000005E-3</v>
      </c>
    </row>
    <row r="1729" spans="1:12" ht="12.75">
      <c r="A1729" s="41">
        <v>1686</v>
      </c>
      <c r="B1729" s="49" t="s">
        <v>1168</v>
      </c>
      <c r="C1729" s="46">
        <v>6.7699999999999991E-3</v>
      </c>
      <c r="D1729" s="46">
        <v>1.3539999999999998E-2</v>
      </c>
      <c r="E1729" s="46">
        <v>2.0309999999999998E-2</v>
      </c>
      <c r="F1729" s="46">
        <v>2.7079999999999996E-2</v>
      </c>
      <c r="G1729" s="46">
        <v>3.3849999999999998E-2</v>
      </c>
      <c r="H1729" s="46">
        <v>4.0620000000000003E-2</v>
      </c>
      <c r="I1729" s="46">
        <v>4.7390000000000002E-2</v>
      </c>
      <c r="J1729" s="46">
        <v>5.416E-2</v>
      </c>
      <c r="K1729" s="46">
        <v>6.0930000000000005E-2</v>
      </c>
      <c r="L1729" s="47">
        <v>6.770000000000001E-2</v>
      </c>
    </row>
    <row r="1730" spans="1:12" ht="12.75">
      <c r="A1730" s="41">
        <v>1687</v>
      </c>
      <c r="B1730" s="49" t="s">
        <v>1168</v>
      </c>
      <c r="C1730" s="46">
        <v>9.5666666666666665E-4</v>
      </c>
      <c r="D1730" s="46">
        <v>1.9133333333333333E-3</v>
      </c>
      <c r="E1730" s="46">
        <v>2.8700000000000002E-3</v>
      </c>
      <c r="F1730" s="46">
        <v>3.8266666666666666E-3</v>
      </c>
      <c r="G1730" s="46">
        <v>4.7833333333333339E-3</v>
      </c>
      <c r="H1730" s="46">
        <v>5.7400000000000003E-3</v>
      </c>
      <c r="I1730" s="46">
        <v>6.6966666666666667E-3</v>
      </c>
      <c r="J1730" s="46">
        <v>7.6533333333333332E-3</v>
      </c>
      <c r="K1730" s="46">
        <v>8.6099999999999996E-3</v>
      </c>
      <c r="L1730" s="47">
        <v>9.5666666666666678E-3</v>
      </c>
    </row>
    <row r="1731" spans="1:12" ht="12.75">
      <c r="A1731" s="41">
        <v>1688</v>
      </c>
      <c r="B1731" s="49" t="s">
        <v>1169</v>
      </c>
      <c r="C1731" s="46">
        <v>6.0533333333333324E-3</v>
      </c>
      <c r="D1731" s="46">
        <v>1.2106666666666665E-2</v>
      </c>
      <c r="E1731" s="46">
        <v>1.8159999999999996E-2</v>
      </c>
      <c r="F1731" s="46">
        <v>2.421333333333333E-2</v>
      </c>
      <c r="G1731" s="46">
        <v>3.0266666666666664E-2</v>
      </c>
      <c r="H1731" s="46">
        <v>3.6319999999999998E-2</v>
      </c>
      <c r="I1731" s="46">
        <v>4.2373333333333332E-2</v>
      </c>
      <c r="J1731" s="46">
        <v>4.842666666666666E-2</v>
      </c>
      <c r="K1731" s="46">
        <v>5.4480000000000001E-2</v>
      </c>
      <c r="L1731" s="47">
        <v>6.0533333333333328E-2</v>
      </c>
    </row>
    <row r="1732" spans="1:12" ht="12.75">
      <c r="A1732" s="41">
        <v>1689</v>
      </c>
      <c r="B1732" s="49" t="s">
        <v>1170</v>
      </c>
      <c r="C1732" s="46">
        <v>6.6666666666666675E-6</v>
      </c>
      <c r="D1732" s="46">
        <v>1.3333333333333335E-5</v>
      </c>
      <c r="E1732" s="46">
        <v>2.0000000000000002E-5</v>
      </c>
      <c r="F1732" s="46">
        <v>2.666666666666667E-5</v>
      </c>
      <c r="G1732" s="46">
        <v>3.3333333333333335E-5</v>
      </c>
      <c r="H1732" s="46">
        <v>3.9999999999999996E-5</v>
      </c>
      <c r="I1732" s="46">
        <v>4.6666666666666665E-5</v>
      </c>
      <c r="J1732" s="46">
        <v>5.3333333333333333E-5</v>
      </c>
      <c r="K1732" s="46">
        <v>5.9999999999999995E-5</v>
      </c>
      <c r="L1732" s="47">
        <v>6.6666666666666656E-5</v>
      </c>
    </row>
    <row r="1733" spans="1:12" ht="12.75">
      <c r="A1733" s="41">
        <v>1690</v>
      </c>
      <c r="B1733" s="49" t="s">
        <v>1171</v>
      </c>
      <c r="C1733" s="46">
        <v>1.1233333333333334E-3</v>
      </c>
      <c r="D1733" s="46">
        <v>2.2466666666666668E-3</v>
      </c>
      <c r="E1733" s="46">
        <v>3.3700000000000002E-3</v>
      </c>
      <c r="F1733" s="46">
        <v>4.4933333333333336E-3</v>
      </c>
      <c r="G1733" s="46">
        <v>5.6166666666666665E-3</v>
      </c>
      <c r="H1733" s="46">
        <v>6.7400000000000003E-3</v>
      </c>
      <c r="I1733" s="46">
        <v>7.8633333333333333E-3</v>
      </c>
      <c r="J1733" s="46">
        <v>8.9866666666666671E-3</v>
      </c>
      <c r="K1733" s="46">
        <v>1.0110000000000001E-2</v>
      </c>
      <c r="L1733" s="47">
        <v>1.1233333333333335E-2</v>
      </c>
    </row>
    <row r="1734" spans="1:12" ht="12.75">
      <c r="A1734" s="41">
        <v>1691</v>
      </c>
      <c r="B1734" s="49" t="s">
        <v>1172</v>
      </c>
      <c r="C1734" s="46">
        <v>3.6699999999999997E-2</v>
      </c>
      <c r="D1734" s="46">
        <v>7.3399999999999993E-2</v>
      </c>
      <c r="E1734" s="46">
        <v>0.11009999999999999</v>
      </c>
      <c r="F1734" s="46">
        <v>0.14679999999999999</v>
      </c>
      <c r="G1734" s="46">
        <v>0.1835</v>
      </c>
      <c r="H1734" s="46">
        <v>0.22019999999999998</v>
      </c>
      <c r="I1734" s="46">
        <v>0.25689999999999996</v>
      </c>
      <c r="J1734" s="46">
        <v>0.29359999999999997</v>
      </c>
      <c r="K1734" s="46">
        <v>0.33029999999999998</v>
      </c>
      <c r="L1734" s="47">
        <v>0.36699999999999999</v>
      </c>
    </row>
    <row r="1735" spans="1:12" ht="12.75">
      <c r="A1735" s="41">
        <v>1692</v>
      </c>
      <c r="B1735" s="49" t="s">
        <v>1173</v>
      </c>
      <c r="C1735" s="46">
        <v>1.3333333333333331E-4</v>
      </c>
      <c r="D1735" s="46">
        <v>2.6666666666666663E-4</v>
      </c>
      <c r="E1735" s="46">
        <v>3.9999999999999996E-4</v>
      </c>
      <c r="F1735" s="46">
        <v>5.3333333333333325E-4</v>
      </c>
      <c r="G1735" s="46">
        <v>6.6666666666666664E-4</v>
      </c>
      <c r="H1735" s="46">
        <v>7.9999999999999993E-4</v>
      </c>
      <c r="I1735" s="46">
        <v>9.3333333333333322E-4</v>
      </c>
      <c r="J1735" s="46">
        <v>1.0666666666666665E-3</v>
      </c>
      <c r="K1735" s="46">
        <v>1.1999999999999999E-3</v>
      </c>
      <c r="L1735" s="47">
        <v>1.3333333333333333E-3</v>
      </c>
    </row>
    <row r="1736" spans="1:12" ht="12.75">
      <c r="A1736" s="41">
        <v>1693</v>
      </c>
      <c r="B1736" s="49" t="s">
        <v>1156</v>
      </c>
      <c r="C1736" s="46">
        <v>5.0000000000000001E-4</v>
      </c>
      <c r="D1736" s="46">
        <v>1E-3</v>
      </c>
      <c r="E1736" s="46">
        <v>1.5E-3</v>
      </c>
      <c r="F1736" s="46">
        <v>2E-3</v>
      </c>
      <c r="G1736" s="46">
        <v>2.5000000000000005E-3</v>
      </c>
      <c r="H1736" s="46">
        <v>3.0000000000000009E-3</v>
      </c>
      <c r="I1736" s="46">
        <v>3.5000000000000009E-3</v>
      </c>
      <c r="J1736" s="46">
        <v>4.000000000000001E-3</v>
      </c>
      <c r="K1736" s="46">
        <v>4.5000000000000014E-3</v>
      </c>
      <c r="L1736" s="47">
        <v>5.0000000000000018E-3</v>
      </c>
    </row>
    <row r="1737" spans="1:12" ht="12.75">
      <c r="A1737" s="41">
        <v>1694</v>
      </c>
      <c r="B1737" s="49" t="s">
        <v>1174</v>
      </c>
      <c r="C1737" s="46">
        <v>8.6666666666666668E-5</v>
      </c>
      <c r="D1737" s="46">
        <v>1.7333333333333334E-4</v>
      </c>
      <c r="E1737" s="46">
        <v>2.6000000000000003E-4</v>
      </c>
      <c r="F1737" s="46">
        <v>3.4666666666666667E-4</v>
      </c>
      <c r="G1737" s="46">
        <v>4.3333333333333331E-4</v>
      </c>
      <c r="H1737" s="46">
        <v>5.2000000000000006E-4</v>
      </c>
      <c r="I1737" s="46">
        <v>6.066666666666667E-4</v>
      </c>
      <c r="J1737" s="46">
        <v>6.9333333333333334E-4</v>
      </c>
      <c r="K1737" s="46">
        <v>7.8000000000000009E-4</v>
      </c>
      <c r="L1737" s="47">
        <v>8.6666666666666684E-4</v>
      </c>
    </row>
    <row r="1738" spans="1:12" ht="12.75">
      <c r="A1738" s="41">
        <v>1695</v>
      </c>
      <c r="B1738" s="49" t="s">
        <v>1174</v>
      </c>
      <c r="C1738" s="46">
        <v>4.0299999999999997E-3</v>
      </c>
      <c r="D1738" s="46">
        <v>8.0599999999999995E-3</v>
      </c>
      <c r="E1738" s="46">
        <v>1.209E-2</v>
      </c>
      <c r="F1738" s="46">
        <v>1.6119999999999999E-2</v>
      </c>
      <c r="G1738" s="46">
        <v>2.0150000000000001E-2</v>
      </c>
      <c r="H1738" s="46">
        <v>2.418E-2</v>
      </c>
      <c r="I1738" s="46">
        <v>2.8209999999999999E-2</v>
      </c>
      <c r="J1738" s="46">
        <v>3.2239999999999998E-2</v>
      </c>
      <c r="K1738" s="46">
        <v>3.6269999999999997E-2</v>
      </c>
      <c r="L1738" s="47">
        <v>4.0300000000000002E-2</v>
      </c>
    </row>
    <row r="1739" spans="1:12" ht="12.75">
      <c r="A1739" s="41">
        <v>1696</v>
      </c>
      <c r="B1739" s="49" t="s">
        <v>1126</v>
      </c>
      <c r="C1739" s="46">
        <v>3.9333333333333338E-3</v>
      </c>
      <c r="D1739" s="46">
        <v>7.8666666666666676E-3</v>
      </c>
      <c r="E1739" s="46">
        <v>1.1800000000000001E-2</v>
      </c>
      <c r="F1739" s="46">
        <v>1.5733333333333335E-2</v>
      </c>
      <c r="G1739" s="46">
        <v>1.9666666666666666E-2</v>
      </c>
      <c r="H1739" s="46">
        <v>2.3600000000000003E-2</v>
      </c>
      <c r="I1739" s="46">
        <v>2.753333333333334E-2</v>
      </c>
      <c r="J1739" s="46">
        <v>3.1466666666666671E-2</v>
      </c>
      <c r="K1739" s="46">
        <v>3.5400000000000008E-2</v>
      </c>
      <c r="L1739" s="47">
        <v>3.9333333333333345E-2</v>
      </c>
    </row>
    <row r="1740" spans="1:12" ht="12.75">
      <c r="A1740" s="41">
        <v>1697</v>
      </c>
      <c r="B1740" s="49" t="s">
        <v>1175</v>
      </c>
      <c r="C1740" s="46">
        <v>2.6800000000000001E-3</v>
      </c>
      <c r="D1740" s="46">
        <v>5.3600000000000002E-3</v>
      </c>
      <c r="E1740" s="46">
        <v>8.0400000000000003E-3</v>
      </c>
      <c r="F1740" s="46">
        <v>1.072E-2</v>
      </c>
      <c r="G1740" s="46">
        <v>1.3399999999999999E-2</v>
      </c>
      <c r="H1740" s="46">
        <v>1.6080000000000001E-2</v>
      </c>
      <c r="I1740" s="46">
        <v>1.8760000000000002E-2</v>
      </c>
      <c r="J1740" s="46">
        <v>2.1440000000000001E-2</v>
      </c>
      <c r="K1740" s="46">
        <v>2.4120000000000003E-2</v>
      </c>
      <c r="L1740" s="47">
        <v>2.6799999999999997E-2</v>
      </c>
    </row>
    <row r="1741" spans="1:12" ht="12.75">
      <c r="A1741" s="41">
        <v>1698</v>
      </c>
      <c r="B1741" s="49" t="s">
        <v>1176</v>
      </c>
      <c r="C1741" s="46">
        <v>3.48E-3</v>
      </c>
      <c r="D1741" s="46">
        <v>6.96E-3</v>
      </c>
      <c r="E1741" s="46">
        <v>1.044E-2</v>
      </c>
      <c r="F1741" s="46">
        <v>1.392E-2</v>
      </c>
      <c r="G1741" s="46">
        <v>1.7399999999999999E-2</v>
      </c>
      <c r="H1741" s="46">
        <v>2.0879999999999996E-2</v>
      </c>
      <c r="I1741" s="46">
        <v>2.4359999999999996E-2</v>
      </c>
      <c r="J1741" s="46">
        <v>2.7839999999999997E-2</v>
      </c>
      <c r="K1741" s="46">
        <v>3.1319999999999994E-2</v>
      </c>
      <c r="L1741" s="47">
        <v>3.4799999999999991E-2</v>
      </c>
    </row>
    <row r="1742" spans="1:12" ht="12.75">
      <c r="A1742" s="41">
        <v>1699</v>
      </c>
      <c r="B1742" s="49" t="s">
        <v>1177</v>
      </c>
      <c r="C1742" s="46">
        <v>1.3690000000000001E-2</v>
      </c>
      <c r="D1742" s="46">
        <v>2.7380000000000002E-2</v>
      </c>
      <c r="E1742" s="46">
        <v>4.1070000000000002E-2</v>
      </c>
      <c r="F1742" s="46">
        <v>5.4760000000000003E-2</v>
      </c>
      <c r="G1742" s="46">
        <v>6.8449999999999997E-2</v>
      </c>
      <c r="H1742" s="46">
        <v>8.2139999999999991E-2</v>
      </c>
      <c r="I1742" s="46">
        <v>9.5829999999999999E-2</v>
      </c>
      <c r="J1742" s="46">
        <v>0.10952000000000001</v>
      </c>
      <c r="K1742" s="46">
        <v>0.12321000000000001</v>
      </c>
      <c r="L1742" s="47">
        <v>0.13690000000000002</v>
      </c>
    </row>
    <row r="1743" spans="1:12" ht="12.75">
      <c r="A1743" s="41">
        <v>1700</v>
      </c>
      <c r="B1743" s="49" t="s">
        <v>1178</v>
      </c>
      <c r="C1743" s="46">
        <v>9.6666666666666667E-5</v>
      </c>
      <c r="D1743" s="46">
        <v>1.9333333333333333E-4</v>
      </c>
      <c r="E1743" s="46">
        <v>2.9E-4</v>
      </c>
      <c r="F1743" s="46">
        <v>3.8666666666666667E-4</v>
      </c>
      <c r="G1743" s="46">
        <v>4.8333333333333334E-4</v>
      </c>
      <c r="H1743" s="46">
        <v>5.8E-4</v>
      </c>
      <c r="I1743" s="46">
        <v>6.7666666666666667E-4</v>
      </c>
      <c r="J1743" s="46">
        <v>7.7333333333333334E-4</v>
      </c>
      <c r="K1743" s="46">
        <v>8.7000000000000001E-4</v>
      </c>
      <c r="L1743" s="47">
        <v>9.6666666666666667E-4</v>
      </c>
    </row>
    <row r="1744" spans="1:12" ht="12.75">
      <c r="A1744" s="41">
        <v>1701</v>
      </c>
      <c r="B1744" s="49" t="s">
        <v>1179</v>
      </c>
      <c r="C1744" s="46">
        <v>2.433333333333333E-4</v>
      </c>
      <c r="D1744" s="46">
        <v>4.8666666666666661E-4</v>
      </c>
      <c r="E1744" s="46">
        <v>7.2999999999999996E-4</v>
      </c>
      <c r="F1744" s="46">
        <v>9.7333333333333321E-4</v>
      </c>
      <c r="G1744" s="46">
        <v>1.2166666666666667E-3</v>
      </c>
      <c r="H1744" s="46">
        <v>1.4599999999999999E-3</v>
      </c>
      <c r="I1744" s="46">
        <v>1.7033333333333332E-3</v>
      </c>
      <c r="J1744" s="46">
        <v>1.9466666666666664E-3</v>
      </c>
      <c r="K1744" s="46">
        <v>2.1900000000000001E-3</v>
      </c>
      <c r="L1744" s="47">
        <v>2.4333333333333334E-3</v>
      </c>
    </row>
    <row r="1745" spans="1:12" ht="12.75">
      <c r="A1745" s="41">
        <v>1702</v>
      </c>
      <c r="B1745" s="49" t="s">
        <v>1180</v>
      </c>
      <c r="C1745" s="46">
        <v>4.8000000000000004E-3</v>
      </c>
      <c r="D1745" s="46">
        <v>9.6000000000000009E-3</v>
      </c>
      <c r="E1745" s="46">
        <v>1.4400000000000001E-2</v>
      </c>
      <c r="F1745" s="46">
        <v>1.9200000000000002E-2</v>
      </c>
      <c r="G1745" s="46">
        <v>2.4E-2</v>
      </c>
      <c r="H1745" s="46">
        <v>2.8800000000000003E-2</v>
      </c>
      <c r="I1745" s="46">
        <v>3.3600000000000005E-2</v>
      </c>
      <c r="J1745" s="46">
        <v>3.8400000000000004E-2</v>
      </c>
      <c r="K1745" s="46">
        <v>4.3200000000000009E-2</v>
      </c>
      <c r="L1745" s="47">
        <v>4.8000000000000015E-2</v>
      </c>
    </row>
    <row r="1746" spans="1:12" ht="12.75">
      <c r="A1746" s="41">
        <v>1703</v>
      </c>
      <c r="B1746" s="49" t="s">
        <v>1181</v>
      </c>
      <c r="C1746" s="46">
        <v>1.1076666666666669E-2</v>
      </c>
      <c r="D1746" s="46">
        <v>2.2153333333333337E-2</v>
      </c>
      <c r="E1746" s="46">
        <v>3.323000000000001E-2</v>
      </c>
      <c r="F1746" s="46">
        <v>4.4306666666666675E-2</v>
      </c>
      <c r="G1746" s="46">
        <v>5.538333333333334E-2</v>
      </c>
      <c r="H1746" s="46">
        <v>6.6460000000000005E-2</v>
      </c>
      <c r="I1746" s="46">
        <v>7.753666666666667E-2</v>
      </c>
      <c r="J1746" s="46">
        <v>8.8613333333333336E-2</v>
      </c>
      <c r="K1746" s="46">
        <v>9.9690000000000001E-2</v>
      </c>
      <c r="L1746" s="47">
        <v>0.11076666666666668</v>
      </c>
    </row>
    <row r="1747" spans="1:12" ht="12.75">
      <c r="A1747" s="41">
        <v>1704</v>
      </c>
      <c r="B1747" s="49" t="s">
        <v>1182</v>
      </c>
      <c r="C1747" s="46">
        <v>8.0499999999999999E-3</v>
      </c>
      <c r="D1747" s="46">
        <v>1.61E-2</v>
      </c>
      <c r="E1747" s="46">
        <v>2.4149999999999998E-2</v>
      </c>
      <c r="F1747" s="46">
        <v>3.2199999999999999E-2</v>
      </c>
      <c r="G1747" s="46">
        <v>4.0249999999999994E-2</v>
      </c>
      <c r="H1747" s="46">
        <v>4.8299999999999996E-2</v>
      </c>
      <c r="I1747" s="46">
        <v>5.6349999999999997E-2</v>
      </c>
      <c r="J1747" s="46">
        <v>6.4399999999999999E-2</v>
      </c>
      <c r="K1747" s="46">
        <v>7.2449999999999987E-2</v>
      </c>
      <c r="L1747" s="47">
        <v>8.0499999999999988E-2</v>
      </c>
    </row>
    <row r="1748" spans="1:12" ht="12.75">
      <c r="A1748" s="41">
        <v>1705</v>
      </c>
      <c r="B1748" s="49" t="s">
        <v>1183</v>
      </c>
      <c r="C1748" s="46">
        <v>4.6666666666666666E-4</v>
      </c>
      <c r="D1748" s="46">
        <v>9.3333333333333332E-4</v>
      </c>
      <c r="E1748" s="46">
        <v>1.4E-3</v>
      </c>
      <c r="F1748" s="46">
        <v>1.8666666666666666E-3</v>
      </c>
      <c r="G1748" s="46">
        <v>2.3333333333333335E-3</v>
      </c>
      <c r="H1748" s="46">
        <v>2.8000000000000004E-3</v>
      </c>
      <c r="I1748" s="46">
        <v>3.2666666666666669E-3</v>
      </c>
      <c r="J1748" s="46">
        <v>3.7333333333333333E-3</v>
      </c>
      <c r="K1748" s="46">
        <v>4.1999999999999997E-3</v>
      </c>
      <c r="L1748" s="47">
        <v>4.6666666666666662E-3</v>
      </c>
    </row>
    <row r="1749" spans="1:12" ht="12.75">
      <c r="A1749" s="41">
        <v>1706</v>
      </c>
      <c r="B1749" s="49" t="s">
        <v>1184</v>
      </c>
      <c r="C1749" s="46">
        <v>1.3333333333333335E-5</v>
      </c>
      <c r="D1749" s="46">
        <v>2.666666666666667E-5</v>
      </c>
      <c r="E1749" s="46">
        <v>4.0000000000000003E-5</v>
      </c>
      <c r="F1749" s="46">
        <v>5.333333333333334E-5</v>
      </c>
      <c r="G1749" s="46">
        <v>6.666666666666667E-5</v>
      </c>
      <c r="H1749" s="46">
        <v>7.9999999999999993E-5</v>
      </c>
      <c r="I1749" s="46">
        <v>9.333333333333333E-5</v>
      </c>
      <c r="J1749" s="46">
        <v>1.0666666666666667E-4</v>
      </c>
      <c r="K1749" s="46">
        <v>1.1999999999999999E-4</v>
      </c>
      <c r="L1749" s="47">
        <v>1.3333333333333331E-4</v>
      </c>
    </row>
    <row r="1750" spans="1:12" ht="12.75">
      <c r="A1750" s="41">
        <v>1707</v>
      </c>
      <c r="B1750" s="49" t="s">
        <v>1184</v>
      </c>
      <c r="C1750" s="46">
        <v>6.6666666666666675E-6</v>
      </c>
      <c r="D1750" s="46">
        <v>1.3333333333333335E-5</v>
      </c>
      <c r="E1750" s="46">
        <v>2.0000000000000002E-5</v>
      </c>
      <c r="F1750" s="46">
        <v>2.666666666666667E-5</v>
      </c>
      <c r="G1750" s="46">
        <v>3.3333333333333335E-5</v>
      </c>
      <c r="H1750" s="46">
        <v>3.9999999999999996E-5</v>
      </c>
      <c r="I1750" s="46">
        <v>4.6666666666666665E-5</v>
      </c>
      <c r="J1750" s="46">
        <v>5.3333333333333333E-5</v>
      </c>
      <c r="K1750" s="46">
        <v>5.9999999999999995E-5</v>
      </c>
      <c r="L1750" s="47">
        <v>6.6666666666666656E-5</v>
      </c>
    </row>
    <row r="1751" spans="1:12" ht="12.75">
      <c r="A1751" s="41">
        <v>1708</v>
      </c>
      <c r="B1751" s="49" t="s">
        <v>1105</v>
      </c>
      <c r="C1751" s="46">
        <v>6.6666666666666675E-6</v>
      </c>
      <c r="D1751" s="46">
        <v>1.3333333333333335E-5</v>
      </c>
      <c r="E1751" s="46">
        <v>2.0000000000000002E-5</v>
      </c>
      <c r="F1751" s="46">
        <v>2.666666666666667E-5</v>
      </c>
      <c r="G1751" s="46">
        <v>3.3333333333333335E-5</v>
      </c>
      <c r="H1751" s="46">
        <v>3.9999999999999996E-5</v>
      </c>
      <c r="I1751" s="46">
        <v>4.6666666666666665E-5</v>
      </c>
      <c r="J1751" s="46">
        <v>5.3333333333333333E-5</v>
      </c>
      <c r="K1751" s="46">
        <v>5.9999999999999995E-5</v>
      </c>
      <c r="L1751" s="47">
        <v>6.6666666666666656E-5</v>
      </c>
    </row>
    <row r="1752" spans="1:12" ht="12.75">
      <c r="A1752" s="41">
        <v>1709</v>
      </c>
      <c r="B1752" s="49" t="s">
        <v>1105</v>
      </c>
      <c r="C1752" s="46">
        <v>6.6666666666666675E-6</v>
      </c>
      <c r="D1752" s="46">
        <v>1.3333333333333335E-5</v>
      </c>
      <c r="E1752" s="46">
        <v>2.0000000000000002E-5</v>
      </c>
      <c r="F1752" s="46">
        <v>2.666666666666667E-5</v>
      </c>
      <c r="G1752" s="46">
        <v>3.3333333333333335E-5</v>
      </c>
      <c r="H1752" s="46">
        <v>3.9999999999999996E-5</v>
      </c>
      <c r="I1752" s="46">
        <v>4.6666666666666665E-5</v>
      </c>
      <c r="J1752" s="46">
        <v>5.3333333333333333E-5</v>
      </c>
      <c r="K1752" s="46">
        <v>5.9999999999999995E-5</v>
      </c>
      <c r="L1752" s="47">
        <v>6.6666666666666656E-5</v>
      </c>
    </row>
    <row r="1753" spans="1:12" ht="12.75">
      <c r="A1753" s="41">
        <v>1710</v>
      </c>
      <c r="B1753" s="49" t="s">
        <v>1105</v>
      </c>
      <c r="C1753" s="46">
        <v>3.1633333333333331E-3</v>
      </c>
      <c r="D1753" s="46">
        <v>6.3266666666666662E-3</v>
      </c>
      <c r="E1753" s="46">
        <v>9.4899999999999984E-3</v>
      </c>
      <c r="F1753" s="46">
        <v>1.2653333333333332E-2</v>
      </c>
      <c r="G1753" s="46">
        <v>1.5816666666666666E-2</v>
      </c>
      <c r="H1753" s="46">
        <v>1.898E-2</v>
      </c>
      <c r="I1753" s="46">
        <v>2.2143333333333334E-2</v>
      </c>
      <c r="J1753" s="46">
        <v>2.5306666666666665E-2</v>
      </c>
      <c r="K1753" s="46">
        <v>2.8470000000000002E-2</v>
      </c>
      <c r="L1753" s="47">
        <v>3.1633333333333333E-2</v>
      </c>
    </row>
    <row r="1754" spans="1:12" ht="12.75">
      <c r="A1754" s="41">
        <v>1711</v>
      </c>
      <c r="B1754" s="49" t="s">
        <v>1185</v>
      </c>
      <c r="C1754" s="46">
        <v>5.0933333333333334E-3</v>
      </c>
      <c r="D1754" s="46">
        <v>1.0186666666666667E-2</v>
      </c>
      <c r="E1754" s="46">
        <v>1.528E-2</v>
      </c>
      <c r="F1754" s="46">
        <v>2.0373333333333334E-2</v>
      </c>
      <c r="G1754" s="46">
        <v>2.5466666666666669E-2</v>
      </c>
      <c r="H1754" s="46">
        <v>3.056E-2</v>
      </c>
      <c r="I1754" s="46">
        <v>3.5653333333333329E-2</v>
      </c>
      <c r="J1754" s="46">
        <v>4.0746666666666667E-2</v>
      </c>
      <c r="K1754" s="46">
        <v>4.5839999999999992E-2</v>
      </c>
      <c r="L1754" s="47">
        <v>5.093333333333333E-2</v>
      </c>
    </row>
    <row r="1755" spans="1:12" ht="12.75">
      <c r="A1755" s="41">
        <v>1712</v>
      </c>
      <c r="B1755" s="49" t="s">
        <v>1186</v>
      </c>
      <c r="C1755" s="46">
        <v>5.6400000000000009E-3</v>
      </c>
      <c r="D1755" s="46">
        <v>1.1280000000000002E-2</v>
      </c>
      <c r="E1755" s="46">
        <v>1.6920000000000004E-2</v>
      </c>
      <c r="F1755" s="46">
        <v>2.2560000000000004E-2</v>
      </c>
      <c r="G1755" s="46">
        <v>2.8200000000000003E-2</v>
      </c>
      <c r="H1755" s="46">
        <v>3.3840000000000002E-2</v>
      </c>
      <c r="I1755" s="46">
        <v>3.9480000000000001E-2</v>
      </c>
      <c r="J1755" s="46">
        <v>4.512E-2</v>
      </c>
      <c r="K1755" s="46">
        <v>5.076E-2</v>
      </c>
      <c r="L1755" s="47">
        <v>5.6400000000000006E-2</v>
      </c>
    </row>
    <row r="1756" spans="1:12" ht="12.75">
      <c r="A1756" s="41">
        <v>1713</v>
      </c>
      <c r="B1756" s="49" t="s">
        <v>1187</v>
      </c>
      <c r="C1756" s="46">
        <v>2E-3</v>
      </c>
      <c r="D1756" s="46">
        <v>4.0000000000000001E-3</v>
      </c>
      <c r="E1756" s="46">
        <v>6.0000000000000001E-3</v>
      </c>
      <c r="F1756" s="46">
        <v>8.0000000000000002E-3</v>
      </c>
      <c r="G1756" s="46">
        <v>1.0000000000000002E-2</v>
      </c>
      <c r="H1756" s="46">
        <v>1.2000000000000004E-2</v>
      </c>
      <c r="I1756" s="46">
        <v>1.4000000000000004E-2</v>
      </c>
      <c r="J1756" s="46">
        <v>1.6000000000000004E-2</v>
      </c>
      <c r="K1756" s="46">
        <v>1.8000000000000006E-2</v>
      </c>
      <c r="L1756" s="47">
        <v>2.0000000000000007E-2</v>
      </c>
    </row>
    <row r="1757" spans="1:12" ht="12.75">
      <c r="A1757" s="41">
        <v>1714</v>
      </c>
      <c r="B1757" s="49" t="s">
        <v>1188</v>
      </c>
      <c r="C1757" s="46">
        <v>6.6666666666666675E-4</v>
      </c>
      <c r="D1757" s="46">
        <v>1.3333333333333335E-3</v>
      </c>
      <c r="E1757" s="46">
        <v>2E-3</v>
      </c>
      <c r="F1757" s="46">
        <v>2.666666666666667E-3</v>
      </c>
      <c r="G1757" s="46">
        <v>3.3333333333333331E-3</v>
      </c>
      <c r="H1757" s="46">
        <v>4.0000000000000001E-3</v>
      </c>
      <c r="I1757" s="46">
        <v>4.6666666666666662E-3</v>
      </c>
      <c r="J1757" s="46">
        <v>5.3333333333333332E-3</v>
      </c>
      <c r="K1757" s="46">
        <v>6.0000000000000001E-3</v>
      </c>
      <c r="L1757" s="47">
        <v>6.6666666666666662E-3</v>
      </c>
    </row>
    <row r="1758" spans="1:12" ht="12.75">
      <c r="A1758" s="41">
        <v>1715</v>
      </c>
      <c r="B1758" s="49" t="s">
        <v>1188</v>
      </c>
      <c r="C1758" s="46">
        <v>2.1166666666666664E-3</v>
      </c>
      <c r="D1758" s="46">
        <v>4.2333333333333329E-3</v>
      </c>
      <c r="E1758" s="46">
        <v>6.3499999999999997E-3</v>
      </c>
      <c r="F1758" s="46">
        <v>8.4666666666666657E-3</v>
      </c>
      <c r="G1758" s="46">
        <v>1.0583333333333333E-2</v>
      </c>
      <c r="H1758" s="46">
        <v>1.2699999999999999E-2</v>
      </c>
      <c r="I1758" s="46">
        <v>1.4816666666666665E-2</v>
      </c>
      <c r="J1758" s="46">
        <v>1.6933333333333331E-2</v>
      </c>
      <c r="K1758" s="46">
        <v>1.9049999999999997E-2</v>
      </c>
      <c r="L1758" s="47">
        <v>2.1166666666666667E-2</v>
      </c>
    </row>
    <row r="1759" spans="1:12" ht="12.75">
      <c r="A1759" s="41">
        <v>1716</v>
      </c>
      <c r="B1759" s="49" t="s">
        <v>1188</v>
      </c>
      <c r="C1759" s="46">
        <v>5.0000000000000002E-5</v>
      </c>
      <c r="D1759" s="46">
        <v>1E-4</v>
      </c>
      <c r="E1759" s="46">
        <v>1.5000000000000001E-4</v>
      </c>
      <c r="F1759" s="46">
        <v>2.0000000000000001E-4</v>
      </c>
      <c r="G1759" s="46">
        <v>2.5000000000000001E-4</v>
      </c>
      <c r="H1759" s="46">
        <v>3.0000000000000003E-4</v>
      </c>
      <c r="I1759" s="46">
        <v>3.5000000000000005E-4</v>
      </c>
      <c r="J1759" s="46">
        <v>4.0000000000000007E-4</v>
      </c>
      <c r="K1759" s="46">
        <v>4.500000000000001E-4</v>
      </c>
      <c r="L1759" s="47">
        <v>5.0000000000000012E-4</v>
      </c>
    </row>
    <row r="1760" spans="1:12" ht="12.75">
      <c r="A1760" s="41">
        <v>1717</v>
      </c>
      <c r="B1760" s="49" t="s">
        <v>1189</v>
      </c>
      <c r="C1760" s="46">
        <v>3.3333333333333328E-5</v>
      </c>
      <c r="D1760" s="46">
        <v>6.6666666666666656E-5</v>
      </c>
      <c r="E1760" s="46">
        <v>9.9999999999999991E-5</v>
      </c>
      <c r="F1760" s="46">
        <v>1.3333333333333331E-4</v>
      </c>
      <c r="G1760" s="46">
        <v>1.6666666666666666E-4</v>
      </c>
      <c r="H1760" s="46">
        <v>1.9999999999999998E-4</v>
      </c>
      <c r="I1760" s="46">
        <v>2.333333333333333E-4</v>
      </c>
      <c r="J1760" s="46">
        <v>2.6666666666666663E-4</v>
      </c>
      <c r="K1760" s="46">
        <v>2.9999999999999997E-4</v>
      </c>
      <c r="L1760" s="47">
        <v>3.3333333333333332E-4</v>
      </c>
    </row>
    <row r="1761" spans="1:12" ht="12.75">
      <c r="A1761" s="41">
        <v>1718</v>
      </c>
      <c r="B1761" s="49" t="s">
        <v>1190</v>
      </c>
      <c r="C1761" s="46">
        <v>5.1333333333333331E-4</v>
      </c>
      <c r="D1761" s="46">
        <v>1.0266666666666666E-3</v>
      </c>
      <c r="E1761" s="46">
        <v>1.5399999999999999E-3</v>
      </c>
      <c r="F1761" s="46">
        <v>2.0533333333333332E-3</v>
      </c>
      <c r="G1761" s="46">
        <v>2.5666666666666659E-3</v>
      </c>
      <c r="H1761" s="46">
        <v>3.0799999999999994E-3</v>
      </c>
      <c r="I1761" s="46">
        <v>3.5933333333333321E-3</v>
      </c>
      <c r="J1761" s="46">
        <v>4.1066666666666656E-3</v>
      </c>
      <c r="K1761" s="46">
        <v>4.6199999999999982E-3</v>
      </c>
      <c r="L1761" s="47">
        <v>5.1333333333333318E-3</v>
      </c>
    </row>
    <row r="1762" spans="1:12" ht="12.75">
      <c r="A1762" s="41">
        <v>1719</v>
      </c>
      <c r="B1762" s="49" t="s">
        <v>1191</v>
      </c>
      <c r="C1762" s="46">
        <v>5.9000000000000003E-4</v>
      </c>
      <c r="D1762" s="46">
        <v>1.1800000000000001E-3</v>
      </c>
      <c r="E1762" s="46">
        <v>1.7700000000000001E-3</v>
      </c>
      <c r="F1762" s="46">
        <v>2.3600000000000001E-3</v>
      </c>
      <c r="G1762" s="46">
        <v>2.9499999999999995E-3</v>
      </c>
      <c r="H1762" s="46">
        <v>3.5399999999999997E-3</v>
      </c>
      <c r="I1762" s="46">
        <v>4.1299999999999991E-3</v>
      </c>
      <c r="J1762" s="46">
        <v>4.7199999999999994E-3</v>
      </c>
      <c r="K1762" s="46">
        <v>5.3099999999999987E-3</v>
      </c>
      <c r="L1762" s="47">
        <v>5.899999999999999E-3</v>
      </c>
    </row>
    <row r="1763" spans="1:12" ht="12.75">
      <c r="A1763" s="41">
        <v>1720</v>
      </c>
      <c r="B1763" s="49" t="s">
        <v>1192</v>
      </c>
      <c r="C1763" s="46">
        <v>0.96</v>
      </c>
      <c r="D1763" s="46">
        <v>1.92</v>
      </c>
      <c r="E1763" s="46">
        <v>2.88</v>
      </c>
      <c r="F1763" s="46">
        <v>3.84</v>
      </c>
      <c r="G1763" s="46">
        <v>4.8000000000000007</v>
      </c>
      <c r="H1763" s="46">
        <v>5.7600000000000007</v>
      </c>
      <c r="I1763" s="46">
        <v>6.7200000000000006</v>
      </c>
      <c r="J1763" s="46">
        <v>7.68</v>
      </c>
      <c r="K1763" s="46">
        <v>8.64</v>
      </c>
      <c r="L1763" s="47">
        <v>9.6</v>
      </c>
    </row>
    <row r="1764" spans="1:12" ht="12.75">
      <c r="A1764" s="41">
        <v>1721</v>
      </c>
      <c r="B1764" s="49" t="s">
        <v>1193</v>
      </c>
      <c r="C1764" s="46">
        <v>5.6033333333333334E-3</v>
      </c>
      <c r="D1764" s="46">
        <v>1.1206666666666667E-2</v>
      </c>
      <c r="E1764" s="46">
        <v>1.6809999999999999E-2</v>
      </c>
      <c r="F1764" s="46">
        <v>2.2413333333333334E-2</v>
      </c>
      <c r="G1764" s="46">
        <v>2.8016666666666662E-2</v>
      </c>
      <c r="H1764" s="46">
        <v>3.3619999999999997E-2</v>
      </c>
      <c r="I1764" s="46">
        <v>3.9223333333333325E-2</v>
      </c>
      <c r="J1764" s="46">
        <v>4.482666666666666E-2</v>
      </c>
      <c r="K1764" s="46">
        <v>5.0429999999999996E-2</v>
      </c>
      <c r="L1764" s="47">
        <v>5.6033333333333324E-2</v>
      </c>
    </row>
    <row r="1765" spans="1:12" ht="12.75">
      <c r="A1765" s="41">
        <v>1722</v>
      </c>
      <c r="B1765" s="49" t="s">
        <v>1193</v>
      </c>
      <c r="C1765" s="46">
        <v>1.4666666666666664E-4</v>
      </c>
      <c r="D1765" s="46">
        <v>2.9333333333333327E-4</v>
      </c>
      <c r="E1765" s="46">
        <v>4.3999999999999991E-4</v>
      </c>
      <c r="F1765" s="46">
        <v>5.8666666666666654E-4</v>
      </c>
      <c r="G1765" s="46">
        <v>7.3333333333333323E-4</v>
      </c>
      <c r="H1765" s="46">
        <v>8.7999999999999992E-4</v>
      </c>
      <c r="I1765" s="46">
        <v>1.0266666666666666E-3</v>
      </c>
      <c r="J1765" s="46">
        <v>1.1733333333333333E-3</v>
      </c>
      <c r="K1765" s="46">
        <v>1.32E-3</v>
      </c>
      <c r="L1765" s="47">
        <v>1.4666666666666665E-3</v>
      </c>
    </row>
    <row r="1766" spans="1:12" ht="12.75">
      <c r="A1766" s="41">
        <v>1723</v>
      </c>
      <c r="B1766" s="49" t="s">
        <v>1193</v>
      </c>
      <c r="C1766" s="46">
        <v>1.6933333333333334E-3</v>
      </c>
      <c r="D1766" s="46">
        <v>3.3866666666666667E-3</v>
      </c>
      <c r="E1766" s="46">
        <v>5.0800000000000003E-3</v>
      </c>
      <c r="F1766" s="46">
        <v>6.7733333333333335E-3</v>
      </c>
      <c r="G1766" s="46">
        <v>8.4666666666666675E-3</v>
      </c>
      <c r="H1766" s="46">
        <v>1.0160000000000002E-2</v>
      </c>
      <c r="I1766" s="46">
        <v>1.1853333333333336E-2</v>
      </c>
      <c r="J1766" s="46">
        <v>1.3546666666666669E-2</v>
      </c>
      <c r="K1766" s="46">
        <v>1.5240000000000004E-2</v>
      </c>
      <c r="L1766" s="47">
        <v>1.6933333333333338E-2</v>
      </c>
    </row>
    <row r="1767" spans="1:12" ht="12.75">
      <c r="A1767" s="41">
        <v>1724</v>
      </c>
      <c r="B1767" s="49" t="s">
        <v>1193</v>
      </c>
      <c r="C1767" s="46">
        <v>1.9000000000000001E-4</v>
      </c>
      <c r="D1767" s="46">
        <v>3.8000000000000002E-4</v>
      </c>
      <c r="E1767" s="46">
        <v>5.6999999999999998E-4</v>
      </c>
      <c r="F1767" s="46">
        <v>7.6000000000000004E-4</v>
      </c>
      <c r="G1767" s="46">
        <v>9.4999999999999989E-4</v>
      </c>
      <c r="H1767" s="46">
        <v>1.14E-3</v>
      </c>
      <c r="I1767" s="46">
        <v>1.3299999999999998E-3</v>
      </c>
      <c r="J1767" s="46">
        <v>1.5200000000000001E-3</v>
      </c>
      <c r="K1767" s="46">
        <v>1.7099999999999999E-3</v>
      </c>
      <c r="L1767" s="47">
        <v>1.8999999999999998E-3</v>
      </c>
    </row>
    <row r="1768" spans="1:12" ht="12.75">
      <c r="A1768" s="41">
        <v>1725</v>
      </c>
      <c r="B1768" s="49" t="s">
        <v>1193</v>
      </c>
      <c r="C1768" s="46">
        <v>1.4556666666666666E-2</v>
      </c>
      <c r="D1768" s="46">
        <v>2.9113333333333331E-2</v>
      </c>
      <c r="E1768" s="46">
        <v>4.367E-2</v>
      </c>
      <c r="F1768" s="46">
        <v>5.8226666666666663E-2</v>
      </c>
      <c r="G1768" s="46">
        <v>7.2783333333333339E-2</v>
      </c>
      <c r="H1768" s="46">
        <v>8.7340000000000001E-2</v>
      </c>
      <c r="I1768" s="46">
        <v>0.10189666666666666</v>
      </c>
      <c r="J1768" s="46">
        <v>0.11645333333333333</v>
      </c>
      <c r="K1768" s="46">
        <v>0.13101000000000002</v>
      </c>
      <c r="L1768" s="47">
        <v>0.14556666666666668</v>
      </c>
    </row>
    <row r="1769" spans="1:12" ht="12.75">
      <c r="A1769" s="41">
        <v>1726</v>
      </c>
      <c r="B1769" s="49" t="s">
        <v>1193</v>
      </c>
      <c r="C1769" s="46">
        <v>1.227E-2</v>
      </c>
      <c r="D1769" s="46">
        <v>2.4539999999999999E-2</v>
      </c>
      <c r="E1769" s="46">
        <v>3.6809999999999996E-2</v>
      </c>
      <c r="F1769" s="46">
        <v>4.9079999999999999E-2</v>
      </c>
      <c r="G1769" s="46">
        <v>6.1350000000000002E-2</v>
      </c>
      <c r="H1769" s="46">
        <v>7.3619999999999991E-2</v>
      </c>
      <c r="I1769" s="46">
        <v>8.5889999999999994E-2</v>
      </c>
      <c r="J1769" s="46">
        <v>9.8159999999999997E-2</v>
      </c>
      <c r="K1769" s="46">
        <v>0.11042999999999999</v>
      </c>
      <c r="L1769" s="47">
        <v>0.12269999999999998</v>
      </c>
    </row>
    <row r="1770" spans="1:12" ht="12.75">
      <c r="A1770" s="41">
        <v>1727</v>
      </c>
      <c r="B1770" s="49" t="s">
        <v>1193</v>
      </c>
      <c r="C1770" s="46">
        <v>2.1333333333333336E-4</v>
      </c>
      <c r="D1770" s="46">
        <v>4.2666666666666672E-4</v>
      </c>
      <c r="E1770" s="46">
        <v>6.4000000000000005E-4</v>
      </c>
      <c r="F1770" s="46">
        <v>8.5333333333333344E-4</v>
      </c>
      <c r="G1770" s="46">
        <v>1.0666666666666667E-3</v>
      </c>
      <c r="H1770" s="46">
        <v>1.2799999999999999E-3</v>
      </c>
      <c r="I1770" s="46">
        <v>1.4933333333333333E-3</v>
      </c>
      <c r="J1770" s="46">
        <v>1.7066666666666667E-3</v>
      </c>
      <c r="K1770" s="46">
        <v>1.9199999999999998E-3</v>
      </c>
      <c r="L1770" s="47">
        <v>2.133333333333333E-3</v>
      </c>
    </row>
    <row r="1771" spans="1:12" ht="12.75">
      <c r="A1771" s="41">
        <v>1728</v>
      </c>
      <c r="B1771" s="49" t="s">
        <v>1193</v>
      </c>
      <c r="C1771" s="46">
        <v>2.1466666666666665E-3</v>
      </c>
      <c r="D1771" s="46">
        <v>4.293333333333333E-3</v>
      </c>
      <c r="E1771" s="46">
        <v>6.4399999999999995E-3</v>
      </c>
      <c r="F1771" s="46">
        <v>8.5866666666666661E-3</v>
      </c>
      <c r="G1771" s="46">
        <v>1.0733333333333334E-2</v>
      </c>
      <c r="H1771" s="46">
        <v>1.2879999999999999E-2</v>
      </c>
      <c r="I1771" s="46">
        <v>1.5026666666666664E-2</v>
      </c>
      <c r="J1771" s="46">
        <v>1.7173333333333332E-2</v>
      </c>
      <c r="K1771" s="46">
        <v>1.9319999999999997E-2</v>
      </c>
      <c r="L1771" s="47">
        <v>2.1466666666666662E-2</v>
      </c>
    </row>
    <row r="1772" spans="1:12" ht="12.75">
      <c r="A1772" s="41">
        <v>1729</v>
      </c>
      <c r="B1772" s="49" t="s">
        <v>1193</v>
      </c>
      <c r="C1772" s="46">
        <v>1E-4</v>
      </c>
      <c r="D1772" s="46">
        <v>2.0000000000000001E-4</v>
      </c>
      <c r="E1772" s="46">
        <v>3.0000000000000003E-4</v>
      </c>
      <c r="F1772" s="46">
        <v>4.0000000000000002E-4</v>
      </c>
      <c r="G1772" s="46">
        <v>5.0000000000000001E-4</v>
      </c>
      <c r="H1772" s="46">
        <v>6.0000000000000006E-4</v>
      </c>
      <c r="I1772" s="46">
        <v>7.000000000000001E-4</v>
      </c>
      <c r="J1772" s="46">
        <v>8.0000000000000015E-4</v>
      </c>
      <c r="K1772" s="46">
        <v>9.0000000000000019E-4</v>
      </c>
      <c r="L1772" s="47">
        <v>1.0000000000000002E-3</v>
      </c>
    </row>
    <row r="1773" spans="1:12" ht="12.75">
      <c r="A1773" s="41">
        <v>1730</v>
      </c>
      <c r="B1773" s="49" t="s">
        <v>1193</v>
      </c>
      <c r="C1773" s="46">
        <v>9.9666666666666675E-4</v>
      </c>
      <c r="D1773" s="46">
        <v>1.9933333333333335E-3</v>
      </c>
      <c r="E1773" s="46">
        <v>2.9900000000000005E-3</v>
      </c>
      <c r="F1773" s="46">
        <v>3.986666666666667E-3</v>
      </c>
      <c r="G1773" s="46">
        <v>4.9833333333333335E-3</v>
      </c>
      <c r="H1773" s="46">
        <v>5.9800000000000009E-3</v>
      </c>
      <c r="I1773" s="46">
        <v>6.9766666666666666E-3</v>
      </c>
      <c r="J1773" s="46">
        <v>7.973333333333334E-3</v>
      </c>
      <c r="K1773" s="46">
        <v>8.9700000000000023E-3</v>
      </c>
      <c r="L1773" s="47">
        <v>9.9666666666666688E-3</v>
      </c>
    </row>
    <row r="1774" spans="1:12" ht="12.75">
      <c r="A1774" s="41">
        <v>1731</v>
      </c>
      <c r="B1774" s="49" t="s">
        <v>1193</v>
      </c>
      <c r="C1774" s="46">
        <v>8.320000000000001E-3</v>
      </c>
      <c r="D1774" s="46">
        <v>1.6640000000000002E-2</v>
      </c>
      <c r="E1774" s="46">
        <v>2.4960000000000003E-2</v>
      </c>
      <c r="F1774" s="46">
        <v>3.3280000000000004E-2</v>
      </c>
      <c r="G1774" s="46">
        <v>4.1599999999999998E-2</v>
      </c>
      <c r="H1774" s="46">
        <v>4.9919999999999992E-2</v>
      </c>
      <c r="I1774" s="46">
        <v>5.8239999999999993E-2</v>
      </c>
      <c r="J1774" s="46">
        <v>6.6559999999999994E-2</v>
      </c>
      <c r="K1774" s="46">
        <v>7.4879999999999988E-2</v>
      </c>
      <c r="L1774" s="47">
        <v>8.3199999999999982E-2</v>
      </c>
    </row>
    <row r="1775" spans="1:12" ht="12.75">
      <c r="A1775" s="41">
        <v>1732</v>
      </c>
      <c r="B1775" s="49" t="s">
        <v>1193</v>
      </c>
      <c r="C1775" s="46">
        <v>5.9333333333333339E-3</v>
      </c>
      <c r="D1775" s="46">
        <v>1.1866666666666668E-2</v>
      </c>
      <c r="E1775" s="46">
        <v>1.7800000000000003E-2</v>
      </c>
      <c r="F1775" s="46">
        <v>2.3733333333333335E-2</v>
      </c>
      <c r="G1775" s="46">
        <v>2.9666666666666668E-2</v>
      </c>
      <c r="H1775" s="46">
        <v>3.5600000000000007E-2</v>
      </c>
      <c r="I1775" s="46">
        <v>4.1533333333333339E-2</v>
      </c>
      <c r="J1775" s="46">
        <v>4.7466666666666671E-2</v>
      </c>
      <c r="K1775" s="46">
        <v>5.340000000000001E-2</v>
      </c>
      <c r="L1775" s="47">
        <v>5.9333333333333349E-2</v>
      </c>
    </row>
    <row r="1776" spans="1:12" ht="12.75">
      <c r="A1776" s="41">
        <v>1733</v>
      </c>
      <c r="B1776" s="49" t="s">
        <v>1194</v>
      </c>
      <c r="C1776" s="46">
        <v>4.8333333333333334E-4</v>
      </c>
      <c r="D1776" s="46">
        <v>9.6666666666666667E-4</v>
      </c>
      <c r="E1776" s="46">
        <v>1.4499999999999999E-3</v>
      </c>
      <c r="F1776" s="46">
        <v>1.9333333333333333E-3</v>
      </c>
      <c r="G1776" s="46">
        <v>2.4166666666666668E-3</v>
      </c>
      <c r="H1776" s="46">
        <v>2.8999999999999998E-3</v>
      </c>
      <c r="I1776" s="46">
        <v>3.3833333333333337E-3</v>
      </c>
      <c r="J1776" s="46">
        <v>3.8666666666666667E-3</v>
      </c>
      <c r="K1776" s="46">
        <v>4.3499999999999997E-3</v>
      </c>
      <c r="L1776" s="47">
        <v>4.8333333333333327E-3</v>
      </c>
    </row>
    <row r="1777" spans="1:12" ht="12.75">
      <c r="A1777" s="41">
        <v>1734</v>
      </c>
      <c r="B1777" s="49" t="s">
        <v>1195</v>
      </c>
      <c r="C1777" s="46">
        <v>8.0999999999999996E-4</v>
      </c>
      <c r="D1777" s="46">
        <v>1.6199999999999999E-3</v>
      </c>
      <c r="E1777" s="46">
        <v>2.4299999999999999E-3</v>
      </c>
      <c r="F1777" s="46">
        <v>3.2399999999999998E-3</v>
      </c>
      <c r="G1777" s="46">
        <v>4.0499999999999998E-3</v>
      </c>
      <c r="H1777" s="46">
        <v>4.8600000000000006E-3</v>
      </c>
      <c r="I1777" s="46">
        <v>5.6700000000000006E-3</v>
      </c>
      <c r="J1777" s="46">
        <v>6.4799999999999996E-3</v>
      </c>
      <c r="K1777" s="46">
        <v>7.2899999999999996E-3</v>
      </c>
      <c r="L1777" s="47">
        <v>8.0999999999999996E-3</v>
      </c>
    </row>
    <row r="1778" spans="1:12" ht="12.75">
      <c r="A1778" s="41">
        <v>1735</v>
      </c>
      <c r="B1778" s="49" t="s">
        <v>1196</v>
      </c>
      <c r="C1778" s="46">
        <v>1.6366666666666665E-3</v>
      </c>
      <c r="D1778" s="46">
        <v>3.273333333333333E-3</v>
      </c>
      <c r="E1778" s="46">
        <v>4.9099999999999994E-3</v>
      </c>
      <c r="F1778" s="46">
        <v>6.5466666666666659E-3</v>
      </c>
      <c r="G1778" s="46">
        <v>8.1833333333333341E-3</v>
      </c>
      <c r="H1778" s="46">
        <v>9.8200000000000006E-3</v>
      </c>
      <c r="I1778" s="46">
        <v>1.1456666666666667E-2</v>
      </c>
      <c r="J1778" s="46">
        <v>1.3093333333333332E-2</v>
      </c>
      <c r="K1778" s="46">
        <v>1.4729999999999998E-2</v>
      </c>
      <c r="L1778" s="47">
        <v>1.6366666666666665E-2</v>
      </c>
    </row>
    <row r="1779" spans="1:12" ht="12.75">
      <c r="A1779" s="41">
        <v>1736</v>
      </c>
      <c r="B1779" s="49" t="s">
        <v>1197</v>
      </c>
      <c r="C1779" s="46">
        <v>6.8666666666666659E-4</v>
      </c>
      <c r="D1779" s="46">
        <v>1.3733333333333332E-3</v>
      </c>
      <c r="E1779" s="46">
        <v>2.0599999999999998E-3</v>
      </c>
      <c r="F1779" s="46">
        <v>2.7466666666666664E-3</v>
      </c>
      <c r="G1779" s="46">
        <v>3.4333333333333334E-3</v>
      </c>
      <c r="H1779" s="46">
        <v>4.1200000000000004E-3</v>
      </c>
      <c r="I1779" s="46">
        <v>4.8066666666666674E-3</v>
      </c>
      <c r="J1779" s="46">
        <v>5.4933333333333336E-3</v>
      </c>
      <c r="K1779" s="46">
        <v>6.1800000000000006E-3</v>
      </c>
      <c r="L1779" s="47">
        <v>6.8666666666666668E-3</v>
      </c>
    </row>
    <row r="1780" spans="1:12" ht="12.75">
      <c r="A1780" s="41">
        <v>1737</v>
      </c>
      <c r="B1780" s="49" t="s">
        <v>1198</v>
      </c>
      <c r="C1780" s="46">
        <v>1.6333333333333331E-4</v>
      </c>
      <c r="D1780" s="46">
        <v>3.2666666666666662E-4</v>
      </c>
      <c r="E1780" s="46">
        <v>4.8999999999999998E-4</v>
      </c>
      <c r="F1780" s="46">
        <v>6.5333333333333324E-4</v>
      </c>
      <c r="G1780" s="46">
        <v>8.166666666666666E-4</v>
      </c>
      <c r="H1780" s="46">
        <v>9.7999999999999997E-4</v>
      </c>
      <c r="I1780" s="46">
        <v>1.143333333333333E-3</v>
      </c>
      <c r="J1780" s="46">
        <v>1.3066666666666665E-3</v>
      </c>
      <c r="K1780" s="46">
        <v>1.4699999999999995E-3</v>
      </c>
      <c r="L1780" s="47">
        <v>1.633333333333333E-3</v>
      </c>
    </row>
    <row r="1781" spans="1:12" ht="12.75">
      <c r="A1781" s="41">
        <v>1738</v>
      </c>
      <c r="B1781" s="49" t="s">
        <v>1199</v>
      </c>
      <c r="C1781" s="46">
        <v>1.5999999999999999E-4</v>
      </c>
      <c r="D1781" s="46">
        <v>3.1999999999999997E-4</v>
      </c>
      <c r="E1781" s="46">
        <v>4.7999999999999996E-4</v>
      </c>
      <c r="F1781" s="46">
        <v>6.3999999999999994E-4</v>
      </c>
      <c r="G1781" s="46">
        <v>8.0000000000000004E-4</v>
      </c>
      <c r="H1781" s="46">
        <v>9.6000000000000013E-4</v>
      </c>
      <c r="I1781" s="46">
        <v>1.1200000000000001E-3</v>
      </c>
      <c r="J1781" s="46">
        <v>1.2800000000000001E-3</v>
      </c>
      <c r="K1781" s="46">
        <v>1.4400000000000003E-3</v>
      </c>
      <c r="L1781" s="47">
        <v>1.6000000000000001E-3</v>
      </c>
    </row>
    <row r="1782" spans="1:12" ht="12.75">
      <c r="A1782" s="41">
        <v>1739</v>
      </c>
      <c r="B1782" s="49" t="s">
        <v>1200</v>
      </c>
      <c r="C1782" s="46">
        <v>2.6333333333333339E-3</v>
      </c>
      <c r="D1782" s="46">
        <v>5.2666666666666678E-3</v>
      </c>
      <c r="E1782" s="46">
        <v>7.9000000000000008E-3</v>
      </c>
      <c r="F1782" s="46">
        <v>1.0533333333333336E-2</v>
      </c>
      <c r="G1782" s="46">
        <v>1.3166666666666667E-2</v>
      </c>
      <c r="H1782" s="46">
        <v>1.5800000000000002E-2</v>
      </c>
      <c r="I1782" s="46">
        <v>1.8433333333333333E-2</v>
      </c>
      <c r="J1782" s="46">
        <v>2.1066666666666668E-2</v>
      </c>
      <c r="K1782" s="46">
        <v>2.3700000000000002E-2</v>
      </c>
      <c r="L1782" s="47">
        <v>2.6333333333333334E-2</v>
      </c>
    </row>
    <row r="1783" spans="1:12" ht="12.75">
      <c r="A1783" s="41">
        <v>1740</v>
      </c>
      <c r="B1783" s="49" t="s">
        <v>1201</v>
      </c>
      <c r="C1783" s="46">
        <v>5.0000000000000001E-4</v>
      </c>
      <c r="D1783" s="46">
        <v>1E-3</v>
      </c>
      <c r="E1783" s="46">
        <v>1.5E-3</v>
      </c>
      <c r="F1783" s="46">
        <v>2E-3</v>
      </c>
      <c r="G1783" s="46">
        <v>2.5000000000000005E-3</v>
      </c>
      <c r="H1783" s="46">
        <v>3.0000000000000009E-3</v>
      </c>
      <c r="I1783" s="46">
        <v>3.5000000000000009E-3</v>
      </c>
      <c r="J1783" s="46">
        <v>4.000000000000001E-3</v>
      </c>
      <c r="K1783" s="46">
        <v>4.5000000000000014E-3</v>
      </c>
      <c r="L1783" s="47">
        <v>5.0000000000000018E-3</v>
      </c>
    </row>
    <row r="1784" spans="1:12" ht="12.75">
      <c r="A1784" s="41">
        <v>1741</v>
      </c>
      <c r="B1784" s="49" t="s">
        <v>1201</v>
      </c>
      <c r="C1784" s="46">
        <v>6.6666666666666675E-6</v>
      </c>
      <c r="D1784" s="46">
        <v>1.3333333333333335E-5</v>
      </c>
      <c r="E1784" s="46">
        <v>2.0000000000000002E-5</v>
      </c>
      <c r="F1784" s="46">
        <v>2.666666666666667E-5</v>
      </c>
      <c r="G1784" s="46">
        <v>3.3333333333333335E-5</v>
      </c>
      <c r="H1784" s="46">
        <v>3.9999999999999996E-5</v>
      </c>
      <c r="I1784" s="46">
        <v>4.6666666666666665E-5</v>
      </c>
      <c r="J1784" s="46">
        <v>5.3333333333333333E-5</v>
      </c>
      <c r="K1784" s="46">
        <v>5.9999999999999995E-5</v>
      </c>
      <c r="L1784" s="47">
        <v>6.6666666666666656E-5</v>
      </c>
    </row>
    <row r="1785" spans="1:12" ht="25.5">
      <c r="A1785" s="41">
        <v>1742</v>
      </c>
      <c r="B1785" s="49" t="s">
        <v>1202</v>
      </c>
      <c r="C1785" s="46">
        <v>3.0000000000000004E-5</v>
      </c>
      <c r="D1785" s="46">
        <v>6.0000000000000008E-5</v>
      </c>
      <c r="E1785" s="46">
        <v>9.0000000000000019E-5</v>
      </c>
      <c r="F1785" s="46">
        <v>1.2000000000000002E-4</v>
      </c>
      <c r="G1785" s="46">
        <v>1.5000000000000001E-4</v>
      </c>
      <c r="H1785" s="46">
        <v>1.8000000000000001E-4</v>
      </c>
      <c r="I1785" s="46">
        <v>2.1000000000000001E-4</v>
      </c>
      <c r="J1785" s="46">
        <v>2.4000000000000003E-4</v>
      </c>
      <c r="K1785" s="46">
        <v>2.7E-4</v>
      </c>
      <c r="L1785" s="47">
        <v>3.0000000000000003E-4</v>
      </c>
    </row>
    <row r="1786" spans="1:12" ht="12.75">
      <c r="A1786" s="41">
        <v>1743</v>
      </c>
      <c r="B1786" s="49" t="s">
        <v>1203</v>
      </c>
      <c r="C1786" s="46">
        <v>4.6000000000000001E-4</v>
      </c>
      <c r="D1786" s="46">
        <v>9.2000000000000003E-4</v>
      </c>
      <c r="E1786" s="46">
        <v>1.3800000000000002E-3</v>
      </c>
      <c r="F1786" s="46">
        <v>1.8400000000000001E-3</v>
      </c>
      <c r="G1786" s="46">
        <v>2.3E-3</v>
      </c>
      <c r="H1786" s="46">
        <v>2.7600000000000003E-3</v>
      </c>
      <c r="I1786" s="46">
        <v>3.2199999999999998E-3</v>
      </c>
      <c r="J1786" s="46">
        <v>3.6800000000000001E-3</v>
      </c>
      <c r="K1786" s="46">
        <v>4.1400000000000005E-3</v>
      </c>
      <c r="L1786" s="47">
        <v>4.6000000000000008E-3</v>
      </c>
    </row>
    <row r="1787" spans="1:12" ht="12.75">
      <c r="A1787" s="41">
        <v>1744</v>
      </c>
      <c r="B1787" s="49" t="s">
        <v>1126</v>
      </c>
      <c r="C1787" s="46">
        <v>1.575E-2</v>
      </c>
      <c r="D1787" s="46">
        <v>3.15E-2</v>
      </c>
      <c r="E1787" s="46">
        <v>4.725E-2</v>
      </c>
      <c r="F1787" s="46">
        <v>6.3E-2</v>
      </c>
      <c r="G1787" s="46">
        <v>7.8749999999999987E-2</v>
      </c>
      <c r="H1787" s="46">
        <v>9.4499999999999973E-2</v>
      </c>
      <c r="I1787" s="46">
        <v>0.11024999999999997</v>
      </c>
      <c r="J1787" s="46">
        <v>0.12599999999999997</v>
      </c>
      <c r="K1787" s="46">
        <v>0.14174999999999996</v>
      </c>
      <c r="L1787" s="47">
        <v>0.15749999999999995</v>
      </c>
    </row>
    <row r="1788" spans="1:12" ht="12.75">
      <c r="A1788" s="41">
        <v>1745</v>
      </c>
      <c r="B1788" s="49" t="s">
        <v>1204</v>
      </c>
      <c r="C1788" s="46">
        <v>4.2366666666666664E-3</v>
      </c>
      <c r="D1788" s="46">
        <v>8.4733333333333327E-3</v>
      </c>
      <c r="E1788" s="46">
        <v>1.2709999999999999E-2</v>
      </c>
      <c r="F1788" s="46">
        <v>1.6946666666666665E-2</v>
      </c>
      <c r="G1788" s="46">
        <v>2.1183333333333335E-2</v>
      </c>
      <c r="H1788" s="46">
        <v>2.5420000000000005E-2</v>
      </c>
      <c r="I1788" s="46">
        <v>2.9656666666666671E-2</v>
      </c>
      <c r="J1788" s="46">
        <v>3.3893333333333338E-2</v>
      </c>
      <c r="K1788" s="46">
        <v>3.8130000000000011E-2</v>
      </c>
      <c r="L1788" s="47">
        <v>4.2366666666666677E-2</v>
      </c>
    </row>
    <row r="1789" spans="1:12" ht="12.75">
      <c r="A1789" s="41">
        <v>1746</v>
      </c>
      <c r="B1789" s="49" t="s">
        <v>1205</v>
      </c>
      <c r="C1789" s="46">
        <v>9.333333333333333E-5</v>
      </c>
      <c r="D1789" s="46">
        <v>1.8666666666666666E-4</v>
      </c>
      <c r="E1789" s="46">
        <v>2.7999999999999998E-4</v>
      </c>
      <c r="F1789" s="46">
        <v>3.7333333333333332E-4</v>
      </c>
      <c r="G1789" s="46">
        <v>4.6666666666666661E-4</v>
      </c>
      <c r="H1789" s="46">
        <v>5.5999999999999995E-4</v>
      </c>
      <c r="I1789" s="46">
        <v>6.5333333333333324E-4</v>
      </c>
      <c r="J1789" s="46">
        <v>7.4666666666666653E-4</v>
      </c>
      <c r="K1789" s="46">
        <v>8.3999999999999982E-4</v>
      </c>
      <c r="L1789" s="47">
        <v>9.3333333333333311E-4</v>
      </c>
    </row>
    <row r="1790" spans="1:12" ht="12.75">
      <c r="A1790" s="41">
        <v>1747</v>
      </c>
      <c r="B1790" s="49" t="s">
        <v>1206</v>
      </c>
      <c r="C1790" s="46">
        <v>3.0566666666666667E-3</v>
      </c>
      <c r="D1790" s="46">
        <v>6.1133333333333335E-3</v>
      </c>
      <c r="E1790" s="46">
        <v>9.1700000000000011E-3</v>
      </c>
      <c r="F1790" s="46">
        <v>1.2226666666666667E-2</v>
      </c>
      <c r="G1790" s="46">
        <v>1.5283333333333333E-2</v>
      </c>
      <c r="H1790" s="46">
        <v>1.8339999999999999E-2</v>
      </c>
      <c r="I1790" s="46">
        <v>2.1396666666666665E-2</v>
      </c>
      <c r="J1790" s="46">
        <v>2.4453333333333334E-2</v>
      </c>
      <c r="K1790" s="46">
        <v>2.751E-2</v>
      </c>
      <c r="L1790" s="47">
        <v>3.0566666666666666E-2</v>
      </c>
    </row>
    <row r="1791" spans="1:12" ht="12.75">
      <c r="A1791" s="41">
        <v>1748</v>
      </c>
      <c r="B1791" s="49" t="s">
        <v>1207</v>
      </c>
      <c r="C1791" s="46">
        <v>1.1369999999999998E-2</v>
      </c>
      <c r="D1791" s="46">
        <v>2.2739999999999996E-2</v>
      </c>
      <c r="E1791" s="46">
        <v>3.4109999999999994E-2</v>
      </c>
      <c r="F1791" s="46">
        <v>4.5479999999999993E-2</v>
      </c>
      <c r="G1791" s="46">
        <v>5.6849999999999998E-2</v>
      </c>
      <c r="H1791" s="46">
        <v>6.8219999999999989E-2</v>
      </c>
      <c r="I1791" s="46">
        <v>7.958999999999998E-2</v>
      </c>
      <c r="J1791" s="46">
        <v>9.0959999999999985E-2</v>
      </c>
      <c r="K1791" s="46">
        <v>0.10232999999999998</v>
      </c>
      <c r="L1791" s="47">
        <v>0.1137</v>
      </c>
    </row>
    <row r="1792" spans="1:12" ht="12.75">
      <c r="A1792" s="41">
        <v>1749</v>
      </c>
      <c r="B1792" s="49" t="s">
        <v>1208</v>
      </c>
      <c r="C1792" s="46">
        <v>1.516E-2</v>
      </c>
      <c r="D1792" s="46">
        <v>3.032E-2</v>
      </c>
      <c r="E1792" s="46">
        <v>4.548E-2</v>
      </c>
      <c r="F1792" s="46">
        <v>6.0639999999999999E-2</v>
      </c>
      <c r="G1792" s="46">
        <v>7.5800000000000006E-2</v>
      </c>
      <c r="H1792" s="46">
        <v>9.0959999999999999E-2</v>
      </c>
      <c r="I1792" s="46">
        <v>0.10611999999999999</v>
      </c>
      <c r="J1792" s="46">
        <v>0.12128</v>
      </c>
      <c r="K1792" s="46">
        <v>0.13644000000000001</v>
      </c>
      <c r="L1792" s="47">
        <v>0.15160000000000001</v>
      </c>
    </row>
    <row r="1793" spans="1:12" ht="12.75">
      <c r="A1793" s="41">
        <v>1750</v>
      </c>
      <c r="B1793" s="49" t="s">
        <v>1174</v>
      </c>
      <c r="C1793" s="46">
        <v>1.0966666666666666E-3</v>
      </c>
      <c r="D1793" s="46">
        <v>2.1933333333333332E-3</v>
      </c>
      <c r="E1793" s="46">
        <v>3.2899999999999995E-3</v>
      </c>
      <c r="F1793" s="46">
        <v>4.3866666666666663E-3</v>
      </c>
      <c r="G1793" s="46">
        <v>5.4833333333333331E-3</v>
      </c>
      <c r="H1793" s="46">
        <v>6.579999999999999E-3</v>
      </c>
      <c r="I1793" s="46">
        <v>7.6766666666666667E-3</v>
      </c>
      <c r="J1793" s="46">
        <v>8.7733333333333326E-3</v>
      </c>
      <c r="K1793" s="46">
        <v>9.8700000000000003E-3</v>
      </c>
      <c r="L1793" s="47">
        <v>1.0966666666666666E-2</v>
      </c>
    </row>
    <row r="1794" spans="1:12" ht="12.75">
      <c r="A1794" s="41">
        <v>1751</v>
      </c>
      <c r="B1794" s="49" t="s">
        <v>1174</v>
      </c>
      <c r="C1794" s="46">
        <v>6.6666666666666656E-5</v>
      </c>
      <c r="D1794" s="46">
        <v>1.3333333333333331E-4</v>
      </c>
      <c r="E1794" s="46">
        <v>1.9999999999999998E-4</v>
      </c>
      <c r="F1794" s="46">
        <v>2.6666666666666663E-4</v>
      </c>
      <c r="G1794" s="46">
        <v>3.3333333333333332E-4</v>
      </c>
      <c r="H1794" s="46">
        <v>3.9999999999999996E-4</v>
      </c>
      <c r="I1794" s="46">
        <v>4.6666666666666661E-4</v>
      </c>
      <c r="J1794" s="46">
        <v>5.3333333333333325E-4</v>
      </c>
      <c r="K1794" s="46">
        <v>5.9999999999999995E-4</v>
      </c>
      <c r="L1794" s="47">
        <v>6.6666666666666664E-4</v>
      </c>
    </row>
    <row r="1795" spans="1:12" ht="25.5">
      <c r="A1795" s="41">
        <v>1752</v>
      </c>
      <c r="B1795" s="49" t="s">
        <v>1209</v>
      </c>
      <c r="C1795" s="46">
        <v>6.763333333333333E-3</v>
      </c>
      <c r="D1795" s="46">
        <v>1.3526666666666666E-2</v>
      </c>
      <c r="E1795" s="46">
        <v>2.0289999999999999E-2</v>
      </c>
      <c r="F1795" s="46">
        <v>2.7053333333333332E-2</v>
      </c>
      <c r="G1795" s="46">
        <v>3.3816666666666662E-2</v>
      </c>
      <c r="H1795" s="46">
        <v>4.0579999999999998E-2</v>
      </c>
      <c r="I1795" s="46">
        <v>4.7343333333333334E-2</v>
      </c>
      <c r="J1795" s="46">
        <v>5.4106666666666664E-2</v>
      </c>
      <c r="K1795" s="46">
        <v>6.0869999999999994E-2</v>
      </c>
      <c r="L1795" s="47">
        <v>6.7633333333333323E-2</v>
      </c>
    </row>
    <row r="1796" spans="1:12" ht="12.75">
      <c r="A1796" s="41">
        <v>1753</v>
      </c>
      <c r="B1796" s="49" t="s">
        <v>1210</v>
      </c>
      <c r="C1796" s="46">
        <v>6.3799999999999994E-3</v>
      </c>
      <c r="D1796" s="46">
        <v>1.2759999999999999E-2</v>
      </c>
      <c r="E1796" s="46">
        <v>1.9139999999999997E-2</v>
      </c>
      <c r="F1796" s="46">
        <v>2.5519999999999998E-2</v>
      </c>
      <c r="G1796" s="46">
        <v>3.1899999999999998E-2</v>
      </c>
      <c r="H1796" s="46">
        <v>3.8279999999999995E-2</v>
      </c>
      <c r="I1796" s="46">
        <v>4.4659999999999991E-2</v>
      </c>
      <c r="J1796" s="46">
        <v>5.1039999999999988E-2</v>
      </c>
      <c r="K1796" s="46">
        <v>5.7419999999999985E-2</v>
      </c>
      <c r="L1796" s="47">
        <v>6.3799999999999982E-2</v>
      </c>
    </row>
    <row r="1797" spans="1:12" ht="12.75">
      <c r="A1797" s="41">
        <v>1754</v>
      </c>
      <c r="B1797" s="49" t="s">
        <v>1211</v>
      </c>
      <c r="C1797" s="46">
        <v>7.9999999999999993E-5</v>
      </c>
      <c r="D1797" s="46">
        <v>1.5999999999999999E-4</v>
      </c>
      <c r="E1797" s="46">
        <v>2.3999999999999998E-4</v>
      </c>
      <c r="F1797" s="46">
        <v>3.1999999999999997E-4</v>
      </c>
      <c r="G1797" s="46">
        <v>4.0000000000000002E-4</v>
      </c>
      <c r="H1797" s="46">
        <v>4.8000000000000007E-4</v>
      </c>
      <c r="I1797" s="46">
        <v>5.6000000000000006E-4</v>
      </c>
      <c r="J1797" s="46">
        <v>6.4000000000000005E-4</v>
      </c>
      <c r="K1797" s="46">
        <v>7.2000000000000015E-4</v>
      </c>
      <c r="L1797" s="47">
        <v>8.0000000000000004E-4</v>
      </c>
    </row>
    <row r="1798" spans="1:12" ht="12.75">
      <c r="A1798" s="41">
        <v>1755</v>
      </c>
      <c r="B1798" s="49" t="s">
        <v>1212</v>
      </c>
      <c r="C1798" s="46">
        <v>1.0633333333333332E-3</v>
      </c>
      <c r="D1798" s="46">
        <v>2.1266666666666665E-3</v>
      </c>
      <c r="E1798" s="46">
        <v>3.1899999999999997E-3</v>
      </c>
      <c r="F1798" s="46">
        <v>4.2533333333333329E-3</v>
      </c>
      <c r="G1798" s="46">
        <v>5.3166666666666675E-3</v>
      </c>
      <c r="H1798" s="46">
        <v>6.3800000000000003E-3</v>
      </c>
      <c r="I1798" s="46">
        <v>7.4433333333333348E-3</v>
      </c>
      <c r="J1798" s="46">
        <v>8.5066666666666676E-3</v>
      </c>
      <c r="K1798" s="46">
        <v>9.5700000000000021E-3</v>
      </c>
      <c r="L1798" s="47">
        <v>1.0633333333333335E-2</v>
      </c>
    </row>
    <row r="1799" spans="1:12" ht="12.75">
      <c r="A1799" s="41">
        <v>1756</v>
      </c>
      <c r="B1799" s="49" t="s">
        <v>1212</v>
      </c>
      <c r="C1799" s="46">
        <v>5.6666666666666671E-4</v>
      </c>
      <c r="D1799" s="46">
        <v>1.1333333333333334E-3</v>
      </c>
      <c r="E1799" s="46">
        <v>1.7000000000000001E-3</v>
      </c>
      <c r="F1799" s="46">
        <v>2.2666666666666668E-3</v>
      </c>
      <c r="G1799" s="46">
        <v>2.8333333333333331E-3</v>
      </c>
      <c r="H1799" s="46">
        <v>3.3999999999999994E-3</v>
      </c>
      <c r="I1799" s="46">
        <v>3.9666666666666661E-3</v>
      </c>
      <c r="J1799" s="46">
        <v>4.5333333333333328E-3</v>
      </c>
      <c r="K1799" s="46">
        <v>5.0999999999999986E-3</v>
      </c>
      <c r="L1799" s="47">
        <v>5.6666666666666653E-3</v>
      </c>
    </row>
    <row r="1800" spans="1:12" ht="12.75">
      <c r="A1800" s="41">
        <v>1757</v>
      </c>
      <c r="B1800" s="49" t="s">
        <v>1212</v>
      </c>
      <c r="C1800" s="46">
        <v>9.1433333333333332E-3</v>
      </c>
      <c r="D1800" s="46">
        <v>1.8286666666666666E-2</v>
      </c>
      <c r="E1800" s="46">
        <v>2.743E-2</v>
      </c>
      <c r="F1800" s="46">
        <v>3.6573333333333333E-2</v>
      </c>
      <c r="G1800" s="46">
        <v>4.5716666666666669E-2</v>
      </c>
      <c r="H1800" s="46">
        <v>5.4859999999999999E-2</v>
      </c>
      <c r="I1800" s="46">
        <v>6.4003333333333329E-2</v>
      </c>
      <c r="J1800" s="46">
        <v>7.3146666666666665E-2</v>
      </c>
      <c r="K1800" s="46">
        <v>8.2290000000000002E-2</v>
      </c>
      <c r="L1800" s="47">
        <v>9.1433333333333339E-2</v>
      </c>
    </row>
    <row r="1801" spans="1:12" ht="12.75">
      <c r="A1801" s="41">
        <v>1758</v>
      </c>
      <c r="B1801" s="49" t="s">
        <v>1213</v>
      </c>
      <c r="C1801" s="46">
        <v>6.9033333333333342E-3</v>
      </c>
      <c r="D1801" s="46">
        <v>1.3806666666666668E-2</v>
      </c>
      <c r="E1801" s="46">
        <v>2.0710000000000003E-2</v>
      </c>
      <c r="F1801" s="46">
        <v>2.7613333333333337E-2</v>
      </c>
      <c r="G1801" s="46">
        <v>3.4516666666666668E-2</v>
      </c>
      <c r="H1801" s="46">
        <v>4.1420000000000005E-2</v>
      </c>
      <c r="I1801" s="46">
        <v>4.8323333333333343E-2</v>
      </c>
      <c r="J1801" s="46">
        <v>5.5226666666666674E-2</v>
      </c>
      <c r="K1801" s="46">
        <v>6.2130000000000005E-2</v>
      </c>
      <c r="L1801" s="47">
        <v>6.9033333333333335E-2</v>
      </c>
    </row>
    <row r="1802" spans="1:12" ht="25.5">
      <c r="A1802" s="41">
        <v>1759</v>
      </c>
      <c r="B1802" s="49" t="s">
        <v>1214</v>
      </c>
      <c r="C1802" s="46">
        <v>4.7400000000000012E-3</v>
      </c>
      <c r="D1802" s="46">
        <v>9.4800000000000023E-3</v>
      </c>
      <c r="E1802" s="46">
        <v>1.4220000000000003E-2</v>
      </c>
      <c r="F1802" s="46">
        <v>1.8960000000000005E-2</v>
      </c>
      <c r="G1802" s="46">
        <v>2.3700000000000002E-2</v>
      </c>
      <c r="H1802" s="46">
        <v>2.844E-2</v>
      </c>
      <c r="I1802" s="46">
        <v>3.3180000000000001E-2</v>
      </c>
      <c r="J1802" s="46">
        <v>3.7920000000000002E-2</v>
      </c>
      <c r="K1802" s="46">
        <v>4.2660000000000003E-2</v>
      </c>
      <c r="L1802" s="47">
        <v>4.7400000000000005E-2</v>
      </c>
    </row>
    <row r="1803" spans="1:12" ht="25.5">
      <c r="A1803" s="41">
        <v>1760</v>
      </c>
      <c r="B1803" s="49" t="s">
        <v>1214</v>
      </c>
      <c r="C1803" s="46">
        <v>4.7500000000000007E-3</v>
      </c>
      <c r="D1803" s="46">
        <v>9.5000000000000015E-3</v>
      </c>
      <c r="E1803" s="46">
        <v>1.4250000000000002E-2</v>
      </c>
      <c r="F1803" s="46">
        <v>1.9000000000000003E-2</v>
      </c>
      <c r="G1803" s="46">
        <v>2.375E-2</v>
      </c>
      <c r="H1803" s="46">
        <v>2.8500000000000004E-2</v>
      </c>
      <c r="I1803" s="46">
        <v>3.3250000000000009E-2</v>
      </c>
      <c r="J1803" s="46">
        <v>3.8000000000000006E-2</v>
      </c>
      <c r="K1803" s="46">
        <v>4.275000000000001E-2</v>
      </c>
      <c r="L1803" s="47">
        <v>4.7500000000000014E-2</v>
      </c>
    </row>
    <row r="1804" spans="1:12" ht="12.75">
      <c r="A1804" s="41">
        <v>1761</v>
      </c>
      <c r="B1804" s="49" t="s">
        <v>1215</v>
      </c>
      <c r="C1804" s="46">
        <v>1.98E-3</v>
      </c>
      <c r="D1804" s="46">
        <v>3.96E-3</v>
      </c>
      <c r="E1804" s="46">
        <v>5.94E-3</v>
      </c>
      <c r="F1804" s="46">
        <v>7.92E-3</v>
      </c>
      <c r="G1804" s="46">
        <v>9.8999999999999991E-3</v>
      </c>
      <c r="H1804" s="46">
        <v>1.188E-2</v>
      </c>
      <c r="I1804" s="46">
        <v>1.3860000000000001E-2</v>
      </c>
      <c r="J1804" s="46">
        <v>1.584E-2</v>
      </c>
      <c r="K1804" s="46">
        <v>1.7819999999999999E-2</v>
      </c>
      <c r="L1804" s="47">
        <v>1.9799999999999998E-2</v>
      </c>
    </row>
    <row r="1805" spans="1:12" ht="12.75">
      <c r="A1805" s="41">
        <v>1762</v>
      </c>
      <c r="B1805" s="49" t="s">
        <v>1216</v>
      </c>
      <c r="C1805" s="46">
        <v>4.5333333333333337E-4</v>
      </c>
      <c r="D1805" s="46">
        <v>9.0666666666666673E-4</v>
      </c>
      <c r="E1805" s="46">
        <v>1.3600000000000001E-3</v>
      </c>
      <c r="F1805" s="46">
        <v>1.8133333333333335E-3</v>
      </c>
      <c r="G1805" s="46">
        <v>2.2666666666666668E-3</v>
      </c>
      <c r="H1805" s="46">
        <v>2.7199999999999998E-3</v>
      </c>
      <c r="I1805" s="46">
        <v>3.1733333333333331E-3</v>
      </c>
      <c r="J1805" s="46">
        <v>3.6266666666666669E-3</v>
      </c>
      <c r="K1805" s="46">
        <v>4.0800000000000003E-3</v>
      </c>
      <c r="L1805" s="47">
        <v>4.5333333333333337E-3</v>
      </c>
    </row>
    <row r="1806" spans="1:12" ht="12.75">
      <c r="A1806" s="41">
        <v>1763</v>
      </c>
      <c r="B1806" s="49" t="s">
        <v>1217</v>
      </c>
      <c r="C1806" s="46">
        <v>1.4599999999999999E-3</v>
      </c>
      <c r="D1806" s="46">
        <v>2.9199999999999999E-3</v>
      </c>
      <c r="E1806" s="46">
        <v>4.3800000000000002E-3</v>
      </c>
      <c r="F1806" s="46">
        <v>5.8399999999999997E-3</v>
      </c>
      <c r="G1806" s="46">
        <v>7.2999999999999992E-3</v>
      </c>
      <c r="H1806" s="46">
        <v>8.7599999999999987E-3</v>
      </c>
      <c r="I1806" s="46">
        <v>1.0219999999999998E-2</v>
      </c>
      <c r="J1806" s="46">
        <v>1.1679999999999998E-2</v>
      </c>
      <c r="K1806" s="46">
        <v>1.3139999999999999E-2</v>
      </c>
      <c r="L1806" s="47">
        <v>1.4599999999999998E-2</v>
      </c>
    </row>
    <row r="1807" spans="1:12" ht="12.75">
      <c r="A1807" s="41">
        <v>1764</v>
      </c>
      <c r="B1807" s="49" t="s">
        <v>1218</v>
      </c>
      <c r="C1807" s="46">
        <v>1.5333333333333332E-3</v>
      </c>
      <c r="D1807" s="46">
        <v>3.0666666666666663E-3</v>
      </c>
      <c r="E1807" s="46">
        <v>4.5999999999999999E-3</v>
      </c>
      <c r="F1807" s="46">
        <v>6.1333333333333327E-3</v>
      </c>
      <c r="G1807" s="46">
        <v>7.6666666666666654E-3</v>
      </c>
      <c r="H1807" s="46">
        <v>9.1999999999999998E-3</v>
      </c>
      <c r="I1807" s="46">
        <v>1.0733333333333333E-2</v>
      </c>
      <c r="J1807" s="46">
        <v>1.2266666666666665E-2</v>
      </c>
      <c r="K1807" s="46">
        <v>1.38E-2</v>
      </c>
      <c r="L1807" s="47">
        <v>1.5333333333333334E-2</v>
      </c>
    </row>
    <row r="1808" spans="1:12" ht="12.75">
      <c r="A1808" s="41">
        <v>1765</v>
      </c>
      <c r="B1808" s="49" t="s">
        <v>1219</v>
      </c>
      <c r="C1808" s="46">
        <v>3.3333333333333328E-5</v>
      </c>
      <c r="D1808" s="46">
        <v>6.6666666666666656E-5</v>
      </c>
      <c r="E1808" s="46">
        <v>9.9999999999999991E-5</v>
      </c>
      <c r="F1808" s="46">
        <v>1.3333333333333331E-4</v>
      </c>
      <c r="G1808" s="46">
        <v>1.6666666666666666E-4</v>
      </c>
      <c r="H1808" s="46">
        <v>1.9999999999999998E-4</v>
      </c>
      <c r="I1808" s="46">
        <v>2.333333333333333E-4</v>
      </c>
      <c r="J1808" s="46">
        <v>2.6666666666666663E-4</v>
      </c>
      <c r="K1808" s="46">
        <v>2.9999999999999997E-4</v>
      </c>
      <c r="L1808" s="47">
        <v>3.3333333333333332E-4</v>
      </c>
    </row>
    <row r="1809" spans="1:12" ht="12.75">
      <c r="A1809" s="41">
        <v>1766</v>
      </c>
      <c r="B1809" s="49" t="s">
        <v>1219</v>
      </c>
      <c r="C1809" s="46">
        <v>3.8333333333333329E-4</v>
      </c>
      <c r="D1809" s="46">
        <v>7.6666666666666658E-4</v>
      </c>
      <c r="E1809" s="46">
        <v>1.15E-3</v>
      </c>
      <c r="F1809" s="46">
        <v>1.5333333333333332E-3</v>
      </c>
      <c r="G1809" s="46">
        <v>1.9166666666666663E-3</v>
      </c>
      <c r="H1809" s="46">
        <v>2.3E-3</v>
      </c>
      <c r="I1809" s="46">
        <v>2.6833333333333331E-3</v>
      </c>
      <c r="J1809" s="46">
        <v>3.0666666666666663E-3</v>
      </c>
      <c r="K1809" s="46">
        <v>3.4499999999999999E-3</v>
      </c>
      <c r="L1809" s="47">
        <v>3.8333333333333336E-3</v>
      </c>
    </row>
    <row r="1810" spans="1:12" ht="12.75">
      <c r="A1810" s="41">
        <v>1767</v>
      </c>
      <c r="B1810" s="49" t="s">
        <v>1220</v>
      </c>
      <c r="C1810" s="46">
        <v>6.6666666666666675E-6</v>
      </c>
      <c r="D1810" s="46">
        <v>1.3333333333333335E-5</v>
      </c>
      <c r="E1810" s="46">
        <v>2.0000000000000002E-5</v>
      </c>
      <c r="F1810" s="46">
        <v>2.666666666666667E-5</v>
      </c>
      <c r="G1810" s="46">
        <v>3.3333333333333335E-5</v>
      </c>
      <c r="H1810" s="46">
        <v>3.9999999999999996E-5</v>
      </c>
      <c r="I1810" s="46">
        <v>4.6666666666666665E-5</v>
      </c>
      <c r="J1810" s="46">
        <v>5.3333333333333333E-5</v>
      </c>
      <c r="K1810" s="46">
        <v>5.9999999999999995E-5</v>
      </c>
      <c r="L1810" s="47">
        <v>6.6666666666666656E-5</v>
      </c>
    </row>
    <row r="1811" spans="1:12" ht="12.75">
      <c r="A1811" s="41">
        <v>1768</v>
      </c>
      <c r="B1811" s="49" t="s">
        <v>1220</v>
      </c>
      <c r="C1811" s="46">
        <v>4.8866666666666659E-3</v>
      </c>
      <c r="D1811" s="46">
        <v>9.7733333333333318E-3</v>
      </c>
      <c r="E1811" s="46">
        <v>1.4659999999999998E-2</v>
      </c>
      <c r="F1811" s="46">
        <v>1.9546666666666664E-2</v>
      </c>
      <c r="G1811" s="46">
        <v>2.4433333333333331E-2</v>
      </c>
      <c r="H1811" s="46">
        <v>2.9319999999999995E-2</v>
      </c>
      <c r="I1811" s="46">
        <v>3.4206666666666663E-2</v>
      </c>
      <c r="J1811" s="46">
        <v>3.9093333333333327E-2</v>
      </c>
      <c r="K1811" s="46">
        <v>4.3979999999999991E-2</v>
      </c>
      <c r="L1811" s="47">
        <v>4.8866666666666655E-2</v>
      </c>
    </row>
    <row r="1812" spans="1:12" ht="12.75">
      <c r="A1812" s="41">
        <v>1769</v>
      </c>
      <c r="B1812" s="49" t="s">
        <v>1142</v>
      </c>
      <c r="C1812" s="46">
        <v>3.0599999999999995E-2</v>
      </c>
      <c r="D1812" s="46">
        <v>6.1199999999999991E-2</v>
      </c>
      <c r="E1812" s="46">
        <v>9.1799999999999993E-2</v>
      </c>
      <c r="F1812" s="46">
        <v>0.12239999999999998</v>
      </c>
      <c r="G1812" s="46">
        <v>0.153</v>
      </c>
      <c r="H1812" s="46">
        <v>0.18359999999999999</v>
      </c>
      <c r="I1812" s="46">
        <v>0.21419999999999997</v>
      </c>
      <c r="J1812" s="46">
        <v>0.24479999999999996</v>
      </c>
      <c r="K1812" s="46">
        <v>0.27539999999999998</v>
      </c>
      <c r="L1812" s="47">
        <v>0.30599999999999999</v>
      </c>
    </row>
    <row r="1813" spans="1:12" ht="12.75">
      <c r="A1813" s="41">
        <v>1770</v>
      </c>
      <c r="B1813" s="49" t="s">
        <v>1221</v>
      </c>
      <c r="C1813" s="46">
        <v>7.3999999999999999E-4</v>
      </c>
      <c r="D1813" s="46">
        <v>1.48E-3</v>
      </c>
      <c r="E1813" s="46">
        <v>2.2199999999999998E-3</v>
      </c>
      <c r="F1813" s="46">
        <v>2.96E-3</v>
      </c>
      <c r="G1813" s="46">
        <v>3.7000000000000002E-3</v>
      </c>
      <c r="H1813" s="46">
        <v>4.4400000000000004E-3</v>
      </c>
      <c r="I1813" s="46">
        <v>5.1800000000000006E-3</v>
      </c>
      <c r="J1813" s="46">
        <v>5.9199999999999999E-3</v>
      </c>
      <c r="K1813" s="46">
        <v>6.660000000000001E-3</v>
      </c>
      <c r="L1813" s="47">
        <v>7.4000000000000003E-3</v>
      </c>
    </row>
    <row r="1814" spans="1:12" ht="12.75">
      <c r="A1814" s="41">
        <v>1771</v>
      </c>
      <c r="B1814" s="49" t="s">
        <v>1222</v>
      </c>
      <c r="C1814" s="46">
        <v>5.0000000000000002E-5</v>
      </c>
      <c r="D1814" s="46">
        <v>1E-4</v>
      </c>
      <c r="E1814" s="46">
        <v>1.5000000000000001E-4</v>
      </c>
      <c r="F1814" s="46">
        <v>2.0000000000000001E-4</v>
      </c>
      <c r="G1814" s="46">
        <v>2.5000000000000001E-4</v>
      </c>
      <c r="H1814" s="46">
        <v>3.0000000000000003E-4</v>
      </c>
      <c r="I1814" s="46">
        <v>3.5000000000000005E-4</v>
      </c>
      <c r="J1814" s="46">
        <v>4.0000000000000007E-4</v>
      </c>
      <c r="K1814" s="46">
        <v>4.500000000000001E-4</v>
      </c>
      <c r="L1814" s="47">
        <v>5.0000000000000012E-4</v>
      </c>
    </row>
    <row r="1815" spans="1:12" ht="12.75">
      <c r="A1815" s="41">
        <v>1772</v>
      </c>
      <c r="B1815" s="49" t="s">
        <v>1223</v>
      </c>
      <c r="C1815" s="46">
        <v>3.3333333333333328E-5</v>
      </c>
      <c r="D1815" s="46">
        <v>6.6666666666666656E-5</v>
      </c>
      <c r="E1815" s="46">
        <v>9.9999999999999991E-5</v>
      </c>
      <c r="F1815" s="46">
        <v>1.3333333333333331E-4</v>
      </c>
      <c r="G1815" s="46">
        <v>1.6666666666666666E-4</v>
      </c>
      <c r="H1815" s="46">
        <v>1.9999999999999998E-4</v>
      </c>
      <c r="I1815" s="46">
        <v>2.333333333333333E-4</v>
      </c>
      <c r="J1815" s="46">
        <v>2.6666666666666663E-4</v>
      </c>
      <c r="K1815" s="46">
        <v>2.9999999999999997E-4</v>
      </c>
      <c r="L1815" s="47">
        <v>3.3333333333333332E-4</v>
      </c>
    </row>
    <row r="1816" spans="1:12" ht="12.75">
      <c r="A1816" s="41">
        <v>1773</v>
      </c>
      <c r="B1816" s="49" t="s">
        <v>1224</v>
      </c>
      <c r="C1816" s="46">
        <v>1.5333333333333334E-4</v>
      </c>
      <c r="D1816" s="46">
        <v>3.0666666666666668E-4</v>
      </c>
      <c r="E1816" s="46">
        <v>4.6000000000000001E-4</v>
      </c>
      <c r="F1816" s="46">
        <v>6.1333333333333335E-4</v>
      </c>
      <c r="G1816" s="46">
        <v>7.6666666666666658E-4</v>
      </c>
      <c r="H1816" s="46">
        <v>9.1999999999999981E-4</v>
      </c>
      <c r="I1816" s="46">
        <v>1.0733333333333333E-3</v>
      </c>
      <c r="J1816" s="46">
        <v>1.2266666666666665E-3</v>
      </c>
      <c r="K1816" s="46">
        <v>1.3799999999999997E-3</v>
      </c>
      <c r="L1816" s="47">
        <v>1.5333333333333332E-3</v>
      </c>
    </row>
    <row r="1817" spans="1:12" ht="12.75">
      <c r="A1817" s="41">
        <v>1774</v>
      </c>
      <c r="B1817" s="49" t="s">
        <v>1225</v>
      </c>
      <c r="C1817" s="46">
        <v>2.5400000000000006E-3</v>
      </c>
      <c r="D1817" s="46">
        <v>5.0800000000000012E-3</v>
      </c>
      <c r="E1817" s="46">
        <v>7.6200000000000018E-3</v>
      </c>
      <c r="F1817" s="46">
        <v>1.0160000000000002E-2</v>
      </c>
      <c r="G1817" s="46">
        <v>1.2700000000000001E-2</v>
      </c>
      <c r="H1817" s="46">
        <v>1.524E-2</v>
      </c>
      <c r="I1817" s="46">
        <v>1.7780000000000001E-2</v>
      </c>
      <c r="J1817" s="46">
        <v>2.0320000000000001E-2</v>
      </c>
      <c r="K1817" s="46">
        <v>2.2859999999999998E-2</v>
      </c>
      <c r="L1817" s="47">
        <v>2.5400000000000002E-2</v>
      </c>
    </row>
    <row r="1818" spans="1:12" ht="12.75">
      <c r="A1818" s="41">
        <v>1775</v>
      </c>
      <c r="B1818" s="49" t="s">
        <v>1106</v>
      </c>
      <c r="C1818" s="46">
        <v>4.7166666666666659E-3</v>
      </c>
      <c r="D1818" s="46">
        <v>9.4333333333333318E-3</v>
      </c>
      <c r="E1818" s="46">
        <v>1.4149999999999998E-2</v>
      </c>
      <c r="F1818" s="46">
        <v>1.8866666666666664E-2</v>
      </c>
      <c r="G1818" s="46">
        <v>2.3583333333333331E-2</v>
      </c>
      <c r="H1818" s="46">
        <v>2.8299999999999995E-2</v>
      </c>
      <c r="I1818" s="46">
        <v>3.3016666666666659E-2</v>
      </c>
      <c r="J1818" s="46">
        <v>3.7733333333333327E-2</v>
      </c>
      <c r="K1818" s="46">
        <v>4.2449999999999988E-2</v>
      </c>
      <c r="L1818" s="47">
        <v>4.7166666666666648E-2</v>
      </c>
    </row>
    <row r="1819" spans="1:12" ht="12.75">
      <c r="A1819" s="41">
        <v>1776</v>
      </c>
      <c r="B1819" s="49" t="s">
        <v>1226</v>
      </c>
      <c r="C1819" s="46">
        <v>2.8333333333333335E-4</v>
      </c>
      <c r="D1819" s="46">
        <v>5.6666666666666671E-4</v>
      </c>
      <c r="E1819" s="46">
        <v>8.5000000000000006E-4</v>
      </c>
      <c r="F1819" s="46">
        <v>1.1333333333333334E-3</v>
      </c>
      <c r="G1819" s="46">
        <v>1.4166666666666666E-3</v>
      </c>
      <c r="H1819" s="46">
        <v>1.6999999999999997E-3</v>
      </c>
      <c r="I1819" s="46">
        <v>1.983333333333333E-3</v>
      </c>
      <c r="J1819" s="46">
        <v>2.2666666666666664E-3</v>
      </c>
      <c r="K1819" s="46">
        <v>2.5499999999999993E-3</v>
      </c>
      <c r="L1819" s="47">
        <v>2.8333333333333327E-3</v>
      </c>
    </row>
    <row r="1820" spans="1:12" ht="12.75">
      <c r="A1820" s="41">
        <v>1777</v>
      </c>
      <c r="B1820" s="49" t="s">
        <v>1227</v>
      </c>
      <c r="C1820" s="46">
        <v>1.1666666666666667E-4</v>
      </c>
      <c r="D1820" s="46">
        <v>2.3333333333333333E-4</v>
      </c>
      <c r="E1820" s="46">
        <v>3.5E-4</v>
      </c>
      <c r="F1820" s="46">
        <v>4.6666666666666666E-4</v>
      </c>
      <c r="G1820" s="46">
        <v>5.8333333333333338E-4</v>
      </c>
      <c r="H1820" s="46">
        <v>7.000000000000001E-4</v>
      </c>
      <c r="I1820" s="46">
        <v>8.1666666666666671E-4</v>
      </c>
      <c r="J1820" s="46">
        <v>9.3333333333333332E-4</v>
      </c>
      <c r="K1820" s="46">
        <v>1.0499999999999999E-3</v>
      </c>
      <c r="L1820" s="47">
        <v>1.1666666666666665E-3</v>
      </c>
    </row>
    <row r="1821" spans="1:12" ht="12.75">
      <c r="A1821" s="41">
        <v>1778</v>
      </c>
      <c r="B1821" s="49" t="s">
        <v>1227</v>
      </c>
      <c r="C1821" s="46">
        <v>4.6999999999999999E-4</v>
      </c>
      <c r="D1821" s="46">
        <v>9.3999999999999997E-4</v>
      </c>
      <c r="E1821" s="46">
        <v>1.41E-3</v>
      </c>
      <c r="F1821" s="46">
        <v>1.8799999999999999E-3</v>
      </c>
      <c r="G1821" s="46">
        <v>2.3500000000000001E-3</v>
      </c>
      <c r="H1821" s="46">
        <v>2.8200000000000005E-3</v>
      </c>
      <c r="I1821" s="46">
        <v>3.2900000000000004E-3</v>
      </c>
      <c r="J1821" s="46">
        <v>3.7600000000000003E-3</v>
      </c>
      <c r="K1821" s="46">
        <v>4.2300000000000011E-3</v>
      </c>
      <c r="L1821" s="47">
        <v>4.7000000000000011E-3</v>
      </c>
    </row>
    <row r="1822" spans="1:12" ht="12.75">
      <c r="A1822" s="41">
        <v>1779</v>
      </c>
      <c r="B1822" s="49" t="s">
        <v>1228</v>
      </c>
      <c r="C1822" s="46">
        <v>1.7649999999999999E-2</v>
      </c>
      <c r="D1822" s="46">
        <v>3.5299999999999998E-2</v>
      </c>
      <c r="E1822" s="46">
        <v>5.2949999999999997E-2</v>
      </c>
      <c r="F1822" s="46">
        <v>7.0599999999999996E-2</v>
      </c>
      <c r="G1822" s="46">
        <v>8.8249999999999995E-2</v>
      </c>
      <c r="H1822" s="46">
        <v>0.10589999999999999</v>
      </c>
      <c r="I1822" s="46">
        <v>0.12354999999999999</v>
      </c>
      <c r="J1822" s="46">
        <v>0.14119999999999999</v>
      </c>
      <c r="K1822" s="46">
        <v>0.15884999999999996</v>
      </c>
      <c r="L1822" s="47">
        <v>0.17649999999999996</v>
      </c>
    </row>
    <row r="1823" spans="1:12" ht="25.5">
      <c r="A1823" s="41">
        <v>1780</v>
      </c>
      <c r="B1823" s="49" t="s">
        <v>1229</v>
      </c>
      <c r="C1823" s="46">
        <v>2.3899999999999998E-3</v>
      </c>
      <c r="D1823" s="46">
        <v>4.7799999999999995E-3</v>
      </c>
      <c r="E1823" s="46">
        <v>7.1699999999999993E-3</v>
      </c>
      <c r="F1823" s="46">
        <v>9.5599999999999991E-3</v>
      </c>
      <c r="G1823" s="46">
        <v>1.1950000000000001E-2</v>
      </c>
      <c r="H1823" s="46">
        <v>1.4340000000000002E-2</v>
      </c>
      <c r="I1823" s="46">
        <v>1.6730000000000002E-2</v>
      </c>
      <c r="J1823" s="46">
        <v>1.9120000000000002E-2</v>
      </c>
      <c r="K1823" s="46">
        <v>2.1510000000000001E-2</v>
      </c>
      <c r="L1823" s="47">
        <v>2.3900000000000001E-2</v>
      </c>
    </row>
    <row r="1824" spans="1:12" ht="25.5">
      <c r="A1824" s="41">
        <v>1781</v>
      </c>
      <c r="B1824" s="49" t="s">
        <v>1229</v>
      </c>
      <c r="C1824" s="46">
        <v>2.3333333333333333E-4</v>
      </c>
      <c r="D1824" s="46">
        <v>4.6666666666666666E-4</v>
      </c>
      <c r="E1824" s="46">
        <v>6.9999999999999999E-4</v>
      </c>
      <c r="F1824" s="46">
        <v>9.3333333333333332E-4</v>
      </c>
      <c r="G1824" s="46">
        <v>1.1666666666666668E-3</v>
      </c>
      <c r="H1824" s="46">
        <v>1.4000000000000002E-3</v>
      </c>
      <c r="I1824" s="46">
        <v>1.6333333333333334E-3</v>
      </c>
      <c r="J1824" s="46">
        <v>1.8666666666666666E-3</v>
      </c>
      <c r="K1824" s="46">
        <v>2.0999999999999999E-3</v>
      </c>
      <c r="L1824" s="47">
        <v>2.3333333333333331E-3</v>
      </c>
    </row>
    <row r="1825" spans="1:12" ht="12.75">
      <c r="A1825" s="41">
        <v>1782</v>
      </c>
      <c r="B1825" s="49" t="s">
        <v>1230</v>
      </c>
      <c r="C1825" s="46">
        <v>4.6200000000000008E-3</v>
      </c>
      <c r="D1825" s="46">
        <v>9.2400000000000017E-3</v>
      </c>
      <c r="E1825" s="46">
        <v>1.3860000000000003E-2</v>
      </c>
      <c r="F1825" s="46">
        <v>1.8480000000000003E-2</v>
      </c>
      <c r="G1825" s="46">
        <v>2.3100000000000002E-2</v>
      </c>
      <c r="H1825" s="46">
        <v>2.7720000000000002E-2</v>
      </c>
      <c r="I1825" s="46">
        <v>3.2340000000000001E-2</v>
      </c>
      <c r="J1825" s="46">
        <v>3.696E-2</v>
      </c>
      <c r="K1825" s="46">
        <v>4.1579999999999999E-2</v>
      </c>
      <c r="L1825" s="47">
        <v>4.6199999999999998E-2</v>
      </c>
    </row>
    <row r="1826" spans="1:12" ht="25.5">
      <c r="A1826" s="41">
        <v>1783</v>
      </c>
      <c r="B1826" s="49" t="s">
        <v>1231</v>
      </c>
      <c r="C1826" s="46">
        <v>9.0666666666666673E-3</v>
      </c>
      <c r="D1826" s="46">
        <v>1.8133333333333335E-2</v>
      </c>
      <c r="E1826" s="46">
        <v>2.7200000000000002E-2</v>
      </c>
      <c r="F1826" s="46">
        <v>3.6266666666666669E-2</v>
      </c>
      <c r="G1826" s="46">
        <v>4.533333333333333E-2</v>
      </c>
      <c r="H1826" s="46">
        <v>5.439999999999999E-2</v>
      </c>
      <c r="I1826" s="46">
        <v>6.3466666666666657E-2</v>
      </c>
      <c r="J1826" s="46">
        <v>7.2533333333333325E-2</v>
      </c>
      <c r="K1826" s="46">
        <v>8.1599999999999978E-2</v>
      </c>
      <c r="L1826" s="47">
        <v>9.0666666666666645E-2</v>
      </c>
    </row>
    <row r="1827" spans="1:12" ht="12.75">
      <c r="A1827" s="41">
        <v>1784</v>
      </c>
      <c r="B1827" s="49" t="s">
        <v>1126</v>
      </c>
      <c r="C1827" s="46">
        <v>2.9500000000000004E-3</v>
      </c>
      <c r="D1827" s="46">
        <v>5.9000000000000007E-3</v>
      </c>
      <c r="E1827" s="46">
        <v>8.8500000000000002E-3</v>
      </c>
      <c r="F1827" s="46">
        <v>1.1800000000000001E-2</v>
      </c>
      <c r="G1827" s="46">
        <v>1.4750000000000003E-2</v>
      </c>
      <c r="H1827" s="46">
        <v>1.77E-2</v>
      </c>
      <c r="I1827" s="46">
        <v>2.0650000000000002E-2</v>
      </c>
      <c r="J1827" s="46">
        <v>2.3600000000000003E-2</v>
      </c>
      <c r="K1827" s="46">
        <v>2.6550000000000001E-2</v>
      </c>
      <c r="L1827" s="47">
        <v>2.9499999999999998E-2</v>
      </c>
    </row>
    <row r="1828" spans="1:12" ht="12.75">
      <c r="A1828" s="41">
        <v>1785</v>
      </c>
      <c r="B1828" s="49" t="s">
        <v>1232</v>
      </c>
      <c r="C1828" s="46">
        <v>8.9133333333333321E-3</v>
      </c>
      <c r="D1828" s="46">
        <v>1.7826666666666664E-2</v>
      </c>
      <c r="E1828" s="46">
        <v>2.6739999999999996E-2</v>
      </c>
      <c r="F1828" s="46">
        <v>3.5653333333333329E-2</v>
      </c>
      <c r="G1828" s="46">
        <v>4.4566666666666671E-2</v>
      </c>
      <c r="H1828" s="46">
        <v>5.348E-2</v>
      </c>
      <c r="I1828" s="46">
        <v>6.2393333333333342E-2</v>
      </c>
      <c r="J1828" s="46">
        <v>7.1306666666666671E-2</v>
      </c>
      <c r="K1828" s="46">
        <v>8.0220000000000014E-2</v>
      </c>
      <c r="L1828" s="47">
        <v>8.9133333333333342E-2</v>
      </c>
    </row>
    <row r="1829" spans="1:12" ht="12.75">
      <c r="A1829" s="41">
        <v>1786</v>
      </c>
      <c r="B1829" s="49" t="s">
        <v>1233</v>
      </c>
      <c r="C1829" s="46">
        <v>2.3E-3</v>
      </c>
      <c r="D1829" s="46">
        <v>4.5999999999999999E-3</v>
      </c>
      <c r="E1829" s="46">
        <v>6.8999999999999999E-3</v>
      </c>
      <c r="F1829" s="46">
        <v>9.1999999999999998E-3</v>
      </c>
      <c r="G1829" s="46">
        <v>1.15E-2</v>
      </c>
      <c r="H1829" s="46">
        <v>1.38E-2</v>
      </c>
      <c r="I1829" s="46">
        <v>1.61E-2</v>
      </c>
      <c r="J1829" s="46">
        <v>1.84E-2</v>
      </c>
      <c r="K1829" s="46">
        <v>2.0699999999999996E-2</v>
      </c>
      <c r="L1829" s="47">
        <v>2.2999999999999996E-2</v>
      </c>
    </row>
    <row r="1830" spans="1:12" ht="12.75">
      <c r="A1830" s="41">
        <v>1787</v>
      </c>
      <c r="B1830" s="49" t="s">
        <v>1233</v>
      </c>
      <c r="C1830" s="46">
        <v>2.2000000000000001E-3</v>
      </c>
      <c r="D1830" s="46">
        <v>4.4000000000000003E-3</v>
      </c>
      <c r="E1830" s="46">
        <v>6.6E-3</v>
      </c>
      <c r="F1830" s="46">
        <v>8.8000000000000005E-3</v>
      </c>
      <c r="G1830" s="46">
        <v>1.0999999999999999E-2</v>
      </c>
      <c r="H1830" s="46">
        <v>1.32E-2</v>
      </c>
      <c r="I1830" s="46">
        <v>1.54E-2</v>
      </c>
      <c r="J1830" s="46">
        <v>1.7600000000000001E-2</v>
      </c>
      <c r="K1830" s="46">
        <v>1.9799999999999998E-2</v>
      </c>
      <c r="L1830" s="47">
        <v>2.1999999999999999E-2</v>
      </c>
    </row>
    <row r="1831" spans="1:12" ht="12.75">
      <c r="A1831" s="41">
        <v>1788</v>
      </c>
      <c r="B1831" s="49" t="s">
        <v>1234</v>
      </c>
      <c r="C1831" s="46">
        <v>2.3033333333333334E-3</v>
      </c>
      <c r="D1831" s="46">
        <v>4.6066666666666669E-3</v>
      </c>
      <c r="E1831" s="46">
        <v>6.9100000000000003E-3</v>
      </c>
      <c r="F1831" s="46">
        <v>9.2133333333333338E-3</v>
      </c>
      <c r="G1831" s="46">
        <v>1.1516666666666668E-2</v>
      </c>
      <c r="H1831" s="46">
        <v>1.3820000000000001E-2</v>
      </c>
      <c r="I1831" s="46">
        <v>1.6123333333333333E-2</v>
      </c>
      <c r="J1831" s="46">
        <v>1.8426666666666668E-2</v>
      </c>
      <c r="K1831" s="46">
        <v>2.0730000000000002E-2</v>
      </c>
      <c r="L1831" s="47">
        <v>2.3033333333333336E-2</v>
      </c>
    </row>
    <row r="1832" spans="1:12" ht="12.75">
      <c r="A1832" s="41">
        <v>1789</v>
      </c>
      <c r="B1832" s="49" t="s">
        <v>1234</v>
      </c>
      <c r="C1832" s="46">
        <v>4.3200000000000002E-2</v>
      </c>
      <c r="D1832" s="46">
        <v>8.6400000000000005E-2</v>
      </c>
      <c r="E1832" s="46">
        <v>0.12959999999999999</v>
      </c>
      <c r="F1832" s="46">
        <v>0.17280000000000001</v>
      </c>
      <c r="G1832" s="46">
        <v>0.21599999999999997</v>
      </c>
      <c r="H1832" s="46">
        <v>0.25919999999999999</v>
      </c>
      <c r="I1832" s="46">
        <v>0.30239999999999995</v>
      </c>
      <c r="J1832" s="46">
        <v>0.34559999999999996</v>
      </c>
      <c r="K1832" s="46">
        <v>0.38879999999999998</v>
      </c>
      <c r="L1832" s="47">
        <v>0.43199999999999994</v>
      </c>
    </row>
    <row r="1833" spans="1:12" ht="12.75">
      <c r="A1833" s="41">
        <v>1790</v>
      </c>
      <c r="B1833" s="49" t="s">
        <v>1234</v>
      </c>
      <c r="C1833" s="46">
        <v>2.6216666666666669E-2</v>
      </c>
      <c r="D1833" s="46">
        <v>5.2433333333333339E-2</v>
      </c>
      <c r="E1833" s="46">
        <v>7.8650000000000012E-2</v>
      </c>
      <c r="F1833" s="46">
        <v>0.10486666666666668</v>
      </c>
      <c r="G1833" s="46">
        <v>0.13108333333333336</v>
      </c>
      <c r="H1833" s="46">
        <v>0.15730000000000005</v>
      </c>
      <c r="I1833" s="46">
        <v>0.18351666666666672</v>
      </c>
      <c r="J1833" s="46">
        <v>0.20973333333333338</v>
      </c>
      <c r="K1833" s="46">
        <v>0.23595000000000008</v>
      </c>
      <c r="L1833" s="47">
        <v>0.26216666666666677</v>
      </c>
    </row>
    <row r="1834" spans="1:12" ht="12.75">
      <c r="A1834" s="41">
        <v>1791</v>
      </c>
      <c r="B1834" s="49" t="s">
        <v>1234</v>
      </c>
      <c r="C1834" s="46">
        <v>1.5333333333333334E-4</v>
      </c>
      <c r="D1834" s="46">
        <v>3.0666666666666668E-4</v>
      </c>
      <c r="E1834" s="46">
        <v>4.6000000000000001E-4</v>
      </c>
      <c r="F1834" s="46">
        <v>6.1333333333333335E-4</v>
      </c>
      <c r="G1834" s="46">
        <v>7.6666666666666658E-4</v>
      </c>
      <c r="H1834" s="46">
        <v>9.1999999999999981E-4</v>
      </c>
      <c r="I1834" s="46">
        <v>1.0733333333333333E-3</v>
      </c>
      <c r="J1834" s="46">
        <v>1.2266666666666665E-3</v>
      </c>
      <c r="K1834" s="46">
        <v>1.3799999999999997E-3</v>
      </c>
      <c r="L1834" s="47">
        <v>1.5333333333333332E-3</v>
      </c>
    </row>
    <row r="1835" spans="1:12" ht="12.75">
      <c r="A1835" s="41">
        <v>1792</v>
      </c>
      <c r="B1835" s="49" t="s">
        <v>1234</v>
      </c>
      <c r="C1835" s="46">
        <v>1.5369999999999998E-2</v>
      </c>
      <c r="D1835" s="46">
        <v>3.0739999999999996E-2</v>
      </c>
      <c r="E1835" s="46">
        <v>4.6109999999999998E-2</v>
      </c>
      <c r="F1835" s="46">
        <v>6.1479999999999993E-2</v>
      </c>
      <c r="G1835" s="46">
        <v>7.6850000000000002E-2</v>
      </c>
      <c r="H1835" s="46">
        <v>9.2219999999999996E-2</v>
      </c>
      <c r="I1835" s="46">
        <v>0.10758999999999999</v>
      </c>
      <c r="J1835" s="46">
        <v>0.12295999999999999</v>
      </c>
      <c r="K1835" s="46">
        <v>0.13833000000000001</v>
      </c>
      <c r="L1835" s="47">
        <v>0.1537</v>
      </c>
    </row>
    <row r="1836" spans="1:12" ht="12.75">
      <c r="A1836" s="41">
        <v>1793</v>
      </c>
      <c r="B1836" s="49" t="s">
        <v>1235</v>
      </c>
      <c r="C1836" s="46">
        <v>9.0000000000000008E-4</v>
      </c>
      <c r="D1836" s="46">
        <v>1.8000000000000002E-3</v>
      </c>
      <c r="E1836" s="46">
        <v>2.7000000000000001E-3</v>
      </c>
      <c r="F1836" s="46">
        <v>3.6000000000000003E-3</v>
      </c>
      <c r="G1836" s="46">
        <v>4.5000000000000005E-3</v>
      </c>
      <c r="H1836" s="46">
        <v>5.4000000000000003E-3</v>
      </c>
      <c r="I1836" s="46">
        <v>6.3E-3</v>
      </c>
      <c r="J1836" s="46">
        <v>7.1999999999999998E-3</v>
      </c>
      <c r="K1836" s="46">
        <v>8.0999999999999996E-3</v>
      </c>
      <c r="L1836" s="47">
        <v>8.9999999999999993E-3</v>
      </c>
    </row>
    <row r="1837" spans="1:12" ht="12.75">
      <c r="A1837" s="41">
        <v>1794</v>
      </c>
      <c r="B1837" s="49" t="s">
        <v>1236</v>
      </c>
      <c r="C1837" s="46">
        <v>3.5366666666666671E-3</v>
      </c>
      <c r="D1837" s="46">
        <v>7.0733333333333342E-3</v>
      </c>
      <c r="E1837" s="46">
        <v>1.0610000000000001E-2</v>
      </c>
      <c r="F1837" s="46">
        <v>1.4146666666666668E-2</v>
      </c>
      <c r="G1837" s="46">
        <v>1.7683333333333336E-2</v>
      </c>
      <c r="H1837" s="46">
        <v>2.1220000000000003E-2</v>
      </c>
      <c r="I1837" s="46">
        <v>2.475666666666667E-2</v>
      </c>
      <c r="J1837" s="46">
        <v>2.8293333333333337E-2</v>
      </c>
      <c r="K1837" s="46">
        <v>3.1830000000000004E-2</v>
      </c>
      <c r="L1837" s="47">
        <v>3.5366666666666671E-2</v>
      </c>
    </row>
    <row r="1838" spans="1:12" ht="25.5">
      <c r="A1838" s="41">
        <v>1795</v>
      </c>
      <c r="B1838" s="49" t="s">
        <v>1237</v>
      </c>
      <c r="C1838" s="46">
        <v>2.0900000000000003E-3</v>
      </c>
      <c r="D1838" s="46">
        <v>4.1800000000000006E-3</v>
      </c>
      <c r="E1838" s="46">
        <v>6.2700000000000013E-3</v>
      </c>
      <c r="F1838" s="46">
        <v>8.3600000000000011E-3</v>
      </c>
      <c r="G1838" s="46">
        <v>1.0450000000000001E-2</v>
      </c>
      <c r="H1838" s="46">
        <v>1.2540000000000003E-2</v>
      </c>
      <c r="I1838" s="46">
        <v>1.4630000000000001E-2</v>
      </c>
      <c r="J1838" s="46">
        <v>1.6720000000000002E-2</v>
      </c>
      <c r="K1838" s="46">
        <v>1.881E-2</v>
      </c>
      <c r="L1838" s="47">
        <v>2.0900000000000002E-2</v>
      </c>
    </row>
    <row r="1839" spans="1:12" ht="12.75">
      <c r="A1839" s="41">
        <v>1796</v>
      </c>
      <c r="B1839" s="49" t="s">
        <v>1238</v>
      </c>
      <c r="C1839" s="46">
        <v>3.1999999999999997E-4</v>
      </c>
      <c r="D1839" s="46">
        <v>6.3999999999999994E-4</v>
      </c>
      <c r="E1839" s="46">
        <v>9.5999999999999992E-4</v>
      </c>
      <c r="F1839" s="46">
        <v>1.2799999999999999E-3</v>
      </c>
      <c r="G1839" s="46">
        <v>1.6000000000000001E-3</v>
      </c>
      <c r="H1839" s="46">
        <v>1.9200000000000003E-3</v>
      </c>
      <c r="I1839" s="46">
        <v>2.2400000000000002E-3</v>
      </c>
      <c r="J1839" s="46">
        <v>2.5600000000000002E-3</v>
      </c>
      <c r="K1839" s="46">
        <v>2.8800000000000006E-3</v>
      </c>
      <c r="L1839" s="47">
        <v>3.2000000000000002E-3</v>
      </c>
    </row>
    <row r="1840" spans="1:12" ht="12.75">
      <c r="A1840" s="41">
        <v>1797</v>
      </c>
      <c r="B1840" s="49" t="s">
        <v>1239</v>
      </c>
      <c r="C1840" s="46">
        <v>2.9666666666666665E-4</v>
      </c>
      <c r="D1840" s="46">
        <v>5.933333333333333E-4</v>
      </c>
      <c r="E1840" s="46">
        <v>8.8999999999999995E-4</v>
      </c>
      <c r="F1840" s="46">
        <v>1.1866666666666666E-3</v>
      </c>
      <c r="G1840" s="46">
        <v>1.4833333333333335E-3</v>
      </c>
      <c r="H1840" s="46">
        <v>1.7800000000000003E-3</v>
      </c>
      <c r="I1840" s="46">
        <v>2.0766666666666668E-3</v>
      </c>
      <c r="J1840" s="46">
        <v>2.3733333333333336E-3</v>
      </c>
      <c r="K1840" s="46">
        <v>2.6700000000000005E-3</v>
      </c>
      <c r="L1840" s="47">
        <v>2.9666666666666669E-3</v>
      </c>
    </row>
    <row r="1841" spans="1:12" ht="12.75">
      <c r="A1841" s="41">
        <v>1798</v>
      </c>
      <c r="B1841" s="49" t="s">
        <v>1240</v>
      </c>
      <c r="C1841" s="46">
        <v>6.3000000000000013E-4</v>
      </c>
      <c r="D1841" s="46">
        <v>1.2600000000000003E-3</v>
      </c>
      <c r="E1841" s="46">
        <v>1.8900000000000004E-3</v>
      </c>
      <c r="F1841" s="46">
        <v>2.5200000000000005E-3</v>
      </c>
      <c r="G1841" s="46">
        <v>3.1500000000000005E-3</v>
      </c>
      <c r="H1841" s="46">
        <v>3.7800000000000008E-3</v>
      </c>
      <c r="I1841" s="46">
        <v>4.4100000000000007E-3</v>
      </c>
      <c r="J1841" s="46">
        <v>5.0400000000000011E-3</v>
      </c>
      <c r="K1841" s="46">
        <v>5.6700000000000014E-3</v>
      </c>
      <c r="L1841" s="47">
        <v>6.3000000000000018E-3</v>
      </c>
    </row>
    <row r="1842" spans="1:12" ht="12.75">
      <c r="A1842" s="41">
        <v>1799</v>
      </c>
      <c r="B1842" s="49" t="s">
        <v>1241</v>
      </c>
      <c r="C1842" s="46">
        <v>4.6666666666666666E-4</v>
      </c>
      <c r="D1842" s="46">
        <v>9.3333333333333332E-4</v>
      </c>
      <c r="E1842" s="46">
        <v>1.4E-3</v>
      </c>
      <c r="F1842" s="46">
        <v>1.8666666666666666E-3</v>
      </c>
      <c r="G1842" s="46">
        <v>2.3333333333333335E-3</v>
      </c>
      <c r="H1842" s="46">
        <v>2.8000000000000004E-3</v>
      </c>
      <c r="I1842" s="46">
        <v>3.2666666666666669E-3</v>
      </c>
      <c r="J1842" s="46">
        <v>3.7333333333333333E-3</v>
      </c>
      <c r="K1842" s="46">
        <v>4.1999999999999997E-3</v>
      </c>
      <c r="L1842" s="47">
        <v>4.6666666666666662E-3</v>
      </c>
    </row>
    <row r="1843" spans="1:12" ht="12.75">
      <c r="A1843" s="41">
        <v>1800</v>
      </c>
      <c r="B1843" s="49" t="s">
        <v>1242</v>
      </c>
      <c r="C1843" s="46">
        <v>7.5533333333333329E-3</v>
      </c>
      <c r="D1843" s="46">
        <v>1.5106666666666666E-2</v>
      </c>
      <c r="E1843" s="46">
        <v>2.266E-2</v>
      </c>
      <c r="F1843" s="46">
        <v>3.0213333333333332E-2</v>
      </c>
      <c r="G1843" s="46">
        <v>3.7766666666666671E-2</v>
      </c>
      <c r="H1843" s="46">
        <v>4.5319999999999999E-2</v>
      </c>
      <c r="I1843" s="46">
        <v>5.2873333333333342E-2</v>
      </c>
      <c r="J1843" s="46">
        <v>6.042666666666667E-2</v>
      </c>
      <c r="K1843" s="46">
        <v>6.7980000000000013E-2</v>
      </c>
      <c r="L1843" s="47">
        <v>7.5533333333333341E-2</v>
      </c>
    </row>
    <row r="1844" spans="1:12" ht="12.75">
      <c r="A1844" s="41">
        <v>1801</v>
      </c>
      <c r="B1844" s="49" t="s">
        <v>1243</v>
      </c>
      <c r="C1844" s="46">
        <v>5.0633333333333329E-3</v>
      </c>
      <c r="D1844" s="46">
        <v>1.0126666666666666E-2</v>
      </c>
      <c r="E1844" s="46">
        <v>1.5189999999999999E-2</v>
      </c>
      <c r="F1844" s="46">
        <v>2.0253333333333332E-2</v>
      </c>
      <c r="G1844" s="46">
        <v>2.5316666666666664E-2</v>
      </c>
      <c r="H1844" s="46">
        <v>3.0379999999999997E-2</v>
      </c>
      <c r="I1844" s="46">
        <v>3.5443333333333327E-2</v>
      </c>
      <c r="J1844" s="46">
        <v>4.0506666666666663E-2</v>
      </c>
      <c r="K1844" s="46">
        <v>4.5569999999999999E-2</v>
      </c>
      <c r="L1844" s="47">
        <v>5.0633333333333329E-2</v>
      </c>
    </row>
    <row r="1845" spans="1:12" ht="12.75">
      <c r="A1845" s="41">
        <v>1802</v>
      </c>
      <c r="B1845" s="49" t="s">
        <v>1244</v>
      </c>
      <c r="C1845" s="46">
        <v>1.6666666666666664E-5</v>
      </c>
      <c r="D1845" s="46">
        <v>3.3333333333333328E-5</v>
      </c>
      <c r="E1845" s="46">
        <v>4.9999999999999996E-5</v>
      </c>
      <c r="F1845" s="46">
        <v>6.6666666666666656E-5</v>
      </c>
      <c r="G1845" s="46">
        <v>8.3333333333333331E-5</v>
      </c>
      <c r="H1845" s="46">
        <v>9.9999999999999991E-5</v>
      </c>
      <c r="I1845" s="46">
        <v>1.1666666666666665E-4</v>
      </c>
      <c r="J1845" s="46">
        <v>1.3333333333333331E-4</v>
      </c>
      <c r="K1845" s="46">
        <v>1.4999999999999999E-4</v>
      </c>
      <c r="L1845" s="47">
        <v>1.6666666666666666E-4</v>
      </c>
    </row>
    <row r="1846" spans="1:12" ht="12.75">
      <c r="A1846" s="41">
        <v>1803</v>
      </c>
      <c r="B1846" s="49" t="s">
        <v>1245</v>
      </c>
      <c r="C1846" s="46">
        <v>5.0933333333333334E-3</v>
      </c>
      <c r="D1846" s="46">
        <v>1.0186666666666667E-2</v>
      </c>
      <c r="E1846" s="46">
        <v>1.528E-2</v>
      </c>
      <c r="F1846" s="46">
        <v>2.0373333333333334E-2</v>
      </c>
      <c r="G1846" s="46">
        <v>2.5466666666666669E-2</v>
      </c>
      <c r="H1846" s="46">
        <v>3.056E-2</v>
      </c>
      <c r="I1846" s="46">
        <v>3.5653333333333329E-2</v>
      </c>
      <c r="J1846" s="46">
        <v>4.0746666666666667E-2</v>
      </c>
      <c r="K1846" s="46">
        <v>4.5839999999999992E-2</v>
      </c>
      <c r="L1846" s="47">
        <v>5.093333333333333E-2</v>
      </c>
    </row>
    <row r="1847" spans="1:12" ht="25.5">
      <c r="A1847" s="41">
        <v>1804</v>
      </c>
      <c r="B1847" s="49" t="s">
        <v>1246</v>
      </c>
      <c r="C1847" s="46">
        <v>3.3333333333333331E-3</v>
      </c>
      <c r="D1847" s="46">
        <v>6.6666666666666662E-3</v>
      </c>
      <c r="E1847" s="46">
        <v>9.9999999999999985E-3</v>
      </c>
      <c r="F1847" s="46">
        <v>1.3333333333333332E-2</v>
      </c>
      <c r="G1847" s="46">
        <v>1.6666666666666666E-2</v>
      </c>
      <c r="H1847" s="46">
        <v>0.02</v>
      </c>
      <c r="I1847" s="46">
        <v>2.3333333333333334E-2</v>
      </c>
      <c r="J1847" s="46">
        <v>2.6666666666666665E-2</v>
      </c>
      <c r="K1847" s="46">
        <v>0.03</v>
      </c>
      <c r="L1847" s="47">
        <v>3.3333333333333333E-2</v>
      </c>
    </row>
    <row r="1848" spans="1:12" ht="12.75">
      <c r="A1848" s="41">
        <v>1805</v>
      </c>
      <c r="B1848" s="49" t="s">
        <v>1247</v>
      </c>
      <c r="C1848" s="46">
        <v>8.9700000000000005E-3</v>
      </c>
      <c r="D1848" s="46">
        <v>1.7940000000000001E-2</v>
      </c>
      <c r="E1848" s="46">
        <v>2.6910000000000003E-2</v>
      </c>
      <c r="F1848" s="46">
        <v>3.5880000000000002E-2</v>
      </c>
      <c r="G1848" s="46">
        <v>4.4850000000000001E-2</v>
      </c>
      <c r="H1848" s="46">
        <v>5.3820000000000007E-2</v>
      </c>
      <c r="I1848" s="46">
        <v>6.2789999999999999E-2</v>
      </c>
      <c r="J1848" s="46">
        <v>7.1760000000000004E-2</v>
      </c>
      <c r="K1848" s="46">
        <v>8.0729999999999996E-2</v>
      </c>
      <c r="L1848" s="47">
        <v>8.9700000000000002E-2</v>
      </c>
    </row>
    <row r="1849" spans="1:12" ht="12.75">
      <c r="A1849" s="41">
        <v>1806</v>
      </c>
      <c r="B1849" s="49" t="s">
        <v>1248</v>
      </c>
      <c r="C1849" s="46">
        <v>1.9033333333333333E-3</v>
      </c>
      <c r="D1849" s="46">
        <v>3.8066666666666665E-3</v>
      </c>
      <c r="E1849" s="46">
        <v>5.7099999999999998E-3</v>
      </c>
      <c r="F1849" s="46">
        <v>7.6133333333333331E-3</v>
      </c>
      <c r="G1849" s="46">
        <v>9.5166666666666663E-3</v>
      </c>
      <c r="H1849" s="46">
        <v>1.142E-2</v>
      </c>
      <c r="I1849" s="46">
        <v>1.3323333333333333E-2</v>
      </c>
      <c r="J1849" s="46">
        <v>1.5226666666666666E-2</v>
      </c>
      <c r="K1849" s="46">
        <v>1.7129999999999999E-2</v>
      </c>
      <c r="L1849" s="47">
        <v>1.9033333333333333E-2</v>
      </c>
    </row>
    <row r="1850" spans="1:12" ht="12.75">
      <c r="A1850" s="41">
        <v>1807</v>
      </c>
      <c r="B1850" s="49" t="s">
        <v>1249</v>
      </c>
      <c r="C1850" s="46">
        <v>6.2033333333333333E-3</v>
      </c>
      <c r="D1850" s="46">
        <v>1.2406666666666667E-2</v>
      </c>
      <c r="E1850" s="46">
        <v>1.8610000000000002E-2</v>
      </c>
      <c r="F1850" s="46">
        <v>2.4813333333333333E-2</v>
      </c>
      <c r="G1850" s="46">
        <v>3.1016666666666665E-2</v>
      </c>
      <c r="H1850" s="46">
        <v>3.7220000000000003E-2</v>
      </c>
      <c r="I1850" s="46">
        <v>4.3423333333333335E-2</v>
      </c>
      <c r="J1850" s="46">
        <v>4.9626666666666666E-2</v>
      </c>
      <c r="K1850" s="46">
        <v>5.5830000000000005E-2</v>
      </c>
      <c r="L1850" s="47">
        <v>6.2033333333333343E-2</v>
      </c>
    </row>
    <row r="1851" spans="1:12" ht="12.75">
      <c r="A1851" s="41">
        <v>1808</v>
      </c>
      <c r="B1851" s="49" t="s">
        <v>1250</v>
      </c>
      <c r="C1851" s="46">
        <v>1.4100000000000002E-3</v>
      </c>
      <c r="D1851" s="46">
        <v>2.8200000000000005E-3</v>
      </c>
      <c r="E1851" s="46">
        <v>4.2300000000000011E-3</v>
      </c>
      <c r="F1851" s="46">
        <v>5.6400000000000009E-3</v>
      </c>
      <c r="G1851" s="46">
        <v>7.0500000000000007E-3</v>
      </c>
      <c r="H1851" s="46">
        <v>8.4600000000000005E-3</v>
      </c>
      <c r="I1851" s="46">
        <v>9.8700000000000003E-3</v>
      </c>
      <c r="J1851" s="46">
        <v>1.128E-2</v>
      </c>
      <c r="K1851" s="46">
        <v>1.269E-2</v>
      </c>
      <c r="L1851" s="47">
        <v>1.4100000000000001E-2</v>
      </c>
    </row>
    <row r="1852" spans="1:12" ht="25.5">
      <c r="A1852" s="41">
        <v>1809</v>
      </c>
      <c r="B1852" s="49" t="s">
        <v>1251</v>
      </c>
      <c r="C1852" s="46">
        <v>1.3133333333333335E-3</v>
      </c>
      <c r="D1852" s="46">
        <v>2.6266666666666669E-3</v>
      </c>
      <c r="E1852" s="46">
        <v>3.9400000000000008E-3</v>
      </c>
      <c r="F1852" s="46">
        <v>5.2533333333333338E-3</v>
      </c>
      <c r="G1852" s="46">
        <v>6.5666666666666668E-3</v>
      </c>
      <c r="H1852" s="46">
        <v>7.8800000000000016E-3</v>
      </c>
      <c r="I1852" s="46">
        <v>9.1933333333333346E-3</v>
      </c>
      <c r="J1852" s="46">
        <v>1.0506666666666668E-2</v>
      </c>
      <c r="K1852" s="46">
        <v>1.1820000000000002E-2</v>
      </c>
      <c r="L1852" s="47">
        <v>1.3133333333333337E-2</v>
      </c>
    </row>
    <row r="1853" spans="1:12" ht="12.75">
      <c r="A1853" s="41">
        <v>1810</v>
      </c>
      <c r="B1853" s="49" t="s">
        <v>1252</v>
      </c>
      <c r="C1853" s="46">
        <v>5.1666666666666668E-4</v>
      </c>
      <c r="D1853" s="46">
        <v>1.0333333333333334E-3</v>
      </c>
      <c r="E1853" s="46">
        <v>1.5500000000000002E-3</v>
      </c>
      <c r="F1853" s="46">
        <v>2.0666666666666667E-3</v>
      </c>
      <c r="G1853" s="46">
        <v>2.5833333333333337E-3</v>
      </c>
      <c r="H1853" s="46">
        <v>3.1000000000000003E-3</v>
      </c>
      <c r="I1853" s="46">
        <v>3.6166666666666669E-3</v>
      </c>
      <c r="J1853" s="46">
        <v>4.1333333333333335E-3</v>
      </c>
      <c r="K1853" s="46">
        <v>4.6500000000000005E-3</v>
      </c>
      <c r="L1853" s="47">
        <v>5.1666666666666675E-3</v>
      </c>
    </row>
    <row r="1854" spans="1:12" ht="12.75">
      <c r="A1854" s="41">
        <v>1811</v>
      </c>
      <c r="B1854" s="49" t="s">
        <v>1253</v>
      </c>
      <c r="C1854" s="46">
        <v>1.3666666666666666E-4</v>
      </c>
      <c r="D1854" s="46">
        <v>2.7333333333333333E-4</v>
      </c>
      <c r="E1854" s="46">
        <v>4.0999999999999999E-4</v>
      </c>
      <c r="F1854" s="46">
        <v>5.4666666666666665E-4</v>
      </c>
      <c r="G1854" s="46">
        <v>6.8333333333333343E-4</v>
      </c>
      <c r="H1854" s="46">
        <v>8.200000000000002E-4</v>
      </c>
      <c r="I1854" s="46">
        <v>9.5666666666666686E-4</v>
      </c>
      <c r="J1854" s="46">
        <v>1.0933333333333335E-3</v>
      </c>
      <c r="K1854" s="46">
        <v>1.2300000000000002E-3</v>
      </c>
      <c r="L1854" s="47">
        <v>1.3666666666666671E-3</v>
      </c>
    </row>
    <row r="1855" spans="1:12" ht="12.75">
      <c r="A1855" s="41">
        <v>1812</v>
      </c>
      <c r="B1855" s="49" t="s">
        <v>1254</v>
      </c>
      <c r="C1855" s="46">
        <v>7.2666666666666669E-3</v>
      </c>
      <c r="D1855" s="46">
        <v>1.4533333333333334E-2</v>
      </c>
      <c r="E1855" s="46">
        <v>2.18E-2</v>
      </c>
      <c r="F1855" s="46">
        <v>2.9066666666666668E-2</v>
      </c>
      <c r="G1855" s="46">
        <v>3.6333333333333329E-2</v>
      </c>
      <c r="H1855" s="46">
        <v>4.36E-2</v>
      </c>
      <c r="I1855" s="46">
        <v>5.0866666666666657E-2</v>
      </c>
      <c r="J1855" s="46">
        <v>5.8133333333333329E-2</v>
      </c>
      <c r="K1855" s="46">
        <v>6.5399999999999986E-2</v>
      </c>
      <c r="L1855" s="47">
        <v>7.2666666666666657E-2</v>
      </c>
    </row>
    <row r="1856" spans="1:12" ht="12.75">
      <c r="A1856" s="41">
        <v>1813</v>
      </c>
      <c r="B1856" s="49" t="s">
        <v>1255</v>
      </c>
      <c r="C1856" s="46">
        <v>2.866666666666667E-2</v>
      </c>
      <c r="D1856" s="46">
        <v>5.733333333333334E-2</v>
      </c>
      <c r="E1856" s="46">
        <v>8.6000000000000007E-2</v>
      </c>
      <c r="F1856" s="46">
        <v>0.11466666666666668</v>
      </c>
      <c r="G1856" s="46">
        <v>0.14333333333333334</v>
      </c>
      <c r="H1856" s="46">
        <v>0.17199999999999999</v>
      </c>
      <c r="I1856" s="46">
        <v>0.20066666666666666</v>
      </c>
      <c r="J1856" s="46">
        <v>0.22933333333333333</v>
      </c>
      <c r="K1856" s="46">
        <v>0.25800000000000001</v>
      </c>
      <c r="L1856" s="47">
        <v>0.28666666666666663</v>
      </c>
    </row>
    <row r="1857" spans="1:12" ht="25.5">
      <c r="A1857" s="41">
        <v>1814</v>
      </c>
      <c r="B1857" s="49" t="s">
        <v>1256</v>
      </c>
      <c r="C1857" s="46">
        <v>4.9250000000000002E-2</v>
      </c>
      <c r="D1857" s="46">
        <v>9.8500000000000004E-2</v>
      </c>
      <c r="E1857" s="46">
        <v>0.14774999999999999</v>
      </c>
      <c r="F1857" s="46">
        <v>0.19700000000000001</v>
      </c>
      <c r="G1857" s="46">
        <v>0.24624999999999997</v>
      </c>
      <c r="H1857" s="46">
        <v>0.29549999999999998</v>
      </c>
      <c r="I1857" s="46">
        <v>0.34474999999999995</v>
      </c>
      <c r="J1857" s="46">
        <v>0.39400000000000002</v>
      </c>
      <c r="K1857" s="46">
        <v>0.44324999999999998</v>
      </c>
      <c r="L1857" s="47">
        <v>0.49249999999999994</v>
      </c>
    </row>
    <row r="1858" spans="1:12" ht="25.5">
      <c r="A1858" s="41">
        <v>1815</v>
      </c>
      <c r="B1858" s="49" t="s">
        <v>1202</v>
      </c>
      <c r="C1858" s="46">
        <v>2.2333333333333333E-4</v>
      </c>
      <c r="D1858" s="46">
        <v>4.4666666666666666E-4</v>
      </c>
      <c r="E1858" s="46">
        <v>6.7000000000000002E-4</v>
      </c>
      <c r="F1858" s="46">
        <v>8.9333333333333333E-4</v>
      </c>
      <c r="G1858" s="46">
        <v>1.1166666666666668E-3</v>
      </c>
      <c r="H1858" s="46">
        <v>1.34E-3</v>
      </c>
      <c r="I1858" s="46">
        <v>1.5633333333333337E-3</v>
      </c>
      <c r="J1858" s="46">
        <v>1.7866666666666669E-3</v>
      </c>
      <c r="K1858" s="46">
        <v>2.0100000000000005E-3</v>
      </c>
      <c r="L1858" s="47">
        <v>2.2333333333333337E-3</v>
      </c>
    </row>
    <row r="1859" spans="1:12" ht="12.75">
      <c r="A1859" s="41">
        <v>1816</v>
      </c>
      <c r="B1859" s="49" t="s">
        <v>1257</v>
      </c>
      <c r="C1859" s="46">
        <v>1.184E-2</v>
      </c>
      <c r="D1859" s="46">
        <v>2.368E-2</v>
      </c>
      <c r="E1859" s="46">
        <v>3.5519999999999996E-2</v>
      </c>
      <c r="F1859" s="46">
        <v>4.7359999999999999E-2</v>
      </c>
      <c r="G1859" s="46">
        <v>5.9200000000000003E-2</v>
      </c>
      <c r="H1859" s="46">
        <v>7.1040000000000006E-2</v>
      </c>
      <c r="I1859" s="46">
        <v>8.2880000000000009E-2</v>
      </c>
      <c r="J1859" s="46">
        <v>9.4719999999999999E-2</v>
      </c>
      <c r="K1859" s="46">
        <v>0.10656000000000002</v>
      </c>
      <c r="L1859" s="47">
        <v>0.11840000000000001</v>
      </c>
    </row>
    <row r="1860" spans="1:12" ht="12.75">
      <c r="A1860" s="41">
        <v>1817</v>
      </c>
      <c r="B1860" s="49" t="s">
        <v>1258</v>
      </c>
      <c r="C1860" s="46">
        <v>1.6300000000000002E-3</v>
      </c>
      <c r="D1860" s="46">
        <v>3.2600000000000003E-3</v>
      </c>
      <c r="E1860" s="46">
        <v>4.8900000000000002E-3</v>
      </c>
      <c r="F1860" s="46">
        <v>6.5200000000000006E-3</v>
      </c>
      <c r="G1860" s="46">
        <v>8.150000000000001E-3</v>
      </c>
      <c r="H1860" s="46">
        <v>9.7800000000000005E-3</v>
      </c>
      <c r="I1860" s="46">
        <v>1.141E-2</v>
      </c>
      <c r="J1860" s="46">
        <v>1.304E-2</v>
      </c>
      <c r="K1860" s="46">
        <v>1.4669999999999999E-2</v>
      </c>
      <c r="L1860" s="47">
        <v>1.6299999999999999E-2</v>
      </c>
    </row>
    <row r="1861" spans="1:12" ht="12.75">
      <c r="A1861" s="41">
        <v>1818</v>
      </c>
      <c r="B1861" s="49" t="s">
        <v>1258</v>
      </c>
      <c r="C1861" s="46">
        <v>1.6753333333333332E-2</v>
      </c>
      <c r="D1861" s="46">
        <v>3.3506666666666664E-2</v>
      </c>
      <c r="E1861" s="46">
        <v>5.0259999999999999E-2</v>
      </c>
      <c r="F1861" s="46">
        <v>6.7013333333333328E-2</v>
      </c>
      <c r="G1861" s="46">
        <v>8.3766666666666656E-2</v>
      </c>
      <c r="H1861" s="46">
        <v>0.10052</v>
      </c>
      <c r="I1861" s="46">
        <v>0.11727333333333331</v>
      </c>
      <c r="J1861" s="46">
        <v>0.13402666666666666</v>
      </c>
      <c r="K1861" s="46">
        <v>0.15078</v>
      </c>
      <c r="L1861" s="47">
        <v>0.16753333333333334</v>
      </c>
    </row>
    <row r="1862" spans="1:12" ht="25.5">
      <c r="A1862" s="41">
        <v>1819</v>
      </c>
      <c r="B1862" s="49" t="s">
        <v>1259</v>
      </c>
      <c r="C1862" s="46">
        <v>7.8866666666666668E-3</v>
      </c>
      <c r="D1862" s="46">
        <v>1.5773333333333334E-2</v>
      </c>
      <c r="E1862" s="46">
        <v>2.366E-2</v>
      </c>
      <c r="F1862" s="46">
        <v>3.1546666666666667E-2</v>
      </c>
      <c r="G1862" s="46">
        <v>3.9433333333333334E-2</v>
      </c>
      <c r="H1862" s="46">
        <v>4.7320000000000001E-2</v>
      </c>
      <c r="I1862" s="46">
        <v>5.5206666666666668E-2</v>
      </c>
      <c r="J1862" s="46">
        <v>6.3093333333333335E-2</v>
      </c>
      <c r="K1862" s="46">
        <v>7.0980000000000001E-2</v>
      </c>
      <c r="L1862" s="47">
        <v>7.8866666666666668E-2</v>
      </c>
    </row>
    <row r="1863" spans="1:12" ht="12.75">
      <c r="A1863" s="41">
        <v>1820</v>
      </c>
      <c r="B1863" s="49" t="s">
        <v>1260</v>
      </c>
      <c r="C1863" s="46">
        <v>6.5499999999999994E-3</v>
      </c>
      <c r="D1863" s="46">
        <v>1.3099999999999999E-2</v>
      </c>
      <c r="E1863" s="46">
        <v>1.9649999999999997E-2</v>
      </c>
      <c r="F1863" s="46">
        <v>2.6199999999999998E-2</v>
      </c>
      <c r="G1863" s="46">
        <v>3.2749999999999994E-2</v>
      </c>
      <c r="H1863" s="46">
        <v>3.9299999999999988E-2</v>
      </c>
      <c r="I1863" s="46">
        <v>4.5849999999999988E-2</v>
      </c>
      <c r="J1863" s="46">
        <v>5.2399999999999988E-2</v>
      </c>
      <c r="K1863" s="46">
        <v>5.8949999999999982E-2</v>
      </c>
      <c r="L1863" s="47">
        <v>6.5499999999999975E-2</v>
      </c>
    </row>
    <row r="1864" spans="1:12" ht="12.75">
      <c r="A1864" s="41">
        <v>1821</v>
      </c>
      <c r="B1864" s="49" t="s">
        <v>1174</v>
      </c>
      <c r="C1864" s="46">
        <v>3.8999999999999998E-3</v>
      </c>
      <c r="D1864" s="46">
        <v>7.7999999999999996E-3</v>
      </c>
      <c r="E1864" s="46">
        <v>1.1699999999999999E-2</v>
      </c>
      <c r="F1864" s="46">
        <v>1.5599999999999999E-2</v>
      </c>
      <c r="G1864" s="46">
        <v>1.95E-2</v>
      </c>
      <c r="H1864" s="46">
        <v>2.3399999999999997E-2</v>
      </c>
      <c r="I1864" s="46">
        <v>2.7300000000000001E-2</v>
      </c>
      <c r="J1864" s="46">
        <v>3.1199999999999999E-2</v>
      </c>
      <c r="K1864" s="46">
        <v>3.5099999999999992E-2</v>
      </c>
      <c r="L1864" s="47">
        <v>3.8999999999999993E-2</v>
      </c>
    </row>
    <row r="1865" spans="1:12" ht="12.75">
      <c r="A1865" s="41">
        <v>1822</v>
      </c>
      <c r="B1865" s="49" t="s">
        <v>1174</v>
      </c>
      <c r="C1865" s="46">
        <v>1.6666666666666669E-4</v>
      </c>
      <c r="D1865" s="46">
        <v>3.3333333333333338E-4</v>
      </c>
      <c r="E1865" s="46">
        <v>5.0000000000000001E-4</v>
      </c>
      <c r="F1865" s="46">
        <v>6.6666666666666675E-4</v>
      </c>
      <c r="G1865" s="46">
        <v>8.3333333333333328E-4</v>
      </c>
      <c r="H1865" s="46">
        <v>1E-3</v>
      </c>
      <c r="I1865" s="46">
        <v>1.1666666666666665E-3</v>
      </c>
      <c r="J1865" s="46">
        <v>1.3333333333333333E-3</v>
      </c>
      <c r="K1865" s="46">
        <v>1.5E-3</v>
      </c>
      <c r="L1865" s="47">
        <v>1.6666666666666666E-3</v>
      </c>
    </row>
    <row r="1866" spans="1:12" ht="12.75">
      <c r="A1866" s="41">
        <v>1823</v>
      </c>
      <c r="B1866" s="49" t="s">
        <v>1174</v>
      </c>
      <c r="C1866" s="46">
        <v>1.3000000000000002E-4</v>
      </c>
      <c r="D1866" s="46">
        <v>2.6000000000000003E-4</v>
      </c>
      <c r="E1866" s="46">
        <v>3.9000000000000005E-4</v>
      </c>
      <c r="F1866" s="46">
        <v>5.2000000000000006E-4</v>
      </c>
      <c r="G1866" s="46">
        <v>6.4999999999999997E-4</v>
      </c>
      <c r="H1866" s="46">
        <v>7.7999999999999988E-4</v>
      </c>
      <c r="I1866" s="46">
        <v>9.0999999999999989E-4</v>
      </c>
      <c r="J1866" s="46">
        <v>1.0399999999999999E-3</v>
      </c>
      <c r="K1866" s="46">
        <v>1.1699999999999998E-3</v>
      </c>
      <c r="L1866" s="47">
        <v>1.2999999999999997E-3</v>
      </c>
    </row>
    <row r="1867" spans="1:12" ht="12.75">
      <c r="A1867" s="41">
        <v>1824</v>
      </c>
      <c r="B1867" s="49" t="s">
        <v>1261</v>
      </c>
      <c r="C1867" s="46">
        <v>4.3666666666666658E-4</v>
      </c>
      <c r="D1867" s="46">
        <v>8.7333333333333317E-4</v>
      </c>
      <c r="E1867" s="46">
        <v>1.3099999999999997E-3</v>
      </c>
      <c r="F1867" s="46">
        <v>1.7466666666666663E-3</v>
      </c>
      <c r="G1867" s="46">
        <v>2.1833333333333331E-3</v>
      </c>
      <c r="H1867" s="46">
        <v>2.6199999999999999E-3</v>
      </c>
      <c r="I1867" s="46">
        <v>3.0566666666666667E-3</v>
      </c>
      <c r="J1867" s="46">
        <v>3.4933333333333327E-3</v>
      </c>
      <c r="K1867" s="46">
        <v>3.9299999999999995E-3</v>
      </c>
      <c r="L1867" s="47">
        <v>4.3666666666666654E-3</v>
      </c>
    </row>
    <row r="1868" spans="1:12" ht="12.75">
      <c r="A1868" s="41">
        <v>1825</v>
      </c>
      <c r="B1868" s="49" t="s">
        <v>1261</v>
      </c>
      <c r="C1868" s="46">
        <v>5.5966666666666665E-3</v>
      </c>
      <c r="D1868" s="46">
        <v>1.1193333333333333E-2</v>
      </c>
      <c r="E1868" s="46">
        <v>1.6789999999999999E-2</v>
      </c>
      <c r="F1868" s="46">
        <v>2.2386666666666666E-2</v>
      </c>
      <c r="G1868" s="46">
        <v>2.7983333333333332E-2</v>
      </c>
      <c r="H1868" s="46">
        <v>3.3579999999999999E-2</v>
      </c>
      <c r="I1868" s="46">
        <v>3.9176666666666665E-2</v>
      </c>
      <c r="J1868" s="46">
        <v>4.4773333333333332E-2</v>
      </c>
      <c r="K1868" s="46">
        <v>5.0369999999999998E-2</v>
      </c>
      <c r="L1868" s="47">
        <v>5.5966666666666665E-2</v>
      </c>
    </row>
    <row r="1869" spans="1:12" ht="12.75">
      <c r="A1869" s="41">
        <v>1826</v>
      </c>
      <c r="B1869" s="49" t="s">
        <v>1262</v>
      </c>
      <c r="C1869" s="46">
        <v>3.3666666666666665E-4</v>
      </c>
      <c r="D1869" s="46">
        <v>6.7333333333333329E-4</v>
      </c>
      <c r="E1869" s="46">
        <v>1.01E-3</v>
      </c>
      <c r="F1869" s="46">
        <v>1.3466666666666666E-3</v>
      </c>
      <c r="G1869" s="46">
        <v>1.6833333333333331E-3</v>
      </c>
      <c r="H1869" s="46">
        <v>2.0200000000000001E-3</v>
      </c>
      <c r="I1869" s="46">
        <v>2.3566666666666666E-3</v>
      </c>
      <c r="J1869" s="46">
        <v>2.6933333333333332E-3</v>
      </c>
      <c r="K1869" s="46">
        <v>3.0300000000000001E-3</v>
      </c>
      <c r="L1869" s="47">
        <v>3.3666666666666671E-3</v>
      </c>
    </row>
    <row r="1870" spans="1:12" ht="12.75">
      <c r="A1870" s="41">
        <v>1827</v>
      </c>
      <c r="B1870" s="49" t="s">
        <v>1263</v>
      </c>
      <c r="C1870" s="46">
        <v>2E-3</v>
      </c>
      <c r="D1870" s="46">
        <v>4.0000000000000001E-3</v>
      </c>
      <c r="E1870" s="46">
        <v>6.0000000000000001E-3</v>
      </c>
      <c r="F1870" s="46">
        <v>8.0000000000000002E-3</v>
      </c>
      <c r="G1870" s="46">
        <v>1.0000000000000002E-2</v>
      </c>
      <c r="H1870" s="46">
        <v>1.2000000000000004E-2</v>
      </c>
      <c r="I1870" s="46">
        <v>1.4000000000000004E-2</v>
      </c>
      <c r="J1870" s="46">
        <v>1.6000000000000004E-2</v>
      </c>
      <c r="K1870" s="46">
        <v>1.8000000000000006E-2</v>
      </c>
      <c r="L1870" s="47">
        <v>2.0000000000000007E-2</v>
      </c>
    </row>
    <row r="1871" spans="1:12" ht="12.75">
      <c r="A1871" s="41">
        <v>1828</v>
      </c>
      <c r="B1871" s="49" t="s">
        <v>1264</v>
      </c>
      <c r="C1871" s="46">
        <v>1.48E-3</v>
      </c>
      <c r="D1871" s="46">
        <v>2.96E-3</v>
      </c>
      <c r="E1871" s="46">
        <v>4.4399999999999995E-3</v>
      </c>
      <c r="F1871" s="46">
        <v>5.9199999999999999E-3</v>
      </c>
      <c r="G1871" s="46">
        <v>7.4000000000000003E-3</v>
      </c>
      <c r="H1871" s="46">
        <v>8.8800000000000007E-3</v>
      </c>
      <c r="I1871" s="46">
        <v>1.0360000000000001E-2</v>
      </c>
      <c r="J1871" s="46">
        <v>1.184E-2</v>
      </c>
      <c r="K1871" s="46">
        <v>1.3320000000000002E-2</v>
      </c>
      <c r="L1871" s="47">
        <v>1.4800000000000001E-2</v>
      </c>
    </row>
    <row r="1872" spans="1:12" ht="25.5">
      <c r="A1872" s="41">
        <v>1829</v>
      </c>
      <c r="B1872" s="49" t="s">
        <v>1265</v>
      </c>
      <c r="C1872" s="46">
        <v>2.1466666666666665E-3</v>
      </c>
      <c r="D1872" s="46">
        <v>4.293333333333333E-3</v>
      </c>
      <c r="E1872" s="46">
        <v>6.4399999999999995E-3</v>
      </c>
      <c r="F1872" s="46">
        <v>8.5866666666666661E-3</v>
      </c>
      <c r="G1872" s="46">
        <v>1.0733333333333334E-2</v>
      </c>
      <c r="H1872" s="46">
        <v>1.2879999999999999E-2</v>
      </c>
      <c r="I1872" s="46">
        <v>1.5026666666666664E-2</v>
      </c>
      <c r="J1872" s="46">
        <v>1.7173333333333332E-2</v>
      </c>
      <c r="K1872" s="46">
        <v>1.9319999999999997E-2</v>
      </c>
      <c r="L1872" s="47">
        <v>2.1466666666666662E-2</v>
      </c>
    </row>
    <row r="1873" spans="1:12" ht="12.75">
      <c r="A1873" s="41">
        <v>1830</v>
      </c>
      <c r="B1873" s="49" t="s">
        <v>1233</v>
      </c>
      <c r="C1873" s="46">
        <v>4.9999999999999992E-3</v>
      </c>
      <c r="D1873" s="46">
        <v>9.9999999999999985E-3</v>
      </c>
      <c r="E1873" s="46">
        <v>1.4999999999999998E-2</v>
      </c>
      <c r="F1873" s="46">
        <v>1.9999999999999997E-2</v>
      </c>
      <c r="G1873" s="46">
        <v>2.5000000000000001E-2</v>
      </c>
      <c r="H1873" s="46">
        <v>0.03</v>
      </c>
      <c r="I1873" s="46">
        <v>3.5000000000000003E-2</v>
      </c>
      <c r="J1873" s="46">
        <v>0.04</v>
      </c>
      <c r="K1873" s="46">
        <v>4.5000000000000005E-2</v>
      </c>
      <c r="L1873" s="47">
        <v>0.05</v>
      </c>
    </row>
    <row r="1874" spans="1:12" ht="12.75">
      <c r="A1874" s="41">
        <v>1831</v>
      </c>
      <c r="B1874" s="49" t="s">
        <v>1233</v>
      </c>
      <c r="C1874" s="46">
        <v>6.8299999999999993E-3</v>
      </c>
      <c r="D1874" s="46">
        <v>1.3659999999999999E-2</v>
      </c>
      <c r="E1874" s="46">
        <v>2.0489999999999998E-2</v>
      </c>
      <c r="F1874" s="46">
        <v>2.7319999999999997E-2</v>
      </c>
      <c r="G1874" s="46">
        <v>3.415E-2</v>
      </c>
      <c r="H1874" s="46">
        <v>4.0979999999999996E-2</v>
      </c>
      <c r="I1874" s="46">
        <v>4.7809999999999991E-2</v>
      </c>
      <c r="J1874" s="46">
        <v>5.4639999999999994E-2</v>
      </c>
      <c r="K1874" s="46">
        <v>6.1469999999999997E-2</v>
      </c>
      <c r="L1874" s="47">
        <v>6.83E-2</v>
      </c>
    </row>
    <row r="1875" spans="1:12" ht="12.75">
      <c r="A1875" s="41">
        <v>1832</v>
      </c>
      <c r="B1875" s="49" t="s">
        <v>1233</v>
      </c>
      <c r="C1875" s="46">
        <v>1.4683333333333333E-2</v>
      </c>
      <c r="D1875" s="46">
        <v>2.9366666666666666E-2</v>
      </c>
      <c r="E1875" s="46">
        <v>4.4049999999999999E-2</v>
      </c>
      <c r="F1875" s="46">
        <v>5.8733333333333332E-2</v>
      </c>
      <c r="G1875" s="46">
        <v>7.3416666666666658E-2</v>
      </c>
      <c r="H1875" s="46">
        <v>8.8099999999999998E-2</v>
      </c>
      <c r="I1875" s="46">
        <v>0.10278333333333334</v>
      </c>
      <c r="J1875" s="46">
        <v>0.11746666666666666</v>
      </c>
      <c r="K1875" s="46">
        <v>0.13214999999999999</v>
      </c>
      <c r="L1875" s="47">
        <v>0.14683333333333332</v>
      </c>
    </row>
    <row r="1876" spans="1:12" ht="12.75">
      <c r="A1876" s="41">
        <v>1833</v>
      </c>
      <c r="B1876" s="49" t="s">
        <v>1233</v>
      </c>
      <c r="C1876" s="46">
        <v>7.6733333333333332E-3</v>
      </c>
      <c r="D1876" s="46">
        <v>1.5346666666666666E-2</v>
      </c>
      <c r="E1876" s="46">
        <v>2.3019999999999999E-2</v>
      </c>
      <c r="F1876" s="46">
        <v>3.0693333333333333E-2</v>
      </c>
      <c r="G1876" s="46">
        <v>3.836666666666666E-2</v>
      </c>
      <c r="H1876" s="46">
        <v>4.6039999999999998E-2</v>
      </c>
      <c r="I1876" s="46">
        <v>5.3713333333333321E-2</v>
      </c>
      <c r="J1876" s="46">
        <v>6.1386666666666659E-2</v>
      </c>
      <c r="K1876" s="46">
        <v>6.9059999999999983E-2</v>
      </c>
      <c r="L1876" s="47">
        <v>7.673333333333332E-2</v>
      </c>
    </row>
    <row r="1877" spans="1:12" ht="12.75">
      <c r="A1877" s="41">
        <v>1834</v>
      </c>
      <c r="B1877" s="49" t="s">
        <v>1266</v>
      </c>
      <c r="C1877" s="46">
        <v>4.2766666666666665E-3</v>
      </c>
      <c r="D1877" s="46">
        <v>8.5533333333333329E-3</v>
      </c>
      <c r="E1877" s="46">
        <v>1.2829999999999999E-2</v>
      </c>
      <c r="F1877" s="46">
        <v>1.7106666666666666E-2</v>
      </c>
      <c r="G1877" s="46">
        <v>2.1383333333333334E-2</v>
      </c>
      <c r="H1877" s="46">
        <v>2.5659999999999999E-2</v>
      </c>
      <c r="I1877" s="46">
        <v>2.9936666666666664E-2</v>
      </c>
      <c r="J1877" s="46">
        <v>3.4213333333333332E-2</v>
      </c>
      <c r="K1877" s="46">
        <v>3.8489999999999996E-2</v>
      </c>
      <c r="L1877" s="47">
        <v>4.2766666666666661E-2</v>
      </c>
    </row>
    <row r="1878" spans="1:12" ht="12.75">
      <c r="A1878" s="41">
        <v>1835</v>
      </c>
      <c r="B1878" s="49" t="s">
        <v>1266</v>
      </c>
      <c r="C1878" s="46">
        <v>5.0000000000000002E-5</v>
      </c>
      <c r="D1878" s="46">
        <v>1E-4</v>
      </c>
      <c r="E1878" s="46">
        <v>1.5000000000000001E-4</v>
      </c>
      <c r="F1878" s="46">
        <v>2.0000000000000001E-4</v>
      </c>
      <c r="G1878" s="46">
        <v>2.5000000000000001E-4</v>
      </c>
      <c r="H1878" s="46">
        <v>3.0000000000000003E-4</v>
      </c>
      <c r="I1878" s="46">
        <v>3.5000000000000005E-4</v>
      </c>
      <c r="J1878" s="46">
        <v>4.0000000000000007E-4</v>
      </c>
      <c r="K1878" s="46">
        <v>4.500000000000001E-4</v>
      </c>
      <c r="L1878" s="47">
        <v>5.0000000000000012E-4</v>
      </c>
    </row>
    <row r="1879" spans="1:12" ht="12.75">
      <c r="A1879" s="41">
        <v>1836</v>
      </c>
      <c r="B1879" s="49" t="s">
        <v>1267</v>
      </c>
      <c r="C1879" s="46">
        <v>1.3990000000000001E-2</v>
      </c>
      <c r="D1879" s="46">
        <v>2.7980000000000001E-2</v>
      </c>
      <c r="E1879" s="46">
        <v>4.197E-2</v>
      </c>
      <c r="F1879" s="46">
        <v>5.5960000000000003E-2</v>
      </c>
      <c r="G1879" s="46">
        <v>6.9949999999999998E-2</v>
      </c>
      <c r="H1879" s="46">
        <v>8.3939999999999987E-2</v>
      </c>
      <c r="I1879" s="46">
        <v>9.7929999999999989E-2</v>
      </c>
      <c r="J1879" s="46">
        <v>0.11191999999999999</v>
      </c>
      <c r="K1879" s="46">
        <v>0.12590999999999997</v>
      </c>
      <c r="L1879" s="47">
        <v>0.13989999999999997</v>
      </c>
    </row>
    <row r="1880" spans="1:12" ht="12.75">
      <c r="A1880" s="41">
        <v>1837</v>
      </c>
      <c r="B1880" s="49" t="s">
        <v>1268</v>
      </c>
      <c r="C1880" s="46">
        <v>6.9366666666666674E-3</v>
      </c>
      <c r="D1880" s="46">
        <v>1.3873333333333335E-2</v>
      </c>
      <c r="E1880" s="46">
        <v>2.0810000000000002E-2</v>
      </c>
      <c r="F1880" s="46">
        <v>2.7746666666666669E-2</v>
      </c>
      <c r="G1880" s="46">
        <v>3.4683333333333337E-2</v>
      </c>
      <c r="H1880" s="46">
        <v>4.1620000000000004E-2</v>
      </c>
      <c r="I1880" s="46">
        <v>4.8556666666666672E-2</v>
      </c>
      <c r="J1880" s="46">
        <v>5.5493333333333339E-2</v>
      </c>
      <c r="K1880" s="46">
        <v>6.2430000000000006E-2</v>
      </c>
      <c r="L1880" s="47">
        <v>6.9366666666666674E-2</v>
      </c>
    </row>
    <row r="1881" spans="1:12" ht="12.75">
      <c r="A1881" s="41">
        <v>1838</v>
      </c>
      <c r="B1881" s="49" t="s">
        <v>1269</v>
      </c>
      <c r="C1881" s="46">
        <v>3.4333333333333329E-4</v>
      </c>
      <c r="D1881" s="46">
        <v>6.8666666666666659E-4</v>
      </c>
      <c r="E1881" s="46">
        <v>1.0299999999999999E-3</v>
      </c>
      <c r="F1881" s="46">
        <v>1.3733333333333332E-3</v>
      </c>
      <c r="G1881" s="46">
        <v>1.7166666666666667E-3</v>
      </c>
      <c r="H1881" s="46">
        <v>2.0600000000000002E-3</v>
      </c>
      <c r="I1881" s="46">
        <v>2.4033333333333337E-3</v>
      </c>
      <c r="J1881" s="46">
        <v>2.7466666666666668E-3</v>
      </c>
      <c r="K1881" s="46">
        <v>3.0900000000000003E-3</v>
      </c>
      <c r="L1881" s="47">
        <v>3.4333333333333334E-3</v>
      </c>
    </row>
    <row r="1882" spans="1:12" ht="12.75">
      <c r="A1882" s="41">
        <v>1839</v>
      </c>
      <c r="B1882" s="49" t="s">
        <v>1270</v>
      </c>
      <c r="C1882" s="46">
        <v>1.3333333333333335E-5</v>
      </c>
      <c r="D1882" s="46">
        <v>2.666666666666667E-5</v>
      </c>
      <c r="E1882" s="46">
        <v>4.0000000000000003E-5</v>
      </c>
      <c r="F1882" s="46">
        <v>5.333333333333334E-5</v>
      </c>
      <c r="G1882" s="46">
        <v>6.666666666666667E-5</v>
      </c>
      <c r="H1882" s="46">
        <v>7.9999999999999993E-5</v>
      </c>
      <c r="I1882" s="46">
        <v>9.333333333333333E-5</v>
      </c>
      <c r="J1882" s="46">
        <v>1.0666666666666667E-4</v>
      </c>
      <c r="K1882" s="46">
        <v>1.1999999999999999E-4</v>
      </c>
      <c r="L1882" s="47">
        <v>1.3333333333333331E-4</v>
      </c>
    </row>
    <row r="1883" spans="1:12" ht="12.75">
      <c r="A1883" s="41">
        <v>1840</v>
      </c>
      <c r="B1883" s="49" t="s">
        <v>1271</v>
      </c>
      <c r="C1883" s="46">
        <v>2.1366666666666665E-3</v>
      </c>
      <c r="D1883" s="46">
        <v>4.273333333333333E-3</v>
      </c>
      <c r="E1883" s="46">
        <v>6.409999999999999E-3</v>
      </c>
      <c r="F1883" s="46">
        <v>8.546666666666666E-3</v>
      </c>
      <c r="G1883" s="46">
        <v>1.0683333333333333E-2</v>
      </c>
      <c r="H1883" s="46">
        <v>1.2819999999999998E-2</v>
      </c>
      <c r="I1883" s="46">
        <v>1.4956666666666667E-2</v>
      </c>
      <c r="J1883" s="46">
        <v>1.7093333333333332E-2</v>
      </c>
      <c r="K1883" s="46">
        <v>1.9229999999999997E-2</v>
      </c>
      <c r="L1883" s="47">
        <v>2.1366666666666662E-2</v>
      </c>
    </row>
    <row r="1884" spans="1:12" ht="12.75">
      <c r="A1884" s="41">
        <v>1841</v>
      </c>
      <c r="B1884" s="49" t="s">
        <v>1272</v>
      </c>
      <c r="C1884" s="46">
        <v>5.803333333333334E-3</v>
      </c>
      <c r="D1884" s="46">
        <v>1.1606666666666668E-2</v>
      </c>
      <c r="E1884" s="46">
        <v>1.7410000000000002E-2</v>
      </c>
      <c r="F1884" s="46">
        <v>2.3213333333333336E-2</v>
      </c>
      <c r="G1884" s="46">
        <v>2.901666666666667E-2</v>
      </c>
      <c r="H1884" s="46">
        <v>3.4820000000000004E-2</v>
      </c>
      <c r="I1884" s="46">
        <v>4.0623333333333338E-2</v>
      </c>
      <c r="J1884" s="46">
        <v>4.6426666666666672E-2</v>
      </c>
      <c r="K1884" s="46">
        <v>5.2230000000000006E-2</v>
      </c>
      <c r="L1884" s="47">
        <v>5.803333333333334E-2</v>
      </c>
    </row>
    <row r="1885" spans="1:12" ht="12.75">
      <c r="A1885" s="41">
        <v>1842</v>
      </c>
      <c r="B1885" s="49" t="s">
        <v>1273</v>
      </c>
      <c r="C1885" s="46">
        <v>2.2053333333333335E-2</v>
      </c>
      <c r="D1885" s="46">
        <v>4.4106666666666669E-2</v>
      </c>
      <c r="E1885" s="46">
        <v>6.6159999999999997E-2</v>
      </c>
      <c r="F1885" s="46">
        <v>8.8213333333333338E-2</v>
      </c>
      <c r="G1885" s="46">
        <v>0.11026666666666667</v>
      </c>
      <c r="H1885" s="46">
        <v>0.13231999999999999</v>
      </c>
      <c r="I1885" s="46">
        <v>0.15437333333333336</v>
      </c>
      <c r="J1885" s="46">
        <v>0.17642666666666668</v>
      </c>
      <c r="K1885" s="46">
        <v>0.19848000000000005</v>
      </c>
      <c r="L1885" s="47">
        <v>0.22053333333333336</v>
      </c>
    </row>
    <row r="1886" spans="1:12" ht="12.75">
      <c r="A1886" s="41">
        <v>1843</v>
      </c>
      <c r="B1886" s="49" t="s">
        <v>1274</v>
      </c>
      <c r="C1886" s="46">
        <v>8.1333333333333327E-3</v>
      </c>
      <c r="D1886" s="46">
        <v>1.6266666666666665E-2</v>
      </c>
      <c r="E1886" s="46">
        <v>2.4399999999999998E-2</v>
      </c>
      <c r="F1886" s="46">
        <v>3.2533333333333331E-2</v>
      </c>
      <c r="G1886" s="46">
        <v>4.066666666666667E-2</v>
      </c>
      <c r="H1886" s="46">
        <v>4.880000000000001E-2</v>
      </c>
      <c r="I1886" s="46">
        <v>5.6933333333333343E-2</v>
      </c>
      <c r="J1886" s="46">
        <v>6.5066666666666675E-2</v>
      </c>
      <c r="K1886" s="46">
        <v>7.3200000000000015E-2</v>
      </c>
      <c r="L1886" s="47">
        <v>8.1333333333333355E-2</v>
      </c>
    </row>
    <row r="1887" spans="1:12" ht="12.75">
      <c r="A1887" s="41">
        <v>1844</v>
      </c>
      <c r="B1887" s="49" t="s">
        <v>1275</v>
      </c>
      <c r="C1887" s="46">
        <v>3.3999999999999992E-4</v>
      </c>
      <c r="D1887" s="46">
        <v>6.7999999999999983E-4</v>
      </c>
      <c r="E1887" s="46">
        <v>1.0199999999999996E-3</v>
      </c>
      <c r="F1887" s="46">
        <v>1.3599999999999997E-3</v>
      </c>
      <c r="G1887" s="46">
        <v>1.6999999999999997E-3</v>
      </c>
      <c r="H1887" s="46">
        <v>2.0399999999999997E-3</v>
      </c>
      <c r="I1887" s="46">
        <v>2.3799999999999997E-3</v>
      </c>
      <c r="J1887" s="46">
        <v>2.7199999999999998E-3</v>
      </c>
      <c r="K1887" s="46">
        <v>3.0599999999999994E-3</v>
      </c>
      <c r="L1887" s="47">
        <v>3.3999999999999994E-3</v>
      </c>
    </row>
    <row r="1888" spans="1:12" ht="12.75">
      <c r="A1888" s="41">
        <v>1845</v>
      </c>
      <c r="B1888" s="49" t="s">
        <v>1276</v>
      </c>
      <c r="C1888" s="46">
        <v>4.1666666666666664E-4</v>
      </c>
      <c r="D1888" s="46">
        <v>8.3333333333333328E-4</v>
      </c>
      <c r="E1888" s="46">
        <v>1.2499999999999998E-3</v>
      </c>
      <c r="F1888" s="46">
        <v>1.6666666666666666E-3</v>
      </c>
      <c r="G1888" s="46">
        <v>2.0833333333333333E-3</v>
      </c>
      <c r="H1888" s="46">
        <v>2.5000000000000001E-3</v>
      </c>
      <c r="I1888" s="46">
        <v>2.9166666666666668E-3</v>
      </c>
      <c r="J1888" s="46">
        <v>3.3333333333333331E-3</v>
      </c>
      <c r="K1888" s="46">
        <v>3.7499999999999999E-3</v>
      </c>
      <c r="L1888" s="47">
        <v>4.1666666666666666E-3</v>
      </c>
    </row>
    <row r="1889" spans="1:12" ht="12.75">
      <c r="A1889" s="41">
        <v>1846</v>
      </c>
      <c r="B1889" s="49" t="s">
        <v>1277</v>
      </c>
      <c r="C1889" s="46">
        <v>1.9933333333333335E-3</v>
      </c>
      <c r="D1889" s="46">
        <v>3.986666666666667E-3</v>
      </c>
      <c r="E1889" s="46">
        <v>5.9800000000000009E-3</v>
      </c>
      <c r="F1889" s="46">
        <v>7.973333333333334E-3</v>
      </c>
      <c r="G1889" s="46">
        <v>9.9666666666666671E-3</v>
      </c>
      <c r="H1889" s="46">
        <v>1.1960000000000002E-2</v>
      </c>
      <c r="I1889" s="46">
        <v>1.3953333333333333E-2</v>
      </c>
      <c r="J1889" s="46">
        <v>1.5946666666666668E-2</v>
      </c>
      <c r="K1889" s="46">
        <v>1.7940000000000005E-2</v>
      </c>
      <c r="L1889" s="47">
        <v>1.9933333333333338E-2</v>
      </c>
    </row>
    <row r="1890" spans="1:12" ht="12.75">
      <c r="A1890" s="41">
        <v>1847</v>
      </c>
      <c r="B1890" s="49" t="s">
        <v>1278</v>
      </c>
      <c r="C1890" s="46">
        <v>6.736666666666666E-3</v>
      </c>
      <c r="D1890" s="46">
        <v>1.3473333333333332E-2</v>
      </c>
      <c r="E1890" s="46">
        <v>2.0209999999999999E-2</v>
      </c>
      <c r="F1890" s="46">
        <v>2.6946666666666664E-2</v>
      </c>
      <c r="G1890" s="46">
        <v>3.3683333333333329E-2</v>
      </c>
      <c r="H1890" s="46">
        <v>4.0419999999999998E-2</v>
      </c>
      <c r="I1890" s="46">
        <v>4.7156666666666666E-2</v>
      </c>
      <c r="J1890" s="46">
        <v>5.3893333333333335E-2</v>
      </c>
      <c r="K1890" s="46">
        <v>6.0630000000000003E-2</v>
      </c>
      <c r="L1890" s="47">
        <v>6.7366666666666672E-2</v>
      </c>
    </row>
    <row r="1891" spans="1:12" ht="12.75">
      <c r="A1891" s="41">
        <v>1848</v>
      </c>
      <c r="B1891" s="49" t="s">
        <v>1279</v>
      </c>
      <c r="C1891" s="46">
        <v>4.0533333333333333E-3</v>
      </c>
      <c r="D1891" s="46">
        <v>8.1066666666666665E-3</v>
      </c>
      <c r="E1891" s="46">
        <v>1.2160000000000001E-2</v>
      </c>
      <c r="F1891" s="46">
        <v>1.6213333333333333E-2</v>
      </c>
      <c r="G1891" s="46">
        <v>2.0266666666666665E-2</v>
      </c>
      <c r="H1891" s="46">
        <v>2.4320000000000001E-2</v>
      </c>
      <c r="I1891" s="46">
        <v>2.837333333333333E-2</v>
      </c>
      <c r="J1891" s="46">
        <v>3.2426666666666666E-2</v>
      </c>
      <c r="K1891" s="46">
        <v>3.6479999999999999E-2</v>
      </c>
      <c r="L1891" s="47">
        <v>4.0533333333333338E-2</v>
      </c>
    </row>
    <row r="1892" spans="1:12" ht="12.75">
      <c r="A1892" s="41">
        <v>1849</v>
      </c>
      <c r="B1892" s="49" t="s">
        <v>1280</v>
      </c>
      <c r="C1892" s="46">
        <v>4.1933333333333336E-3</v>
      </c>
      <c r="D1892" s="46">
        <v>8.3866666666666673E-3</v>
      </c>
      <c r="E1892" s="46">
        <v>1.2580000000000001E-2</v>
      </c>
      <c r="F1892" s="46">
        <v>1.6773333333333335E-2</v>
      </c>
      <c r="G1892" s="46">
        <v>2.0966666666666665E-2</v>
      </c>
      <c r="H1892" s="46">
        <v>2.5159999999999995E-2</v>
      </c>
      <c r="I1892" s="46">
        <v>2.9353333333333329E-2</v>
      </c>
      <c r="J1892" s="46">
        <v>3.3546666666666662E-2</v>
      </c>
      <c r="K1892" s="46">
        <v>3.7739999999999996E-2</v>
      </c>
      <c r="L1892" s="47">
        <v>4.1933333333333322E-2</v>
      </c>
    </row>
    <row r="1893" spans="1:12" ht="12.75">
      <c r="A1893" s="41">
        <v>1850</v>
      </c>
      <c r="B1893" s="49" t="s">
        <v>1281</v>
      </c>
      <c r="C1893" s="46">
        <v>0.33600000000000008</v>
      </c>
      <c r="D1893" s="46">
        <v>0.67200000000000015</v>
      </c>
      <c r="E1893" s="46">
        <v>1.0080000000000002</v>
      </c>
      <c r="F1893" s="46">
        <v>1.3440000000000003</v>
      </c>
      <c r="G1893" s="46">
        <v>1.6800000000000002</v>
      </c>
      <c r="H1893" s="46">
        <v>2.016</v>
      </c>
      <c r="I1893" s="46">
        <v>2.3520000000000003</v>
      </c>
      <c r="J1893" s="46">
        <v>2.6880000000000002</v>
      </c>
      <c r="K1893" s="46">
        <v>3.024</v>
      </c>
      <c r="L1893" s="47">
        <v>3.3600000000000003</v>
      </c>
    </row>
    <row r="1894" spans="1:12" ht="12.75">
      <c r="A1894" s="41">
        <v>1851</v>
      </c>
      <c r="B1894" s="49" t="s">
        <v>1282</v>
      </c>
      <c r="C1894" s="46">
        <v>2.4E-2</v>
      </c>
      <c r="D1894" s="46">
        <v>4.8000000000000001E-2</v>
      </c>
      <c r="E1894" s="46">
        <v>7.2000000000000008E-2</v>
      </c>
      <c r="F1894" s="46">
        <v>9.6000000000000002E-2</v>
      </c>
      <c r="G1894" s="46">
        <v>0.12</v>
      </c>
      <c r="H1894" s="46">
        <v>0.14400000000000002</v>
      </c>
      <c r="I1894" s="46">
        <v>0.16800000000000001</v>
      </c>
      <c r="J1894" s="46">
        <v>0.192</v>
      </c>
      <c r="K1894" s="46">
        <v>0.21600000000000003</v>
      </c>
      <c r="L1894" s="47">
        <v>0.24000000000000005</v>
      </c>
    </row>
    <row r="1895" spans="1:12" ht="12.75">
      <c r="A1895" s="41">
        <v>1852</v>
      </c>
      <c r="B1895" s="49" t="s">
        <v>1283</v>
      </c>
      <c r="C1895" s="46">
        <v>1.5173333333333332E-2</v>
      </c>
      <c r="D1895" s="46">
        <v>3.0346666666666664E-2</v>
      </c>
      <c r="E1895" s="46">
        <v>4.5519999999999998E-2</v>
      </c>
      <c r="F1895" s="46">
        <v>6.0693333333333328E-2</v>
      </c>
      <c r="G1895" s="46">
        <v>7.5866666666666666E-2</v>
      </c>
      <c r="H1895" s="46">
        <v>9.104000000000001E-2</v>
      </c>
      <c r="I1895" s="46">
        <v>0.10621333333333334</v>
      </c>
      <c r="J1895" s="46">
        <v>0.12138666666666667</v>
      </c>
      <c r="K1895" s="46">
        <v>0.13656000000000001</v>
      </c>
      <c r="L1895" s="47">
        <v>0.15173333333333336</v>
      </c>
    </row>
    <row r="1896" spans="1:12" ht="12.75">
      <c r="A1896" s="41">
        <v>1853</v>
      </c>
      <c r="B1896" s="49" t="s">
        <v>1283</v>
      </c>
      <c r="C1896" s="46">
        <v>4.6800000000000001E-3</v>
      </c>
      <c r="D1896" s="46">
        <v>9.3600000000000003E-3</v>
      </c>
      <c r="E1896" s="46">
        <v>1.404E-2</v>
      </c>
      <c r="F1896" s="46">
        <v>1.8720000000000001E-2</v>
      </c>
      <c r="G1896" s="46">
        <v>2.3399999999999997E-2</v>
      </c>
      <c r="H1896" s="46">
        <v>2.8080000000000001E-2</v>
      </c>
      <c r="I1896" s="46">
        <v>3.2760000000000004E-2</v>
      </c>
      <c r="J1896" s="46">
        <v>3.7440000000000001E-2</v>
      </c>
      <c r="K1896" s="46">
        <v>4.2120000000000005E-2</v>
      </c>
      <c r="L1896" s="47">
        <v>4.6800000000000008E-2</v>
      </c>
    </row>
    <row r="1897" spans="1:12" ht="12.75">
      <c r="A1897" s="41">
        <v>1854</v>
      </c>
      <c r="B1897" s="49" t="s">
        <v>1283</v>
      </c>
      <c r="C1897" s="46">
        <v>4.027E-2</v>
      </c>
      <c r="D1897" s="46">
        <v>8.054E-2</v>
      </c>
      <c r="E1897" s="46">
        <v>0.12081</v>
      </c>
      <c r="F1897" s="46">
        <v>0.16108</v>
      </c>
      <c r="G1897" s="46">
        <v>0.20134999999999997</v>
      </c>
      <c r="H1897" s="46">
        <v>0.24161999999999995</v>
      </c>
      <c r="I1897" s="46">
        <v>0.28188999999999997</v>
      </c>
      <c r="J1897" s="46">
        <v>0.32215999999999995</v>
      </c>
      <c r="K1897" s="46">
        <v>0.36242999999999992</v>
      </c>
      <c r="L1897" s="47">
        <v>0.40269999999999995</v>
      </c>
    </row>
    <row r="1898" spans="1:12" ht="12.75">
      <c r="A1898" s="41">
        <v>1855</v>
      </c>
      <c r="B1898" s="49" t="s">
        <v>1283</v>
      </c>
      <c r="C1898" s="46">
        <v>3.3666666666666665E-4</v>
      </c>
      <c r="D1898" s="46">
        <v>6.7333333333333329E-4</v>
      </c>
      <c r="E1898" s="46">
        <v>1.01E-3</v>
      </c>
      <c r="F1898" s="46">
        <v>1.3466666666666666E-3</v>
      </c>
      <c r="G1898" s="46">
        <v>1.6833333333333331E-3</v>
      </c>
      <c r="H1898" s="46">
        <v>2.0200000000000001E-3</v>
      </c>
      <c r="I1898" s="46">
        <v>2.3566666666666666E-3</v>
      </c>
      <c r="J1898" s="46">
        <v>2.6933333333333332E-3</v>
      </c>
      <c r="K1898" s="46">
        <v>3.0300000000000001E-3</v>
      </c>
      <c r="L1898" s="47">
        <v>3.3666666666666671E-3</v>
      </c>
    </row>
    <row r="1899" spans="1:12" ht="12.75">
      <c r="A1899" s="41">
        <v>1856</v>
      </c>
      <c r="B1899" s="49" t="s">
        <v>1283</v>
      </c>
      <c r="C1899" s="46">
        <v>1.7430000000000001E-2</v>
      </c>
      <c r="D1899" s="46">
        <v>3.4860000000000002E-2</v>
      </c>
      <c r="E1899" s="46">
        <v>5.2290000000000003E-2</v>
      </c>
      <c r="F1899" s="46">
        <v>6.9720000000000004E-2</v>
      </c>
      <c r="G1899" s="46">
        <v>8.7150000000000005E-2</v>
      </c>
      <c r="H1899" s="46">
        <v>0.10458000000000001</v>
      </c>
      <c r="I1899" s="46">
        <v>0.12201000000000001</v>
      </c>
      <c r="J1899" s="46">
        <v>0.13944000000000001</v>
      </c>
      <c r="K1899" s="46">
        <v>0.15687000000000004</v>
      </c>
      <c r="L1899" s="47">
        <v>0.17430000000000004</v>
      </c>
    </row>
    <row r="1900" spans="1:12" ht="12.75">
      <c r="A1900" s="41">
        <v>1857</v>
      </c>
      <c r="B1900" s="49" t="s">
        <v>1284</v>
      </c>
      <c r="C1900" s="46">
        <v>4.9090000000000002E-2</v>
      </c>
      <c r="D1900" s="46">
        <v>9.8180000000000003E-2</v>
      </c>
      <c r="E1900" s="46">
        <v>0.14727000000000001</v>
      </c>
      <c r="F1900" s="46">
        <v>0.19636000000000001</v>
      </c>
      <c r="G1900" s="46">
        <v>0.24545000000000003</v>
      </c>
      <c r="H1900" s="46">
        <v>0.29454000000000002</v>
      </c>
      <c r="I1900" s="46">
        <v>0.3436300000000001</v>
      </c>
      <c r="J1900" s="46">
        <v>0.39272000000000007</v>
      </c>
      <c r="K1900" s="46">
        <v>0.44181000000000015</v>
      </c>
      <c r="L1900" s="47">
        <v>0.49090000000000011</v>
      </c>
    </row>
    <row r="1901" spans="1:12" ht="12.75">
      <c r="A1901" s="41">
        <v>1858</v>
      </c>
      <c r="B1901" s="49" t="s">
        <v>1153</v>
      </c>
      <c r="C1901" s="46">
        <v>2.8999999999999998E-3</v>
      </c>
      <c r="D1901" s="46">
        <v>5.7999999999999996E-3</v>
      </c>
      <c r="E1901" s="46">
        <v>8.6999999999999994E-3</v>
      </c>
      <c r="F1901" s="46">
        <v>1.1599999999999999E-2</v>
      </c>
      <c r="G1901" s="46">
        <v>1.4499999999999999E-2</v>
      </c>
      <c r="H1901" s="46">
        <v>1.7399999999999999E-2</v>
      </c>
      <c r="I1901" s="46">
        <v>2.0299999999999999E-2</v>
      </c>
      <c r="J1901" s="46">
        <v>2.3199999999999998E-2</v>
      </c>
      <c r="K1901" s="46">
        <v>2.6099999999999998E-2</v>
      </c>
      <c r="L1901" s="47">
        <v>2.8999999999999998E-2</v>
      </c>
    </row>
    <row r="1902" spans="1:12" ht="12.75">
      <c r="A1902" s="41">
        <v>1859</v>
      </c>
      <c r="B1902" s="49" t="s">
        <v>1153</v>
      </c>
      <c r="C1902" s="46">
        <v>1.3933333333333337E-3</v>
      </c>
      <c r="D1902" s="46">
        <v>2.7866666666666673E-3</v>
      </c>
      <c r="E1902" s="46">
        <v>4.1800000000000014E-3</v>
      </c>
      <c r="F1902" s="46">
        <v>5.5733333333333347E-3</v>
      </c>
      <c r="G1902" s="46">
        <v>6.9666666666666679E-3</v>
      </c>
      <c r="H1902" s="46">
        <v>8.3600000000000011E-3</v>
      </c>
      <c r="I1902" s="46">
        <v>9.7533333333333343E-3</v>
      </c>
      <c r="J1902" s="46">
        <v>1.1146666666666668E-2</v>
      </c>
      <c r="K1902" s="46">
        <v>1.2540000000000003E-2</v>
      </c>
      <c r="L1902" s="47">
        <v>1.3933333333333336E-2</v>
      </c>
    </row>
    <row r="1903" spans="1:12" ht="12.75">
      <c r="A1903" s="41">
        <v>1860</v>
      </c>
      <c r="B1903" s="49" t="s">
        <v>1285</v>
      </c>
      <c r="C1903" s="46">
        <v>2.666666666666667E-5</v>
      </c>
      <c r="D1903" s="46">
        <v>5.333333333333334E-5</v>
      </c>
      <c r="E1903" s="46">
        <v>8.0000000000000007E-5</v>
      </c>
      <c r="F1903" s="46">
        <v>1.0666666666666668E-4</v>
      </c>
      <c r="G1903" s="46">
        <v>1.3333333333333334E-4</v>
      </c>
      <c r="H1903" s="46">
        <v>1.5999999999999999E-4</v>
      </c>
      <c r="I1903" s="46">
        <v>1.8666666666666666E-4</v>
      </c>
      <c r="J1903" s="46">
        <v>2.1333333333333333E-4</v>
      </c>
      <c r="K1903" s="46">
        <v>2.3999999999999998E-4</v>
      </c>
      <c r="L1903" s="47">
        <v>2.6666666666666663E-4</v>
      </c>
    </row>
    <row r="1904" spans="1:12" ht="12.75">
      <c r="A1904" s="41">
        <v>1861</v>
      </c>
      <c r="B1904" s="49" t="s">
        <v>1285</v>
      </c>
      <c r="C1904" s="46">
        <v>1.7200000000000002E-3</v>
      </c>
      <c r="D1904" s="46">
        <v>3.4400000000000003E-3</v>
      </c>
      <c r="E1904" s="46">
        <v>5.1600000000000005E-3</v>
      </c>
      <c r="F1904" s="46">
        <v>6.8800000000000007E-3</v>
      </c>
      <c r="G1904" s="46">
        <v>8.6E-3</v>
      </c>
      <c r="H1904" s="46">
        <v>1.0319999999999999E-2</v>
      </c>
      <c r="I1904" s="46">
        <v>1.2039999999999999E-2</v>
      </c>
      <c r="J1904" s="46">
        <v>1.3760000000000001E-2</v>
      </c>
      <c r="K1904" s="46">
        <v>1.5480000000000001E-2</v>
      </c>
      <c r="L1904" s="47">
        <v>1.7200000000000003E-2</v>
      </c>
    </row>
    <row r="1905" spans="1:12" ht="12.75">
      <c r="A1905" s="41">
        <v>1862</v>
      </c>
      <c r="B1905" s="49" t="s">
        <v>1286</v>
      </c>
      <c r="C1905" s="46">
        <v>9.333333333333333E-5</v>
      </c>
      <c r="D1905" s="46">
        <v>1.8666666666666666E-4</v>
      </c>
      <c r="E1905" s="46">
        <v>2.7999999999999998E-4</v>
      </c>
      <c r="F1905" s="46">
        <v>3.7333333333333332E-4</v>
      </c>
      <c r="G1905" s="46">
        <v>4.6666666666666661E-4</v>
      </c>
      <c r="H1905" s="46">
        <v>5.5999999999999995E-4</v>
      </c>
      <c r="I1905" s="46">
        <v>6.5333333333333324E-4</v>
      </c>
      <c r="J1905" s="46">
        <v>7.4666666666666653E-4</v>
      </c>
      <c r="K1905" s="46">
        <v>8.3999999999999982E-4</v>
      </c>
      <c r="L1905" s="47">
        <v>9.3333333333333311E-4</v>
      </c>
    </row>
    <row r="1906" spans="1:12" ht="12.75">
      <c r="A1906" s="41">
        <v>1863</v>
      </c>
      <c r="B1906" s="49" t="s">
        <v>1287</v>
      </c>
      <c r="C1906" s="46">
        <v>2.66E-3</v>
      </c>
      <c r="D1906" s="46">
        <v>5.3200000000000001E-3</v>
      </c>
      <c r="E1906" s="46">
        <v>7.980000000000001E-3</v>
      </c>
      <c r="F1906" s="46">
        <v>1.064E-2</v>
      </c>
      <c r="G1906" s="46">
        <v>1.3299999999999999E-2</v>
      </c>
      <c r="H1906" s="46">
        <v>1.5960000000000002E-2</v>
      </c>
      <c r="I1906" s="46">
        <v>1.8620000000000001E-2</v>
      </c>
      <c r="J1906" s="46">
        <v>2.128E-2</v>
      </c>
      <c r="K1906" s="46">
        <v>2.3940000000000003E-2</v>
      </c>
      <c r="L1906" s="47">
        <v>2.6600000000000006E-2</v>
      </c>
    </row>
    <row r="1907" spans="1:12" ht="12.75">
      <c r="A1907" s="41">
        <v>1864</v>
      </c>
      <c r="B1907" s="49" t="s">
        <v>1288</v>
      </c>
      <c r="C1907" s="46">
        <v>3.2066666666666663E-3</v>
      </c>
      <c r="D1907" s="46">
        <v>6.4133333333333325E-3</v>
      </c>
      <c r="E1907" s="46">
        <v>9.6199999999999983E-3</v>
      </c>
      <c r="F1907" s="46">
        <v>1.2826666666666665E-2</v>
      </c>
      <c r="G1907" s="46">
        <v>1.603333333333333E-2</v>
      </c>
      <c r="H1907" s="46">
        <v>1.9239999999999993E-2</v>
      </c>
      <c r="I1907" s="46">
        <v>2.244666666666666E-2</v>
      </c>
      <c r="J1907" s="46">
        <v>2.5653333333333327E-2</v>
      </c>
      <c r="K1907" s="46">
        <v>2.885999999999999E-2</v>
      </c>
      <c r="L1907" s="47">
        <v>3.2066666666666653E-2</v>
      </c>
    </row>
    <row r="1908" spans="1:12" ht="12.75">
      <c r="A1908" s="41">
        <v>1865</v>
      </c>
      <c r="B1908" s="49" t="s">
        <v>1289</v>
      </c>
      <c r="C1908" s="46">
        <v>2.7333333333333333E-4</v>
      </c>
      <c r="D1908" s="46">
        <v>5.4666666666666665E-4</v>
      </c>
      <c r="E1908" s="46">
        <v>8.1999999999999998E-4</v>
      </c>
      <c r="F1908" s="46">
        <v>1.0933333333333333E-3</v>
      </c>
      <c r="G1908" s="46">
        <v>1.3666666666666669E-3</v>
      </c>
      <c r="H1908" s="46">
        <v>1.6400000000000004E-3</v>
      </c>
      <c r="I1908" s="46">
        <v>1.9133333333333337E-3</v>
      </c>
      <c r="J1908" s="46">
        <v>2.1866666666666671E-3</v>
      </c>
      <c r="K1908" s="46">
        <v>2.4600000000000004E-3</v>
      </c>
      <c r="L1908" s="47">
        <v>2.7333333333333341E-3</v>
      </c>
    </row>
    <row r="1909" spans="1:12" ht="12.75">
      <c r="A1909" s="41">
        <v>1866</v>
      </c>
      <c r="B1909" s="49" t="s">
        <v>1290</v>
      </c>
      <c r="C1909" s="46">
        <v>5.333333333333334E-5</v>
      </c>
      <c r="D1909" s="46">
        <v>1.0666666666666668E-4</v>
      </c>
      <c r="E1909" s="46">
        <v>1.6000000000000001E-4</v>
      </c>
      <c r="F1909" s="46">
        <v>2.1333333333333336E-4</v>
      </c>
      <c r="G1909" s="46">
        <v>2.6666666666666668E-4</v>
      </c>
      <c r="H1909" s="46">
        <v>3.1999999999999997E-4</v>
      </c>
      <c r="I1909" s="46">
        <v>3.7333333333333332E-4</v>
      </c>
      <c r="J1909" s="46">
        <v>4.2666666666666667E-4</v>
      </c>
      <c r="K1909" s="46">
        <v>4.7999999999999996E-4</v>
      </c>
      <c r="L1909" s="47">
        <v>5.3333333333333325E-4</v>
      </c>
    </row>
    <row r="1910" spans="1:12" ht="12.75">
      <c r="A1910" s="41">
        <v>1867</v>
      </c>
      <c r="B1910" s="49" t="s">
        <v>1291</v>
      </c>
      <c r="C1910" s="46">
        <v>5.3333333333333325E-4</v>
      </c>
      <c r="D1910" s="46">
        <v>1.0666666666666665E-3</v>
      </c>
      <c r="E1910" s="46">
        <v>1.5999999999999999E-3</v>
      </c>
      <c r="F1910" s="46">
        <v>2.133333333333333E-3</v>
      </c>
      <c r="G1910" s="46">
        <v>2.6666666666666666E-3</v>
      </c>
      <c r="H1910" s="46">
        <v>3.1999999999999997E-3</v>
      </c>
      <c r="I1910" s="46">
        <v>3.7333333333333329E-3</v>
      </c>
      <c r="J1910" s="46">
        <v>4.266666666666666E-3</v>
      </c>
      <c r="K1910" s="46">
        <v>4.7999999999999996E-3</v>
      </c>
      <c r="L1910" s="47">
        <v>5.3333333333333332E-3</v>
      </c>
    </row>
    <row r="1911" spans="1:12" ht="12.75">
      <c r="A1911" s="41">
        <v>1868</v>
      </c>
      <c r="B1911" s="49" t="s">
        <v>1292</v>
      </c>
      <c r="C1911" s="46">
        <v>9.766666666666667E-4</v>
      </c>
      <c r="D1911" s="46">
        <v>1.9533333333333334E-3</v>
      </c>
      <c r="E1911" s="46">
        <v>2.9300000000000003E-3</v>
      </c>
      <c r="F1911" s="46">
        <v>3.9066666666666668E-3</v>
      </c>
      <c r="G1911" s="46">
        <v>4.8833333333333333E-3</v>
      </c>
      <c r="H1911" s="46">
        <v>5.8600000000000006E-3</v>
      </c>
      <c r="I1911" s="46">
        <v>6.8366666666666662E-3</v>
      </c>
      <c r="J1911" s="46">
        <v>7.8133333333333336E-3</v>
      </c>
      <c r="K1911" s="46">
        <v>8.7899999999999992E-3</v>
      </c>
      <c r="L1911" s="47">
        <v>9.7666666666666666E-3</v>
      </c>
    </row>
    <row r="1912" spans="1:12" ht="12.75">
      <c r="A1912" s="41">
        <v>1869</v>
      </c>
      <c r="B1912" s="49" t="s">
        <v>1293</v>
      </c>
      <c r="C1912" s="46">
        <v>1.6999999999999996E-4</v>
      </c>
      <c r="D1912" s="46">
        <v>3.3999999999999992E-4</v>
      </c>
      <c r="E1912" s="46">
        <v>5.0999999999999982E-4</v>
      </c>
      <c r="F1912" s="46">
        <v>6.7999999999999983E-4</v>
      </c>
      <c r="G1912" s="46">
        <v>8.4999999999999984E-4</v>
      </c>
      <c r="H1912" s="46">
        <v>1.0199999999999999E-3</v>
      </c>
      <c r="I1912" s="46">
        <v>1.1899999999999999E-3</v>
      </c>
      <c r="J1912" s="46">
        <v>1.3599999999999999E-3</v>
      </c>
      <c r="K1912" s="46">
        <v>1.5299999999999997E-3</v>
      </c>
      <c r="L1912" s="47">
        <v>1.6999999999999997E-3</v>
      </c>
    </row>
    <row r="1913" spans="1:12" ht="12.75">
      <c r="A1913" s="41">
        <v>1870</v>
      </c>
      <c r="B1913" s="49" t="s">
        <v>1293</v>
      </c>
      <c r="C1913" s="46">
        <v>5.0000000000000001E-4</v>
      </c>
      <c r="D1913" s="46">
        <v>1E-3</v>
      </c>
      <c r="E1913" s="46">
        <v>1.5E-3</v>
      </c>
      <c r="F1913" s="46">
        <v>2E-3</v>
      </c>
      <c r="G1913" s="46">
        <v>2.5000000000000005E-3</v>
      </c>
      <c r="H1913" s="46">
        <v>3.0000000000000009E-3</v>
      </c>
      <c r="I1913" s="46">
        <v>3.5000000000000009E-3</v>
      </c>
      <c r="J1913" s="46">
        <v>4.000000000000001E-3</v>
      </c>
      <c r="K1913" s="46">
        <v>4.5000000000000014E-3</v>
      </c>
      <c r="L1913" s="47">
        <v>5.0000000000000018E-3</v>
      </c>
    </row>
    <row r="1914" spans="1:12" ht="12.75">
      <c r="A1914" s="41">
        <v>1871</v>
      </c>
      <c r="B1914" s="49" t="s">
        <v>1293</v>
      </c>
      <c r="C1914" s="46">
        <v>7.3333333333333318E-5</v>
      </c>
      <c r="D1914" s="46">
        <v>1.4666666666666664E-4</v>
      </c>
      <c r="E1914" s="46">
        <v>2.1999999999999995E-4</v>
      </c>
      <c r="F1914" s="46">
        <v>2.9333333333333327E-4</v>
      </c>
      <c r="G1914" s="46">
        <v>3.6666666666666662E-4</v>
      </c>
      <c r="H1914" s="46">
        <v>4.3999999999999996E-4</v>
      </c>
      <c r="I1914" s="46">
        <v>5.1333333333333331E-4</v>
      </c>
      <c r="J1914" s="46">
        <v>5.8666666666666665E-4</v>
      </c>
      <c r="K1914" s="46">
        <v>6.6E-4</v>
      </c>
      <c r="L1914" s="47">
        <v>7.3333333333333323E-4</v>
      </c>
    </row>
    <row r="1915" spans="1:12" ht="12.75">
      <c r="A1915" s="41">
        <v>1872</v>
      </c>
      <c r="B1915" s="49" t="s">
        <v>1294</v>
      </c>
      <c r="C1915" s="46">
        <v>1.7333333333333333E-3</v>
      </c>
      <c r="D1915" s="46">
        <v>3.4666666666666665E-3</v>
      </c>
      <c r="E1915" s="46">
        <v>5.1999999999999998E-3</v>
      </c>
      <c r="F1915" s="46">
        <v>6.933333333333333E-3</v>
      </c>
      <c r="G1915" s="46">
        <v>8.6666666666666663E-3</v>
      </c>
      <c r="H1915" s="46">
        <v>1.04E-2</v>
      </c>
      <c r="I1915" s="46">
        <v>1.2133333333333333E-2</v>
      </c>
      <c r="J1915" s="46">
        <v>1.3866666666666666E-2</v>
      </c>
      <c r="K1915" s="46">
        <v>1.5599999999999999E-2</v>
      </c>
      <c r="L1915" s="47">
        <v>1.7333333333333333E-2</v>
      </c>
    </row>
    <row r="1916" spans="1:12" ht="12.75">
      <c r="A1916" s="41">
        <v>1873</v>
      </c>
      <c r="B1916" s="49" t="s">
        <v>1295</v>
      </c>
      <c r="C1916" s="46">
        <v>2.6333333333333336E-4</v>
      </c>
      <c r="D1916" s="46">
        <v>5.2666666666666671E-4</v>
      </c>
      <c r="E1916" s="46">
        <v>7.9000000000000012E-4</v>
      </c>
      <c r="F1916" s="46">
        <v>1.0533333333333334E-3</v>
      </c>
      <c r="G1916" s="46">
        <v>1.3166666666666667E-3</v>
      </c>
      <c r="H1916" s="46">
        <v>1.5800000000000002E-3</v>
      </c>
      <c r="I1916" s="46">
        <v>1.8433333333333335E-3</v>
      </c>
      <c r="J1916" s="46">
        <v>2.1066666666666668E-3</v>
      </c>
      <c r="K1916" s="46">
        <v>2.3700000000000001E-3</v>
      </c>
      <c r="L1916" s="47">
        <v>2.6333333333333334E-3</v>
      </c>
    </row>
    <row r="1917" spans="1:12" ht="12.75">
      <c r="A1917" s="41">
        <v>1874</v>
      </c>
      <c r="B1917" s="49" t="s">
        <v>1296</v>
      </c>
      <c r="C1917" s="46">
        <v>1.0946666666666667E-2</v>
      </c>
      <c r="D1917" s="46">
        <v>2.1893333333333334E-2</v>
      </c>
      <c r="E1917" s="46">
        <v>3.2840000000000001E-2</v>
      </c>
      <c r="F1917" s="46">
        <v>4.3786666666666668E-2</v>
      </c>
      <c r="G1917" s="46">
        <v>5.4733333333333335E-2</v>
      </c>
      <c r="H1917" s="46">
        <v>6.5680000000000002E-2</v>
      </c>
      <c r="I1917" s="46">
        <v>7.6626666666666676E-2</v>
      </c>
      <c r="J1917" s="46">
        <v>8.7573333333333336E-2</v>
      </c>
      <c r="K1917" s="46">
        <v>9.8519999999999996E-2</v>
      </c>
      <c r="L1917" s="47">
        <v>0.10946666666666667</v>
      </c>
    </row>
    <row r="1918" spans="1:12" ht="12.75">
      <c r="A1918" s="41">
        <v>1875</v>
      </c>
      <c r="B1918" s="49" t="s">
        <v>1297</v>
      </c>
      <c r="C1918" s="46">
        <v>9.9999999999999991E-6</v>
      </c>
      <c r="D1918" s="46">
        <v>1.9999999999999998E-5</v>
      </c>
      <c r="E1918" s="46">
        <v>2.9999999999999997E-5</v>
      </c>
      <c r="F1918" s="46">
        <v>3.9999999999999996E-5</v>
      </c>
      <c r="G1918" s="46">
        <v>5.0000000000000002E-5</v>
      </c>
      <c r="H1918" s="46">
        <v>6.0000000000000008E-5</v>
      </c>
      <c r="I1918" s="46">
        <v>7.0000000000000007E-5</v>
      </c>
      <c r="J1918" s="46">
        <v>8.0000000000000007E-5</v>
      </c>
      <c r="K1918" s="46">
        <v>9.0000000000000019E-5</v>
      </c>
      <c r="L1918" s="47">
        <v>1E-4</v>
      </c>
    </row>
    <row r="1919" spans="1:12" ht="12.75">
      <c r="A1919" s="41">
        <v>1876</v>
      </c>
      <c r="B1919" s="49" t="s">
        <v>1298</v>
      </c>
      <c r="C1919" s="46">
        <v>1.3333333333333331E-4</v>
      </c>
      <c r="D1919" s="46">
        <v>2.6666666666666663E-4</v>
      </c>
      <c r="E1919" s="46">
        <v>3.9999999999999996E-4</v>
      </c>
      <c r="F1919" s="46">
        <v>5.3333333333333325E-4</v>
      </c>
      <c r="G1919" s="46">
        <v>6.6666666666666664E-4</v>
      </c>
      <c r="H1919" s="46">
        <v>7.9999999999999993E-4</v>
      </c>
      <c r="I1919" s="46">
        <v>9.3333333333333322E-4</v>
      </c>
      <c r="J1919" s="46">
        <v>1.0666666666666665E-3</v>
      </c>
      <c r="K1919" s="46">
        <v>1.1999999999999999E-3</v>
      </c>
      <c r="L1919" s="47">
        <v>1.3333333333333333E-3</v>
      </c>
    </row>
    <row r="1920" spans="1:12" ht="12.75">
      <c r="A1920" s="41">
        <v>1877</v>
      </c>
      <c r="B1920" s="49" t="s">
        <v>1224</v>
      </c>
      <c r="C1920" s="46">
        <v>1.7800000000000003E-3</v>
      </c>
      <c r="D1920" s="46">
        <v>3.5600000000000007E-3</v>
      </c>
      <c r="E1920" s="46">
        <v>5.340000000000001E-3</v>
      </c>
      <c r="F1920" s="46">
        <v>7.1200000000000013E-3</v>
      </c>
      <c r="G1920" s="46">
        <v>8.9000000000000017E-3</v>
      </c>
      <c r="H1920" s="46">
        <v>1.068E-2</v>
      </c>
      <c r="I1920" s="46">
        <v>1.2460000000000001E-2</v>
      </c>
      <c r="J1920" s="46">
        <v>1.4240000000000003E-2</v>
      </c>
      <c r="K1920" s="46">
        <v>1.6020000000000003E-2</v>
      </c>
      <c r="L1920" s="47">
        <v>1.7800000000000003E-2</v>
      </c>
    </row>
    <row r="1921" spans="1:12" ht="12.75">
      <c r="A1921" s="41">
        <v>1878</v>
      </c>
      <c r="B1921" s="49" t="s">
        <v>1224</v>
      </c>
      <c r="C1921" s="46">
        <v>5.9166666666666656E-3</v>
      </c>
      <c r="D1921" s="46">
        <v>1.1833333333333331E-2</v>
      </c>
      <c r="E1921" s="46">
        <v>1.7749999999999995E-2</v>
      </c>
      <c r="F1921" s="46">
        <v>2.3666666666666662E-2</v>
      </c>
      <c r="G1921" s="46">
        <v>2.958333333333333E-2</v>
      </c>
      <c r="H1921" s="46">
        <v>3.5499999999999997E-2</v>
      </c>
      <c r="I1921" s="46">
        <v>4.1416666666666664E-2</v>
      </c>
      <c r="J1921" s="46">
        <v>4.7333333333333324E-2</v>
      </c>
      <c r="K1921" s="46">
        <v>5.3249999999999992E-2</v>
      </c>
      <c r="L1921" s="47">
        <v>5.9166666666666659E-2</v>
      </c>
    </row>
    <row r="1922" spans="1:12" ht="12.75">
      <c r="A1922" s="41">
        <v>1879</v>
      </c>
      <c r="B1922" s="49" t="s">
        <v>1299</v>
      </c>
      <c r="C1922" s="46">
        <v>1.1900000000000001E-3</v>
      </c>
      <c r="D1922" s="46">
        <v>2.3800000000000002E-3</v>
      </c>
      <c r="E1922" s="46">
        <v>3.5700000000000003E-3</v>
      </c>
      <c r="F1922" s="46">
        <v>4.7600000000000003E-3</v>
      </c>
      <c r="G1922" s="46">
        <v>5.9500000000000004E-3</v>
      </c>
      <c r="H1922" s="46">
        <v>7.1400000000000005E-3</v>
      </c>
      <c r="I1922" s="46">
        <v>8.3300000000000006E-3</v>
      </c>
      <c r="J1922" s="46">
        <v>9.5200000000000007E-3</v>
      </c>
      <c r="K1922" s="46">
        <v>1.0710000000000001E-2</v>
      </c>
      <c r="L1922" s="47">
        <v>1.1900000000000001E-2</v>
      </c>
    </row>
    <row r="1923" spans="1:12" ht="12.75">
      <c r="A1923" s="41">
        <v>1880</v>
      </c>
      <c r="B1923" s="49" t="s">
        <v>1201</v>
      </c>
      <c r="C1923" s="46">
        <v>3.1899999999999997E-3</v>
      </c>
      <c r="D1923" s="46">
        <v>6.3799999999999994E-3</v>
      </c>
      <c r="E1923" s="46">
        <v>9.5699999999999986E-3</v>
      </c>
      <c r="F1923" s="46">
        <v>1.2759999999999999E-2</v>
      </c>
      <c r="G1923" s="46">
        <v>1.5949999999999999E-2</v>
      </c>
      <c r="H1923" s="46">
        <v>1.9139999999999997E-2</v>
      </c>
      <c r="I1923" s="46">
        <v>2.2329999999999996E-2</v>
      </c>
      <c r="J1923" s="46">
        <v>2.5519999999999994E-2</v>
      </c>
      <c r="K1923" s="46">
        <v>2.8709999999999992E-2</v>
      </c>
      <c r="L1923" s="47">
        <v>3.1899999999999991E-2</v>
      </c>
    </row>
    <row r="1924" spans="1:12" ht="12.75">
      <c r="A1924" s="41">
        <v>1881</v>
      </c>
      <c r="B1924" s="49" t="s">
        <v>1201</v>
      </c>
      <c r="C1924" s="46">
        <v>1.9499999999999999E-3</v>
      </c>
      <c r="D1924" s="46">
        <v>3.8999999999999998E-3</v>
      </c>
      <c r="E1924" s="46">
        <v>5.8499999999999993E-3</v>
      </c>
      <c r="F1924" s="46">
        <v>7.7999999999999996E-3</v>
      </c>
      <c r="G1924" s="46">
        <v>9.75E-3</v>
      </c>
      <c r="H1924" s="46">
        <v>1.1699999999999999E-2</v>
      </c>
      <c r="I1924" s="46">
        <v>1.3650000000000001E-2</v>
      </c>
      <c r="J1924" s="46">
        <v>1.5599999999999999E-2</v>
      </c>
      <c r="K1924" s="46">
        <v>1.7549999999999996E-2</v>
      </c>
      <c r="L1924" s="47">
        <v>1.9499999999999997E-2</v>
      </c>
    </row>
    <row r="1925" spans="1:12" ht="12.75">
      <c r="A1925" s="41">
        <v>1882</v>
      </c>
      <c r="B1925" s="49" t="s">
        <v>1201</v>
      </c>
      <c r="C1925" s="46">
        <v>1.6933333333333334E-3</v>
      </c>
      <c r="D1925" s="46">
        <v>3.3866666666666667E-3</v>
      </c>
      <c r="E1925" s="46">
        <v>5.0800000000000003E-3</v>
      </c>
      <c r="F1925" s="46">
        <v>6.7733333333333335E-3</v>
      </c>
      <c r="G1925" s="46">
        <v>8.4666666666666675E-3</v>
      </c>
      <c r="H1925" s="46">
        <v>1.0160000000000002E-2</v>
      </c>
      <c r="I1925" s="46">
        <v>1.1853333333333336E-2</v>
      </c>
      <c r="J1925" s="46">
        <v>1.3546666666666669E-2</v>
      </c>
      <c r="K1925" s="46">
        <v>1.5240000000000004E-2</v>
      </c>
      <c r="L1925" s="47">
        <v>1.6933333333333338E-2</v>
      </c>
    </row>
    <row r="1926" spans="1:12" ht="12.75">
      <c r="A1926" s="41">
        <v>1883</v>
      </c>
      <c r="B1926" s="49" t="s">
        <v>1201</v>
      </c>
      <c r="C1926" s="46">
        <v>1.6066666666666664E-3</v>
      </c>
      <c r="D1926" s="46">
        <v>3.2133333333333328E-3</v>
      </c>
      <c r="E1926" s="46">
        <v>4.8199999999999996E-3</v>
      </c>
      <c r="F1926" s="46">
        <v>6.4266666666666656E-3</v>
      </c>
      <c r="G1926" s="46">
        <v>8.0333333333333333E-3</v>
      </c>
      <c r="H1926" s="46">
        <v>9.6399999999999993E-3</v>
      </c>
      <c r="I1926" s="46">
        <v>1.1246666666666667E-2</v>
      </c>
      <c r="J1926" s="46">
        <v>1.2853333333333331E-2</v>
      </c>
      <c r="K1926" s="46">
        <v>1.4459999999999999E-2</v>
      </c>
      <c r="L1926" s="47">
        <v>1.6066666666666667E-2</v>
      </c>
    </row>
    <row r="1927" spans="1:12" ht="12.75">
      <c r="A1927" s="41">
        <v>1884</v>
      </c>
      <c r="B1927" s="49" t="s">
        <v>1201</v>
      </c>
      <c r="C1927" s="46">
        <v>1.8666666666666666E-4</v>
      </c>
      <c r="D1927" s="46">
        <v>3.7333333333333332E-4</v>
      </c>
      <c r="E1927" s="46">
        <v>5.5999999999999995E-4</v>
      </c>
      <c r="F1927" s="46">
        <v>7.4666666666666664E-4</v>
      </c>
      <c r="G1927" s="46">
        <v>9.3333333333333322E-4</v>
      </c>
      <c r="H1927" s="46">
        <v>1.1199999999999999E-3</v>
      </c>
      <c r="I1927" s="46">
        <v>1.3066666666666665E-3</v>
      </c>
      <c r="J1927" s="46">
        <v>1.4933333333333331E-3</v>
      </c>
      <c r="K1927" s="46">
        <v>1.6799999999999996E-3</v>
      </c>
      <c r="L1927" s="47">
        <v>1.8666666666666662E-3</v>
      </c>
    </row>
    <row r="1928" spans="1:12" ht="12.75">
      <c r="A1928" s="41">
        <v>1885</v>
      </c>
      <c r="B1928" s="49" t="s">
        <v>1201</v>
      </c>
      <c r="C1928" s="46">
        <v>9.0000000000000008E-4</v>
      </c>
      <c r="D1928" s="46">
        <v>1.8000000000000002E-3</v>
      </c>
      <c r="E1928" s="46">
        <v>2.7000000000000001E-3</v>
      </c>
      <c r="F1928" s="46">
        <v>3.6000000000000003E-3</v>
      </c>
      <c r="G1928" s="46">
        <v>4.5000000000000005E-3</v>
      </c>
      <c r="H1928" s="46">
        <v>5.4000000000000003E-3</v>
      </c>
      <c r="I1928" s="46">
        <v>6.3E-3</v>
      </c>
      <c r="J1928" s="46">
        <v>7.1999999999999998E-3</v>
      </c>
      <c r="K1928" s="46">
        <v>8.0999999999999996E-3</v>
      </c>
      <c r="L1928" s="47">
        <v>8.9999999999999993E-3</v>
      </c>
    </row>
    <row r="1929" spans="1:12" ht="12.75">
      <c r="A1929" s="41">
        <v>1886</v>
      </c>
      <c r="B1929" s="49" t="s">
        <v>1300</v>
      </c>
      <c r="C1929" s="46">
        <v>4.5000000000000004E-4</v>
      </c>
      <c r="D1929" s="46">
        <v>9.0000000000000008E-4</v>
      </c>
      <c r="E1929" s="46">
        <v>1.3500000000000001E-3</v>
      </c>
      <c r="F1929" s="46">
        <v>1.8000000000000002E-3</v>
      </c>
      <c r="G1929" s="46">
        <v>2.2500000000000003E-3</v>
      </c>
      <c r="H1929" s="46">
        <v>2.7000000000000001E-3</v>
      </c>
      <c r="I1929" s="46">
        <v>3.15E-3</v>
      </c>
      <c r="J1929" s="46">
        <v>3.5999999999999999E-3</v>
      </c>
      <c r="K1929" s="46">
        <v>4.0499999999999998E-3</v>
      </c>
      <c r="L1929" s="47">
        <v>4.4999999999999997E-3</v>
      </c>
    </row>
    <row r="1930" spans="1:12" ht="12.75">
      <c r="A1930" s="41">
        <v>1887</v>
      </c>
      <c r="B1930" s="49" t="s">
        <v>1301</v>
      </c>
      <c r="C1930" s="46">
        <v>1.8199999999999998E-3</v>
      </c>
      <c r="D1930" s="46">
        <v>3.6399999999999996E-3</v>
      </c>
      <c r="E1930" s="46">
        <v>5.4599999999999996E-3</v>
      </c>
      <c r="F1930" s="46">
        <v>7.2799999999999991E-3</v>
      </c>
      <c r="G1930" s="46">
        <v>9.1000000000000004E-3</v>
      </c>
      <c r="H1930" s="46">
        <v>1.0919999999999999E-2</v>
      </c>
      <c r="I1930" s="46">
        <v>1.2740000000000001E-2</v>
      </c>
      <c r="J1930" s="46">
        <v>1.456E-2</v>
      </c>
      <c r="K1930" s="46">
        <v>1.6380000000000002E-2</v>
      </c>
      <c r="L1930" s="47">
        <v>1.8200000000000001E-2</v>
      </c>
    </row>
    <row r="1931" spans="1:12" ht="12.75">
      <c r="A1931" s="41">
        <v>1888</v>
      </c>
      <c r="B1931" s="49" t="s">
        <v>1302</v>
      </c>
      <c r="C1931" s="46">
        <v>3.9733333333333339E-3</v>
      </c>
      <c r="D1931" s="46">
        <v>7.9466666666666678E-3</v>
      </c>
      <c r="E1931" s="46">
        <v>1.1920000000000002E-2</v>
      </c>
      <c r="F1931" s="46">
        <v>1.5893333333333336E-2</v>
      </c>
      <c r="G1931" s="46">
        <v>1.9866666666666664E-2</v>
      </c>
      <c r="H1931" s="46">
        <v>2.384E-2</v>
      </c>
      <c r="I1931" s="46">
        <v>2.7813333333333329E-2</v>
      </c>
      <c r="J1931" s="46">
        <v>3.1786666666666664E-2</v>
      </c>
      <c r="K1931" s="46">
        <v>3.5759999999999993E-2</v>
      </c>
      <c r="L1931" s="47">
        <v>3.9733333333333329E-2</v>
      </c>
    </row>
    <row r="1932" spans="1:12" ht="25.5">
      <c r="A1932" s="41">
        <v>1889</v>
      </c>
      <c r="B1932" s="49" t="s">
        <v>1265</v>
      </c>
      <c r="C1932" s="46">
        <v>2.1353333333333328E-2</v>
      </c>
      <c r="D1932" s="46">
        <v>4.2706666666666657E-2</v>
      </c>
      <c r="E1932" s="46">
        <v>6.4059999999999978E-2</v>
      </c>
      <c r="F1932" s="46">
        <v>8.5413333333333313E-2</v>
      </c>
      <c r="G1932" s="46">
        <v>0.10676666666666665</v>
      </c>
      <c r="H1932" s="46">
        <v>0.12811999999999998</v>
      </c>
      <c r="I1932" s="46">
        <v>0.14947333333333332</v>
      </c>
      <c r="J1932" s="46">
        <v>0.17082666666666665</v>
      </c>
      <c r="K1932" s="46">
        <v>0.19217999999999996</v>
      </c>
      <c r="L1932" s="47">
        <v>0.2135333333333333</v>
      </c>
    </row>
    <row r="1933" spans="1:12" ht="12.75">
      <c r="A1933" s="41">
        <v>1890</v>
      </c>
      <c r="B1933" s="49" t="s">
        <v>1303</v>
      </c>
      <c r="C1933" s="46">
        <v>3.0166666666666666E-3</v>
      </c>
      <c r="D1933" s="46">
        <v>6.0333333333333333E-3</v>
      </c>
      <c r="E1933" s="46">
        <v>9.049999999999999E-3</v>
      </c>
      <c r="F1933" s="46">
        <v>1.2066666666666667E-2</v>
      </c>
      <c r="G1933" s="46">
        <v>1.5083333333333334E-2</v>
      </c>
      <c r="H1933" s="46">
        <v>1.8099999999999998E-2</v>
      </c>
      <c r="I1933" s="46">
        <v>2.1116666666666666E-2</v>
      </c>
      <c r="J1933" s="46">
        <v>2.4133333333333333E-2</v>
      </c>
      <c r="K1933" s="46">
        <v>2.7149999999999997E-2</v>
      </c>
      <c r="L1933" s="47">
        <v>3.0166666666666661E-2</v>
      </c>
    </row>
    <row r="1934" spans="1:12" ht="12.75">
      <c r="A1934" s="41">
        <v>1891</v>
      </c>
      <c r="B1934" s="49" t="s">
        <v>1304</v>
      </c>
      <c r="C1934" s="46">
        <v>3.9999999999999996E-5</v>
      </c>
      <c r="D1934" s="46">
        <v>7.9999999999999993E-5</v>
      </c>
      <c r="E1934" s="46">
        <v>1.1999999999999999E-4</v>
      </c>
      <c r="F1934" s="46">
        <v>1.5999999999999999E-4</v>
      </c>
      <c r="G1934" s="46">
        <v>2.0000000000000001E-4</v>
      </c>
      <c r="H1934" s="46">
        <v>2.4000000000000003E-4</v>
      </c>
      <c r="I1934" s="46">
        <v>2.8000000000000003E-4</v>
      </c>
      <c r="J1934" s="46">
        <v>3.2000000000000003E-4</v>
      </c>
      <c r="K1934" s="46">
        <v>3.6000000000000008E-4</v>
      </c>
      <c r="L1934" s="47">
        <v>4.0000000000000002E-4</v>
      </c>
    </row>
    <row r="1935" spans="1:12" ht="12.75">
      <c r="A1935" s="41">
        <v>1892</v>
      </c>
      <c r="B1935" s="49" t="s">
        <v>1305</v>
      </c>
      <c r="C1935" s="46">
        <v>1.7700000000000001E-3</v>
      </c>
      <c r="D1935" s="46">
        <v>3.5400000000000002E-3</v>
      </c>
      <c r="E1935" s="46">
        <v>5.3100000000000005E-3</v>
      </c>
      <c r="F1935" s="46">
        <v>7.0800000000000004E-3</v>
      </c>
      <c r="G1935" s="46">
        <v>8.8500000000000002E-3</v>
      </c>
      <c r="H1935" s="46">
        <v>1.0620000000000001E-2</v>
      </c>
      <c r="I1935" s="46">
        <v>1.2390000000000002E-2</v>
      </c>
      <c r="J1935" s="46">
        <v>1.4160000000000002E-2</v>
      </c>
      <c r="K1935" s="46">
        <v>1.5930000000000003E-2</v>
      </c>
      <c r="L1935" s="47">
        <v>1.7700000000000004E-2</v>
      </c>
    </row>
    <row r="1936" spans="1:12" ht="12.75">
      <c r="A1936" s="41">
        <v>1893</v>
      </c>
      <c r="B1936" s="49" t="s">
        <v>1305</v>
      </c>
      <c r="C1936" s="46">
        <v>1E-4</v>
      </c>
      <c r="D1936" s="46">
        <v>2.0000000000000001E-4</v>
      </c>
      <c r="E1936" s="46">
        <v>3.0000000000000003E-4</v>
      </c>
      <c r="F1936" s="46">
        <v>4.0000000000000002E-4</v>
      </c>
      <c r="G1936" s="46">
        <v>5.0000000000000001E-4</v>
      </c>
      <c r="H1936" s="46">
        <v>6.0000000000000006E-4</v>
      </c>
      <c r="I1936" s="46">
        <v>7.000000000000001E-4</v>
      </c>
      <c r="J1936" s="46">
        <v>8.0000000000000015E-4</v>
      </c>
      <c r="K1936" s="46">
        <v>9.0000000000000019E-4</v>
      </c>
      <c r="L1936" s="47">
        <v>1.0000000000000002E-3</v>
      </c>
    </row>
    <row r="1937" spans="1:12" ht="12.75">
      <c r="A1937" s="41">
        <v>1894</v>
      </c>
      <c r="B1937" s="49" t="s">
        <v>1306</v>
      </c>
      <c r="C1937" s="46">
        <v>2.2133333333333336E-3</v>
      </c>
      <c r="D1937" s="46">
        <v>4.4266666666666673E-3</v>
      </c>
      <c r="E1937" s="46">
        <v>6.6400000000000009E-3</v>
      </c>
      <c r="F1937" s="46">
        <v>8.8533333333333346E-3</v>
      </c>
      <c r="G1937" s="46">
        <v>1.1066666666666667E-2</v>
      </c>
      <c r="H1937" s="46">
        <v>1.3280000000000002E-2</v>
      </c>
      <c r="I1937" s="46">
        <v>1.5493333333333336E-2</v>
      </c>
      <c r="J1937" s="46">
        <v>1.7706666666666669E-2</v>
      </c>
      <c r="K1937" s="46">
        <v>1.9920000000000007E-2</v>
      </c>
      <c r="L1937" s="47">
        <v>2.2133333333333338E-2</v>
      </c>
    </row>
    <row r="1938" spans="1:12" ht="12.75">
      <c r="A1938" s="41">
        <v>1895</v>
      </c>
      <c r="B1938" s="49" t="s">
        <v>1307</v>
      </c>
      <c r="C1938" s="46">
        <v>2.1299999999999999E-3</v>
      </c>
      <c r="D1938" s="46">
        <v>4.2599999999999999E-3</v>
      </c>
      <c r="E1938" s="46">
        <v>6.3899999999999998E-3</v>
      </c>
      <c r="F1938" s="46">
        <v>8.5199999999999998E-3</v>
      </c>
      <c r="G1938" s="46">
        <v>1.0649999999999998E-2</v>
      </c>
      <c r="H1938" s="46">
        <v>1.2779999999999996E-2</v>
      </c>
      <c r="I1938" s="46">
        <v>1.4909999999999996E-2</v>
      </c>
      <c r="J1938" s="46">
        <v>1.7039999999999996E-2</v>
      </c>
      <c r="K1938" s="46">
        <v>1.9169999999999993E-2</v>
      </c>
      <c r="L1938" s="47">
        <v>2.1299999999999993E-2</v>
      </c>
    </row>
    <row r="1939" spans="1:12" ht="12.75">
      <c r="A1939" s="41">
        <v>1896</v>
      </c>
      <c r="B1939" s="49" t="s">
        <v>1308</v>
      </c>
      <c r="C1939" s="46">
        <v>1.0199999999999999E-3</v>
      </c>
      <c r="D1939" s="46">
        <v>2.0399999999999997E-3</v>
      </c>
      <c r="E1939" s="46">
        <v>3.0599999999999994E-3</v>
      </c>
      <c r="F1939" s="46">
        <v>4.0799999999999994E-3</v>
      </c>
      <c r="G1939" s="46">
        <v>5.0999999999999995E-3</v>
      </c>
      <c r="H1939" s="46">
        <v>6.1199999999999987E-3</v>
      </c>
      <c r="I1939" s="46">
        <v>7.1399999999999988E-3</v>
      </c>
      <c r="J1939" s="46">
        <v>8.1599999999999989E-3</v>
      </c>
      <c r="K1939" s="46">
        <v>9.1799999999999989E-3</v>
      </c>
      <c r="L1939" s="47">
        <v>1.0199999999999999E-2</v>
      </c>
    </row>
    <row r="1940" spans="1:12" ht="25.5">
      <c r="A1940" s="41">
        <v>1897</v>
      </c>
      <c r="B1940" s="49" t="s">
        <v>1309</v>
      </c>
      <c r="C1940" s="46">
        <v>2.666666666666667E-3</v>
      </c>
      <c r="D1940" s="46">
        <v>5.333333333333334E-3</v>
      </c>
      <c r="E1940" s="46">
        <v>8.0000000000000002E-3</v>
      </c>
      <c r="F1940" s="46">
        <v>1.0666666666666668E-2</v>
      </c>
      <c r="G1940" s="46">
        <v>1.3333333333333332E-2</v>
      </c>
      <c r="H1940" s="46">
        <v>1.6E-2</v>
      </c>
      <c r="I1940" s="46">
        <v>1.8666666666666665E-2</v>
      </c>
      <c r="J1940" s="46">
        <v>2.1333333333333333E-2</v>
      </c>
      <c r="K1940" s="46">
        <v>2.4E-2</v>
      </c>
      <c r="L1940" s="47">
        <v>2.6666666666666665E-2</v>
      </c>
    </row>
    <row r="1941" spans="1:12" ht="12.75">
      <c r="A1941" s="41">
        <v>1898</v>
      </c>
      <c r="B1941" s="49" t="s">
        <v>1310</v>
      </c>
      <c r="C1941" s="46">
        <v>5.5999999999999995E-4</v>
      </c>
      <c r="D1941" s="46">
        <v>1.1199999999999999E-3</v>
      </c>
      <c r="E1941" s="46">
        <v>1.6799999999999999E-3</v>
      </c>
      <c r="F1941" s="46">
        <v>2.2399999999999998E-3</v>
      </c>
      <c r="G1941" s="46">
        <v>2.8E-3</v>
      </c>
      <c r="H1941" s="46">
        <v>3.3599999999999997E-3</v>
      </c>
      <c r="I1941" s="46">
        <v>3.9199999999999999E-3</v>
      </c>
      <c r="J1941" s="46">
        <v>4.4799999999999996E-3</v>
      </c>
      <c r="K1941" s="46">
        <v>5.0399999999999993E-3</v>
      </c>
      <c r="L1941" s="47">
        <v>5.5999999999999991E-3</v>
      </c>
    </row>
    <row r="1942" spans="1:12" ht="12.75">
      <c r="A1942" s="41">
        <v>1899</v>
      </c>
      <c r="B1942" s="49" t="s">
        <v>1311</v>
      </c>
      <c r="C1942" s="46">
        <v>1.3500000000000001E-3</v>
      </c>
      <c r="D1942" s="46">
        <v>2.7000000000000001E-3</v>
      </c>
      <c r="E1942" s="46">
        <v>4.0499999999999998E-3</v>
      </c>
      <c r="F1942" s="46">
        <v>5.4000000000000003E-3</v>
      </c>
      <c r="G1942" s="46">
        <v>6.7499999999999991E-3</v>
      </c>
      <c r="H1942" s="46">
        <v>8.0999999999999996E-3</v>
      </c>
      <c r="I1942" s="46">
        <v>9.4499999999999983E-3</v>
      </c>
      <c r="J1942" s="46">
        <v>1.0799999999999999E-2</v>
      </c>
      <c r="K1942" s="46">
        <v>1.2149999999999999E-2</v>
      </c>
      <c r="L1942" s="47">
        <v>1.3499999999999998E-2</v>
      </c>
    </row>
    <row r="1943" spans="1:12" ht="12.75">
      <c r="A1943" s="41">
        <v>1900</v>
      </c>
      <c r="B1943" s="49" t="s">
        <v>1312</v>
      </c>
      <c r="C1943" s="47">
        <v>2.4E-2</v>
      </c>
      <c r="D1943" s="47">
        <v>4.8000000000000001E-2</v>
      </c>
      <c r="E1943" s="47">
        <v>7.2000000000000008E-2</v>
      </c>
      <c r="F1943" s="47">
        <v>9.6000000000000002E-2</v>
      </c>
      <c r="G1943" s="47">
        <v>0.12</v>
      </c>
      <c r="H1943" s="47">
        <v>0.14400000000000002</v>
      </c>
      <c r="I1943" s="47">
        <v>0.16800000000000001</v>
      </c>
      <c r="J1943" s="47">
        <v>0.192</v>
      </c>
      <c r="K1943" s="47">
        <v>0.21600000000000003</v>
      </c>
      <c r="L1943" s="47">
        <v>0.24000000000000005</v>
      </c>
    </row>
    <row r="1944" spans="1:12" ht="12.75">
      <c r="A1944" s="41">
        <v>1901</v>
      </c>
      <c r="B1944" s="49" t="s">
        <v>1312</v>
      </c>
      <c r="C1944" s="47">
        <v>0.83999999999999986</v>
      </c>
      <c r="D1944" s="47">
        <v>1.6799999999999997</v>
      </c>
      <c r="E1944" s="47">
        <v>2.5199999999999996</v>
      </c>
      <c r="F1944" s="47">
        <v>3.3599999999999994</v>
      </c>
      <c r="G1944" s="47">
        <v>4.1999999999999993</v>
      </c>
      <c r="H1944" s="47">
        <v>5.04</v>
      </c>
      <c r="I1944" s="47">
        <v>5.88</v>
      </c>
      <c r="J1944" s="47">
        <v>6.7199999999999989</v>
      </c>
      <c r="K1944" s="47">
        <v>7.5599999999999987</v>
      </c>
      <c r="L1944" s="47">
        <v>8.3999999999999986</v>
      </c>
    </row>
    <row r="1945" spans="1:12" ht="12.75">
      <c r="A1945" s="41">
        <v>1902</v>
      </c>
      <c r="B1945" s="49" t="s">
        <v>1313</v>
      </c>
      <c r="C1945" s="46">
        <v>2.2166666666666671E-3</v>
      </c>
      <c r="D1945" s="46">
        <v>4.4333333333333343E-3</v>
      </c>
      <c r="E1945" s="46">
        <v>6.6500000000000014E-3</v>
      </c>
      <c r="F1945" s="46">
        <v>8.8666666666666685E-3</v>
      </c>
      <c r="G1945" s="46">
        <v>1.1083333333333334E-2</v>
      </c>
      <c r="H1945" s="46">
        <v>1.3299999999999999E-2</v>
      </c>
      <c r="I1945" s="46">
        <v>1.5516666666666666E-2</v>
      </c>
      <c r="J1945" s="46">
        <v>1.7733333333333334E-2</v>
      </c>
      <c r="K1945" s="46">
        <v>1.9949999999999999E-2</v>
      </c>
      <c r="L1945" s="47">
        <v>2.2166666666666664E-2</v>
      </c>
    </row>
    <row r="1946" spans="1:12" ht="12.75">
      <c r="A1946" s="41">
        <v>1903</v>
      </c>
      <c r="B1946" s="49" t="s">
        <v>1313</v>
      </c>
      <c r="C1946" s="46">
        <v>5.3500000000000006E-3</v>
      </c>
      <c r="D1946" s="46">
        <v>1.0700000000000001E-2</v>
      </c>
      <c r="E1946" s="46">
        <v>1.6050000000000002E-2</v>
      </c>
      <c r="F1946" s="46">
        <v>2.1400000000000002E-2</v>
      </c>
      <c r="G1946" s="46">
        <v>2.6749999999999999E-2</v>
      </c>
      <c r="H1946" s="46">
        <v>3.2099999999999997E-2</v>
      </c>
      <c r="I1946" s="46">
        <v>3.7449999999999997E-2</v>
      </c>
      <c r="J1946" s="46">
        <v>4.2799999999999998E-2</v>
      </c>
      <c r="K1946" s="46">
        <v>4.8149999999999998E-2</v>
      </c>
      <c r="L1946" s="47">
        <v>5.3499999999999999E-2</v>
      </c>
    </row>
    <row r="1947" spans="1:12" ht="12.75">
      <c r="A1947" s="41">
        <v>1904</v>
      </c>
      <c r="B1947" s="49" t="s">
        <v>1314</v>
      </c>
      <c r="C1947" s="46">
        <v>2.3299999999999996E-3</v>
      </c>
      <c r="D1947" s="46">
        <v>4.6599999999999992E-3</v>
      </c>
      <c r="E1947" s="46">
        <v>6.9899999999999988E-3</v>
      </c>
      <c r="F1947" s="46">
        <v>9.3199999999999984E-3</v>
      </c>
      <c r="G1947" s="46">
        <v>1.1650000000000001E-2</v>
      </c>
      <c r="H1947" s="46">
        <v>1.3979999999999999E-2</v>
      </c>
      <c r="I1947" s="46">
        <v>1.6310000000000002E-2</v>
      </c>
      <c r="J1947" s="46">
        <v>1.864E-2</v>
      </c>
      <c r="K1947" s="46">
        <v>2.0970000000000003E-2</v>
      </c>
      <c r="L1947" s="47">
        <v>2.3300000000000001E-2</v>
      </c>
    </row>
    <row r="1948" spans="1:12" ht="12.75">
      <c r="A1948" s="41">
        <v>1905</v>
      </c>
      <c r="B1948" s="49" t="s">
        <v>1314</v>
      </c>
      <c r="C1948" s="46">
        <v>6.6666666666666656E-5</v>
      </c>
      <c r="D1948" s="46">
        <v>1.3333333333333331E-4</v>
      </c>
      <c r="E1948" s="46">
        <v>1.9999999999999998E-4</v>
      </c>
      <c r="F1948" s="46">
        <v>2.6666666666666663E-4</v>
      </c>
      <c r="G1948" s="46">
        <v>3.3333333333333332E-4</v>
      </c>
      <c r="H1948" s="46">
        <v>3.9999999999999996E-4</v>
      </c>
      <c r="I1948" s="46">
        <v>4.6666666666666661E-4</v>
      </c>
      <c r="J1948" s="46">
        <v>5.3333333333333325E-4</v>
      </c>
      <c r="K1948" s="46">
        <v>5.9999999999999995E-4</v>
      </c>
      <c r="L1948" s="47">
        <v>6.6666666666666664E-4</v>
      </c>
    </row>
    <row r="1949" spans="1:12" ht="12.75">
      <c r="A1949" s="41">
        <v>1906</v>
      </c>
      <c r="B1949" s="49" t="s">
        <v>1315</v>
      </c>
      <c r="C1949" s="46">
        <v>1.1846666666666667E-2</v>
      </c>
      <c r="D1949" s="46">
        <v>2.3693333333333334E-2</v>
      </c>
      <c r="E1949" s="46">
        <v>3.5540000000000002E-2</v>
      </c>
      <c r="F1949" s="46">
        <v>4.7386666666666667E-2</v>
      </c>
      <c r="G1949" s="46">
        <v>5.9233333333333339E-2</v>
      </c>
      <c r="H1949" s="46">
        <v>7.1080000000000004E-2</v>
      </c>
      <c r="I1949" s="46">
        <v>8.2926666666666676E-2</v>
      </c>
      <c r="J1949" s="46">
        <v>9.4773333333333348E-2</v>
      </c>
      <c r="K1949" s="46">
        <v>0.10662000000000002</v>
      </c>
      <c r="L1949" s="47">
        <v>0.11846666666666669</v>
      </c>
    </row>
    <row r="1950" spans="1:12" ht="12.75">
      <c r="A1950" s="41">
        <v>1907</v>
      </c>
      <c r="B1950" s="49" t="s">
        <v>1316</v>
      </c>
      <c r="C1950" s="46">
        <v>8.0999999999999996E-4</v>
      </c>
      <c r="D1950" s="46">
        <v>1.6199999999999999E-3</v>
      </c>
      <c r="E1950" s="46">
        <v>2.4299999999999999E-3</v>
      </c>
      <c r="F1950" s="46">
        <v>3.2399999999999998E-3</v>
      </c>
      <c r="G1950" s="46">
        <v>4.0499999999999998E-3</v>
      </c>
      <c r="H1950" s="46">
        <v>4.8600000000000006E-3</v>
      </c>
      <c r="I1950" s="46">
        <v>5.6700000000000006E-3</v>
      </c>
      <c r="J1950" s="46">
        <v>6.4799999999999996E-3</v>
      </c>
      <c r="K1950" s="46">
        <v>7.2899999999999996E-3</v>
      </c>
      <c r="L1950" s="47">
        <v>8.0999999999999996E-3</v>
      </c>
    </row>
    <row r="1951" spans="1:12" ht="12.75">
      <c r="A1951" s="41">
        <v>1908</v>
      </c>
      <c r="B1951" s="49" t="s">
        <v>1317</v>
      </c>
      <c r="C1951" s="46">
        <v>2.1666666666666666E-3</v>
      </c>
      <c r="D1951" s="46">
        <v>4.3333333333333331E-3</v>
      </c>
      <c r="E1951" s="46">
        <v>6.4999999999999997E-3</v>
      </c>
      <c r="F1951" s="46">
        <v>8.6666666666666663E-3</v>
      </c>
      <c r="G1951" s="46">
        <v>1.0833333333333334E-2</v>
      </c>
      <c r="H1951" s="46">
        <v>1.2999999999999999E-2</v>
      </c>
      <c r="I1951" s="46">
        <v>1.5166666666666665E-2</v>
      </c>
      <c r="J1951" s="46">
        <v>1.7333333333333333E-2</v>
      </c>
      <c r="K1951" s="46">
        <v>1.95E-2</v>
      </c>
      <c r="L1951" s="47">
        <v>2.1666666666666667E-2</v>
      </c>
    </row>
    <row r="1952" spans="1:12" ht="12.75">
      <c r="A1952" s="41">
        <v>1909</v>
      </c>
      <c r="B1952" s="49" t="s">
        <v>1318</v>
      </c>
      <c r="C1952" s="46">
        <v>1.1266666666666664E-3</v>
      </c>
      <c r="D1952" s="46">
        <v>2.2533333333333329E-3</v>
      </c>
      <c r="E1952" s="46">
        <v>3.3799999999999993E-3</v>
      </c>
      <c r="F1952" s="46">
        <v>4.5066666666666658E-3</v>
      </c>
      <c r="G1952" s="46">
        <v>5.6333333333333331E-3</v>
      </c>
      <c r="H1952" s="46">
        <v>6.7600000000000004E-3</v>
      </c>
      <c r="I1952" s="46">
        <v>7.8866666666666668E-3</v>
      </c>
      <c r="J1952" s="46">
        <v>9.0133333333333333E-3</v>
      </c>
      <c r="K1952" s="46">
        <v>1.014E-2</v>
      </c>
      <c r="L1952" s="47">
        <v>1.1266666666666668E-2</v>
      </c>
    </row>
    <row r="1953" spans="1:12" ht="12.75">
      <c r="A1953" s="41">
        <v>1910</v>
      </c>
      <c r="B1953" s="49" t="s">
        <v>1319</v>
      </c>
      <c r="C1953" s="46">
        <v>1.5366666666666666E-3</v>
      </c>
      <c r="D1953" s="46">
        <v>3.0733333333333333E-3</v>
      </c>
      <c r="E1953" s="46">
        <v>4.6099999999999995E-3</v>
      </c>
      <c r="F1953" s="46">
        <v>6.1466666666666666E-3</v>
      </c>
      <c r="G1953" s="46">
        <v>7.6833333333333319E-3</v>
      </c>
      <c r="H1953" s="46">
        <v>9.219999999999999E-3</v>
      </c>
      <c r="I1953" s="46">
        <v>1.0756666666666664E-2</v>
      </c>
      <c r="J1953" s="46">
        <v>1.2293333333333333E-2</v>
      </c>
      <c r="K1953" s="46">
        <v>1.3829999999999999E-2</v>
      </c>
      <c r="L1953" s="47">
        <v>1.5366666666666664E-2</v>
      </c>
    </row>
    <row r="1954" spans="1:12" ht="12.75">
      <c r="A1954" s="41">
        <v>1911</v>
      </c>
      <c r="B1954" s="49" t="s">
        <v>1320</v>
      </c>
      <c r="C1954" s="46">
        <v>6.6666666666666656E-5</v>
      </c>
      <c r="D1954" s="46">
        <v>1.3333333333333331E-4</v>
      </c>
      <c r="E1954" s="46">
        <v>1.9999999999999998E-4</v>
      </c>
      <c r="F1954" s="46">
        <v>2.6666666666666663E-4</v>
      </c>
      <c r="G1954" s="46">
        <v>3.3333333333333332E-4</v>
      </c>
      <c r="H1954" s="46">
        <v>3.9999999999999996E-4</v>
      </c>
      <c r="I1954" s="46">
        <v>4.6666666666666661E-4</v>
      </c>
      <c r="J1954" s="46">
        <v>5.3333333333333325E-4</v>
      </c>
      <c r="K1954" s="46">
        <v>5.9999999999999995E-4</v>
      </c>
      <c r="L1954" s="47">
        <v>6.6666666666666664E-4</v>
      </c>
    </row>
    <row r="1955" spans="1:12" ht="12.75">
      <c r="A1955" s="41">
        <v>1912</v>
      </c>
      <c r="B1955" s="49" t="s">
        <v>1170</v>
      </c>
      <c r="C1955" s="46">
        <v>5.3166666666666675E-3</v>
      </c>
      <c r="D1955" s="46">
        <v>1.0633333333333335E-2</v>
      </c>
      <c r="E1955" s="46">
        <v>1.5950000000000002E-2</v>
      </c>
      <c r="F1955" s="46">
        <v>2.126666666666667E-2</v>
      </c>
      <c r="G1955" s="46">
        <v>2.6583333333333334E-2</v>
      </c>
      <c r="H1955" s="46">
        <v>3.1899999999999998E-2</v>
      </c>
      <c r="I1955" s="46">
        <v>3.7216666666666662E-2</v>
      </c>
      <c r="J1955" s="46">
        <v>4.2533333333333333E-2</v>
      </c>
      <c r="K1955" s="46">
        <v>4.7849999999999997E-2</v>
      </c>
      <c r="L1955" s="47">
        <v>5.3166666666666668E-2</v>
      </c>
    </row>
    <row r="1956" spans="1:12" ht="12.75">
      <c r="A1956" s="41">
        <v>1913</v>
      </c>
      <c r="B1956" s="49" t="s">
        <v>1321</v>
      </c>
      <c r="C1956" s="46">
        <v>3.3900000000000007E-3</v>
      </c>
      <c r="D1956" s="46">
        <v>6.7800000000000013E-3</v>
      </c>
      <c r="E1956" s="46">
        <v>1.0170000000000002E-2</v>
      </c>
      <c r="F1956" s="46">
        <v>1.3560000000000003E-2</v>
      </c>
      <c r="G1956" s="46">
        <v>1.695E-2</v>
      </c>
      <c r="H1956" s="46">
        <v>2.034E-2</v>
      </c>
      <c r="I1956" s="46">
        <v>2.3730000000000001E-2</v>
      </c>
      <c r="J1956" s="46">
        <v>2.7120000000000005E-2</v>
      </c>
      <c r="K1956" s="46">
        <v>3.0510000000000006E-2</v>
      </c>
      <c r="L1956" s="47">
        <v>3.3900000000000007E-2</v>
      </c>
    </row>
    <row r="1957" spans="1:12" ht="12.75">
      <c r="A1957" s="41">
        <v>1914</v>
      </c>
      <c r="B1957" s="49" t="s">
        <v>1322</v>
      </c>
      <c r="C1957" s="46">
        <v>4.9733333333333331E-3</v>
      </c>
      <c r="D1957" s="46">
        <v>9.9466666666666662E-3</v>
      </c>
      <c r="E1957" s="46">
        <v>1.4919999999999999E-2</v>
      </c>
      <c r="F1957" s="46">
        <v>1.9893333333333332E-2</v>
      </c>
      <c r="G1957" s="46">
        <v>2.4866666666666669E-2</v>
      </c>
      <c r="H1957" s="46">
        <v>2.9839999999999998E-2</v>
      </c>
      <c r="I1957" s="46">
        <v>3.4813333333333328E-2</v>
      </c>
      <c r="J1957" s="46">
        <v>3.9786666666666665E-2</v>
      </c>
      <c r="K1957" s="46">
        <v>4.4759999999999994E-2</v>
      </c>
      <c r="L1957" s="47">
        <v>4.9733333333333324E-2</v>
      </c>
    </row>
    <row r="1958" spans="1:12" ht="12.75">
      <c r="A1958" s="41">
        <v>1915</v>
      </c>
      <c r="B1958" s="49" t="s">
        <v>1323</v>
      </c>
      <c r="C1958" s="46">
        <v>4.6333333333333328E-4</v>
      </c>
      <c r="D1958" s="46">
        <v>9.2666666666666657E-4</v>
      </c>
      <c r="E1958" s="46">
        <v>1.3899999999999997E-3</v>
      </c>
      <c r="F1958" s="46">
        <v>1.8533333333333331E-3</v>
      </c>
      <c r="G1958" s="46">
        <v>2.3166666666666665E-3</v>
      </c>
      <c r="H1958" s="46">
        <v>2.7799999999999999E-3</v>
      </c>
      <c r="I1958" s="46">
        <v>3.2433333333333333E-3</v>
      </c>
      <c r="J1958" s="46">
        <v>3.7066666666666663E-3</v>
      </c>
      <c r="K1958" s="46">
        <v>4.1700000000000001E-3</v>
      </c>
      <c r="L1958" s="47">
        <v>4.6333333333333331E-3</v>
      </c>
    </row>
    <row r="1959" spans="1:12" ht="12.75">
      <c r="A1959" s="41">
        <v>1916</v>
      </c>
      <c r="B1959" s="49" t="s">
        <v>1248</v>
      </c>
      <c r="C1959" s="46">
        <v>4.033333333333334E-4</v>
      </c>
      <c r="D1959" s="46">
        <v>8.0666666666666679E-4</v>
      </c>
      <c r="E1959" s="46">
        <v>1.2100000000000001E-3</v>
      </c>
      <c r="F1959" s="46">
        <v>1.6133333333333336E-3</v>
      </c>
      <c r="G1959" s="46">
        <v>2.0166666666666666E-3</v>
      </c>
      <c r="H1959" s="46">
        <v>2.4200000000000003E-3</v>
      </c>
      <c r="I1959" s="46">
        <v>2.8233333333333331E-3</v>
      </c>
      <c r="J1959" s="46">
        <v>3.2266666666666667E-3</v>
      </c>
      <c r="K1959" s="46">
        <v>3.6299999999999995E-3</v>
      </c>
      <c r="L1959" s="47">
        <v>4.0333333333333332E-3</v>
      </c>
    </row>
    <row r="1960" spans="1:12" ht="12.75">
      <c r="A1960" s="41">
        <v>1917</v>
      </c>
      <c r="B1960" s="49" t="s">
        <v>1324</v>
      </c>
      <c r="C1960" s="46">
        <v>2.9133333333333329E-3</v>
      </c>
      <c r="D1960" s="46">
        <v>5.8266666666666658E-3</v>
      </c>
      <c r="E1960" s="46">
        <v>8.7399999999999978E-3</v>
      </c>
      <c r="F1960" s="46">
        <v>1.1653333333333332E-2</v>
      </c>
      <c r="G1960" s="46">
        <v>1.4566666666666665E-2</v>
      </c>
      <c r="H1960" s="46">
        <v>1.7479999999999996E-2</v>
      </c>
      <c r="I1960" s="46">
        <v>2.0393333333333329E-2</v>
      </c>
      <c r="J1960" s="46">
        <v>2.3306666666666663E-2</v>
      </c>
      <c r="K1960" s="46">
        <v>2.6219999999999993E-2</v>
      </c>
      <c r="L1960" s="47">
        <v>2.9133333333333324E-2</v>
      </c>
    </row>
    <row r="1961" spans="1:12" ht="12.75">
      <c r="A1961" s="41">
        <v>1918</v>
      </c>
      <c r="B1961" s="49" t="s">
        <v>1200</v>
      </c>
      <c r="C1961" s="46">
        <v>3.166666666666667E-4</v>
      </c>
      <c r="D1961" s="46">
        <v>6.333333333333334E-4</v>
      </c>
      <c r="E1961" s="46">
        <v>9.5000000000000011E-4</v>
      </c>
      <c r="F1961" s="46">
        <v>1.2666666666666668E-3</v>
      </c>
      <c r="G1961" s="46">
        <v>1.5833333333333335E-3</v>
      </c>
      <c r="H1961" s="46">
        <v>1.9000000000000002E-3</v>
      </c>
      <c r="I1961" s="46">
        <v>2.2166666666666671E-3</v>
      </c>
      <c r="J1961" s="46">
        <v>2.5333333333333336E-3</v>
      </c>
      <c r="K1961" s="46">
        <v>2.8500000000000001E-3</v>
      </c>
      <c r="L1961" s="47">
        <v>3.166666666666667E-3</v>
      </c>
    </row>
    <row r="1962" spans="1:12" ht="12.75">
      <c r="A1962" s="41">
        <v>1919</v>
      </c>
      <c r="B1962" s="49" t="s">
        <v>1325</v>
      </c>
      <c r="C1962" s="46">
        <v>1.6933333333333334E-3</v>
      </c>
      <c r="D1962" s="46">
        <v>3.3866666666666667E-3</v>
      </c>
      <c r="E1962" s="46">
        <v>5.0800000000000003E-3</v>
      </c>
      <c r="F1962" s="46">
        <v>6.7733333333333335E-3</v>
      </c>
      <c r="G1962" s="46">
        <v>8.4666666666666675E-3</v>
      </c>
      <c r="H1962" s="46">
        <v>1.0160000000000002E-2</v>
      </c>
      <c r="I1962" s="46">
        <v>1.1853333333333336E-2</v>
      </c>
      <c r="J1962" s="46">
        <v>1.3546666666666669E-2</v>
      </c>
      <c r="K1962" s="46">
        <v>1.5240000000000004E-2</v>
      </c>
      <c r="L1962" s="47">
        <v>1.6933333333333338E-2</v>
      </c>
    </row>
    <row r="1963" spans="1:12" ht="12.75">
      <c r="A1963" s="41">
        <v>1920</v>
      </c>
      <c r="B1963" s="49" t="s">
        <v>1325</v>
      </c>
      <c r="C1963" s="46">
        <v>9.4333333333333335E-4</v>
      </c>
      <c r="D1963" s="46">
        <v>1.8866666666666667E-3</v>
      </c>
      <c r="E1963" s="46">
        <v>2.8300000000000001E-3</v>
      </c>
      <c r="F1963" s="46">
        <v>3.7733333333333334E-3</v>
      </c>
      <c r="G1963" s="46">
        <v>4.7166666666666668E-3</v>
      </c>
      <c r="H1963" s="46">
        <v>5.6600000000000001E-3</v>
      </c>
      <c r="I1963" s="46">
        <v>6.6033333333333335E-3</v>
      </c>
      <c r="J1963" s="46">
        <v>7.5466666666666668E-3</v>
      </c>
      <c r="K1963" s="46">
        <v>8.490000000000001E-3</v>
      </c>
      <c r="L1963" s="47">
        <v>9.4333333333333335E-3</v>
      </c>
    </row>
    <row r="1964" spans="1:12" ht="12.75">
      <c r="A1964" s="41">
        <v>1921</v>
      </c>
      <c r="B1964" s="49" t="s">
        <v>1325</v>
      </c>
      <c r="C1964" s="46">
        <v>8.3000000000000001E-4</v>
      </c>
      <c r="D1964" s="46">
        <v>1.66E-3</v>
      </c>
      <c r="E1964" s="46">
        <v>2.49E-3</v>
      </c>
      <c r="F1964" s="46">
        <v>3.32E-3</v>
      </c>
      <c r="G1964" s="46">
        <v>4.1499999999999992E-3</v>
      </c>
      <c r="H1964" s="46">
        <v>4.9799999999999992E-3</v>
      </c>
      <c r="I1964" s="46">
        <v>5.8099999999999992E-3</v>
      </c>
      <c r="J1964" s="46">
        <v>6.6400000000000001E-3</v>
      </c>
      <c r="K1964" s="46">
        <v>7.4700000000000001E-3</v>
      </c>
      <c r="L1964" s="47">
        <v>8.3000000000000001E-3</v>
      </c>
    </row>
    <row r="1965" spans="1:12" ht="12.75">
      <c r="A1965" s="41">
        <v>1922</v>
      </c>
      <c r="B1965" s="49" t="s">
        <v>1325</v>
      </c>
      <c r="C1965" s="46">
        <v>1.6133333333333336E-3</v>
      </c>
      <c r="D1965" s="46">
        <v>3.2266666666666672E-3</v>
      </c>
      <c r="E1965" s="46">
        <v>4.8400000000000006E-3</v>
      </c>
      <c r="F1965" s="46">
        <v>6.4533333333333344E-3</v>
      </c>
      <c r="G1965" s="46">
        <v>8.0666666666666664E-3</v>
      </c>
      <c r="H1965" s="46">
        <v>9.6800000000000011E-3</v>
      </c>
      <c r="I1965" s="46">
        <v>1.1293333333333332E-2</v>
      </c>
      <c r="J1965" s="46">
        <v>1.2906666666666667E-2</v>
      </c>
      <c r="K1965" s="46">
        <v>1.4519999999999998E-2</v>
      </c>
      <c r="L1965" s="47">
        <v>1.6133333333333333E-2</v>
      </c>
    </row>
    <row r="1966" spans="1:12" ht="12.75">
      <c r="A1966" s="41">
        <v>1923</v>
      </c>
      <c r="B1966" s="49" t="s">
        <v>1326</v>
      </c>
      <c r="C1966" s="46">
        <v>3.5333333333333332E-4</v>
      </c>
      <c r="D1966" s="46">
        <v>7.0666666666666664E-4</v>
      </c>
      <c r="E1966" s="46">
        <v>1.06E-3</v>
      </c>
      <c r="F1966" s="46">
        <v>1.4133333333333333E-3</v>
      </c>
      <c r="G1966" s="46">
        <v>1.7666666666666668E-3</v>
      </c>
      <c r="H1966" s="46">
        <v>2.1199999999999999E-3</v>
      </c>
      <c r="I1966" s="46">
        <v>2.473333333333333E-3</v>
      </c>
      <c r="J1966" s="46">
        <v>2.8266666666666666E-3</v>
      </c>
      <c r="K1966" s="46">
        <v>3.1799999999999997E-3</v>
      </c>
      <c r="L1966" s="47">
        <v>3.5333333333333336E-3</v>
      </c>
    </row>
    <row r="1967" spans="1:12" ht="12.75">
      <c r="A1967" s="41">
        <v>1924</v>
      </c>
      <c r="B1967" s="49" t="s">
        <v>1327</v>
      </c>
      <c r="C1967" s="46">
        <v>7.2833333333333335E-3</v>
      </c>
      <c r="D1967" s="46">
        <v>1.4566666666666667E-2</v>
      </c>
      <c r="E1967" s="46">
        <v>2.1850000000000001E-2</v>
      </c>
      <c r="F1967" s="46">
        <v>2.9133333333333334E-2</v>
      </c>
      <c r="G1967" s="46">
        <v>3.6416666666666667E-2</v>
      </c>
      <c r="H1967" s="46">
        <v>4.3700000000000003E-2</v>
      </c>
      <c r="I1967" s="46">
        <v>5.0983333333333339E-2</v>
      </c>
      <c r="J1967" s="46">
        <v>5.8266666666666675E-2</v>
      </c>
      <c r="K1967" s="46">
        <v>6.5550000000000011E-2</v>
      </c>
      <c r="L1967" s="47">
        <v>7.2833333333333347E-2</v>
      </c>
    </row>
    <row r="1968" spans="1:12" ht="12.75">
      <c r="A1968" s="41">
        <v>1925</v>
      </c>
      <c r="B1968" s="49" t="s">
        <v>1327</v>
      </c>
      <c r="C1968" s="46">
        <v>4.8000000000000004E-3</v>
      </c>
      <c r="D1968" s="46">
        <v>9.6000000000000009E-3</v>
      </c>
      <c r="E1968" s="46">
        <v>1.4400000000000001E-2</v>
      </c>
      <c r="F1968" s="46">
        <v>1.9200000000000002E-2</v>
      </c>
      <c r="G1968" s="46">
        <v>2.4E-2</v>
      </c>
      <c r="H1968" s="46">
        <v>2.8800000000000003E-2</v>
      </c>
      <c r="I1968" s="46">
        <v>3.3600000000000005E-2</v>
      </c>
      <c r="J1968" s="46">
        <v>3.8400000000000004E-2</v>
      </c>
      <c r="K1968" s="46">
        <v>4.3200000000000009E-2</v>
      </c>
      <c r="L1968" s="47">
        <v>4.8000000000000015E-2</v>
      </c>
    </row>
    <row r="1969" spans="1:12" ht="12.75">
      <c r="A1969" s="41">
        <v>1926</v>
      </c>
      <c r="B1969" s="49" t="s">
        <v>1328</v>
      </c>
      <c r="C1969" s="46">
        <v>6.2000000000000011E-4</v>
      </c>
      <c r="D1969" s="46">
        <v>1.2400000000000002E-3</v>
      </c>
      <c r="E1969" s="46">
        <v>1.8600000000000003E-3</v>
      </c>
      <c r="F1969" s="46">
        <v>2.4800000000000004E-3</v>
      </c>
      <c r="G1969" s="46">
        <v>3.1000000000000003E-3</v>
      </c>
      <c r="H1969" s="46">
        <v>3.7200000000000002E-3</v>
      </c>
      <c r="I1969" s="46">
        <v>4.3400000000000001E-3</v>
      </c>
      <c r="J1969" s="46">
        <v>4.96E-3</v>
      </c>
      <c r="K1969" s="46">
        <v>5.5799999999999999E-3</v>
      </c>
      <c r="L1969" s="47">
        <v>6.2000000000000006E-3</v>
      </c>
    </row>
    <row r="1970" spans="1:12" ht="12.75">
      <c r="A1970" s="41">
        <v>1927</v>
      </c>
      <c r="B1970" s="49" t="s">
        <v>1328</v>
      </c>
      <c r="C1970" s="46">
        <v>7.9999999999999993E-5</v>
      </c>
      <c r="D1970" s="46">
        <v>1.5999999999999999E-4</v>
      </c>
      <c r="E1970" s="46">
        <v>2.3999999999999998E-4</v>
      </c>
      <c r="F1970" s="46">
        <v>3.1999999999999997E-4</v>
      </c>
      <c r="G1970" s="46">
        <v>4.0000000000000002E-4</v>
      </c>
      <c r="H1970" s="46">
        <v>4.8000000000000007E-4</v>
      </c>
      <c r="I1970" s="46">
        <v>5.6000000000000006E-4</v>
      </c>
      <c r="J1970" s="46">
        <v>6.4000000000000005E-4</v>
      </c>
      <c r="K1970" s="46">
        <v>7.2000000000000015E-4</v>
      </c>
      <c r="L1970" s="47">
        <v>8.0000000000000004E-4</v>
      </c>
    </row>
    <row r="1971" spans="1:12" ht="12.75">
      <c r="A1971" s="41">
        <v>1928</v>
      </c>
      <c r="B1971" s="49" t="s">
        <v>1329</v>
      </c>
      <c r="C1971" s="46">
        <v>1.3133333333333335E-3</v>
      </c>
      <c r="D1971" s="46">
        <v>2.6266666666666669E-3</v>
      </c>
      <c r="E1971" s="46">
        <v>3.9400000000000008E-3</v>
      </c>
      <c r="F1971" s="46">
        <v>5.2533333333333338E-3</v>
      </c>
      <c r="G1971" s="46">
        <v>6.5666666666666668E-3</v>
      </c>
      <c r="H1971" s="46">
        <v>7.8800000000000016E-3</v>
      </c>
      <c r="I1971" s="46">
        <v>9.1933333333333346E-3</v>
      </c>
      <c r="J1971" s="46">
        <v>1.0506666666666668E-2</v>
      </c>
      <c r="K1971" s="46">
        <v>1.1820000000000002E-2</v>
      </c>
      <c r="L1971" s="47">
        <v>1.3133333333333337E-2</v>
      </c>
    </row>
    <row r="1972" spans="1:12" ht="12.75">
      <c r="A1972" s="41">
        <v>1929</v>
      </c>
      <c r="B1972" s="49" t="s">
        <v>1330</v>
      </c>
      <c r="C1972" s="46">
        <v>3.6666666666666659E-5</v>
      </c>
      <c r="D1972" s="46">
        <v>7.3333333333333318E-5</v>
      </c>
      <c r="E1972" s="46">
        <v>1.0999999999999998E-4</v>
      </c>
      <c r="F1972" s="46">
        <v>1.4666666666666664E-4</v>
      </c>
      <c r="G1972" s="46">
        <v>1.8333333333333331E-4</v>
      </c>
      <c r="H1972" s="46">
        <v>2.1999999999999998E-4</v>
      </c>
      <c r="I1972" s="46">
        <v>2.5666666666666665E-4</v>
      </c>
      <c r="J1972" s="46">
        <v>2.9333333333333333E-4</v>
      </c>
      <c r="K1972" s="46">
        <v>3.3E-4</v>
      </c>
      <c r="L1972" s="47">
        <v>3.6666666666666662E-4</v>
      </c>
    </row>
    <row r="1973" spans="1:12" ht="12.75">
      <c r="A1973" s="41">
        <v>1930</v>
      </c>
      <c r="B1973" s="49" t="s">
        <v>1330</v>
      </c>
      <c r="C1973" s="46">
        <v>4.5399999999999998E-3</v>
      </c>
      <c r="D1973" s="46">
        <v>9.0799999999999995E-3</v>
      </c>
      <c r="E1973" s="46">
        <v>1.362E-2</v>
      </c>
      <c r="F1973" s="46">
        <v>1.8159999999999999E-2</v>
      </c>
      <c r="G1973" s="46">
        <v>2.2700000000000001E-2</v>
      </c>
      <c r="H1973" s="46">
        <v>2.724E-2</v>
      </c>
      <c r="I1973" s="46">
        <v>3.1780000000000003E-2</v>
      </c>
      <c r="J1973" s="46">
        <v>3.6319999999999998E-2</v>
      </c>
      <c r="K1973" s="46">
        <v>4.086E-2</v>
      </c>
      <c r="L1973" s="47">
        <v>4.5400000000000003E-2</v>
      </c>
    </row>
    <row r="1974" spans="1:12" ht="12.75">
      <c r="A1974" s="41">
        <v>1931</v>
      </c>
      <c r="B1974" s="49" t="s">
        <v>1331</v>
      </c>
      <c r="C1974" s="46">
        <v>4.463333333333333E-3</v>
      </c>
      <c r="D1974" s="46">
        <v>8.9266666666666661E-3</v>
      </c>
      <c r="E1974" s="46">
        <v>1.3389999999999999E-2</v>
      </c>
      <c r="F1974" s="46">
        <v>1.7853333333333332E-2</v>
      </c>
      <c r="G1974" s="46">
        <v>2.2316666666666665E-2</v>
      </c>
      <c r="H1974" s="46">
        <v>2.6779999999999998E-2</v>
      </c>
      <c r="I1974" s="46">
        <v>3.1243333333333331E-2</v>
      </c>
      <c r="J1974" s="46">
        <v>3.5706666666666664E-2</v>
      </c>
      <c r="K1974" s="46">
        <v>4.016999999999999E-2</v>
      </c>
      <c r="L1974" s="47">
        <v>4.4633333333333323E-2</v>
      </c>
    </row>
    <row r="1975" spans="1:12" ht="12.75">
      <c r="A1975" s="41">
        <v>1932</v>
      </c>
      <c r="B1975" s="49" t="s">
        <v>1332</v>
      </c>
      <c r="C1975" s="46">
        <v>3.6866666666666671E-3</v>
      </c>
      <c r="D1975" s="46">
        <v>7.3733333333333342E-3</v>
      </c>
      <c r="E1975" s="46">
        <v>1.106E-2</v>
      </c>
      <c r="F1975" s="46">
        <v>1.4746666666666668E-2</v>
      </c>
      <c r="G1975" s="46">
        <v>1.8433333333333333E-2</v>
      </c>
      <c r="H1975" s="46">
        <v>2.2120000000000001E-2</v>
      </c>
      <c r="I1975" s="46">
        <v>2.5806666666666669E-2</v>
      </c>
      <c r="J1975" s="46">
        <v>2.9493333333333337E-2</v>
      </c>
      <c r="K1975" s="46">
        <v>3.3180000000000001E-2</v>
      </c>
      <c r="L1975" s="47">
        <v>3.6866666666666666E-2</v>
      </c>
    </row>
    <row r="1976" spans="1:12" ht="12.75">
      <c r="A1976" s="41">
        <v>1933</v>
      </c>
      <c r="B1976" s="49" t="s">
        <v>1332</v>
      </c>
      <c r="C1976" s="46">
        <v>4.0299999999999997E-3</v>
      </c>
      <c r="D1976" s="46">
        <v>8.0599999999999995E-3</v>
      </c>
      <c r="E1976" s="46">
        <v>1.209E-2</v>
      </c>
      <c r="F1976" s="46">
        <v>1.6119999999999999E-2</v>
      </c>
      <c r="G1976" s="46">
        <v>2.0150000000000001E-2</v>
      </c>
      <c r="H1976" s="46">
        <v>2.418E-2</v>
      </c>
      <c r="I1976" s="46">
        <v>2.8209999999999999E-2</v>
      </c>
      <c r="J1976" s="46">
        <v>3.2239999999999998E-2</v>
      </c>
      <c r="K1976" s="46">
        <v>3.6269999999999997E-2</v>
      </c>
      <c r="L1976" s="47">
        <v>4.0300000000000002E-2</v>
      </c>
    </row>
    <row r="1977" spans="1:12" ht="38.25">
      <c r="A1977" s="41">
        <v>1934</v>
      </c>
      <c r="B1977" s="49" t="s">
        <v>1333</v>
      </c>
      <c r="C1977" s="46">
        <v>2.3000000000000001E-4</v>
      </c>
      <c r="D1977" s="46">
        <v>4.6000000000000001E-4</v>
      </c>
      <c r="E1977" s="46">
        <v>6.9000000000000008E-4</v>
      </c>
      <c r="F1977" s="46">
        <v>9.2000000000000003E-4</v>
      </c>
      <c r="G1977" s="46">
        <v>1.15E-3</v>
      </c>
      <c r="H1977" s="46">
        <v>1.3800000000000002E-3</v>
      </c>
      <c r="I1977" s="46">
        <v>1.6099999999999999E-3</v>
      </c>
      <c r="J1977" s="46">
        <v>1.8400000000000001E-3</v>
      </c>
      <c r="K1977" s="46">
        <v>2.0700000000000002E-3</v>
      </c>
      <c r="L1977" s="47">
        <v>2.3000000000000004E-3</v>
      </c>
    </row>
    <row r="1978" spans="1:12" ht="12.75">
      <c r="A1978" s="41">
        <v>1935</v>
      </c>
      <c r="B1978" s="49" t="s">
        <v>1334</v>
      </c>
      <c r="C1978" s="46">
        <v>8.3333333333333344E-5</v>
      </c>
      <c r="D1978" s="46">
        <v>1.6666666666666669E-4</v>
      </c>
      <c r="E1978" s="46">
        <v>2.5000000000000001E-4</v>
      </c>
      <c r="F1978" s="46">
        <v>3.3333333333333338E-4</v>
      </c>
      <c r="G1978" s="46">
        <v>4.1666666666666664E-4</v>
      </c>
      <c r="H1978" s="46">
        <v>5.0000000000000001E-4</v>
      </c>
      <c r="I1978" s="46">
        <v>5.8333333333333327E-4</v>
      </c>
      <c r="J1978" s="46">
        <v>6.6666666666666664E-4</v>
      </c>
      <c r="K1978" s="46">
        <v>7.5000000000000002E-4</v>
      </c>
      <c r="L1978" s="47">
        <v>8.3333333333333328E-4</v>
      </c>
    </row>
    <row r="1979" spans="1:12" ht="12.75">
      <c r="A1979" s="41">
        <v>1936</v>
      </c>
      <c r="B1979" s="49" t="s">
        <v>1335</v>
      </c>
      <c r="C1979" s="46">
        <v>5.1666666666666666E-3</v>
      </c>
      <c r="D1979" s="46">
        <v>1.0333333333333333E-2</v>
      </c>
      <c r="E1979" s="46">
        <v>1.55E-2</v>
      </c>
      <c r="F1979" s="46">
        <v>2.0666666666666667E-2</v>
      </c>
      <c r="G1979" s="46">
        <v>2.5833333333333333E-2</v>
      </c>
      <c r="H1979" s="46">
        <v>3.1E-2</v>
      </c>
      <c r="I1979" s="46">
        <v>3.6166666666666666E-2</v>
      </c>
      <c r="J1979" s="46">
        <v>4.1333333333333333E-2</v>
      </c>
      <c r="K1979" s="46">
        <v>4.65E-2</v>
      </c>
      <c r="L1979" s="47">
        <v>5.1666666666666666E-2</v>
      </c>
    </row>
    <row r="1980" spans="1:12" ht="12.75">
      <c r="A1980" s="41">
        <v>1937</v>
      </c>
      <c r="B1980" s="49" t="s">
        <v>1336</v>
      </c>
      <c r="C1980" s="46">
        <v>1.3333333333333331E-4</v>
      </c>
      <c r="D1980" s="46">
        <v>2.6666666666666663E-4</v>
      </c>
      <c r="E1980" s="46">
        <v>3.9999999999999996E-4</v>
      </c>
      <c r="F1980" s="46">
        <v>5.3333333333333325E-4</v>
      </c>
      <c r="G1980" s="46">
        <v>6.6666666666666664E-4</v>
      </c>
      <c r="H1980" s="46">
        <v>7.9999999999999993E-4</v>
      </c>
      <c r="I1980" s="46">
        <v>9.3333333333333322E-4</v>
      </c>
      <c r="J1980" s="46">
        <v>1.0666666666666665E-3</v>
      </c>
      <c r="K1980" s="46">
        <v>1.1999999999999999E-3</v>
      </c>
      <c r="L1980" s="47">
        <v>1.3333333333333333E-3</v>
      </c>
    </row>
    <row r="1981" spans="1:12" ht="12.75">
      <c r="A1981" s="41">
        <v>1938</v>
      </c>
      <c r="B1981" s="49" t="s">
        <v>1337</v>
      </c>
      <c r="C1981" s="46">
        <v>3.0733333333333333E-3</v>
      </c>
      <c r="D1981" s="46">
        <v>6.1466666666666666E-3</v>
      </c>
      <c r="E1981" s="46">
        <v>9.219999999999999E-3</v>
      </c>
      <c r="F1981" s="46">
        <v>1.2293333333333333E-2</v>
      </c>
      <c r="G1981" s="46">
        <v>1.5366666666666664E-2</v>
      </c>
      <c r="H1981" s="46">
        <v>1.8439999999999998E-2</v>
      </c>
      <c r="I1981" s="46">
        <v>2.1513333333333329E-2</v>
      </c>
      <c r="J1981" s="46">
        <v>2.4586666666666666E-2</v>
      </c>
      <c r="K1981" s="46">
        <v>2.7659999999999997E-2</v>
      </c>
      <c r="L1981" s="47">
        <v>3.0733333333333328E-2</v>
      </c>
    </row>
    <row r="1982" spans="1:12" ht="12.75">
      <c r="A1982" s="41">
        <v>1939</v>
      </c>
      <c r="B1982" s="49" t="s">
        <v>1338</v>
      </c>
      <c r="C1982" s="46">
        <v>9.0666666666666673E-3</v>
      </c>
      <c r="D1982" s="46">
        <v>1.8133333333333335E-2</v>
      </c>
      <c r="E1982" s="46">
        <v>2.7200000000000002E-2</v>
      </c>
      <c r="F1982" s="46">
        <v>3.6266666666666669E-2</v>
      </c>
      <c r="G1982" s="46">
        <v>4.533333333333333E-2</v>
      </c>
      <c r="H1982" s="46">
        <v>5.439999999999999E-2</v>
      </c>
      <c r="I1982" s="46">
        <v>6.3466666666666657E-2</v>
      </c>
      <c r="J1982" s="46">
        <v>7.2533333333333325E-2</v>
      </c>
      <c r="K1982" s="46">
        <v>8.1599999999999978E-2</v>
      </c>
      <c r="L1982" s="47">
        <v>9.0666666666666645E-2</v>
      </c>
    </row>
    <row r="1983" spans="1:12" ht="12.75">
      <c r="A1983" s="41">
        <v>1940</v>
      </c>
      <c r="B1983" s="49" t="s">
        <v>1126</v>
      </c>
      <c r="C1983" s="46">
        <v>2.5933333333333329E-3</v>
      </c>
      <c r="D1983" s="46">
        <v>5.1866666666666658E-3</v>
      </c>
      <c r="E1983" s="46">
        <v>7.7799999999999987E-3</v>
      </c>
      <c r="F1983" s="46">
        <v>1.0373333333333332E-2</v>
      </c>
      <c r="G1983" s="46">
        <v>1.2966666666666666E-2</v>
      </c>
      <c r="H1983" s="46">
        <v>1.5560000000000001E-2</v>
      </c>
      <c r="I1983" s="46">
        <v>1.8153333333333334E-2</v>
      </c>
      <c r="J1983" s="46">
        <v>2.0746666666666667E-2</v>
      </c>
      <c r="K1983" s="46">
        <v>2.334E-2</v>
      </c>
      <c r="L1983" s="47">
        <v>2.5933333333333333E-2</v>
      </c>
    </row>
    <row r="1984" spans="1:12" ht="12.75">
      <c r="A1984" s="41">
        <v>1941</v>
      </c>
      <c r="B1984" s="49" t="s">
        <v>1126</v>
      </c>
      <c r="C1984" s="46">
        <v>1.6666666666666666E-3</v>
      </c>
      <c r="D1984" s="46">
        <v>3.3333333333333331E-3</v>
      </c>
      <c r="E1984" s="46">
        <v>4.9999999999999992E-3</v>
      </c>
      <c r="F1984" s="46">
        <v>6.6666666666666662E-3</v>
      </c>
      <c r="G1984" s="46">
        <v>8.3333333333333332E-3</v>
      </c>
      <c r="H1984" s="46">
        <v>0.01</v>
      </c>
      <c r="I1984" s="46">
        <v>1.1666666666666667E-2</v>
      </c>
      <c r="J1984" s="46">
        <v>1.3333333333333332E-2</v>
      </c>
      <c r="K1984" s="46">
        <v>1.4999999999999999E-2</v>
      </c>
      <c r="L1984" s="47">
        <v>1.6666666666666666E-2</v>
      </c>
    </row>
    <row r="1985" spans="1:12" ht="12.75">
      <c r="A1985" s="41">
        <v>1942</v>
      </c>
      <c r="B1985" s="49" t="s">
        <v>1339</v>
      </c>
      <c r="C1985" s="46">
        <v>1.0333333333333332E-4</v>
      </c>
      <c r="D1985" s="46">
        <v>2.0666666666666663E-4</v>
      </c>
      <c r="E1985" s="46">
        <v>3.0999999999999995E-4</v>
      </c>
      <c r="F1985" s="46">
        <v>4.1333333333333326E-4</v>
      </c>
      <c r="G1985" s="46">
        <v>5.1666666666666658E-4</v>
      </c>
      <c r="H1985" s="46">
        <v>6.2E-4</v>
      </c>
      <c r="I1985" s="46">
        <v>7.2333333333333332E-4</v>
      </c>
      <c r="J1985" s="46">
        <v>8.2666666666666652E-4</v>
      </c>
      <c r="K1985" s="46">
        <v>9.2999999999999984E-4</v>
      </c>
      <c r="L1985" s="47">
        <v>1.0333333333333332E-3</v>
      </c>
    </row>
    <row r="1986" spans="1:12" ht="12.75">
      <c r="A1986" s="41">
        <v>1943</v>
      </c>
      <c r="B1986" s="49" t="s">
        <v>1340</v>
      </c>
      <c r="C1986" s="46">
        <v>5.8566666666666663E-3</v>
      </c>
      <c r="D1986" s="46">
        <v>1.1713333333333333E-2</v>
      </c>
      <c r="E1986" s="46">
        <v>1.7569999999999999E-2</v>
      </c>
      <c r="F1986" s="46">
        <v>2.3426666666666665E-2</v>
      </c>
      <c r="G1986" s="46">
        <v>2.9283333333333335E-2</v>
      </c>
      <c r="H1986" s="46">
        <v>3.5139999999999998E-2</v>
      </c>
      <c r="I1986" s="46">
        <v>4.099666666666666E-2</v>
      </c>
      <c r="J1986" s="46">
        <v>4.685333333333333E-2</v>
      </c>
      <c r="K1986" s="46">
        <v>5.2709999999999993E-2</v>
      </c>
      <c r="L1986" s="47">
        <v>5.856666666666667E-2</v>
      </c>
    </row>
    <row r="1987" spans="1:12" ht="12.75">
      <c r="A1987" s="41">
        <v>1944</v>
      </c>
      <c r="B1987" s="49" t="s">
        <v>1340</v>
      </c>
      <c r="C1987" s="46">
        <v>8.0433333333333329E-3</v>
      </c>
      <c r="D1987" s="46">
        <v>1.6086666666666666E-2</v>
      </c>
      <c r="E1987" s="46">
        <v>2.4129999999999999E-2</v>
      </c>
      <c r="F1987" s="46">
        <v>3.2173333333333332E-2</v>
      </c>
      <c r="G1987" s="46">
        <v>4.0216666666666658E-2</v>
      </c>
      <c r="H1987" s="46">
        <v>4.8259999999999983E-2</v>
      </c>
      <c r="I1987" s="46">
        <v>5.6303333333333316E-2</v>
      </c>
      <c r="J1987" s="46">
        <v>6.4346666666666649E-2</v>
      </c>
      <c r="K1987" s="46">
        <v>7.2389999999999982E-2</v>
      </c>
      <c r="L1987" s="47">
        <v>8.0433333333333301E-2</v>
      </c>
    </row>
    <row r="1988" spans="1:12" ht="12.75">
      <c r="A1988" s="41">
        <v>1945</v>
      </c>
      <c r="B1988" s="49" t="s">
        <v>1341</v>
      </c>
      <c r="C1988" s="46">
        <v>3.6866666666666671E-3</v>
      </c>
      <c r="D1988" s="46">
        <v>7.3733333333333342E-3</v>
      </c>
      <c r="E1988" s="46">
        <v>1.106E-2</v>
      </c>
      <c r="F1988" s="46">
        <v>1.4746666666666668E-2</v>
      </c>
      <c r="G1988" s="46">
        <v>1.8433333333333333E-2</v>
      </c>
      <c r="H1988" s="46">
        <v>2.2120000000000001E-2</v>
      </c>
      <c r="I1988" s="46">
        <v>2.5806666666666669E-2</v>
      </c>
      <c r="J1988" s="46">
        <v>2.9493333333333337E-2</v>
      </c>
      <c r="K1988" s="46">
        <v>3.3180000000000001E-2</v>
      </c>
      <c r="L1988" s="47">
        <v>3.6866666666666666E-2</v>
      </c>
    </row>
    <row r="1989" spans="1:12" ht="12.75">
      <c r="A1989" s="94" t="s">
        <v>1342</v>
      </c>
      <c r="B1989" s="94"/>
      <c r="C1989" s="43">
        <f t="shared" ref="C1989:L1989" si="12">SUM(C1594:C1988)</f>
        <v>4.734766666666669</v>
      </c>
      <c r="D1989" s="43">
        <f t="shared" si="12"/>
        <v>9.469533333333338</v>
      </c>
      <c r="E1989" s="43">
        <f t="shared" si="12"/>
        <v>14.204300000000007</v>
      </c>
      <c r="F1989" s="43">
        <f t="shared" si="12"/>
        <v>18.939066666666676</v>
      </c>
      <c r="G1989" s="43">
        <f t="shared" si="12"/>
        <v>23.673833333333345</v>
      </c>
      <c r="H1989" s="43">
        <f t="shared" si="12"/>
        <v>28.408600000000018</v>
      </c>
      <c r="I1989" s="43">
        <f t="shared" si="12"/>
        <v>33.143366666666651</v>
      </c>
      <c r="J1989" s="43">
        <f t="shared" si="12"/>
        <v>37.878133333333352</v>
      </c>
      <c r="K1989" s="43">
        <f t="shared" si="12"/>
        <v>42.612899999999989</v>
      </c>
      <c r="L1989" s="43">
        <f t="shared" si="12"/>
        <v>47.34766666666669</v>
      </c>
    </row>
    <row r="1990" spans="1:12" ht="12.75">
      <c r="A1990" s="95" t="s">
        <v>1343</v>
      </c>
      <c r="B1990" s="95"/>
      <c r="C1990" s="95"/>
      <c r="D1990" s="95"/>
      <c r="E1990" s="95"/>
      <c r="F1990" s="95"/>
      <c r="G1990" s="95"/>
      <c r="H1990" s="95"/>
      <c r="I1990" s="95"/>
      <c r="J1990" s="95"/>
      <c r="K1990" s="95"/>
      <c r="L1990" s="95"/>
    </row>
    <row r="1991" spans="1:12" ht="12.75">
      <c r="A1991" s="41">
        <v>1946</v>
      </c>
      <c r="B1991" s="49" t="s">
        <v>1344</v>
      </c>
      <c r="C1991" s="46">
        <v>7.2000000000000008E-2</v>
      </c>
      <c r="D1991" s="46">
        <v>0.14400000000000002</v>
      </c>
      <c r="E1991" s="46">
        <v>0.21600000000000003</v>
      </c>
      <c r="F1991" s="46">
        <v>0.28800000000000003</v>
      </c>
      <c r="G1991" s="46">
        <v>0.36</v>
      </c>
      <c r="H1991" s="46">
        <v>0.43199999999999994</v>
      </c>
      <c r="I1991" s="46">
        <v>0.504</v>
      </c>
      <c r="J1991" s="46">
        <v>0.57599999999999996</v>
      </c>
      <c r="K1991" s="46">
        <v>0.64799999999999991</v>
      </c>
      <c r="L1991" s="47">
        <v>0.71999999999999986</v>
      </c>
    </row>
    <row r="1992" spans="1:12" ht="12.75">
      <c r="A1992" s="41">
        <v>1947</v>
      </c>
      <c r="B1992" s="49" t="s">
        <v>1345</v>
      </c>
      <c r="C1992" s="47">
        <v>0.14400000000000002</v>
      </c>
      <c r="D1992" s="47">
        <v>0.28800000000000003</v>
      </c>
      <c r="E1992" s="47">
        <v>0.43200000000000005</v>
      </c>
      <c r="F1992" s="47">
        <v>0.57600000000000007</v>
      </c>
      <c r="G1992" s="47">
        <v>0.72</v>
      </c>
      <c r="H1992" s="47">
        <v>0.86399999999999988</v>
      </c>
      <c r="I1992" s="47">
        <v>1.008</v>
      </c>
      <c r="J1992" s="47">
        <v>1.1519999999999999</v>
      </c>
      <c r="K1992" s="47">
        <v>1.2959999999999998</v>
      </c>
      <c r="L1992" s="47">
        <v>1.4399999999999997</v>
      </c>
    </row>
    <row r="1993" spans="1:12" ht="12.75">
      <c r="A1993" s="41">
        <v>1948</v>
      </c>
      <c r="B1993" s="49" t="s">
        <v>1345</v>
      </c>
      <c r="C1993" s="46">
        <v>9.6000000000000002E-2</v>
      </c>
      <c r="D1993" s="46">
        <v>0.192</v>
      </c>
      <c r="E1993" s="46">
        <v>0.28800000000000003</v>
      </c>
      <c r="F1993" s="46">
        <v>0.38400000000000001</v>
      </c>
      <c r="G1993" s="46">
        <v>0.48</v>
      </c>
      <c r="H1993" s="46">
        <v>0.57600000000000007</v>
      </c>
      <c r="I1993" s="46">
        <v>0.67200000000000004</v>
      </c>
      <c r="J1993" s="46">
        <v>0.76800000000000002</v>
      </c>
      <c r="K1993" s="46">
        <v>0.8640000000000001</v>
      </c>
      <c r="L1993" s="47">
        <v>0.96000000000000019</v>
      </c>
    </row>
    <row r="1994" spans="1:12" ht="12.75">
      <c r="A1994" s="41">
        <v>1949</v>
      </c>
      <c r="B1994" s="49" t="s">
        <v>1346</v>
      </c>
      <c r="C1994" s="46">
        <v>0.79200000000000004</v>
      </c>
      <c r="D1994" s="46">
        <v>1.5840000000000001</v>
      </c>
      <c r="E1994" s="46">
        <v>2.3760000000000003</v>
      </c>
      <c r="F1994" s="46">
        <v>3.1680000000000001</v>
      </c>
      <c r="G1994" s="46">
        <v>3.96</v>
      </c>
      <c r="H1994" s="46">
        <v>4.7520000000000007</v>
      </c>
      <c r="I1994" s="46">
        <v>5.5440000000000005</v>
      </c>
      <c r="J1994" s="46">
        <v>6.3360000000000003</v>
      </c>
      <c r="K1994" s="46">
        <v>7.128000000000001</v>
      </c>
      <c r="L1994" s="47">
        <v>7.9200000000000017</v>
      </c>
    </row>
    <row r="1995" spans="1:12" ht="12.75">
      <c r="A1995" s="41">
        <v>1950</v>
      </c>
      <c r="B1995" s="49" t="s">
        <v>1346</v>
      </c>
      <c r="C1995" s="46">
        <v>2.4E-2</v>
      </c>
      <c r="D1995" s="46">
        <v>4.8000000000000001E-2</v>
      </c>
      <c r="E1995" s="46">
        <v>7.2000000000000008E-2</v>
      </c>
      <c r="F1995" s="46">
        <v>9.6000000000000002E-2</v>
      </c>
      <c r="G1995" s="46">
        <v>0.12</v>
      </c>
      <c r="H1995" s="46">
        <v>0.14400000000000002</v>
      </c>
      <c r="I1995" s="46">
        <v>0.16800000000000001</v>
      </c>
      <c r="J1995" s="46">
        <v>0.192</v>
      </c>
      <c r="K1995" s="46">
        <v>0.21600000000000003</v>
      </c>
      <c r="L1995" s="47">
        <v>0.24000000000000005</v>
      </c>
    </row>
    <row r="1996" spans="1:12" ht="12.75">
      <c r="A1996" s="41">
        <v>1951</v>
      </c>
      <c r="B1996" s="49" t="s">
        <v>1346</v>
      </c>
      <c r="C1996" s="46">
        <v>2.4E-2</v>
      </c>
      <c r="D1996" s="46">
        <v>4.8000000000000001E-2</v>
      </c>
      <c r="E1996" s="46">
        <v>7.2000000000000008E-2</v>
      </c>
      <c r="F1996" s="46">
        <v>9.6000000000000002E-2</v>
      </c>
      <c r="G1996" s="46">
        <v>0.12</v>
      </c>
      <c r="H1996" s="46">
        <v>0.14400000000000002</v>
      </c>
      <c r="I1996" s="46">
        <v>0.16800000000000001</v>
      </c>
      <c r="J1996" s="46">
        <v>0.192</v>
      </c>
      <c r="K1996" s="46">
        <v>0.21600000000000003</v>
      </c>
      <c r="L1996" s="47">
        <v>0.24000000000000005</v>
      </c>
    </row>
    <row r="1997" spans="1:12" ht="12.75">
      <c r="A1997" s="41">
        <v>1952</v>
      </c>
      <c r="B1997" s="49" t="s">
        <v>1347</v>
      </c>
      <c r="C1997" s="46">
        <v>0.504</v>
      </c>
      <c r="D1997" s="46">
        <v>1.008</v>
      </c>
      <c r="E1997" s="46">
        <v>1.512</v>
      </c>
      <c r="F1997" s="46">
        <v>2.016</v>
      </c>
      <c r="G1997" s="46">
        <v>2.5199999999999996</v>
      </c>
      <c r="H1997" s="46">
        <v>3.0239999999999991</v>
      </c>
      <c r="I1997" s="46">
        <v>3.5279999999999991</v>
      </c>
      <c r="J1997" s="46">
        <v>4.0319999999999991</v>
      </c>
      <c r="K1997" s="46">
        <v>4.5359999999999987</v>
      </c>
      <c r="L1997" s="47">
        <v>5.0399999999999983</v>
      </c>
    </row>
    <row r="1998" spans="1:12" ht="12.75">
      <c r="A1998" s="41">
        <v>1953</v>
      </c>
      <c r="B1998" s="49" t="s">
        <v>1348</v>
      </c>
      <c r="C1998" s="46">
        <v>3.566666666666667E-4</v>
      </c>
      <c r="D1998" s="46">
        <v>7.133333333333334E-4</v>
      </c>
      <c r="E1998" s="46">
        <v>1.0700000000000002E-3</v>
      </c>
      <c r="F1998" s="46">
        <v>1.4266666666666668E-3</v>
      </c>
      <c r="G1998" s="46">
        <v>1.7833333333333334E-3</v>
      </c>
      <c r="H1998" s="46">
        <v>2.14E-3</v>
      </c>
      <c r="I1998" s="46">
        <v>2.4966666666666666E-3</v>
      </c>
      <c r="J1998" s="46">
        <v>2.8533333333333332E-3</v>
      </c>
      <c r="K1998" s="46">
        <v>3.2100000000000002E-3</v>
      </c>
      <c r="L1998" s="47">
        <v>3.5666666666666668E-3</v>
      </c>
    </row>
    <row r="1999" spans="1:12" ht="12.75">
      <c r="A1999" s="41">
        <v>1954</v>
      </c>
      <c r="B1999" s="49" t="s">
        <v>1348</v>
      </c>
      <c r="C1999" s="46">
        <v>6.9933333333333332E-3</v>
      </c>
      <c r="D1999" s="46">
        <v>1.3986666666666666E-2</v>
      </c>
      <c r="E1999" s="46">
        <v>2.0979999999999999E-2</v>
      </c>
      <c r="F1999" s="46">
        <v>2.7973333333333333E-2</v>
      </c>
      <c r="G1999" s="46">
        <v>3.496666666666666E-2</v>
      </c>
      <c r="H1999" s="46">
        <v>4.1959999999999997E-2</v>
      </c>
      <c r="I1999" s="46">
        <v>4.8953333333333321E-2</v>
      </c>
      <c r="J1999" s="46">
        <v>5.5946666666666658E-2</v>
      </c>
      <c r="K1999" s="46">
        <v>6.2939999999999982E-2</v>
      </c>
      <c r="L1999" s="47">
        <v>6.993333333333332E-2</v>
      </c>
    </row>
    <row r="2000" spans="1:12" ht="12.75">
      <c r="A2000" s="41">
        <v>1955</v>
      </c>
      <c r="B2000" s="49" t="s">
        <v>1348</v>
      </c>
      <c r="C2000" s="46">
        <v>2.5833333333333333E-3</v>
      </c>
      <c r="D2000" s="46">
        <v>5.1666666666666666E-3</v>
      </c>
      <c r="E2000" s="46">
        <v>7.7499999999999999E-3</v>
      </c>
      <c r="F2000" s="46">
        <v>1.0333333333333333E-2</v>
      </c>
      <c r="G2000" s="46">
        <v>1.2916666666666667E-2</v>
      </c>
      <c r="H2000" s="46">
        <v>1.55E-2</v>
      </c>
      <c r="I2000" s="46">
        <v>1.8083333333333333E-2</v>
      </c>
      <c r="J2000" s="46">
        <v>2.0666666666666667E-2</v>
      </c>
      <c r="K2000" s="46">
        <v>2.325E-2</v>
      </c>
      <c r="L2000" s="47">
        <v>2.5833333333333333E-2</v>
      </c>
    </row>
    <row r="2001" spans="1:12" ht="12.75">
      <c r="A2001" s="41">
        <v>1956</v>
      </c>
      <c r="B2001" s="49" t="s">
        <v>1348</v>
      </c>
      <c r="C2001" s="46">
        <v>7.92E-3</v>
      </c>
      <c r="D2001" s="46">
        <v>1.584E-2</v>
      </c>
      <c r="E2001" s="46">
        <v>2.376E-2</v>
      </c>
      <c r="F2001" s="46">
        <v>3.168E-2</v>
      </c>
      <c r="G2001" s="46">
        <v>3.9599999999999996E-2</v>
      </c>
      <c r="H2001" s="46">
        <v>4.752E-2</v>
      </c>
      <c r="I2001" s="46">
        <v>5.5440000000000003E-2</v>
      </c>
      <c r="J2001" s="46">
        <v>6.336E-2</v>
      </c>
      <c r="K2001" s="46">
        <v>7.1279999999999996E-2</v>
      </c>
      <c r="L2001" s="47">
        <v>7.9199999999999993E-2</v>
      </c>
    </row>
    <row r="2002" spans="1:12" ht="25.5">
      <c r="A2002" s="41">
        <v>1957</v>
      </c>
      <c r="B2002" s="49" t="s">
        <v>1349</v>
      </c>
      <c r="C2002" s="46">
        <v>1.5363333333333333E-2</v>
      </c>
      <c r="D2002" s="46">
        <v>3.0726666666666666E-2</v>
      </c>
      <c r="E2002" s="46">
        <v>4.6089999999999999E-2</v>
      </c>
      <c r="F2002" s="46">
        <v>6.1453333333333332E-2</v>
      </c>
      <c r="G2002" s="46">
        <v>7.6816666666666672E-2</v>
      </c>
      <c r="H2002" s="46">
        <v>9.2179999999999998E-2</v>
      </c>
      <c r="I2002" s="46">
        <v>0.10754333333333332</v>
      </c>
      <c r="J2002" s="46">
        <v>0.12290666666666666</v>
      </c>
      <c r="K2002" s="46">
        <v>0.13827</v>
      </c>
      <c r="L2002" s="47">
        <v>0.15363333333333334</v>
      </c>
    </row>
    <row r="2003" spans="1:12" ht="51">
      <c r="A2003" s="41">
        <v>1958</v>
      </c>
      <c r="B2003" s="49" t="s">
        <v>1350</v>
      </c>
      <c r="C2003" s="46">
        <v>6.9999999999999993E-3</v>
      </c>
      <c r="D2003" s="46">
        <v>1.3999999999999999E-2</v>
      </c>
      <c r="E2003" s="46">
        <v>2.0999999999999998E-2</v>
      </c>
      <c r="F2003" s="46">
        <v>2.7999999999999997E-2</v>
      </c>
      <c r="G2003" s="46">
        <v>3.4999999999999996E-2</v>
      </c>
      <c r="H2003" s="46">
        <v>4.1999999999999996E-2</v>
      </c>
      <c r="I2003" s="46">
        <v>4.8999999999999995E-2</v>
      </c>
      <c r="J2003" s="46">
        <v>5.5999999999999994E-2</v>
      </c>
      <c r="K2003" s="46">
        <v>6.3E-2</v>
      </c>
      <c r="L2003" s="47">
        <v>6.9999999999999993E-2</v>
      </c>
    </row>
    <row r="2004" spans="1:12" ht="25.5">
      <c r="A2004" s="41">
        <v>1959</v>
      </c>
      <c r="B2004" s="49" t="s">
        <v>1351</v>
      </c>
      <c r="C2004" s="46">
        <v>1.4299999999999998E-3</v>
      </c>
      <c r="D2004" s="46">
        <v>2.8599999999999997E-3</v>
      </c>
      <c r="E2004" s="46">
        <v>4.2899999999999995E-3</v>
      </c>
      <c r="F2004" s="46">
        <v>5.7199999999999994E-3</v>
      </c>
      <c r="G2004" s="46">
        <v>7.1500000000000001E-3</v>
      </c>
      <c r="H2004" s="46">
        <v>8.5799999999999991E-3</v>
      </c>
      <c r="I2004" s="46">
        <v>1.0009999999999998E-2</v>
      </c>
      <c r="J2004" s="46">
        <v>1.1439999999999999E-2</v>
      </c>
      <c r="K2004" s="46">
        <v>1.2869999999999999E-2</v>
      </c>
      <c r="L2004" s="47">
        <v>1.43E-2</v>
      </c>
    </row>
    <row r="2005" spans="1:12" ht="25.5">
      <c r="A2005" s="41">
        <v>1960</v>
      </c>
      <c r="B2005" s="49" t="s">
        <v>1352</v>
      </c>
      <c r="C2005" s="46">
        <v>3.5933333333333338E-3</v>
      </c>
      <c r="D2005" s="46">
        <v>7.1866666666666676E-3</v>
      </c>
      <c r="E2005" s="46">
        <v>1.0780000000000001E-2</v>
      </c>
      <c r="F2005" s="46">
        <v>1.4373333333333335E-2</v>
      </c>
      <c r="G2005" s="46">
        <v>1.7966666666666666E-2</v>
      </c>
      <c r="H2005" s="46">
        <v>2.1559999999999999E-2</v>
      </c>
      <c r="I2005" s="46">
        <v>2.5153333333333333E-2</v>
      </c>
      <c r="J2005" s="46">
        <v>2.874666666666667E-2</v>
      </c>
      <c r="K2005" s="46">
        <v>3.2340000000000008E-2</v>
      </c>
      <c r="L2005" s="47">
        <v>3.5933333333333338E-2</v>
      </c>
    </row>
    <row r="2006" spans="1:12" ht="12.75">
      <c r="A2006" s="41">
        <v>1961</v>
      </c>
      <c r="B2006" s="49" t="s">
        <v>1353</v>
      </c>
      <c r="C2006" s="46">
        <v>6.8666666666666659E-4</v>
      </c>
      <c r="D2006" s="46">
        <v>1.3733333333333332E-3</v>
      </c>
      <c r="E2006" s="46">
        <v>2.0599999999999998E-3</v>
      </c>
      <c r="F2006" s="46">
        <v>2.7466666666666664E-3</v>
      </c>
      <c r="G2006" s="46">
        <v>3.4333333333333334E-3</v>
      </c>
      <c r="H2006" s="46">
        <v>4.1200000000000004E-3</v>
      </c>
      <c r="I2006" s="46">
        <v>4.8066666666666674E-3</v>
      </c>
      <c r="J2006" s="46">
        <v>5.4933333333333336E-3</v>
      </c>
      <c r="K2006" s="46">
        <v>6.1800000000000006E-3</v>
      </c>
      <c r="L2006" s="47">
        <v>6.8666666666666668E-3</v>
      </c>
    </row>
    <row r="2007" spans="1:12" ht="25.5">
      <c r="A2007" s="41">
        <v>1962</v>
      </c>
      <c r="B2007" s="49" t="s">
        <v>1354</v>
      </c>
      <c r="C2007" s="46">
        <v>4.3966666666666668E-3</v>
      </c>
      <c r="D2007" s="46">
        <v>8.7933333333333336E-3</v>
      </c>
      <c r="E2007" s="46">
        <v>1.319E-2</v>
      </c>
      <c r="F2007" s="46">
        <v>1.7586666666666667E-2</v>
      </c>
      <c r="G2007" s="46">
        <v>2.198333333333333E-2</v>
      </c>
      <c r="H2007" s="46">
        <v>2.6379999999999994E-2</v>
      </c>
      <c r="I2007" s="46">
        <v>3.0776666666666661E-2</v>
      </c>
      <c r="J2007" s="46">
        <v>3.5173333333333327E-2</v>
      </c>
      <c r="K2007" s="46">
        <v>3.9569999999999994E-2</v>
      </c>
      <c r="L2007" s="47">
        <v>4.3966666666666654E-2</v>
      </c>
    </row>
    <row r="2008" spans="1:12" ht="25.5">
      <c r="A2008" s="41">
        <v>1963</v>
      </c>
      <c r="B2008" s="49" t="s">
        <v>1355</v>
      </c>
      <c r="C2008" s="46">
        <v>6.6900000000000006E-3</v>
      </c>
      <c r="D2008" s="46">
        <v>1.3380000000000001E-2</v>
      </c>
      <c r="E2008" s="46">
        <v>2.0070000000000001E-2</v>
      </c>
      <c r="F2008" s="46">
        <v>2.6760000000000003E-2</v>
      </c>
      <c r="G2008" s="46">
        <v>3.3450000000000001E-2</v>
      </c>
      <c r="H2008" s="46">
        <v>4.0139999999999995E-2</v>
      </c>
      <c r="I2008" s="46">
        <v>4.6829999999999997E-2</v>
      </c>
      <c r="J2008" s="46">
        <v>5.3519999999999998E-2</v>
      </c>
      <c r="K2008" s="46">
        <v>6.0209999999999993E-2</v>
      </c>
      <c r="L2008" s="47">
        <v>6.6899999999999987E-2</v>
      </c>
    </row>
    <row r="2009" spans="1:12" ht="25.5">
      <c r="A2009" s="41">
        <v>1964</v>
      </c>
      <c r="B2009" s="49" t="s">
        <v>1355</v>
      </c>
      <c r="C2009" s="46">
        <v>1.9133333333333333E-3</v>
      </c>
      <c r="D2009" s="46">
        <v>3.8266666666666666E-3</v>
      </c>
      <c r="E2009" s="46">
        <v>5.7400000000000003E-3</v>
      </c>
      <c r="F2009" s="46">
        <v>7.6533333333333332E-3</v>
      </c>
      <c r="G2009" s="46">
        <v>9.5666666666666678E-3</v>
      </c>
      <c r="H2009" s="46">
        <v>1.1480000000000001E-2</v>
      </c>
      <c r="I2009" s="46">
        <v>1.3393333333333333E-2</v>
      </c>
      <c r="J2009" s="46">
        <v>1.5306666666666666E-2</v>
      </c>
      <c r="K2009" s="46">
        <v>1.7219999999999999E-2</v>
      </c>
      <c r="L2009" s="47">
        <v>1.9133333333333336E-2</v>
      </c>
    </row>
    <row r="2010" spans="1:12" ht="25.5">
      <c r="A2010" s="41">
        <v>1965</v>
      </c>
      <c r="B2010" s="49" t="s">
        <v>1356</v>
      </c>
      <c r="C2010" s="46">
        <v>2.7333333333333333E-4</v>
      </c>
      <c r="D2010" s="46">
        <v>5.4666666666666665E-4</v>
      </c>
      <c r="E2010" s="46">
        <v>8.1999999999999998E-4</v>
      </c>
      <c r="F2010" s="46">
        <v>1.0933333333333333E-3</v>
      </c>
      <c r="G2010" s="46">
        <v>1.3666666666666669E-3</v>
      </c>
      <c r="H2010" s="46">
        <v>1.6400000000000004E-3</v>
      </c>
      <c r="I2010" s="46">
        <v>1.9133333333333337E-3</v>
      </c>
      <c r="J2010" s="46">
        <v>2.1866666666666671E-3</v>
      </c>
      <c r="K2010" s="46">
        <v>2.4600000000000004E-3</v>
      </c>
      <c r="L2010" s="47">
        <v>2.7333333333333341E-3</v>
      </c>
    </row>
    <row r="2011" spans="1:12" ht="25.5">
      <c r="A2011" s="41">
        <v>1966</v>
      </c>
      <c r="B2011" s="49" t="s">
        <v>1357</v>
      </c>
      <c r="C2011" s="46">
        <v>5.6333333333333322E-4</v>
      </c>
      <c r="D2011" s="46">
        <v>1.1266666666666664E-3</v>
      </c>
      <c r="E2011" s="46">
        <v>1.6899999999999997E-3</v>
      </c>
      <c r="F2011" s="46">
        <v>2.2533333333333329E-3</v>
      </c>
      <c r="G2011" s="46">
        <v>2.8166666666666665E-3</v>
      </c>
      <c r="H2011" s="46">
        <v>3.3800000000000002E-3</v>
      </c>
      <c r="I2011" s="46">
        <v>3.9433333333333334E-3</v>
      </c>
      <c r="J2011" s="46">
        <v>4.5066666666666666E-3</v>
      </c>
      <c r="K2011" s="46">
        <v>5.0699999999999999E-3</v>
      </c>
      <c r="L2011" s="47">
        <v>5.6333333333333339E-3</v>
      </c>
    </row>
    <row r="2012" spans="1:12" ht="25.5">
      <c r="A2012" s="41">
        <v>1967</v>
      </c>
      <c r="B2012" s="49" t="s">
        <v>1358</v>
      </c>
      <c r="C2012" s="46">
        <v>2.3516666666666665E-2</v>
      </c>
      <c r="D2012" s="46">
        <v>4.703333333333333E-2</v>
      </c>
      <c r="E2012" s="46">
        <v>7.0550000000000002E-2</v>
      </c>
      <c r="F2012" s="46">
        <v>9.406666666666666E-2</v>
      </c>
      <c r="G2012" s="46">
        <v>0.11758333333333332</v>
      </c>
      <c r="H2012" s="46">
        <v>0.1411</v>
      </c>
      <c r="I2012" s="46">
        <v>0.16461666666666666</v>
      </c>
      <c r="J2012" s="46">
        <v>0.18813333333333332</v>
      </c>
      <c r="K2012" s="46">
        <v>0.21165</v>
      </c>
      <c r="L2012" s="47">
        <v>0.23516666666666669</v>
      </c>
    </row>
    <row r="2013" spans="1:12" ht="25.5">
      <c r="A2013" s="41">
        <v>1968</v>
      </c>
      <c r="B2013" s="49" t="s">
        <v>1359</v>
      </c>
      <c r="C2013" s="46">
        <v>1.5999999999999999E-4</v>
      </c>
      <c r="D2013" s="46">
        <v>3.1999999999999997E-4</v>
      </c>
      <c r="E2013" s="46">
        <v>4.7999999999999996E-4</v>
      </c>
      <c r="F2013" s="46">
        <v>6.3999999999999994E-4</v>
      </c>
      <c r="G2013" s="46">
        <v>8.0000000000000004E-4</v>
      </c>
      <c r="H2013" s="46">
        <v>9.6000000000000013E-4</v>
      </c>
      <c r="I2013" s="46">
        <v>1.1200000000000001E-3</v>
      </c>
      <c r="J2013" s="46">
        <v>1.2800000000000001E-3</v>
      </c>
      <c r="K2013" s="46">
        <v>1.4400000000000003E-3</v>
      </c>
      <c r="L2013" s="47">
        <v>1.6000000000000001E-3</v>
      </c>
    </row>
    <row r="2014" spans="1:12" ht="25.5">
      <c r="A2014" s="41">
        <v>1969</v>
      </c>
      <c r="B2014" s="49" t="s">
        <v>1360</v>
      </c>
      <c r="C2014" s="46">
        <v>8.3366666666666658E-3</v>
      </c>
      <c r="D2014" s="46">
        <v>1.6673333333333332E-2</v>
      </c>
      <c r="E2014" s="46">
        <v>2.5009999999999998E-2</v>
      </c>
      <c r="F2014" s="46">
        <v>3.3346666666666663E-2</v>
      </c>
      <c r="G2014" s="46">
        <v>4.1683333333333336E-2</v>
      </c>
      <c r="H2014" s="46">
        <v>5.0020000000000009E-2</v>
      </c>
      <c r="I2014" s="46">
        <v>5.8356666666666675E-2</v>
      </c>
      <c r="J2014" s="46">
        <v>6.6693333333333341E-2</v>
      </c>
      <c r="K2014" s="46">
        <v>7.5030000000000013E-2</v>
      </c>
      <c r="L2014" s="47">
        <v>8.3366666666666686E-2</v>
      </c>
    </row>
    <row r="2015" spans="1:12" ht="25.5">
      <c r="A2015" s="41">
        <v>1970</v>
      </c>
      <c r="B2015" s="49" t="s">
        <v>1361</v>
      </c>
      <c r="C2015" s="46">
        <v>2.5333333333333336E-3</v>
      </c>
      <c r="D2015" s="46">
        <v>5.0666666666666672E-3</v>
      </c>
      <c r="E2015" s="46">
        <v>7.6000000000000009E-3</v>
      </c>
      <c r="F2015" s="46">
        <v>1.0133333333333334E-2</v>
      </c>
      <c r="G2015" s="46">
        <v>1.2666666666666668E-2</v>
      </c>
      <c r="H2015" s="46">
        <v>1.5200000000000002E-2</v>
      </c>
      <c r="I2015" s="46">
        <v>1.7733333333333337E-2</v>
      </c>
      <c r="J2015" s="46">
        <v>2.0266666666666669E-2</v>
      </c>
      <c r="K2015" s="46">
        <v>2.2800000000000001E-2</v>
      </c>
      <c r="L2015" s="47">
        <v>2.5333333333333336E-2</v>
      </c>
    </row>
    <row r="2016" spans="1:12" ht="38.25">
      <c r="A2016" s="41">
        <v>1971</v>
      </c>
      <c r="B2016" s="49" t="s">
        <v>1362</v>
      </c>
      <c r="C2016" s="46">
        <v>1.584E-2</v>
      </c>
      <c r="D2016" s="46">
        <v>3.168E-2</v>
      </c>
      <c r="E2016" s="46">
        <v>4.752E-2</v>
      </c>
      <c r="F2016" s="46">
        <v>6.336E-2</v>
      </c>
      <c r="G2016" s="46">
        <v>7.9199999999999993E-2</v>
      </c>
      <c r="H2016" s="46">
        <v>9.5039999999999999E-2</v>
      </c>
      <c r="I2016" s="46">
        <v>0.11088000000000001</v>
      </c>
      <c r="J2016" s="46">
        <v>0.12672</v>
      </c>
      <c r="K2016" s="46">
        <v>0.14255999999999999</v>
      </c>
      <c r="L2016" s="47">
        <v>0.15839999999999999</v>
      </c>
    </row>
    <row r="2017" spans="1:12" ht="12.75">
      <c r="A2017" s="41">
        <v>1972</v>
      </c>
      <c r="B2017" s="49" t="s">
        <v>1363</v>
      </c>
      <c r="C2017" s="46">
        <v>2.5733333333333337E-3</v>
      </c>
      <c r="D2017" s="46">
        <v>5.1466666666666674E-3</v>
      </c>
      <c r="E2017" s="46">
        <v>7.7200000000000012E-3</v>
      </c>
      <c r="F2017" s="46">
        <v>1.0293333333333335E-2</v>
      </c>
      <c r="G2017" s="46">
        <v>1.2866666666666667E-2</v>
      </c>
      <c r="H2017" s="46">
        <v>1.5439999999999999E-2</v>
      </c>
      <c r="I2017" s="46">
        <v>1.8013333333333333E-2</v>
      </c>
      <c r="J2017" s="46">
        <v>2.0586666666666666E-2</v>
      </c>
      <c r="K2017" s="46">
        <v>2.316E-2</v>
      </c>
      <c r="L2017" s="47">
        <v>2.5733333333333334E-2</v>
      </c>
    </row>
    <row r="2018" spans="1:12" ht="25.5">
      <c r="A2018" s="41">
        <v>1973</v>
      </c>
      <c r="B2018" s="49" t="s">
        <v>1364</v>
      </c>
      <c r="C2018" s="46">
        <v>5.3366666666666666E-3</v>
      </c>
      <c r="D2018" s="46">
        <v>1.0673333333333333E-2</v>
      </c>
      <c r="E2018" s="46">
        <v>1.601E-2</v>
      </c>
      <c r="F2018" s="46">
        <v>2.1346666666666667E-2</v>
      </c>
      <c r="G2018" s="46">
        <v>2.6683333333333333E-2</v>
      </c>
      <c r="H2018" s="46">
        <v>3.202E-2</v>
      </c>
      <c r="I2018" s="46">
        <v>3.7356666666666663E-2</v>
      </c>
      <c r="J2018" s="46">
        <v>4.2693333333333333E-2</v>
      </c>
      <c r="K2018" s="46">
        <v>4.8030000000000003E-2</v>
      </c>
      <c r="L2018" s="47">
        <v>5.3366666666666666E-2</v>
      </c>
    </row>
    <row r="2019" spans="1:12" ht="25.5">
      <c r="A2019" s="41">
        <v>1974</v>
      </c>
      <c r="B2019" s="49" t="s">
        <v>1365</v>
      </c>
      <c r="C2019" s="46">
        <v>4.1999999999999996E-4</v>
      </c>
      <c r="D2019" s="46">
        <v>8.3999999999999993E-4</v>
      </c>
      <c r="E2019" s="46">
        <v>1.2599999999999998E-3</v>
      </c>
      <c r="F2019" s="46">
        <v>1.6799999999999999E-3</v>
      </c>
      <c r="G2019" s="46">
        <v>2.0999999999999994E-3</v>
      </c>
      <c r="H2019" s="46">
        <v>2.5199999999999997E-3</v>
      </c>
      <c r="I2019" s="46">
        <v>2.939999999999999E-3</v>
      </c>
      <c r="J2019" s="46">
        <v>3.3599999999999993E-3</v>
      </c>
      <c r="K2019" s="46">
        <v>3.7799999999999986E-3</v>
      </c>
      <c r="L2019" s="47">
        <v>4.1999999999999989E-3</v>
      </c>
    </row>
    <row r="2020" spans="1:12" ht="25.5">
      <c r="A2020" s="41">
        <v>1975</v>
      </c>
      <c r="B2020" s="49" t="s">
        <v>1366</v>
      </c>
      <c r="C2020" s="46">
        <v>7.000000000000001E-4</v>
      </c>
      <c r="D2020" s="46">
        <v>1.4000000000000002E-3</v>
      </c>
      <c r="E2020" s="46">
        <v>2.1000000000000003E-3</v>
      </c>
      <c r="F2020" s="46">
        <v>2.8000000000000004E-3</v>
      </c>
      <c r="G2020" s="46">
        <v>3.5000000000000005E-3</v>
      </c>
      <c r="H2020" s="46">
        <v>4.2000000000000006E-3</v>
      </c>
      <c r="I2020" s="46">
        <v>4.9000000000000007E-3</v>
      </c>
      <c r="J2020" s="46">
        <v>5.6000000000000008E-3</v>
      </c>
      <c r="K2020" s="46">
        <v>6.3000000000000009E-3</v>
      </c>
      <c r="L2020" s="47">
        <v>7.000000000000001E-3</v>
      </c>
    </row>
    <row r="2021" spans="1:12" ht="25.5">
      <c r="A2021" s="41">
        <v>1976</v>
      </c>
      <c r="B2021" s="49" t="s">
        <v>1367</v>
      </c>
      <c r="C2021" s="46">
        <v>2.0666666666666667E-3</v>
      </c>
      <c r="D2021" s="46">
        <v>4.1333333333333335E-3</v>
      </c>
      <c r="E2021" s="46">
        <v>6.2000000000000006E-3</v>
      </c>
      <c r="F2021" s="46">
        <v>8.266666666666667E-3</v>
      </c>
      <c r="G2021" s="46">
        <v>1.0333333333333335E-2</v>
      </c>
      <c r="H2021" s="46">
        <v>1.2400000000000001E-2</v>
      </c>
      <c r="I2021" s="46">
        <v>1.4466666666666668E-2</v>
      </c>
      <c r="J2021" s="46">
        <v>1.6533333333333334E-2</v>
      </c>
      <c r="K2021" s="46">
        <v>1.8600000000000002E-2</v>
      </c>
      <c r="L2021" s="47">
        <v>2.066666666666667E-2</v>
      </c>
    </row>
    <row r="2022" spans="1:12" ht="25.5">
      <c r="A2022" s="41">
        <v>1977</v>
      </c>
      <c r="B2022" s="49" t="s">
        <v>1368</v>
      </c>
      <c r="C2022" s="46">
        <v>2.4133333333333333E-3</v>
      </c>
      <c r="D2022" s="46">
        <v>4.8266666666666666E-3</v>
      </c>
      <c r="E2022" s="46">
        <v>7.2399999999999999E-3</v>
      </c>
      <c r="F2022" s="46">
        <v>9.6533333333333332E-3</v>
      </c>
      <c r="G2022" s="46">
        <v>1.2066666666666667E-2</v>
      </c>
      <c r="H2022" s="46">
        <v>1.448E-2</v>
      </c>
      <c r="I2022" s="46">
        <v>1.6893333333333333E-2</v>
      </c>
      <c r="J2022" s="46">
        <v>1.9306666666666666E-2</v>
      </c>
      <c r="K2022" s="46">
        <v>2.172E-2</v>
      </c>
      <c r="L2022" s="47">
        <v>2.4133333333333333E-2</v>
      </c>
    </row>
    <row r="2023" spans="1:12" ht="25.5">
      <c r="A2023" s="41">
        <v>1978</v>
      </c>
      <c r="B2023" s="49" t="s">
        <v>1369</v>
      </c>
      <c r="C2023" s="46">
        <v>1.1433333333333332E-3</v>
      </c>
      <c r="D2023" s="46">
        <v>2.2866666666666664E-3</v>
      </c>
      <c r="E2023" s="46">
        <v>3.4299999999999999E-3</v>
      </c>
      <c r="F2023" s="46">
        <v>4.5733333333333329E-3</v>
      </c>
      <c r="G2023" s="46">
        <v>5.7166666666666668E-3</v>
      </c>
      <c r="H2023" s="46">
        <v>6.8599999999999998E-3</v>
      </c>
      <c r="I2023" s="46">
        <v>8.0033333333333328E-3</v>
      </c>
      <c r="J2023" s="46">
        <v>9.1466666666666658E-3</v>
      </c>
      <c r="K2023" s="46">
        <v>1.0290000000000001E-2</v>
      </c>
      <c r="L2023" s="47">
        <v>1.1433333333333334E-2</v>
      </c>
    </row>
    <row r="2024" spans="1:12" ht="25.5">
      <c r="A2024" s="41">
        <v>1979</v>
      </c>
      <c r="B2024" s="49" t="s">
        <v>1369</v>
      </c>
      <c r="C2024" s="46">
        <v>1.1076666666666669E-2</v>
      </c>
      <c r="D2024" s="46">
        <v>2.2153333333333337E-2</v>
      </c>
      <c r="E2024" s="46">
        <v>3.323000000000001E-2</v>
      </c>
      <c r="F2024" s="46">
        <v>4.4306666666666675E-2</v>
      </c>
      <c r="G2024" s="46">
        <v>5.538333333333334E-2</v>
      </c>
      <c r="H2024" s="46">
        <v>6.6460000000000005E-2</v>
      </c>
      <c r="I2024" s="46">
        <v>7.753666666666667E-2</v>
      </c>
      <c r="J2024" s="46">
        <v>8.8613333333333336E-2</v>
      </c>
      <c r="K2024" s="46">
        <v>9.9690000000000001E-2</v>
      </c>
      <c r="L2024" s="47">
        <v>0.11076666666666668</v>
      </c>
    </row>
    <row r="2025" spans="1:12" ht="25.5">
      <c r="A2025" s="41">
        <v>1980</v>
      </c>
      <c r="B2025" s="49" t="s">
        <v>1370</v>
      </c>
      <c r="C2025" s="46">
        <v>1.5200000000000001E-3</v>
      </c>
      <c r="D2025" s="46">
        <v>3.0400000000000002E-3</v>
      </c>
      <c r="E2025" s="46">
        <v>4.5599999999999998E-3</v>
      </c>
      <c r="F2025" s="46">
        <v>6.0800000000000003E-3</v>
      </c>
      <c r="G2025" s="46">
        <v>7.5999999999999991E-3</v>
      </c>
      <c r="H2025" s="46">
        <v>9.1199999999999996E-3</v>
      </c>
      <c r="I2025" s="46">
        <v>1.0639999999999998E-2</v>
      </c>
      <c r="J2025" s="46">
        <v>1.2160000000000001E-2</v>
      </c>
      <c r="K2025" s="46">
        <v>1.3679999999999999E-2</v>
      </c>
      <c r="L2025" s="47">
        <v>1.5199999999999998E-2</v>
      </c>
    </row>
    <row r="2026" spans="1:12" ht="25.5">
      <c r="A2026" s="41">
        <v>1981</v>
      </c>
      <c r="B2026" s="49" t="s">
        <v>1371</v>
      </c>
      <c r="C2026" s="46">
        <v>7.2166666666666672E-3</v>
      </c>
      <c r="D2026" s="46">
        <v>1.4433333333333334E-2</v>
      </c>
      <c r="E2026" s="46">
        <v>2.1650000000000003E-2</v>
      </c>
      <c r="F2026" s="46">
        <v>2.8866666666666669E-2</v>
      </c>
      <c r="G2026" s="46">
        <v>3.6083333333333342E-2</v>
      </c>
      <c r="H2026" s="46">
        <v>4.3300000000000005E-2</v>
      </c>
      <c r="I2026" s="46">
        <v>5.0516666666666682E-2</v>
      </c>
      <c r="J2026" s="46">
        <v>5.7733333333333345E-2</v>
      </c>
      <c r="K2026" s="46">
        <v>6.4950000000000022E-2</v>
      </c>
      <c r="L2026" s="47">
        <v>7.2166666666666685E-2</v>
      </c>
    </row>
    <row r="2027" spans="1:12" ht="25.5">
      <c r="A2027" s="41">
        <v>1982</v>
      </c>
      <c r="B2027" s="49" t="s">
        <v>1372</v>
      </c>
      <c r="C2027" s="46">
        <v>1.0333333333333334E-3</v>
      </c>
      <c r="D2027" s="46">
        <v>2.0666666666666667E-3</v>
      </c>
      <c r="E2027" s="46">
        <v>3.1000000000000003E-3</v>
      </c>
      <c r="F2027" s="46">
        <v>4.1333333333333335E-3</v>
      </c>
      <c r="G2027" s="46">
        <v>5.1666666666666675E-3</v>
      </c>
      <c r="H2027" s="46">
        <v>6.2000000000000006E-3</v>
      </c>
      <c r="I2027" s="46">
        <v>7.2333333333333338E-3</v>
      </c>
      <c r="J2027" s="46">
        <v>8.266666666666667E-3</v>
      </c>
      <c r="K2027" s="46">
        <v>9.300000000000001E-3</v>
      </c>
      <c r="L2027" s="47">
        <v>1.0333333333333335E-2</v>
      </c>
    </row>
    <row r="2028" spans="1:12" ht="25.5">
      <c r="A2028" s="41">
        <v>1983</v>
      </c>
      <c r="B2028" s="49" t="s">
        <v>1373</v>
      </c>
      <c r="C2028" s="46">
        <v>7.8500000000000011E-3</v>
      </c>
      <c r="D2028" s="46">
        <v>1.5700000000000002E-2</v>
      </c>
      <c r="E2028" s="46">
        <v>2.3550000000000001E-2</v>
      </c>
      <c r="F2028" s="46">
        <v>3.1400000000000004E-2</v>
      </c>
      <c r="G2028" s="46">
        <v>3.925E-2</v>
      </c>
      <c r="H2028" s="46">
        <v>4.7100000000000003E-2</v>
      </c>
      <c r="I2028" s="46">
        <v>5.4950000000000006E-2</v>
      </c>
      <c r="J2028" s="46">
        <v>6.2800000000000009E-2</v>
      </c>
      <c r="K2028" s="46">
        <v>7.0650000000000004E-2</v>
      </c>
      <c r="L2028" s="47">
        <v>7.85E-2</v>
      </c>
    </row>
    <row r="2029" spans="1:12" ht="25.5">
      <c r="A2029" s="41">
        <v>1984</v>
      </c>
      <c r="B2029" s="49" t="s">
        <v>1374</v>
      </c>
      <c r="C2029" s="46">
        <v>9.8299999999999985E-3</v>
      </c>
      <c r="D2029" s="46">
        <v>1.9659999999999997E-2</v>
      </c>
      <c r="E2029" s="46">
        <v>2.9489999999999995E-2</v>
      </c>
      <c r="F2029" s="46">
        <v>3.9319999999999994E-2</v>
      </c>
      <c r="G2029" s="46">
        <v>4.9149999999999999E-2</v>
      </c>
      <c r="H2029" s="46">
        <v>5.8980000000000005E-2</v>
      </c>
      <c r="I2029" s="46">
        <v>6.881000000000001E-2</v>
      </c>
      <c r="J2029" s="46">
        <v>7.8640000000000002E-2</v>
      </c>
      <c r="K2029" s="46">
        <v>8.8470000000000007E-2</v>
      </c>
      <c r="L2029" s="47">
        <v>9.8299999999999998E-2</v>
      </c>
    </row>
    <row r="2030" spans="1:12" ht="25.5">
      <c r="A2030" s="41">
        <v>1985</v>
      </c>
      <c r="B2030" s="49" t="s">
        <v>1374</v>
      </c>
      <c r="C2030" s="46">
        <v>5.8633333333333332E-3</v>
      </c>
      <c r="D2030" s="46">
        <v>1.1726666666666666E-2</v>
      </c>
      <c r="E2030" s="46">
        <v>1.7590000000000001E-2</v>
      </c>
      <c r="F2030" s="46">
        <v>2.3453333333333333E-2</v>
      </c>
      <c r="G2030" s="46">
        <v>2.9316666666666664E-2</v>
      </c>
      <c r="H2030" s="46">
        <v>3.5180000000000003E-2</v>
      </c>
      <c r="I2030" s="46">
        <v>4.1043333333333334E-2</v>
      </c>
      <c r="J2030" s="46">
        <v>4.6906666666666666E-2</v>
      </c>
      <c r="K2030" s="46">
        <v>5.2770000000000004E-2</v>
      </c>
      <c r="L2030" s="47">
        <v>5.8633333333333343E-2</v>
      </c>
    </row>
    <row r="2031" spans="1:12" ht="25.5">
      <c r="A2031" s="41">
        <v>1986</v>
      </c>
      <c r="B2031" s="49" t="s">
        <v>1374</v>
      </c>
      <c r="C2031" s="46">
        <v>1.0563333333333334E-2</v>
      </c>
      <c r="D2031" s="46">
        <v>2.1126666666666669E-2</v>
      </c>
      <c r="E2031" s="46">
        <v>3.1690000000000003E-2</v>
      </c>
      <c r="F2031" s="46">
        <v>4.2253333333333337E-2</v>
      </c>
      <c r="G2031" s="46">
        <v>5.2816666666666665E-2</v>
      </c>
      <c r="H2031" s="46">
        <v>6.3379999999999992E-2</v>
      </c>
      <c r="I2031" s="46">
        <v>7.3943333333333333E-2</v>
      </c>
      <c r="J2031" s="46">
        <v>8.450666666666666E-2</v>
      </c>
      <c r="K2031" s="46">
        <v>9.5069999999999988E-2</v>
      </c>
      <c r="L2031" s="47">
        <v>0.10563333333333333</v>
      </c>
    </row>
    <row r="2032" spans="1:12" ht="25.5">
      <c r="A2032" s="41">
        <v>1987</v>
      </c>
      <c r="B2032" s="49" t="s">
        <v>1375</v>
      </c>
      <c r="C2032" s="46">
        <v>4.8666666666666667E-3</v>
      </c>
      <c r="D2032" s="46">
        <v>9.7333333333333334E-3</v>
      </c>
      <c r="E2032" s="46">
        <v>1.46E-2</v>
      </c>
      <c r="F2032" s="46">
        <v>1.9466666666666667E-2</v>
      </c>
      <c r="G2032" s="46">
        <v>2.4333333333333332E-2</v>
      </c>
      <c r="H2032" s="46">
        <v>2.92E-2</v>
      </c>
      <c r="I2032" s="46">
        <v>3.4066666666666669E-2</v>
      </c>
      <c r="J2032" s="46">
        <v>3.8933333333333334E-2</v>
      </c>
      <c r="K2032" s="46">
        <v>4.3800000000000006E-2</v>
      </c>
      <c r="L2032" s="47">
        <v>4.8666666666666678E-2</v>
      </c>
    </row>
    <row r="2033" spans="1:12" ht="25.5">
      <c r="A2033" s="41">
        <v>1988</v>
      </c>
      <c r="B2033" s="49" t="s">
        <v>1375</v>
      </c>
      <c r="C2033" s="46">
        <v>3.3333333333333338E-4</v>
      </c>
      <c r="D2033" s="46">
        <v>6.6666666666666675E-4</v>
      </c>
      <c r="E2033" s="46">
        <v>1E-3</v>
      </c>
      <c r="F2033" s="46">
        <v>1.3333333333333335E-3</v>
      </c>
      <c r="G2033" s="46">
        <v>1.6666666666666666E-3</v>
      </c>
      <c r="H2033" s="46">
        <v>2E-3</v>
      </c>
      <c r="I2033" s="46">
        <v>2.3333333333333331E-3</v>
      </c>
      <c r="J2033" s="46">
        <v>2.6666666666666666E-3</v>
      </c>
      <c r="K2033" s="46">
        <v>3.0000000000000001E-3</v>
      </c>
      <c r="L2033" s="47">
        <v>3.3333333333333331E-3</v>
      </c>
    </row>
    <row r="2034" spans="1:12" ht="25.5">
      <c r="A2034" s="41">
        <v>1989</v>
      </c>
      <c r="B2034" s="49" t="s">
        <v>1376</v>
      </c>
      <c r="C2034" s="46">
        <v>2.8799999999999997E-3</v>
      </c>
      <c r="D2034" s="46">
        <v>5.7599999999999995E-3</v>
      </c>
      <c r="E2034" s="46">
        <v>8.6399999999999984E-3</v>
      </c>
      <c r="F2034" s="46">
        <v>1.1519999999999999E-2</v>
      </c>
      <c r="G2034" s="46">
        <v>1.44E-2</v>
      </c>
      <c r="H2034" s="46">
        <v>1.7279999999999997E-2</v>
      </c>
      <c r="I2034" s="46">
        <v>2.0159999999999997E-2</v>
      </c>
      <c r="J2034" s="46">
        <v>2.3039999999999998E-2</v>
      </c>
      <c r="K2034" s="46">
        <v>2.5919999999999995E-2</v>
      </c>
      <c r="L2034" s="47">
        <v>2.8799999999999992E-2</v>
      </c>
    </row>
    <row r="2035" spans="1:12" ht="38.25">
      <c r="A2035" s="41">
        <v>1990</v>
      </c>
      <c r="B2035" s="49" t="s">
        <v>1377</v>
      </c>
      <c r="C2035" s="46">
        <v>2.2733333333333334E-3</v>
      </c>
      <c r="D2035" s="46">
        <v>4.5466666666666667E-3</v>
      </c>
      <c r="E2035" s="46">
        <v>6.8199999999999997E-3</v>
      </c>
      <c r="F2035" s="46">
        <v>9.0933333333333335E-3</v>
      </c>
      <c r="G2035" s="46">
        <v>1.1366666666666667E-2</v>
      </c>
      <c r="H2035" s="46">
        <v>1.3639999999999999E-2</v>
      </c>
      <c r="I2035" s="46">
        <v>1.5913333333333335E-2</v>
      </c>
      <c r="J2035" s="46">
        <v>1.8186666666666667E-2</v>
      </c>
      <c r="K2035" s="46">
        <v>2.0459999999999999E-2</v>
      </c>
      <c r="L2035" s="47">
        <v>2.2733333333333331E-2</v>
      </c>
    </row>
    <row r="2036" spans="1:12" ht="38.25">
      <c r="A2036" s="41">
        <v>1991</v>
      </c>
      <c r="B2036" s="49" t="s">
        <v>1378</v>
      </c>
      <c r="C2036" s="46">
        <v>7.6999999999999996E-4</v>
      </c>
      <c r="D2036" s="46">
        <v>1.5399999999999999E-3</v>
      </c>
      <c r="E2036" s="46">
        <v>2.31E-3</v>
      </c>
      <c r="F2036" s="46">
        <v>3.0799999999999998E-3</v>
      </c>
      <c r="G2036" s="46">
        <v>3.8500000000000001E-3</v>
      </c>
      <c r="H2036" s="46">
        <v>4.6200000000000008E-3</v>
      </c>
      <c r="I2036" s="46">
        <v>5.3900000000000007E-3</v>
      </c>
      <c r="J2036" s="46">
        <v>6.1600000000000005E-3</v>
      </c>
      <c r="K2036" s="46">
        <v>6.9300000000000013E-3</v>
      </c>
      <c r="L2036" s="47">
        <v>7.700000000000002E-3</v>
      </c>
    </row>
    <row r="2037" spans="1:12" ht="38.25">
      <c r="A2037" s="41">
        <v>1992</v>
      </c>
      <c r="B2037" s="49" t="s">
        <v>1378</v>
      </c>
      <c r="C2037" s="46">
        <v>7.6733333333333332E-3</v>
      </c>
      <c r="D2037" s="46">
        <v>1.5346666666666666E-2</v>
      </c>
      <c r="E2037" s="46">
        <v>2.3019999999999999E-2</v>
      </c>
      <c r="F2037" s="46">
        <v>3.0693333333333333E-2</v>
      </c>
      <c r="G2037" s="46">
        <v>3.836666666666666E-2</v>
      </c>
      <c r="H2037" s="46">
        <v>4.6039999999999998E-2</v>
      </c>
      <c r="I2037" s="46">
        <v>5.3713333333333321E-2</v>
      </c>
      <c r="J2037" s="46">
        <v>6.1386666666666659E-2</v>
      </c>
      <c r="K2037" s="46">
        <v>6.9059999999999983E-2</v>
      </c>
      <c r="L2037" s="47">
        <v>7.673333333333332E-2</v>
      </c>
    </row>
    <row r="2038" spans="1:12" ht="38.25">
      <c r="A2038" s="41">
        <v>1993</v>
      </c>
      <c r="B2038" s="49" t="s">
        <v>1379</v>
      </c>
      <c r="C2038" s="46">
        <v>2.1806666666666669E-2</v>
      </c>
      <c r="D2038" s="46">
        <v>4.3613333333333337E-2</v>
      </c>
      <c r="E2038" s="46">
        <v>6.5420000000000006E-2</v>
      </c>
      <c r="F2038" s="46">
        <v>8.7226666666666675E-2</v>
      </c>
      <c r="G2038" s="46">
        <v>0.10903333333333333</v>
      </c>
      <c r="H2038" s="46">
        <v>0.13083999999999998</v>
      </c>
      <c r="I2038" s="46">
        <v>0.15264666666666665</v>
      </c>
      <c r="J2038" s="46">
        <v>0.17445333333333332</v>
      </c>
      <c r="K2038" s="46">
        <v>0.19625999999999999</v>
      </c>
      <c r="L2038" s="47">
        <v>0.21806666666666666</v>
      </c>
    </row>
    <row r="2039" spans="1:12" ht="38.25">
      <c r="A2039" s="41">
        <v>1994</v>
      </c>
      <c r="B2039" s="49" t="s">
        <v>1379</v>
      </c>
      <c r="C2039" s="46">
        <v>7.9133333333333347E-3</v>
      </c>
      <c r="D2039" s="46">
        <v>1.5826666666666669E-2</v>
      </c>
      <c r="E2039" s="46">
        <v>2.3740000000000004E-2</v>
      </c>
      <c r="F2039" s="46">
        <v>3.1653333333333339E-2</v>
      </c>
      <c r="G2039" s="46">
        <v>3.9566666666666667E-2</v>
      </c>
      <c r="H2039" s="46">
        <v>4.7479999999999994E-2</v>
      </c>
      <c r="I2039" s="46">
        <v>5.5393333333333329E-2</v>
      </c>
      <c r="J2039" s="46">
        <v>6.3306666666666664E-2</v>
      </c>
      <c r="K2039" s="46">
        <v>7.1219999999999992E-2</v>
      </c>
      <c r="L2039" s="47">
        <v>7.9133333333333319E-2</v>
      </c>
    </row>
    <row r="2040" spans="1:12" ht="25.5">
      <c r="A2040" s="41">
        <v>1995</v>
      </c>
      <c r="B2040" s="49" t="s">
        <v>1380</v>
      </c>
      <c r="C2040" s="46">
        <v>3.474E-2</v>
      </c>
      <c r="D2040" s="46">
        <v>6.948E-2</v>
      </c>
      <c r="E2040" s="46">
        <v>0.10422000000000001</v>
      </c>
      <c r="F2040" s="46">
        <v>0.13896</v>
      </c>
      <c r="G2040" s="46">
        <v>0.17369999999999999</v>
      </c>
      <c r="H2040" s="46">
        <v>0.20844000000000001</v>
      </c>
      <c r="I2040" s="46">
        <v>0.24317999999999998</v>
      </c>
      <c r="J2040" s="46">
        <v>0.27792</v>
      </c>
      <c r="K2040" s="46">
        <v>0.31266000000000005</v>
      </c>
      <c r="L2040" s="47">
        <v>0.34740000000000004</v>
      </c>
    </row>
    <row r="2041" spans="1:12" ht="25.5">
      <c r="A2041" s="41">
        <v>1996</v>
      </c>
      <c r="B2041" s="49" t="s">
        <v>1380</v>
      </c>
      <c r="C2041" s="46">
        <v>2.2199999999999998E-2</v>
      </c>
      <c r="D2041" s="46">
        <v>4.4399999999999995E-2</v>
      </c>
      <c r="E2041" s="46">
        <v>6.6599999999999993E-2</v>
      </c>
      <c r="F2041" s="46">
        <v>8.879999999999999E-2</v>
      </c>
      <c r="G2041" s="46">
        <v>0.11099999999999999</v>
      </c>
      <c r="H2041" s="46">
        <v>0.13319999999999999</v>
      </c>
      <c r="I2041" s="46">
        <v>0.15539999999999998</v>
      </c>
      <c r="J2041" s="46">
        <v>0.17759999999999998</v>
      </c>
      <c r="K2041" s="46">
        <v>0.19979999999999998</v>
      </c>
      <c r="L2041" s="47">
        <v>0.22199999999999998</v>
      </c>
    </row>
    <row r="2042" spans="1:12" ht="25.5">
      <c r="A2042" s="41">
        <v>1997</v>
      </c>
      <c r="B2042" s="49" t="s">
        <v>1380</v>
      </c>
      <c r="C2042" s="46">
        <v>0.43286999999999998</v>
      </c>
      <c r="D2042" s="46">
        <v>0.86573999999999995</v>
      </c>
      <c r="E2042" s="46">
        <v>1.29861</v>
      </c>
      <c r="F2042" s="46">
        <v>1.7314799999999999</v>
      </c>
      <c r="G2042" s="46">
        <v>2.1643500000000002</v>
      </c>
      <c r="H2042" s="46">
        <v>2.5972200000000001</v>
      </c>
      <c r="I2042" s="46">
        <v>3.03009</v>
      </c>
      <c r="J2042" s="46">
        <v>3.4629599999999998</v>
      </c>
      <c r="K2042" s="46">
        <v>3.8958300000000001</v>
      </c>
      <c r="L2042" s="47">
        <v>4.3287000000000004</v>
      </c>
    </row>
    <row r="2043" spans="1:12" ht="25.5">
      <c r="A2043" s="41">
        <v>1998</v>
      </c>
      <c r="B2043" s="49" t="s">
        <v>1380</v>
      </c>
      <c r="C2043" s="46">
        <v>0.52200333333333337</v>
      </c>
      <c r="D2043" s="46">
        <v>1.0440066666666667</v>
      </c>
      <c r="E2043" s="46">
        <v>1.5660100000000001</v>
      </c>
      <c r="F2043" s="46">
        <v>2.0880133333333335</v>
      </c>
      <c r="G2043" s="46">
        <v>2.6100166666666667</v>
      </c>
      <c r="H2043" s="46">
        <v>3.1320199999999998</v>
      </c>
      <c r="I2043" s="46">
        <v>3.654023333333333</v>
      </c>
      <c r="J2043" s="46">
        <v>4.1760266666666661</v>
      </c>
      <c r="K2043" s="46">
        <v>4.6980299999999993</v>
      </c>
      <c r="L2043" s="47">
        <v>5.2200333333333324</v>
      </c>
    </row>
    <row r="2044" spans="1:12" ht="25.5">
      <c r="A2044" s="41">
        <v>1999</v>
      </c>
      <c r="B2044" s="49" t="s">
        <v>1380</v>
      </c>
      <c r="C2044" s="46">
        <v>5.208666666666667E-2</v>
      </c>
      <c r="D2044" s="46">
        <v>0.10417333333333334</v>
      </c>
      <c r="E2044" s="46">
        <v>0.15626000000000001</v>
      </c>
      <c r="F2044" s="46">
        <v>0.20834666666666668</v>
      </c>
      <c r="G2044" s="46">
        <v>0.26043333333333335</v>
      </c>
      <c r="H2044" s="46">
        <v>0.31252000000000002</v>
      </c>
      <c r="I2044" s="46">
        <v>0.36460666666666669</v>
      </c>
      <c r="J2044" s="46">
        <v>0.41669333333333336</v>
      </c>
      <c r="K2044" s="46">
        <v>0.46878000000000003</v>
      </c>
      <c r="L2044" s="47">
        <v>0.5208666666666667</v>
      </c>
    </row>
    <row r="2045" spans="1:12" ht="51">
      <c r="A2045" s="41">
        <v>2000</v>
      </c>
      <c r="B2045" s="49" t="s">
        <v>1381</v>
      </c>
      <c r="C2045" s="46">
        <v>8.3333333333333332E-3</v>
      </c>
      <c r="D2045" s="46">
        <v>1.6666666666666666E-2</v>
      </c>
      <c r="E2045" s="46">
        <v>2.5000000000000001E-2</v>
      </c>
      <c r="F2045" s="46">
        <v>3.3333333333333333E-2</v>
      </c>
      <c r="G2045" s="46">
        <v>4.1666666666666671E-2</v>
      </c>
      <c r="H2045" s="46">
        <v>0.05</v>
      </c>
      <c r="I2045" s="46">
        <v>5.8333333333333334E-2</v>
      </c>
      <c r="J2045" s="46">
        <v>6.6666666666666666E-2</v>
      </c>
      <c r="K2045" s="46">
        <v>7.5000000000000011E-2</v>
      </c>
      <c r="L2045" s="47">
        <v>8.3333333333333343E-2</v>
      </c>
    </row>
    <row r="2046" spans="1:12" ht="38.25">
      <c r="A2046" s="41">
        <v>2001</v>
      </c>
      <c r="B2046" s="49" t="s">
        <v>1382</v>
      </c>
      <c r="C2046" s="46">
        <v>5.5899999999999995E-3</v>
      </c>
      <c r="D2046" s="46">
        <v>1.1179999999999999E-2</v>
      </c>
      <c r="E2046" s="46">
        <v>1.677E-2</v>
      </c>
      <c r="F2046" s="46">
        <v>2.2359999999999998E-2</v>
      </c>
      <c r="G2046" s="46">
        <v>2.7949999999999996E-2</v>
      </c>
      <c r="H2046" s="46">
        <v>3.354E-2</v>
      </c>
      <c r="I2046" s="46">
        <v>3.9129999999999998E-2</v>
      </c>
      <c r="J2046" s="46">
        <v>4.4719999999999996E-2</v>
      </c>
      <c r="K2046" s="46">
        <v>5.0310000000000001E-2</v>
      </c>
      <c r="L2046" s="47">
        <v>5.5900000000000005E-2</v>
      </c>
    </row>
    <row r="2047" spans="1:12" ht="25.5">
      <c r="A2047" s="41">
        <v>2002</v>
      </c>
      <c r="B2047" s="49" t="s">
        <v>1383</v>
      </c>
      <c r="C2047" s="46">
        <v>6.4333333333333343E-4</v>
      </c>
      <c r="D2047" s="46">
        <v>1.2866666666666669E-3</v>
      </c>
      <c r="E2047" s="46">
        <v>1.9300000000000003E-3</v>
      </c>
      <c r="F2047" s="46">
        <v>2.5733333333333337E-3</v>
      </c>
      <c r="G2047" s="46">
        <v>3.2166666666666667E-3</v>
      </c>
      <c r="H2047" s="46">
        <v>3.8599999999999997E-3</v>
      </c>
      <c r="I2047" s="46">
        <v>4.5033333333333331E-3</v>
      </c>
      <c r="J2047" s="46">
        <v>5.1466666666666666E-3</v>
      </c>
      <c r="K2047" s="46">
        <v>5.79E-3</v>
      </c>
      <c r="L2047" s="47">
        <v>6.4333333333333334E-3</v>
      </c>
    </row>
    <row r="2048" spans="1:12" ht="38.25">
      <c r="A2048" s="41">
        <v>2003</v>
      </c>
      <c r="B2048" s="49" t="s">
        <v>1384</v>
      </c>
      <c r="C2048" s="46">
        <v>1.9860000000000003E-2</v>
      </c>
      <c r="D2048" s="46">
        <v>3.9720000000000005E-2</v>
      </c>
      <c r="E2048" s="46">
        <v>5.9580000000000008E-2</v>
      </c>
      <c r="F2048" s="46">
        <v>7.9440000000000011E-2</v>
      </c>
      <c r="G2048" s="46">
        <v>9.9300000000000013E-2</v>
      </c>
      <c r="H2048" s="46">
        <v>0.11916000000000002</v>
      </c>
      <c r="I2048" s="46">
        <v>0.13902000000000003</v>
      </c>
      <c r="J2048" s="46">
        <v>0.15888000000000002</v>
      </c>
      <c r="K2048" s="46">
        <v>0.17874000000000001</v>
      </c>
      <c r="L2048" s="47">
        <v>0.19860000000000003</v>
      </c>
    </row>
    <row r="2049" spans="1:12" ht="12.75">
      <c r="A2049" s="41">
        <v>2004</v>
      </c>
      <c r="B2049" s="49" t="s">
        <v>1385</v>
      </c>
      <c r="C2049" s="46">
        <v>5.5999999999999995E-4</v>
      </c>
      <c r="D2049" s="46">
        <v>1.1199999999999999E-3</v>
      </c>
      <c r="E2049" s="46">
        <v>1.6799999999999999E-3</v>
      </c>
      <c r="F2049" s="46">
        <v>2.2399999999999998E-3</v>
      </c>
      <c r="G2049" s="46">
        <v>2.8E-3</v>
      </c>
      <c r="H2049" s="46">
        <v>3.3599999999999997E-3</v>
      </c>
      <c r="I2049" s="46">
        <v>3.9199999999999999E-3</v>
      </c>
      <c r="J2049" s="46">
        <v>4.4799999999999996E-3</v>
      </c>
      <c r="K2049" s="46">
        <v>5.0399999999999993E-3</v>
      </c>
      <c r="L2049" s="47">
        <v>5.5999999999999991E-3</v>
      </c>
    </row>
    <row r="2050" spans="1:12" ht="25.5">
      <c r="A2050" s="41">
        <v>2005</v>
      </c>
      <c r="B2050" s="49" t="s">
        <v>1386</v>
      </c>
      <c r="C2050" s="46">
        <v>5.2899999999999996E-3</v>
      </c>
      <c r="D2050" s="46">
        <v>1.0579999999999999E-2</v>
      </c>
      <c r="E2050" s="46">
        <v>1.5869999999999999E-2</v>
      </c>
      <c r="F2050" s="46">
        <v>2.1159999999999998E-2</v>
      </c>
      <c r="G2050" s="46">
        <v>2.6450000000000001E-2</v>
      </c>
      <c r="H2050" s="46">
        <v>3.1740000000000004E-2</v>
      </c>
      <c r="I2050" s="46">
        <v>3.7030000000000007E-2</v>
      </c>
      <c r="J2050" s="46">
        <v>4.2320000000000003E-2</v>
      </c>
      <c r="K2050" s="46">
        <v>4.7610000000000006E-2</v>
      </c>
      <c r="L2050" s="47">
        <v>5.2900000000000003E-2</v>
      </c>
    </row>
    <row r="2051" spans="1:12" ht="25.5">
      <c r="A2051" s="41">
        <v>2006</v>
      </c>
      <c r="B2051" s="49" t="s">
        <v>1387</v>
      </c>
      <c r="C2051" s="46">
        <v>3.5033333333333327E-3</v>
      </c>
      <c r="D2051" s="46">
        <v>7.0066666666666654E-3</v>
      </c>
      <c r="E2051" s="46">
        <v>1.0509999999999999E-2</v>
      </c>
      <c r="F2051" s="46">
        <v>1.4013333333333331E-2</v>
      </c>
      <c r="G2051" s="46">
        <v>1.7516666666666666E-2</v>
      </c>
      <c r="H2051" s="46">
        <v>2.1019999999999997E-2</v>
      </c>
      <c r="I2051" s="46">
        <v>2.4523333333333334E-2</v>
      </c>
      <c r="J2051" s="46">
        <v>2.8026666666666665E-2</v>
      </c>
      <c r="K2051" s="46">
        <v>3.1530000000000002E-2</v>
      </c>
      <c r="L2051" s="47">
        <v>3.5033333333333333E-2</v>
      </c>
    </row>
    <row r="2052" spans="1:12" ht="25.5">
      <c r="A2052" s="41">
        <v>2007</v>
      </c>
      <c r="B2052" s="49" t="s">
        <v>1388</v>
      </c>
      <c r="C2052" s="46">
        <v>3.4999999999999996E-3</v>
      </c>
      <c r="D2052" s="46">
        <v>6.9999999999999993E-3</v>
      </c>
      <c r="E2052" s="46">
        <v>1.0499999999999999E-2</v>
      </c>
      <c r="F2052" s="46">
        <v>1.3999999999999999E-2</v>
      </c>
      <c r="G2052" s="46">
        <v>1.7499999999999998E-2</v>
      </c>
      <c r="H2052" s="46">
        <v>2.0999999999999998E-2</v>
      </c>
      <c r="I2052" s="46">
        <v>2.4499999999999997E-2</v>
      </c>
      <c r="J2052" s="46">
        <v>2.7999999999999997E-2</v>
      </c>
      <c r="K2052" s="46">
        <v>3.15E-2</v>
      </c>
      <c r="L2052" s="47">
        <v>3.4999999999999996E-2</v>
      </c>
    </row>
    <row r="2053" spans="1:12" ht="12.75">
      <c r="A2053" s="41">
        <v>2008</v>
      </c>
      <c r="B2053" s="49" t="s">
        <v>1389</v>
      </c>
      <c r="C2053" s="46">
        <v>2.6699999999999996E-3</v>
      </c>
      <c r="D2053" s="46">
        <v>5.3399999999999993E-3</v>
      </c>
      <c r="E2053" s="46">
        <v>8.0099999999999998E-3</v>
      </c>
      <c r="F2053" s="46">
        <v>1.0679999999999999E-2</v>
      </c>
      <c r="G2053" s="46">
        <v>1.3350000000000001E-2</v>
      </c>
      <c r="H2053" s="46">
        <v>1.602E-2</v>
      </c>
      <c r="I2053" s="46">
        <v>1.8690000000000002E-2</v>
      </c>
      <c r="J2053" s="46">
        <v>2.1360000000000001E-2</v>
      </c>
      <c r="K2053" s="46">
        <v>2.4029999999999999E-2</v>
      </c>
      <c r="L2053" s="47">
        <v>2.6700000000000002E-2</v>
      </c>
    </row>
    <row r="2054" spans="1:12" ht="25.5">
      <c r="A2054" s="41">
        <v>2009</v>
      </c>
      <c r="B2054" s="49" t="s">
        <v>1390</v>
      </c>
      <c r="C2054" s="46">
        <v>1.1146666666666669E-2</v>
      </c>
      <c r="D2054" s="46">
        <v>2.2293333333333339E-2</v>
      </c>
      <c r="E2054" s="46">
        <v>3.3440000000000011E-2</v>
      </c>
      <c r="F2054" s="46">
        <v>4.4586666666666677E-2</v>
      </c>
      <c r="G2054" s="46">
        <v>5.5733333333333343E-2</v>
      </c>
      <c r="H2054" s="46">
        <v>6.6880000000000009E-2</v>
      </c>
      <c r="I2054" s="46">
        <v>7.8026666666666675E-2</v>
      </c>
      <c r="J2054" s="46">
        <v>8.9173333333333341E-2</v>
      </c>
      <c r="K2054" s="46">
        <v>0.10032000000000002</v>
      </c>
      <c r="L2054" s="47">
        <v>0.11146666666666669</v>
      </c>
    </row>
    <row r="2055" spans="1:12" ht="25.5">
      <c r="A2055" s="41">
        <v>2010</v>
      </c>
      <c r="B2055" s="49" t="s">
        <v>1391</v>
      </c>
      <c r="C2055" s="46">
        <v>4.9999999999999992E-3</v>
      </c>
      <c r="D2055" s="46">
        <v>9.9999999999999985E-3</v>
      </c>
      <c r="E2055" s="46">
        <v>1.4999999999999998E-2</v>
      </c>
      <c r="F2055" s="46">
        <v>1.9999999999999997E-2</v>
      </c>
      <c r="G2055" s="46">
        <v>2.5000000000000001E-2</v>
      </c>
      <c r="H2055" s="46">
        <v>0.03</v>
      </c>
      <c r="I2055" s="46">
        <v>3.5000000000000003E-2</v>
      </c>
      <c r="J2055" s="46">
        <v>0.04</v>
      </c>
      <c r="K2055" s="46">
        <v>4.5000000000000005E-2</v>
      </c>
      <c r="L2055" s="47">
        <v>0.05</v>
      </c>
    </row>
    <row r="2056" spans="1:12" ht="25.5">
      <c r="A2056" s="41">
        <v>2011</v>
      </c>
      <c r="B2056" s="49" t="s">
        <v>1391</v>
      </c>
      <c r="C2056" s="46">
        <v>1.6333333333333332E-3</v>
      </c>
      <c r="D2056" s="46">
        <v>3.2666666666666664E-3</v>
      </c>
      <c r="E2056" s="46">
        <v>4.8999999999999998E-3</v>
      </c>
      <c r="F2056" s="46">
        <v>6.5333333333333328E-3</v>
      </c>
      <c r="G2056" s="46">
        <v>8.1666666666666658E-3</v>
      </c>
      <c r="H2056" s="46">
        <v>9.7999999999999997E-3</v>
      </c>
      <c r="I2056" s="46">
        <v>1.1433333333333334E-2</v>
      </c>
      <c r="J2056" s="46">
        <v>1.3066666666666667E-2</v>
      </c>
      <c r="K2056" s="46">
        <v>1.4700000000000001E-2</v>
      </c>
      <c r="L2056" s="47">
        <v>1.6333333333333335E-2</v>
      </c>
    </row>
    <row r="2057" spans="1:12" ht="38.25">
      <c r="A2057" s="41">
        <v>2012</v>
      </c>
      <c r="B2057" s="49" t="s">
        <v>1392</v>
      </c>
      <c r="C2057" s="46">
        <v>2.3333333333333332E-5</v>
      </c>
      <c r="D2057" s="46">
        <v>4.6666666666666665E-5</v>
      </c>
      <c r="E2057" s="46">
        <v>6.9999999999999994E-5</v>
      </c>
      <c r="F2057" s="46">
        <v>9.333333333333333E-5</v>
      </c>
      <c r="G2057" s="46">
        <v>1.1666666666666665E-4</v>
      </c>
      <c r="H2057" s="46">
        <v>1.3999999999999999E-4</v>
      </c>
      <c r="I2057" s="46">
        <v>1.6333333333333331E-4</v>
      </c>
      <c r="J2057" s="46">
        <v>1.8666666666666663E-4</v>
      </c>
      <c r="K2057" s="46">
        <v>2.0999999999999995E-4</v>
      </c>
      <c r="L2057" s="47">
        <v>2.3333333333333328E-4</v>
      </c>
    </row>
    <row r="2058" spans="1:12" ht="12.75">
      <c r="A2058" s="41">
        <v>2013</v>
      </c>
      <c r="B2058" s="49" t="s">
        <v>1393</v>
      </c>
      <c r="C2058" s="46">
        <v>6.7299999999999999E-3</v>
      </c>
      <c r="D2058" s="46">
        <v>1.346E-2</v>
      </c>
      <c r="E2058" s="46">
        <v>2.019E-2</v>
      </c>
      <c r="F2058" s="46">
        <v>2.6919999999999999E-2</v>
      </c>
      <c r="G2058" s="46">
        <v>3.3649999999999999E-2</v>
      </c>
      <c r="H2058" s="46">
        <v>4.0379999999999999E-2</v>
      </c>
      <c r="I2058" s="46">
        <v>4.7109999999999999E-2</v>
      </c>
      <c r="J2058" s="46">
        <v>5.3839999999999999E-2</v>
      </c>
      <c r="K2058" s="46">
        <v>6.0569999999999999E-2</v>
      </c>
      <c r="L2058" s="47">
        <v>6.7299999999999999E-2</v>
      </c>
    </row>
    <row r="2059" spans="1:12" ht="25.5">
      <c r="A2059" s="41">
        <v>2014</v>
      </c>
      <c r="B2059" s="49" t="s">
        <v>1394</v>
      </c>
      <c r="C2059" s="46">
        <v>7.6299999999999996E-3</v>
      </c>
      <c r="D2059" s="46">
        <v>1.5259999999999999E-2</v>
      </c>
      <c r="E2059" s="46">
        <v>2.2890000000000001E-2</v>
      </c>
      <c r="F2059" s="46">
        <v>3.0519999999999999E-2</v>
      </c>
      <c r="G2059" s="46">
        <v>3.8149999999999996E-2</v>
      </c>
      <c r="H2059" s="46">
        <v>4.5780000000000001E-2</v>
      </c>
      <c r="I2059" s="46">
        <v>5.3409999999999992E-2</v>
      </c>
      <c r="J2059" s="46">
        <v>6.1039999999999997E-2</v>
      </c>
      <c r="K2059" s="46">
        <v>6.8670000000000009E-2</v>
      </c>
      <c r="L2059" s="47">
        <v>7.6300000000000007E-2</v>
      </c>
    </row>
    <row r="2060" spans="1:12" ht="25.5">
      <c r="A2060" s="41">
        <v>2015</v>
      </c>
      <c r="B2060" s="49" t="s">
        <v>1395</v>
      </c>
      <c r="C2060" s="46">
        <v>4.6000000000000001E-4</v>
      </c>
      <c r="D2060" s="46">
        <v>9.2000000000000003E-4</v>
      </c>
      <c r="E2060" s="46">
        <v>1.3800000000000002E-3</v>
      </c>
      <c r="F2060" s="46">
        <v>1.8400000000000001E-3</v>
      </c>
      <c r="G2060" s="46">
        <v>2.3E-3</v>
      </c>
      <c r="H2060" s="46">
        <v>2.7600000000000003E-3</v>
      </c>
      <c r="I2060" s="46">
        <v>3.2199999999999998E-3</v>
      </c>
      <c r="J2060" s="46">
        <v>3.6800000000000001E-3</v>
      </c>
      <c r="K2060" s="46">
        <v>4.1400000000000005E-3</v>
      </c>
      <c r="L2060" s="47">
        <v>4.6000000000000008E-3</v>
      </c>
    </row>
    <row r="2061" spans="1:12" ht="12.75">
      <c r="A2061" s="41">
        <v>2016</v>
      </c>
      <c r="B2061" s="49" t="s">
        <v>1396</v>
      </c>
      <c r="C2061" s="46">
        <v>8.166666666666666E-4</v>
      </c>
      <c r="D2061" s="46">
        <v>1.6333333333333332E-3</v>
      </c>
      <c r="E2061" s="46">
        <v>2.4499999999999999E-3</v>
      </c>
      <c r="F2061" s="46">
        <v>3.2666666666666664E-3</v>
      </c>
      <c r="G2061" s="46">
        <v>4.0833333333333329E-3</v>
      </c>
      <c r="H2061" s="46">
        <v>4.8999999999999998E-3</v>
      </c>
      <c r="I2061" s="46">
        <v>5.7166666666666668E-3</v>
      </c>
      <c r="J2061" s="46">
        <v>6.5333333333333337E-3</v>
      </c>
      <c r="K2061" s="46">
        <v>7.3500000000000006E-3</v>
      </c>
      <c r="L2061" s="47">
        <v>8.1666666666666676E-3</v>
      </c>
    </row>
    <row r="2062" spans="1:12" ht="25.5">
      <c r="A2062" s="41">
        <v>2017</v>
      </c>
      <c r="B2062" s="49" t="s">
        <v>1397</v>
      </c>
      <c r="C2062" s="46">
        <v>3.3846666666666671E-2</v>
      </c>
      <c r="D2062" s="46">
        <v>6.7693333333333341E-2</v>
      </c>
      <c r="E2062" s="46">
        <v>0.10154000000000002</v>
      </c>
      <c r="F2062" s="46">
        <v>0.13538666666666668</v>
      </c>
      <c r="G2062" s="46">
        <v>0.16923333333333335</v>
      </c>
      <c r="H2062" s="46">
        <v>0.20308000000000004</v>
      </c>
      <c r="I2062" s="46">
        <v>0.23692666666666667</v>
      </c>
      <c r="J2062" s="46">
        <v>0.27077333333333337</v>
      </c>
      <c r="K2062" s="46">
        <v>0.30462</v>
      </c>
      <c r="L2062" s="47">
        <v>0.33846666666666669</v>
      </c>
    </row>
    <row r="2063" spans="1:12" ht="25.5">
      <c r="A2063" s="41">
        <v>2018</v>
      </c>
      <c r="B2063" s="49" t="s">
        <v>1397</v>
      </c>
      <c r="C2063" s="46">
        <v>9.646666666666668E-3</v>
      </c>
      <c r="D2063" s="46">
        <v>1.9293333333333336E-2</v>
      </c>
      <c r="E2063" s="46">
        <v>2.8940000000000004E-2</v>
      </c>
      <c r="F2063" s="46">
        <v>3.8586666666666672E-2</v>
      </c>
      <c r="G2063" s="46">
        <v>4.8233333333333336E-2</v>
      </c>
      <c r="H2063" s="46">
        <v>5.7880000000000001E-2</v>
      </c>
      <c r="I2063" s="46">
        <v>6.7526666666666665E-2</v>
      </c>
      <c r="J2063" s="46">
        <v>7.717333333333333E-2</v>
      </c>
      <c r="K2063" s="46">
        <v>8.6819999999999994E-2</v>
      </c>
      <c r="L2063" s="47">
        <v>9.6466666666666673E-2</v>
      </c>
    </row>
    <row r="2064" spans="1:12" ht="25.5">
      <c r="A2064" s="41">
        <v>2019</v>
      </c>
      <c r="B2064" s="49" t="s">
        <v>1398</v>
      </c>
      <c r="C2064" s="46">
        <v>1.9433333333333332E-3</v>
      </c>
      <c r="D2064" s="46">
        <v>3.8866666666666663E-3</v>
      </c>
      <c r="E2064" s="46">
        <v>5.8299999999999992E-3</v>
      </c>
      <c r="F2064" s="46">
        <v>7.7733333333333326E-3</v>
      </c>
      <c r="G2064" s="46">
        <v>9.7166666666666651E-3</v>
      </c>
      <c r="H2064" s="46">
        <v>1.1659999999999997E-2</v>
      </c>
      <c r="I2064" s="46">
        <v>1.360333333333333E-2</v>
      </c>
      <c r="J2064" s="46">
        <v>1.5546666666666663E-2</v>
      </c>
      <c r="K2064" s="46">
        <v>1.7489999999999995E-2</v>
      </c>
      <c r="L2064" s="47">
        <v>1.9433333333333327E-2</v>
      </c>
    </row>
    <row r="2065" spans="1:12" ht="25.5">
      <c r="A2065" s="41">
        <v>2020</v>
      </c>
      <c r="B2065" s="49" t="s">
        <v>1399</v>
      </c>
      <c r="C2065" s="46">
        <v>2.0933333333333333E-3</v>
      </c>
      <c r="D2065" s="46">
        <v>4.1866666666666667E-3</v>
      </c>
      <c r="E2065" s="46">
        <v>6.28E-3</v>
      </c>
      <c r="F2065" s="46">
        <v>8.3733333333333333E-3</v>
      </c>
      <c r="G2065" s="46">
        <v>1.0466666666666669E-2</v>
      </c>
      <c r="H2065" s="46">
        <v>1.2560000000000002E-2</v>
      </c>
      <c r="I2065" s="46">
        <v>1.4653333333333338E-2</v>
      </c>
      <c r="J2065" s="46">
        <v>1.674666666666667E-2</v>
      </c>
      <c r="K2065" s="46">
        <v>1.8840000000000006E-2</v>
      </c>
      <c r="L2065" s="47">
        <v>2.0933333333333339E-2</v>
      </c>
    </row>
    <row r="2066" spans="1:12" ht="25.5">
      <c r="A2066" s="41">
        <v>2021</v>
      </c>
      <c r="B2066" s="49" t="s">
        <v>1399</v>
      </c>
      <c r="C2066" s="46">
        <v>1.6099999999999999E-3</v>
      </c>
      <c r="D2066" s="46">
        <v>3.2199999999999998E-3</v>
      </c>
      <c r="E2066" s="46">
        <v>4.8299999999999992E-3</v>
      </c>
      <c r="F2066" s="46">
        <v>6.4399999999999995E-3</v>
      </c>
      <c r="G2066" s="46">
        <v>8.0499999999999999E-3</v>
      </c>
      <c r="H2066" s="46">
        <v>9.6599999999999984E-3</v>
      </c>
      <c r="I2066" s="46">
        <v>1.1269999999999999E-2</v>
      </c>
      <c r="J2066" s="46">
        <v>1.2879999999999999E-2</v>
      </c>
      <c r="K2066" s="46">
        <v>1.4489999999999998E-2</v>
      </c>
      <c r="L2066" s="47">
        <v>1.6099999999999996E-2</v>
      </c>
    </row>
    <row r="2067" spans="1:12" ht="12.75">
      <c r="A2067" s="41">
        <v>2022</v>
      </c>
      <c r="B2067" s="49" t="s">
        <v>1400</v>
      </c>
      <c r="C2067" s="46">
        <v>6.3333333333333332E-5</v>
      </c>
      <c r="D2067" s="46">
        <v>1.2666666666666666E-4</v>
      </c>
      <c r="E2067" s="46">
        <v>1.9000000000000001E-4</v>
      </c>
      <c r="F2067" s="46">
        <v>2.5333333333333333E-4</v>
      </c>
      <c r="G2067" s="46">
        <v>3.1666666666666665E-4</v>
      </c>
      <c r="H2067" s="46">
        <v>3.8000000000000002E-4</v>
      </c>
      <c r="I2067" s="46">
        <v>4.4333333333333329E-4</v>
      </c>
      <c r="J2067" s="46">
        <v>5.0666666666666666E-4</v>
      </c>
      <c r="K2067" s="46">
        <v>5.6999999999999998E-4</v>
      </c>
      <c r="L2067" s="47">
        <v>6.333333333333334E-4</v>
      </c>
    </row>
    <row r="2068" spans="1:12" ht="25.5">
      <c r="A2068" s="41">
        <v>2023</v>
      </c>
      <c r="B2068" s="49" t="s">
        <v>1401</v>
      </c>
      <c r="C2068" s="46">
        <v>2.8500000000000001E-3</v>
      </c>
      <c r="D2068" s="46">
        <v>5.7000000000000002E-3</v>
      </c>
      <c r="E2068" s="46">
        <v>8.5500000000000003E-3</v>
      </c>
      <c r="F2068" s="46">
        <v>1.14E-2</v>
      </c>
      <c r="G2068" s="46">
        <v>1.4249999999999999E-2</v>
      </c>
      <c r="H2068" s="46">
        <v>1.7100000000000001E-2</v>
      </c>
      <c r="I2068" s="46">
        <v>1.9950000000000002E-2</v>
      </c>
      <c r="J2068" s="46">
        <v>2.2800000000000001E-2</v>
      </c>
      <c r="K2068" s="46">
        <v>2.5649999999999999E-2</v>
      </c>
      <c r="L2068" s="47">
        <v>2.8499999999999998E-2</v>
      </c>
    </row>
    <row r="2069" spans="1:12" ht="25.5">
      <c r="A2069" s="41">
        <v>2024</v>
      </c>
      <c r="B2069" s="49" t="s">
        <v>1402</v>
      </c>
      <c r="C2069" s="46">
        <v>2.1199999999999999E-3</v>
      </c>
      <c r="D2069" s="46">
        <v>4.2399999999999998E-3</v>
      </c>
      <c r="E2069" s="46">
        <v>6.3599999999999993E-3</v>
      </c>
      <c r="F2069" s="46">
        <v>8.4799999999999997E-3</v>
      </c>
      <c r="G2069" s="46">
        <v>1.06E-2</v>
      </c>
      <c r="H2069" s="46">
        <v>1.2719999999999999E-2</v>
      </c>
      <c r="I2069" s="46">
        <v>1.4840000000000001E-2</v>
      </c>
      <c r="J2069" s="46">
        <v>1.6959999999999999E-2</v>
      </c>
      <c r="K2069" s="46">
        <v>1.908E-2</v>
      </c>
      <c r="L2069" s="47">
        <v>2.1199999999999997E-2</v>
      </c>
    </row>
    <row r="2070" spans="1:12" ht="25.5">
      <c r="A2070" s="41">
        <v>2025</v>
      </c>
      <c r="B2070" s="49" t="s">
        <v>1403</v>
      </c>
      <c r="C2070" s="46">
        <v>1.4166666666666668E-3</v>
      </c>
      <c r="D2070" s="46">
        <v>2.8333333333333335E-3</v>
      </c>
      <c r="E2070" s="46">
        <v>4.2500000000000003E-3</v>
      </c>
      <c r="F2070" s="46">
        <v>5.6666666666666671E-3</v>
      </c>
      <c r="G2070" s="46">
        <v>7.0833333333333338E-3</v>
      </c>
      <c r="H2070" s="46">
        <v>8.5000000000000006E-3</v>
      </c>
      <c r="I2070" s="46">
        <v>9.9166666666666674E-3</v>
      </c>
      <c r="J2070" s="46">
        <v>1.1333333333333334E-2</v>
      </c>
      <c r="K2070" s="46">
        <v>1.2750000000000001E-2</v>
      </c>
      <c r="L2070" s="47">
        <v>1.4166666666666668E-2</v>
      </c>
    </row>
    <row r="2071" spans="1:12" ht="25.5">
      <c r="A2071" s="41">
        <v>2026</v>
      </c>
      <c r="B2071" s="49" t="s">
        <v>1404</v>
      </c>
      <c r="C2071" s="46">
        <v>9.8333333333333345E-4</v>
      </c>
      <c r="D2071" s="46">
        <v>1.9666666666666669E-3</v>
      </c>
      <c r="E2071" s="46">
        <v>2.9500000000000004E-3</v>
      </c>
      <c r="F2071" s="46">
        <v>3.9333333333333338E-3</v>
      </c>
      <c r="G2071" s="46">
        <v>4.9166666666666664E-3</v>
      </c>
      <c r="H2071" s="46">
        <v>5.9000000000000007E-3</v>
      </c>
      <c r="I2071" s="46">
        <v>6.8833333333333351E-3</v>
      </c>
      <c r="J2071" s="46">
        <v>7.8666666666666676E-3</v>
      </c>
      <c r="K2071" s="46">
        <v>8.850000000000002E-3</v>
      </c>
      <c r="L2071" s="47">
        <v>9.8333333333333363E-3</v>
      </c>
    </row>
    <row r="2072" spans="1:12" ht="25.5">
      <c r="A2072" s="41">
        <v>2027</v>
      </c>
      <c r="B2072" s="49" t="s">
        <v>1405</v>
      </c>
      <c r="C2072" s="46">
        <v>7.7499999999999999E-3</v>
      </c>
      <c r="D2072" s="46">
        <v>1.55E-2</v>
      </c>
      <c r="E2072" s="46">
        <v>2.325E-2</v>
      </c>
      <c r="F2072" s="46">
        <v>3.1E-2</v>
      </c>
      <c r="G2072" s="46">
        <v>3.875E-2</v>
      </c>
      <c r="H2072" s="46">
        <v>4.65E-2</v>
      </c>
      <c r="I2072" s="46">
        <v>5.425E-2</v>
      </c>
      <c r="J2072" s="46">
        <v>6.2E-2</v>
      </c>
      <c r="K2072" s="46">
        <v>6.9750000000000006E-2</v>
      </c>
      <c r="L2072" s="47">
        <v>7.7499999999999999E-2</v>
      </c>
    </row>
    <row r="2073" spans="1:12" ht="25.5">
      <c r="A2073" s="41">
        <v>2028</v>
      </c>
      <c r="B2073" s="49" t="s">
        <v>1406</v>
      </c>
      <c r="C2073" s="46">
        <v>3.0799999999999998E-3</v>
      </c>
      <c r="D2073" s="46">
        <v>6.1599999999999997E-3</v>
      </c>
      <c r="E2073" s="46">
        <v>9.2399999999999999E-3</v>
      </c>
      <c r="F2073" s="46">
        <v>1.2319999999999999E-2</v>
      </c>
      <c r="G2073" s="46">
        <v>1.54E-2</v>
      </c>
      <c r="H2073" s="46">
        <v>1.8480000000000003E-2</v>
      </c>
      <c r="I2073" s="46">
        <v>2.1560000000000003E-2</v>
      </c>
      <c r="J2073" s="46">
        <v>2.4640000000000002E-2</v>
      </c>
      <c r="K2073" s="46">
        <v>2.7720000000000005E-2</v>
      </c>
      <c r="L2073" s="47">
        <v>3.0800000000000008E-2</v>
      </c>
    </row>
    <row r="2074" spans="1:12" ht="25.5">
      <c r="A2074" s="41">
        <v>2029</v>
      </c>
      <c r="B2074" s="49" t="s">
        <v>1407</v>
      </c>
      <c r="C2074" s="46">
        <v>6.5333333333333324E-4</v>
      </c>
      <c r="D2074" s="46">
        <v>1.3066666666666665E-3</v>
      </c>
      <c r="E2074" s="46">
        <v>1.9599999999999999E-3</v>
      </c>
      <c r="F2074" s="46">
        <v>2.613333333333333E-3</v>
      </c>
      <c r="G2074" s="46">
        <v>3.2666666666666664E-3</v>
      </c>
      <c r="H2074" s="46">
        <v>3.9199999999999999E-3</v>
      </c>
      <c r="I2074" s="46">
        <v>4.573333333333332E-3</v>
      </c>
      <c r="J2074" s="46">
        <v>5.2266666666666659E-3</v>
      </c>
      <c r="K2074" s="46">
        <v>5.8799999999999981E-3</v>
      </c>
      <c r="L2074" s="47">
        <v>6.533333333333332E-3</v>
      </c>
    </row>
    <row r="2075" spans="1:12" ht="25.5">
      <c r="A2075" s="41">
        <v>2030</v>
      </c>
      <c r="B2075" s="49" t="s">
        <v>1408</v>
      </c>
      <c r="C2075" s="46">
        <v>9.8799999999999999E-3</v>
      </c>
      <c r="D2075" s="46">
        <v>1.976E-2</v>
      </c>
      <c r="E2075" s="46">
        <v>2.964E-2</v>
      </c>
      <c r="F2075" s="46">
        <v>3.952E-2</v>
      </c>
      <c r="G2075" s="46">
        <v>4.9399999999999993E-2</v>
      </c>
      <c r="H2075" s="46">
        <v>5.9279999999999985E-2</v>
      </c>
      <c r="I2075" s="46">
        <v>6.9159999999999985E-2</v>
      </c>
      <c r="J2075" s="46">
        <v>7.9039999999999985E-2</v>
      </c>
      <c r="K2075" s="46">
        <v>8.8919999999999971E-2</v>
      </c>
      <c r="L2075" s="47">
        <v>9.8799999999999985E-2</v>
      </c>
    </row>
    <row r="2076" spans="1:12" ht="25.5">
      <c r="A2076" s="41">
        <v>2031</v>
      </c>
      <c r="B2076" s="49" t="s">
        <v>1408</v>
      </c>
      <c r="C2076" s="46">
        <v>1.5933333333333334E-2</v>
      </c>
      <c r="D2076" s="46">
        <v>3.1866666666666668E-2</v>
      </c>
      <c r="E2076" s="46">
        <v>4.7800000000000002E-2</v>
      </c>
      <c r="F2076" s="46">
        <v>6.3733333333333336E-2</v>
      </c>
      <c r="G2076" s="46">
        <v>7.9666666666666691E-2</v>
      </c>
      <c r="H2076" s="46">
        <v>9.5600000000000018E-2</v>
      </c>
      <c r="I2076" s="46">
        <v>0.11153333333333337</v>
      </c>
      <c r="J2076" s="46">
        <v>0.1274666666666667</v>
      </c>
      <c r="K2076" s="46">
        <v>0.14340000000000006</v>
      </c>
      <c r="L2076" s="47">
        <v>0.15933333333333338</v>
      </c>
    </row>
    <row r="2077" spans="1:12" ht="25.5">
      <c r="A2077" s="41">
        <v>2032</v>
      </c>
      <c r="B2077" s="49" t="s">
        <v>1409</v>
      </c>
      <c r="C2077" s="46">
        <v>4.2833333333333334E-3</v>
      </c>
      <c r="D2077" s="46">
        <v>8.5666666666666669E-3</v>
      </c>
      <c r="E2077" s="46">
        <v>1.285E-2</v>
      </c>
      <c r="F2077" s="46">
        <v>1.7133333333333334E-2</v>
      </c>
      <c r="G2077" s="46">
        <v>2.1416666666666667E-2</v>
      </c>
      <c r="H2077" s="46">
        <v>2.5700000000000001E-2</v>
      </c>
      <c r="I2077" s="46">
        <v>2.9983333333333334E-2</v>
      </c>
      <c r="J2077" s="46">
        <v>3.4266666666666667E-2</v>
      </c>
      <c r="K2077" s="46">
        <v>3.8550000000000001E-2</v>
      </c>
      <c r="L2077" s="47">
        <v>4.2833333333333334E-2</v>
      </c>
    </row>
    <row r="2078" spans="1:12" ht="12.75">
      <c r="A2078" s="41">
        <v>2033</v>
      </c>
      <c r="B2078" s="49" t="s">
        <v>1410</v>
      </c>
      <c r="C2078" s="46">
        <v>6.5056666666666665E-2</v>
      </c>
      <c r="D2078" s="46">
        <v>0.13011333333333333</v>
      </c>
      <c r="E2078" s="46">
        <v>0.19517000000000001</v>
      </c>
      <c r="F2078" s="46">
        <v>0.26022666666666666</v>
      </c>
      <c r="G2078" s="46">
        <v>0.32528333333333331</v>
      </c>
      <c r="H2078" s="46">
        <v>0.39034000000000002</v>
      </c>
      <c r="I2078" s="46">
        <v>0.45539666666666662</v>
      </c>
      <c r="J2078" s="46">
        <v>0.52045333333333332</v>
      </c>
      <c r="K2078" s="46">
        <v>0.58550999999999997</v>
      </c>
      <c r="L2078" s="47">
        <v>0.65056666666666674</v>
      </c>
    </row>
    <row r="2079" spans="1:12" ht="25.5">
      <c r="A2079" s="41">
        <v>2034</v>
      </c>
      <c r="B2079" s="49" t="s">
        <v>1411</v>
      </c>
      <c r="C2079" s="46">
        <v>3.0233333333333336E-3</v>
      </c>
      <c r="D2079" s="46">
        <v>6.0466666666666672E-3</v>
      </c>
      <c r="E2079" s="46">
        <v>9.0700000000000017E-3</v>
      </c>
      <c r="F2079" s="46">
        <v>1.2093333333333334E-2</v>
      </c>
      <c r="G2079" s="46">
        <v>1.5116666666666667E-2</v>
      </c>
      <c r="H2079" s="46">
        <v>1.814E-2</v>
      </c>
      <c r="I2079" s="46">
        <v>2.1163333333333333E-2</v>
      </c>
      <c r="J2079" s="46">
        <v>2.4186666666666669E-2</v>
      </c>
      <c r="K2079" s="46">
        <v>2.7209999999999998E-2</v>
      </c>
      <c r="L2079" s="47">
        <v>3.0233333333333334E-2</v>
      </c>
    </row>
    <row r="2080" spans="1:12" ht="25.5">
      <c r="A2080" s="41">
        <v>2035</v>
      </c>
      <c r="B2080" s="49" t="s">
        <v>1412</v>
      </c>
      <c r="C2080" s="46">
        <v>3.2666666666666662E-4</v>
      </c>
      <c r="D2080" s="46">
        <v>6.5333333333333324E-4</v>
      </c>
      <c r="E2080" s="46">
        <v>9.7999999999999997E-4</v>
      </c>
      <c r="F2080" s="46">
        <v>1.3066666666666665E-3</v>
      </c>
      <c r="G2080" s="46">
        <v>1.6333333333333332E-3</v>
      </c>
      <c r="H2080" s="46">
        <v>1.9599999999999999E-3</v>
      </c>
      <c r="I2080" s="46">
        <v>2.286666666666666E-3</v>
      </c>
      <c r="J2080" s="46">
        <v>2.613333333333333E-3</v>
      </c>
      <c r="K2080" s="46">
        <v>2.939999999999999E-3</v>
      </c>
      <c r="L2080" s="47">
        <v>3.266666666666666E-3</v>
      </c>
    </row>
    <row r="2081" spans="1:12" ht="25.5">
      <c r="A2081" s="41">
        <v>2036</v>
      </c>
      <c r="B2081" s="49" t="s">
        <v>1412</v>
      </c>
      <c r="C2081" s="46">
        <v>8.8333333333333337E-3</v>
      </c>
      <c r="D2081" s="46">
        <v>1.7666666666666667E-2</v>
      </c>
      <c r="E2081" s="46">
        <v>2.6500000000000003E-2</v>
      </c>
      <c r="F2081" s="46">
        <v>3.5333333333333335E-2</v>
      </c>
      <c r="G2081" s="46">
        <v>4.4166666666666667E-2</v>
      </c>
      <c r="H2081" s="46">
        <v>5.3000000000000005E-2</v>
      </c>
      <c r="I2081" s="46">
        <v>6.1833333333333337E-2</v>
      </c>
      <c r="J2081" s="46">
        <v>7.0666666666666669E-2</v>
      </c>
      <c r="K2081" s="46">
        <v>7.9500000000000001E-2</v>
      </c>
      <c r="L2081" s="47">
        <v>8.8333333333333333E-2</v>
      </c>
    </row>
    <row r="2082" spans="1:12" ht="12.75">
      <c r="A2082" s="41">
        <v>2037</v>
      </c>
      <c r="B2082" s="49" t="s">
        <v>1413</v>
      </c>
      <c r="C2082" s="46">
        <v>1.8666666666666666E-4</v>
      </c>
      <c r="D2082" s="46">
        <v>3.7333333333333332E-4</v>
      </c>
      <c r="E2082" s="46">
        <v>5.5999999999999995E-4</v>
      </c>
      <c r="F2082" s="46">
        <v>7.4666666666666664E-4</v>
      </c>
      <c r="G2082" s="46">
        <v>9.3333333333333322E-4</v>
      </c>
      <c r="H2082" s="46">
        <v>1.1199999999999999E-3</v>
      </c>
      <c r="I2082" s="46">
        <v>1.3066666666666665E-3</v>
      </c>
      <c r="J2082" s="46">
        <v>1.4933333333333331E-3</v>
      </c>
      <c r="K2082" s="46">
        <v>1.6799999999999996E-3</v>
      </c>
      <c r="L2082" s="47">
        <v>1.8666666666666662E-3</v>
      </c>
    </row>
    <row r="2083" spans="1:12" ht="51">
      <c r="A2083" s="41">
        <v>2038</v>
      </c>
      <c r="B2083" s="49" t="s">
        <v>1414</v>
      </c>
      <c r="C2083" s="46">
        <v>2.5733333333333337E-3</v>
      </c>
      <c r="D2083" s="46">
        <v>5.1466666666666674E-3</v>
      </c>
      <c r="E2083" s="46">
        <v>7.7200000000000012E-3</v>
      </c>
      <c r="F2083" s="46">
        <v>1.0293333333333335E-2</v>
      </c>
      <c r="G2083" s="46">
        <v>1.2866666666666667E-2</v>
      </c>
      <c r="H2083" s="46">
        <v>1.5439999999999999E-2</v>
      </c>
      <c r="I2083" s="46">
        <v>1.8013333333333333E-2</v>
      </c>
      <c r="J2083" s="46">
        <v>2.0586666666666666E-2</v>
      </c>
      <c r="K2083" s="46">
        <v>2.316E-2</v>
      </c>
      <c r="L2083" s="47">
        <v>2.5733333333333334E-2</v>
      </c>
    </row>
    <row r="2084" spans="1:12" ht="12.75">
      <c r="A2084" s="41">
        <v>2039</v>
      </c>
      <c r="B2084" s="49" t="s">
        <v>1415</v>
      </c>
      <c r="C2084" s="46">
        <v>1.3333333333333335E-5</v>
      </c>
      <c r="D2084" s="46">
        <v>2.666666666666667E-5</v>
      </c>
      <c r="E2084" s="46">
        <v>4.0000000000000003E-5</v>
      </c>
      <c r="F2084" s="46">
        <v>5.333333333333334E-5</v>
      </c>
      <c r="G2084" s="46">
        <v>6.666666666666667E-5</v>
      </c>
      <c r="H2084" s="46">
        <v>7.9999999999999993E-5</v>
      </c>
      <c r="I2084" s="46">
        <v>9.333333333333333E-5</v>
      </c>
      <c r="J2084" s="46">
        <v>1.0666666666666667E-4</v>
      </c>
      <c r="K2084" s="46">
        <v>1.1999999999999999E-4</v>
      </c>
      <c r="L2084" s="47">
        <v>1.3333333333333331E-4</v>
      </c>
    </row>
    <row r="2085" spans="1:12" ht="25.5">
      <c r="A2085" s="41">
        <v>2040</v>
      </c>
      <c r="B2085" s="49" t="s">
        <v>1416</v>
      </c>
      <c r="C2085" s="46">
        <v>3.5666666666666672E-3</v>
      </c>
      <c r="D2085" s="46">
        <v>7.1333333333333344E-3</v>
      </c>
      <c r="E2085" s="46">
        <v>1.0700000000000001E-2</v>
      </c>
      <c r="F2085" s="46">
        <v>1.4266666666666669E-2</v>
      </c>
      <c r="G2085" s="46">
        <v>1.7833333333333333E-2</v>
      </c>
      <c r="H2085" s="46">
        <v>2.1400000000000002E-2</v>
      </c>
      <c r="I2085" s="46">
        <v>2.4966666666666665E-2</v>
      </c>
      <c r="J2085" s="46">
        <v>2.8533333333333334E-2</v>
      </c>
      <c r="K2085" s="46">
        <v>3.2099999999999997E-2</v>
      </c>
      <c r="L2085" s="47">
        <v>3.5666666666666666E-2</v>
      </c>
    </row>
    <row r="2086" spans="1:12" ht="25.5">
      <c r="A2086" s="41">
        <v>2041</v>
      </c>
      <c r="B2086" s="49" t="s">
        <v>1417</v>
      </c>
      <c r="C2086" s="46">
        <v>1.5066666666666668E-3</v>
      </c>
      <c r="D2086" s="46">
        <v>3.0133333333333336E-3</v>
      </c>
      <c r="E2086" s="46">
        <v>4.5200000000000006E-3</v>
      </c>
      <c r="F2086" s="46">
        <v>6.0266666666666672E-3</v>
      </c>
      <c r="G2086" s="46">
        <v>7.5333333333333346E-3</v>
      </c>
      <c r="H2086" s="46">
        <v>9.0400000000000029E-3</v>
      </c>
      <c r="I2086" s="46">
        <v>1.0546666666666669E-2</v>
      </c>
      <c r="J2086" s="46">
        <v>1.2053333333333336E-2</v>
      </c>
      <c r="K2086" s="46">
        <v>1.3560000000000004E-2</v>
      </c>
      <c r="L2086" s="47">
        <v>1.5066666666666673E-2</v>
      </c>
    </row>
    <row r="2087" spans="1:12" ht="12.75">
      <c r="A2087" s="41">
        <v>2042</v>
      </c>
      <c r="B2087" s="49" t="s">
        <v>1418</v>
      </c>
      <c r="C2087" s="46">
        <v>1.4033333333333333E-3</v>
      </c>
      <c r="D2087" s="46">
        <v>2.8066666666666665E-3</v>
      </c>
      <c r="E2087" s="46">
        <v>4.2100000000000002E-3</v>
      </c>
      <c r="F2087" s="46">
        <v>5.613333333333333E-3</v>
      </c>
      <c r="G2087" s="46">
        <v>7.0166666666666676E-3</v>
      </c>
      <c r="H2087" s="46">
        <v>8.4200000000000004E-3</v>
      </c>
      <c r="I2087" s="46">
        <v>9.823333333333335E-3</v>
      </c>
      <c r="J2087" s="46">
        <v>1.1226666666666668E-2</v>
      </c>
      <c r="K2087" s="46">
        <v>1.2630000000000001E-2</v>
      </c>
      <c r="L2087" s="47">
        <v>1.4033333333333335E-2</v>
      </c>
    </row>
    <row r="2088" spans="1:12" ht="12.75">
      <c r="A2088" s="41">
        <v>2043</v>
      </c>
      <c r="B2088" s="49" t="s">
        <v>1419</v>
      </c>
      <c r="C2088" s="46">
        <v>3.8433333333333332E-3</v>
      </c>
      <c r="D2088" s="46">
        <v>7.6866666666666663E-3</v>
      </c>
      <c r="E2088" s="46">
        <v>1.1529999999999999E-2</v>
      </c>
      <c r="F2088" s="46">
        <v>1.5373333333333333E-2</v>
      </c>
      <c r="G2088" s="46">
        <v>1.9216666666666667E-2</v>
      </c>
      <c r="H2088" s="46">
        <v>2.3060000000000001E-2</v>
      </c>
      <c r="I2088" s="46">
        <v>2.6903333333333335E-2</v>
      </c>
      <c r="J2088" s="46">
        <v>3.0746666666666665E-2</v>
      </c>
      <c r="K2088" s="46">
        <v>3.4590000000000003E-2</v>
      </c>
      <c r="L2088" s="47">
        <v>3.8433333333333333E-2</v>
      </c>
    </row>
    <row r="2089" spans="1:12" ht="12.75">
      <c r="A2089" s="41">
        <v>2044</v>
      </c>
      <c r="B2089" s="49" t="s">
        <v>1420</v>
      </c>
      <c r="C2089" s="46">
        <v>1.8979999999999997E-2</v>
      </c>
      <c r="D2089" s="46">
        <v>3.7959999999999994E-2</v>
      </c>
      <c r="E2089" s="46">
        <v>5.6939999999999991E-2</v>
      </c>
      <c r="F2089" s="46">
        <v>7.5919999999999987E-2</v>
      </c>
      <c r="G2089" s="46">
        <v>9.4899999999999998E-2</v>
      </c>
      <c r="H2089" s="46">
        <v>0.11388000000000001</v>
      </c>
      <c r="I2089" s="46">
        <v>0.13286000000000001</v>
      </c>
      <c r="J2089" s="46">
        <v>0.15184</v>
      </c>
      <c r="K2089" s="46">
        <v>0.17082000000000003</v>
      </c>
      <c r="L2089" s="47">
        <v>0.1898</v>
      </c>
    </row>
    <row r="2090" spans="1:12" ht="12.75">
      <c r="A2090" s="41">
        <v>2045</v>
      </c>
      <c r="B2090" s="49" t="s">
        <v>1421</v>
      </c>
      <c r="C2090" s="46">
        <v>2.816666666666667E-3</v>
      </c>
      <c r="D2090" s="46">
        <v>5.6333333333333339E-3</v>
      </c>
      <c r="E2090" s="46">
        <v>8.4500000000000009E-3</v>
      </c>
      <c r="F2090" s="46">
        <v>1.1266666666666668E-2</v>
      </c>
      <c r="G2090" s="46">
        <v>1.4083333333333333E-2</v>
      </c>
      <c r="H2090" s="46">
        <v>1.6900000000000002E-2</v>
      </c>
      <c r="I2090" s="46">
        <v>1.9716666666666671E-2</v>
      </c>
      <c r="J2090" s="46">
        <v>2.2533333333333336E-2</v>
      </c>
      <c r="K2090" s="46">
        <v>2.5350000000000004E-2</v>
      </c>
      <c r="L2090" s="47">
        <v>2.8166666666666666E-2</v>
      </c>
    </row>
    <row r="2091" spans="1:12" ht="25.5">
      <c r="A2091" s="41">
        <v>2046</v>
      </c>
      <c r="B2091" s="49" t="s">
        <v>1422</v>
      </c>
      <c r="C2091" s="46">
        <v>1.4599999999999999E-3</v>
      </c>
      <c r="D2091" s="46">
        <v>2.9199999999999999E-3</v>
      </c>
      <c r="E2091" s="46">
        <v>4.3800000000000002E-3</v>
      </c>
      <c r="F2091" s="46">
        <v>5.8399999999999997E-3</v>
      </c>
      <c r="G2091" s="46">
        <v>7.2999999999999992E-3</v>
      </c>
      <c r="H2091" s="46">
        <v>8.7599999999999987E-3</v>
      </c>
      <c r="I2091" s="46">
        <v>1.0219999999999998E-2</v>
      </c>
      <c r="J2091" s="46">
        <v>1.1679999999999998E-2</v>
      </c>
      <c r="K2091" s="46">
        <v>1.3139999999999999E-2</v>
      </c>
      <c r="L2091" s="47">
        <v>1.4599999999999998E-2</v>
      </c>
    </row>
    <row r="2092" spans="1:12" ht="25.5">
      <c r="A2092" s="41">
        <v>2047</v>
      </c>
      <c r="B2092" s="49" t="s">
        <v>1423</v>
      </c>
      <c r="C2092" s="46">
        <v>8.3333333333333344E-5</v>
      </c>
      <c r="D2092" s="46">
        <v>1.6666666666666669E-4</v>
      </c>
      <c r="E2092" s="46">
        <v>2.5000000000000001E-4</v>
      </c>
      <c r="F2092" s="46">
        <v>3.3333333333333338E-4</v>
      </c>
      <c r="G2092" s="46">
        <v>4.1666666666666664E-4</v>
      </c>
      <c r="H2092" s="46">
        <v>5.0000000000000001E-4</v>
      </c>
      <c r="I2092" s="46">
        <v>5.8333333333333327E-4</v>
      </c>
      <c r="J2092" s="46">
        <v>6.6666666666666664E-4</v>
      </c>
      <c r="K2092" s="46">
        <v>7.5000000000000002E-4</v>
      </c>
      <c r="L2092" s="47">
        <v>8.3333333333333328E-4</v>
      </c>
    </row>
    <row r="2093" spans="1:12" ht="25.5">
      <c r="A2093" s="41">
        <v>2048</v>
      </c>
      <c r="B2093" s="49" t="s">
        <v>1424</v>
      </c>
      <c r="C2093" s="46">
        <v>0.16616333333333333</v>
      </c>
      <c r="D2093" s="46">
        <v>0.33232666666666666</v>
      </c>
      <c r="E2093" s="46">
        <v>0.49848999999999999</v>
      </c>
      <c r="F2093" s="46">
        <v>0.66465333333333332</v>
      </c>
      <c r="G2093" s="46">
        <v>0.83081666666666654</v>
      </c>
      <c r="H2093" s="46">
        <v>0.99697999999999976</v>
      </c>
      <c r="I2093" s="46">
        <v>1.1631433333333332</v>
      </c>
      <c r="J2093" s="46">
        <v>1.3293066666666664</v>
      </c>
      <c r="K2093" s="46">
        <v>1.4954699999999996</v>
      </c>
      <c r="L2093" s="47">
        <v>1.6616333333333331</v>
      </c>
    </row>
    <row r="2094" spans="1:12" ht="25.5">
      <c r="A2094" s="41">
        <v>2049</v>
      </c>
      <c r="B2094" s="49" t="s">
        <v>1424</v>
      </c>
      <c r="C2094" s="46">
        <v>0.12408333333333334</v>
      </c>
      <c r="D2094" s="46">
        <v>0.24816666666666667</v>
      </c>
      <c r="E2094" s="46">
        <v>0.37225000000000003</v>
      </c>
      <c r="F2094" s="46">
        <v>0.49633333333333335</v>
      </c>
      <c r="G2094" s="46">
        <v>0.62041666666666673</v>
      </c>
      <c r="H2094" s="46">
        <v>0.74450000000000016</v>
      </c>
      <c r="I2094" s="46">
        <v>0.86858333333333348</v>
      </c>
      <c r="J2094" s="46">
        <v>0.99266666666666681</v>
      </c>
      <c r="K2094" s="46">
        <v>1.1167500000000001</v>
      </c>
      <c r="L2094" s="47">
        <v>1.2408333333333337</v>
      </c>
    </row>
    <row r="2095" spans="1:12" ht="25.5">
      <c r="A2095" s="41">
        <v>2050</v>
      </c>
      <c r="B2095" s="49" t="s">
        <v>1424</v>
      </c>
      <c r="C2095" s="46">
        <v>0.12791666666666668</v>
      </c>
      <c r="D2095" s="46">
        <v>0.25583333333333336</v>
      </c>
      <c r="E2095" s="46">
        <v>0.38375000000000004</v>
      </c>
      <c r="F2095" s="46">
        <v>0.51166666666666671</v>
      </c>
      <c r="G2095" s="46">
        <v>0.63958333333333339</v>
      </c>
      <c r="H2095" s="46">
        <v>0.76750000000000007</v>
      </c>
      <c r="I2095" s="46">
        <v>0.89541666666666675</v>
      </c>
      <c r="J2095" s="46">
        <v>1.0233333333333334</v>
      </c>
      <c r="K2095" s="46">
        <v>1.1512500000000001</v>
      </c>
      <c r="L2095" s="47">
        <v>1.2791666666666668</v>
      </c>
    </row>
    <row r="2096" spans="1:12" ht="25.5">
      <c r="A2096" s="41">
        <v>2051</v>
      </c>
      <c r="B2096" s="49" t="s">
        <v>1425</v>
      </c>
      <c r="C2096" s="46">
        <v>1.0833333333333333E-3</v>
      </c>
      <c r="D2096" s="46">
        <v>2.1666666666666666E-3</v>
      </c>
      <c r="E2096" s="46">
        <v>3.2499999999999999E-3</v>
      </c>
      <c r="F2096" s="46">
        <v>4.3333333333333331E-3</v>
      </c>
      <c r="G2096" s="46">
        <v>5.4166666666666669E-3</v>
      </c>
      <c r="H2096" s="46">
        <v>6.4999999999999997E-3</v>
      </c>
      <c r="I2096" s="46">
        <v>7.5833333333333326E-3</v>
      </c>
      <c r="J2096" s="46">
        <v>8.6666666666666663E-3</v>
      </c>
      <c r="K2096" s="46">
        <v>9.75E-3</v>
      </c>
      <c r="L2096" s="47">
        <v>1.0833333333333334E-2</v>
      </c>
    </row>
    <row r="2097" spans="1:12" ht="25.5">
      <c r="A2097" s="41">
        <v>2052</v>
      </c>
      <c r="B2097" s="49" t="s">
        <v>1426</v>
      </c>
      <c r="C2097" s="46">
        <v>5.1400000000000005E-3</v>
      </c>
      <c r="D2097" s="46">
        <v>1.0280000000000001E-2</v>
      </c>
      <c r="E2097" s="46">
        <v>1.5420000000000001E-2</v>
      </c>
      <c r="F2097" s="46">
        <v>2.0560000000000002E-2</v>
      </c>
      <c r="G2097" s="46">
        <v>2.5700000000000001E-2</v>
      </c>
      <c r="H2097" s="46">
        <v>3.0840000000000003E-2</v>
      </c>
      <c r="I2097" s="46">
        <v>3.5980000000000005E-2</v>
      </c>
      <c r="J2097" s="46">
        <v>4.1120000000000004E-2</v>
      </c>
      <c r="K2097" s="46">
        <v>4.6260000000000009E-2</v>
      </c>
      <c r="L2097" s="47">
        <v>5.1400000000000015E-2</v>
      </c>
    </row>
    <row r="2098" spans="1:12" ht="12.75">
      <c r="A2098" s="41">
        <v>2053</v>
      </c>
      <c r="B2098" s="49" t="s">
        <v>1427</v>
      </c>
      <c r="C2098" s="46">
        <v>2.3633333333333336E-3</v>
      </c>
      <c r="D2098" s="46">
        <v>4.7266666666666672E-3</v>
      </c>
      <c r="E2098" s="46">
        <v>7.0900000000000008E-3</v>
      </c>
      <c r="F2098" s="46">
        <v>9.4533333333333344E-3</v>
      </c>
      <c r="G2098" s="46">
        <v>1.1816666666666668E-2</v>
      </c>
      <c r="H2098" s="46">
        <v>1.4180000000000002E-2</v>
      </c>
      <c r="I2098" s="46">
        <v>1.6543333333333334E-2</v>
      </c>
      <c r="J2098" s="46">
        <v>1.8906666666666669E-2</v>
      </c>
      <c r="K2098" s="46">
        <v>2.1270000000000004E-2</v>
      </c>
      <c r="L2098" s="47">
        <v>2.3633333333333336E-2</v>
      </c>
    </row>
    <row r="2099" spans="1:12" ht="12.75">
      <c r="A2099" s="41">
        <v>2054</v>
      </c>
      <c r="B2099" s="49" t="s">
        <v>1428</v>
      </c>
      <c r="C2099" s="46">
        <v>4.0956666666666669E-2</v>
      </c>
      <c r="D2099" s="46">
        <v>8.1913333333333338E-2</v>
      </c>
      <c r="E2099" s="46">
        <v>0.12287000000000001</v>
      </c>
      <c r="F2099" s="46">
        <v>0.16382666666666668</v>
      </c>
      <c r="G2099" s="46">
        <v>0.20478333333333332</v>
      </c>
      <c r="H2099" s="46">
        <v>0.24573999999999996</v>
      </c>
      <c r="I2099" s="46">
        <v>0.2866966666666666</v>
      </c>
      <c r="J2099" s="46">
        <v>0.3276533333333333</v>
      </c>
      <c r="K2099" s="46">
        <v>0.36860999999999994</v>
      </c>
      <c r="L2099" s="47">
        <v>0.40956666666666663</v>
      </c>
    </row>
    <row r="2100" spans="1:12" ht="12.75">
      <c r="A2100" s="41">
        <v>2055</v>
      </c>
      <c r="B2100" s="49" t="s">
        <v>1429</v>
      </c>
      <c r="C2100" s="46">
        <v>9.9999999999999991E-6</v>
      </c>
      <c r="D2100" s="46">
        <v>1.9999999999999998E-5</v>
      </c>
      <c r="E2100" s="46">
        <v>2.9999999999999997E-5</v>
      </c>
      <c r="F2100" s="46">
        <v>3.9999999999999996E-5</v>
      </c>
      <c r="G2100" s="46">
        <v>5.0000000000000002E-5</v>
      </c>
      <c r="H2100" s="46">
        <v>6.0000000000000008E-5</v>
      </c>
      <c r="I2100" s="46">
        <v>7.0000000000000007E-5</v>
      </c>
      <c r="J2100" s="46">
        <v>8.0000000000000007E-5</v>
      </c>
      <c r="K2100" s="46">
        <v>9.0000000000000019E-5</v>
      </c>
      <c r="L2100" s="47">
        <v>1E-4</v>
      </c>
    </row>
    <row r="2101" spans="1:12" ht="12.75">
      <c r="A2101" s="41">
        <v>2056</v>
      </c>
      <c r="B2101" s="49" t="s">
        <v>1430</v>
      </c>
      <c r="C2101" s="46">
        <v>6.2533333333333347E-3</v>
      </c>
      <c r="D2101" s="46">
        <v>1.2506666666666669E-2</v>
      </c>
      <c r="E2101" s="46">
        <v>1.8760000000000006E-2</v>
      </c>
      <c r="F2101" s="46">
        <v>2.5013333333333339E-2</v>
      </c>
      <c r="G2101" s="46">
        <v>3.1266666666666672E-2</v>
      </c>
      <c r="H2101" s="46">
        <v>3.7520000000000005E-2</v>
      </c>
      <c r="I2101" s="46">
        <v>4.3773333333333338E-2</v>
      </c>
      <c r="J2101" s="46">
        <v>5.0026666666666678E-2</v>
      </c>
      <c r="K2101" s="46">
        <v>5.6280000000000011E-2</v>
      </c>
      <c r="L2101" s="47">
        <v>6.2533333333333344E-2</v>
      </c>
    </row>
    <row r="2102" spans="1:12" ht="25.5">
      <c r="A2102" s="41">
        <v>2057</v>
      </c>
      <c r="B2102" s="49" t="s">
        <v>1431</v>
      </c>
      <c r="C2102" s="46">
        <v>2.5666666666666665E-4</v>
      </c>
      <c r="D2102" s="46">
        <v>5.1333333333333331E-4</v>
      </c>
      <c r="E2102" s="46">
        <v>7.6999999999999996E-4</v>
      </c>
      <c r="F2102" s="46">
        <v>1.0266666666666666E-3</v>
      </c>
      <c r="G2102" s="46">
        <v>1.2833333333333329E-3</v>
      </c>
      <c r="H2102" s="46">
        <v>1.5399999999999997E-3</v>
      </c>
      <c r="I2102" s="46">
        <v>1.796666666666666E-3</v>
      </c>
      <c r="J2102" s="46">
        <v>2.0533333333333328E-3</v>
      </c>
      <c r="K2102" s="46">
        <v>2.3099999999999991E-3</v>
      </c>
      <c r="L2102" s="47">
        <v>2.5666666666666659E-3</v>
      </c>
    </row>
    <row r="2103" spans="1:12" ht="25.5">
      <c r="A2103" s="41">
        <v>2058</v>
      </c>
      <c r="B2103" s="49" t="s">
        <v>1432</v>
      </c>
      <c r="C2103" s="46">
        <v>6.3666666666666667E-4</v>
      </c>
      <c r="D2103" s="46">
        <v>1.2733333333333333E-3</v>
      </c>
      <c r="E2103" s="46">
        <v>1.91E-3</v>
      </c>
      <c r="F2103" s="46">
        <v>2.5466666666666667E-3</v>
      </c>
      <c r="G2103" s="46">
        <v>3.1833333333333336E-3</v>
      </c>
      <c r="H2103" s="46">
        <v>3.82E-3</v>
      </c>
      <c r="I2103" s="46">
        <v>4.4566666666666661E-3</v>
      </c>
      <c r="J2103" s="46">
        <v>5.0933333333333334E-3</v>
      </c>
      <c r="K2103" s="46">
        <v>5.729999999999999E-3</v>
      </c>
      <c r="L2103" s="47">
        <v>6.3666666666666663E-3</v>
      </c>
    </row>
    <row r="2104" spans="1:12" ht="25.5">
      <c r="A2104" s="41">
        <v>2059</v>
      </c>
      <c r="B2104" s="49" t="s">
        <v>1433</v>
      </c>
      <c r="C2104" s="46">
        <v>2.666666666666667E-3</v>
      </c>
      <c r="D2104" s="46">
        <v>5.333333333333334E-3</v>
      </c>
      <c r="E2104" s="46">
        <v>8.0000000000000002E-3</v>
      </c>
      <c r="F2104" s="46">
        <v>1.0666666666666668E-2</v>
      </c>
      <c r="G2104" s="46">
        <v>1.3333333333333332E-2</v>
      </c>
      <c r="H2104" s="46">
        <v>1.6E-2</v>
      </c>
      <c r="I2104" s="46">
        <v>1.8666666666666665E-2</v>
      </c>
      <c r="J2104" s="46">
        <v>2.1333333333333333E-2</v>
      </c>
      <c r="K2104" s="46">
        <v>2.4E-2</v>
      </c>
      <c r="L2104" s="47">
        <v>2.6666666666666665E-2</v>
      </c>
    </row>
    <row r="2105" spans="1:12" ht="25.5">
      <c r="A2105" s="41">
        <v>2060</v>
      </c>
      <c r="B2105" s="49" t="s">
        <v>1434</v>
      </c>
      <c r="C2105" s="46">
        <v>4.1333333333333326E-4</v>
      </c>
      <c r="D2105" s="46">
        <v>8.2666666666666652E-4</v>
      </c>
      <c r="E2105" s="46">
        <v>1.2399999999999998E-3</v>
      </c>
      <c r="F2105" s="46">
        <v>1.653333333333333E-3</v>
      </c>
      <c r="G2105" s="46">
        <v>2.0666666666666663E-3</v>
      </c>
      <c r="H2105" s="46">
        <v>2.48E-3</v>
      </c>
      <c r="I2105" s="46">
        <v>2.8933333333333333E-3</v>
      </c>
      <c r="J2105" s="46">
        <v>3.3066666666666661E-3</v>
      </c>
      <c r="K2105" s="46">
        <v>3.7199999999999993E-3</v>
      </c>
      <c r="L2105" s="47">
        <v>4.1333333333333326E-3</v>
      </c>
    </row>
    <row r="2106" spans="1:12" ht="12.75">
      <c r="A2106" s="41">
        <v>2061</v>
      </c>
      <c r="B2106" s="49" t="s">
        <v>1435</v>
      </c>
      <c r="C2106" s="46">
        <v>4.9133333333333321E-3</v>
      </c>
      <c r="D2106" s="46">
        <v>9.8266666666666641E-3</v>
      </c>
      <c r="E2106" s="46">
        <v>1.4739999999999996E-2</v>
      </c>
      <c r="F2106" s="46">
        <v>1.9653333333333328E-2</v>
      </c>
      <c r="G2106" s="46">
        <v>2.4566666666666664E-2</v>
      </c>
      <c r="H2106" s="46">
        <v>2.9479999999999999E-2</v>
      </c>
      <c r="I2106" s="46">
        <v>3.4393333333333331E-2</v>
      </c>
      <c r="J2106" s="46">
        <v>3.9306666666666663E-2</v>
      </c>
      <c r="K2106" s="46">
        <v>4.4219999999999995E-2</v>
      </c>
      <c r="L2106" s="47">
        <v>4.9133333333333327E-2</v>
      </c>
    </row>
    <row r="2107" spans="1:12" ht="12.75">
      <c r="A2107" s="41">
        <v>2062</v>
      </c>
      <c r="B2107" s="49" t="s">
        <v>1436</v>
      </c>
      <c r="C2107" s="46">
        <v>1.0693333333333332E-2</v>
      </c>
      <c r="D2107" s="46">
        <v>2.1386666666666665E-2</v>
      </c>
      <c r="E2107" s="46">
        <v>3.2079999999999997E-2</v>
      </c>
      <c r="F2107" s="46">
        <v>4.277333333333333E-2</v>
      </c>
      <c r="G2107" s="46">
        <v>5.3466666666666662E-2</v>
      </c>
      <c r="H2107" s="46">
        <v>6.4159999999999995E-2</v>
      </c>
      <c r="I2107" s="46">
        <v>7.4853333333333327E-2</v>
      </c>
      <c r="J2107" s="46">
        <v>8.554666666666666E-2</v>
      </c>
      <c r="K2107" s="46">
        <v>9.6239999999999992E-2</v>
      </c>
      <c r="L2107" s="47">
        <v>0.10693333333333332</v>
      </c>
    </row>
    <row r="2108" spans="1:12" ht="12.75">
      <c r="A2108" s="41">
        <v>2063</v>
      </c>
      <c r="B2108" s="49" t="s">
        <v>1437</v>
      </c>
      <c r="C2108" s="46">
        <v>5.5333333333333341E-4</v>
      </c>
      <c r="D2108" s="46">
        <v>1.1066666666666668E-3</v>
      </c>
      <c r="E2108" s="46">
        <v>1.6600000000000002E-3</v>
      </c>
      <c r="F2108" s="46">
        <v>2.2133333333333336E-3</v>
      </c>
      <c r="G2108" s="46">
        <v>2.7666666666666668E-3</v>
      </c>
      <c r="H2108" s="46">
        <v>3.3200000000000005E-3</v>
      </c>
      <c r="I2108" s="46">
        <v>3.8733333333333341E-3</v>
      </c>
      <c r="J2108" s="46">
        <v>4.4266666666666673E-3</v>
      </c>
      <c r="K2108" s="46">
        <v>4.9800000000000018E-3</v>
      </c>
      <c r="L2108" s="47">
        <v>5.5333333333333345E-3</v>
      </c>
    </row>
    <row r="2109" spans="1:12" ht="25.5">
      <c r="A2109" s="41">
        <v>2064</v>
      </c>
      <c r="B2109" s="49" t="s">
        <v>1438</v>
      </c>
      <c r="C2109" s="46">
        <v>5.0699999999999999E-3</v>
      </c>
      <c r="D2109" s="46">
        <v>1.014E-2</v>
      </c>
      <c r="E2109" s="46">
        <v>1.521E-2</v>
      </c>
      <c r="F2109" s="46">
        <v>2.0279999999999999E-2</v>
      </c>
      <c r="G2109" s="46">
        <v>2.5349999999999998E-2</v>
      </c>
      <c r="H2109" s="46">
        <v>3.0419999999999999E-2</v>
      </c>
      <c r="I2109" s="46">
        <v>3.5490000000000001E-2</v>
      </c>
      <c r="J2109" s="46">
        <v>4.0559999999999999E-2</v>
      </c>
      <c r="K2109" s="46">
        <v>4.5630000000000004E-2</v>
      </c>
      <c r="L2109" s="47">
        <v>5.0700000000000009E-2</v>
      </c>
    </row>
    <row r="2110" spans="1:12" ht="25.5">
      <c r="A2110" s="41">
        <v>2065</v>
      </c>
      <c r="B2110" s="49" t="s">
        <v>1438</v>
      </c>
      <c r="C2110" s="46">
        <v>3.1333333333333332E-4</v>
      </c>
      <c r="D2110" s="46">
        <v>6.2666666666666665E-4</v>
      </c>
      <c r="E2110" s="46">
        <v>9.3999999999999997E-4</v>
      </c>
      <c r="F2110" s="46">
        <v>1.2533333333333333E-3</v>
      </c>
      <c r="G2110" s="46">
        <v>1.5666666666666667E-3</v>
      </c>
      <c r="H2110" s="46">
        <v>1.8799999999999999E-3</v>
      </c>
      <c r="I2110" s="46">
        <v>2.1933333333333332E-3</v>
      </c>
      <c r="J2110" s="46">
        <v>2.5066666666666666E-3</v>
      </c>
      <c r="K2110" s="46">
        <v>2.82E-3</v>
      </c>
      <c r="L2110" s="47">
        <v>3.1333333333333335E-3</v>
      </c>
    </row>
    <row r="2111" spans="1:12" ht="12.75">
      <c r="A2111" s="41">
        <v>2066</v>
      </c>
      <c r="B2111" s="49" t="s">
        <v>1126</v>
      </c>
      <c r="C2111" s="46">
        <v>9.756666666666667E-3</v>
      </c>
      <c r="D2111" s="46">
        <v>1.9513333333333334E-2</v>
      </c>
      <c r="E2111" s="46">
        <v>2.9270000000000001E-2</v>
      </c>
      <c r="F2111" s="46">
        <v>3.9026666666666668E-2</v>
      </c>
      <c r="G2111" s="46">
        <v>4.8783333333333331E-2</v>
      </c>
      <c r="H2111" s="46">
        <v>5.8540000000000002E-2</v>
      </c>
      <c r="I2111" s="46">
        <v>6.8296666666666672E-2</v>
      </c>
      <c r="J2111" s="46">
        <v>7.8053333333333336E-2</v>
      </c>
      <c r="K2111" s="46">
        <v>8.7809999999999999E-2</v>
      </c>
      <c r="L2111" s="47">
        <v>9.7566666666666663E-2</v>
      </c>
    </row>
    <row r="2112" spans="1:12" ht="12.75">
      <c r="A2112" s="41">
        <v>2067</v>
      </c>
      <c r="B2112" s="49" t="s">
        <v>1126</v>
      </c>
      <c r="C2112" s="46">
        <v>1.9093333333333337E-2</v>
      </c>
      <c r="D2112" s="46">
        <v>3.8186666666666674E-2</v>
      </c>
      <c r="E2112" s="46">
        <v>5.7280000000000011E-2</v>
      </c>
      <c r="F2112" s="46">
        <v>7.6373333333333349E-2</v>
      </c>
      <c r="G2112" s="46">
        <v>9.5466666666666672E-2</v>
      </c>
      <c r="H2112" s="46">
        <v>0.11456</v>
      </c>
      <c r="I2112" s="46">
        <v>0.13365333333333335</v>
      </c>
      <c r="J2112" s="46">
        <v>0.15274666666666667</v>
      </c>
      <c r="K2112" s="46">
        <v>0.17183999999999999</v>
      </c>
      <c r="L2112" s="47">
        <v>0.19093333333333334</v>
      </c>
    </row>
    <row r="2113" spans="1:12" ht="12.75">
      <c r="A2113" s="41">
        <v>2068</v>
      </c>
      <c r="B2113" s="49" t="s">
        <v>1126</v>
      </c>
      <c r="C2113" s="46">
        <v>8.4633333333333331E-3</v>
      </c>
      <c r="D2113" s="46">
        <v>1.6926666666666666E-2</v>
      </c>
      <c r="E2113" s="46">
        <v>2.5389999999999999E-2</v>
      </c>
      <c r="F2113" s="46">
        <v>3.3853333333333332E-2</v>
      </c>
      <c r="G2113" s="46">
        <v>4.2316666666666669E-2</v>
      </c>
      <c r="H2113" s="46">
        <v>5.0779999999999999E-2</v>
      </c>
      <c r="I2113" s="46">
        <v>5.9243333333333328E-2</v>
      </c>
      <c r="J2113" s="46">
        <v>6.7706666666666665E-2</v>
      </c>
      <c r="K2113" s="46">
        <v>7.6170000000000002E-2</v>
      </c>
      <c r="L2113" s="47">
        <v>8.4633333333333338E-2</v>
      </c>
    </row>
    <row r="2114" spans="1:12" ht="12.75">
      <c r="A2114" s="41">
        <v>2069</v>
      </c>
      <c r="B2114" s="49" t="s">
        <v>1126</v>
      </c>
      <c r="C2114" s="46">
        <v>4.0200000000000001E-3</v>
      </c>
      <c r="D2114" s="46">
        <v>8.0400000000000003E-3</v>
      </c>
      <c r="E2114" s="46">
        <v>1.2060000000000001E-2</v>
      </c>
      <c r="F2114" s="46">
        <v>1.6080000000000001E-2</v>
      </c>
      <c r="G2114" s="46">
        <v>2.01E-2</v>
      </c>
      <c r="H2114" s="46">
        <v>2.4120000000000003E-2</v>
      </c>
      <c r="I2114" s="46">
        <v>2.8139999999999998E-2</v>
      </c>
      <c r="J2114" s="46">
        <v>3.2160000000000001E-2</v>
      </c>
      <c r="K2114" s="46">
        <v>3.6180000000000004E-2</v>
      </c>
      <c r="L2114" s="47">
        <v>4.0200000000000007E-2</v>
      </c>
    </row>
    <row r="2115" spans="1:12" ht="12.75">
      <c r="A2115" s="41">
        <v>2070</v>
      </c>
      <c r="B2115" s="49" t="s">
        <v>1439</v>
      </c>
      <c r="C2115" s="46">
        <v>8.0866666666666673E-3</v>
      </c>
      <c r="D2115" s="46">
        <v>1.6173333333333335E-2</v>
      </c>
      <c r="E2115" s="46">
        <v>2.4260000000000004E-2</v>
      </c>
      <c r="F2115" s="46">
        <v>3.2346666666666669E-2</v>
      </c>
      <c r="G2115" s="46">
        <v>4.0433333333333335E-2</v>
      </c>
      <c r="H2115" s="46">
        <v>4.8520000000000008E-2</v>
      </c>
      <c r="I2115" s="46">
        <v>5.6606666666666666E-2</v>
      </c>
      <c r="J2115" s="46">
        <v>6.4693333333333339E-2</v>
      </c>
      <c r="K2115" s="46">
        <v>7.2779999999999997E-2</v>
      </c>
      <c r="L2115" s="47">
        <v>8.086666666666667E-2</v>
      </c>
    </row>
    <row r="2116" spans="1:12" ht="25.5">
      <c r="A2116" s="41">
        <v>2071</v>
      </c>
      <c r="B2116" s="49" t="s">
        <v>1440</v>
      </c>
      <c r="C2116" s="46">
        <v>1.1333333333333334E-4</v>
      </c>
      <c r="D2116" s="46">
        <v>2.2666666666666668E-4</v>
      </c>
      <c r="E2116" s="46">
        <v>3.4000000000000002E-4</v>
      </c>
      <c r="F2116" s="46">
        <v>4.5333333333333337E-4</v>
      </c>
      <c r="G2116" s="46">
        <v>5.6666666666666671E-4</v>
      </c>
      <c r="H2116" s="46">
        <v>6.7999999999999994E-4</v>
      </c>
      <c r="I2116" s="46">
        <v>7.9333333333333328E-4</v>
      </c>
      <c r="J2116" s="46">
        <v>9.0666666666666673E-4</v>
      </c>
      <c r="K2116" s="46">
        <v>1.0200000000000001E-3</v>
      </c>
      <c r="L2116" s="47">
        <v>1.1333333333333334E-3</v>
      </c>
    </row>
    <row r="2117" spans="1:12" ht="25.5">
      <c r="A2117" s="41">
        <v>2072</v>
      </c>
      <c r="B2117" s="49" t="s">
        <v>1441</v>
      </c>
      <c r="C2117" s="46">
        <v>7.3733333333333342E-3</v>
      </c>
      <c r="D2117" s="46">
        <v>1.4746666666666668E-2</v>
      </c>
      <c r="E2117" s="46">
        <v>2.2120000000000001E-2</v>
      </c>
      <c r="F2117" s="46">
        <v>2.9493333333333337E-2</v>
      </c>
      <c r="G2117" s="46">
        <v>3.6866666666666666E-2</v>
      </c>
      <c r="H2117" s="46">
        <v>4.4240000000000002E-2</v>
      </c>
      <c r="I2117" s="46">
        <v>5.1613333333333337E-2</v>
      </c>
      <c r="J2117" s="46">
        <v>5.8986666666666673E-2</v>
      </c>
      <c r="K2117" s="46">
        <v>6.6360000000000002E-2</v>
      </c>
      <c r="L2117" s="47">
        <v>7.3733333333333331E-2</v>
      </c>
    </row>
    <row r="2118" spans="1:12" ht="25.5">
      <c r="A2118" s="41">
        <v>2073</v>
      </c>
      <c r="B2118" s="49" t="s">
        <v>1442</v>
      </c>
      <c r="C2118" s="46">
        <v>2.5436666666666663E-2</v>
      </c>
      <c r="D2118" s="46">
        <v>5.0873333333333326E-2</v>
      </c>
      <c r="E2118" s="46">
        <v>7.6309999999999989E-2</v>
      </c>
      <c r="F2118" s="46">
        <v>0.10174666666666665</v>
      </c>
      <c r="G2118" s="46">
        <v>0.12718333333333331</v>
      </c>
      <c r="H2118" s="46">
        <v>0.15262000000000001</v>
      </c>
      <c r="I2118" s="46">
        <v>0.17805666666666667</v>
      </c>
      <c r="J2118" s="46">
        <v>0.2034933333333333</v>
      </c>
      <c r="K2118" s="46">
        <v>0.22892999999999997</v>
      </c>
      <c r="L2118" s="47">
        <v>0.25436666666666663</v>
      </c>
    </row>
    <row r="2119" spans="1:12" ht="25.5">
      <c r="A2119" s="41">
        <v>2074</v>
      </c>
      <c r="B2119" s="49" t="s">
        <v>1443</v>
      </c>
      <c r="C2119" s="46">
        <v>1.7293333333333334E-2</v>
      </c>
      <c r="D2119" s="46">
        <v>3.4586666666666668E-2</v>
      </c>
      <c r="E2119" s="46">
        <v>5.1880000000000003E-2</v>
      </c>
      <c r="F2119" s="46">
        <v>6.9173333333333337E-2</v>
      </c>
      <c r="G2119" s="46">
        <v>8.6466666666666664E-2</v>
      </c>
      <c r="H2119" s="46">
        <v>0.10376000000000001</v>
      </c>
      <c r="I2119" s="46">
        <v>0.12105333333333335</v>
      </c>
      <c r="J2119" s="46">
        <v>0.13834666666666667</v>
      </c>
      <c r="K2119" s="46">
        <v>0.15564000000000003</v>
      </c>
      <c r="L2119" s="47">
        <v>0.17293333333333338</v>
      </c>
    </row>
    <row r="2120" spans="1:12" ht="25.5">
      <c r="A2120" s="41">
        <v>2075</v>
      </c>
      <c r="B2120" s="49" t="s">
        <v>1443</v>
      </c>
      <c r="C2120" s="46">
        <v>5.2866666666666669E-3</v>
      </c>
      <c r="D2120" s="46">
        <v>1.0573333333333334E-2</v>
      </c>
      <c r="E2120" s="46">
        <v>1.5859999999999999E-2</v>
      </c>
      <c r="F2120" s="46">
        <v>2.1146666666666668E-2</v>
      </c>
      <c r="G2120" s="46">
        <v>2.6433333333333336E-2</v>
      </c>
      <c r="H2120" s="46">
        <v>3.1719999999999998E-2</v>
      </c>
      <c r="I2120" s="46">
        <v>3.7006666666666667E-2</v>
      </c>
      <c r="J2120" s="46">
        <v>4.2293333333333336E-2</v>
      </c>
      <c r="K2120" s="46">
        <v>4.7579999999999997E-2</v>
      </c>
      <c r="L2120" s="47">
        <v>5.2866666666666659E-2</v>
      </c>
    </row>
    <row r="2121" spans="1:12" ht="51">
      <c r="A2121" s="41">
        <v>2076</v>
      </c>
      <c r="B2121" s="49" t="s">
        <v>1444</v>
      </c>
      <c r="C2121" s="46">
        <v>4.8000000000000007E-4</v>
      </c>
      <c r="D2121" s="46">
        <v>9.6000000000000013E-4</v>
      </c>
      <c r="E2121" s="46">
        <v>1.4400000000000003E-3</v>
      </c>
      <c r="F2121" s="46">
        <v>1.9200000000000003E-3</v>
      </c>
      <c r="G2121" s="46">
        <v>2.4000000000000002E-3</v>
      </c>
      <c r="H2121" s="46">
        <v>2.8800000000000002E-3</v>
      </c>
      <c r="I2121" s="46">
        <v>3.3600000000000001E-3</v>
      </c>
      <c r="J2121" s="46">
        <v>3.8400000000000005E-3</v>
      </c>
      <c r="K2121" s="46">
        <v>4.3200000000000001E-3</v>
      </c>
      <c r="L2121" s="47">
        <v>4.8000000000000004E-3</v>
      </c>
    </row>
    <row r="2122" spans="1:12" ht="12.75">
      <c r="A2122" s="41">
        <v>2077</v>
      </c>
      <c r="B2122" s="49" t="s">
        <v>1445</v>
      </c>
      <c r="C2122" s="46">
        <v>5.5000000000000003E-4</v>
      </c>
      <c r="D2122" s="46">
        <v>1.1000000000000001E-3</v>
      </c>
      <c r="E2122" s="46">
        <v>1.65E-3</v>
      </c>
      <c r="F2122" s="46">
        <v>2.2000000000000001E-3</v>
      </c>
      <c r="G2122" s="46">
        <v>2.7499999999999998E-3</v>
      </c>
      <c r="H2122" s="46">
        <v>3.3E-3</v>
      </c>
      <c r="I2122" s="46">
        <v>3.8500000000000001E-3</v>
      </c>
      <c r="J2122" s="46">
        <v>4.4000000000000003E-3</v>
      </c>
      <c r="K2122" s="46">
        <v>4.9499999999999995E-3</v>
      </c>
      <c r="L2122" s="47">
        <v>5.4999999999999997E-3</v>
      </c>
    </row>
    <row r="2123" spans="1:12" ht="12.75">
      <c r="A2123" s="41">
        <v>2078</v>
      </c>
      <c r="B2123" s="49" t="s">
        <v>1446</v>
      </c>
      <c r="C2123" s="46">
        <v>1.0843333333333333E-2</v>
      </c>
      <c r="D2123" s="46">
        <v>2.1686666666666667E-2</v>
      </c>
      <c r="E2123" s="46">
        <v>3.2530000000000003E-2</v>
      </c>
      <c r="F2123" s="46">
        <v>4.3373333333333333E-2</v>
      </c>
      <c r="G2123" s="46">
        <v>5.4216666666666663E-2</v>
      </c>
      <c r="H2123" s="46">
        <v>6.5060000000000007E-2</v>
      </c>
      <c r="I2123" s="46">
        <v>7.5903333333333337E-2</v>
      </c>
      <c r="J2123" s="46">
        <v>8.6746666666666666E-2</v>
      </c>
      <c r="K2123" s="46">
        <v>9.759000000000001E-2</v>
      </c>
      <c r="L2123" s="47">
        <v>0.10843333333333335</v>
      </c>
    </row>
    <row r="2124" spans="1:12" ht="25.5">
      <c r="A2124" s="41">
        <v>2079</v>
      </c>
      <c r="B2124" s="49" t="s">
        <v>1447</v>
      </c>
      <c r="C2124" s="46">
        <v>7.5266666666666676E-3</v>
      </c>
      <c r="D2124" s="46">
        <v>1.5053333333333335E-2</v>
      </c>
      <c r="E2124" s="46">
        <v>2.2580000000000003E-2</v>
      </c>
      <c r="F2124" s="46">
        <v>3.010666666666667E-2</v>
      </c>
      <c r="G2124" s="46">
        <v>3.7633333333333338E-2</v>
      </c>
      <c r="H2124" s="46">
        <v>4.5159999999999999E-2</v>
      </c>
      <c r="I2124" s="46">
        <v>5.2686666666666666E-2</v>
      </c>
      <c r="J2124" s="46">
        <v>6.0213333333333341E-2</v>
      </c>
      <c r="K2124" s="46">
        <v>6.7740000000000009E-2</v>
      </c>
      <c r="L2124" s="47">
        <v>7.5266666666666676E-2</v>
      </c>
    </row>
    <row r="2125" spans="1:12" ht="12.75">
      <c r="A2125" s="41">
        <v>2080</v>
      </c>
      <c r="B2125" s="49" t="s">
        <v>1448</v>
      </c>
      <c r="C2125" s="46">
        <v>3.4999999999999996E-3</v>
      </c>
      <c r="D2125" s="46">
        <v>6.9999999999999993E-3</v>
      </c>
      <c r="E2125" s="46">
        <v>1.0499999999999999E-2</v>
      </c>
      <c r="F2125" s="46">
        <v>1.3999999999999999E-2</v>
      </c>
      <c r="G2125" s="46">
        <v>1.7499999999999998E-2</v>
      </c>
      <c r="H2125" s="46">
        <v>2.0999999999999998E-2</v>
      </c>
      <c r="I2125" s="46">
        <v>2.4499999999999997E-2</v>
      </c>
      <c r="J2125" s="46">
        <v>2.7999999999999997E-2</v>
      </c>
      <c r="K2125" s="46">
        <v>3.15E-2</v>
      </c>
      <c r="L2125" s="47">
        <v>3.4999999999999996E-2</v>
      </c>
    </row>
    <row r="2126" spans="1:12" ht="12.75">
      <c r="A2126" s="41">
        <v>2081</v>
      </c>
      <c r="B2126" s="49" t="s">
        <v>1449</v>
      </c>
      <c r="C2126" s="46">
        <v>2.5033333333333331E-3</v>
      </c>
      <c r="D2126" s="46">
        <v>5.0066666666666662E-3</v>
      </c>
      <c r="E2126" s="46">
        <v>7.5099999999999993E-3</v>
      </c>
      <c r="F2126" s="46">
        <v>1.0013333333333332E-2</v>
      </c>
      <c r="G2126" s="46">
        <v>1.2516666666666666E-2</v>
      </c>
      <c r="H2126" s="46">
        <v>1.5019999999999999E-2</v>
      </c>
      <c r="I2126" s="46">
        <v>1.7523333333333332E-2</v>
      </c>
      <c r="J2126" s="46">
        <v>2.0026666666666665E-2</v>
      </c>
      <c r="K2126" s="46">
        <v>2.2529999999999994E-2</v>
      </c>
      <c r="L2126" s="47">
        <v>2.5033333333333328E-2</v>
      </c>
    </row>
    <row r="2127" spans="1:12" ht="12.75">
      <c r="A2127" s="41">
        <v>2082</v>
      </c>
      <c r="B2127" s="49" t="s">
        <v>1450</v>
      </c>
      <c r="C2127" s="46">
        <v>5.7199999999999994E-3</v>
      </c>
      <c r="D2127" s="46">
        <v>1.1439999999999999E-2</v>
      </c>
      <c r="E2127" s="46">
        <v>1.7159999999999998E-2</v>
      </c>
      <c r="F2127" s="46">
        <v>2.2879999999999998E-2</v>
      </c>
      <c r="G2127" s="46">
        <v>2.86E-2</v>
      </c>
      <c r="H2127" s="46">
        <v>3.4319999999999996E-2</v>
      </c>
      <c r="I2127" s="46">
        <v>4.0039999999999992E-2</v>
      </c>
      <c r="J2127" s="46">
        <v>4.5759999999999995E-2</v>
      </c>
      <c r="K2127" s="46">
        <v>5.1479999999999998E-2</v>
      </c>
      <c r="L2127" s="47">
        <v>5.7200000000000001E-2</v>
      </c>
    </row>
    <row r="2128" spans="1:12" ht="12.75">
      <c r="A2128" s="41">
        <v>2083</v>
      </c>
      <c r="B2128" s="49" t="s">
        <v>1451</v>
      </c>
      <c r="C2128" s="46">
        <v>3.9033333333333329E-3</v>
      </c>
      <c r="D2128" s="46">
        <v>7.8066666666666657E-3</v>
      </c>
      <c r="E2128" s="46">
        <v>1.1709999999999998E-2</v>
      </c>
      <c r="F2128" s="46">
        <v>1.5613333333333331E-2</v>
      </c>
      <c r="G2128" s="46">
        <v>1.9516666666666661E-2</v>
      </c>
      <c r="H2128" s="46">
        <v>2.3419999999999996E-2</v>
      </c>
      <c r="I2128" s="46">
        <v>2.7323333333333324E-2</v>
      </c>
      <c r="J2128" s="46">
        <v>3.122666666666666E-2</v>
      </c>
      <c r="K2128" s="46">
        <v>3.5129999999999988E-2</v>
      </c>
      <c r="L2128" s="47">
        <v>3.9033333333333323E-2</v>
      </c>
    </row>
    <row r="2129" spans="1:12" ht="12.75">
      <c r="A2129" s="41">
        <v>2084</v>
      </c>
      <c r="B2129" s="49" t="s">
        <v>1452</v>
      </c>
      <c r="C2129" s="46">
        <v>1.506E-2</v>
      </c>
      <c r="D2129" s="46">
        <v>3.0120000000000001E-2</v>
      </c>
      <c r="E2129" s="46">
        <v>4.5179999999999998E-2</v>
      </c>
      <c r="F2129" s="46">
        <v>6.0240000000000002E-2</v>
      </c>
      <c r="G2129" s="46">
        <v>7.5300000000000006E-2</v>
      </c>
      <c r="H2129" s="46">
        <v>9.0359999999999996E-2</v>
      </c>
      <c r="I2129" s="46">
        <v>0.10542000000000001</v>
      </c>
      <c r="J2129" s="46">
        <v>0.12048</v>
      </c>
      <c r="K2129" s="46">
        <v>0.13553999999999999</v>
      </c>
      <c r="L2129" s="47">
        <v>0.15059999999999998</v>
      </c>
    </row>
    <row r="2130" spans="1:12" ht="12.75">
      <c r="A2130" s="41">
        <v>2085</v>
      </c>
      <c r="B2130" s="49" t="s">
        <v>1453</v>
      </c>
      <c r="C2130" s="46">
        <v>6.3333333333333332E-5</v>
      </c>
      <c r="D2130" s="46">
        <v>1.2666666666666666E-4</v>
      </c>
      <c r="E2130" s="46">
        <v>1.9000000000000001E-4</v>
      </c>
      <c r="F2130" s="46">
        <v>2.5333333333333333E-4</v>
      </c>
      <c r="G2130" s="46">
        <v>3.1666666666666665E-4</v>
      </c>
      <c r="H2130" s="46">
        <v>3.8000000000000002E-4</v>
      </c>
      <c r="I2130" s="46">
        <v>4.4333333333333329E-4</v>
      </c>
      <c r="J2130" s="46">
        <v>5.0666666666666666E-4</v>
      </c>
      <c r="K2130" s="46">
        <v>5.6999999999999998E-4</v>
      </c>
      <c r="L2130" s="47">
        <v>6.333333333333334E-4</v>
      </c>
    </row>
    <row r="2131" spans="1:12" ht="12.75">
      <c r="A2131" s="41">
        <v>2086</v>
      </c>
      <c r="B2131" s="49" t="s">
        <v>1454</v>
      </c>
      <c r="C2131" s="46">
        <v>1.9999999999999998E-5</v>
      </c>
      <c r="D2131" s="46">
        <v>3.9999999999999996E-5</v>
      </c>
      <c r="E2131" s="46">
        <v>5.9999999999999995E-5</v>
      </c>
      <c r="F2131" s="46">
        <v>7.9999999999999993E-5</v>
      </c>
      <c r="G2131" s="46">
        <v>1E-4</v>
      </c>
      <c r="H2131" s="46">
        <v>1.2000000000000002E-4</v>
      </c>
      <c r="I2131" s="46">
        <v>1.4000000000000001E-4</v>
      </c>
      <c r="J2131" s="46">
        <v>1.6000000000000001E-4</v>
      </c>
      <c r="K2131" s="46">
        <v>1.8000000000000004E-4</v>
      </c>
      <c r="L2131" s="47">
        <v>2.0000000000000001E-4</v>
      </c>
    </row>
    <row r="2132" spans="1:12" ht="12.75">
      <c r="A2132" s="41">
        <v>2087</v>
      </c>
      <c r="B2132" s="49" t="s">
        <v>1455</v>
      </c>
      <c r="C2132" s="46">
        <v>1.3333333333333335E-5</v>
      </c>
      <c r="D2132" s="46">
        <v>2.666666666666667E-5</v>
      </c>
      <c r="E2132" s="46">
        <v>4.0000000000000003E-5</v>
      </c>
      <c r="F2132" s="46">
        <v>5.333333333333334E-5</v>
      </c>
      <c r="G2132" s="46">
        <v>6.666666666666667E-5</v>
      </c>
      <c r="H2132" s="46">
        <v>7.9999999999999993E-5</v>
      </c>
      <c r="I2132" s="46">
        <v>9.333333333333333E-5</v>
      </c>
      <c r="J2132" s="46">
        <v>1.0666666666666667E-4</v>
      </c>
      <c r="K2132" s="46">
        <v>1.1999999999999999E-4</v>
      </c>
      <c r="L2132" s="47">
        <v>1.3333333333333331E-4</v>
      </c>
    </row>
    <row r="2133" spans="1:12" ht="12.75">
      <c r="A2133" s="41">
        <v>2088</v>
      </c>
      <c r="B2133" s="49" t="s">
        <v>1456</v>
      </c>
      <c r="C2133" s="46">
        <v>3.7766666666666665E-3</v>
      </c>
      <c r="D2133" s="46">
        <v>7.5533333333333329E-3</v>
      </c>
      <c r="E2133" s="46">
        <v>1.133E-2</v>
      </c>
      <c r="F2133" s="46">
        <v>1.5106666666666666E-2</v>
      </c>
      <c r="G2133" s="46">
        <v>1.8883333333333335E-2</v>
      </c>
      <c r="H2133" s="46">
        <v>2.266E-2</v>
      </c>
      <c r="I2133" s="46">
        <v>2.6436666666666671E-2</v>
      </c>
      <c r="J2133" s="46">
        <v>3.0213333333333335E-2</v>
      </c>
      <c r="K2133" s="46">
        <v>3.3990000000000006E-2</v>
      </c>
      <c r="L2133" s="47">
        <v>3.7766666666666671E-2</v>
      </c>
    </row>
    <row r="2134" spans="1:12" ht="12.75">
      <c r="A2134" s="41">
        <v>2089</v>
      </c>
      <c r="B2134" s="49" t="s">
        <v>1457</v>
      </c>
      <c r="C2134" s="46">
        <v>4.6999999999999999E-4</v>
      </c>
      <c r="D2134" s="46">
        <v>9.3999999999999997E-4</v>
      </c>
      <c r="E2134" s="46">
        <v>1.41E-3</v>
      </c>
      <c r="F2134" s="46">
        <v>1.8799999999999999E-3</v>
      </c>
      <c r="G2134" s="46">
        <v>2.3500000000000001E-3</v>
      </c>
      <c r="H2134" s="46">
        <v>2.8200000000000005E-3</v>
      </c>
      <c r="I2134" s="46">
        <v>3.2900000000000004E-3</v>
      </c>
      <c r="J2134" s="46">
        <v>3.7600000000000003E-3</v>
      </c>
      <c r="K2134" s="46">
        <v>4.2300000000000011E-3</v>
      </c>
      <c r="L2134" s="47">
        <v>4.7000000000000011E-3</v>
      </c>
    </row>
    <row r="2135" spans="1:12" ht="12.75">
      <c r="A2135" s="41">
        <v>2090</v>
      </c>
      <c r="B2135" s="49" t="s">
        <v>1458</v>
      </c>
      <c r="C2135" s="46">
        <v>5.9666666666666679E-4</v>
      </c>
      <c r="D2135" s="46">
        <v>1.1933333333333336E-3</v>
      </c>
      <c r="E2135" s="46">
        <v>1.7900000000000004E-3</v>
      </c>
      <c r="F2135" s="46">
        <v>2.3866666666666671E-3</v>
      </c>
      <c r="G2135" s="46">
        <v>2.9833333333333335E-3</v>
      </c>
      <c r="H2135" s="46">
        <v>3.5799999999999998E-3</v>
      </c>
      <c r="I2135" s="46">
        <v>4.1766666666666671E-3</v>
      </c>
      <c r="J2135" s="46">
        <v>4.7733333333333334E-3</v>
      </c>
      <c r="K2135" s="46">
        <v>5.3699999999999998E-3</v>
      </c>
      <c r="L2135" s="47">
        <v>5.966666666666667E-3</v>
      </c>
    </row>
    <row r="2136" spans="1:12" ht="25.5">
      <c r="A2136" s="41">
        <v>2091</v>
      </c>
      <c r="B2136" s="49" t="s">
        <v>1459</v>
      </c>
      <c r="C2136" s="46">
        <v>1.2766666666666668E-3</v>
      </c>
      <c r="D2136" s="46">
        <v>2.5533333333333337E-3</v>
      </c>
      <c r="E2136" s="46">
        <v>3.8300000000000005E-3</v>
      </c>
      <c r="F2136" s="46">
        <v>5.1066666666666673E-3</v>
      </c>
      <c r="G2136" s="46">
        <v>6.3833333333333337E-3</v>
      </c>
      <c r="H2136" s="46">
        <v>7.660000000000001E-3</v>
      </c>
      <c r="I2136" s="46">
        <v>8.9366666666666691E-3</v>
      </c>
      <c r="J2136" s="46">
        <v>1.0213333333333335E-2</v>
      </c>
      <c r="K2136" s="46">
        <v>1.1490000000000004E-2</v>
      </c>
      <c r="L2136" s="47">
        <v>1.2766666666666669E-2</v>
      </c>
    </row>
    <row r="2137" spans="1:12" ht="12.75">
      <c r="A2137" s="41">
        <v>2092</v>
      </c>
      <c r="B2137" s="49" t="s">
        <v>1460</v>
      </c>
      <c r="C2137" s="46">
        <v>1.0520000000000002E-2</v>
      </c>
      <c r="D2137" s="46">
        <v>2.1040000000000003E-2</v>
      </c>
      <c r="E2137" s="46">
        <v>3.1560000000000005E-2</v>
      </c>
      <c r="F2137" s="46">
        <v>4.2080000000000006E-2</v>
      </c>
      <c r="G2137" s="46">
        <v>5.2600000000000008E-2</v>
      </c>
      <c r="H2137" s="46">
        <v>6.3120000000000009E-2</v>
      </c>
      <c r="I2137" s="46">
        <v>7.3640000000000011E-2</v>
      </c>
      <c r="J2137" s="46">
        <v>8.4160000000000013E-2</v>
      </c>
      <c r="K2137" s="46">
        <v>9.4680000000000014E-2</v>
      </c>
      <c r="L2137" s="47">
        <v>0.10520000000000002</v>
      </c>
    </row>
    <row r="2138" spans="1:12" ht="12.75">
      <c r="A2138" s="41">
        <v>2093</v>
      </c>
      <c r="B2138" s="49" t="s">
        <v>1461</v>
      </c>
      <c r="C2138" s="46">
        <v>3.2133333333333328E-3</v>
      </c>
      <c r="D2138" s="46">
        <v>6.4266666666666656E-3</v>
      </c>
      <c r="E2138" s="46">
        <v>9.6399999999999993E-3</v>
      </c>
      <c r="F2138" s="46">
        <v>1.2853333333333331E-2</v>
      </c>
      <c r="G2138" s="46">
        <v>1.6066666666666667E-2</v>
      </c>
      <c r="H2138" s="46">
        <v>1.9279999999999999E-2</v>
      </c>
      <c r="I2138" s="46">
        <v>2.2493333333333334E-2</v>
      </c>
      <c r="J2138" s="46">
        <v>2.5706666666666662E-2</v>
      </c>
      <c r="K2138" s="46">
        <v>2.8919999999999998E-2</v>
      </c>
      <c r="L2138" s="47">
        <v>3.2133333333333333E-2</v>
      </c>
    </row>
    <row r="2139" spans="1:12" ht="12.75">
      <c r="A2139" s="41">
        <v>2094</v>
      </c>
      <c r="B2139" s="49" t="s">
        <v>1462</v>
      </c>
      <c r="C2139" s="46">
        <v>2.4E-2</v>
      </c>
      <c r="D2139" s="46">
        <v>4.8000000000000001E-2</v>
      </c>
      <c r="E2139" s="46">
        <v>7.2000000000000008E-2</v>
      </c>
      <c r="F2139" s="46">
        <v>9.6000000000000002E-2</v>
      </c>
      <c r="G2139" s="46">
        <v>0.12</v>
      </c>
      <c r="H2139" s="46">
        <v>0.14400000000000002</v>
      </c>
      <c r="I2139" s="46">
        <v>0.16800000000000001</v>
      </c>
      <c r="J2139" s="46">
        <v>0.192</v>
      </c>
      <c r="K2139" s="46">
        <v>0.21600000000000003</v>
      </c>
      <c r="L2139" s="47">
        <v>0.24000000000000005</v>
      </c>
    </row>
    <row r="2140" spans="1:12" ht="25.5">
      <c r="A2140" s="41">
        <v>2095</v>
      </c>
      <c r="B2140" s="49" t="s">
        <v>1463</v>
      </c>
      <c r="C2140" s="46">
        <v>1.0249999999999999E-2</v>
      </c>
      <c r="D2140" s="46">
        <v>2.0499999999999997E-2</v>
      </c>
      <c r="E2140" s="46">
        <v>3.0749999999999996E-2</v>
      </c>
      <c r="F2140" s="46">
        <v>4.0999999999999995E-2</v>
      </c>
      <c r="G2140" s="46">
        <v>5.1249999999999997E-2</v>
      </c>
      <c r="H2140" s="46">
        <v>6.1499999999999992E-2</v>
      </c>
      <c r="I2140" s="46">
        <v>7.174999999999998E-2</v>
      </c>
      <c r="J2140" s="46">
        <v>8.199999999999999E-2</v>
      </c>
      <c r="K2140" s="46">
        <v>9.2249999999999971E-2</v>
      </c>
      <c r="L2140" s="47">
        <v>0.10249999999999998</v>
      </c>
    </row>
    <row r="2141" spans="1:12" ht="25.5">
      <c r="A2141" s="41">
        <v>2096</v>
      </c>
      <c r="B2141" s="49" t="s">
        <v>1463</v>
      </c>
      <c r="C2141" s="46">
        <v>1.5486666666666668E-2</v>
      </c>
      <c r="D2141" s="46">
        <v>3.0973333333333335E-2</v>
      </c>
      <c r="E2141" s="46">
        <v>4.6460000000000001E-2</v>
      </c>
      <c r="F2141" s="46">
        <v>6.1946666666666671E-2</v>
      </c>
      <c r="G2141" s="46">
        <v>7.7433333333333326E-2</v>
      </c>
      <c r="H2141" s="46">
        <v>9.2920000000000003E-2</v>
      </c>
      <c r="I2141" s="46">
        <v>0.10840666666666665</v>
      </c>
      <c r="J2141" s="46">
        <v>0.12389333333333333</v>
      </c>
      <c r="K2141" s="46">
        <v>0.13937999999999998</v>
      </c>
      <c r="L2141" s="47">
        <v>0.15486666666666665</v>
      </c>
    </row>
    <row r="2142" spans="1:12" ht="25.5">
      <c r="A2142" s="41">
        <v>2097</v>
      </c>
      <c r="B2142" s="49" t="s">
        <v>1463</v>
      </c>
      <c r="C2142" s="46">
        <v>1.0333333333333334E-3</v>
      </c>
      <c r="D2142" s="46">
        <v>2.0666666666666667E-3</v>
      </c>
      <c r="E2142" s="46">
        <v>3.1000000000000003E-3</v>
      </c>
      <c r="F2142" s="46">
        <v>4.1333333333333335E-3</v>
      </c>
      <c r="G2142" s="46">
        <v>5.1666666666666675E-3</v>
      </c>
      <c r="H2142" s="46">
        <v>6.2000000000000006E-3</v>
      </c>
      <c r="I2142" s="46">
        <v>7.2333333333333338E-3</v>
      </c>
      <c r="J2142" s="46">
        <v>8.266666666666667E-3</v>
      </c>
      <c r="K2142" s="46">
        <v>9.300000000000001E-3</v>
      </c>
      <c r="L2142" s="47">
        <v>1.0333333333333335E-2</v>
      </c>
    </row>
    <row r="2143" spans="1:12" ht="12.75">
      <c r="A2143" s="41">
        <v>2098</v>
      </c>
      <c r="B2143" s="49" t="s">
        <v>1464</v>
      </c>
      <c r="C2143" s="46">
        <v>1.5586666666666667E-2</v>
      </c>
      <c r="D2143" s="46">
        <v>3.1173333333333334E-2</v>
      </c>
      <c r="E2143" s="46">
        <v>4.6760000000000003E-2</v>
      </c>
      <c r="F2143" s="46">
        <v>6.2346666666666668E-2</v>
      </c>
      <c r="G2143" s="46">
        <v>7.7933333333333341E-2</v>
      </c>
      <c r="H2143" s="46">
        <v>9.352000000000002E-2</v>
      </c>
      <c r="I2143" s="46">
        <v>0.10910666666666669</v>
      </c>
      <c r="J2143" s="46">
        <v>0.12469333333333335</v>
      </c>
      <c r="K2143" s="46">
        <v>0.14028000000000002</v>
      </c>
      <c r="L2143" s="47">
        <v>0.15586666666666671</v>
      </c>
    </row>
    <row r="2144" spans="1:12" ht="12.75">
      <c r="A2144" s="41">
        <v>2099</v>
      </c>
      <c r="B2144" s="49" t="s">
        <v>1464</v>
      </c>
      <c r="C2144" s="46">
        <v>4.8999999999999998E-4</v>
      </c>
      <c r="D2144" s="46">
        <v>9.7999999999999997E-4</v>
      </c>
      <c r="E2144" s="46">
        <v>1.47E-3</v>
      </c>
      <c r="F2144" s="46">
        <v>1.9599999999999999E-3</v>
      </c>
      <c r="G2144" s="46">
        <v>2.4499999999999995E-3</v>
      </c>
      <c r="H2144" s="46">
        <v>2.939999999999999E-3</v>
      </c>
      <c r="I2144" s="46">
        <v>3.429999999999999E-3</v>
      </c>
      <c r="J2144" s="46">
        <v>3.919999999999999E-3</v>
      </c>
      <c r="K2144" s="46">
        <v>4.409999999999999E-3</v>
      </c>
      <c r="L2144" s="47">
        <v>4.8999999999999981E-3</v>
      </c>
    </row>
    <row r="2145" spans="1:12" ht="12.75">
      <c r="A2145" s="41">
        <v>2100</v>
      </c>
      <c r="B2145" s="49" t="s">
        <v>1348</v>
      </c>
      <c r="C2145" s="46">
        <v>2.5333333333333336E-3</v>
      </c>
      <c r="D2145" s="46">
        <v>5.0666666666666672E-3</v>
      </c>
      <c r="E2145" s="46">
        <v>7.6000000000000009E-3</v>
      </c>
      <c r="F2145" s="46">
        <v>1.0133333333333334E-2</v>
      </c>
      <c r="G2145" s="46">
        <v>1.2666666666666668E-2</v>
      </c>
      <c r="H2145" s="46">
        <v>1.5200000000000002E-2</v>
      </c>
      <c r="I2145" s="46">
        <v>1.7733333333333337E-2</v>
      </c>
      <c r="J2145" s="46">
        <v>2.0266666666666669E-2</v>
      </c>
      <c r="K2145" s="46">
        <v>2.2800000000000001E-2</v>
      </c>
      <c r="L2145" s="47">
        <v>2.5333333333333336E-2</v>
      </c>
    </row>
    <row r="2146" spans="1:12" ht="12.75">
      <c r="A2146" s="41">
        <v>2101</v>
      </c>
      <c r="B2146" s="49" t="s">
        <v>1348</v>
      </c>
      <c r="C2146" s="46">
        <v>1.4146666666666668E-2</v>
      </c>
      <c r="D2146" s="46">
        <v>2.8293333333333337E-2</v>
      </c>
      <c r="E2146" s="46">
        <v>4.2440000000000005E-2</v>
      </c>
      <c r="F2146" s="46">
        <v>5.6586666666666674E-2</v>
      </c>
      <c r="G2146" s="46">
        <v>7.0733333333333342E-2</v>
      </c>
      <c r="H2146" s="46">
        <v>8.4880000000000011E-2</v>
      </c>
      <c r="I2146" s="46">
        <v>9.9026666666666679E-2</v>
      </c>
      <c r="J2146" s="46">
        <v>0.11317333333333335</v>
      </c>
      <c r="K2146" s="46">
        <v>0.12732000000000002</v>
      </c>
      <c r="L2146" s="47">
        <v>0.14146666666666668</v>
      </c>
    </row>
    <row r="2147" spans="1:12" ht="25.5">
      <c r="A2147" s="41">
        <v>2102</v>
      </c>
      <c r="B2147" s="49" t="s">
        <v>1465</v>
      </c>
      <c r="C2147" s="46">
        <v>5.6666666666666671E-3</v>
      </c>
      <c r="D2147" s="46">
        <v>1.1333333333333334E-2</v>
      </c>
      <c r="E2147" s="46">
        <v>1.7000000000000001E-2</v>
      </c>
      <c r="F2147" s="46">
        <v>2.2666666666666668E-2</v>
      </c>
      <c r="G2147" s="46">
        <v>2.8333333333333335E-2</v>
      </c>
      <c r="H2147" s="46">
        <v>3.4000000000000002E-2</v>
      </c>
      <c r="I2147" s="46">
        <v>3.966666666666667E-2</v>
      </c>
      <c r="J2147" s="46">
        <v>4.5333333333333337E-2</v>
      </c>
      <c r="K2147" s="46">
        <v>5.1000000000000004E-2</v>
      </c>
      <c r="L2147" s="47">
        <v>5.6666666666666671E-2</v>
      </c>
    </row>
    <row r="2148" spans="1:12" ht="25.5">
      <c r="A2148" s="41">
        <v>2103</v>
      </c>
      <c r="B2148" s="49" t="s">
        <v>1465</v>
      </c>
      <c r="C2148" s="46">
        <v>7.1099999999999991E-3</v>
      </c>
      <c r="D2148" s="46">
        <v>1.4219999999999998E-2</v>
      </c>
      <c r="E2148" s="46">
        <v>2.1329999999999998E-2</v>
      </c>
      <c r="F2148" s="46">
        <v>2.8439999999999997E-2</v>
      </c>
      <c r="G2148" s="46">
        <v>3.5549999999999998E-2</v>
      </c>
      <c r="H2148" s="46">
        <v>4.2660000000000003E-2</v>
      </c>
      <c r="I2148" s="46">
        <v>4.9770000000000002E-2</v>
      </c>
      <c r="J2148" s="46">
        <v>5.688E-2</v>
      </c>
      <c r="K2148" s="46">
        <v>6.3990000000000005E-2</v>
      </c>
      <c r="L2148" s="47">
        <v>7.110000000000001E-2</v>
      </c>
    </row>
    <row r="2149" spans="1:12" ht="12.75">
      <c r="A2149" s="41">
        <v>2104</v>
      </c>
      <c r="B2149" s="49" t="s">
        <v>1466</v>
      </c>
      <c r="C2149" s="46">
        <v>1.4833333333333335E-3</v>
      </c>
      <c r="D2149" s="46">
        <v>2.9666666666666669E-3</v>
      </c>
      <c r="E2149" s="46">
        <v>4.4500000000000008E-3</v>
      </c>
      <c r="F2149" s="46">
        <v>5.9333333333333339E-3</v>
      </c>
      <c r="G2149" s="46">
        <v>7.4166666666666669E-3</v>
      </c>
      <c r="H2149" s="46">
        <v>8.9000000000000017E-3</v>
      </c>
      <c r="I2149" s="46">
        <v>1.0383333333333335E-2</v>
      </c>
      <c r="J2149" s="46">
        <v>1.1866666666666668E-2</v>
      </c>
      <c r="K2149" s="46">
        <v>1.3350000000000002E-2</v>
      </c>
      <c r="L2149" s="47">
        <v>1.4833333333333337E-2</v>
      </c>
    </row>
    <row r="2150" spans="1:12" ht="12.75">
      <c r="A2150" s="41">
        <v>2105</v>
      </c>
      <c r="B2150" s="49" t="s">
        <v>1467</v>
      </c>
      <c r="C2150" s="46">
        <v>3.3599999999999997E-3</v>
      </c>
      <c r="D2150" s="46">
        <v>6.7199999999999994E-3</v>
      </c>
      <c r="E2150" s="46">
        <v>1.0079999999999999E-2</v>
      </c>
      <c r="F2150" s="46">
        <v>1.3439999999999999E-2</v>
      </c>
      <c r="G2150" s="46">
        <v>1.6799999999999995E-2</v>
      </c>
      <c r="H2150" s="46">
        <v>2.0159999999999997E-2</v>
      </c>
      <c r="I2150" s="46">
        <v>2.3519999999999992E-2</v>
      </c>
      <c r="J2150" s="46">
        <v>2.6879999999999994E-2</v>
      </c>
      <c r="K2150" s="46">
        <v>3.0239999999999989E-2</v>
      </c>
      <c r="L2150" s="47">
        <v>3.3599999999999991E-2</v>
      </c>
    </row>
    <row r="2151" spans="1:12" ht="12.75">
      <c r="A2151" s="41">
        <v>2106</v>
      </c>
      <c r="B2151" s="49" t="s">
        <v>1468</v>
      </c>
      <c r="C2151" s="46">
        <v>2.1599999999999996E-3</v>
      </c>
      <c r="D2151" s="46">
        <v>4.3199999999999992E-3</v>
      </c>
      <c r="E2151" s="46">
        <v>6.4799999999999988E-3</v>
      </c>
      <c r="F2151" s="46">
        <v>8.6399999999999984E-3</v>
      </c>
      <c r="G2151" s="46">
        <v>1.0800000000000001E-2</v>
      </c>
      <c r="H2151" s="46">
        <v>1.2959999999999999E-2</v>
      </c>
      <c r="I2151" s="46">
        <v>1.5120000000000001E-2</v>
      </c>
      <c r="J2151" s="46">
        <v>1.728E-2</v>
      </c>
      <c r="K2151" s="46">
        <v>1.9440000000000002E-2</v>
      </c>
      <c r="L2151" s="47">
        <v>2.1600000000000001E-2</v>
      </c>
    </row>
    <row r="2152" spans="1:12" ht="12.75">
      <c r="A2152" s="41">
        <v>2107</v>
      </c>
      <c r="B2152" s="49" t="s">
        <v>1469</v>
      </c>
      <c r="C2152" s="46">
        <v>4.4333333333333343E-3</v>
      </c>
      <c r="D2152" s="46">
        <v>8.8666666666666685E-3</v>
      </c>
      <c r="E2152" s="46">
        <v>1.3300000000000003E-2</v>
      </c>
      <c r="F2152" s="46">
        <v>1.7733333333333337E-2</v>
      </c>
      <c r="G2152" s="46">
        <v>2.2166666666666668E-2</v>
      </c>
      <c r="H2152" s="46">
        <v>2.6599999999999999E-2</v>
      </c>
      <c r="I2152" s="46">
        <v>3.1033333333333333E-2</v>
      </c>
      <c r="J2152" s="46">
        <v>3.5466666666666667E-2</v>
      </c>
      <c r="K2152" s="46">
        <v>3.9899999999999998E-2</v>
      </c>
      <c r="L2152" s="47">
        <v>4.4333333333333329E-2</v>
      </c>
    </row>
    <row r="2153" spans="1:12" ht="25.5">
      <c r="A2153" s="41">
        <v>2108</v>
      </c>
      <c r="B2153" s="49" t="s">
        <v>1470</v>
      </c>
      <c r="C2153" s="46">
        <v>3.9999999999999994E-2</v>
      </c>
      <c r="D2153" s="46">
        <v>7.9999999999999988E-2</v>
      </c>
      <c r="E2153" s="46">
        <v>0.11999999999999998</v>
      </c>
      <c r="F2153" s="46">
        <v>0.15999999999999998</v>
      </c>
      <c r="G2153" s="46">
        <v>0.2</v>
      </c>
      <c r="H2153" s="46">
        <v>0.24</v>
      </c>
      <c r="I2153" s="46">
        <v>0.28000000000000003</v>
      </c>
      <c r="J2153" s="46">
        <v>0.32</v>
      </c>
      <c r="K2153" s="46">
        <v>0.36000000000000004</v>
      </c>
      <c r="L2153" s="47">
        <v>0.4</v>
      </c>
    </row>
    <row r="2154" spans="1:12" ht="25.5">
      <c r="A2154" s="41">
        <v>2109</v>
      </c>
      <c r="B2154" s="49" t="s">
        <v>1470</v>
      </c>
      <c r="C2154" s="46">
        <v>1.2233333333333332E-3</v>
      </c>
      <c r="D2154" s="46">
        <v>2.4466666666666664E-3</v>
      </c>
      <c r="E2154" s="46">
        <v>3.6699999999999997E-3</v>
      </c>
      <c r="F2154" s="46">
        <v>4.8933333333333329E-3</v>
      </c>
      <c r="G2154" s="46">
        <v>6.1166666666666661E-3</v>
      </c>
      <c r="H2154" s="46">
        <v>7.3399999999999993E-3</v>
      </c>
      <c r="I2154" s="46">
        <v>8.5633333333333325E-3</v>
      </c>
      <c r="J2154" s="46">
        <v>9.7866666666666657E-3</v>
      </c>
      <c r="K2154" s="46">
        <v>1.1009999999999999E-2</v>
      </c>
      <c r="L2154" s="47">
        <v>1.2233333333333332E-2</v>
      </c>
    </row>
    <row r="2155" spans="1:12" ht="25.5">
      <c r="A2155" s="41">
        <v>2110</v>
      </c>
      <c r="B2155" s="49" t="s">
        <v>1470</v>
      </c>
      <c r="C2155" s="46">
        <v>7.8666666666666663E-4</v>
      </c>
      <c r="D2155" s="46">
        <v>1.5733333333333333E-3</v>
      </c>
      <c r="E2155" s="46">
        <v>2.3600000000000001E-3</v>
      </c>
      <c r="F2155" s="46">
        <v>3.1466666666666665E-3</v>
      </c>
      <c r="G2155" s="46">
        <v>3.9333333333333338E-3</v>
      </c>
      <c r="H2155" s="46">
        <v>4.7200000000000002E-3</v>
      </c>
      <c r="I2155" s="46">
        <v>5.5066666666666675E-3</v>
      </c>
      <c r="J2155" s="46">
        <v>6.2933333333333331E-3</v>
      </c>
      <c r="K2155" s="46">
        <v>7.0800000000000004E-3</v>
      </c>
      <c r="L2155" s="47">
        <v>7.8666666666666676E-3</v>
      </c>
    </row>
    <row r="2156" spans="1:12" ht="12.75">
      <c r="A2156" s="41">
        <v>2111</v>
      </c>
      <c r="B2156" s="49" t="s">
        <v>1471</v>
      </c>
      <c r="C2156" s="46">
        <v>6.9999999999999994E-5</v>
      </c>
      <c r="D2156" s="46">
        <v>1.3999999999999999E-4</v>
      </c>
      <c r="E2156" s="46">
        <v>2.0999999999999998E-4</v>
      </c>
      <c r="F2156" s="46">
        <v>2.7999999999999998E-4</v>
      </c>
      <c r="G2156" s="46">
        <v>3.5E-4</v>
      </c>
      <c r="H2156" s="46">
        <v>4.1999999999999996E-4</v>
      </c>
      <c r="I2156" s="46">
        <v>4.8999999999999998E-4</v>
      </c>
      <c r="J2156" s="46">
        <v>5.5999999999999995E-4</v>
      </c>
      <c r="K2156" s="46">
        <v>6.2999999999999992E-4</v>
      </c>
      <c r="L2156" s="47">
        <v>6.9999999999999988E-4</v>
      </c>
    </row>
    <row r="2157" spans="1:12" ht="38.25">
      <c r="A2157" s="41">
        <v>2112</v>
      </c>
      <c r="B2157" s="49" t="s">
        <v>1472</v>
      </c>
      <c r="C2157" s="46">
        <v>2.0633333333333337E-3</v>
      </c>
      <c r="D2157" s="46">
        <v>4.1266666666666674E-3</v>
      </c>
      <c r="E2157" s="46">
        <v>6.1900000000000011E-3</v>
      </c>
      <c r="F2157" s="46">
        <v>8.2533333333333347E-3</v>
      </c>
      <c r="G2157" s="46">
        <v>1.0316666666666667E-2</v>
      </c>
      <c r="H2157" s="46">
        <v>1.2379999999999999E-2</v>
      </c>
      <c r="I2157" s="46">
        <v>1.4443333333333332E-2</v>
      </c>
      <c r="J2157" s="46">
        <v>1.6506666666666666E-2</v>
      </c>
      <c r="K2157" s="46">
        <v>1.8569999999999996E-2</v>
      </c>
      <c r="L2157" s="47">
        <v>2.063333333333333E-2</v>
      </c>
    </row>
    <row r="2158" spans="1:12" ht="25.5">
      <c r="A2158" s="41">
        <v>2113</v>
      </c>
      <c r="B2158" s="49" t="s">
        <v>1473</v>
      </c>
      <c r="C2158" s="46">
        <v>2.7033333333333328E-3</v>
      </c>
      <c r="D2158" s="46">
        <v>5.4066666666666655E-3</v>
      </c>
      <c r="E2158" s="46">
        <v>8.1099999999999992E-3</v>
      </c>
      <c r="F2158" s="46">
        <v>1.0813333333333331E-2</v>
      </c>
      <c r="G2158" s="46">
        <v>1.3516666666666666E-2</v>
      </c>
      <c r="H2158" s="46">
        <v>1.6219999999999998E-2</v>
      </c>
      <c r="I2158" s="46">
        <v>1.8923333333333334E-2</v>
      </c>
      <c r="J2158" s="46">
        <v>2.1626666666666666E-2</v>
      </c>
      <c r="K2158" s="46">
        <v>2.4329999999999997E-2</v>
      </c>
      <c r="L2158" s="47">
        <v>2.7033333333333333E-2</v>
      </c>
    </row>
    <row r="2159" spans="1:12" ht="12.75">
      <c r="A2159" s="41">
        <v>2114</v>
      </c>
      <c r="B2159" s="49" t="s">
        <v>1474</v>
      </c>
      <c r="C2159" s="46">
        <v>2.2369999999999994E-2</v>
      </c>
      <c r="D2159" s="46">
        <v>4.4739999999999988E-2</v>
      </c>
      <c r="E2159" s="46">
        <v>6.7109999999999975E-2</v>
      </c>
      <c r="F2159" s="46">
        <v>8.9479999999999976E-2</v>
      </c>
      <c r="G2159" s="46">
        <v>0.11184999999999998</v>
      </c>
      <c r="H2159" s="46">
        <v>0.13421999999999998</v>
      </c>
      <c r="I2159" s="46">
        <v>0.15658999999999998</v>
      </c>
      <c r="J2159" s="46">
        <v>0.17895999999999998</v>
      </c>
      <c r="K2159" s="46">
        <v>0.20132999999999995</v>
      </c>
      <c r="L2159" s="47">
        <v>0.22369999999999995</v>
      </c>
    </row>
    <row r="2160" spans="1:12" ht="25.5">
      <c r="A2160" s="41">
        <v>2115</v>
      </c>
      <c r="B2160" s="49" t="s">
        <v>1475</v>
      </c>
      <c r="C2160" s="46">
        <v>5.3866666666666663E-3</v>
      </c>
      <c r="D2160" s="46">
        <v>1.0773333333333333E-2</v>
      </c>
      <c r="E2160" s="46">
        <v>1.6160000000000001E-2</v>
      </c>
      <c r="F2160" s="46">
        <v>2.1546666666666665E-2</v>
      </c>
      <c r="G2160" s="46">
        <v>2.693333333333333E-2</v>
      </c>
      <c r="H2160" s="46">
        <v>3.2320000000000002E-2</v>
      </c>
      <c r="I2160" s="46">
        <v>3.7706666666666666E-2</v>
      </c>
      <c r="J2160" s="46">
        <v>4.3093333333333331E-2</v>
      </c>
      <c r="K2160" s="46">
        <v>4.8480000000000002E-2</v>
      </c>
      <c r="L2160" s="47">
        <v>5.3866666666666674E-2</v>
      </c>
    </row>
    <row r="2161" spans="1:12" ht="25.5">
      <c r="A2161" s="41">
        <v>2116</v>
      </c>
      <c r="B2161" s="49" t="s">
        <v>1476</v>
      </c>
      <c r="C2161" s="46">
        <v>2.5000000000000001E-4</v>
      </c>
      <c r="D2161" s="46">
        <v>5.0000000000000001E-4</v>
      </c>
      <c r="E2161" s="46">
        <v>7.5000000000000002E-4</v>
      </c>
      <c r="F2161" s="46">
        <v>1E-3</v>
      </c>
      <c r="G2161" s="46">
        <v>1.2500000000000002E-3</v>
      </c>
      <c r="H2161" s="46">
        <v>1.5000000000000005E-3</v>
      </c>
      <c r="I2161" s="46">
        <v>1.7500000000000005E-3</v>
      </c>
      <c r="J2161" s="46">
        <v>2.0000000000000005E-3</v>
      </c>
      <c r="K2161" s="46">
        <v>2.2500000000000007E-3</v>
      </c>
      <c r="L2161" s="47">
        <v>2.5000000000000009E-3</v>
      </c>
    </row>
    <row r="2162" spans="1:12" ht="25.5">
      <c r="A2162" s="41">
        <v>2117</v>
      </c>
      <c r="B2162" s="49" t="s">
        <v>1477</v>
      </c>
      <c r="C2162" s="46">
        <v>1.6566666666666665E-3</v>
      </c>
      <c r="D2162" s="46">
        <v>3.3133333333333331E-3</v>
      </c>
      <c r="E2162" s="46">
        <v>4.9699999999999996E-3</v>
      </c>
      <c r="F2162" s="46">
        <v>6.6266666666666661E-3</v>
      </c>
      <c r="G2162" s="46">
        <v>8.2833333333333335E-3</v>
      </c>
      <c r="H2162" s="46">
        <v>9.9399999999999992E-3</v>
      </c>
      <c r="I2162" s="46">
        <v>1.1596666666666665E-2</v>
      </c>
      <c r="J2162" s="46">
        <v>1.3253333333333332E-2</v>
      </c>
      <c r="K2162" s="46">
        <v>1.491E-2</v>
      </c>
      <c r="L2162" s="47">
        <v>1.6566666666666667E-2</v>
      </c>
    </row>
    <row r="2163" spans="1:12" ht="12.75">
      <c r="A2163" s="41">
        <v>2118</v>
      </c>
      <c r="B2163" s="49" t="s">
        <v>1478</v>
      </c>
      <c r="C2163" s="46">
        <v>2.8933333333333328E-3</v>
      </c>
      <c r="D2163" s="46">
        <v>5.7866666666666657E-3</v>
      </c>
      <c r="E2163" s="46">
        <v>8.6799999999999985E-3</v>
      </c>
      <c r="F2163" s="46">
        <v>1.1573333333333331E-2</v>
      </c>
      <c r="G2163" s="46">
        <v>1.4466666666666666E-2</v>
      </c>
      <c r="H2163" s="46">
        <v>1.7359999999999997E-2</v>
      </c>
      <c r="I2163" s="46">
        <v>2.0253333333333328E-2</v>
      </c>
      <c r="J2163" s="46">
        <v>2.3146666666666663E-2</v>
      </c>
      <c r="K2163" s="46">
        <v>2.6039999999999994E-2</v>
      </c>
      <c r="L2163" s="47">
        <v>2.8933333333333332E-2</v>
      </c>
    </row>
    <row r="2164" spans="1:12" ht="12.75">
      <c r="A2164" s="41">
        <v>2119</v>
      </c>
      <c r="B2164" s="49" t="s">
        <v>1478</v>
      </c>
      <c r="C2164" s="46">
        <v>3.0000000000000003E-4</v>
      </c>
      <c r="D2164" s="46">
        <v>6.0000000000000006E-4</v>
      </c>
      <c r="E2164" s="46">
        <v>9.0000000000000008E-4</v>
      </c>
      <c r="F2164" s="46">
        <v>1.2000000000000001E-3</v>
      </c>
      <c r="G2164" s="46">
        <v>1.5E-3</v>
      </c>
      <c r="H2164" s="46">
        <v>1.8000000000000002E-3</v>
      </c>
      <c r="I2164" s="46">
        <v>2.1000000000000003E-3</v>
      </c>
      <c r="J2164" s="46">
        <v>2.4000000000000002E-3</v>
      </c>
      <c r="K2164" s="46">
        <v>2.7000000000000006E-3</v>
      </c>
      <c r="L2164" s="47">
        <v>3.0000000000000009E-3</v>
      </c>
    </row>
    <row r="2165" spans="1:12" ht="12.75">
      <c r="A2165" s="41">
        <v>2120</v>
      </c>
      <c r="B2165" s="49" t="s">
        <v>1363</v>
      </c>
      <c r="C2165" s="46">
        <v>7.4499999999999992E-3</v>
      </c>
      <c r="D2165" s="46">
        <v>1.4899999999999998E-2</v>
      </c>
      <c r="E2165" s="46">
        <v>2.2349999999999998E-2</v>
      </c>
      <c r="F2165" s="46">
        <v>2.9799999999999997E-2</v>
      </c>
      <c r="G2165" s="46">
        <v>3.7249999999999998E-2</v>
      </c>
      <c r="H2165" s="46">
        <v>4.4700000000000004E-2</v>
      </c>
      <c r="I2165" s="46">
        <v>5.2150000000000002E-2</v>
      </c>
      <c r="J2165" s="46">
        <v>5.96E-2</v>
      </c>
      <c r="K2165" s="46">
        <v>6.7049999999999998E-2</v>
      </c>
      <c r="L2165" s="47">
        <v>7.4500000000000011E-2</v>
      </c>
    </row>
    <row r="2166" spans="1:12" ht="25.5">
      <c r="A2166" s="41">
        <v>2121</v>
      </c>
      <c r="B2166" s="49" t="s">
        <v>1479</v>
      </c>
      <c r="C2166" s="46">
        <v>2.0733333333333337E-3</v>
      </c>
      <c r="D2166" s="46">
        <v>4.1466666666666674E-3</v>
      </c>
      <c r="E2166" s="46">
        <v>6.2200000000000016E-3</v>
      </c>
      <c r="F2166" s="46">
        <v>8.2933333333333348E-3</v>
      </c>
      <c r="G2166" s="46">
        <v>1.0366666666666668E-2</v>
      </c>
      <c r="H2166" s="46">
        <v>1.2440000000000003E-2</v>
      </c>
      <c r="I2166" s="46">
        <v>1.4513333333333336E-2</v>
      </c>
      <c r="J2166" s="46">
        <v>1.658666666666667E-2</v>
      </c>
      <c r="K2166" s="46">
        <v>1.8660000000000003E-2</v>
      </c>
      <c r="L2166" s="47">
        <v>2.0733333333333336E-2</v>
      </c>
    </row>
    <row r="2167" spans="1:12" ht="25.5">
      <c r="A2167" s="41">
        <v>2122</v>
      </c>
      <c r="B2167" s="49" t="s">
        <v>1480</v>
      </c>
      <c r="C2167" s="46">
        <v>1.9933333333333335E-3</v>
      </c>
      <c r="D2167" s="46">
        <v>3.986666666666667E-3</v>
      </c>
      <c r="E2167" s="46">
        <v>5.9800000000000009E-3</v>
      </c>
      <c r="F2167" s="46">
        <v>7.973333333333334E-3</v>
      </c>
      <c r="G2167" s="46">
        <v>9.9666666666666671E-3</v>
      </c>
      <c r="H2167" s="46">
        <v>1.1960000000000002E-2</v>
      </c>
      <c r="I2167" s="46">
        <v>1.3953333333333333E-2</v>
      </c>
      <c r="J2167" s="46">
        <v>1.5946666666666668E-2</v>
      </c>
      <c r="K2167" s="46">
        <v>1.7940000000000005E-2</v>
      </c>
      <c r="L2167" s="47">
        <v>1.9933333333333338E-2</v>
      </c>
    </row>
    <row r="2168" spans="1:12" ht="12.75">
      <c r="A2168" s="41">
        <v>2123</v>
      </c>
      <c r="B2168" s="49" t="s">
        <v>1481</v>
      </c>
      <c r="C2168" s="46">
        <v>2.0333333333333336E-4</v>
      </c>
      <c r="D2168" s="46">
        <v>4.0666666666666672E-4</v>
      </c>
      <c r="E2168" s="46">
        <v>6.1000000000000008E-4</v>
      </c>
      <c r="F2168" s="46">
        <v>8.1333333333333344E-4</v>
      </c>
      <c r="G2168" s="46">
        <v>1.0166666666666666E-3</v>
      </c>
      <c r="H2168" s="46">
        <v>1.2199999999999999E-3</v>
      </c>
      <c r="I2168" s="46">
        <v>1.4233333333333333E-3</v>
      </c>
      <c r="J2168" s="46">
        <v>1.6266666666666669E-3</v>
      </c>
      <c r="K2168" s="46">
        <v>1.8300000000000002E-3</v>
      </c>
      <c r="L2168" s="47">
        <v>2.0333333333333336E-3</v>
      </c>
    </row>
    <row r="2169" spans="1:12" ht="12.75">
      <c r="A2169" s="41">
        <v>2124</v>
      </c>
      <c r="B2169" s="49" t="s">
        <v>1481</v>
      </c>
      <c r="C2169" s="46">
        <v>4.6599999999999992E-3</v>
      </c>
      <c r="D2169" s="46">
        <v>9.3199999999999984E-3</v>
      </c>
      <c r="E2169" s="46">
        <v>1.3979999999999998E-2</v>
      </c>
      <c r="F2169" s="46">
        <v>1.8639999999999997E-2</v>
      </c>
      <c r="G2169" s="46">
        <v>2.3300000000000001E-2</v>
      </c>
      <c r="H2169" s="46">
        <v>2.7959999999999999E-2</v>
      </c>
      <c r="I2169" s="46">
        <v>3.2620000000000003E-2</v>
      </c>
      <c r="J2169" s="46">
        <v>3.7280000000000001E-2</v>
      </c>
      <c r="K2169" s="46">
        <v>4.1940000000000005E-2</v>
      </c>
      <c r="L2169" s="47">
        <v>4.6600000000000003E-2</v>
      </c>
    </row>
    <row r="2170" spans="1:12" ht="25.5">
      <c r="A2170" s="41">
        <v>2125</v>
      </c>
      <c r="B2170" s="49" t="s">
        <v>1482</v>
      </c>
      <c r="C2170" s="46">
        <v>2.6000000000000003E-4</v>
      </c>
      <c r="D2170" s="46">
        <v>5.2000000000000006E-4</v>
      </c>
      <c r="E2170" s="46">
        <v>7.8000000000000009E-4</v>
      </c>
      <c r="F2170" s="46">
        <v>1.0400000000000001E-3</v>
      </c>
      <c r="G2170" s="46">
        <v>1.2999999999999999E-3</v>
      </c>
      <c r="H2170" s="46">
        <v>1.5599999999999998E-3</v>
      </c>
      <c r="I2170" s="46">
        <v>1.8199999999999998E-3</v>
      </c>
      <c r="J2170" s="46">
        <v>2.0799999999999998E-3</v>
      </c>
      <c r="K2170" s="46">
        <v>2.3399999999999996E-3</v>
      </c>
      <c r="L2170" s="47">
        <v>2.5999999999999994E-3</v>
      </c>
    </row>
    <row r="2171" spans="1:12" ht="25.5">
      <c r="A2171" s="41">
        <v>2126</v>
      </c>
      <c r="B2171" s="49" t="s">
        <v>1483</v>
      </c>
      <c r="C2171" s="46">
        <v>4.7766666666666669E-3</v>
      </c>
      <c r="D2171" s="46">
        <v>9.5533333333333338E-3</v>
      </c>
      <c r="E2171" s="46">
        <v>1.4330000000000001E-2</v>
      </c>
      <c r="F2171" s="46">
        <v>1.9106666666666668E-2</v>
      </c>
      <c r="G2171" s="46">
        <v>2.3883333333333333E-2</v>
      </c>
      <c r="H2171" s="46">
        <v>2.8660000000000001E-2</v>
      </c>
      <c r="I2171" s="46">
        <v>3.343666666666667E-2</v>
      </c>
      <c r="J2171" s="46">
        <v>3.8213333333333335E-2</v>
      </c>
      <c r="K2171" s="46">
        <v>4.299E-2</v>
      </c>
      <c r="L2171" s="47">
        <v>4.7766666666666666E-2</v>
      </c>
    </row>
    <row r="2172" spans="1:12" ht="25.5">
      <c r="A2172" s="41">
        <v>2127</v>
      </c>
      <c r="B2172" s="49" t="s">
        <v>1484</v>
      </c>
      <c r="C2172" s="46">
        <v>1.9999999999999998E-5</v>
      </c>
      <c r="D2172" s="46">
        <v>3.9999999999999996E-5</v>
      </c>
      <c r="E2172" s="46">
        <v>5.9999999999999995E-5</v>
      </c>
      <c r="F2172" s="46">
        <v>7.9999999999999993E-5</v>
      </c>
      <c r="G2172" s="46">
        <v>1E-4</v>
      </c>
      <c r="H2172" s="46">
        <v>1.2000000000000002E-4</v>
      </c>
      <c r="I2172" s="46">
        <v>1.4000000000000001E-4</v>
      </c>
      <c r="J2172" s="46">
        <v>1.6000000000000001E-4</v>
      </c>
      <c r="K2172" s="46">
        <v>1.8000000000000004E-4</v>
      </c>
      <c r="L2172" s="47">
        <v>2.0000000000000001E-4</v>
      </c>
    </row>
    <row r="2173" spans="1:12" ht="25.5">
      <c r="A2173" s="41">
        <v>2128</v>
      </c>
      <c r="B2173" s="49" t="s">
        <v>1374</v>
      </c>
      <c r="C2173" s="46">
        <v>2.9366666666666669E-3</v>
      </c>
      <c r="D2173" s="46">
        <v>5.8733333333333337E-3</v>
      </c>
      <c r="E2173" s="46">
        <v>8.8100000000000001E-3</v>
      </c>
      <c r="F2173" s="46">
        <v>1.1746666666666667E-2</v>
      </c>
      <c r="G2173" s="46">
        <v>1.4683333333333333E-2</v>
      </c>
      <c r="H2173" s="46">
        <v>1.7619999999999997E-2</v>
      </c>
      <c r="I2173" s="46">
        <v>2.0556666666666664E-2</v>
      </c>
      <c r="J2173" s="46">
        <v>2.3493333333333331E-2</v>
      </c>
      <c r="K2173" s="46">
        <v>2.6429999999999995E-2</v>
      </c>
      <c r="L2173" s="47">
        <v>2.9366666666666659E-2</v>
      </c>
    </row>
    <row r="2174" spans="1:12" ht="12.75">
      <c r="A2174" s="41">
        <v>2129</v>
      </c>
      <c r="B2174" s="49" t="s">
        <v>1485</v>
      </c>
      <c r="C2174" s="46">
        <v>5.6900000000000006E-3</v>
      </c>
      <c r="D2174" s="46">
        <v>1.1380000000000001E-2</v>
      </c>
      <c r="E2174" s="46">
        <v>1.7070000000000002E-2</v>
      </c>
      <c r="F2174" s="46">
        <v>2.2760000000000002E-2</v>
      </c>
      <c r="G2174" s="46">
        <v>2.845E-2</v>
      </c>
      <c r="H2174" s="46">
        <v>3.4139999999999997E-2</v>
      </c>
      <c r="I2174" s="46">
        <v>3.9829999999999997E-2</v>
      </c>
      <c r="J2174" s="46">
        <v>4.5519999999999998E-2</v>
      </c>
      <c r="K2174" s="46">
        <v>5.1209999999999992E-2</v>
      </c>
      <c r="L2174" s="47">
        <v>5.6899999999999999E-2</v>
      </c>
    </row>
    <row r="2175" spans="1:12" ht="25.5">
      <c r="A2175" s="41">
        <v>2130</v>
      </c>
      <c r="B2175" s="49" t="s">
        <v>1486</v>
      </c>
      <c r="C2175" s="46">
        <v>1.16E-3</v>
      </c>
      <c r="D2175" s="46">
        <v>2.32E-3</v>
      </c>
      <c r="E2175" s="46">
        <v>3.48E-3</v>
      </c>
      <c r="F2175" s="46">
        <v>4.64E-3</v>
      </c>
      <c r="G2175" s="46">
        <v>5.7999999999999996E-3</v>
      </c>
      <c r="H2175" s="46">
        <v>6.96E-3</v>
      </c>
      <c r="I2175" s="46">
        <v>8.1200000000000005E-3</v>
      </c>
      <c r="J2175" s="46">
        <v>9.2800000000000001E-3</v>
      </c>
      <c r="K2175" s="46">
        <v>1.044E-2</v>
      </c>
      <c r="L2175" s="47">
        <v>1.1599999999999999E-2</v>
      </c>
    </row>
    <row r="2176" spans="1:12" ht="25.5">
      <c r="A2176" s="41">
        <v>2131</v>
      </c>
      <c r="B2176" s="49" t="s">
        <v>1486</v>
      </c>
      <c r="C2176" s="46">
        <v>1.3333333333333332E-2</v>
      </c>
      <c r="D2176" s="46">
        <v>2.6666666666666665E-2</v>
      </c>
      <c r="E2176" s="46">
        <v>3.9999999999999994E-2</v>
      </c>
      <c r="F2176" s="46">
        <v>5.333333333333333E-2</v>
      </c>
      <c r="G2176" s="46">
        <v>6.6666666666666666E-2</v>
      </c>
      <c r="H2176" s="46">
        <v>0.08</v>
      </c>
      <c r="I2176" s="46">
        <v>9.3333333333333338E-2</v>
      </c>
      <c r="J2176" s="46">
        <v>0.10666666666666666</v>
      </c>
      <c r="K2176" s="46">
        <v>0.12</v>
      </c>
      <c r="L2176" s="47">
        <v>0.13333333333333333</v>
      </c>
    </row>
    <row r="2177" spans="1:12" ht="25.5">
      <c r="A2177" s="41">
        <v>2132</v>
      </c>
      <c r="B2177" s="49" t="s">
        <v>1487</v>
      </c>
      <c r="C2177" s="46">
        <v>7.8366666666666671E-3</v>
      </c>
      <c r="D2177" s="46">
        <v>1.5673333333333334E-2</v>
      </c>
      <c r="E2177" s="46">
        <v>2.3510000000000003E-2</v>
      </c>
      <c r="F2177" s="46">
        <v>3.1346666666666669E-2</v>
      </c>
      <c r="G2177" s="46">
        <v>3.9183333333333334E-2</v>
      </c>
      <c r="H2177" s="46">
        <v>4.7020000000000006E-2</v>
      </c>
      <c r="I2177" s="46">
        <v>5.4856666666666665E-2</v>
      </c>
      <c r="J2177" s="46">
        <v>6.2693333333333337E-2</v>
      </c>
      <c r="K2177" s="46">
        <v>7.0530000000000009E-2</v>
      </c>
      <c r="L2177" s="47">
        <v>7.8366666666666682E-2</v>
      </c>
    </row>
    <row r="2178" spans="1:12" ht="38.25">
      <c r="A2178" s="41">
        <v>2133</v>
      </c>
      <c r="B2178" s="49" t="s">
        <v>1488</v>
      </c>
      <c r="C2178" s="46">
        <v>8.6333333333333325E-4</v>
      </c>
      <c r="D2178" s="46">
        <v>1.7266666666666665E-3</v>
      </c>
      <c r="E2178" s="46">
        <v>2.5899999999999999E-3</v>
      </c>
      <c r="F2178" s="46">
        <v>3.453333333333333E-3</v>
      </c>
      <c r="G2178" s="46">
        <v>4.3166666666666666E-3</v>
      </c>
      <c r="H2178" s="46">
        <v>5.1800000000000006E-3</v>
      </c>
      <c r="I2178" s="46">
        <v>6.0433333333333337E-3</v>
      </c>
      <c r="J2178" s="46">
        <v>6.9066666666666669E-3</v>
      </c>
      <c r="K2178" s="46">
        <v>7.7700000000000009E-3</v>
      </c>
      <c r="L2178" s="47">
        <v>8.6333333333333349E-3</v>
      </c>
    </row>
    <row r="2179" spans="1:12" ht="38.25">
      <c r="A2179" s="41">
        <v>2134</v>
      </c>
      <c r="B2179" s="49" t="s">
        <v>1488</v>
      </c>
      <c r="C2179" s="46">
        <v>6.6666666666666675E-6</v>
      </c>
      <c r="D2179" s="46">
        <v>1.3333333333333335E-5</v>
      </c>
      <c r="E2179" s="46">
        <v>2.0000000000000002E-5</v>
      </c>
      <c r="F2179" s="46">
        <v>2.666666666666667E-5</v>
      </c>
      <c r="G2179" s="46">
        <v>3.3333333333333335E-5</v>
      </c>
      <c r="H2179" s="46">
        <v>3.9999999999999996E-5</v>
      </c>
      <c r="I2179" s="46">
        <v>4.6666666666666665E-5</v>
      </c>
      <c r="J2179" s="46">
        <v>5.3333333333333333E-5</v>
      </c>
      <c r="K2179" s="46">
        <v>5.9999999999999995E-5</v>
      </c>
      <c r="L2179" s="47">
        <v>6.6666666666666656E-5</v>
      </c>
    </row>
    <row r="2180" spans="1:12" ht="25.5">
      <c r="A2180" s="41">
        <v>2135</v>
      </c>
      <c r="B2180" s="49" t="s">
        <v>1489</v>
      </c>
      <c r="C2180" s="46">
        <v>7.000000000000001E-4</v>
      </c>
      <c r="D2180" s="46">
        <v>1.4000000000000002E-3</v>
      </c>
      <c r="E2180" s="46">
        <v>2.1000000000000003E-3</v>
      </c>
      <c r="F2180" s="46">
        <v>2.8000000000000004E-3</v>
      </c>
      <c r="G2180" s="46">
        <v>3.5000000000000005E-3</v>
      </c>
      <c r="H2180" s="46">
        <v>4.2000000000000006E-3</v>
      </c>
      <c r="I2180" s="46">
        <v>4.9000000000000007E-3</v>
      </c>
      <c r="J2180" s="46">
        <v>5.6000000000000008E-3</v>
      </c>
      <c r="K2180" s="46">
        <v>6.3000000000000009E-3</v>
      </c>
      <c r="L2180" s="47">
        <v>7.000000000000001E-3</v>
      </c>
    </row>
    <row r="2181" spans="1:12" ht="25.5">
      <c r="A2181" s="41">
        <v>2136</v>
      </c>
      <c r="B2181" s="49" t="s">
        <v>1489</v>
      </c>
      <c r="C2181" s="46">
        <v>3.4333333333333329E-4</v>
      </c>
      <c r="D2181" s="46">
        <v>6.8666666666666659E-4</v>
      </c>
      <c r="E2181" s="46">
        <v>1.0299999999999999E-3</v>
      </c>
      <c r="F2181" s="46">
        <v>1.3733333333333332E-3</v>
      </c>
      <c r="G2181" s="46">
        <v>1.7166666666666667E-3</v>
      </c>
      <c r="H2181" s="46">
        <v>2.0600000000000002E-3</v>
      </c>
      <c r="I2181" s="46">
        <v>2.4033333333333337E-3</v>
      </c>
      <c r="J2181" s="46">
        <v>2.7466666666666668E-3</v>
      </c>
      <c r="K2181" s="46">
        <v>3.0900000000000003E-3</v>
      </c>
      <c r="L2181" s="47">
        <v>3.4333333333333334E-3</v>
      </c>
    </row>
    <row r="2182" spans="1:12" ht="51">
      <c r="A2182" s="41">
        <v>2137</v>
      </c>
      <c r="B2182" s="49" t="s">
        <v>1490</v>
      </c>
      <c r="C2182" s="46">
        <v>9.8799999999999999E-3</v>
      </c>
      <c r="D2182" s="46">
        <v>1.976E-2</v>
      </c>
      <c r="E2182" s="46">
        <v>2.964E-2</v>
      </c>
      <c r="F2182" s="46">
        <v>3.952E-2</v>
      </c>
      <c r="G2182" s="46">
        <v>4.9399999999999993E-2</v>
      </c>
      <c r="H2182" s="46">
        <v>5.9279999999999985E-2</v>
      </c>
      <c r="I2182" s="46">
        <v>6.9159999999999985E-2</v>
      </c>
      <c r="J2182" s="46">
        <v>7.9039999999999985E-2</v>
      </c>
      <c r="K2182" s="46">
        <v>8.8919999999999971E-2</v>
      </c>
      <c r="L2182" s="47">
        <v>9.8799999999999985E-2</v>
      </c>
    </row>
    <row r="2183" spans="1:12" ht="51">
      <c r="A2183" s="41">
        <v>2138</v>
      </c>
      <c r="B2183" s="49" t="s">
        <v>1490</v>
      </c>
      <c r="C2183" s="46">
        <v>1.3333333333333335E-5</v>
      </c>
      <c r="D2183" s="46">
        <v>2.666666666666667E-5</v>
      </c>
      <c r="E2183" s="46">
        <v>4.0000000000000003E-5</v>
      </c>
      <c r="F2183" s="46">
        <v>5.333333333333334E-5</v>
      </c>
      <c r="G2183" s="46">
        <v>6.666666666666667E-5</v>
      </c>
      <c r="H2183" s="46">
        <v>7.9999999999999993E-5</v>
      </c>
      <c r="I2183" s="46">
        <v>9.333333333333333E-5</v>
      </c>
      <c r="J2183" s="46">
        <v>1.0666666666666667E-4</v>
      </c>
      <c r="K2183" s="46">
        <v>1.1999999999999999E-4</v>
      </c>
      <c r="L2183" s="47">
        <v>1.3333333333333331E-4</v>
      </c>
    </row>
    <row r="2184" spans="1:12" ht="12.75">
      <c r="A2184" s="41">
        <v>2139</v>
      </c>
      <c r="B2184" s="49" t="s">
        <v>1469</v>
      </c>
      <c r="C2184" s="46">
        <v>1.9999999999999998E-5</v>
      </c>
      <c r="D2184" s="46">
        <v>3.9999999999999996E-5</v>
      </c>
      <c r="E2184" s="46">
        <v>5.9999999999999995E-5</v>
      </c>
      <c r="F2184" s="46">
        <v>7.9999999999999993E-5</v>
      </c>
      <c r="G2184" s="46">
        <v>1E-4</v>
      </c>
      <c r="H2184" s="46">
        <v>1.2000000000000002E-4</v>
      </c>
      <c r="I2184" s="46">
        <v>1.4000000000000001E-4</v>
      </c>
      <c r="J2184" s="46">
        <v>1.6000000000000001E-4</v>
      </c>
      <c r="K2184" s="46">
        <v>1.8000000000000004E-4</v>
      </c>
      <c r="L2184" s="47">
        <v>2.0000000000000001E-4</v>
      </c>
    </row>
    <row r="2185" spans="1:12" ht="25.5">
      <c r="A2185" s="41">
        <v>2140</v>
      </c>
      <c r="B2185" s="49" t="s">
        <v>1491</v>
      </c>
      <c r="C2185" s="46">
        <v>4.6800000000000001E-3</v>
      </c>
      <c r="D2185" s="46">
        <v>9.3600000000000003E-3</v>
      </c>
      <c r="E2185" s="46">
        <v>1.404E-2</v>
      </c>
      <c r="F2185" s="46">
        <v>1.8720000000000001E-2</v>
      </c>
      <c r="G2185" s="46">
        <v>2.3399999999999997E-2</v>
      </c>
      <c r="H2185" s="46">
        <v>2.8080000000000001E-2</v>
      </c>
      <c r="I2185" s="46">
        <v>3.2760000000000004E-2</v>
      </c>
      <c r="J2185" s="46">
        <v>3.7440000000000001E-2</v>
      </c>
      <c r="K2185" s="46">
        <v>4.2120000000000005E-2</v>
      </c>
      <c r="L2185" s="47">
        <v>4.6800000000000008E-2</v>
      </c>
    </row>
    <row r="2186" spans="1:12" ht="12.75">
      <c r="A2186" s="41">
        <v>2141</v>
      </c>
      <c r="B2186" s="49" t="s">
        <v>1492</v>
      </c>
      <c r="C2186" s="46">
        <v>3.5300000000000002E-3</v>
      </c>
      <c r="D2186" s="46">
        <v>7.0600000000000003E-3</v>
      </c>
      <c r="E2186" s="46">
        <v>1.059E-2</v>
      </c>
      <c r="F2186" s="46">
        <v>1.4120000000000001E-2</v>
      </c>
      <c r="G2186" s="46">
        <v>1.7650000000000002E-2</v>
      </c>
      <c r="H2186" s="46">
        <v>2.1180000000000004E-2</v>
      </c>
      <c r="I2186" s="46">
        <v>2.4710000000000003E-2</v>
      </c>
      <c r="J2186" s="46">
        <v>2.8240000000000001E-2</v>
      </c>
      <c r="K2186" s="46">
        <v>3.177E-2</v>
      </c>
      <c r="L2186" s="47">
        <v>3.5299999999999998E-2</v>
      </c>
    </row>
    <row r="2187" spans="1:12" ht="12.75">
      <c r="A2187" s="41">
        <v>2142</v>
      </c>
      <c r="B2187" s="49" t="s">
        <v>1492</v>
      </c>
      <c r="C2187" s="46">
        <v>2.4766666666666669E-3</v>
      </c>
      <c r="D2187" s="46">
        <v>4.9533333333333339E-3</v>
      </c>
      <c r="E2187" s="46">
        <v>7.4300000000000008E-3</v>
      </c>
      <c r="F2187" s="46">
        <v>9.9066666666666678E-3</v>
      </c>
      <c r="G2187" s="46">
        <v>1.2383333333333333E-2</v>
      </c>
      <c r="H2187" s="46">
        <v>1.4860000000000002E-2</v>
      </c>
      <c r="I2187" s="46">
        <v>1.733666666666667E-2</v>
      </c>
      <c r="J2187" s="46">
        <v>1.9813333333333336E-2</v>
      </c>
      <c r="K2187" s="46">
        <v>2.2290000000000004E-2</v>
      </c>
      <c r="L2187" s="47">
        <v>2.4766666666666673E-2</v>
      </c>
    </row>
    <row r="2188" spans="1:12" ht="38.25">
      <c r="A2188" s="41">
        <v>2143</v>
      </c>
      <c r="B2188" s="49" t="s">
        <v>1493</v>
      </c>
      <c r="C2188" s="46">
        <v>5.7666666666666673E-4</v>
      </c>
      <c r="D2188" s="46">
        <v>1.1533333333333335E-3</v>
      </c>
      <c r="E2188" s="46">
        <v>1.7300000000000002E-3</v>
      </c>
      <c r="F2188" s="46">
        <v>2.3066666666666669E-3</v>
      </c>
      <c r="G2188" s="46">
        <v>2.8833333333333332E-3</v>
      </c>
      <c r="H2188" s="46">
        <v>3.4600000000000004E-3</v>
      </c>
      <c r="I2188" s="46">
        <v>4.0366666666666676E-3</v>
      </c>
      <c r="J2188" s="46">
        <v>4.6133333333333339E-3</v>
      </c>
      <c r="K2188" s="46">
        <v>5.190000000000001E-3</v>
      </c>
      <c r="L2188" s="47">
        <v>5.7666666666666682E-3</v>
      </c>
    </row>
    <row r="2189" spans="1:12" ht="25.5">
      <c r="A2189" s="41">
        <v>2144</v>
      </c>
      <c r="B2189" s="49" t="s">
        <v>1494</v>
      </c>
      <c r="C2189" s="46">
        <v>1.7266666666666665E-3</v>
      </c>
      <c r="D2189" s="46">
        <v>3.453333333333333E-3</v>
      </c>
      <c r="E2189" s="46">
        <v>5.1799999999999997E-3</v>
      </c>
      <c r="F2189" s="46">
        <v>6.906666666666666E-3</v>
      </c>
      <c r="G2189" s="46">
        <v>8.6333333333333331E-3</v>
      </c>
      <c r="H2189" s="46">
        <v>1.0360000000000001E-2</v>
      </c>
      <c r="I2189" s="46">
        <v>1.2086666666666667E-2</v>
      </c>
      <c r="J2189" s="46">
        <v>1.3813333333333334E-2</v>
      </c>
      <c r="K2189" s="46">
        <v>1.5540000000000002E-2</v>
      </c>
      <c r="L2189" s="47">
        <v>1.726666666666667E-2</v>
      </c>
    </row>
    <row r="2190" spans="1:12" ht="25.5">
      <c r="A2190" s="41">
        <v>2145</v>
      </c>
      <c r="B2190" s="49" t="s">
        <v>1495</v>
      </c>
      <c r="C2190" s="46">
        <v>1.353E-2</v>
      </c>
      <c r="D2190" s="46">
        <v>2.7060000000000001E-2</v>
      </c>
      <c r="E2190" s="46">
        <v>4.0590000000000001E-2</v>
      </c>
      <c r="F2190" s="46">
        <v>5.4120000000000001E-2</v>
      </c>
      <c r="G2190" s="46">
        <v>6.7650000000000002E-2</v>
      </c>
      <c r="H2190" s="46">
        <v>8.1180000000000002E-2</v>
      </c>
      <c r="I2190" s="46">
        <v>9.4710000000000003E-2</v>
      </c>
      <c r="J2190" s="46">
        <v>0.10824</v>
      </c>
      <c r="K2190" s="46">
        <v>0.12177</v>
      </c>
      <c r="L2190" s="47">
        <v>0.1353</v>
      </c>
    </row>
    <row r="2191" spans="1:12" ht="25.5">
      <c r="A2191" s="41">
        <v>2146</v>
      </c>
      <c r="B2191" s="49" t="s">
        <v>1495</v>
      </c>
      <c r="C2191" s="46">
        <v>3.6100000000000004E-3</v>
      </c>
      <c r="D2191" s="46">
        <v>7.2200000000000007E-3</v>
      </c>
      <c r="E2191" s="46">
        <v>1.0830000000000001E-2</v>
      </c>
      <c r="F2191" s="46">
        <v>1.4440000000000001E-2</v>
      </c>
      <c r="G2191" s="46">
        <v>1.805E-2</v>
      </c>
      <c r="H2191" s="46">
        <v>2.1659999999999999E-2</v>
      </c>
      <c r="I2191" s="46">
        <v>2.5270000000000001E-2</v>
      </c>
      <c r="J2191" s="46">
        <v>2.8880000000000003E-2</v>
      </c>
      <c r="K2191" s="46">
        <v>3.2490000000000005E-2</v>
      </c>
      <c r="L2191" s="47">
        <v>3.6100000000000007E-2</v>
      </c>
    </row>
    <row r="2192" spans="1:12" ht="25.5">
      <c r="A2192" s="41">
        <v>2147</v>
      </c>
      <c r="B2192" s="49" t="s">
        <v>1496</v>
      </c>
      <c r="C2192" s="46">
        <v>9.333333333333333E-5</v>
      </c>
      <c r="D2192" s="46">
        <v>1.8666666666666666E-4</v>
      </c>
      <c r="E2192" s="46">
        <v>2.7999999999999998E-4</v>
      </c>
      <c r="F2192" s="46">
        <v>3.7333333333333332E-4</v>
      </c>
      <c r="G2192" s="46">
        <v>4.6666666666666661E-4</v>
      </c>
      <c r="H2192" s="46">
        <v>5.5999999999999995E-4</v>
      </c>
      <c r="I2192" s="46">
        <v>6.5333333333333324E-4</v>
      </c>
      <c r="J2192" s="46">
        <v>7.4666666666666653E-4</v>
      </c>
      <c r="K2192" s="46">
        <v>8.3999999999999982E-4</v>
      </c>
      <c r="L2192" s="47">
        <v>9.3333333333333311E-4</v>
      </c>
    </row>
    <row r="2193" spans="1:12" ht="25.5">
      <c r="A2193" s="41">
        <v>2148</v>
      </c>
      <c r="B2193" s="49" t="s">
        <v>1497</v>
      </c>
      <c r="C2193" s="46">
        <v>6.9333333333333334E-4</v>
      </c>
      <c r="D2193" s="46">
        <v>1.3866666666666667E-3</v>
      </c>
      <c r="E2193" s="46">
        <v>2.0800000000000003E-3</v>
      </c>
      <c r="F2193" s="46">
        <v>2.7733333333333334E-3</v>
      </c>
      <c r="G2193" s="46">
        <v>3.4666666666666665E-3</v>
      </c>
      <c r="H2193" s="46">
        <v>4.1600000000000005E-3</v>
      </c>
      <c r="I2193" s="46">
        <v>4.8533333333333336E-3</v>
      </c>
      <c r="J2193" s="46">
        <v>5.5466666666666668E-3</v>
      </c>
      <c r="K2193" s="46">
        <v>6.2400000000000008E-3</v>
      </c>
      <c r="L2193" s="47">
        <v>6.9333333333333347E-3</v>
      </c>
    </row>
    <row r="2194" spans="1:12" ht="25.5">
      <c r="A2194" s="41">
        <v>2149</v>
      </c>
      <c r="B2194" s="49" t="s">
        <v>1498</v>
      </c>
      <c r="C2194" s="46">
        <v>1E-3</v>
      </c>
      <c r="D2194" s="46">
        <v>2E-3</v>
      </c>
      <c r="E2194" s="46">
        <v>3.0000000000000001E-3</v>
      </c>
      <c r="F2194" s="46">
        <v>4.0000000000000001E-3</v>
      </c>
      <c r="G2194" s="46">
        <v>5.000000000000001E-3</v>
      </c>
      <c r="H2194" s="46">
        <v>6.0000000000000019E-3</v>
      </c>
      <c r="I2194" s="46">
        <v>7.0000000000000019E-3</v>
      </c>
      <c r="J2194" s="46">
        <v>8.0000000000000019E-3</v>
      </c>
      <c r="K2194" s="46">
        <v>9.0000000000000028E-3</v>
      </c>
      <c r="L2194" s="47">
        <v>1.0000000000000004E-2</v>
      </c>
    </row>
    <row r="2195" spans="1:12" ht="25.5">
      <c r="A2195" s="41">
        <v>2150</v>
      </c>
      <c r="B2195" s="49" t="s">
        <v>1499</v>
      </c>
      <c r="C2195" s="46">
        <v>1.3866666666666667E-3</v>
      </c>
      <c r="D2195" s="46">
        <v>2.7733333333333334E-3</v>
      </c>
      <c r="E2195" s="46">
        <v>4.1600000000000005E-3</v>
      </c>
      <c r="F2195" s="46">
        <v>5.5466666666666668E-3</v>
      </c>
      <c r="G2195" s="46">
        <v>6.933333333333333E-3</v>
      </c>
      <c r="H2195" s="46">
        <v>8.320000000000001E-3</v>
      </c>
      <c r="I2195" s="46">
        <v>9.7066666666666673E-3</v>
      </c>
      <c r="J2195" s="46">
        <v>1.1093333333333334E-2</v>
      </c>
      <c r="K2195" s="46">
        <v>1.2480000000000002E-2</v>
      </c>
      <c r="L2195" s="47">
        <v>1.3866666666666669E-2</v>
      </c>
    </row>
    <row r="2196" spans="1:12" ht="12.75">
      <c r="A2196" s="41">
        <v>2151</v>
      </c>
      <c r="B2196" s="49" t="s">
        <v>1500</v>
      </c>
      <c r="C2196" s="46">
        <v>5.4800000000000005E-3</v>
      </c>
      <c r="D2196" s="46">
        <v>1.0960000000000001E-2</v>
      </c>
      <c r="E2196" s="46">
        <v>1.6440000000000003E-2</v>
      </c>
      <c r="F2196" s="46">
        <v>2.1920000000000002E-2</v>
      </c>
      <c r="G2196" s="46">
        <v>2.7400000000000001E-2</v>
      </c>
      <c r="H2196" s="46">
        <v>3.2880000000000006E-2</v>
      </c>
      <c r="I2196" s="46">
        <v>3.8360000000000005E-2</v>
      </c>
      <c r="J2196" s="46">
        <v>4.3840000000000004E-2</v>
      </c>
      <c r="K2196" s="46">
        <v>4.932000000000001E-2</v>
      </c>
      <c r="L2196" s="47">
        <v>5.4800000000000015E-2</v>
      </c>
    </row>
    <row r="2197" spans="1:12" ht="25.5">
      <c r="A2197" s="41">
        <v>2152</v>
      </c>
      <c r="B2197" s="49" t="s">
        <v>1501</v>
      </c>
      <c r="C2197" s="46">
        <v>2.1666666666666666E-4</v>
      </c>
      <c r="D2197" s="46">
        <v>4.3333333333333331E-4</v>
      </c>
      <c r="E2197" s="46">
        <v>6.4999999999999997E-4</v>
      </c>
      <c r="F2197" s="46">
        <v>8.6666666666666663E-4</v>
      </c>
      <c r="G2197" s="46">
        <v>1.0833333333333333E-3</v>
      </c>
      <c r="H2197" s="46">
        <v>1.2999999999999999E-3</v>
      </c>
      <c r="I2197" s="46">
        <v>1.5166666666666666E-3</v>
      </c>
      <c r="J2197" s="46">
        <v>1.7333333333333333E-3</v>
      </c>
      <c r="K2197" s="46">
        <v>1.9499999999999999E-3</v>
      </c>
      <c r="L2197" s="47">
        <v>2.1666666666666666E-3</v>
      </c>
    </row>
    <row r="2198" spans="1:12" ht="25.5">
      <c r="A2198" s="41">
        <v>2153</v>
      </c>
      <c r="B2198" s="49" t="s">
        <v>1502</v>
      </c>
      <c r="C2198" s="46">
        <v>6.6E-4</v>
      </c>
      <c r="D2198" s="46">
        <v>1.32E-3</v>
      </c>
      <c r="E2198" s="46">
        <v>1.98E-3</v>
      </c>
      <c r="F2198" s="46">
        <v>2.64E-3</v>
      </c>
      <c r="G2198" s="46">
        <v>3.3E-3</v>
      </c>
      <c r="H2198" s="46">
        <v>3.96E-3</v>
      </c>
      <c r="I2198" s="46">
        <v>4.62E-3</v>
      </c>
      <c r="J2198" s="46">
        <v>5.28E-3</v>
      </c>
      <c r="K2198" s="46">
        <v>5.94E-3</v>
      </c>
      <c r="L2198" s="47">
        <v>6.6E-3</v>
      </c>
    </row>
    <row r="2199" spans="1:12" ht="25.5">
      <c r="A2199" s="41">
        <v>2154</v>
      </c>
      <c r="B2199" s="49" t="s">
        <v>1503</v>
      </c>
      <c r="C2199" s="46">
        <v>6.6666666666666675E-6</v>
      </c>
      <c r="D2199" s="46">
        <v>1.3333333333333335E-5</v>
      </c>
      <c r="E2199" s="46">
        <v>2.0000000000000002E-5</v>
      </c>
      <c r="F2199" s="46">
        <v>2.666666666666667E-5</v>
      </c>
      <c r="G2199" s="46">
        <v>3.3333333333333335E-5</v>
      </c>
      <c r="H2199" s="46">
        <v>3.9999999999999996E-5</v>
      </c>
      <c r="I2199" s="46">
        <v>4.6666666666666665E-5</v>
      </c>
      <c r="J2199" s="46">
        <v>5.3333333333333333E-5</v>
      </c>
      <c r="K2199" s="46">
        <v>5.9999999999999995E-5</v>
      </c>
      <c r="L2199" s="47">
        <v>6.6666666666666656E-5</v>
      </c>
    </row>
    <row r="2200" spans="1:12" ht="38.25">
      <c r="A2200" s="41">
        <v>2155</v>
      </c>
      <c r="B2200" s="49" t="s">
        <v>1504</v>
      </c>
      <c r="C2200" s="46">
        <v>7.9633333333333327E-3</v>
      </c>
      <c r="D2200" s="46">
        <v>1.5926666666666665E-2</v>
      </c>
      <c r="E2200" s="46">
        <v>2.3889999999999998E-2</v>
      </c>
      <c r="F2200" s="46">
        <v>3.1853333333333331E-2</v>
      </c>
      <c r="G2200" s="46">
        <v>3.9816666666666667E-2</v>
      </c>
      <c r="H2200" s="46">
        <v>4.7780000000000003E-2</v>
      </c>
      <c r="I2200" s="46">
        <v>5.5743333333333339E-2</v>
      </c>
      <c r="J2200" s="46">
        <v>6.3706666666666675E-2</v>
      </c>
      <c r="K2200" s="46">
        <v>7.1670000000000011E-2</v>
      </c>
      <c r="L2200" s="47">
        <v>7.9633333333333348E-2</v>
      </c>
    </row>
    <row r="2201" spans="1:12" ht="12.75">
      <c r="A2201" s="41">
        <v>2156</v>
      </c>
      <c r="B2201" s="49" t="s">
        <v>1505</v>
      </c>
      <c r="C2201" s="46">
        <v>3.3999999999999996E-2</v>
      </c>
      <c r="D2201" s="46">
        <v>6.7999999999999991E-2</v>
      </c>
      <c r="E2201" s="46">
        <v>0.10199999999999998</v>
      </c>
      <c r="F2201" s="46">
        <v>0.13599999999999998</v>
      </c>
      <c r="G2201" s="46">
        <v>0.16999999999999998</v>
      </c>
      <c r="H2201" s="46">
        <v>0.20399999999999996</v>
      </c>
      <c r="I2201" s="46">
        <v>0.23799999999999999</v>
      </c>
      <c r="J2201" s="46">
        <v>0.27199999999999996</v>
      </c>
      <c r="K2201" s="46">
        <v>0.30599999999999999</v>
      </c>
      <c r="L2201" s="47">
        <v>0.33999999999999997</v>
      </c>
    </row>
    <row r="2202" spans="1:12" ht="12.75">
      <c r="A2202" s="41">
        <v>2157</v>
      </c>
      <c r="B2202" s="49" t="s">
        <v>1506</v>
      </c>
      <c r="C2202" s="46">
        <v>8.6E-3</v>
      </c>
      <c r="D2202" s="46">
        <v>1.72E-2</v>
      </c>
      <c r="E2202" s="46">
        <v>2.58E-2</v>
      </c>
      <c r="F2202" s="46">
        <v>3.44E-2</v>
      </c>
      <c r="G2202" s="46">
        <v>4.2999999999999997E-2</v>
      </c>
      <c r="H2202" s="46">
        <v>5.16E-2</v>
      </c>
      <c r="I2202" s="46">
        <v>6.0200000000000004E-2</v>
      </c>
      <c r="J2202" s="46">
        <v>6.88E-2</v>
      </c>
      <c r="K2202" s="46">
        <v>7.7399999999999997E-2</v>
      </c>
      <c r="L2202" s="47">
        <v>8.5999999999999993E-2</v>
      </c>
    </row>
    <row r="2203" spans="1:12" ht="25.5">
      <c r="A2203" s="41">
        <v>2158</v>
      </c>
      <c r="B2203" s="49" t="s">
        <v>1507</v>
      </c>
      <c r="C2203" s="46">
        <v>5.2600000000000008E-3</v>
      </c>
      <c r="D2203" s="46">
        <v>1.0520000000000002E-2</v>
      </c>
      <c r="E2203" s="46">
        <v>1.5780000000000002E-2</v>
      </c>
      <c r="F2203" s="46">
        <v>2.1040000000000003E-2</v>
      </c>
      <c r="G2203" s="46">
        <v>2.6300000000000004E-2</v>
      </c>
      <c r="H2203" s="46">
        <v>3.1560000000000005E-2</v>
      </c>
      <c r="I2203" s="46">
        <v>3.6820000000000006E-2</v>
      </c>
      <c r="J2203" s="46">
        <v>4.2080000000000006E-2</v>
      </c>
      <c r="K2203" s="46">
        <v>4.7340000000000007E-2</v>
      </c>
      <c r="L2203" s="47">
        <v>5.2600000000000008E-2</v>
      </c>
    </row>
    <row r="2204" spans="1:12" ht="12.75">
      <c r="A2204" s="41">
        <v>2159</v>
      </c>
      <c r="B2204" s="49" t="s">
        <v>1508</v>
      </c>
      <c r="C2204" s="46">
        <v>2.6999999999999995E-4</v>
      </c>
      <c r="D2204" s="46">
        <v>5.399999999999999E-4</v>
      </c>
      <c r="E2204" s="46">
        <v>8.0999999999999985E-4</v>
      </c>
      <c r="F2204" s="46">
        <v>1.0799999999999998E-3</v>
      </c>
      <c r="G2204" s="46">
        <v>1.3500000000000001E-3</v>
      </c>
      <c r="H2204" s="46">
        <v>1.6199999999999999E-3</v>
      </c>
      <c r="I2204" s="46">
        <v>1.8900000000000002E-3</v>
      </c>
      <c r="J2204" s="46">
        <v>2.16E-3</v>
      </c>
      <c r="K2204" s="46">
        <v>2.4300000000000003E-3</v>
      </c>
      <c r="L2204" s="47">
        <v>2.7000000000000001E-3</v>
      </c>
    </row>
    <row r="2205" spans="1:12" ht="12.75">
      <c r="A2205" s="41">
        <v>2160</v>
      </c>
      <c r="B2205" s="49" t="s">
        <v>1508</v>
      </c>
      <c r="C2205" s="46">
        <v>9.963333333333331E-3</v>
      </c>
      <c r="D2205" s="46">
        <v>1.9926666666666662E-2</v>
      </c>
      <c r="E2205" s="46">
        <v>2.9889999999999993E-2</v>
      </c>
      <c r="F2205" s="46">
        <v>3.9853333333333324E-2</v>
      </c>
      <c r="G2205" s="46">
        <v>4.9816666666666662E-2</v>
      </c>
      <c r="H2205" s="46">
        <v>5.978E-2</v>
      </c>
      <c r="I2205" s="46">
        <v>6.9743333333333324E-2</v>
      </c>
      <c r="J2205" s="46">
        <v>7.9706666666666662E-2</v>
      </c>
      <c r="K2205" s="46">
        <v>8.967E-2</v>
      </c>
      <c r="L2205" s="47">
        <v>9.9633333333333324E-2</v>
      </c>
    </row>
    <row r="2206" spans="1:12" ht="12.75">
      <c r="A2206" s="41">
        <v>2161</v>
      </c>
      <c r="B2206" s="49" t="s">
        <v>1509</v>
      </c>
      <c r="C2206" s="46">
        <v>1.31E-3</v>
      </c>
      <c r="D2206" s="46">
        <v>2.6199999999999999E-3</v>
      </c>
      <c r="E2206" s="46">
        <v>3.9299999999999995E-3</v>
      </c>
      <c r="F2206" s="46">
        <v>5.2399999999999999E-3</v>
      </c>
      <c r="G2206" s="46">
        <v>6.5499999999999994E-3</v>
      </c>
      <c r="H2206" s="46">
        <v>7.8599999999999989E-3</v>
      </c>
      <c r="I2206" s="46">
        <v>9.1700000000000011E-3</v>
      </c>
      <c r="J2206" s="46">
        <v>1.048E-2</v>
      </c>
      <c r="K2206" s="46">
        <v>1.1790000000000002E-2</v>
      </c>
      <c r="L2206" s="47">
        <v>1.3100000000000001E-2</v>
      </c>
    </row>
    <row r="2207" spans="1:12" ht="12.75">
      <c r="A2207" s="41">
        <v>2162</v>
      </c>
      <c r="B2207" s="49" t="s">
        <v>1510</v>
      </c>
      <c r="C2207" s="46">
        <v>7.000000000000001E-4</v>
      </c>
      <c r="D2207" s="46">
        <v>1.4000000000000002E-3</v>
      </c>
      <c r="E2207" s="46">
        <v>2.1000000000000003E-3</v>
      </c>
      <c r="F2207" s="46">
        <v>2.8000000000000004E-3</v>
      </c>
      <c r="G2207" s="46">
        <v>3.5000000000000005E-3</v>
      </c>
      <c r="H2207" s="46">
        <v>4.2000000000000006E-3</v>
      </c>
      <c r="I2207" s="46">
        <v>4.9000000000000007E-3</v>
      </c>
      <c r="J2207" s="46">
        <v>5.6000000000000008E-3</v>
      </c>
      <c r="K2207" s="46">
        <v>6.3000000000000009E-3</v>
      </c>
      <c r="L2207" s="47">
        <v>7.000000000000001E-3</v>
      </c>
    </row>
    <row r="2208" spans="1:12" ht="12.75">
      <c r="A2208" s="41">
        <v>2163</v>
      </c>
      <c r="B2208" s="49" t="s">
        <v>1090</v>
      </c>
      <c r="C2208" s="46">
        <v>2.2666666666666668E-4</v>
      </c>
      <c r="D2208" s="46">
        <v>4.5333333333333337E-4</v>
      </c>
      <c r="E2208" s="46">
        <v>6.8000000000000005E-4</v>
      </c>
      <c r="F2208" s="46">
        <v>9.0666666666666673E-4</v>
      </c>
      <c r="G2208" s="46">
        <v>1.1333333333333334E-3</v>
      </c>
      <c r="H2208" s="46">
        <v>1.3599999999999999E-3</v>
      </c>
      <c r="I2208" s="46">
        <v>1.5866666666666666E-3</v>
      </c>
      <c r="J2208" s="46">
        <v>1.8133333333333335E-3</v>
      </c>
      <c r="K2208" s="46">
        <v>2.0400000000000001E-3</v>
      </c>
      <c r="L2208" s="47">
        <v>2.2666666666666668E-3</v>
      </c>
    </row>
    <row r="2209" spans="1:12" ht="12.75">
      <c r="A2209" s="41">
        <v>2164</v>
      </c>
      <c r="B2209" s="49" t="s">
        <v>1511</v>
      </c>
      <c r="C2209" s="46">
        <v>2.0033333333333335E-3</v>
      </c>
      <c r="D2209" s="46">
        <v>4.0066666666666671E-3</v>
      </c>
      <c r="E2209" s="46">
        <v>6.0100000000000006E-3</v>
      </c>
      <c r="F2209" s="46">
        <v>8.0133333333333341E-3</v>
      </c>
      <c r="G2209" s="46">
        <v>1.0016666666666667E-2</v>
      </c>
      <c r="H2209" s="46">
        <v>1.2019999999999999E-2</v>
      </c>
      <c r="I2209" s="46">
        <v>1.4023333333333332E-2</v>
      </c>
      <c r="J2209" s="46">
        <v>1.6026666666666665E-2</v>
      </c>
      <c r="K2209" s="46">
        <v>1.8029999999999997E-2</v>
      </c>
      <c r="L2209" s="47">
        <v>2.003333333333333E-2</v>
      </c>
    </row>
    <row r="2210" spans="1:12" ht="25.5">
      <c r="A2210" s="41">
        <v>2165</v>
      </c>
      <c r="B2210" s="49" t="s">
        <v>1512</v>
      </c>
      <c r="C2210" s="46">
        <v>1.1266666666666664E-3</v>
      </c>
      <c r="D2210" s="46">
        <v>2.2533333333333329E-3</v>
      </c>
      <c r="E2210" s="46">
        <v>3.3799999999999993E-3</v>
      </c>
      <c r="F2210" s="46">
        <v>4.5066666666666658E-3</v>
      </c>
      <c r="G2210" s="46">
        <v>5.6333333333333331E-3</v>
      </c>
      <c r="H2210" s="46">
        <v>6.7600000000000004E-3</v>
      </c>
      <c r="I2210" s="46">
        <v>7.8866666666666668E-3</v>
      </c>
      <c r="J2210" s="46">
        <v>9.0133333333333333E-3</v>
      </c>
      <c r="K2210" s="46">
        <v>1.014E-2</v>
      </c>
      <c r="L2210" s="47">
        <v>1.1266666666666668E-2</v>
      </c>
    </row>
    <row r="2211" spans="1:12" ht="12.75">
      <c r="A2211" s="41">
        <v>2166</v>
      </c>
      <c r="B2211" s="49" t="s">
        <v>1513</v>
      </c>
      <c r="C2211" s="46">
        <v>7.1566666666666653E-3</v>
      </c>
      <c r="D2211" s="46">
        <v>1.4313333333333331E-2</v>
      </c>
      <c r="E2211" s="46">
        <v>2.1469999999999996E-2</v>
      </c>
      <c r="F2211" s="46">
        <v>2.8626666666666661E-2</v>
      </c>
      <c r="G2211" s="46">
        <v>3.5783333333333334E-2</v>
      </c>
      <c r="H2211" s="46">
        <v>4.2939999999999999E-2</v>
      </c>
      <c r="I2211" s="46">
        <v>5.0096666666666664E-2</v>
      </c>
      <c r="J2211" s="46">
        <v>5.7253333333333323E-2</v>
      </c>
      <c r="K2211" s="46">
        <v>6.4409999999999995E-2</v>
      </c>
      <c r="L2211" s="47">
        <v>7.1566666666666653E-2</v>
      </c>
    </row>
    <row r="2212" spans="1:12" ht="12.75">
      <c r="A2212" s="41">
        <v>2167</v>
      </c>
      <c r="B2212" s="49" t="s">
        <v>1126</v>
      </c>
      <c r="C2212" s="46">
        <v>2.1966666666666666E-3</v>
      </c>
      <c r="D2212" s="46">
        <v>4.3933333333333333E-3</v>
      </c>
      <c r="E2212" s="46">
        <v>6.5900000000000004E-3</v>
      </c>
      <c r="F2212" s="46">
        <v>8.7866666666666666E-3</v>
      </c>
      <c r="G2212" s="46">
        <v>1.0983333333333333E-2</v>
      </c>
      <c r="H2212" s="46">
        <v>1.3180000000000001E-2</v>
      </c>
      <c r="I2212" s="46">
        <v>1.5376666666666665E-2</v>
      </c>
      <c r="J2212" s="46">
        <v>1.7573333333333333E-2</v>
      </c>
      <c r="K2212" s="46">
        <v>1.9770000000000003E-2</v>
      </c>
      <c r="L2212" s="47">
        <v>2.1966666666666669E-2</v>
      </c>
    </row>
    <row r="2213" spans="1:12" ht="12.75">
      <c r="A2213" s="41">
        <v>2168</v>
      </c>
      <c r="B2213" s="49" t="s">
        <v>1514</v>
      </c>
      <c r="C2213" s="46">
        <v>2.666666666666667E-5</v>
      </c>
      <c r="D2213" s="46">
        <v>5.333333333333334E-5</v>
      </c>
      <c r="E2213" s="46">
        <v>8.0000000000000007E-5</v>
      </c>
      <c r="F2213" s="46">
        <v>1.0666666666666668E-4</v>
      </c>
      <c r="G2213" s="46">
        <v>1.3333333333333334E-4</v>
      </c>
      <c r="H2213" s="46">
        <v>1.5999999999999999E-4</v>
      </c>
      <c r="I2213" s="46">
        <v>1.8666666666666666E-4</v>
      </c>
      <c r="J2213" s="46">
        <v>2.1333333333333333E-4</v>
      </c>
      <c r="K2213" s="46">
        <v>2.3999999999999998E-4</v>
      </c>
      <c r="L2213" s="47">
        <v>2.6666666666666663E-4</v>
      </c>
    </row>
    <row r="2214" spans="1:12" ht="38.25">
      <c r="A2214" s="41">
        <v>2169</v>
      </c>
      <c r="B2214" s="49" t="s">
        <v>1515</v>
      </c>
      <c r="C2214" s="46">
        <v>4.5866666666666677E-3</v>
      </c>
      <c r="D2214" s="46">
        <v>9.1733333333333354E-3</v>
      </c>
      <c r="E2214" s="46">
        <v>1.3760000000000003E-2</v>
      </c>
      <c r="F2214" s="46">
        <v>1.8346666666666671E-2</v>
      </c>
      <c r="G2214" s="46">
        <v>2.2933333333333333E-2</v>
      </c>
      <c r="H2214" s="46">
        <v>2.7520000000000003E-2</v>
      </c>
      <c r="I2214" s="46">
        <v>3.2106666666666665E-2</v>
      </c>
      <c r="J2214" s="46">
        <v>3.6693333333333335E-2</v>
      </c>
      <c r="K2214" s="46">
        <v>4.1279999999999997E-2</v>
      </c>
      <c r="L2214" s="47">
        <v>4.5866666666666667E-2</v>
      </c>
    </row>
    <row r="2215" spans="1:12" ht="12.75">
      <c r="A2215" s="41">
        <v>2170</v>
      </c>
      <c r="B2215" s="49" t="s">
        <v>1516</v>
      </c>
      <c r="C2215" s="46">
        <v>8.09E-3</v>
      </c>
      <c r="D2215" s="46">
        <v>1.618E-2</v>
      </c>
      <c r="E2215" s="46">
        <v>2.427E-2</v>
      </c>
      <c r="F2215" s="46">
        <v>3.236E-2</v>
      </c>
      <c r="G2215" s="46">
        <v>4.045E-2</v>
      </c>
      <c r="H2215" s="46">
        <v>4.854E-2</v>
      </c>
      <c r="I2215" s="46">
        <v>5.663E-2</v>
      </c>
      <c r="J2215" s="46">
        <v>6.472E-2</v>
      </c>
      <c r="K2215" s="46">
        <v>7.281E-2</v>
      </c>
      <c r="L2215" s="47">
        <v>8.09E-2</v>
      </c>
    </row>
    <row r="2216" spans="1:12" ht="12.75">
      <c r="A2216" s="41">
        <v>2171</v>
      </c>
      <c r="B2216" s="49" t="s">
        <v>1517</v>
      </c>
      <c r="C2216" s="46">
        <v>1.2000000000000002E-4</v>
      </c>
      <c r="D2216" s="46">
        <v>2.4000000000000003E-4</v>
      </c>
      <c r="E2216" s="46">
        <v>3.6000000000000008E-4</v>
      </c>
      <c r="F2216" s="46">
        <v>4.8000000000000007E-4</v>
      </c>
      <c r="G2216" s="46">
        <v>6.0000000000000006E-4</v>
      </c>
      <c r="H2216" s="46">
        <v>7.2000000000000005E-4</v>
      </c>
      <c r="I2216" s="46">
        <v>8.4000000000000003E-4</v>
      </c>
      <c r="J2216" s="46">
        <v>9.6000000000000013E-4</v>
      </c>
      <c r="K2216" s="46">
        <v>1.08E-3</v>
      </c>
      <c r="L2216" s="47">
        <v>1.2000000000000001E-3</v>
      </c>
    </row>
    <row r="2217" spans="1:12" ht="12.75">
      <c r="A2217" s="41">
        <v>2172</v>
      </c>
      <c r="B2217" s="49" t="s">
        <v>1518</v>
      </c>
      <c r="C2217" s="46">
        <v>3.7733333333333334E-3</v>
      </c>
      <c r="D2217" s="46">
        <v>7.5466666666666668E-3</v>
      </c>
      <c r="E2217" s="46">
        <v>1.132E-2</v>
      </c>
      <c r="F2217" s="46">
        <v>1.5093333333333334E-2</v>
      </c>
      <c r="G2217" s="46">
        <v>1.8866666666666667E-2</v>
      </c>
      <c r="H2217" s="46">
        <v>2.264E-2</v>
      </c>
      <c r="I2217" s="46">
        <v>2.6413333333333334E-2</v>
      </c>
      <c r="J2217" s="46">
        <v>3.0186666666666667E-2</v>
      </c>
      <c r="K2217" s="46">
        <v>3.3960000000000004E-2</v>
      </c>
      <c r="L2217" s="47">
        <v>3.7733333333333334E-2</v>
      </c>
    </row>
    <row r="2218" spans="1:12" ht="12.75">
      <c r="A2218" s="41">
        <v>2173</v>
      </c>
      <c r="B2218" s="49" t="s">
        <v>1518</v>
      </c>
      <c r="C2218" s="46">
        <v>5.6633333333333327E-3</v>
      </c>
      <c r="D2218" s="46">
        <v>1.1326666666666665E-2</v>
      </c>
      <c r="E2218" s="46">
        <v>1.6989999999999998E-2</v>
      </c>
      <c r="F2218" s="46">
        <v>2.2653333333333331E-2</v>
      </c>
      <c r="G2218" s="46">
        <v>2.8316666666666667E-2</v>
      </c>
      <c r="H2218" s="46">
        <v>3.3980000000000003E-2</v>
      </c>
      <c r="I2218" s="46">
        <v>3.9643333333333336E-2</v>
      </c>
      <c r="J2218" s="46">
        <v>4.5306666666666669E-2</v>
      </c>
      <c r="K2218" s="46">
        <v>5.0970000000000001E-2</v>
      </c>
      <c r="L2218" s="47">
        <v>5.6633333333333334E-2</v>
      </c>
    </row>
    <row r="2219" spans="1:12" ht="12.75">
      <c r="A2219" s="41">
        <v>2174</v>
      </c>
      <c r="B2219" s="49" t="s">
        <v>1519</v>
      </c>
      <c r="C2219" s="46">
        <v>6.7133333333333333E-3</v>
      </c>
      <c r="D2219" s="46">
        <v>1.3426666666666667E-2</v>
      </c>
      <c r="E2219" s="46">
        <v>2.0139999999999998E-2</v>
      </c>
      <c r="F2219" s="46">
        <v>2.6853333333333333E-2</v>
      </c>
      <c r="G2219" s="46">
        <v>3.3566666666666668E-2</v>
      </c>
      <c r="H2219" s="46">
        <v>4.0279999999999996E-2</v>
      </c>
      <c r="I2219" s="46">
        <v>4.6993333333333338E-2</v>
      </c>
      <c r="J2219" s="46">
        <v>5.3706666666666666E-2</v>
      </c>
      <c r="K2219" s="46">
        <v>6.0419999999999995E-2</v>
      </c>
      <c r="L2219" s="47">
        <v>6.7133333333333323E-2</v>
      </c>
    </row>
    <row r="2220" spans="1:12" ht="12.75">
      <c r="A2220" s="41">
        <v>2175</v>
      </c>
      <c r="B2220" s="49" t="s">
        <v>1520</v>
      </c>
      <c r="C2220" s="46">
        <v>4.4946666666666663E-2</v>
      </c>
      <c r="D2220" s="46">
        <v>8.9893333333333325E-2</v>
      </c>
      <c r="E2220" s="46">
        <v>0.13483999999999999</v>
      </c>
      <c r="F2220" s="46">
        <v>0.17978666666666665</v>
      </c>
      <c r="G2220" s="46">
        <v>0.22473333333333334</v>
      </c>
      <c r="H2220" s="46">
        <v>0.26967999999999998</v>
      </c>
      <c r="I2220" s="46">
        <v>0.31462666666666661</v>
      </c>
      <c r="J2220" s="46">
        <v>0.3595733333333333</v>
      </c>
      <c r="K2220" s="46">
        <v>0.40451999999999999</v>
      </c>
      <c r="L2220" s="47">
        <v>0.44946666666666668</v>
      </c>
    </row>
    <row r="2221" spans="1:12" ht="12.75">
      <c r="A2221" s="41">
        <v>2176</v>
      </c>
      <c r="B2221" s="49" t="s">
        <v>1521</v>
      </c>
      <c r="C2221" s="46">
        <v>1E-4</v>
      </c>
      <c r="D2221" s="46">
        <v>2.0000000000000001E-4</v>
      </c>
      <c r="E2221" s="46">
        <v>3.0000000000000003E-4</v>
      </c>
      <c r="F2221" s="46">
        <v>4.0000000000000002E-4</v>
      </c>
      <c r="G2221" s="46">
        <v>5.0000000000000001E-4</v>
      </c>
      <c r="H2221" s="46">
        <v>6.0000000000000006E-4</v>
      </c>
      <c r="I2221" s="46">
        <v>7.000000000000001E-4</v>
      </c>
      <c r="J2221" s="46">
        <v>8.0000000000000015E-4</v>
      </c>
      <c r="K2221" s="46">
        <v>9.0000000000000019E-4</v>
      </c>
      <c r="L2221" s="47">
        <v>1.0000000000000002E-3</v>
      </c>
    </row>
    <row r="2222" spans="1:12" ht="12.75">
      <c r="A2222" s="41">
        <v>2177</v>
      </c>
      <c r="B2222" s="49" t="s">
        <v>1522</v>
      </c>
      <c r="C2222" s="46">
        <v>0.12</v>
      </c>
      <c r="D2222" s="46">
        <v>0.24</v>
      </c>
      <c r="E2222" s="46">
        <v>0.36</v>
      </c>
      <c r="F2222" s="46">
        <v>0.48</v>
      </c>
      <c r="G2222" s="46">
        <v>0.60000000000000009</v>
      </c>
      <c r="H2222" s="46">
        <v>0.72000000000000008</v>
      </c>
      <c r="I2222" s="46">
        <v>0.84000000000000008</v>
      </c>
      <c r="J2222" s="46">
        <v>0.96</v>
      </c>
      <c r="K2222" s="46">
        <v>1.08</v>
      </c>
      <c r="L2222" s="47">
        <v>1.2</v>
      </c>
    </row>
    <row r="2223" spans="1:12" ht="25.5">
      <c r="A2223" s="41">
        <v>2178</v>
      </c>
      <c r="B2223" s="49" t="s">
        <v>1470</v>
      </c>
      <c r="C2223" s="46">
        <v>6.5833333333333325E-3</v>
      </c>
      <c r="D2223" s="46">
        <v>1.3166666666666665E-2</v>
      </c>
      <c r="E2223" s="46">
        <v>1.9749999999999997E-2</v>
      </c>
      <c r="F2223" s="46">
        <v>2.633333333333333E-2</v>
      </c>
      <c r="G2223" s="46">
        <v>3.2916666666666664E-2</v>
      </c>
      <c r="H2223" s="46">
        <v>3.9499999999999993E-2</v>
      </c>
      <c r="I2223" s="46">
        <v>4.6083333333333323E-2</v>
      </c>
      <c r="J2223" s="46">
        <v>5.2666666666666653E-2</v>
      </c>
      <c r="K2223" s="46">
        <v>5.9249999999999983E-2</v>
      </c>
      <c r="L2223" s="47">
        <v>6.5833333333333313E-2</v>
      </c>
    </row>
    <row r="2224" spans="1:12" ht="25.5">
      <c r="A2224" s="41">
        <v>2179</v>
      </c>
      <c r="B2224" s="49" t="s">
        <v>1470</v>
      </c>
      <c r="C2224" s="46">
        <v>2.666666666666667E-3</v>
      </c>
      <c r="D2224" s="46">
        <v>5.333333333333334E-3</v>
      </c>
      <c r="E2224" s="46">
        <v>8.0000000000000002E-3</v>
      </c>
      <c r="F2224" s="46">
        <v>1.0666666666666668E-2</v>
      </c>
      <c r="G2224" s="46">
        <v>1.3333333333333332E-2</v>
      </c>
      <c r="H2224" s="46">
        <v>1.6E-2</v>
      </c>
      <c r="I2224" s="46">
        <v>1.8666666666666665E-2</v>
      </c>
      <c r="J2224" s="46">
        <v>2.1333333333333333E-2</v>
      </c>
      <c r="K2224" s="46">
        <v>2.4E-2</v>
      </c>
      <c r="L2224" s="47">
        <v>2.6666666666666665E-2</v>
      </c>
    </row>
    <row r="2225" spans="1:12" ht="25.5">
      <c r="A2225" s="41">
        <v>2180</v>
      </c>
      <c r="B2225" s="49" t="s">
        <v>1470</v>
      </c>
      <c r="C2225" s="46">
        <v>8.613333333333334E-3</v>
      </c>
      <c r="D2225" s="46">
        <v>1.7226666666666668E-2</v>
      </c>
      <c r="E2225" s="46">
        <v>2.5840000000000002E-2</v>
      </c>
      <c r="F2225" s="46">
        <v>3.4453333333333336E-2</v>
      </c>
      <c r="G2225" s="46">
        <v>4.306666666666667E-2</v>
      </c>
      <c r="H2225" s="46">
        <v>5.1680000000000004E-2</v>
      </c>
      <c r="I2225" s="46">
        <v>6.0293333333333338E-2</v>
      </c>
      <c r="J2225" s="46">
        <v>6.8906666666666672E-2</v>
      </c>
      <c r="K2225" s="46">
        <v>7.7520000000000019E-2</v>
      </c>
      <c r="L2225" s="47">
        <v>8.6133333333333353E-2</v>
      </c>
    </row>
    <row r="2226" spans="1:12" ht="25.5">
      <c r="A2226" s="41">
        <v>2181</v>
      </c>
      <c r="B2226" s="49" t="s">
        <v>1523</v>
      </c>
      <c r="C2226" s="46">
        <v>5.9800000000000009E-3</v>
      </c>
      <c r="D2226" s="46">
        <v>1.1960000000000002E-2</v>
      </c>
      <c r="E2226" s="46">
        <v>1.7940000000000005E-2</v>
      </c>
      <c r="F2226" s="46">
        <v>2.3920000000000004E-2</v>
      </c>
      <c r="G2226" s="46">
        <v>2.9900000000000003E-2</v>
      </c>
      <c r="H2226" s="46">
        <v>3.5880000000000002E-2</v>
      </c>
      <c r="I2226" s="46">
        <v>4.1860000000000001E-2</v>
      </c>
      <c r="J2226" s="46">
        <v>4.7840000000000008E-2</v>
      </c>
      <c r="K2226" s="46">
        <v>5.3820000000000007E-2</v>
      </c>
      <c r="L2226" s="47">
        <v>5.9800000000000006E-2</v>
      </c>
    </row>
    <row r="2227" spans="1:12" ht="25.5">
      <c r="A2227" s="41">
        <v>2182</v>
      </c>
      <c r="B2227" s="49" t="s">
        <v>1523</v>
      </c>
      <c r="C2227" s="46">
        <v>6.7666666666666656E-4</v>
      </c>
      <c r="D2227" s="46">
        <v>1.3533333333333331E-3</v>
      </c>
      <c r="E2227" s="46">
        <v>2.0299999999999997E-3</v>
      </c>
      <c r="F2227" s="46">
        <v>2.7066666666666662E-3</v>
      </c>
      <c r="G2227" s="46">
        <v>3.3833333333333328E-3</v>
      </c>
      <c r="H2227" s="46">
        <v>4.0599999999999994E-3</v>
      </c>
      <c r="I2227" s="46">
        <v>4.7366666666666659E-3</v>
      </c>
      <c r="J2227" s="46">
        <v>5.4133333333333325E-3</v>
      </c>
      <c r="K2227" s="46">
        <v>6.0899999999999991E-3</v>
      </c>
      <c r="L2227" s="47">
        <v>6.7666666666666656E-3</v>
      </c>
    </row>
    <row r="2228" spans="1:12" ht="25.5">
      <c r="A2228" s="41">
        <v>2183</v>
      </c>
      <c r="B2228" s="49" t="s">
        <v>1523</v>
      </c>
      <c r="C2228" s="46">
        <v>8.9333333333333333E-4</v>
      </c>
      <c r="D2228" s="46">
        <v>1.7866666666666667E-3</v>
      </c>
      <c r="E2228" s="46">
        <v>2.6800000000000001E-3</v>
      </c>
      <c r="F2228" s="46">
        <v>3.5733333333333333E-3</v>
      </c>
      <c r="G2228" s="46">
        <v>4.4666666666666674E-3</v>
      </c>
      <c r="H2228" s="46">
        <v>5.3600000000000002E-3</v>
      </c>
      <c r="I2228" s="46">
        <v>6.2533333333333347E-3</v>
      </c>
      <c r="J2228" s="46">
        <v>7.1466666666666675E-3</v>
      </c>
      <c r="K2228" s="46">
        <v>8.040000000000002E-3</v>
      </c>
      <c r="L2228" s="47">
        <v>8.9333333333333348E-3</v>
      </c>
    </row>
    <row r="2229" spans="1:12" ht="25.5">
      <c r="A2229" s="41">
        <v>2184</v>
      </c>
      <c r="B2229" s="49" t="s">
        <v>1523</v>
      </c>
      <c r="C2229" s="46">
        <v>2.5326666666666667E-2</v>
      </c>
      <c r="D2229" s="46">
        <v>5.0653333333333335E-2</v>
      </c>
      <c r="E2229" s="46">
        <v>7.5980000000000006E-2</v>
      </c>
      <c r="F2229" s="46">
        <v>0.10130666666666667</v>
      </c>
      <c r="G2229" s="46">
        <v>0.12663333333333335</v>
      </c>
      <c r="H2229" s="46">
        <v>0.15196000000000004</v>
      </c>
      <c r="I2229" s="46">
        <v>0.1772866666666667</v>
      </c>
      <c r="J2229" s="46">
        <v>0.20261333333333337</v>
      </c>
      <c r="K2229" s="46">
        <v>0.22794000000000006</v>
      </c>
      <c r="L2229" s="47">
        <v>0.25326666666666675</v>
      </c>
    </row>
    <row r="2230" spans="1:12" ht="25.5">
      <c r="A2230" s="41">
        <v>2185</v>
      </c>
      <c r="B2230" s="49" t="s">
        <v>1523</v>
      </c>
      <c r="C2230" s="46">
        <v>2.4733333333333326E-3</v>
      </c>
      <c r="D2230" s="46">
        <v>4.9466666666666652E-3</v>
      </c>
      <c r="E2230" s="46">
        <v>7.4199999999999978E-3</v>
      </c>
      <c r="F2230" s="46">
        <v>9.8933333333333304E-3</v>
      </c>
      <c r="G2230" s="46">
        <v>1.2366666666666665E-2</v>
      </c>
      <c r="H2230" s="46">
        <v>1.4839999999999999E-2</v>
      </c>
      <c r="I2230" s="46">
        <v>1.7313333333333333E-2</v>
      </c>
      <c r="J2230" s="46">
        <v>1.9786666666666664E-2</v>
      </c>
      <c r="K2230" s="46">
        <v>2.2259999999999999E-2</v>
      </c>
      <c r="L2230" s="47">
        <v>2.4733333333333329E-2</v>
      </c>
    </row>
    <row r="2231" spans="1:12" ht="25.5">
      <c r="A2231" s="41">
        <v>2186</v>
      </c>
      <c r="B2231" s="49" t="s">
        <v>1523</v>
      </c>
      <c r="C2231" s="46">
        <v>0.17860666666666669</v>
      </c>
      <c r="D2231" s="46">
        <v>0.35721333333333338</v>
      </c>
      <c r="E2231" s="46">
        <v>0.53582000000000007</v>
      </c>
      <c r="F2231" s="46">
        <v>0.71442666666666677</v>
      </c>
      <c r="G2231" s="46">
        <v>0.89303333333333346</v>
      </c>
      <c r="H2231" s="46">
        <v>1.0716400000000001</v>
      </c>
      <c r="I2231" s="46">
        <v>1.250246666666667</v>
      </c>
      <c r="J2231" s="46">
        <v>1.4288533333333335</v>
      </c>
      <c r="K2231" s="46">
        <v>1.6074600000000001</v>
      </c>
      <c r="L2231" s="47">
        <v>1.7860666666666669</v>
      </c>
    </row>
    <row r="2232" spans="1:12" ht="12.75">
      <c r="A2232" s="41">
        <v>2187</v>
      </c>
      <c r="B2232" s="49" t="s">
        <v>1524</v>
      </c>
      <c r="C2232" s="46">
        <v>9.6866666666666698E-3</v>
      </c>
      <c r="D2232" s="46">
        <v>1.937333333333334E-2</v>
      </c>
      <c r="E2232" s="46">
        <v>2.9060000000000009E-2</v>
      </c>
      <c r="F2232" s="46">
        <v>3.8746666666666679E-2</v>
      </c>
      <c r="G2232" s="46">
        <v>4.8433333333333342E-2</v>
      </c>
      <c r="H2232" s="46">
        <v>5.8120000000000005E-2</v>
      </c>
      <c r="I2232" s="46">
        <v>6.7806666666666682E-2</v>
      </c>
      <c r="J2232" s="46">
        <v>7.7493333333333345E-2</v>
      </c>
      <c r="K2232" s="46">
        <v>8.7180000000000007E-2</v>
      </c>
      <c r="L2232" s="47">
        <v>9.6866666666666684E-2</v>
      </c>
    </row>
    <row r="2233" spans="1:12" ht="12.75">
      <c r="A2233" s="41">
        <v>2188</v>
      </c>
      <c r="B2233" s="49" t="s">
        <v>1525</v>
      </c>
      <c r="C2233" s="46">
        <v>3.3966666666666672E-3</v>
      </c>
      <c r="D2233" s="46">
        <v>6.7933333333333344E-3</v>
      </c>
      <c r="E2233" s="46">
        <v>1.0190000000000001E-2</v>
      </c>
      <c r="F2233" s="46">
        <v>1.3586666666666669E-2</v>
      </c>
      <c r="G2233" s="46">
        <v>1.6983333333333336E-2</v>
      </c>
      <c r="H2233" s="46">
        <v>2.0380000000000002E-2</v>
      </c>
      <c r="I2233" s="46">
        <v>2.3776666666666668E-2</v>
      </c>
      <c r="J2233" s="46">
        <v>2.7173333333333334E-2</v>
      </c>
      <c r="K2233" s="46">
        <v>3.057E-2</v>
      </c>
      <c r="L2233" s="47">
        <v>3.3966666666666666E-2</v>
      </c>
    </row>
    <row r="2234" spans="1:12" ht="12.75">
      <c r="A2234" s="41">
        <v>2189</v>
      </c>
      <c r="B2234" s="49" t="s">
        <v>1525</v>
      </c>
      <c r="C2234" s="46">
        <v>8.7933333333333336E-3</v>
      </c>
      <c r="D2234" s="46">
        <v>1.7586666666666667E-2</v>
      </c>
      <c r="E2234" s="46">
        <v>2.6380000000000001E-2</v>
      </c>
      <c r="F2234" s="46">
        <v>3.5173333333333334E-2</v>
      </c>
      <c r="G2234" s="46">
        <v>4.3966666666666661E-2</v>
      </c>
      <c r="H2234" s="46">
        <v>5.2759999999999987E-2</v>
      </c>
      <c r="I2234" s="46">
        <v>6.1553333333333321E-2</v>
      </c>
      <c r="J2234" s="46">
        <v>7.0346666666666655E-2</v>
      </c>
      <c r="K2234" s="46">
        <v>7.9139999999999988E-2</v>
      </c>
      <c r="L2234" s="47">
        <v>8.7933333333333308E-2</v>
      </c>
    </row>
    <row r="2235" spans="1:12" ht="25.5">
      <c r="A2235" s="41">
        <v>2190</v>
      </c>
      <c r="B2235" s="49" t="s">
        <v>1354</v>
      </c>
      <c r="C2235" s="46">
        <v>2.2433333333333333E-3</v>
      </c>
      <c r="D2235" s="46">
        <v>4.4866666666666666E-3</v>
      </c>
      <c r="E2235" s="46">
        <v>6.7299999999999999E-3</v>
      </c>
      <c r="F2235" s="46">
        <v>8.9733333333333332E-3</v>
      </c>
      <c r="G2235" s="46">
        <v>1.1216666666666666E-2</v>
      </c>
      <c r="H2235" s="46">
        <v>1.346E-2</v>
      </c>
      <c r="I2235" s="46">
        <v>1.5703333333333333E-2</v>
      </c>
      <c r="J2235" s="46">
        <v>1.7946666666666666E-2</v>
      </c>
      <c r="K2235" s="46">
        <v>2.019E-2</v>
      </c>
      <c r="L2235" s="47">
        <v>2.2433333333333333E-2</v>
      </c>
    </row>
    <row r="2236" spans="1:12" ht="38.25">
      <c r="A2236" s="41">
        <v>2191</v>
      </c>
      <c r="B2236" s="49" t="s">
        <v>1362</v>
      </c>
      <c r="C2236" s="46">
        <v>2.8799999999999997E-3</v>
      </c>
      <c r="D2236" s="46">
        <v>5.7599999999999995E-3</v>
      </c>
      <c r="E2236" s="46">
        <v>8.6399999999999984E-3</v>
      </c>
      <c r="F2236" s="46">
        <v>1.1519999999999999E-2</v>
      </c>
      <c r="G2236" s="46">
        <v>1.44E-2</v>
      </c>
      <c r="H2236" s="46">
        <v>1.7279999999999997E-2</v>
      </c>
      <c r="I2236" s="46">
        <v>2.0159999999999997E-2</v>
      </c>
      <c r="J2236" s="46">
        <v>2.3039999999999998E-2</v>
      </c>
      <c r="K2236" s="46">
        <v>2.5919999999999995E-2</v>
      </c>
      <c r="L2236" s="47">
        <v>2.8799999999999992E-2</v>
      </c>
    </row>
    <row r="2237" spans="1:12" ht="38.25">
      <c r="A2237" s="41">
        <v>2192</v>
      </c>
      <c r="B2237" s="49" t="s">
        <v>1362</v>
      </c>
      <c r="C2237" s="46">
        <v>1.0333333333333334E-3</v>
      </c>
      <c r="D2237" s="46">
        <v>2.0666666666666667E-3</v>
      </c>
      <c r="E2237" s="46">
        <v>3.1000000000000003E-3</v>
      </c>
      <c r="F2237" s="46">
        <v>4.1333333333333335E-3</v>
      </c>
      <c r="G2237" s="46">
        <v>5.1666666666666675E-3</v>
      </c>
      <c r="H2237" s="46">
        <v>6.2000000000000006E-3</v>
      </c>
      <c r="I2237" s="46">
        <v>7.2333333333333338E-3</v>
      </c>
      <c r="J2237" s="46">
        <v>8.266666666666667E-3</v>
      </c>
      <c r="K2237" s="46">
        <v>9.300000000000001E-3</v>
      </c>
      <c r="L2237" s="47">
        <v>1.0333333333333335E-2</v>
      </c>
    </row>
    <row r="2238" spans="1:12" ht="25.5">
      <c r="A2238" s="41">
        <v>2193</v>
      </c>
      <c r="B2238" s="49" t="s">
        <v>1526</v>
      </c>
      <c r="C2238" s="46">
        <v>3.1899999999999997E-3</v>
      </c>
      <c r="D2238" s="46">
        <v>6.3799999999999994E-3</v>
      </c>
      <c r="E2238" s="46">
        <v>9.5699999999999986E-3</v>
      </c>
      <c r="F2238" s="46">
        <v>1.2759999999999999E-2</v>
      </c>
      <c r="G2238" s="46">
        <v>1.5949999999999999E-2</v>
      </c>
      <c r="H2238" s="46">
        <v>1.9139999999999997E-2</v>
      </c>
      <c r="I2238" s="46">
        <v>2.2329999999999996E-2</v>
      </c>
      <c r="J2238" s="46">
        <v>2.5519999999999994E-2</v>
      </c>
      <c r="K2238" s="46">
        <v>2.8709999999999992E-2</v>
      </c>
      <c r="L2238" s="47">
        <v>3.1899999999999991E-2</v>
      </c>
    </row>
    <row r="2239" spans="1:12" ht="38.25">
      <c r="A2239" s="41">
        <v>2194</v>
      </c>
      <c r="B2239" s="49" t="s">
        <v>1527</v>
      </c>
      <c r="C2239" s="46">
        <v>6.3599999999999993E-3</v>
      </c>
      <c r="D2239" s="46">
        <v>1.2719999999999999E-2</v>
      </c>
      <c r="E2239" s="46">
        <v>1.908E-2</v>
      </c>
      <c r="F2239" s="46">
        <v>2.5439999999999997E-2</v>
      </c>
      <c r="G2239" s="46">
        <v>3.1800000000000002E-2</v>
      </c>
      <c r="H2239" s="46">
        <v>3.8159999999999999E-2</v>
      </c>
      <c r="I2239" s="46">
        <v>4.4520000000000004E-2</v>
      </c>
      <c r="J2239" s="46">
        <v>5.0879999999999995E-2</v>
      </c>
      <c r="K2239" s="46">
        <v>5.7239999999999999E-2</v>
      </c>
      <c r="L2239" s="47">
        <v>6.3600000000000004E-2</v>
      </c>
    </row>
    <row r="2240" spans="1:12" ht="38.25">
      <c r="A2240" s="41">
        <v>2195</v>
      </c>
      <c r="B2240" s="49" t="s">
        <v>1527</v>
      </c>
      <c r="C2240" s="46">
        <v>4.7733333333333343E-3</v>
      </c>
      <c r="D2240" s="46">
        <v>9.5466666666666686E-3</v>
      </c>
      <c r="E2240" s="46">
        <v>1.4320000000000003E-2</v>
      </c>
      <c r="F2240" s="46">
        <v>1.9093333333333337E-2</v>
      </c>
      <c r="G2240" s="46">
        <v>2.3866666666666668E-2</v>
      </c>
      <c r="H2240" s="46">
        <v>2.8639999999999999E-2</v>
      </c>
      <c r="I2240" s="46">
        <v>3.3413333333333337E-2</v>
      </c>
      <c r="J2240" s="46">
        <v>3.8186666666666667E-2</v>
      </c>
      <c r="K2240" s="46">
        <v>4.2959999999999998E-2</v>
      </c>
      <c r="L2240" s="47">
        <v>4.7733333333333336E-2</v>
      </c>
    </row>
    <row r="2241" spans="1:12" ht="38.25">
      <c r="A2241" s="41">
        <v>2196</v>
      </c>
      <c r="B2241" s="49" t="s">
        <v>1527</v>
      </c>
      <c r="C2241" s="46">
        <v>4.6666666666666662E-3</v>
      </c>
      <c r="D2241" s="46">
        <v>9.3333333333333324E-3</v>
      </c>
      <c r="E2241" s="46">
        <v>1.3999999999999999E-2</v>
      </c>
      <c r="F2241" s="46">
        <v>1.8666666666666665E-2</v>
      </c>
      <c r="G2241" s="46">
        <v>2.3333333333333331E-2</v>
      </c>
      <c r="H2241" s="46">
        <v>2.7999999999999997E-2</v>
      </c>
      <c r="I2241" s="46">
        <v>3.2666666666666663E-2</v>
      </c>
      <c r="J2241" s="46">
        <v>3.7333333333333329E-2</v>
      </c>
      <c r="K2241" s="46">
        <v>4.1999999999999989E-2</v>
      </c>
      <c r="L2241" s="47">
        <v>4.6666666666666655E-2</v>
      </c>
    </row>
    <row r="2242" spans="1:12" ht="38.25">
      <c r="A2242" s="41">
        <v>2197</v>
      </c>
      <c r="B2242" s="49" t="s">
        <v>1527</v>
      </c>
      <c r="C2242" s="46">
        <v>6.6666666666666662E-3</v>
      </c>
      <c r="D2242" s="46">
        <v>1.3333333333333332E-2</v>
      </c>
      <c r="E2242" s="46">
        <v>1.9999999999999997E-2</v>
      </c>
      <c r="F2242" s="46">
        <v>2.6666666666666665E-2</v>
      </c>
      <c r="G2242" s="46">
        <v>3.3333333333333333E-2</v>
      </c>
      <c r="H2242" s="46">
        <v>0.04</v>
      </c>
      <c r="I2242" s="46">
        <v>4.6666666666666669E-2</v>
      </c>
      <c r="J2242" s="46">
        <v>5.333333333333333E-2</v>
      </c>
      <c r="K2242" s="46">
        <v>0.06</v>
      </c>
      <c r="L2242" s="47">
        <v>6.6666666666666666E-2</v>
      </c>
    </row>
    <row r="2243" spans="1:12" ht="38.25">
      <c r="A2243" s="41">
        <v>2198</v>
      </c>
      <c r="B2243" s="49" t="s">
        <v>1527</v>
      </c>
      <c r="C2243" s="46">
        <v>4.3099999999999996E-3</v>
      </c>
      <c r="D2243" s="46">
        <v>8.6199999999999992E-3</v>
      </c>
      <c r="E2243" s="46">
        <v>1.2929999999999999E-2</v>
      </c>
      <c r="F2243" s="46">
        <v>1.7239999999999998E-2</v>
      </c>
      <c r="G2243" s="46">
        <v>2.155E-2</v>
      </c>
      <c r="H2243" s="46">
        <v>2.5859999999999998E-2</v>
      </c>
      <c r="I2243" s="46">
        <v>3.0169999999999995E-2</v>
      </c>
      <c r="J2243" s="46">
        <v>3.4479999999999997E-2</v>
      </c>
      <c r="K2243" s="46">
        <v>3.8789999999999991E-2</v>
      </c>
      <c r="L2243" s="47">
        <v>4.3099999999999986E-2</v>
      </c>
    </row>
    <row r="2244" spans="1:12" ht="38.25">
      <c r="A2244" s="41">
        <v>2199</v>
      </c>
      <c r="B2244" s="49" t="s">
        <v>1527</v>
      </c>
      <c r="C2244" s="46">
        <v>4.7600000000000003E-3</v>
      </c>
      <c r="D2244" s="46">
        <v>9.5200000000000007E-3</v>
      </c>
      <c r="E2244" s="46">
        <v>1.4280000000000001E-2</v>
      </c>
      <c r="F2244" s="46">
        <v>1.9040000000000001E-2</v>
      </c>
      <c r="G2244" s="46">
        <v>2.3800000000000002E-2</v>
      </c>
      <c r="H2244" s="46">
        <v>2.8560000000000002E-2</v>
      </c>
      <c r="I2244" s="46">
        <v>3.3320000000000002E-2</v>
      </c>
      <c r="J2244" s="46">
        <v>3.8080000000000003E-2</v>
      </c>
      <c r="K2244" s="46">
        <v>4.2840000000000003E-2</v>
      </c>
      <c r="L2244" s="47">
        <v>4.7600000000000003E-2</v>
      </c>
    </row>
    <row r="2245" spans="1:12" ht="38.25">
      <c r="A2245" s="41">
        <v>2200</v>
      </c>
      <c r="B2245" s="49" t="s">
        <v>1527</v>
      </c>
      <c r="C2245" s="46">
        <v>2.9466666666666673E-3</v>
      </c>
      <c r="D2245" s="46">
        <v>5.8933333333333346E-3</v>
      </c>
      <c r="E2245" s="46">
        <v>8.8400000000000024E-3</v>
      </c>
      <c r="F2245" s="46">
        <v>1.1786666666666669E-2</v>
      </c>
      <c r="G2245" s="46">
        <v>1.4733333333333338E-2</v>
      </c>
      <c r="H2245" s="46">
        <v>1.7680000000000008E-2</v>
      </c>
      <c r="I2245" s="46">
        <v>2.0626666666666675E-2</v>
      </c>
      <c r="J2245" s="46">
        <v>2.3573333333333342E-2</v>
      </c>
      <c r="K2245" s="46">
        <v>2.6520000000000012E-2</v>
      </c>
      <c r="L2245" s="47">
        <v>2.9466666666666683E-2</v>
      </c>
    </row>
    <row r="2246" spans="1:12" ht="25.5">
      <c r="A2246" s="41">
        <v>2201</v>
      </c>
      <c r="B2246" s="49" t="s">
        <v>1373</v>
      </c>
      <c r="C2246" s="46">
        <v>1.5666666666666669E-3</v>
      </c>
      <c r="D2246" s="46">
        <v>3.1333333333333339E-3</v>
      </c>
      <c r="E2246" s="46">
        <v>4.7000000000000011E-3</v>
      </c>
      <c r="F2246" s="46">
        <v>6.2666666666666678E-3</v>
      </c>
      <c r="G2246" s="46">
        <v>7.8333333333333345E-3</v>
      </c>
      <c r="H2246" s="46">
        <v>9.4000000000000021E-3</v>
      </c>
      <c r="I2246" s="46">
        <v>1.096666666666667E-2</v>
      </c>
      <c r="J2246" s="46">
        <v>1.2533333333333337E-2</v>
      </c>
      <c r="K2246" s="46">
        <v>1.4100000000000005E-2</v>
      </c>
      <c r="L2246" s="47">
        <v>1.5666666666666672E-2</v>
      </c>
    </row>
    <row r="2247" spans="1:12" ht="38.25">
      <c r="A2247" s="41">
        <v>2202</v>
      </c>
      <c r="B2247" s="49" t="s">
        <v>1377</v>
      </c>
      <c r="C2247" s="46">
        <v>5.3333333333333325E-4</v>
      </c>
      <c r="D2247" s="46">
        <v>1.0666666666666665E-3</v>
      </c>
      <c r="E2247" s="46">
        <v>1.5999999999999999E-3</v>
      </c>
      <c r="F2247" s="46">
        <v>2.133333333333333E-3</v>
      </c>
      <c r="G2247" s="46">
        <v>2.6666666666666666E-3</v>
      </c>
      <c r="H2247" s="46">
        <v>3.1999999999999997E-3</v>
      </c>
      <c r="I2247" s="46">
        <v>3.7333333333333329E-3</v>
      </c>
      <c r="J2247" s="46">
        <v>4.266666666666666E-3</v>
      </c>
      <c r="K2247" s="46">
        <v>4.7999999999999996E-3</v>
      </c>
      <c r="L2247" s="47">
        <v>5.3333333333333332E-3</v>
      </c>
    </row>
    <row r="2248" spans="1:12" ht="25.5">
      <c r="A2248" s="41">
        <v>2203</v>
      </c>
      <c r="B2248" s="49" t="s">
        <v>1528</v>
      </c>
      <c r="C2248" s="46">
        <v>1.2899999999999999E-3</v>
      </c>
      <c r="D2248" s="46">
        <v>2.5799999999999998E-3</v>
      </c>
      <c r="E2248" s="46">
        <v>3.8699999999999997E-3</v>
      </c>
      <c r="F2248" s="46">
        <v>5.1599999999999997E-3</v>
      </c>
      <c r="G2248" s="46">
        <v>6.45E-3</v>
      </c>
      <c r="H2248" s="46">
        <v>7.7399999999999995E-3</v>
      </c>
      <c r="I2248" s="46">
        <v>9.0299999999999998E-3</v>
      </c>
      <c r="J2248" s="46">
        <v>1.0319999999999999E-2</v>
      </c>
      <c r="K2248" s="46">
        <v>1.1609999999999999E-2</v>
      </c>
      <c r="L2248" s="47">
        <v>1.2899999999999998E-2</v>
      </c>
    </row>
    <row r="2249" spans="1:12" ht="12.75">
      <c r="A2249" s="41">
        <v>2204</v>
      </c>
      <c r="B2249" s="49" t="s">
        <v>1385</v>
      </c>
      <c r="C2249" s="46">
        <v>1.7700000000000001E-3</v>
      </c>
      <c r="D2249" s="46">
        <v>3.5400000000000002E-3</v>
      </c>
      <c r="E2249" s="46">
        <v>5.3100000000000005E-3</v>
      </c>
      <c r="F2249" s="46">
        <v>7.0800000000000004E-3</v>
      </c>
      <c r="G2249" s="46">
        <v>8.8500000000000002E-3</v>
      </c>
      <c r="H2249" s="46">
        <v>1.0620000000000001E-2</v>
      </c>
      <c r="I2249" s="46">
        <v>1.2390000000000002E-2</v>
      </c>
      <c r="J2249" s="46">
        <v>1.4160000000000002E-2</v>
      </c>
      <c r="K2249" s="46">
        <v>1.5930000000000003E-2</v>
      </c>
      <c r="L2249" s="47">
        <v>1.7700000000000004E-2</v>
      </c>
    </row>
    <row r="2250" spans="1:12" ht="25.5">
      <c r="A2250" s="41">
        <v>2205</v>
      </c>
      <c r="B2250" s="49" t="s">
        <v>1529</v>
      </c>
      <c r="C2250" s="46">
        <v>3.7433333333333333E-3</v>
      </c>
      <c r="D2250" s="46">
        <v>7.4866666666666666E-3</v>
      </c>
      <c r="E2250" s="46">
        <v>1.123E-2</v>
      </c>
      <c r="F2250" s="46">
        <v>1.4973333333333333E-2</v>
      </c>
      <c r="G2250" s="46">
        <v>1.8716666666666666E-2</v>
      </c>
      <c r="H2250" s="46">
        <v>2.2460000000000001E-2</v>
      </c>
      <c r="I2250" s="46">
        <v>2.6203333333333335E-2</v>
      </c>
      <c r="J2250" s="46">
        <v>2.994666666666667E-2</v>
      </c>
      <c r="K2250" s="46">
        <v>3.3690000000000005E-2</v>
      </c>
      <c r="L2250" s="47">
        <v>3.7433333333333339E-2</v>
      </c>
    </row>
    <row r="2251" spans="1:12" ht="25.5">
      <c r="A2251" s="41">
        <v>2206</v>
      </c>
      <c r="B2251" s="49" t="s">
        <v>1529</v>
      </c>
      <c r="C2251" s="46">
        <v>5.8E-4</v>
      </c>
      <c r="D2251" s="46">
        <v>1.16E-3</v>
      </c>
      <c r="E2251" s="46">
        <v>1.74E-3</v>
      </c>
      <c r="F2251" s="46">
        <v>2.32E-3</v>
      </c>
      <c r="G2251" s="46">
        <v>2.8999999999999998E-3</v>
      </c>
      <c r="H2251" s="46">
        <v>3.48E-3</v>
      </c>
      <c r="I2251" s="46">
        <v>4.0600000000000002E-3</v>
      </c>
      <c r="J2251" s="46">
        <v>4.64E-3</v>
      </c>
      <c r="K2251" s="46">
        <v>5.2199999999999998E-3</v>
      </c>
      <c r="L2251" s="47">
        <v>5.7999999999999996E-3</v>
      </c>
    </row>
    <row r="2252" spans="1:12" ht="25.5">
      <c r="A2252" s="41">
        <v>2207</v>
      </c>
      <c r="B2252" s="49" t="s">
        <v>1529</v>
      </c>
      <c r="C2252" s="46">
        <v>2.4000000000000003E-4</v>
      </c>
      <c r="D2252" s="46">
        <v>4.8000000000000007E-4</v>
      </c>
      <c r="E2252" s="46">
        <v>7.2000000000000015E-4</v>
      </c>
      <c r="F2252" s="46">
        <v>9.6000000000000013E-4</v>
      </c>
      <c r="G2252" s="46">
        <v>1.2000000000000001E-3</v>
      </c>
      <c r="H2252" s="46">
        <v>1.4400000000000001E-3</v>
      </c>
      <c r="I2252" s="46">
        <v>1.6800000000000001E-3</v>
      </c>
      <c r="J2252" s="46">
        <v>1.9200000000000003E-3</v>
      </c>
      <c r="K2252" s="46">
        <v>2.16E-3</v>
      </c>
      <c r="L2252" s="47">
        <v>2.4000000000000002E-3</v>
      </c>
    </row>
    <row r="2253" spans="1:12" ht="25.5">
      <c r="A2253" s="41">
        <v>2208</v>
      </c>
      <c r="B2253" s="49" t="s">
        <v>1391</v>
      </c>
      <c r="C2253" s="46">
        <v>1.3266666666666665E-3</v>
      </c>
      <c r="D2253" s="46">
        <v>2.6533333333333331E-3</v>
      </c>
      <c r="E2253" s="46">
        <v>3.9799999999999992E-3</v>
      </c>
      <c r="F2253" s="46">
        <v>5.3066666666666661E-3</v>
      </c>
      <c r="G2253" s="46">
        <v>6.6333333333333331E-3</v>
      </c>
      <c r="H2253" s="46">
        <v>7.9600000000000001E-3</v>
      </c>
      <c r="I2253" s="46">
        <v>9.286666666666667E-3</v>
      </c>
      <c r="J2253" s="46">
        <v>1.0613333333333334E-2</v>
      </c>
      <c r="K2253" s="46">
        <v>1.1939999999999999E-2</v>
      </c>
      <c r="L2253" s="47">
        <v>1.3266666666666666E-2</v>
      </c>
    </row>
    <row r="2254" spans="1:12" ht="25.5">
      <c r="A2254" s="41">
        <v>2209</v>
      </c>
      <c r="B2254" s="49" t="s">
        <v>1530</v>
      </c>
      <c r="C2254" s="46">
        <v>2.2366666666666663E-3</v>
      </c>
      <c r="D2254" s="46">
        <v>4.4733333333333326E-3</v>
      </c>
      <c r="E2254" s="46">
        <v>6.709999999999999E-3</v>
      </c>
      <c r="F2254" s="46">
        <v>8.9466666666666653E-3</v>
      </c>
      <c r="G2254" s="46">
        <v>1.1183333333333333E-2</v>
      </c>
      <c r="H2254" s="46">
        <v>1.3420000000000001E-2</v>
      </c>
      <c r="I2254" s="46">
        <v>1.5656666666666666E-2</v>
      </c>
      <c r="J2254" s="46">
        <v>1.7893333333333334E-2</v>
      </c>
      <c r="K2254" s="46">
        <v>2.0130000000000002E-2</v>
      </c>
      <c r="L2254" s="47">
        <v>2.236666666666667E-2</v>
      </c>
    </row>
    <row r="2255" spans="1:12" ht="25.5">
      <c r="A2255" s="41">
        <v>2210</v>
      </c>
      <c r="B2255" s="49" t="s">
        <v>1531</v>
      </c>
      <c r="C2255" s="46">
        <v>1.3766666666666667E-3</v>
      </c>
      <c r="D2255" s="46">
        <v>2.7533333333333333E-3</v>
      </c>
      <c r="E2255" s="46">
        <v>4.13E-3</v>
      </c>
      <c r="F2255" s="46">
        <v>5.5066666666666667E-3</v>
      </c>
      <c r="G2255" s="46">
        <v>6.8833333333333333E-3</v>
      </c>
      <c r="H2255" s="46">
        <v>8.26E-3</v>
      </c>
      <c r="I2255" s="46">
        <v>9.6366666666666666E-3</v>
      </c>
      <c r="J2255" s="46">
        <v>1.1013333333333333E-2</v>
      </c>
      <c r="K2255" s="46">
        <v>1.239E-2</v>
      </c>
      <c r="L2255" s="47">
        <v>1.3766666666666667E-2</v>
      </c>
    </row>
    <row r="2256" spans="1:12" ht="25.5">
      <c r="A2256" s="41">
        <v>2211</v>
      </c>
      <c r="B2256" s="49" t="s">
        <v>1532</v>
      </c>
      <c r="C2256" s="46">
        <v>8.5100000000000002E-3</v>
      </c>
      <c r="D2256" s="46">
        <v>1.702E-2</v>
      </c>
      <c r="E2256" s="46">
        <v>2.5530000000000001E-2</v>
      </c>
      <c r="F2256" s="46">
        <v>3.4040000000000001E-2</v>
      </c>
      <c r="G2256" s="46">
        <v>4.2550000000000004E-2</v>
      </c>
      <c r="H2256" s="46">
        <v>5.1060000000000008E-2</v>
      </c>
      <c r="I2256" s="46">
        <v>5.9570000000000012E-2</v>
      </c>
      <c r="J2256" s="46">
        <v>6.8080000000000016E-2</v>
      </c>
      <c r="K2256" s="46">
        <v>7.6590000000000019E-2</v>
      </c>
      <c r="L2256" s="47">
        <v>8.5100000000000023E-2</v>
      </c>
    </row>
    <row r="2257" spans="1:12" ht="25.5">
      <c r="A2257" s="41">
        <v>2212</v>
      </c>
      <c r="B2257" s="49" t="s">
        <v>1533</v>
      </c>
      <c r="C2257" s="46">
        <v>1.072E-2</v>
      </c>
      <c r="D2257" s="46">
        <v>2.1440000000000001E-2</v>
      </c>
      <c r="E2257" s="46">
        <v>3.2160000000000001E-2</v>
      </c>
      <c r="F2257" s="46">
        <v>4.2880000000000001E-2</v>
      </c>
      <c r="G2257" s="46">
        <v>5.3599999999999995E-2</v>
      </c>
      <c r="H2257" s="46">
        <v>6.4320000000000002E-2</v>
      </c>
      <c r="I2257" s="46">
        <v>7.5040000000000009E-2</v>
      </c>
      <c r="J2257" s="46">
        <v>8.5760000000000003E-2</v>
      </c>
      <c r="K2257" s="46">
        <v>9.648000000000001E-2</v>
      </c>
      <c r="L2257" s="47">
        <v>0.10719999999999999</v>
      </c>
    </row>
    <row r="2258" spans="1:12" ht="25.5">
      <c r="A2258" s="41">
        <v>2213</v>
      </c>
      <c r="B2258" s="49" t="s">
        <v>1534</v>
      </c>
      <c r="C2258" s="46">
        <v>3.8500000000000001E-3</v>
      </c>
      <c r="D2258" s="46">
        <v>7.7000000000000002E-3</v>
      </c>
      <c r="E2258" s="46">
        <v>1.1550000000000001E-2</v>
      </c>
      <c r="F2258" s="46">
        <v>1.54E-2</v>
      </c>
      <c r="G2258" s="46">
        <v>1.925E-2</v>
      </c>
      <c r="H2258" s="46">
        <v>2.3100000000000002E-2</v>
      </c>
      <c r="I2258" s="46">
        <v>2.6949999999999998E-2</v>
      </c>
      <c r="J2258" s="46">
        <v>3.0800000000000001E-2</v>
      </c>
      <c r="K2258" s="46">
        <v>3.465E-2</v>
      </c>
      <c r="L2258" s="47">
        <v>3.8500000000000006E-2</v>
      </c>
    </row>
    <row r="2259" spans="1:12" ht="25.5">
      <c r="A2259" s="41">
        <v>2214</v>
      </c>
      <c r="B2259" s="49" t="s">
        <v>1534</v>
      </c>
      <c r="C2259" s="46">
        <v>8.3766666666666659E-3</v>
      </c>
      <c r="D2259" s="46">
        <v>1.6753333333333332E-2</v>
      </c>
      <c r="E2259" s="46">
        <v>2.513E-2</v>
      </c>
      <c r="F2259" s="46">
        <v>3.3506666666666664E-2</v>
      </c>
      <c r="G2259" s="46">
        <v>4.1883333333333328E-2</v>
      </c>
      <c r="H2259" s="46">
        <v>5.0259999999999999E-2</v>
      </c>
      <c r="I2259" s="46">
        <v>5.8636666666666656E-2</v>
      </c>
      <c r="J2259" s="46">
        <v>6.7013333333333328E-2</v>
      </c>
      <c r="K2259" s="46">
        <v>7.5389999999999999E-2</v>
      </c>
      <c r="L2259" s="47">
        <v>8.376666666666667E-2</v>
      </c>
    </row>
    <row r="2260" spans="1:12" ht="12.75">
      <c r="A2260" s="41">
        <v>2215</v>
      </c>
      <c r="B2260" s="49" t="s">
        <v>1535</v>
      </c>
      <c r="C2260" s="46">
        <v>8.7366666666666669E-3</v>
      </c>
      <c r="D2260" s="46">
        <v>1.7473333333333334E-2</v>
      </c>
      <c r="E2260" s="46">
        <v>2.6210000000000001E-2</v>
      </c>
      <c r="F2260" s="46">
        <v>3.4946666666666668E-2</v>
      </c>
      <c r="G2260" s="46">
        <v>4.3683333333333338E-2</v>
      </c>
      <c r="H2260" s="46">
        <v>5.2420000000000001E-2</v>
      </c>
      <c r="I2260" s="46">
        <v>6.1156666666666665E-2</v>
      </c>
      <c r="J2260" s="46">
        <v>6.9893333333333335E-2</v>
      </c>
      <c r="K2260" s="46">
        <v>7.8630000000000005E-2</v>
      </c>
      <c r="L2260" s="47">
        <v>8.7366666666666676E-2</v>
      </c>
    </row>
    <row r="2261" spans="1:12" ht="25.5">
      <c r="A2261" s="41">
        <v>2216</v>
      </c>
      <c r="B2261" s="49" t="s">
        <v>1426</v>
      </c>
      <c r="C2261" s="46">
        <v>7.7000000000000002E-3</v>
      </c>
      <c r="D2261" s="46">
        <v>1.54E-2</v>
      </c>
      <c r="E2261" s="46">
        <v>2.3100000000000002E-2</v>
      </c>
      <c r="F2261" s="46">
        <v>3.0800000000000001E-2</v>
      </c>
      <c r="G2261" s="46">
        <v>3.85E-2</v>
      </c>
      <c r="H2261" s="46">
        <v>4.6200000000000005E-2</v>
      </c>
      <c r="I2261" s="46">
        <v>5.3899999999999997E-2</v>
      </c>
      <c r="J2261" s="46">
        <v>6.1600000000000002E-2</v>
      </c>
      <c r="K2261" s="46">
        <v>6.93E-2</v>
      </c>
      <c r="L2261" s="47">
        <v>7.7000000000000013E-2</v>
      </c>
    </row>
    <row r="2262" spans="1:12" ht="12.75">
      <c r="A2262" s="41">
        <v>2217</v>
      </c>
      <c r="B2262" s="49" t="s">
        <v>1536</v>
      </c>
      <c r="C2262" s="46">
        <v>3.1366666666666669E-3</v>
      </c>
      <c r="D2262" s="46">
        <v>6.2733333333333339E-3</v>
      </c>
      <c r="E2262" s="46">
        <v>9.4100000000000017E-3</v>
      </c>
      <c r="F2262" s="46">
        <v>1.2546666666666668E-2</v>
      </c>
      <c r="G2262" s="46">
        <v>1.5683333333333334E-2</v>
      </c>
      <c r="H2262" s="46">
        <v>1.8820000000000003E-2</v>
      </c>
      <c r="I2262" s="46">
        <v>2.1956666666666669E-2</v>
      </c>
      <c r="J2262" s="46">
        <v>2.5093333333333336E-2</v>
      </c>
      <c r="K2262" s="46">
        <v>2.8230000000000005E-2</v>
      </c>
      <c r="L2262" s="47">
        <v>3.1366666666666675E-2</v>
      </c>
    </row>
    <row r="2263" spans="1:12" ht="12.75">
      <c r="A2263" s="41">
        <v>2218</v>
      </c>
      <c r="B2263" s="49" t="s">
        <v>1537</v>
      </c>
      <c r="C2263" s="46">
        <v>3.3333333333333338E-4</v>
      </c>
      <c r="D2263" s="46">
        <v>6.6666666666666675E-4</v>
      </c>
      <c r="E2263" s="46">
        <v>1E-3</v>
      </c>
      <c r="F2263" s="46">
        <v>1.3333333333333335E-3</v>
      </c>
      <c r="G2263" s="46">
        <v>1.6666666666666666E-3</v>
      </c>
      <c r="H2263" s="46">
        <v>2E-3</v>
      </c>
      <c r="I2263" s="46">
        <v>2.3333333333333331E-3</v>
      </c>
      <c r="J2263" s="46">
        <v>2.6666666666666666E-3</v>
      </c>
      <c r="K2263" s="46">
        <v>3.0000000000000001E-3</v>
      </c>
      <c r="L2263" s="47">
        <v>3.3333333333333331E-3</v>
      </c>
    </row>
    <row r="2264" spans="1:12" ht="12.75">
      <c r="A2264" s="41">
        <v>2219</v>
      </c>
      <c r="B2264" s="49" t="s">
        <v>1538</v>
      </c>
      <c r="C2264" s="46">
        <v>1.6666666666666666E-3</v>
      </c>
      <c r="D2264" s="46">
        <v>3.3333333333333331E-3</v>
      </c>
      <c r="E2264" s="46">
        <v>4.9999999999999992E-3</v>
      </c>
      <c r="F2264" s="46">
        <v>6.6666666666666662E-3</v>
      </c>
      <c r="G2264" s="46">
        <v>8.3333333333333332E-3</v>
      </c>
      <c r="H2264" s="46">
        <v>0.01</v>
      </c>
      <c r="I2264" s="46">
        <v>1.1666666666666667E-2</v>
      </c>
      <c r="J2264" s="46">
        <v>1.3333333333333332E-2</v>
      </c>
      <c r="K2264" s="46">
        <v>1.4999999999999999E-2</v>
      </c>
      <c r="L2264" s="47">
        <v>1.6666666666666666E-2</v>
      </c>
    </row>
    <row r="2265" spans="1:12" ht="12.75">
      <c r="A2265" s="41">
        <v>2220</v>
      </c>
      <c r="B2265" s="49" t="s">
        <v>1539</v>
      </c>
      <c r="C2265" s="46">
        <v>1.2033333333333333E-2</v>
      </c>
      <c r="D2265" s="46">
        <v>2.4066666666666667E-2</v>
      </c>
      <c r="E2265" s="46">
        <v>3.61E-2</v>
      </c>
      <c r="F2265" s="46">
        <v>4.8133333333333334E-2</v>
      </c>
      <c r="G2265" s="46">
        <v>6.0166666666666667E-2</v>
      </c>
      <c r="H2265" s="46">
        <v>7.22E-2</v>
      </c>
      <c r="I2265" s="46">
        <v>8.4233333333333327E-2</v>
      </c>
      <c r="J2265" s="46">
        <v>9.6266666666666667E-2</v>
      </c>
      <c r="K2265" s="46">
        <v>0.10830000000000001</v>
      </c>
      <c r="L2265" s="47">
        <v>0.12033333333333333</v>
      </c>
    </row>
    <row r="2266" spans="1:12" ht="12.75">
      <c r="A2266" s="41">
        <v>2221</v>
      </c>
      <c r="B2266" s="49" t="s">
        <v>1540</v>
      </c>
      <c r="C2266" s="46">
        <v>5.1966666666666671E-3</v>
      </c>
      <c r="D2266" s="46">
        <v>1.0393333333333334E-2</v>
      </c>
      <c r="E2266" s="46">
        <v>1.5590000000000001E-2</v>
      </c>
      <c r="F2266" s="46">
        <v>2.0786666666666669E-2</v>
      </c>
      <c r="G2266" s="46">
        <v>2.5983333333333331E-2</v>
      </c>
      <c r="H2266" s="46">
        <v>3.1179999999999999E-2</v>
      </c>
      <c r="I2266" s="46">
        <v>3.6376666666666661E-2</v>
      </c>
      <c r="J2266" s="46">
        <v>4.157333333333333E-2</v>
      </c>
      <c r="K2266" s="46">
        <v>4.6769999999999992E-2</v>
      </c>
      <c r="L2266" s="47">
        <v>5.1966666666666661E-2</v>
      </c>
    </row>
    <row r="2267" spans="1:12" ht="12.75">
      <c r="A2267" s="41">
        <v>2222</v>
      </c>
      <c r="B2267" s="49" t="s">
        <v>1541</v>
      </c>
      <c r="C2267" s="46">
        <v>1.4033333333333333E-3</v>
      </c>
      <c r="D2267" s="46">
        <v>2.8066666666666665E-3</v>
      </c>
      <c r="E2267" s="46">
        <v>4.2100000000000002E-3</v>
      </c>
      <c r="F2267" s="46">
        <v>5.613333333333333E-3</v>
      </c>
      <c r="G2267" s="46">
        <v>7.0166666666666676E-3</v>
      </c>
      <c r="H2267" s="46">
        <v>8.4200000000000004E-3</v>
      </c>
      <c r="I2267" s="46">
        <v>9.823333333333335E-3</v>
      </c>
      <c r="J2267" s="46">
        <v>1.1226666666666668E-2</v>
      </c>
      <c r="K2267" s="46">
        <v>1.2630000000000001E-2</v>
      </c>
      <c r="L2267" s="47">
        <v>1.4033333333333335E-2</v>
      </c>
    </row>
    <row r="2268" spans="1:12" ht="12.75">
      <c r="A2268" s="41">
        <v>2223</v>
      </c>
      <c r="B2268" s="49" t="s">
        <v>402</v>
      </c>
      <c r="C2268" s="46">
        <v>4.3266666666666662E-3</v>
      </c>
      <c r="D2268" s="46">
        <v>8.6533333333333323E-3</v>
      </c>
      <c r="E2268" s="46">
        <v>1.2979999999999998E-2</v>
      </c>
      <c r="F2268" s="46">
        <v>1.7306666666666665E-2</v>
      </c>
      <c r="G2268" s="46">
        <v>2.1633333333333331E-2</v>
      </c>
      <c r="H2268" s="46">
        <v>2.5959999999999997E-2</v>
      </c>
      <c r="I2268" s="46">
        <v>3.0286666666666663E-2</v>
      </c>
      <c r="J2268" s="46">
        <v>3.4613333333333329E-2</v>
      </c>
      <c r="K2268" s="46">
        <v>3.8939999999999989E-2</v>
      </c>
      <c r="L2268" s="47">
        <v>4.3266666666666655E-2</v>
      </c>
    </row>
    <row r="2269" spans="1:12" ht="25.5">
      <c r="A2269" s="41">
        <v>2224</v>
      </c>
      <c r="B2269" s="49" t="s">
        <v>1542</v>
      </c>
      <c r="C2269" s="46">
        <v>1.0333333333333334E-3</v>
      </c>
      <c r="D2269" s="46">
        <v>2.0666666666666667E-3</v>
      </c>
      <c r="E2269" s="46">
        <v>3.1000000000000003E-3</v>
      </c>
      <c r="F2269" s="46">
        <v>4.1333333333333335E-3</v>
      </c>
      <c r="G2269" s="46">
        <v>5.1666666666666675E-3</v>
      </c>
      <c r="H2269" s="46">
        <v>6.2000000000000006E-3</v>
      </c>
      <c r="I2269" s="46">
        <v>7.2333333333333338E-3</v>
      </c>
      <c r="J2269" s="46">
        <v>8.266666666666667E-3</v>
      </c>
      <c r="K2269" s="46">
        <v>9.300000000000001E-3</v>
      </c>
      <c r="L2269" s="47">
        <v>1.0333333333333335E-2</v>
      </c>
    </row>
    <row r="2270" spans="1:12" ht="12.75">
      <c r="A2270" s="41">
        <v>2225</v>
      </c>
      <c r="B2270" s="49" t="s">
        <v>1543</v>
      </c>
      <c r="C2270" s="46">
        <v>6.8200000000000011E-2</v>
      </c>
      <c r="D2270" s="46">
        <v>0.13640000000000002</v>
      </c>
      <c r="E2270" s="46">
        <v>0.20460000000000003</v>
      </c>
      <c r="F2270" s="46">
        <v>0.27280000000000004</v>
      </c>
      <c r="G2270" s="46">
        <v>0.34099999999999997</v>
      </c>
      <c r="H2270" s="46">
        <v>0.40920000000000001</v>
      </c>
      <c r="I2270" s="46">
        <v>0.47739999999999994</v>
      </c>
      <c r="J2270" s="46">
        <v>0.54559999999999997</v>
      </c>
      <c r="K2270" s="46">
        <v>0.6137999999999999</v>
      </c>
      <c r="L2270" s="47">
        <v>0.68199999999999994</v>
      </c>
    </row>
    <row r="2271" spans="1:12" ht="12.75">
      <c r="A2271" s="41">
        <v>2226</v>
      </c>
      <c r="B2271" s="49" t="s">
        <v>1543</v>
      </c>
      <c r="C2271" s="46">
        <v>1.6666666666666664E-5</v>
      </c>
      <c r="D2271" s="46">
        <v>3.3333333333333328E-5</v>
      </c>
      <c r="E2271" s="46">
        <v>4.9999999999999996E-5</v>
      </c>
      <c r="F2271" s="46">
        <v>6.6666666666666656E-5</v>
      </c>
      <c r="G2271" s="46">
        <v>8.3333333333333331E-5</v>
      </c>
      <c r="H2271" s="46">
        <v>9.9999999999999991E-5</v>
      </c>
      <c r="I2271" s="46">
        <v>1.1666666666666665E-4</v>
      </c>
      <c r="J2271" s="46">
        <v>1.3333333333333331E-4</v>
      </c>
      <c r="K2271" s="46">
        <v>1.4999999999999999E-4</v>
      </c>
      <c r="L2271" s="47">
        <v>1.6666666666666666E-4</v>
      </c>
    </row>
    <row r="2272" spans="1:12" ht="12.75">
      <c r="A2272" s="41">
        <v>2227</v>
      </c>
      <c r="B2272" s="49" t="s">
        <v>1543</v>
      </c>
      <c r="C2272" s="46">
        <v>2.9333333333333338E-3</v>
      </c>
      <c r="D2272" s="46">
        <v>5.8666666666666676E-3</v>
      </c>
      <c r="E2272" s="46">
        <v>8.8000000000000023E-3</v>
      </c>
      <c r="F2272" s="46">
        <v>1.1733333333333335E-2</v>
      </c>
      <c r="G2272" s="46">
        <v>1.4666666666666668E-2</v>
      </c>
      <c r="H2272" s="46">
        <v>1.7600000000000005E-2</v>
      </c>
      <c r="I2272" s="46">
        <v>2.0533333333333337E-2</v>
      </c>
      <c r="J2272" s="46">
        <v>2.346666666666667E-2</v>
      </c>
      <c r="K2272" s="46">
        <v>2.6400000000000007E-2</v>
      </c>
      <c r="L2272" s="47">
        <v>2.9333333333333343E-2</v>
      </c>
    </row>
    <row r="2273" spans="1:12" ht="12.75">
      <c r="A2273" s="41">
        <v>2228</v>
      </c>
      <c r="B2273" s="49" t="s">
        <v>1543</v>
      </c>
      <c r="C2273" s="46">
        <v>5.7033333333333346E-3</v>
      </c>
      <c r="D2273" s="46">
        <v>1.1406666666666669E-2</v>
      </c>
      <c r="E2273" s="46">
        <v>1.7110000000000004E-2</v>
      </c>
      <c r="F2273" s="46">
        <v>2.2813333333333338E-2</v>
      </c>
      <c r="G2273" s="46">
        <v>2.8516666666666669E-2</v>
      </c>
      <c r="H2273" s="46">
        <v>3.4220000000000007E-2</v>
      </c>
      <c r="I2273" s="46">
        <v>3.9923333333333345E-2</v>
      </c>
      <c r="J2273" s="46">
        <v>4.5626666666666676E-2</v>
      </c>
      <c r="K2273" s="46">
        <v>5.1330000000000015E-2</v>
      </c>
      <c r="L2273" s="47">
        <v>5.7033333333333339E-2</v>
      </c>
    </row>
    <row r="2274" spans="1:12" ht="12.75">
      <c r="A2274" s="41">
        <v>2229</v>
      </c>
      <c r="B2274" s="49" t="s">
        <v>1544</v>
      </c>
      <c r="C2274" s="46">
        <v>1.3333333333333331E-4</v>
      </c>
      <c r="D2274" s="46">
        <v>2.6666666666666663E-4</v>
      </c>
      <c r="E2274" s="46">
        <v>3.9999999999999996E-4</v>
      </c>
      <c r="F2274" s="46">
        <v>5.3333333333333325E-4</v>
      </c>
      <c r="G2274" s="46">
        <v>6.6666666666666664E-4</v>
      </c>
      <c r="H2274" s="46">
        <v>7.9999999999999993E-4</v>
      </c>
      <c r="I2274" s="46">
        <v>9.3333333333333322E-4</v>
      </c>
      <c r="J2274" s="46">
        <v>1.0666666666666665E-3</v>
      </c>
      <c r="K2274" s="46">
        <v>1.1999999999999999E-3</v>
      </c>
      <c r="L2274" s="47">
        <v>1.3333333333333333E-3</v>
      </c>
    </row>
    <row r="2275" spans="1:12" ht="25.5">
      <c r="A2275" s="41">
        <v>2230</v>
      </c>
      <c r="B2275" s="49" t="s">
        <v>1545</v>
      </c>
      <c r="C2275" s="46">
        <v>1.33E-3</v>
      </c>
      <c r="D2275" s="46">
        <v>2.66E-3</v>
      </c>
      <c r="E2275" s="46">
        <v>3.9900000000000005E-3</v>
      </c>
      <c r="F2275" s="46">
        <v>5.3200000000000001E-3</v>
      </c>
      <c r="G2275" s="46">
        <v>6.6499999999999997E-3</v>
      </c>
      <c r="H2275" s="46">
        <v>7.980000000000001E-3</v>
      </c>
      <c r="I2275" s="46">
        <v>9.3100000000000006E-3</v>
      </c>
      <c r="J2275" s="46">
        <v>1.064E-2</v>
      </c>
      <c r="K2275" s="46">
        <v>1.1970000000000001E-2</v>
      </c>
      <c r="L2275" s="47">
        <v>1.3300000000000003E-2</v>
      </c>
    </row>
    <row r="2276" spans="1:12" ht="25.5">
      <c r="A2276" s="41">
        <v>2231</v>
      </c>
      <c r="B2276" s="49" t="s">
        <v>1546</v>
      </c>
      <c r="C2276" s="46">
        <v>4.5800000000000007E-3</v>
      </c>
      <c r="D2276" s="46">
        <v>9.1600000000000015E-3</v>
      </c>
      <c r="E2276" s="46">
        <v>1.3740000000000002E-2</v>
      </c>
      <c r="F2276" s="46">
        <v>1.8320000000000003E-2</v>
      </c>
      <c r="G2276" s="46">
        <v>2.2900000000000004E-2</v>
      </c>
      <c r="H2276" s="46">
        <v>2.7480000000000004E-2</v>
      </c>
      <c r="I2276" s="46">
        <v>3.2060000000000005E-2</v>
      </c>
      <c r="J2276" s="46">
        <v>3.6640000000000006E-2</v>
      </c>
      <c r="K2276" s="46">
        <v>4.1220000000000014E-2</v>
      </c>
      <c r="L2276" s="47">
        <v>4.5800000000000014E-2</v>
      </c>
    </row>
    <row r="2277" spans="1:12" ht="12.75">
      <c r="A2277" s="41">
        <v>2232</v>
      </c>
      <c r="B2277" s="49" t="s">
        <v>1547</v>
      </c>
      <c r="C2277" s="46">
        <v>7.0333333333333337E-4</v>
      </c>
      <c r="D2277" s="46">
        <v>1.4066666666666667E-3</v>
      </c>
      <c r="E2277" s="46">
        <v>2.1099999999999999E-3</v>
      </c>
      <c r="F2277" s="46">
        <v>2.8133333333333335E-3</v>
      </c>
      <c r="G2277" s="46">
        <v>3.5166666666666671E-3</v>
      </c>
      <c r="H2277" s="46">
        <v>4.2199999999999998E-3</v>
      </c>
      <c r="I2277" s="46">
        <v>4.9233333333333334E-3</v>
      </c>
      <c r="J2277" s="46">
        <v>5.626666666666667E-3</v>
      </c>
      <c r="K2277" s="46">
        <v>6.3299999999999997E-3</v>
      </c>
      <c r="L2277" s="47">
        <v>7.0333333333333324E-3</v>
      </c>
    </row>
    <row r="2278" spans="1:12" ht="38.25">
      <c r="A2278" s="41">
        <v>2233</v>
      </c>
      <c r="B2278" s="49" t="s">
        <v>1548</v>
      </c>
      <c r="C2278" s="46">
        <v>1.3333333333333335E-3</v>
      </c>
      <c r="D2278" s="46">
        <v>2.666666666666667E-3</v>
      </c>
      <c r="E2278" s="46">
        <v>4.0000000000000001E-3</v>
      </c>
      <c r="F2278" s="46">
        <v>5.333333333333334E-3</v>
      </c>
      <c r="G2278" s="46">
        <v>6.6666666666666662E-3</v>
      </c>
      <c r="H2278" s="46">
        <v>8.0000000000000002E-3</v>
      </c>
      <c r="I2278" s="46">
        <v>9.3333333333333324E-3</v>
      </c>
      <c r="J2278" s="46">
        <v>1.0666666666666666E-2</v>
      </c>
      <c r="K2278" s="46">
        <v>1.2E-2</v>
      </c>
      <c r="L2278" s="47">
        <v>1.3333333333333332E-2</v>
      </c>
    </row>
    <row r="2279" spans="1:12" ht="38.25">
      <c r="A2279" s="41">
        <v>2234</v>
      </c>
      <c r="B2279" s="49" t="s">
        <v>1548</v>
      </c>
      <c r="C2279" s="46">
        <v>9.1333333333333327E-4</v>
      </c>
      <c r="D2279" s="46">
        <v>1.8266666666666665E-3</v>
      </c>
      <c r="E2279" s="46">
        <v>2.7399999999999998E-3</v>
      </c>
      <c r="F2279" s="46">
        <v>3.6533333333333331E-3</v>
      </c>
      <c r="G2279" s="46">
        <v>4.5666666666666668E-3</v>
      </c>
      <c r="H2279" s="46">
        <v>5.4799999999999996E-3</v>
      </c>
      <c r="I2279" s="46">
        <v>6.3933333333333325E-3</v>
      </c>
      <c r="J2279" s="46">
        <v>7.3066666666666662E-3</v>
      </c>
      <c r="K2279" s="46">
        <v>8.2199999999999999E-3</v>
      </c>
      <c r="L2279" s="47">
        <v>9.1333333333333336E-3</v>
      </c>
    </row>
    <row r="2280" spans="1:12" ht="25.5">
      <c r="A2280" s="41">
        <v>2235</v>
      </c>
      <c r="B2280" s="49" t="s">
        <v>1549</v>
      </c>
      <c r="C2280" s="46">
        <v>3.2666666666666664E-3</v>
      </c>
      <c r="D2280" s="46">
        <v>6.5333333333333328E-3</v>
      </c>
      <c r="E2280" s="46">
        <v>9.7999999999999997E-3</v>
      </c>
      <c r="F2280" s="46">
        <v>1.3066666666666666E-2</v>
      </c>
      <c r="G2280" s="46">
        <v>1.6333333333333332E-2</v>
      </c>
      <c r="H2280" s="46">
        <v>1.9599999999999999E-2</v>
      </c>
      <c r="I2280" s="46">
        <v>2.2866666666666667E-2</v>
      </c>
      <c r="J2280" s="46">
        <v>2.6133333333333335E-2</v>
      </c>
      <c r="K2280" s="46">
        <v>2.9400000000000003E-2</v>
      </c>
      <c r="L2280" s="47">
        <v>3.266666666666667E-2</v>
      </c>
    </row>
    <row r="2281" spans="1:12" ht="38.25">
      <c r="A2281" s="41">
        <v>2236</v>
      </c>
      <c r="B2281" s="49" t="s">
        <v>1550</v>
      </c>
      <c r="C2281" s="46">
        <v>2.2199999999999998E-3</v>
      </c>
      <c r="D2281" s="46">
        <v>4.4399999999999995E-3</v>
      </c>
      <c r="E2281" s="46">
        <v>6.6599999999999993E-3</v>
      </c>
      <c r="F2281" s="46">
        <v>8.879999999999999E-3</v>
      </c>
      <c r="G2281" s="46">
        <v>1.11E-2</v>
      </c>
      <c r="H2281" s="46">
        <v>1.3320000000000002E-2</v>
      </c>
      <c r="I2281" s="46">
        <v>1.5540000000000002E-2</v>
      </c>
      <c r="J2281" s="46">
        <v>1.7760000000000001E-2</v>
      </c>
      <c r="K2281" s="46">
        <v>1.9980000000000005E-2</v>
      </c>
      <c r="L2281" s="47">
        <v>2.2200000000000004E-2</v>
      </c>
    </row>
    <row r="2282" spans="1:12" ht="25.5">
      <c r="A2282" s="41">
        <v>2237</v>
      </c>
      <c r="B2282" s="49" t="s">
        <v>1551</v>
      </c>
      <c r="C2282" s="46">
        <v>9.766666666666667E-4</v>
      </c>
      <c r="D2282" s="46">
        <v>1.9533333333333334E-3</v>
      </c>
      <c r="E2282" s="46">
        <v>2.9300000000000003E-3</v>
      </c>
      <c r="F2282" s="46">
        <v>3.9066666666666668E-3</v>
      </c>
      <c r="G2282" s="46">
        <v>4.8833333333333333E-3</v>
      </c>
      <c r="H2282" s="46">
        <v>5.8600000000000006E-3</v>
      </c>
      <c r="I2282" s="46">
        <v>6.8366666666666662E-3</v>
      </c>
      <c r="J2282" s="46">
        <v>7.8133333333333336E-3</v>
      </c>
      <c r="K2282" s="46">
        <v>8.7899999999999992E-3</v>
      </c>
      <c r="L2282" s="47">
        <v>9.7666666666666666E-3</v>
      </c>
    </row>
    <row r="2283" spans="1:12" ht="25.5">
      <c r="A2283" s="41">
        <v>2238</v>
      </c>
      <c r="B2283" s="49" t="s">
        <v>1551</v>
      </c>
      <c r="C2283" s="46">
        <v>1.4666666666666664E-4</v>
      </c>
      <c r="D2283" s="46">
        <v>2.9333333333333327E-4</v>
      </c>
      <c r="E2283" s="46">
        <v>4.3999999999999991E-4</v>
      </c>
      <c r="F2283" s="46">
        <v>5.8666666666666654E-4</v>
      </c>
      <c r="G2283" s="46">
        <v>7.3333333333333323E-4</v>
      </c>
      <c r="H2283" s="46">
        <v>8.7999999999999992E-4</v>
      </c>
      <c r="I2283" s="46">
        <v>1.0266666666666666E-3</v>
      </c>
      <c r="J2283" s="46">
        <v>1.1733333333333333E-3</v>
      </c>
      <c r="K2283" s="46">
        <v>1.32E-3</v>
      </c>
      <c r="L2283" s="47">
        <v>1.4666666666666665E-3</v>
      </c>
    </row>
    <row r="2284" spans="1:12" ht="25.5">
      <c r="A2284" s="41">
        <v>2239</v>
      </c>
      <c r="B2284" s="49" t="s">
        <v>1551</v>
      </c>
      <c r="C2284" s="46">
        <v>1.5333333333333334E-4</v>
      </c>
      <c r="D2284" s="46">
        <v>3.0666666666666668E-4</v>
      </c>
      <c r="E2284" s="46">
        <v>4.6000000000000001E-4</v>
      </c>
      <c r="F2284" s="46">
        <v>6.1333333333333335E-4</v>
      </c>
      <c r="G2284" s="46">
        <v>7.6666666666666658E-4</v>
      </c>
      <c r="H2284" s="46">
        <v>9.1999999999999981E-4</v>
      </c>
      <c r="I2284" s="46">
        <v>1.0733333333333333E-3</v>
      </c>
      <c r="J2284" s="46">
        <v>1.2266666666666665E-3</v>
      </c>
      <c r="K2284" s="46">
        <v>1.3799999999999997E-3</v>
      </c>
      <c r="L2284" s="47">
        <v>1.5333333333333332E-3</v>
      </c>
    </row>
    <row r="2285" spans="1:12" ht="25.5">
      <c r="A2285" s="41">
        <v>2240</v>
      </c>
      <c r="B2285" s="49" t="s">
        <v>1552</v>
      </c>
      <c r="C2285" s="46">
        <v>7.1400000000000005E-3</v>
      </c>
      <c r="D2285" s="46">
        <v>1.4280000000000001E-2</v>
      </c>
      <c r="E2285" s="46">
        <v>2.1420000000000002E-2</v>
      </c>
      <c r="F2285" s="46">
        <v>2.8560000000000002E-2</v>
      </c>
      <c r="G2285" s="46">
        <v>3.5700000000000003E-2</v>
      </c>
      <c r="H2285" s="46">
        <v>4.2840000000000003E-2</v>
      </c>
      <c r="I2285" s="46">
        <v>4.9980000000000004E-2</v>
      </c>
      <c r="J2285" s="46">
        <v>5.7120000000000004E-2</v>
      </c>
      <c r="K2285" s="46">
        <v>6.4260000000000012E-2</v>
      </c>
      <c r="L2285" s="47">
        <v>7.1400000000000005E-2</v>
      </c>
    </row>
    <row r="2286" spans="1:12" ht="12.75">
      <c r="A2286" s="41">
        <v>2241</v>
      </c>
      <c r="B2286" s="49" t="s">
        <v>1553</v>
      </c>
      <c r="C2286" s="46">
        <v>5.1666666666666668E-4</v>
      </c>
      <c r="D2286" s="46">
        <v>1.0333333333333334E-3</v>
      </c>
      <c r="E2286" s="46">
        <v>1.5500000000000002E-3</v>
      </c>
      <c r="F2286" s="46">
        <v>2.0666666666666667E-3</v>
      </c>
      <c r="G2286" s="46">
        <v>2.5833333333333337E-3</v>
      </c>
      <c r="H2286" s="46">
        <v>3.1000000000000003E-3</v>
      </c>
      <c r="I2286" s="46">
        <v>3.6166666666666669E-3</v>
      </c>
      <c r="J2286" s="46">
        <v>4.1333333333333335E-3</v>
      </c>
      <c r="K2286" s="46">
        <v>4.6500000000000005E-3</v>
      </c>
      <c r="L2286" s="47">
        <v>5.1666666666666675E-3</v>
      </c>
    </row>
    <row r="2287" spans="1:12" ht="38.25">
      <c r="A2287" s="41">
        <v>2242</v>
      </c>
      <c r="B2287" s="49" t="s">
        <v>1554</v>
      </c>
      <c r="C2287" s="46">
        <v>1.5899999999999998E-3</v>
      </c>
      <c r="D2287" s="46">
        <v>3.1799999999999997E-3</v>
      </c>
      <c r="E2287" s="46">
        <v>4.7699999999999999E-3</v>
      </c>
      <c r="F2287" s="46">
        <v>6.3599999999999993E-3</v>
      </c>
      <c r="G2287" s="46">
        <v>7.9500000000000005E-3</v>
      </c>
      <c r="H2287" s="46">
        <v>9.5399999999999999E-3</v>
      </c>
      <c r="I2287" s="46">
        <v>1.1130000000000001E-2</v>
      </c>
      <c r="J2287" s="46">
        <v>1.2719999999999999E-2</v>
      </c>
      <c r="K2287" s="46">
        <v>1.431E-2</v>
      </c>
      <c r="L2287" s="47">
        <v>1.5900000000000001E-2</v>
      </c>
    </row>
    <row r="2288" spans="1:12" ht="25.5">
      <c r="A2288" s="41">
        <v>2243</v>
      </c>
      <c r="B2288" s="49" t="s">
        <v>1555</v>
      </c>
      <c r="C2288" s="46">
        <v>8.6666666666666668E-5</v>
      </c>
      <c r="D2288" s="46">
        <v>1.7333333333333334E-4</v>
      </c>
      <c r="E2288" s="46">
        <v>2.6000000000000003E-4</v>
      </c>
      <c r="F2288" s="46">
        <v>3.4666666666666667E-4</v>
      </c>
      <c r="G2288" s="46">
        <v>4.3333333333333331E-4</v>
      </c>
      <c r="H2288" s="46">
        <v>5.2000000000000006E-4</v>
      </c>
      <c r="I2288" s="46">
        <v>6.066666666666667E-4</v>
      </c>
      <c r="J2288" s="46">
        <v>6.9333333333333334E-4</v>
      </c>
      <c r="K2288" s="46">
        <v>7.8000000000000009E-4</v>
      </c>
      <c r="L2288" s="47">
        <v>8.6666666666666684E-4</v>
      </c>
    </row>
    <row r="2289" spans="1:12" ht="25.5">
      <c r="A2289" s="41">
        <v>2244</v>
      </c>
      <c r="B2289" s="49" t="s">
        <v>1555</v>
      </c>
      <c r="C2289" s="46">
        <v>3.8000000000000002E-4</v>
      </c>
      <c r="D2289" s="46">
        <v>7.6000000000000004E-4</v>
      </c>
      <c r="E2289" s="46">
        <v>1.14E-3</v>
      </c>
      <c r="F2289" s="46">
        <v>1.5200000000000001E-3</v>
      </c>
      <c r="G2289" s="46">
        <v>1.8999999999999998E-3</v>
      </c>
      <c r="H2289" s="46">
        <v>2.2799999999999999E-3</v>
      </c>
      <c r="I2289" s="46">
        <v>2.6599999999999996E-3</v>
      </c>
      <c r="J2289" s="46">
        <v>3.0400000000000002E-3</v>
      </c>
      <c r="K2289" s="46">
        <v>3.4199999999999999E-3</v>
      </c>
      <c r="L2289" s="47">
        <v>3.7999999999999996E-3</v>
      </c>
    </row>
    <row r="2290" spans="1:12" ht="12.75">
      <c r="A2290" s="41">
        <v>2245</v>
      </c>
      <c r="B2290" s="49" t="s">
        <v>1556</v>
      </c>
      <c r="C2290" s="46">
        <v>7.4333333333333348E-4</v>
      </c>
      <c r="D2290" s="46">
        <v>1.486666666666667E-3</v>
      </c>
      <c r="E2290" s="46">
        <v>2.2300000000000002E-3</v>
      </c>
      <c r="F2290" s="46">
        <v>2.9733333333333339E-3</v>
      </c>
      <c r="G2290" s="46">
        <v>3.7166666666666667E-3</v>
      </c>
      <c r="H2290" s="46">
        <v>4.4600000000000004E-3</v>
      </c>
      <c r="I2290" s="46">
        <v>5.2033333333333332E-3</v>
      </c>
      <c r="J2290" s="46">
        <v>5.9466666666666678E-3</v>
      </c>
      <c r="K2290" s="46">
        <v>6.6900000000000006E-3</v>
      </c>
      <c r="L2290" s="47">
        <v>7.4333333333333335E-3</v>
      </c>
    </row>
    <row r="2291" spans="1:12" ht="12.75">
      <c r="A2291" s="41">
        <v>2246</v>
      </c>
      <c r="B2291" s="49" t="s">
        <v>1557</v>
      </c>
      <c r="C2291" s="46">
        <v>1.8666666666666666E-4</v>
      </c>
      <c r="D2291" s="46">
        <v>3.7333333333333332E-4</v>
      </c>
      <c r="E2291" s="46">
        <v>5.5999999999999995E-4</v>
      </c>
      <c r="F2291" s="46">
        <v>7.4666666666666664E-4</v>
      </c>
      <c r="G2291" s="46">
        <v>9.3333333333333322E-4</v>
      </c>
      <c r="H2291" s="46">
        <v>1.1199999999999999E-3</v>
      </c>
      <c r="I2291" s="46">
        <v>1.3066666666666665E-3</v>
      </c>
      <c r="J2291" s="46">
        <v>1.4933333333333331E-3</v>
      </c>
      <c r="K2291" s="46">
        <v>1.6799999999999996E-3</v>
      </c>
      <c r="L2291" s="47">
        <v>1.8666666666666662E-3</v>
      </c>
    </row>
    <row r="2292" spans="1:12" ht="12.75">
      <c r="A2292" s="41">
        <v>2247</v>
      </c>
      <c r="B2292" s="49" t="s">
        <v>1126</v>
      </c>
      <c r="C2292" s="46">
        <v>3.0599999999999994E-3</v>
      </c>
      <c r="D2292" s="46">
        <v>6.1199999999999987E-3</v>
      </c>
      <c r="E2292" s="46">
        <v>9.1799999999999972E-3</v>
      </c>
      <c r="F2292" s="46">
        <v>1.2239999999999997E-2</v>
      </c>
      <c r="G2292" s="46">
        <v>1.5299999999999998E-2</v>
      </c>
      <c r="H2292" s="46">
        <v>1.8359999999999998E-2</v>
      </c>
      <c r="I2292" s="46">
        <v>2.1419999999999998E-2</v>
      </c>
      <c r="J2292" s="46">
        <v>2.4479999999999995E-2</v>
      </c>
      <c r="K2292" s="46">
        <v>2.7539999999999995E-2</v>
      </c>
      <c r="L2292" s="47">
        <v>3.0599999999999995E-2</v>
      </c>
    </row>
    <row r="2293" spans="1:12" ht="12.75">
      <c r="A2293" s="41">
        <v>2248</v>
      </c>
      <c r="B2293" s="49" t="s">
        <v>1558</v>
      </c>
      <c r="C2293" s="46">
        <v>1.486666666666667E-3</v>
      </c>
      <c r="D2293" s="46">
        <v>2.9733333333333339E-3</v>
      </c>
      <c r="E2293" s="46">
        <v>4.4600000000000004E-3</v>
      </c>
      <c r="F2293" s="46">
        <v>5.9466666666666678E-3</v>
      </c>
      <c r="G2293" s="46">
        <v>7.4333333333333335E-3</v>
      </c>
      <c r="H2293" s="46">
        <v>8.9200000000000008E-3</v>
      </c>
      <c r="I2293" s="46">
        <v>1.0406666666666666E-2</v>
      </c>
      <c r="J2293" s="46">
        <v>1.1893333333333336E-2</v>
      </c>
      <c r="K2293" s="46">
        <v>1.3380000000000001E-2</v>
      </c>
      <c r="L2293" s="47">
        <v>1.4866666666666667E-2</v>
      </c>
    </row>
    <row r="2294" spans="1:12" ht="12.75">
      <c r="A2294" s="41">
        <v>2249</v>
      </c>
      <c r="B2294" s="49" t="s">
        <v>1559</v>
      </c>
      <c r="C2294" s="46">
        <v>3.3333333333333328E-5</v>
      </c>
      <c r="D2294" s="46">
        <v>6.6666666666666656E-5</v>
      </c>
      <c r="E2294" s="46">
        <v>9.9999999999999991E-5</v>
      </c>
      <c r="F2294" s="46">
        <v>1.3333333333333331E-4</v>
      </c>
      <c r="G2294" s="46">
        <v>1.6666666666666666E-4</v>
      </c>
      <c r="H2294" s="46">
        <v>1.9999999999999998E-4</v>
      </c>
      <c r="I2294" s="46">
        <v>2.333333333333333E-4</v>
      </c>
      <c r="J2294" s="46">
        <v>2.6666666666666663E-4</v>
      </c>
      <c r="K2294" s="46">
        <v>2.9999999999999997E-4</v>
      </c>
      <c r="L2294" s="47">
        <v>3.3333333333333332E-4</v>
      </c>
    </row>
    <row r="2295" spans="1:12" ht="12.75">
      <c r="A2295" s="41">
        <v>2250</v>
      </c>
      <c r="B2295" s="49" t="s">
        <v>1560</v>
      </c>
      <c r="C2295" s="46">
        <v>2.4E-2</v>
      </c>
      <c r="D2295" s="46">
        <v>4.8000000000000001E-2</v>
      </c>
      <c r="E2295" s="46">
        <v>7.2000000000000008E-2</v>
      </c>
      <c r="F2295" s="46">
        <v>9.6000000000000002E-2</v>
      </c>
      <c r="G2295" s="46">
        <v>0.12</v>
      </c>
      <c r="H2295" s="46">
        <v>0.14400000000000002</v>
      </c>
      <c r="I2295" s="46">
        <v>0.16800000000000001</v>
      </c>
      <c r="J2295" s="46">
        <v>0.192</v>
      </c>
      <c r="K2295" s="46">
        <v>0.21600000000000003</v>
      </c>
      <c r="L2295" s="47">
        <v>0.24000000000000005</v>
      </c>
    </row>
    <row r="2296" spans="1:12" ht="25.5">
      <c r="A2296" s="41">
        <v>2251</v>
      </c>
      <c r="B2296" s="49" t="s">
        <v>1463</v>
      </c>
      <c r="C2296" s="46">
        <v>3.3286666666666666E-2</v>
      </c>
      <c r="D2296" s="46">
        <v>6.6573333333333332E-2</v>
      </c>
      <c r="E2296" s="46">
        <v>9.9860000000000004E-2</v>
      </c>
      <c r="F2296" s="46">
        <v>0.13314666666666666</v>
      </c>
      <c r="G2296" s="46">
        <v>0.16643333333333332</v>
      </c>
      <c r="H2296" s="46">
        <v>0.19972000000000001</v>
      </c>
      <c r="I2296" s="46">
        <v>0.23300666666666664</v>
      </c>
      <c r="J2296" s="46">
        <v>0.26629333333333333</v>
      </c>
      <c r="K2296" s="46">
        <v>0.29957999999999996</v>
      </c>
      <c r="L2296" s="47">
        <v>0.33286666666666664</v>
      </c>
    </row>
    <row r="2297" spans="1:12" ht="25.5">
      <c r="A2297" s="41">
        <v>2252</v>
      </c>
      <c r="B2297" s="49" t="s">
        <v>1463</v>
      </c>
      <c r="C2297" s="46">
        <v>4.2999999999999997E-2</v>
      </c>
      <c r="D2297" s="46">
        <v>8.5999999999999993E-2</v>
      </c>
      <c r="E2297" s="46">
        <v>0.129</v>
      </c>
      <c r="F2297" s="46">
        <v>0.17199999999999999</v>
      </c>
      <c r="G2297" s="46">
        <v>0.21500000000000002</v>
      </c>
      <c r="H2297" s="46">
        <v>0.25800000000000001</v>
      </c>
      <c r="I2297" s="46">
        <v>0.30100000000000005</v>
      </c>
      <c r="J2297" s="46">
        <v>0.34400000000000003</v>
      </c>
      <c r="K2297" s="46">
        <v>0.38700000000000001</v>
      </c>
      <c r="L2297" s="47">
        <v>0.43000000000000005</v>
      </c>
    </row>
    <row r="2298" spans="1:12" ht="25.5">
      <c r="A2298" s="41">
        <v>2253</v>
      </c>
      <c r="B2298" s="49" t="s">
        <v>1463</v>
      </c>
      <c r="C2298" s="46">
        <v>9.9333333333333348E-4</v>
      </c>
      <c r="D2298" s="46">
        <v>1.986666666666667E-3</v>
      </c>
      <c r="E2298" s="46">
        <v>2.9800000000000004E-3</v>
      </c>
      <c r="F2298" s="46">
        <v>3.9733333333333339E-3</v>
      </c>
      <c r="G2298" s="46">
        <v>4.9666666666666661E-3</v>
      </c>
      <c r="H2298" s="46">
        <v>5.96E-3</v>
      </c>
      <c r="I2298" s="46">
        <v>6.9533333333333322E-3</v>
      </c>
      <c r="J2298" s="46">
        <v>7.9466666666666661E-3</v>
      </c>
      <c r="K2298" s="46">
        <v>8.9399999999999983E-3</v>
      </c>
      <c r="L2298" s="47">
        <v>9.9333333333333322E-3</v>
      </c>
    </row>
    <row r="2299" spans="1:12" ht="12.75">
      <c r="A2299" s="41">
        <v>2254</v>
      </c>
      <c r="B2299" s="49" t="s">
        <v>402</v>
      </c>
      <c r="C2299" s="46">
        <v>5.2566666666666664E-3</v>
      </c>
      <c r="D2299" s="46">
        <v>1.0513333333333333E-2</v>
      </c>
      <c r="E2299" s="46">
        <v>1.5769999999999999E-2</v>
      </c>
      <c r="F2299" s="46">
        <v>2.1026666666666666E-2</v>
      </c>
      <c r="G2299" s="46">
        <v>2.6283333333333336E-2</v>
      </c>
      <c r="H2299" s="46">
        <v>3.1540000000000006E-2</v>
      </c>
      <c r="I2299" s="46">
        <v>3.6796666666666672E-2</v>
      </c>
      <c r="J2299" s="46">
        <v>4.2053333333333338E-2</v>
      </c>
      <c r="K2299" s="46">
        <v>4.7310000000000005E-2</v>
      </c>
      <c r="L2299" s="47">
        <v>5.2566666666666671E-2</v>
      </c>
    </row>
    <row r="2300" spans="1:12" ht="12.75">
      <c r="A2300" s="41">
        <v>2255</v>
      </c>
      <c r="B2300" s="49" t="s">
        <v>402</v>
      </c>
      <c r="C2300" s="46">
        <v>1.4466666666666664E-3</v>
      </c>
      <c r="D2300" s="46">
        <v>2.8933333333333328E-3</v>
      </c>
      <c r="E2300" s="46">
        <v>4.3399999999999992E-3</v>
      </c>
      <c r="F2300" s="46">
        <v>5.7866666666666657E-3</v>
      </c>
      <c r="G2300" s="46">
        <v>7.2333333333333329E-3</v>
      </c>
      <c r="H2300" s="46">
        <v>8.6799999999999985E-3</v>
      </c>
      <c r="I2300" s="46">
        <v>1.0126666666666664E-2</v>
      </c>
      <c r="J2300" s="46">
        <v>1.1573333333333331E-2</v>
      </c>
      <c r="K2300" s="46">
        <v>1.3019999999999997E-2</v>
      </c>
      <c r="L2300" s="47">
        <v>1.4466666666666666E-2</v>
      </c>
    </row>
    <row r="2301" spans="1:12" ht="25.5">
      <c r="A2301" s="41">
        <v>2256</v>
      </c>
      <c r="B2301" s="49" t="s">
        <v>1465</v>
      </c>
      <c r="C2301" s="46">
        <v>6.3933333333333325E-3</v>
      </c>
      <c r="D2301" s="46">
        <v>1.2786666666666665E-2</v>
      </c>
      <c r="E2301" s="46">
        <v>1.9179999999999996E-2</v>
      </c>
      <c r="F2301" s="46">
        <v>2.557333333333333E-2</v>
      </c>
      <c r="G2301" s="46">
        <v>3.1966666666666664E-2</v>
      </c>
      <c r="H2301" s="46">
        <v>3.8359999999999998E-2</v>
      </c>
      <c r="I2301" s="46">
        <v>4.4753333333333332E-2</v>
      </c>
      <c r="J2301" s="46">
        <v>5.114666666666666E-2</v>
      </c>
      <c r="K2301" s="46">
        <v>5.7539999999999994E-2</v>
      </c>
      <c r="L2301" s="47">
        <v>6.3933333333333328E-2</v>
      </c>
    </row>
    <row r="2302" spans="1:12" ht="38.25">
      <c r="A2302" s="41">
        <v>2257</v>
      </c>
      <c r="B2302" s="49" t="s">
        <v>1561</v>
      </c>
      <c r="C2302" s="46">
        <v>2.1466666666666665E-3</v>
      </c>
      <c r="D2302" s="46">
        <v>4.293333333333333E-3</v>
      </c>
      <c r="E2302" s="46">
        <v>6.4399999999999995E-3</v>
      </c>
      <c r="F2302" s="46">
        <v>8.5866666666666661E-3</v>
      </c>
      <c r="G2302" s="46">
        <v>1.0733333333333334E-2</v>
      </c>
      <c r="H2302" s="46">
        <v>1.2879999999999999E-2</v>
      </c>
      <c r="I2302" s="46">
        <v>1.5026666666666664E-2</v>
      </c>
      <c r="J2302" s="46">
        <v>1.7173333333333332E-2</v>
      </c>
      <c r="K2302" s="46">
        <v>1.9319999999999997E-2</v>
      </c>
      <c r="L2302" s="47">
        <v>2.1466666666666662E-2</v>
      </c>
    </row>
    <row r="2303" spans="1:12" ht="38.25">
      <c r="A2303" s="41">
        <v>2258</v>
      </c>
      <c r="B2303" s="49" t="s">
        <v>1362</v>
      </c>
      <c r="C2303" s="46">
        <v>6.4333333333333343E-4</v>
      </c>
      <c r="D2303" s="46">
        <v>1.2866666666666669E-3</v>
      </c>
      <c r="E2303" s="46">
        <v>1.9300000000000003E-3</v>
      </c>
      <c r="F2303" s="46">
        <v>2.5733333333333337E-3</v>
      </c>
      <c r="G2303" s="46">
        <v>3.2166666666666667E-3</v>
      </c>
      <c r="H2303" s="46">
        <v>3.8599999999999997E-3</v>
      </c>
      <c r="I2303" s="46">
        <v>4.5033333333333331E-3</v>
      </c>
      <c r="J2303" s="46">
        <v>5.1466666666666666E-3</v>
      </c>
      <c r="K2303" s="46">
        <v>5.79E-3</v>
      </c>
      <c r="L2303" s="47">
        <v>6.4333333333333334E-3</v>
      </c>
    </row>
    <row r="2304" spans="1:12" ht="25.5">
      <c r="A2304" s="41">
        <v>2259</v>
      </c>
      <c r="B2304" s="49" t="s">
        <v>1562</v>
      </c>
      <c r="C2304" s="46">
        <v>2.2133333333333336E-3</v>
      </c>
      <c r="D2304" s="46">
        <v>4.4266666666666673E-3</v>
      </c>
      <c r="E2304" s="46">
        <v>6.6400000000000009E-3</v>
      </c>
      <c r="F2304" s="46">
        <v>8.8533333333333346E-3</v>
      </c>
      <c r="G2304" s="46">
        <v>1.1066666666666667E-2</v>
      </c>
      <c r="H2304" s="46">
        <v>1.3280000000000002E-2</v>
      </c>
      <c r="I2304" s="46">
        <v>1.5493333333333336E-2</v>
      </c>
      <c r="J2304" s="46">
        <v>1.7706666666666669E-2</v>
      </c>
      <c r="K2304" s="46">
        <v>1.9920000000000007E-2</v>
      </c>
      <c r="L2304" s="47">
        <v>2.2133333333333338E-2</v>
      </c>
    </row>
    <row r="2305" spans="1:12" ht="38.25">
      <c r="A2305" s="41">
        <v>2260</v>
      </c>
      <c r="B2305" s="49" t="s">
        <v>1377</v>
      </c>
      <c r="C2305" s="46">
        <v>6.0333333333333333E-4</v>
      </c>
      <c r="D2305" s="46">
        <v>1.2066666666666667E-3</v>
      </c>
      <c r="E2305" s="46">
        <v>1.81E-3</v>
      </c>
      <c r="F2305" s="46">
        <v>2.4133333333333333E-3</v>
      </c>
      <c r="G2305" s="46">
        <v>3.0166666666666666E-3</v>
      </c>
      <c r="H2305" s="46">
        <v>3.62E-3</v>
      </c>
      <c r="I2305" s="46">
        <v>4.2233333333333333E-3</v>
      </c>
      <c r="J2305" s="46">
        <v>4.8266666666666666E-3</v>
      </c>
      <c r="K2305" s="46">
        <v>5.4299999999999999E-3</v>
      </c>
      <c r="L2305" s="47">
        <v>6.0333333333333333E-3</v>
      </c>
    </row>
    <row r="2306" spans="1:12" ht="12.75">
      <c r="A2306" s="41">
        <v>2261</v>
      </c>
      <c r="B2306" s="49" t="s">
        <v>1563</v>
      </c>
      <c r="C2306" s="46">
        <v>2.2766666666666669E-3</v>
      </c>
      <c r="D2306" s="46">
        <v>4.5533333333333337E-3</v>
      </c>
      <c r="E2306" s="46">
        <v>6.830000000000001E-3</v>
      </c>
      <c r="F2306" s="46">
        <v>9.1066666666666674E-3</v>
      </c>
      <c r="G2306" s="46">
        <v>1.1383333333333334E-2</v>
      </c>
      <c r="H2306" s="46">
        <v>1.3660000000000002E-2</v>
      </c>
      <c r="I2306" s="46">
        <v>1.5936666666666668E-2</v>
      </c>
      <c r="J2306" s="46">
        <v>1.8213333333333335E-2</v>
      </c>
      <c r="K2306" s="46">
        <v>2.0490000000000001E-2</v>
      </c>
      <c r="L2306" s="47">
        <v>2.2766666666666668E-2</v>
      </c>
    </row>
    <row r="2307" spans="1:12" ht="12.75">
      <c r="A2307" s="41">
        <v>2262</v>
      </c>
      <c r="B2307" s="49" t="s">
        <v>1563</v>
      </c>
      <c r="C2307" s="46">
        <v>2.5000000000000001E-4</v>
      </c>
      <c r="D2307" s="46">
        <v>5.0000000000000001E-4</v>
      </c>
      <c r="E2307" s="46">
        <v>7.5000000000000002E-4</v>
      </c>
      <c r="F2307" s="46">
        <v>1E-3</v>
      </c>
      <c r="G2307" s="46">
        <v>1.2500000000000002E-3</v>
      </c>
      <c r="H2307" s="46">
        <v>1.5000000000000005E-3</v>
      </c>
      <c r="I2307" s="46">
        <v>1.7500000000000005E-3</v>
      </c>
      <c r="J2307" s="46">
        <v>2.0000000000000005E-3</v>
      </c>
      <c r="K2307" s="46">
        <v>2.2500000000000007E-3</v>
      </c>
      <c r="L2307" s="47">
        <v>2.5000000000000009E-3</v>
      </c>
    </row>
    <row r="2308" spans="1:12" ht="38.25">
      <c r="A2308" s="41">
        <v>2263</v>
      </c>
      <c r="B2308" s="49" t="s">
        <v>1564</v>
      </c>
      <c r="C2308" s="46">
        <v>1.3679999999999999E-2</v>
      </c>
      <c r="D2308" s="46">
        <v>2.7359999999999999E-2</v>
      </c>
      <c r="E2308" s="46">
        <v>4.104E-2</v>
      </c>
      <c r="F2308" s="46">
        <v>5.4719999999999998E-2</v>
      </c>
      <c r="G2308" s="46">
        <v>6.8400000000000002E-2</v>
      </c>
      <c r="H2308" s="46">
        <v>8.2080000000000014E-2</v>
      </c>
      <c r="I2308" s="46">
        <v>9.5760000000000012E-2</v>
      </c>
      <c r="J2308" s="46">
        <v>0.10944000000000001</v>
      </c>
      <c r="K2308" s="46">
        <v>0.12312000000000002</v>
      </c>
      <c r="L2308" s="47">
        <v>0.13680000000000003</v>
      </c>
    </row>
    <row r="2309" spans="1:12" ht="12.75">
      <c r="A2309" s="41">
        <v>2264</v>
      </c>
      <c r="B2309" s="49" t="s">
        <v>1385</v>
      </c>
      <c r="C2309" s="46">
        <v>3.7333333333333332E-4</v>
      </c>
      <c r="D2309" s="46">
        <v>7.4666666666666664E-4</v>
      </c>
      <c r="E2309" s="46">
        <v>1.1199999999999999E-3</v>
      </c>
      <c r="F2309" s="46">
        <v>1.4933333333333333E-3</v>
      </c>
      <c r="G2309" s="46">
        <v>1.8666666666666664E-3</v>
      </c>
      <c r="H2309" s="46">
        <v>2.2399999999999998E-3</v>
      </c>
      <c r="I2309" s="46">
        <v>2.613333333333333E-3</v>
      </c>
      <c r="J2309" s="46">
        <v>2.9866666666666661E-3</v>
      </c>
      <c r="K2309" s="46">
        <v>3.3599999999999993E-3</v>
      </c>
      <c r="L2309" s="47">
        <v>3.7333333333333324E-3</v>
      </c>
    </row>
    <row r="2310" spans="1:12" ht="12.75">
      <c r="A2310" s="41">
        <v>2265</v>
      </c>
      <c r="B2310" s="49" t="s">
        <v>1385</v>
      </c>
      <c r="C2310" s="46">
        <v>2.0999999999999998E-4</v>
      </c>
      <c r="D2310" s="46">
        <v>4.1999999999999996E-4</v>
      </c>
      <c r="E2310" s="46">
        <v>6.2999999999999992E-4</v>
      </c>
      <c r="F2310" s="46">
        <v>8.3999999999999993E-4</v>
      </c>
      <c r="G2310" s="46">
        <v>1.0499999999999997E-3</v>
      </c>
      <c r="H2310" s="46">
        <v>1.2599999999999998E-3</v>
      </c>
      <c r="I2310" s="46">
        <v>1.4699999999999995E-3</v>
      </c>
      <c r="J2310" s="46">
        <v>1.6799999999999996E-3</v>
      </c>
      <c r="K2310" s="46">
        <v>1.8899999999999993E-3</v>
      </c>
      <c r="L2310" s="47">
        <v>2.0999999999999994E-3</v>
      </c>
    </row>
    <row r="2311" spans="1:12" ht="38.25">
      <c r="A2311" s="41">
        <v>2266</v>
      </c>
      <c r="B2311" s="49" t="s">
        <v>1565</v>
      </c>
      <c r="C2311" s="46">
        <v>1.2066666666666667E-3</v>
      </c>
      <c r="D2311" s="46">
        <v>2.4133333333333333E-3</v>
      </c>
      <c r="E2311" s="46">
        <v>3.62E-3</v>
      </c>
      <c r="F2311" s="46">
        <v>4.8266666666666666E-3</v>
      </c>
      <c r="G2311" s="46">
        <v>6.0333333333333333E-3</v>
      </c>
      <c r="H2311" s="46">
        <v>7.2399999999999999E-3</v>
      </c>
      <c r="I2311" s="46">
        <v>8.4466666666666666E-3</v>
      </c>
      <c r="J2311" s="46">
        <v>9.6533333333333332E-3</v>
      </c>
      <c r="K2311" s="46">
        <v>1.086E-2</v>
      </c>
      <c r="L2311" s="47">
        <v>1.2066666666666667E-2</v>
      </c>
    </row>
    <row r="2312" spans="1:12" ht="38.25">
      <c r="A2312" s="41">
        <v>2267</v>
      </c>
      <c r="B2312" s="49" t="s">
        <v>1565</v>
      </c>
      <c r="C2312" s="46">
        <v>8.4533333333333335E-3</v>
      </c>
      <c r="D2312" s="46">
        <v>1.6906666666666667E-2</v>
      </c>
      <c r="E2312" s="46">
        <v>2.5360000000000001E-2</v>
      </c>
      <c r="F2312" s="46">
        <v>3.3813333333333334E-2</v>
      </c>
      <c r="G2312" s="46">
        <v>4.2266666666666661E-2</v>
      </c>
      <c r="H2312" s="46">
        <v>5.0719999999999987E-2</v>
      </c>
      <c r="I2312" s="46">
        <v>5.9173333333333321E-2</v>
      </c>
      <c r="J2312" s="46">
        <v>6.7626666666666654E-2</v>
      </c>
      <c r="K2312" s="46">
        <v>7.6079999999999981E-2</v>
      </c>
      <c r="L2312" s="47">
        <v>8.4533333333333308E-2</v>
      </c>
    </row>
    <row r="2313" spans="1:12" ht="38.25">
      <c r="A2313" s="41">
        <v>2268</v>
      </c>
      <c r="B2313" s="49" t="s">
        <v>1565</v>
      </c>
      <c r="C2313" s="46">
        <v>5.0333333333333339E-4</v>
      </c>
      <c r="D2313" s="46">
        <v>1.0066666666666668E-3</v>
      </c>
      <c r="E2313" s="46">
        <v>1.5100000000000001E-3</v>
      </c>
      <c r="F2313" s="46">
        <v>2.0133333333333336E-3</v>
      </c>
      <c r="G2313" s="46">
        <v>2.5166666666666666E-3</v>
      </c>
      <c r="H2313" s="46">
        <v>3.0200000000000001E-3</v>
      </c>
      <c r="I2313" s="46">
        <v>3.5233333333333336E-3</v>
      </c>
      <c r="J2313" s="46">
        <v>4.0266666666666671E-3</v>
      </c>
      <c r="K2313" s="46">
        <v>4.5300000000000002E-3</v>
      </c>
      <c r="L2313" s="47">
        <v>5.0333333333333332E-3</v>
      </c>
    </row>
    <row r="2314" spans="1:12" ht="38.25">
      <c r="A2314" s="41">
        <v>2269</v>
      </c>
      <c r="B2314" s="49" t="s">
        <v>1565</v>
      </c>
      <c r="C2314" s="46">
        <v>2.433333333333333E-4</v>
      </c>
      <c r="D2314" s="46">
        <v>4.8666666666666661E-4</v>
      </c>
      <c r="E2314" s="46">
        <v>7.2999999999999996E-4</v>
      </c>
      <c r="F2314" s="46">
        <v>9.7333333333333321E-4</v>
      </c>
      <c r="G2314" s="46">
        <v>1.2166666666666667E-3</v>
      </c>
      <c r="H2314" s="46">
        <v>1.4599999999999999E-3</v>
      </c>
      <c r="I2314" s="46">
        <v>1.7033333333333332E-3</v>
      </c>
      <c r="J2314" s="46">
        <v>1.9466666666666664E-3</v>
      </c>
      <c r="K2314" s="46">
        <v>2.1900000000000001E-3</v>
      </c>
      <c r="L2314" s="47">
        <v>2.4333333333333334E-3</v>
      </c>
    </row>
    <row r="2315" spans="1:12" ht="25.5">
      <c r="A2315" s="41">
        <v>2270</v>
      </c>
      <c r="B2315" s="49" t="s">
        <v>1566</v>
      </c>
      <c r="C2315" s="46">
        <v>5.1266666666666665E-3</v>
      </c>
      <c r="D2315" s="46">
        <v>1.0253333333333333E-2</v>
      </c>
      <c r="E2315" s="46">
        <v>1.538E-2</v>
      </c>
      <c r="F2315" s="46">
        <v>2.0506666666666666E-2</v>
      </c>
      <c r="G2315" s="46">
        <v>2.5633333333333334E-2</v>
      </c>
      <c r="H2315" s="46">
        <v>3.0759999999999999E-2</v>
      </c>
      <c r="I2315" s="46">
        <v>3.5886666666666664E-2</v>
      </c>
      <c r="J2315" s="46">
        <v>4.1013333333333332E-2</v>
      </c>
      <c r="K2315" s="46">
        <v>4.6139999999999994E-2</v>
      </c>
      <c r="L2315" s="47">
        <v>5.1266666666666655E-2</v>
      </c>
    </row>
    <row r="2316" spans="1:12" ht="25.5">
      <c r="A2316" s="41">
        <v>2271</v>
      </c>
      <c r="B2316" s="49" t="s">
        <v>1566</v>
      </c>
      <c r="C2316" s="46">
        <v>7.9333333333333339E-3</v>
      </c>
      <c r="D2316" s="46">
        <v>1.5866666666666668E-2</v>
      </c>
      <c r="E2316" s="46">
        <v>2.3800000000000002E-2</v>
      </c>
      <c r="F2316" s="46">
        <v>3.1733333333333336E-2</v>
      </c>
      <c r="G2316" s="46">
        <v>3.966666666666667E-2</v>
      </c>
      <c r="H2316" s="46">
        <v>4.7600000000000003E-2</v>
      </c>
      <c r="I2316" s="46">
        <v>5.5533333333333337E-2</v>
      </c>
      <c r="J2316" s="46">
        <v>6.3466666666666671E-2</v>
      </c>
      <c r="K2316" s="46">
        <v>7.1400000000000019E-2</v>
      </c>
      <c r="L2316" s="47">
        <v>7.9333333333333353E-2</v>
      </c>
    </row>
    <row r="2317" spans="1:12" ht="25.5">
      <c r="A2317" s="41">
        <v>2272</v>
      </c>
      <c r="B2317" s="49" t="s">
        <v>1566</v>
      </c>
      <c r="C2317" s="46">
        <v>1.99E-3</v>
      </c>
      <c r="D2317" s="46">
        <v>3.98E-3</v>
      </c>
      <c r="E2317" s="46">
        <v>5.9699999999999996E-3</v>
      </c>
      <c r="F2317" s="46">
        <v>7.9600000000000001E-3</v>
      </c>
      <c r="G2317" s="46">
        <v>9.9500000000000005E-3</v>
      </c>
      <c r="H2317" s="46">
        <v>1.1939999999999999E-2</v>
      </c>
      <c r="I2317" s="46">
        <v>1.3930000000000001E-2</v>
      </c>
      <c r="J2317" s="46">
        <v>1.592E-2</v>
      </c>
      <c r="K2317" s="46">
        <v>1.7910000000000002E-2</v>
      </c>
      <c r="L2317" s="47">
        <v>1.9900000000000001E-2</v>
      </c>
    </row>
    <row r="2318" spans="1:12" ht="25.5">
      <c r="A2318" s="41">
        <v>2273</v>
      </c>
      <c r="B2318" s="49" t="s">
        <v>1567</v>
      </c>
      <c r="C2318" s="46">
        <v>1.3333333333333335E-5</v>
      </c>
      <c r="D2318" s="46">
        <v>2.666666666666667E-5</v>
      </c>
      <c r="E2318" s="46">
        <v>4.0000000000000003E-5</v>
      </c>
      <c r="F2318" s="46">
        <v>5.333333333333334E-5</v>
      </c>
      <c r="G2318" s="46">
        <v>6.666666666666667E-5</v>
      </c>
      <c r="H2318" s="46">
        <v>7.9999999999999993E-5</v>
      </c>
      <c r="I2318" s="46">
        <v>9.333333333333333E-5</v>
      </c>
      <c r="J2318" s="46">
        <v>1.0666666666666667E-4</v>
      </c>
      <c r="K2318" s="46">
        <v>1.1999999999999999E-4</v>
      </c>
      <c r="L2318" s="47">
        <v>1.3333333333333331E-4</v>
      </c>
    </row>
    <row r="2319" spans="1:12" ht="25.5">
      <c r="A2319" s="41">
        <v>2274</v>
      </c>
      <c r="B2319" s="49" t="s">
        <v>1568</v>
      </c>
      <c r="C2319" s="46">
        <v>6.8199999999999997E-3</v>
      </c>
      <c r="D2319" s="46">
        <v>1.3639999999999999E-2</v>
      </c>
      <c r="E2319" s="46">
        <v>2.0459999999999999E-2</v>
      </c>
      <c r="F2319" s="46">
        <v>2.7279999999999999E-2</v>
      </c>
      <c r="G2319" s="46">
        <v>3.4100000000000005E-2</v>
      </c>
      <c r="H2319" s="46">
        <v>4.0920000000000005E-2</v>
      </c>
      <c r="I2319" s="46">
        <v>4.7740000000000005E-2</v>
      </c>
      <c r="J2319" s="46">
        <v>5.4559999999999997E-2</v>
      </c>
      <c r="K2319" s="46">
        <v>6.1379999999999997E-2</v>
      </c>
      <c r="L2319" s="47">
        <v>6.8199999999999997E-2</v>
      </c>
    </row>
    <row r="2320" spans="1:12" ht="25.5">
      <c r="A2320" s="41">
        <v>2275</v>
      </c>
      <c r="B2320" s="49" t="s">
        <v>1569</v>
      </c>
      <c r="C2320" s="46">
        <v>6.3333333333333332E-5</v>
      </c>
      <c r="D2320" s="46">
        <v>1.2666666666666666E-4</v>
      </c>
      <c r="E2320" s="46">
        <v>1.9000000000000001E-4</v>
      </c>
      <c r="F2320" s="46">
        <v>2.5333333333333333E-4</v>
      </c>
      <c r="G2320" s="46">
        <v>3.1666666666666665E-4</v>
      </c>
      <c r="H2320" s="46">
        <v>3.8000000000000002E-4</v>
      </c>
      <c r="I2320" s="46">
        <v>4.4333333333333329E-4</v>
      </c>
      <c r="J2320" s="46">
        <v>5.0666666666666666E-4</v>
      </c>
      <c r="K2320" s="46">
        <v>5.6999999999999998E-4</v>
      </c>
      <c r="L2320" s="47">
        <v>6.333333333333334E-4</v>
      </c>
    </row>
    <row r="2321" spans="1:12" ht="25.5">
      <c r="A2321" s="41">
        <v>2276</v>
      </c>
      <c r="B2321" s="49" t="s">
        <v>1570</v>
      </c>
      <c r="C2321" s="46">
        <v>4.1900000000000001E-3</v>
      </c>
      <c r="D2321" s="46">
        <v>8.3800000000000003E-3</v>
      </c>
      <c r="E2321" s="46">
        <v>1.2570000000000001E-2</v>
      </c>
      <c r="F2321" s="46">
        <v>1.6760000000000001E-2</v>
      </c>
      <c r="G2321" s="46">
        <v>2.095E-2</v>
      </c>
      <c r="H2321" s="46">
        <v>2.5140000000000003E-2</v>
      </c>
      <c r="I2321" s="46">
        <v>2.9329999999999998E-2</v>
      </c>
      <c r="J2321" s="46">
        <v>3.3520000000000001E-2</v>
      </c>
      <c r="K2321" s="46">
        <v>3.7710000000000007E-2</v>
      </c>
      <c r="L2321" s="47">
        <v>4.1900000000000007E-2</v>
      </c>
    </row>
    <row r="2322" spans="1:12" ht="12.75">
      <c r="A2322" s="41">
        <v>2277</v>
      </c>
      <c r="B2322" s="49" t="s">
        <v>1571</v>
      </c>
      <c r="C2322" s="46">
        <v>4.8333333333333334E-4</v>
      </c>
      <c r="D2322" s="46">
        <v>9.6666666666666667E-4</v>
      </c>
      <c r="E2322" s="46">
        <v>1.4499999999999999E-3</v>
      </c>
      <c r="F2322" s="46">
        <v>1.9333333333333333E-3</v>
      </c>
      <c r="G2322" s="46">
        <v>2.4166666666666668E-3</v>
      </c>
      <c r="H2322" s="46">
        <v>2.8999999999999998E-3</v>
      </c>
      <c r="I2322" s="46">
        <v>3.3833333333333337E-3</v>
      </c>
      <c r="J2322" s="46">
        <v>3.8666666666666667E-3</v>
      </c>
      <c r="K2322" s="46">
        <v>4.3499999999999997E-3</v>
      </c>
      <c r="L2322" s="47">
        <v>4.8333333333333327E-3</v>
      </c>
    </row>
    <row r="2323" spans="1:12" ht="38.25">
      <c r="A2323" s="41">
        <v>2278</v>
      </c>
      <c r="B2323" s="49" t="s">
        <v>1572</v>
      </c>
      <c r="C2323" s="46">
        <v>1.1666666666666665E-3</v>
      </c>
      <c r="D2323" s="46">
        <v>2.3333333333333331E-3</v>
      </c>
      <c r="E2323" s="46">
        <v>3.4999999999999996E-3</v>
      </c>
      <c r="F2323" s="46">
        <v>4.6666666666666662E-3</v>
      </c>
      <c r="G2323" s="46">
        <v>5.8333333333333327E-3</v>
      </c>
      <c r="H2323" s="46">
        <v>6.9999999999999993E-3</v>
      </c>
      <c r="I2323" s="46">
        <v>8.1666666666666658E-3</v>
      </c>
      <c r="J2323" s="46">
        <v>9.3333333333333324E-3</v>
      </c>
      <c r="K2323" s="46">
        <v>1.0499999999999997E-2</v>
      </c>
      <c r="L2323" s="47">
        <v>1.1666666666666664E-2</v>
      </c>
    </row>
    <row r="2324" spans="1:12" ht="38.25">
      <c r="A2324" s="41">
        <v>2279</v>
      </c>
      <c r="B2324" s="49" t="s">
        <v>1572</v>
      </c>
      <c r="C2324" s="46">
        <v>7.000000000000001E-4</v>
      </c>
      <c r="D2324" s="46">
        <v>1.4000000000000002E-3</v>
      </c>
      <c r="E2324" s="46">
        <v>2.1000000000000003E-3</v>
      </c>
      <c r="F2324" s="46">
        <v>2.8000000000000004E-3</v>
      </c>
      <c r="G2324" s="46">
        <v>3.5000000000000005E-3</v>
      </c>
      <c r="H2324" s="46">
        <v>4.2000000000000006E-3</v>
      </c>
      <c r="I2324" s="46">
        <v>4.9000000000000007E-3</v>
      </c>
      <c r="J2324" s="46">
        <v>5.6000000000000008E-3</v>
      </c>
      <c r="K2324" s="46">
        <v>6.3000000000000009E-3</v>
      </c>
      <c r="L2324" s="47">
        <v>7.000000000000001E-3</v>
      </c>
    </row>
    <row r="2325" spans="1:12" ht="38.25">
      <c r="A2325" s="41">
        <v>2280</v>
      </c>
      <c r="B2325" s="49" t="s">
        <v>1573</v>
      </c>
      <c r="C2325" s="46">
        <v>6.7000000000000002E-4</v>
      </c>
      <c r="D2325" s="46">
        <v>1.34E-3</v>
      </c>
      <c r="E2325" s="46">
        <v>2.0100000000000001E-3</v>
      </c>
      <c r="F2325" s="46">
        <v>2.6800000000000001E-3</v>
      </c>
      <c r="G2325" s="46">
        <v>3.3499999999999997E-3</v>
      </c>
      <c r="H2325" s="46">
        <v>4.0200000000000001E-3</v>
      </c>
      <c r="I2325" s="46">
        <v>4.6900000000000006E-3</v>
      </c>
      <c r="J2325" s="46">
        <v>5.3600000000000002E-3</v>
      </c>
      <c r="K2325" s="46">
        <v>6.0300000000000006E-3</v>
      </c>
      <c r="L2325" s="47">
        <v>6.6999999999999994E-3</v>
      </c>
    </row>
    <row r="2326" spans="1:12" ht="12.75">
      <c r="A2326" s="41">
        <v>2281</v>
      </c>
      <c r="B2326" s="49" t="s">
        <v>1574</v>
      </c>
      <c r="C2326" s="46">
        <v>1.4566666666666664E-3</v>
      </c>
      <c r="D2326" s="46">
        <v>2.9133333333333329E-3</v>
      </c>
      <c r="E2326" s="46">
        <v>4.3699999999999989E-3</v>
      </c>
      <c r="F2326" s="46">
        <v>5.8266666666666658E-3</v>
      </c>
      <c r="G2326" s="46">
        <v>7.2833333333333326E-3</v>
      </c>
      <c r="H2326" s="46">
        <v>8.7399999999999978E-3</v>
      </c>
      <c r="I2326" s="46">
        <v>1.0196666666666665E-2</v>
      </c>
      <c r="J2326" s="46">
        <v>1.1653333333333332E-2</v>
      </c>
      <c r="K2326" s="46">
        <v>1.3109999999999997E-2</v>
      </c>
      <c r="L2326" s="47">
        <v>1.4566666666666662E-2</v>
      </c>
    </row>
    <row r="2327" spans="1:12" ht="12.75">
      <c r="A2327" s="41">
        <v>2282</v>
      </c>
      <c r="B2327" s="49" t="s">
        <v>1575</v>
      </c>
      <c r="C2327" s="46">
        <v>3.033333333333333E-4</v>
      </c>
      <c r="D2327" s="46">
        <v>6.066666666666666E-4</v>
      </c>
      <c r="E2327" s="46">
        <v>9.0999999999999989E-4</v>
      </c>
      <c r="F2327" s="46">
        <v>1.2133333333333332E-3</v>
      </c>
      <c r="G2327" s="46">
        <v>1.5166666666666666E-3</v>
      </c>
      <c r="H2327" s="46">
        <v>1.8199999999999998E-3</v>
      </c>
      <c r="I2327" s="46">
        <v>2.123333333333333E-3</v>
      </c>
      <c r="J2327" s="46">
        <v>2.4266666666666664E-3</v>
      </c>
      <c r="K2327" s="46">
        <v>2.7299999999999994E-3</v>
      </c>
      <c r="L2327" s="47">
        <v>3.0333333333333323E-3</v>
      </c>
    </row>
    <row r="2328" spans="1:12" ht="12.75">
      <c r="A2328" s="41">
        <v>2283</v>
      </c>
      <c r="B2328" s="49" t="s">
        <v>1576</v>
      </c>
      <c r="C2328" s="46">
        <v>5.7300000000000007E-3</v>
      </c>
      <c r="D2328" s="46">
        <v>1.1460000000000001E-2</v>
      </c>
      <c r="E2328" s="46">
        <v>1.7190000000000004E-2</v>
      </c>
      <c r="F2328" s="46">
        <v>2.2920000000000003E-2</v>
      </c>
      <c r="G2328" s="46">
        <v>2.8650000000000002E-2</v>
      </c>
      <c r="H2328" s="46">
        <v>3.4380000000000008E-2</v>
      </c>
      <c r="I2328" s="46">
        <v>4.0110000000000007E-2</v>
      </c>
      <c r="J2328" s="46">
        <v>4.5840000000000006E-2</v>
      </c>
      <c r="K2328" s="46">
        <v>5.1570000000000012E-2</v>
      </c>
      <c r="L2328" s="47">
        <v>5.7300000000000018E-2</v>
      </c>
    </row>
    <row r="2329" spans="1:12" ht="12.75">
      <c r="A2329" s="41">
        <v>2284</v>
      </c>
      <c r="B2329" s="49" t="s">
        <v>1577</v>
      </c>
      <c r="C2329" s="46">
        <v>4.116666666666666E-3</v>
      </c>
      <c r="D2329" s="46">
        <v>8.2333333333333321E-3</v>
      </c>
      <c r="E2329" s="46">
        <v>1.2349999999999998E-2</v>
      </c>
      <c r="F2329" s="46">
        <v>1.6466666666666664E-2</v>
      </c>
      <c r="G2329" s="46">
        <v>2.0583333333333335E-2</v>
      </c>
      <c r="H2329" s="46">
        <v>2.47E-2</v>
      </c>
      <c r="I2329" s="46">
        <v>2.8816666666666671E-2</v>
      </c>
      <c r="J2329" s="46">
        <v>3.2933333333333335E-2</v>
      </c>
      <c r="K2329" s="46">
        <v>3.7050000000000007E-2</v>
      </c>
      <c r="L2329" s="47">
        <v>4.1166666666666671E-2</v>
      </c>
    </row>
    <row r="2330" spans="1:12" ht="12.75">
      <c r="A2330" s="41">
        <v>2285</v>
      </c>
      <c r="B2330" s="49" t="s">
        <v>1578</v>
      </c>
      <c r="C2330" s="46">
        <v>6.0999999999999987E-4</v>
      </c>
      <c r="D2330" s="46">
        <v>1.2199999999999997E-3</v>
      </c>
      <c r="E2330" s="46">
        <v>1.8299999999999996E-3</v>
      </c>
      <c r="F2330" s="46">
        <v>2.4399999999999995E-3</v>
      </c>
      <c r="G2330" s="46">
        <v>3.0499999999999998E-3</v>
      </c>
      <c r="H2330" s="46">
        <v>3.6600000000000001E-3</v>
      </c>
      <c r="I2330" s="46">
        <v>4.2699999999999995E-3</v>
      </c>
      <c r="J2330" s="46">
        <v>4.8799999999999998E-3</v>
      </c>
      <c r="K2330" s="46">
        <v>5.4900000000000001E-3</v>
      </c>
      <c r="L2330" s="47">
        <v>6.0999999999999995E-3</v>
      </c>
    </row>
    <row r="2331" spans="1:12" ht="12.75">
      <c r="A2331" s="41">
        <v>2286</v>
      </c>
      <c r="B2331" s="49" t="s">
        <v>1579</v>
      </c>
      <c r="C2331" s="46">
        <v>6.2666666666666665E-4</v>
      </c>
      <c r="D2331" s="46">
        <v>1.2533333333333333E-3</v>
      </c>
      <c r="E2331" s="46">
        <v>1.8799999999999999E-3</v>
      </c>
      <c r="F2331" s="46">
        <v>2.5066666666666666E-3</v>
      </c>
      <c r="G2331" s="46">
        <v>3.1333333333333335E-3</v>
      </c>
      <c r="H2331" s="46">
        <v>3.7599999999999999E-3</v>
      </c>
      <c r="I2331" s="46">
        <v>4.3866666666666663E-3</v>
      </c>
      <c r="J2331" s="46">
        <v>5.0133333333333332E-3</v>
      </c>
      <c r="K2331" s="46">
        <v>5.64E-3</v>
      </c>
      <c r="L2331" s="47">
        <v>6.2666666666666669E-3</v>
      </c>
    </row>
    <row r="2332" spans="1:12" ht="12.75">
      <c r="A2332" s="41">
        <v>2287</v>
      </c>
      <c r="B2332" s="49" t="s">
        <v>1580</v>
      </c>
      <c r="C2332" s="46">
        <v>1.3466666666666666E-3</v>
      </c>
      <c r="D2332" s="46">
        <v>2.6933333333333332E-3</v>
      </c>
      <c r="E2332" s="46">
        <v>4.0400000000000002E-3</v>
      </c>
      <c r="F2332" s="46">
        <v>5.3866666666666663E-3</v>
      </c>
      <c r="G2332" s="46">
        <v>6.7333333333333325E-3</v>
      </c>
      <c r="H2332" s="46">
        <v>8.0800000000000004E-3</v>
      </c>
      <c r="I2332" s="46">
        <v>9.4266666666666665E-3</v>
      </c>
      <c r="J2332" s="46">
        <v>1.0773333333333333E-2</v>
      </c>
      <c r="K2332" s="46">
        <v>1.2120000000000001E-2</v>
      </c>
      <c r="L2332" s="47">
        <v>1.3466666666666668E-2</v>
      </c>
    </row>
    <row r="2333" spans="1:12" ht="25.5">
      <c r="A2333" s="41">
        <v>2288</v>
      </c>
      <c r="B2333" s="49" t="s">
        <v>1581</v>
      </c>
      <c r="C2333" s="46">
        <v>3.4999999999999996E-3</v>
      </c>
      <c r="D2333" s="46">
        <v>6.9999999999999993E-3</v>
      </c>
      <c r="E2333" s="46">
        <v>1.0499999999999999E-2</v>
      </c>
      <c r="F2333" s="46">
        <v>1.3999999999999999E-2</v>
      </c>
      <c r="G2333" s="46">
        <v>1.7499999999999998E-2</v>
      </c>
      <c r="H2333" s="46">
        <v>2.0999999999999998E-2</v>
      </c>
      <c r="I2333" s="46">
        <v>2.4499999999999997E-2</v>
      </c>
      <c r="J2333" s="46">
        <v>2.7999999999999997E-2</v>
      </c>
      <c r="K2333" s="46">
        <v>3.15E-2</v>
      </c>
      <c r="L2333" s="47">
        <v>3.4999999999999996E-2</v>
      </c>
    </row>
    <row r="2334" spans="1:12" ht="38.25">
      <c r="A2334" s="41">
        <v>2289</v>
      </c>
      <c r="B2334" s="49" t="s">
        <v>1582</v>
      </c>
      <c r="C2334" s="46">
        <v>1.4633333333333334E-3</v>
      </c>
      <c r="D2334" s="46">
        <v>2.9266666666666668E-3</v>
      </c>
      <c r="E2334" s="46">
        <v>4.3899999999999998E-3</v>
      </c>
      <c r="F2334" s="46">
        <v>5.8533333333333337E-3</v>
      </c>
      <c r="G2334" s="46">
        <v>7.3166666666666675E-3</v>
      </c>
      <c r="H2334" s="46">
        <v>8.7800000000000013E-3</v>
      </c>
      <c r="I2334" s="46">
        <v>1.0243333333333335E-2</v>
      </c>
      <c r="J2334" s="46">
        <v>1.1706666666666669E-2</v>
      </c>
      <c r="K2334" s="46">
        <v>1.3170000000000001E-2</v>
      </c>
      <c r="L2334" s="47">
        <v>1.4633333333333335E-2</v>
      </c>
    </row>
    <row r="2335" spans="1:12" ht="38.25">
      <c r="A2335" s="41">
        <v>2290</v>
      </c>
      <c r="B2335" s="49" t="s">
        <v>1582</v>
      </c>
      <c r="C2335" s="46">
        <v>1.0299999999999999E-3</v>
      </c>
      <c r="D2335" s="46">
        <v>2.0599999999999998E-3</v>
      </c>
      <c r="E2335" s="46">
        <v>3.0899999999999999E-3</v>
      </c>
      <c r="F2335" s="46">
        <v>4.1199999999999995E-3</v>
      </c>
      <c r="G2335" s="46">
        <v>5.1499999999999992E-3</v>
      </c>
      <c r="H2335" s="46">
        <v>6.1799999999999997E-3</v>
      </c>
      <c r="I2335" s="46">
        <v>7.2099999999999985E-3</v>
      </c>
      <c r="J2335" s="46">
        <v>8.2399999999999991E-3</v>
      </c>
      <c r="K2335" s="46">
        <v>9.2700000000000005E-3</v>
      </c>
      <c r="L2335" s="47">
        <v>1.03E-2</v>
      </c>
    </row>
    <row r="2336" spans="1:12" ht="25.5">
      <c r="A2336" s="41">
        <v>2291</v>
      </c>
      <c r="B2336" s="49" t="s">
        <v>1583</v>
      </c>
      <c r="C2336" s="46">
        <v>3.1500000000000005E-3</v>
      </c>
      <c r="D2336" s="46">
        <v>6.3000000000000009E-3</v>
      </c>
      <c r="E2336" s="46">
        <v>9.4500000000000018E-3</v>
      </c>
      <c r="F2336" s="46">
        <v>1.2600000000000002E-2</v>
      </c>
      <c r="G2336" s="46">
        <v>1.5750000000000004E-2</v>
      </c>
      <c r="H2336" s="46">
        <v>1.8900000000000007E-2</v>
      </c>
      <c r="I2336" s="46">
        <v>2.2050000000000007E-2</v>
      </c>
      <c r="J2336" s="46">
        <v>2.5200000000000007E-2</v>
      </c>
      <c r="K2336" s="46">
        <v>2.8350000000000011E-2</v>
      </c>
      <c r="L2336" s="47">
        <v>3.1500000000000014E-2</v>
      </c>
    </row>
    <row r="2337" spans="1:12" ht="38.25">
      <c r="A2337" s="41">
        <v>2292</v>
      </c>
      <c r="B2337" s="49" t="s">
        <v>1584</v>
      </c>
      <c r="C2337" s="46">
        <v>6.5999999999999991E-3</v>
      </c>
      <c r="D2337" s="46">
        <v>1.3199999999999998E-2</v>
      </c>
      <c r="E2337" s="46">
        <v>1.9799999999999998E-2</v>
      </c>
      <c r="F2337" s="46">
        <v>2.6399999999999996E-2</v>
      </c>
      <c r="G2337" s="46">
        <v>3.3000000000000002E-2</v>
      </c>
      <c r="H2337" s="46">
        <v>3.9599999999999996E-2</v>
      </c>
      <c r="I2337" s="46">
        <v>4.6200000000000005E-2</v>
      </c>
      <c r="J2337" s="46">
        <v>5.28E-2</v>
      </c>
      <c r="K2337" s="46">
        <v>5.9400000000000008E-2</v>
      </c>
      <c r="L2337" s="47">
        <v>6.6000000000000003E-2</v>
      </c>
    </row>
    <row r="2338" spans="1:12" ht="25.5">
      <c r="A2338" s="41">
        <v>2293</v>
      </c>
      <c r="B2338" s="49" t="s">
        <v>1585</v>
      </c>
      <c r="C2338" s="46">
        <v>5.2666666666666671E-4</v>
      </c>
      <c r="D2338" s="46">
        <v>1.0533333333333334E-3</v>
      </c>
      <c r="E2338" s="46">
        <v>1.5800000000000002E-3</v>
      </c>
      <c r="F2338" s="46">
        <v>2.1066666666666668E-3</v>
      </c>
      <c r="G2338" s="46">
        <v>2.6333333333333334E-3</v>
      </c>
      <c r="H2338" s="46">
        <v>3.1600000000000005E-3</v>
      </c>
      <c r="I2338" s="46">
        <v>3.6866666666666671E-3</v>
      </c>
      <c r="J2338" s="46">
        <v>4.2133333333333337E-3</v>
      </c>
      <c r="K2338" s="46">
        <v>4.7400000000000003E-3</v>
      </c>
      <c r="L2338" s="47">
        <v>5.2666666666666669E-3</v>
      </c>
    </row>
    <row r="2339" spans="1:12" ht="25.5">
      <c r="A2339" s="41">
        <v>2294</v>
      </c>
      <c r="B2339" s="49" t="s">
        <v>1585</v>
      </c>
      <c r="C2339" s="46">
        <v>5.933333333333333E-4</v>
      </c>
      <c r="D2339" s="46">
        <v>1.1866666666666666E-3</v>
      </c>
      <c r="E2339" s="46">
        <v>1.7799999999999999E-3</v>
      </c>
      <c r="F2339" s="46">
        <v>2.3733333333333332E-3</v>
      </c>
      <c r="G2339" s="46">
        <v>2.9666666666666669E-3</v>
      </c>
      <c r="H2339" s="46">
        <v>3.5600000000000007E-3</v>
      </c>
      <c r="I2339" s="46">
        <v>4.1533333333333335E-3</v>
      </c>
      <c r="J2339" s="46">
        <v>4.7466666666666673E-3</v>
      </c>
      <c r="K2339" s="46">
        <v>5.340000000000001E-3</v>
      </c>
      <c r="L2339" s="47">
        <v>5.9333333333333339E-3</v>
      </c>
    </row>
    <row r="2340" spans="1:12" ht="38.25">
      <c r="A2340" s="41">
        <v>2295</v>
      </c>
      <c r="B2340" s="49" t="s">
        <v>1586</v>
      </c>
      <c r="C2340" s="46">
        <v>1.6300000000000002E-3</v>
      </c>
      <c r="D2340" s="46">
        <v>3.2600000000000003E-3</v>
      </c>
      <c r="E2340" s="46">
        <v>4.8900000000000002E-3</v>
      </c>
      <c r="F2340" s="46">
        <v>6.5200000000000006E-3</v>
      </c>
      <c r="G2340" s="46">
        <v>8.150000000000001E-3</v>
      </c>
      <c r="H2340" s="46">
        <v>9.7800000000000005E-3</v>
      </c>
      <c r="I2340" s="46">
        <v>1.141E-2</v>
      </c>
      <c r="J2340" s="46">
        <v>1.304E-2</v>
      </c>
      <c r="K2340" s="46">
        <v>1.4669999999999999E-2</v>
      </c>
      <c r="L2340" s="47">
        <v>1.6299999999999999E-2</v>
      </c>
    </row>
    <row r="2341" spans="1:12" ht="38.25">
      <c r="A2341" s="41">
        <v>2296</v>
      </c>
      <c r="B2341" s="49" t="s">
        <v>1586</v>
      </c>
      <c r="C2341" s="46">
        <v>3.6299999999999995E-3</v>
      </c>
      <c r="D2341" s="46">
        <v>7.2599999999999991E-3</v>
      </c>
      <c r="E2341" s="46">
        <v>1.0889999999999999E-2</v>
      </c>
      <c r="F2341" s="46">
        <v>1.4519999999999998E-2</v>
      </c>
      <c r="G2341" s="46">
        <v>1.8149999999999999E-2</v>
      </c>
      <c r="H2341" s="46">
        <v>2.1780000000000001E-2</v>
      </c>
      <c r="I2341" s="46">
        <v>2.5410000000000002E-2</v>
      </c>
      <c r="J2341" s="46">
        <v>2.9039999999999996E-2</v>
      </c>
      <c r="K2341" s="46">
        <v>3.2669999999999998E-2</v>
      </c>
      <c r="L2341" s="47">
        <v>3.6299999999999992E-2</v>
      </c>
    </row>
    <row r="2342" spans="1:12" ht="25.5">
      <c r="A2342" s="41">
        <v>2297</v>
      </c>
      <c r="B2342" s="49" t="s">
        <v>1480</v>
      </c>
      <c r="C2342" s="46">
        <v>3.3333333333333328E-5</v>
      </c>
      <c r="D2342" s="46">
        <v>6.6666666666666656E-5</v>
      </c>
      <c r="E2342" s="46">
        <v>9.9999999999999991E-5</v>
      </c>
      <c r="F2342" s="46">
        <v>1.3333333333333331E-4</v>
      </c>
      <c r="G2342" s="46">
        <v>1.6666666666666666E-4</v>
      </c>
      <c r="H2342" s="46">
        <v>1.9999999999999998E-4</v>
      </c>
      <c r="I2342" s="46">
        <v>2.333333333333333E-4</v>
      </c>
      <c r="J2342" s="46">
        <v>2.6666666666666663E-4</v>
      </c>
      <c r="K2342" s="46">
        <v>2.9999999999999997E-4</v>
      </c>
      <c r="L2342" s="47">
        <v>3.3333333333333332E-4</v>
      </c>
    </row>
    <row r="2343" spans="1:12" ht="25.5">
      <c r="A2343" s="41">
        <v>2298</v>
      </c>
      <c r="B2343" s="49" t="s">
        <v>1529</v>
      </c>
      <c r="C2343" s="46">
        <v>2.5033333333333331E-3</v>
      </c>
      <c r="D2343" s="46">
        <v>5.0066666666666662E-3</v>
      </c>
      <c r="E2343" s="46">
        <v>7.5099999999999993E-3</v>
      </c>
      <c r="F2343" s="46">
        <v>1.0013333333333332E-2</v>
      </c>
      <c r="G2343" s="46">
        <v>1.2516666666666666E-2</v>
      </c>
      <c r="H2343" s="46">
        <v>1.5019999999999999E-2</v>
      </c>
      <c r="I2343" s="46">
        <v>1.7523333333333332E-2</v>
      </c>
      <c r="J2343" s="46">
        <v>2.0026666666666665E-2</v>
      </c>
      <c r="K2343" s="46">
        <v>2.2529999999999994E-2</v>
      </c>
      <c r="L2343" s="47">
        <v>2.5033333333333328E-2</v>
      </c>
    </row>
    <row r="2344" spans="1:12" ht="25.5">
      <c r="A2344" s="41">
        <v>2299</v>
      </c>
      <c r="B2344" s="49" t="s">
        <v>1552</v>
      </c>
      <c r="C2344" s="46">
        <v>4.6133333333333339E-3</v>
      </c>
      <c r="D2344" s="46">
        <v>9.2266666666666677E-3</v>
      </c>
      <c r="E2344" s="46">
        <v>1.3840000000000002E-2</v>
      </c>
      <c r="F2344" s="46">
        <v>1.8453333333333335E-2</v>
      </c>
      <c r="G2344" s="46">
        <v>2.3066666666666666E-2</v>
      </c>
      <c r="H2344" s="46">
        <v>2.7680000000000003E-2</v>
      </c>
      <c r="I2344" s="46">
        <v>3.2293333333333341E-2</v>
      </c>
      <c r="J2344" s="46">
        <v>3.6906666666666671E-2</v>
      </c>
      <c r="K2344" s="46">
        <v>4.1520000000000008E-2</v>
      </c>
      <c r="L2344" s="47">
        <v>4.6133333333333346E-2</v>
      </c>
    </row>
    <row r="2345" spans="1:12" ht="25.5">
      <c r="A2345" s="41">
        <v>2300</v>
      </c>
      <c r="B2345" s="49" t="s">
        <v>1587</v>
      </c>
      <c r="C2345" s="46">
        <v>1.8166666666666667E-3</v>
      </c>
      <c r="D2345" s="46">
        <v>3.6333333333333335E-3</v>
      </c>
      <c r="E2345" s="46">
        <v>5.45E-3</v>
      </c>
      <c r="F2345" s="46">
        <v>7.2666666666666669E-3</v>
      </c>
      <c r="G2345" s="46">
        <v>9.0833333333333321E-3</v>
      </c>
      <c r="H2345" s="46">
        <v>1.09E-2</v>
      </c>
      <c r="I2345" s="46">
        <v>1.2716666666666664E-2</v>
      </c>
      <c r="J2345" s="46">
        <v>1.4533333333333332E-2</v>
      </c>
      <c r="K2345" s="46">
        <v>1.6349999999999996E-2</v>
      </c>
      <c r="L2345" s="47">
        <v>1.8166666666666664E-2</v>
      </c>
    </row>
    <row r="2346" spans="1:12" ht="12.75">
      <c r="A2346" s="41">
        <v>2301</v>
      </c>
      <c r="B2346" s="49" t="s">
        <v>1588</v>
      </c>
      <c r="C2346" s="46">
        <v>1.9333333333333333E-4</v>
      </c>
      <c r="D2346" s="46">
        <v>3.8666666666666667E-4</v>
      </c>
      <c r="E2346" s="46">
        <v>5.8E-4</v>
      </c>
      <c r="F2346" s="46">
        <v>7.7333333333333334E-4</v>
      </c>
      <c r="G2346" s="46">
        <v>9.6666666666666667E-4</v>
      </c>
      <c r="H2346" s="46">
        <v>1.16E-3</v>
      </c>
      <c r="I2346" s="46">
        <v>1.3533333333333333E-3</v>
      </c>
      <c r="J2346" s="46">
        <v>1.5466666666666667E-3</v>
      </c>
      <c r="K2346" s="46">
        <v>1.74E-3</v>
      </c>
      <c r="L2346" s="47">
        <v>1.9333333333333333E-3</v>
      </c>
    </row>
    <row r="2347" spans="1:12" ht="12.75">
      <c r="A2347" s="41">
        <v>2302</v>
      </c>
      <c r="B2347" s="49" t="s">
        <v>1589</v>
      </c>
      <c r="C2347" s="46">
        <v>2.9033333333333333E-3</v>
      </c>
      <c r="D2347" s="46">
        <v>5.8066666666666666E-3</v>
      </c>
      <c r="E2347" s="46">
        <v>8.709999999999999E-3</v>
      </c>
      <c r="F2347" s="46">
        <v>1.1613333333333333E-2</v>
      </c>
      <c r="G2347" s="46">
        <v>1.4516666666666664E-2</v>
      </c>
      <c r="H2347" s="46">
        <v>1.7419999999999998E-2</v>
      </c>
      <c r="I2347" s="46">
        <v>2.0323333333333329E-2</v>
      </c>
      <c r="J2347" s="46">
        <v>2.3226666666666663E-2</v>
      </c>
      <c r="K2347" s="46">
        <v>2.6129999999999997E-2</v>
      </c>
      <c r="L2347" s="47">
        <v>2.9033333333333328E-2</v>
      </c>
    </row>
    <row r="2348" spans="1:12" ht="25.5">
      <c r="A2348" s="41">
        <v>2303</v>
      </c>
      <c r="B2348" s="49" t="s">
        <v>1590</v>
      </c>
      <c r="C2348" s="46">
        <v>2.6713333333333339E-2</v>
      </c>
      <c r="D2348" s="46">
        <v>5.3426666666666678E-2</v>
      </c>
      <c r="E2348" s="46">
        <v>8.0140000000000017E-2</v>
      </c>
      <c r="F2348" s="46">
        <v>0.10685333333333336</v>
      </c>
      <c r="G2348" s="46">
        <v>0.13356666666666667</v>
      </c>
      <c r="H2348" s="46">
        <v>0.16028000000000001</v>
      </c>
      <c r="I2348" s="46">
        <v>0.18699333333333334</v>
      </c>
      <c r="J2348" s="46">
        <v>0.21370666666666671</v>
      </c>
      <c r="K2348" s="46">
        <v>0.24042000000000005</v>
      </c>
      <c r="L2348" s="47">
        <v>0.26713333333333339</v>
      </c>
    </row>
    <row r="2349" spans="1:12" ht="38.25">
      <c r="A2349" s="41">
        <v>2304</v>
      </c>
      <c r="B2349" s="49" t="s">
        <v>1591</v>
      </c>
      <c r="C2349" s="46">
        <v>3.7366666666666672E-3</v>
      </c>
      <c r="D2349" s="46">
        <v>7.4733333333333344E-3</v>
      </c>
      <c r="E2349" s="46">
        <v>1.1210000000000001E-2</v>
      </c>
      <c r="F2349" s="46">
        <v>1.4946666666666669E-2</v>
      </c>
      <c r="G2349" s="46">
        <v>1.8683333333333337E-2</v>
      </c>
      <c r="H2349" s="46">
        <v>2.2420000000000002E-2</v>
      </c>
      <c r="I2349" s="46">
        <v>2.6156666666666668E-2</v>
      </c>
      <c r="J2349" s="46">
        <v>2.9893333333333334E-2</v>
      </c>
      <c r="K2349" s="46">
        <v>3.363E-2</v>
      </c>
      <c r="L2349" s="47">
        <v>3.7366666666666666E-2</v>
      </c>
    </row>
    <row r="2350" spans="1:12" ht="12.75">
      <c r="A2350" s="41">
        <v>2305</v>
      </c>
      <c r="B2350" s="49" t="s">
        <v>1592</v>
      </c>
      <c r="C2350" s="46">
        <v>4.3333333333333331E-4</v>
      </c>
      <c r="D2350" s="46">
        <v>8.6666666666666663E-4</v>
      </c>
      <c r="E2350" s="46">
        <v>1.2999999999999999E-3</v>
      </c>
      <c r="F2350" s="46">
        <v>1.7333333333333333E-3</v>
      </c>
      <c r="G2350" s="46">
        <v>2.1666666666666666E-3</v>
      </c>
      <c r="H2350" s="46">
        <v>2.5999999999999999E-3</v>
      </c>
      <c r="I2350" s="46">
        <v>3.0333333333333332E-3</v>
      </c>
      <c r="J2350" s="46">
        <v>3.4666666666666665E-3</v>
      </c>
      <c r="K2350" s="46">
        <v>3.8999999999999998E-3</v>
      </c>
      <c r="L2350" s="47">
        <v>4.3333333333333331E-3</v>
      </c>
    </row>
    <row r="2351" spans="1:12" ht="25.5">
      <c r="A2351" s="41">
        <v>2306</v>
      </c>
      <c r="B2351" s="49" t="s">
        <v>1593</v>
      </c>
      <c r="C2351" s="46">
        <v>2.5666666666666665E-4</v>
      </c>
      <c r="D2351" s="46">
        <v>5.1333333333333331E-4</v>
      </c>
      <c r="E2351" s="46">
        <v>7.6999999999999996E-4</v>
      </c>
      <c r="F2351" s="46">
        <v>1.0266666666666666E-3</v>
      </c>
      <c r="G2351" s="46">
        <v>1.2833333333333329E-3</v>
      </c>
      <c r="H2351" s="46">
        <v>1.5399999999999997E-3</v>
      </c>
      <c r="I2351" s="46">
        <v>1.796666666666666E-3</v>
      </c>
      <c r="J2351" s="46">
        <v>2.0533333333333328E-3</v>
      </c>
      <c r="K2351" s="46">
        <v>2.3099999999999991E-3</v>
      </c>
      <c r="L2351" s="47">
        <v>2.5666666666666659E-3</v>
      </c>
    </row>
    <row r="2352" spans="1:12" ht="12.75">
      <c r="A2352" s="41">
        <v>2307</v>
      </c>
      <c r="B2352" s="49" t="s">
        <v>1594</v>
      </c>
      <c r="C2352" s="46">
        <v>2.4E-2</v>
      </c>
      <c r="D2352" s="46">
        <v>4.8000000000000001E-2</v>
      </c>
      <c r="E2352" s="46">
        <v>7.2000000000000008E-2</v>
      </c>
      <c r="F2352" s="46">
        <v>9.6000000000000002E-2</v>
      </c>
      <c r="G2352" s="46">
        <v>0.12</v>
      </c>
      <c r="H2352" s="46">
        <v>0.14400000000000002</v>
      </c>
      <c r="I2352" s="46">
        <v>0.16800000000000001</v>
      </c>
      <c r="J2352" s="46">
        <v>0.192</v>
      </c>
      <c r="K2352" s="46">
        <v>0.21600000000000003</v>
      </c>
      <c r="L2352" s="47">
        <v>0.24000000000000005</v>
      </c>
    </row>
    <row r="2353" spans="1:12" ht="25.5">
      <c r="A2353" s="41">
        <v>2308</v>
      </c>
      <c r="B2353" s="49" t="s">
        <v>1542</v>
      </c>
      <c r="C2353" s="46">
        <v>7.8336666666666666E-2</v>
      </c>
      <c r="D2353" s="46">
        <v>0.15667333333333333</v>
      </c>
      <c r="E2353" s="46">
        <v>0.23501</v>
      </c>
      <c r="F2353" s="46">
        <v>0.31334666666666666</v>
      </c>
      <c r="G2353" s="46">
        <v>0.39168333333333327</v>
      </c>
      <c r="H2353" s="46">
        <v>0.47001999999999999</v>
      </c>
      <c r="I2353" s="46">
        <v>0.54835666666666671</v>
      </c>
      <c r="J2353" s="46">
        <v>0.62669333333333332</v>
      </c>
      <c r="K2353" s="46">
        <v>0.70503000000000005</v>
      </c>
      <c r="L2353" s="47">
        <v>0.78336666666666677</v>
      </c>
    </row>
    <row r="2354" spans="1:12" ht="25.5">
      <c r="A2354" s="41">
        <v>2309</v>
      </c>
      <c r="B2354" s="49" t="s">
        <v>1595</v>
      </c>
      <c r="C2354" s="46">
        <v>1.4566666666666664E-3</v>
      </c>
      <c r="D2354" s="46">
        <v>2.9133333333333329E-3</v>
      </c>
      <c r="E2354" s="46">
        <v>4.3699999999999989E-3</v>
      </c>
      <c r="F2354" s="46">
        <v>5.8266666666666658E-3</v>
      </c>
      <c r="G2354" s="46">
        <v>7.2833333333333326E-3</v>
      </c>
      <c r="H2354" s="46">
        <v>8.7399999999999978E-3</v>
      </c>
      <c r="I2354" s="46">
        <v>1.0196666666666665E-2</v>
      </c>
      <c r="J2354" s="46">
        <v>1.1653333333333332E-2</v>
      </c>
      <c r="K2354" s="46">
        <v>1.3109999999999997E-2</v>
      </c>
      <c r="L2354" s="47">
        <v>1.4566666666666662E-2</v>
      </c>
    </row>
    <row r="2355" spans="1:12" ht="12.75">
      <c r="A2355" s="41">
        <v>2310</v>
      </c>
      <c r="B2355" s="49" t="s">
        <v>1363</v>
      </c>
      <c r="C2355" s="46">
        <v>1.2433333333333333E-3</v>
      </c>
      <c r="D2355" s="46">
        <v>2.4866666666666665E-3</v>
      </c>
      <c r="E2355" s="46">
        <v>3.7299999999999998E-3</v>
      </c>
      <c r="F2355" s="46">
        <v>4.9733333333333331E-3</v>
      </c>
      <c r="G2355" s="46">
        <v>6.2166666666666672E-3</v>
      </c>
      <c r="H2355" s="46">
        <v>7.4599999999999996E-3</v>
      </c>
      <c r="I2355" s="46">
        <v>8.703333333333332E-3</v>
      </c>
      <c r="J2355" s="46">
        <v>9.9466666666666662E-3</v>
      </c>
      <c r="K2355" s="46">
        <v>1.1189999999999999E-2</v>
      </c>
      <c r="L2355" s="47">
        <v>1.2433333333333331E-2</v>
      </c>
    </row>
    <row r="2356" spans="1:12" ht="25.5">
      <c r="A2356" s="41">
        <v>2311</v>
      </c>
      <c r="B2356" s="49" t="s">
        <v>1489</v>
      </c>
      <c r="C2356" s="46">
        <v>2.666666666666667E-5</v>
      </c>
      <c r="D2356" s="46">
        <v>5.333333333333334E-5</v>
      </c>
      <c r="E2356" s="46">
        <v>8.0000000000000007E-5</v>
      </c>
      <c r="F2356" s="46">
        <v>1.0666666666666668E-4</v>
      </c>
      <c r="G2356" s="46">
        <v>1.3333333333333334E-4</v>
      </c>
      <c r="H2356" s="46">
        <v>1.5999999999999999E-4</v>
      </c>
      <c r="I2356" s="46">
        <v>1.8666666666666666E-4</v>
      </c>
      <c r="J2356" s="46">
        <v>2.1333333333333333E-4</v>
      </c>
      <c r="K2356" s="46">
        <v>2.3999999999999998E-4</v>
      </c>
      <c r="L2356" s="47">
        <v>2.6666666666666663E-4</v>
      </c>
    </row>
    <row r="2357" spans="1:12" ht="25.5">
      <c r="A2357" s="41">
        <v>2312</v>
      </c>
      <c r="B2357" s="49" t="s">
        <v>1596</v>
      </c>
      <c r="C2357" s="46">
        <v>1.6666666666666669E-4</v>
      </c>
      <c r="D2357" s="46">
        <v>3.3333333333333338E-4</v>
      </c>
      <c r="E2357" s="46">
        <v>5.0000000000000001E-4</v>
      </c>
      <c r="F2357" s="46">
        <v>6.6666666666666675E-4</v>
      </c>
      <c r="G2357" s="46">
        <v>8.3333333333333328E-4</v>
      </c>
      <c r="H2357" s="46">
        <v>1E-3</v>
      </c>
      <c r="I2357" s="46">
        <v>1.1666666666666665E-3</v>
      </c>
      <c r="J2357" s="46">
        <v>1.3333333333333333E-3</v>
      </c>
      <c r="K2357" s="46">
        <v>1.5E-3</v>
      </c>
      <c r="L2357" s="47">
        <v>1.6666666666666666E-3</v>
      </c>
    </row>
    <row r="2358" spans="1:12" ht="25.5">
      <c r="A2358" s="41">
        <v>2313</v>
      </c>
      <c r="B2358" s="49" t="s">
        <v>1597</v>
      </c>
      <c r="C2358" s="46">
        <v>6.1666666666666668E-2</v>
      </c>
      <c r="D2358" s="46">
        <v>0.12333333333333334</v>
      </c>
      <c r="E2358" s="46">
        <v>0.185</v>
      </c>
      <c r="F2358" s="46">
        <v>0.24666666666666667</v>
      </c>
      <c r="G2358" s="46">
        <v>0.30833333333333335</v>
      </c>
      <c r="H2358" s="46">
        <v>0.37</v>
      </c>
      <c r="I2358" s="46">
        <v>0.43166666666666664</v>
      </c>
      <c r="J2358" s="46">
        <v>0.49333333333333329</v>
      </c>
      <c r="K2358" s="46">
        <v>0.55499999999999994</v>
      </c>
      <c r="L2358" s="47">
        <v>0.61666666666666659</v>
      </c>
    </row>
    <row r="2359" spans="1:12" ht="38.25">
      <c r="A2359" s="41">
        <v>2314</v>
      </c>
      <c r="B2359" s="49" t="s">
        <v>1598</v>
      </c>
      <c r="C2359" s="46">
        <v>1.7479999999999999E-2</v>
      </c>
      <c r="D2359" s="46">
        <v>3.4959999999999998E-2</v>
      </c>
      <c r="E2359" s="46">
        <v>5.2440000000000001E-2</v>
      </c>
      <c r="F2359" s="46">
        <v>6.9919999999999996E-2</v>
      </c>
      <c r="G2359" s="46">
        <v>8.7400000000000005E-2</v>
      </c>
      <c r="H2359" s="46">
        <v>0.10488</v>
      </c>
      <c r="I2359" s="46">
        <v>0.12236</v>
      </c>
      <c r="J2359" s="46">
        <v>0.13983999999999999</v>
      </c>
      <c r="K2359" s="46">
        <v>0.15732000000000002</v>
      </c>
      <c r="L2359" s="47">
        <v>0.17480000000000001</v>
      </c>
    </row>
    <row r="2360" spans="1:12" ht="38.25">
      <c r="A2360" s="41">
        <v>2315</v>
      </c>
      <c r="B2360" s="49" t="s">
        <v>1598</v>
      </c>
      <c r="C2360" s="46">
        <v>9.6399999999999993E-3</v>
      </c>
      <c r="D2360" s="46">
        <v>1.9279999999999999E-2</v>
      </c>
      <c r="E2360" s="46">
        <v>2.8919999999999998E-2</v>
      </c>
      <c r="F2360" s="46">
        <v>3.8559999999999997E-2</v>
      </c>
      <c r="G2360" s="46">
        <v>4.82E-2</v>
      </c>
      <c r="H2360" s="46">
        <v>5.7839999999999996E-2</v>
      </c>
      <c r="I2360" s="46">
        <v>6.7479999999999984E-2</v>
      </c>
      <c r="J2360" s="46">
        <v>7.7119999999999994E-2</v>
      </c>
      <c r="K2360" s="46">
        <v>8.6759999999999976E-2</v>
      </c>
      <c r="L2360" s="47">
        <v>9.6399999999999986E-2</v>
      </c>
    </row>
    <row r="2361" spans="1:12" ht="38.25">
      <c r="A2361" s="41">
        <v>2316</v>
      </c>
      <c r="B2361" s="49" t="s">
        <v>1598</v>
      </c>
      <c r="C2361" s="46">
        <v>1.1666666666666665E-2</v>
      </c>
      <c r="D2361" s="46">
        <v>2.3333333333333331E-2</v>
      </c>
      <c r="E2361" s="46">
        <v>3.4999999999999996E-2</v>
      </c>
      <c r="F2361" s="46">
        <v>4.6666666666666662E-2</v>
      </c>
      <c r="G2361" s="46">
        <v>5.833333333333332E-2</v>
      </c>
      <c r="H2361" s="46">
        <v>6.9999999999999993E-2</v>
      </c>
      <c r="I2361" s="46">
        <v>8.1666666666666665E-2</v>
      </c>
      <c r="J2361" s="46">
        <v>9.3333333333333324E-2</v>
      </c>
      <c r="K2361" s="46">
        <v>0.10499999999999998</v>
      </c>
      <c r="L2361" s="47">
        <v>0.11666666666666664</v>
      </c>
    </row>
    <row r="2362" spans="1:12" ht="12.75">
      <c r="A2362" s="41">
        <v>2317</v>
      </c>
      <c r="B2362" s="49" t="s">
        <v>1599</v>
      </c>
      <c r="C2362" s="46">
        <v>3.4666666666666665E-3</v>
      </c>
      <c r="D2362" s="46">
        <v>6.933333333333333E-3</v>
      </c>
      <c r="E2362" s="46">
        <v>1.04E-2</v>
      </c>
      <c r="F2362" s="46">
        <v>1.3866666666666666E-2</v>
      </c>
      <c r="G2362" s="46">
        <v>1.7333333333333333E-2</v>
      </c>
      <c r="H2362" s="46">
        <v>2.0799999999999999E-2</v>
      </c>
      <c r="I2362" s="46">
        <v>2.4266666666666666E-2</v>
      </c>
      <c r="J2362" s="46">
        <v>2.7733333333333332E-2</v>
      </c>
      <c r="K2362" s="46">
        <v>3.1199999999999999E-2</v>
      </c>
      <c r="L2362" s="47">
        <v>3.4666666666666665E-2</v>
      </c>
    </row>
    <row r="2363" spans="1:12" ht="25.5">
      <c r="A2363" s="41">
        <v>2318</v>
      </c>
      <c r="B2363" s="49" t="s">
        <v>1600</v>
      </c>
      <c r="C2363" s="46">
        <v>1.3333333333333335E-3</v>
      </c>
      <c r="D2363" s="46">
        <v>2.666666666666667E-3</v>
      </c>
      <c r="E2363" s="46">
        <v>4.0000000000000001E-3</v>
      </c>
      <c r="F2363" s="46">
        <v>5.333333333333334E-3</v>
      </c>
      <c r="G2363" s="46">
        <v>6.6666666666666662E-3</v>
      </c>
      <c r="H2363" s="46">
        <v>8.0000000000000002E-3</v>
      </c>
      <c r="I2363" s="46">
        <v>9.3333333333333324E-3</v>
      </c>
      <c r="J2363" s="46">
        <v>1.0666666666666666E-2</v>
      </c>
      <c r="K2363" s="46">
        <v>1.2E-2</v>
      </c>
      <c r="L2363" s="47">
        <v>1.3333333333333332E-2</v>
      </c>
    </row>
    <row r="2364" spans="1:12" ht="12.75">
      <c r="A2364" s="41">
        <v>2319</v>
      </c>
      <c r="B2364" s="49" t="s">
        <v>1601</v>
      </c>
      <c r="C2364" s="46">
        <v>1.7200000000000002E-3</v>
      </c>
      <c r="D2364" s="46">
        <v>3.4400000000000003E-3</v>
      </c>
      <c r="E2364" s="46">
        <v>5.1600000000000005E-3</v>
      </c>
      <c r="F2364" s="46">
        <v>6.8800000000000007E-3</v>
      </c>
      <c r="G2364" s="46">
        <v>8.6E-3</v>
      </c>
      <c r="H2364" s="46">
        <v>1.0319999999999999E-2</v>
      </c>
      <c r="I2364" s="46">
        <v>1.2039999999999999E-2</v>
      </c>
      <c r="J2364" s="46">
        <v>1.3760000000000001E-2</v>
      </c>
      <c r="K2364" s="46">
        <v>1.5480000000000001E-2</v>
      </c>
      <c r="L2364" s="47">
        <v>1.7200000000000003E-2</v>
      </c>
    </row>
    <row r="2365" spans="1:12" ht="12.75">
      <c r="A2365" s="41">
        <v>2320</v>
      </c>
      <c r="B2365" s="49" t="s">
        <v>1602</v>
      </c>
      <c r="C2365" s="46">
        <v>1.913666666666667E-2</v>
      </c>
      <c r="D2365" s="46">
        <v>3.827333333333334E-2</v>
      </c>
      <c r="E2365" s="46">
        <v>5.741000000000001E-2</v>
      </c>
      <c r="F2365" s="46">
        <v>7.654666666666668E-2</v>
      </c>
      <c r="G2365" s="46">
        <v>9.5683333333333342E-2</v>
      </c>
      <c r="H2365" s="46">
        <v>0.11482000000000002</v>
      </c>
      <c r="I2365" s="46">
        <v>0.1339566666666667</v>
      </c>
      <c r="J2365" s="46">
        <v>0.15309333333333336</v>
      </c>
      <c r="K2365" s="46">
        <v>0.17223000000000005</v>
      </c>
      <c r="L2365" s="47">
        <v>0.19136666666666674</v>
      </c>
    </row>
    <row r="2366" spans="1:12" ht="12.75">
      <c r="A2366" s="41">
        <v>2321</v>
      </c>
      <c r="B2366" s="49" t="s">
        <v>1602</v>
      </c>
      <c r="C2366" s="46">
        <v>1E-4</v>
      </c>
      <c r="D2366" s="46">
        <v>2.0000000000000001E-4</v>
      </c>
      <c r="E2366" s="46">
        <v>3.0000000000000003E-4</v>
      </c>
      <c r="F2366" s="46">
        <v>4.0000000000000002E-4</v>
      </c>
      <c r="G2366" s="46">
        <v>5.0000000000000001E-4</v>
      </c>
      <c r="H2366" s="46">
        <v>6.0000000000000006E-4</v>
      </c>
      <c r="I2366" s="46">
        <v>7.000000000000001E-4</v>
      </c>
      <c r="J2366" s="46">
        <v>8.0000000000000015E-4</v>
      </c>
      <c r="K2366" s="46">
        <v>9.0000000000000019E-4</v>
      </c>
      <c r="L2366" s="47">
        <v>1.0000000000000002E-3</v>
      </c>
    </row>
    <row r="2367" spans="1:12" ht="12.75">
      <c r="A2367" s="41">
        <v>2322</v>
      </c>
      <c r="B2367" s="49" t="s">
        <v>1603</v>
      </c>
      <c r="C2367" s="46">
        <v>1.1200000000000002E-2</v>
      </c>
      <c r="D2367" s="46">
        <v>2.2400000000000003E-2</v>
      </c>
      <c r="E2367" s="46">
        <v>3.3600000000000005E-2</v>
      </c>
      <c r="F2367" s="46">
        <v>4.4800000000000006E-2</v>
      </c>
      <c r="G2367" s="46">
        <v>5.6000000000000008E-2</v>
      </c>
      <c r="H2367" s="46">
        <v>6.720000000000001E-2</v>
      </c>
      <c r="I2367" s="46">
        <v>7.8400000000000011E-2</v>
      </c>
      <c r="J2367" s="46">
        <v>8.9600000000000013E-2</v>
      </c>
      <c r="K2367" s="46">
        <v>0.10080000000000001</v>
      </c>
      <c r="L2367" s="47">
        <v>0.11200000000000002</v>
      </c>
    </row>
    <row r="2368" spans="1:12" ht="51">
      <c r="A2368" s="41">
        <v>2323</v>
      </c>
      <c r="B2368" s="49" t="s">
        <v>1604</v>
      </c>
      <c r="C2368" s="46">
        <v>2.8933333333333328E-3</v>
      </c>
      <c r="D2368" s="46">
        <v>5.7866666666666657E-3</v>
      </c>
      <c r="E2368" s="46">
        <v>8.6799999999999985E-3</v>
      </c>
      <c r="F2368" s="46">
        <v>1.1573333333333331E-2</v>
      </c>
      <c r="G2368" s="46">
        <v>1.4466666666666666E-2</v>
      </c>
      <c r="H2368" s="46">
        <v>1.7359999999999997E-2</v>
      </c>
      <c r="I2368" s="46">
        <v>2.0253333333333328E-2</v>
      </c>
      <c r="J2368" s="46">
        <v>2.3146666666666663E-2</v>
      </c>
      <c r="K2368" s="46">
        <v>2.6039999999999994E-2</v>
      </c>
      <c r="L2368" s="47">
        <v>2.8933333333333332E-2</v>
      </c>
    </row>
    <row r="2369" spans="1:12" ht="12.75">
      <c r="A2369" s="41">
        <v>2324</v>
      </c>
      <c r="B2369" s="49" t="s">
        <v>1605</v>
      </c>
      <c r="C2369" s="46">
        <v>3.5266666666666675E-3</v>
      </c>
      <c r="D2369" s="46">
        <v>7.0533333333333351E-3</v>
      </c>
      <c r="E2369" s="46">
        <v>1.0580000000000003E-2</v>
      </c>
      <c r="F2369" s="46">
        <v>1.410666666666667E-2</v>
      </c>
      <c r="G2369" s="46">
        <v>1.7633333333333334E-2</v>
      </c>
      <c r="H2369" s="46">
        <v>2.1160000000000002E-2</v>
      </c>
      <c r="I2369" s="46">
        <v>2.4686666666666669E-2</v>
      </c>
      <c r="J2369" s="46">
        <v>2.821333333333334E-2</v>
      </c>
      <c r="K2369" s="46">
        <v>3.1740000000000004E-2</v>
      </c>
      <c r="L2369" s="47">
        <v>3.5266666666666675E-2</v>
      </c>
    </row>
    <row r="2370" spans="1:12" ht="25.5">
      <c r="A2370" s="41">
        <v>2325</v>
      </c>
      <c r="B2370" s="49" t="s">
        <v>1606</v>
      </c>
      <c r="C2370" s="46">
        <v>2.3466666666666662E-3</v>
      </c>
      <c r="D2370" s="46">
        <v>4.6933333333333323E-3</v>
      </c>
      <c r="E2370" s="46">
        <v>7.0399999999999985E-3</v>
      </c>
      <c r="F2370" s="46">
        <v>9.3866666666666647E-3</v>
      </c>
      <c r="G2370" s="46">
        <v>1.1733333333333332E-2</v>
      </c>
      <c r="H2370" s="46">
        <v>1.4079999999999999E-2</v>
      </c>
      <c r="I2370" s="46">
        <v>1.6426666666666666E-2</v>
      </c>
      <c r="J2370" s="46">
        <v>1.8773333333333333E-2</v>
      </c>
      <c r="K2370" s="46">
        <v>2.112E-2</v>
      </c>
      <c r="L2370" s="47">
        <v>2.3466666666666663E-2</v>
      </c>
    </row>
    <row r="2371" spans="1:12" ht="38.25">
      <c r="A2371" s="41">
        <v>2326</v>
      </c>
      <c r="B2371" s="49" t="s">
        <v>1607</v>
      </c>
      <c r="C2371" s="46">
        <v>8.9333333333333333E-4</v>
      </c>
      <c r="D2371" s="46">
        <v>1.7866666666666667E-3</v>
      </c>
      <c r="E2371" s="46">
        <v>2.6800000000000001E-3</v>
      </c>
      <c r="F2371" s="46">
        <v>3.5733333333333333E-3</v>
      </c>
      <c r="G2371" s="46">
        <v>4.4666666666666674E-3</v>
      </c>
      <c r="H2371" s="46">
        <v>5.3600000000000002E-3</v>
      </c>
      <c r="I2371" s="46">
        <v>6.2533333333333347E-3</v>
      </c>
      <c r="J2371" s="46">
        <v>7.1466666666666675E-3</v>
      </c>
      <c r="K2371" s="46">
        <v>8.040000000000002E-3</v>
      </c>
      <c r="L2371" s="47">
        <v>8.9333333333333348E-3</v>
      </c>
    </row>
    <row r="2372" spans="1:12" ht="25.5">
      <c r="A2372" s="41">
        <v>2327</v>
      </c>
      <c r="B2372" s="49" t="s">
        <v>874</v>
      </c>
      <c r="C2372" s="46">
        <v>2.4E-2</v>
      </c>
      <c r="D2372" s="46">
        <v>4.8000000000000001E-2</v>
      </c>
      <c r="E2372" s="46">
        <v>7.2000000000000008E-2</v>
      </c>
      <c r="F2372" s="46">
        <v>9.6000000000000002E-2</v>
      </c>
      <c r="G2372" s="46">
        <v>0.12</v>
      </c>
      <c r="H2372" s="46">
        <v>0.14400000000000002</v>
      </c>
      <c r="I2372" s="46">
        <v>0.16800000000000001</v>
      </c>
      <c r="J2372" s="46">
        <v>0.192</v>
      </c>
      <c r="K2372" s="46">
        <v>0.21600000000000003</v>
      </c>
      <c r="L2372" s="47">
        <v>0.24000000000000005</v>
      </c>
    </row>
    <row r="2373" spans="1:12" ht="12.75">
      <c r="A2373" s="41">
        <v>2328</v>
      </c>
      <c r="B2373" s="49" t="s">
        <v>1608</v>
      </c>
      <c r="C2373" s="46">
        <v>2.4E-2</v>
      </c>
      <c r="D2373" s="46">
        <v>4.8000000000000001E-2</v>
      </c>
      <c r="E2373" s="46">
        <v>7.2000000000000008E-2</v>
      </c>
      <c r="F2373" s="46">
        <v>9.6000000000000002E-2</v>
      </c>
      <c r="G2373" s="46">
        <v>0.12</v>
      </c>
      <c r="H2373" s="46">
        <v>0.14400000000000002</v>
      </c>
      <c r="I2373" s="46">
        <v>0.16800000000000001</v>
      </c>
      <c r="J2373" s="46">
        <v>0.192</v>
      </c>
      <c r="K2373" s="46">
        <v>0.21600000000000003</v>
      </c>
      <c r="L2373" s="47">
        <v>0.24000000000000005</v>
      </c>
    </row>
    <row r="2374" spans="1:12" ht="12.75">
      <c r="A2374" s="41">
        <v>2329</v>
      </c>
      <c r="B2374" s="49" t="s">
        <v>1608</v>
      </c>
      <c r="C2374" s="46">
        <v>2.4E-2</v>
      </c>
      <c r="D2374" s="46">
        <v>4.8000000000000001E-2</v>
      </c>
      <c r="E2374" s="46">
        <v>7.2000000000000008E-2</v>
      </c>
      <c r="F2374" s="46">
        <v>9.6000000000000002E-2</v>
      </c>
      <c r="G2374" s="46">
        <v>0.12</v>
      </c>
      <c r="H2374" s="46">
        <v>0.14400000000000002</v>
      </c>
      <c r="I2374" s="46">
        <v>0.16800000000000001</v>
      </c>
      <c r="J2374" s="46">
        <v>0.192</v>
      </c>
      <c r="K2374" s="46">
        <v>0.21600000000000003</v>
      </c>
      <c r="L2374" s="47">
        <v>0.24000000000000005</v>
      </c>
    </row>
    <row r="2375" spans="1:12" ht="12.75">
      <c r="A2375" s="41">
        <v>2330</v>
      </c>
      <c r="B2375" s="49" t="s">
        <v>1608</v>
      </c>
      <c r="C2375" s="46">
        <v>2.4E-2</v>
      </c>
      <c r="D2375" s="46">
        <v>4.8000000000000001E-2</v>
      </c>
      <c r="E2375" s="46">
        <v>7.2000000000000008E-2</v>
      </c>
      <c r="F2375" s="46">
        <v>9.6000000000000002E-2</v>
      </c>
      <c r="G2375" s="46">
        <v>0.12</v>
      </c>
      <c r="H2375" s="46">
        <v>0.14400000000000002</v>
      </c>
      <c r="I2375" s="46">
        <v>0.16800000000000001</v>
      </c>
      <c r="J2375" s="46">
        <v>0.192</v>
      </c>
      <c r="K2375" s="46">
        <v>0.21600000000000003</v>
      </c>
      <c r="L2375" s="47">
        <v>0.24000000000000005</v>
      </c>
    </row>
    <row r="2376" spans="1:12" ht="12.75">
      <c r="A2376" s="41">
        <v>2331</v>
      </c>
      <c r="B2376" s="49" t="s">
        <v>402</v>
      </c>
      <c r="C2376" s="46">
        <v>5.0166666666666658E-3</v>
      </c>
      <c r="D2376" s="46">
        <v>1.0033333333333332E-2</v>
      </c>
      <c r="E2376" s="46">
        <v>1.5049999999999997E-2</v>
      </c>
      <c r="F2376" s="46">
        <v>2.0066666666666663E-2</v>
      </c>
      <c r="G2376" s="46">
        <v>2.5083333333333332E-2</v>
      </c>
      <c r="H2376" s="46">
        <v>3.0100000000000002E-2</v>
      </c>
      <c r="I2376" s="46">
        <v>3.5116666666666671E-2</v>
      </c>
      <c r="J2376" s="46">
        <v>4.0133333333333333E-2</v>
      </c>
      <c r="K2376" s="46">
        <v>4.5150000000000003E-2</v>
      </c>
      <c r="L2376" s="47">
        <v>5.0166666666666665E-2</v>
      </c>
    </row>
    <row r="2377" spans="1:12" ht="12.75">
      <c r="A2377" s="41">
        <v>2332</v>
      </c>
      <c r="B2377" s="49" t="s">
        <v>402</v>
      </c>
      <c r="C2377" s="46">
        <v>6.6666666666666675E-6</v>
      </c>
      <c r="D2377" s="46">
        <v>1.3333333333333335E-5</v>
      </c>
      <c r="E2377" s="46">
        <v>2.0000000000000002E-5</v>
      </c>
      <c r="F2377" s="46">
        <v>2.666666666666667E-5</v>
      </c>
      <c r="G2377" s="46">
        <v>3.3333333333333335E-5</v>
      </c>
      <c r="H2377" s="46">
        <v>3.9999999999999996E-5</v>
      </c>
      <c r="I2377" s="46">
        <v>4.6666666666666665E-5</v>
      </c>
      <c r="J2377" s="46">
        <v>5.3333333333333333E-5</v>
      </c>
      <c r="K2377" s="46">
        <v>5.9999999999999995E-5</v>
      </c>
      <c r="L2377" s="47">
        <v>6.6666666666666656E-5</v>
      </c>
    </row>
    <row r="2378" spans="1:12" ht="12.75">
      <c r="A2378" s="41">
        <v>2333</v>
      </c>
      <c r="B2378" s="49" t="s">
        <v>1609</v>
      </c>
      <c r="C2378" s="46">
        <v>1.9553333333333332E-2</v>
      </c>
      <c r="D2378" s="46">
        <v>3.9106666666666665E-2</v>
      </c>
      <c r="E2378" s="46">
        <v>5.8659999999999997E-2</v>
      </c>
      <c r="F2378" s="46">
        <v>7.8213333333333329E-2</v>
      </c>
      <c r="G2378" s="46">
        <v>9.7766666666666668E-2</v>
      </c>
      <c r="H2378" s="46">
        <v>0.11731999999999999</v>
      </c>
      <c r="I2378" s="46">
        <v>0.13687333333333332</v>
      </c>
      <c r="J2378" s="46">
        <v>0.15642666666666666</v>
      </c>
      <c r="K2378" s="46">
        <v>0.17597999999999997</v>
      </c>
      <c r="L2378" s="47">
        <v>0.19553333333333328</v>
      </c>
    </row>
    <row r="2379" spans="1:12" ht="12.75">
      <c r="A2379" s="41">
        <v>2334</v>
      </c>
      <c r="B2379" s="49" t="s">
        <v>1610</v>
      </c>
      <c r="C2379" s="46">
        <v>6.3166666666666675E-3</v>
      </c>
      <c r="D2379" s="46">
        <v>1.2633333333333335E-2</v>
      </c>
      <c r="E2379" s="46">
        <v>1.8950000000000002E-2</v>
      </c>
      <c r="F2379" s="46">
        <v>2.526666666666667E-2</v>
      </c>
      <c r="G2379" s="46">
        <v>3.1583333333333338E-2</v>
      </c>
      <c r="H2379" s="46">
        <v>3.7900000000000003E-2</v>
      </c>
      <c r="I2379" s="46">
        <v>4.4216666666666668E-2</v>
      </c>
      <c r="J2379" s="46">
        <v>5.0533333333333333E-2</v>
      </c>
      <c r="K2379" s="46">
        <v>5.6849999999999998E-2</v>
      </c>
      <c r="L2379" s="47">
        <v>6.3166666666666663E-2</v>
      </c>
    </row>
    <row r="2380" spans="1:12" ht="25.5">
      <c r="A2380" s="41">
        <v>2335</v>
      </c>
      <c r="B2380" s="49" t="s">
        <v>1611</v>
      </c>
      <c r="C2380" s="46">
        <v>4.0033333333333336E-3</v>
      </c>
      <c r="D2380" s="46">
        <v>8.0066666666666671E-3</v>
      </c>
      <c r="E2380" s="46">
        <v>1.201E-2</v>
      </c>
      <c r="F2380" s="46">
        <v>1.6013333333333334E-2</v>
      </c>
      <c r="G2380" s="46">
        <v>2.0016666666666669E-2</v>
      </c>
      <c r="H2380" s="46">
        <v>2.402E-2</v>
      </c>
      <c r="I2380" s="46">
        <v>2.8023333333333338E-2</v>
      </c>
      <c r="J2380" s="46">
        <v>3.2026666666666669E-2</v>
      </c>
      <c r="K2380" s="46">
        <v>3.603E-2</v>
      </c>
      <c r="L2380" s="47">
        <v>4.003333333333333E-2</v>
      </c>
    </row>
    <row r="2381" spans="1:12" ht="25.5">
      <c r="A2381" s="41">
        <v>2336</v>
      </c>
      <c r="B2381" s="49" t="s">
        <v>1612</v>
      </c>
      <c r="C2381" s="46">
        <v>1.0233333333333333E-3</v>
      </c>
      <c r="D2381" s="46">
        <v>2.0466666666666667E-3</v>
      </c>
      <c r="E2381" s="46">
        <v>3.0699999999999998E-3</v>
      </c>
      <c r="F2381" s="46">
        <v>4.0933333333333334E-3</v>
      </c>
      <c r="G2381" s="46">
        <v>5.1166666666666661E-3</v>
      </c>
      <c r="H2381" s="46">
        <v>6.1399999999999996E-3</v>
      </c>
      <c r="I2381" s="46">
        <v>7.1633333333333332E-3</v>
      </c>
      <c r="J2381" s="46">
        <v>8.1866666666666667E-3</v>
      </c>
      <c r="K2381" s="46">
        <v>9.2099999999999994E-3</v>
      </c>
      <c r="L2381" s="47">
        <v>1.0233333333333332E-2</v>
      </c>
    </row>
    <row r="2382" spans="1:12" ht="25.5">
      <c r="A2382" s="41">
        <v>2337</v>
      </c>
      <c r="B2382" s="49" t="s">
        <v>1361</v>
      </c>
      <c r="C2382" s="46">
        <v>2.4666666666666665E-3</v>
      </c>
      <c r="D2382" s="46">
        <v>4.933333333333333E-3</v>
      </c>
      <c r="E2382" s="46">
        <v>7.3999999999999995E-3</v>
      </c>
      <c r="F2382" s="46">
        <v>9.8666666666666659E-3</v>
      </c>
      <c r="G2382" s="46">
        <v>1.2333333333333332E-2</v>
      </c>
      <c r="H2382" s="46">
        <v>1.4799999999999999E-2</v>
      </c>
      <c r="I2382" s="46">
        <v>1.7266666666666666E-2</v>
      </c>
      <c r="J2382" s="46">
        <v>1.9733333333333332E-2</v>
      </c>
      <c r="K2382" s="46">
        <v>2.2200000000000001E-2</v>
      </c>
      <c r="L2382" s="47">
        <v>2.466666666666667E-2</v>
      </c>
    </row>
    <row r="2383" spans="1:12" ht="25.5">
      <c r="A2383" s="41">
        <v>2338</v>
      </c>
      <c r="B2383" s="49" t="s">
        <v>1613</v>
      </c>
      <c r="C2383" s="46">
        <v>1.9076666666666665E-2</v>
      </c>
      <c r="D2383" s="46">
        <v>3.8153333333333331E-2</v>
      </c>
      <c r="E2383" s="46">
        <v>5.7229999999999996E-2</v>
      </c>
      <c r="F2383" s="46">
        <v>7.6306666666666662E-2</v>
      </c>
      <c r="G2383" s="46">
        <v>9.5383333333333334E-2</v>
      </c>
      <c r="H2383" s="46">
        <v>0.11445999999999999</v>
      </c>
      <c r="I2383" s="46">
        <v>0.13353666666666664</v>
      </c>
      <c r="J2383" s="46">
        <v>0.15261333333333332</v>
      </c>
      <c r="K2383" s="46">
        <v>0.17168999999999995</v>
      </c>
      <c r="L2383" s="47">
        <v>0.19076666666666664</v>
      </c>
    </row>
    <row r="2384" spans="1:12" ht="25.5">
      <c r="A2384" s="41">
        <v>2339</v>
      </c>
      <c r="B2384" s="49" t="s">
        <v>1613</v>
      </c>
      <c r="C2384" s="46">
        <v>5.376333333333333E-2</v>
      </c>
      <c r="D2384" s="46">
        <v>0.10752666666666666</v>
      </c>
      <c r="E2384" s="46">
        <v>0.16128999999999999</v>
      </c>
      <c r="F2384" s="46">
        <v>0.21505333333333332</v>
      </c>
      <c r="G2384" s="46">
        <v>0.26881666666666665</v>
      </c>
      <c r="H2384" s="46">
        <v>0.32257999999999998</v>
      </c>
      <c r="I2384" s="46">
        <v>0.37634333333333331</v>
      </c>
      <c r="J2384" s="46">
        <v>0.43010666666666664</v>
      </c>
      <c r="K2384" s="46">
        <v>0.48386999999999997</v>
      </c>
      <c r="L2384" s="47">
        <v>0.5376333333333333</v>
      </c>
    </row>
    <row r="2385" spans="1:12" ht="25.5">
      <c r="A2385" s="41">
        <v>2340</v>
      </c>
      <c r="B2385" s="49" t="s">
        <v>1613</v>
      </c>
      <c r="C2385" s="46">
        <v>1.5233333333333331E-2</v>
      </c>
      <c r="D2385" s="46">
        <v>3.0466666666666663E-2</v>
      </c>
      <c r="E2385" s="46">
        <v>4.5699999999999991E-2</v>
      </c>
      <c r="F2385" s="46">
        <v>6.0933333333333325E-2</v>
      </c>
      <c r="G2385" s="46">
        <v>7.616666666666666E-2</v>
      </c>
      <c r="H2385" s="46">
        <v>9.1399999999999995E-2</v>
      </c>
      <c r="I2385" s="46">
        <v>0.10663333333333333</v>
      </c>
      <c r="J2385" s="46">
        <v>0.12186666666666665</v>
      </c>
      <c r="K2385" s="46">
        <v>0.1371</v>
      </c>
      <c r="L2385" s="47">
        <v>0.15233333333333332</v>
      </c>
    </row>
    <row r="2386" spans="1:12" ht="25.5">
      <c r="A2386" s="41">
        <v>2341</v>
      </c>
      <c r="B2386" s="49" t="s">
        <v>1613</v>
      </c>
      <c r="C2386" s="46">
        <v>4.5380000000000004E-2</v>
      </c>
      <c r="D2386" s="46">
        <v>9.0760000000000007E-2</v>
      </c>
      <c r="E2386" s="46">
        <v>0.13614000000000001</v>
      </c>
      <c r="F2386" s="46">
        <v>0.18152000000000001</v>
      </c>
      <c r="G2386" s="46">
        <v>0.22690000000000005</v>
      </c>
      <c r="H2386" s="46">
        <v>0.27228000000000002</v>
      </c>
      <c r="I2386" s="46">
        <v>0.31766</v>
      </c>
      <c r="J2386" s="46">
        <v>0.36304000000000003</v>
      </c>
      <c r="K2386" s="46">
        <v>0.40842000000000001</v>
      </c>
      <c r="L2386" s="47">
        <v>0.45380000000000009</v>
      </c>
    </row>
    <row r="2387" spans="1:12" ht="25.5">
      <c r="A2387" s="41">
        <v>2342</v>
      </c>
      <c r="B2387" s="49" t="s">
        <v>1613</v>
      </c>
      <c r="C2387" s="46">
        <v>5.3466666666666662E-3</v>
      </c>
      <c r="D2387" s="46">
        <v>1.0693333333333332E-2</v>
      </c>
      <c r="E2387" s="46">
        <v>1.6039999999999999E-2</v>
      </c>
      <c r="F2387" s="46">
        <v>2.1386666666666665E-2</v>
      </c>
      <c r="G2387" s="46">
        <v>2.6733333333333331E-2</v>
      </c>
      <c r="H2387" s="46">
        <v>3.2079999999999997E-2</v>
      </c>
      <c r="I2387" s="46">
        <v>3.7426666666666664E-2</v>
      </c>
      <c r="J2387" s="46">
        <v>4.277333333333333E-2</v>
      </c>
      <c r="K2387" s="46">
        <v>4.8119999999999996E-2</v>
      </c>
      <c r="L2387" s="47">
        <v>5.3466666666666662E-2</v>
      </c>
    </row>
    <row r="2388" spans="1:12" ht="25.5">
      <c r="A2388" s="41">
        <v>2343</v>
      </c>
      <c r="B2388" s="49" t="s">
        <v>1613</v>
      </c>
      <c r="C2388" s="46">
        <v>1.5233333333333334E-3</v>
      </c>
      <c r="D2388" s="46">
        <v>3.0466666666666667E-3</v>
      </c>
      <c r="E2388" s="46">
        <v>4.5700000000000003E-3</v>
      </c>
      <c r="F2388" s="46">
        <v>6.0933333333333334E-3</v>
      </c>
      <c r="G2388" s="46">
        <v>7.6166666666666674E-3</v>
      </c>
      <c r="H2388" s="46">
        <v>9.1400000000000023E-3</v>
      </c>
      <c r="I2388" s="46">
        <v>1.0663333333333335E-2</v>
      </c>
      <c r="J2388" s="46">
        <v>1.2186666666666669E-2</v>
      </c>
      <c r="K2388" s="46">
        <v>1.3710000000000003E-2</v>
      </c>
      <c r="L2388" s="47">
        <v>1.5233333333333338E-2</v>
      </c>
    </row>
    <row r="2389" spans="1:12" ht="25.5">
      <c r="A2389" s="41">
        <v>2344</v>
      </c>
      <c r="B2389" s="49" t="s">
        <v>1614</v>
      </c>
      <c r="C2389" s="46">
        <v>2.7666666666666664E-3</v>
      </c>
      <c r="D2389" s="46">
        <v>5.5333333333333328E-3</v>
      </c>
      <c r="E2389" s="46">
        <v>8.2999999999999984E-3</v>
      </c>
      <c r="F2389" s="46">
        <v>1.1066666666666666E-2</v>
      </c>
      <c r="G2389" s="46">
        <v>1.3833333333333333E-2</v>
      </c>
      <c r="H2389" s="46">
        <v>1.6599999999999997E-2</v>
      </c>
      <c r="I2389" s="46">
        <v>1.9366666666666664E-2</v>
      </c>
      <c r="J2389" s="46">
        <v>2.2133333333333331E-2</v>
      </c>
      <c r="K2389" s="46">
        <v>2.4899999999999995E-2</v>
      </c>
      <c r="L2389" s="47">
        <v>2.7666666666666659E-2</v>
      </c>
    </row>
    <row r="2390" spans="1:12" ht="25.5">
      <c r="A2390" s="41">
        <v>2345</v>
      </c>
      <c r="B2390" s="49" t="s">
        <v>1615</v>
      </c>
      <c r="C2390" s="46">
        <v>8.8199999999999997E-3</v>
      </c>
      <c r="D2390" s="46">
        <v>1.7639999999999999E-2</v>
      </c>
      <c r="E2390" s="46">
        <v>2.6459999999999997E-2</v>
      </c>
      <c r="F2390" s="46">
        <v>3.5279999999999999E-2</v>
      </c>
      <c r="G2390" s="46">
        <v>4.41E-2</v>
      </c>
      <c r="H2390" s="46">
        <v>5.2919999999999995E-2</v>
      </c>
      <c r="I2390" s="46">
        <v>6.1740000000000003E-2</v>
      </c>
      <c r="J2390" s="46">
        <v>7.0559999999999998E-2</v>
      </c>
      <c r="K2390" s="46">
        <v>7.9379999999999992E-2</v>
      </c>
      <c r="L2390" s="47">
        <v>8.8199999999999987E-2</v>
      </c>
    </row>
    <row r="2391" spans="1:12" ht="25.5">
      <c r="A2391" s="41">
        <v>2346</v>
      </c>
      <c r="B2391" s="49" t="s">
        <v>1616</v>
      </c>
      <c r="C2391" s="46">
        <v>2.699E-2</v>
      </c>
      <c r="D2391" s="46">
        <v>5.398E-2</v>
      </c>
      <c r="E2391" s="46">
        <v>8.097E-2</v>
      </c>
      <c r="F2391" s="46">
        <v>0.10796</v>
      </c>
      <c r="G2391" s="46">
        <v>0.13495000000000001</v>
      </c>
      <c r="H2391" s="46">
        <v>0.16194</v>
      </c>
      <c r="I2391" s="46">
        <v>0.18892999999999999</v>
      </c>
      <c r="J2391" s="46">
        <v>0.21592</v>
      </c>
      <c r="K2391" s="46">
        <v>0.24291000000000001</v>
      </c>
      <c r="L2391" s="47">
        <v>0.26990000000000003</v>
      </c>
    </row>
    <row r="2392" spans="1:12" ht="12.75">
      <c r="A2392" s="41">
        <v>2347</v>
      </c>
      <c r="B2392" s="49" t="s">
        <v>1617</v>
      </c>
      <c r="C2392" s="46">
        <v>1.6833333333333331E-3</v>
      </c>
      <c r="D2392" s="46">
        <v>3.3666666666666662E-3</v>
      </c>
      <c r="E2392" s="46">
        <v>5.0499999999999989E-3</v>
      </c>
      <c r="F2392" s="46">
        <v>6.7333333333333325E-3</v>
      </c>
      <c r="G2392" s="46">
        <v>8.416666666666666E-3</v>
      </c>
      <c r="H2392" s="46">
        <v>1.01E-2</v>
      </c>
      <c r="I2392" s="46">
        <v>1.1783333333333333E-2</v>
      </c>
      <c r="J2392" s="46">
        <v>1.3466666666666665E-2</v>
      </c>
      <c r="K2392" s="46">
        <v>1.515E-2</v>
      </c>
      <c r="L2392" s="47">
        <v>1.6833333333333332E-2</v>
      </c>
    </row>
    <row r="2393" spans="1:12" ht="25.5">
      <c r="A2393" s="41">
        <v>2348</v>
      </c>
      <c r="B2393" s="49" t="s">
        <v>1618</v>
      </c>
      <c r="C2393" s="46">
        <v>1.5573333333333331E-2</v>
      </c>
      <c r="D2393" s="46">
        <v>3.1146666666666663E-2</v>
      </c>
      <c r="E2393" s="46">
        <v>4.6719999999999998E-2</v>
      </c>
      <c r="F2393" s="46">
        <v>6.2293333333333326E-2</v>
      </c>
      <c r="G2393" s="46">
        <v>7.7866666666666667E-2</v>
      </c>
      <c r="H2393" s="46">
        <v>9.3439999999999995E-2</v>
      </c>
      <c r="I2393" s="46">
        <v>0.10901333333333332</v>
      </c>
      <c r="J2393" s="46">
        <v>0.12458666666666665</v>
      </c>
      <c r="K2393" s="46">
        <v>0.14016000000000001</v>
      </c>
      <c r="L2393" s="47">
        <v>0.15573333333333333</v>
      </c>
    </row>
    <row r="2394" spans="1:12" ht="25.5">
      <c r="A2394" s="41">
        <v>2349</v>
      </c>
      <c r="B2394" s="49" t="s">
        <v>1619</v>
      </c>
      <c r="C2394" s="46">
        <v>5.9199999999999999E-3</v>
      </c>
      <c r="D2394" s="46">
        <v>1.184E-2</v>
      </c>
      <c r="E2394" s="46">
        <v>1.7759999999999998E-2</v>
      </c>
      <c r="F2394" s="46">
        <v>2.368E-2</v>
      </c>
      <c r="G2394" s="46">
        <v>2.9600000000000001E-2</v>
      </c>
      <c r="H2394" s="46">
        <v>3.5520000000000003E-2</v>
      </c>
      <c r="I2394" s="46">
        <v>4.1440000000000005E-2</v>
      </c>
      <c r="J2394" s="46">
        <v>4.7359999999999999E-2</v>
      </c>
      <c r="K2394" s="46">
        <v>5.3280000000000008E-2</v>
      </c>
      <c r="L2394" s="47">
        <v>5.9200000000000003E-2</v>
      </c>
    </row>
    <row r="2395" spans="1:12" ht="25.5">
      <c r="A2395" s="41">
        <v>2350</v>
      </c>
      <c r="B2395" s="49" t="s">
        <v>1620</v>
      </c>
      <c r="C2395" s="46">
        <v>9.9999999999999991E-6</v>
      </c>
      <c r="D2395" s="46">
        <v>1.9999999999999998E-5</v>
      </c>
      <c r="E2395" s="46">
        <v>2.9999999999999997E-5</v>
      </c>
      <c r="F2395" s="46">
        <v>3.9999999999999996E-5</v>
      </c>
      <c r="G2395" s="46">
        <v>5.0000000000000002E-5</v>
      </c>
      <c r="H2395" s="46">
        <v>6.0000000000000008E-5</v>
      </c>
      <c r="I2395" s="46">
        <v>7.0000000000000007E-5</v>
      </c>
      <c r="J2395" s="46">
        <v>8.0000000000000007E-5</v>
      </c>
      <c r="K2395" s="46">
        <v>9.0000000000000019E-5</v>
      </c>
      <c r="L2395" s="47">
        <v>1E-4</v>
      </c>
    </row>
    <row r="2396" spans="1:12" ht="25.5">
      <c r="A2396" s="41">
        <v>2351</v>
      </c>
      <c r="B2396" s="49" t="s">
        <v>1621</v>
      </c>
      <c r="C2396" s="46">
        <v>1.2676666666666666E-2</v>
      </c>
      <c r="D2396" s="46">
        <v>2.5353333333333332E-2</v>
      </c>
      <c r="E2396" s="46">
        <v>3.8029999999999994E-2</v>
      </c>
      <c r="F2396" s="46">
        <v>5.0706666666666664E-2</v>
      </c>
      <c r="G2396" s="46">
        <v>6.3383333333333333E-2</v>
      </c>
      <c r="H2396" s="46">
        <v>7.6059999999999989E-2</v>
      </c>
      <c r="I2396" s="46">
        <v>8.8736666666666658E-2</v>
      </c>
      <c r="J2396" s="46">
        <v>0.10141333333333333</v>
      </c>
      <c r="K2396" s="46">
        <v>0.11408999999999998</v>
      </c>
      <c r="L2396" s="47">
        <v>0.12676666666666664</v>
      </c>
    </row>
    <row r="2397" spans="1:12" ht="25.5">
      <c r="A2397" s="41">
        <v>2352</v>
      </c>
      <c r="B2397" s="49" t="s">
        <v>1622</v>
      </c>
      <c r="C2397" s="46">
        <v>3.3466666666666671E-3</v>
      </c>
      <c r="D2397" s="46">
        <v>6.6933333333333341E-3</v>
      </c>
      <c r="E2397" s="46">
        <v>1.004E-2</v>
      </c>
      <c r="F2397" s="46">
        <v>1.3386666666666668E-2</v>
      </c>
      <c r="G2397" s="46">
        <v>1.6733333333333333E-2</v>
      </c>
      <c r="H2397" s="46">
        <v>2.0080000000000001E-2</v>
      </c>
      <c r="I2397" s="46">
        <v>2.3426666666666665E-2</v>
      </c>
      <c r="J2397" s="46">
        <v>2.6773333333333336E-2</v>
      </c>
      <c r="K2397" s="46">
        <v>3.0120000000000001E-2</v>
      </c>
      <c r="L2397" s="47">
        <v>3.3466666666666665E-2</v>
      </c>
    </row>
    <row r="2398" spans="1:12" ht="38.25">
      <c r="A2398" s="41">
        <v>2353</v>
      </c>
      <c r="B2398" s="49" t="s">
        <v>1623</v>
      </c>
      <c r="C2398" s="46">
        <v>6.9366666666666674E-3</v>
      </c>
      <c r="D2398" s="46">
        <v>1.3873333333333335E-2</v>
      </c>
      <c r="E2398" s="46">
        <v>2.0810000000000002E-2</v>
      </c>
      <c r="F2398" s="46">
        <v>2.7746666666666669E-2</v>
      </c>
      <c r="G2398" s="46">
        <v>3.4683333333333337E-2</v>
      </c>
      <c r="H2398" s="46">
        <v>4.1620000000000004E-2</v>
      </c>
      <c r="I2398" s="46">
        <v>4.8556666666666672E-2</v>
      </c>
      <c r="J2398" s="46">
        <v>5.5493333333333339E-2</v>
      </c>
      <c r="K2398" s="46">
        <v>6.2430000000000006E-2</v>
      </c>
      <c r="L2398" s="47">
        <v>6.9366666666666674E-2</v>
      </c>
    </row>
    <row r="2399" spans="1:12" ht="25.5">
      <c r="A2399" s="41">
        <v>2354</v>
      </c>
      <c r="B2399" s="49" t="s">
        <v>1624</v>
      </c>
      <c r="C2399" s="46">
        <v>5.0733333333333342E-3</v>
      </c>
      <c r="D2399" s="46">
        <v>1.0146666666666668E-2</v>
      </c>
      <c r="E2399" s="46">
        <v>1.5220000000000003E-2</v>
      </c>
      <c r="F2399" s="46">
        <v>2.0293333333333337E-2</v>
      </c>
      <c r="G2399" s="46">
        <v>2.5366666666666669E-2</v>
      </c>
      <c r="H2399" s="46">
        <v>3.0440000000000005E-2</v>
      </c>
      <c r="I2399" s="46">
        <v>3.5513333333333341E-2</v>
      </c>
      <c r="J2399" s="46">
        <v>4.0586666666666674E-2</v>
      </c>
      <c r="K2399" s="46">
        <v>4.5660000000000013E-2</v>
      </c>
      <c r="L2399" s="47">
        <v>5.0733333333333352E-2</v>
      </c>
    </row>
    <row r="2400" spans="1:12" ht="12.75">
      <c r="A2400" s="41">
        <v>2355</v>
      </c>
      <c r="B2400" s="49" t="s">
        <v>1625</v>
      </c>
      <c r="C2400" s="46">
        <v>1.1033333333333333E-3</v>
      </c>
      <c r="D2400" s="46">
        <v>2.2066666666666667E-3</v>
      </c>
      <c r="E2400" s="46">
        <v>3.31E-3</v>
      </c>
      <c r="F2400" s="46">
        <v>4.4133333333333333E-3</v>
      </c>
      <c r="G2400" s="46">
        <v>5.5166666666666662E-3</v>
      </c>
      <c r="H2400" s="46">
        <v>6.6199999999999991E-3</v>
      </c>
      <c r="I2400" s="46">
        <v>7.7233333333333321E-3</v>
      </c>
      <c r="J2400" s="46">
        <v>8.826666666666665E-3</v>
      </c>
      <c r="K2400" s="46">
        <v>9.9299999999999979E-3</v>
      </c>
      <c r="L2400" s="47">
        <v>1.1033333333333331E-2</v>
      </c>
    </row>
    <row r="2401" spans="1:12" ht="12.75">
      <c r="A2401" s="41">
        <v>2356</v>
      </c>
      <c r="B2401" s="49" t="s">
        <v>1626</v>
      </c>
      <c r="C2401" s="46">
        <v>4.8900000000000002E-3</v>
      </c>
      <c r="D2401" s="46">
        <v>9.7800000000000005E-3</v>
      </c>
      <c r="E2401" s="46">
        <v>1.4670000000000001E-2</v>
      </c>
      <c r="F2401" s="46">
        <v>1.9560000000000001E-2</v>
      </c>
      <c r="G2401" s="46">
        <v>2.4450000000000003E-2</v>
      </c>
      <c r="H2401" s="46">
        <v>2.9340000000000001E-2</v>
      </c>
      <c r="I2401" s="46">
        <v>3.4229999999999997E-2</v>
      </c>
      <c r="J2401" s="46">
        <v>3.9120000000000002E-2</v>
      </c>
      <c r="K2401" s="46">
        <v>4.4009999999999994E-2</v>
      </c>
      <c r="L2401" s="47">
        <v>4.8899999999999999E-2</v>
      </c>
    </row>
    <row r="2402" spans="1:12" ht="12.75">
      <c r="A2402" s="41">
        <v>2357</v>
      </c>
      <c r="B2402" s="49" t="s">
        <v>1627</v>
      </c>
      <c r="C2402" s="46">
        <v>2.0666666666666663E-4</v>
      </c>
      <c r="D2402" s="46">
        <v>4.1333333333333326E-4</v>
      </c>
      <c r="E2402" s="46">
        <v>6.1999999999999989E-4</v>
      </c>
      <c r="F2402" s="46">
        <v>8.2666666666666652E-4</v>
      </c>
      <c r="G2402" s="46">
        <v>1.0333333333333332E-3</v>
      </c>
      <c r="H2402" s="46">
        <v>1.24E-3</v>
      </c>
      <c r="I2402" s="46">
        <v>1.4466666666666666E-3</v>
      </c>
      <c r="J2402" s="46">
        <v>1.653333333333333E-3</v>
      </c>
      <c r="K2402" s="46">
        <v>1.8599999999999997E-3</v>
      </c>
      <c r="L2402" s="47">
        <v>2.0666666666666663E-3</v>
      </c>
    </row>
    <row r="2403" spans="1:12" ht="38.25">
      <c r="A2403" s="41">
        <v>2358</v>
      </c>
      <c r="B2403" s="49" t="s">
        <v>1628</v>
      </c>
      <c r="C2403" s="46">
        <v>3.3666666666666665E-4</v>
      </c>
      <c r="D2403" s="46">
        <v>6.7333333333333329E-4</v>
      </c>
      <c r="E2403" s="46">
        <v>1.01E-3</v>
      </c>
      <c r="F2403" s="46">
        <v>1.3466666666666666E-3</v>
      </c>
      <c r="G2403" s="46">
        <v>1.6833333333333331E-3</v>
      </c>
      <c r="H2403" s="46">
        <v>2.0200000000000001E-3</v>
      </c>
      <c r="I2403" s="46">
        <v>2.3566666666666666E-3</v>
      </c>
      <c r="J2403" s="46">
        <v>2.6933333333333332E-3</v>
      </c>
      <c r="K2403" s="46">
        <v>3.0300000000000001E-3</v>
      </c>
      <c r="L2403" s="47">
        <v>3.3666666666666671E-3</v>
      </c>
    </row>
    <row r="2404" spans="1:12" ht="12.75">
      <c r="A2404" s="41">
        <v>2359</v>
      </c>
      <c r="B2404" s="49" t="s">
        <v>1629</v>
      </c>
      <c r="C2404" s="46">
        <v>1.5876666666666667E-2</v>
      </c>
      <c r="D2404" s="46">
        <v>3.1753333333333335E-2</v>
      </c>
      <c r="E2404" s="46">
        <v>4.7630000000000006E-2</v>
      </c>
      <c r="F2404" s="46">
        <v>6.350666666666667E-2</v>
      </c>
      <c r="G2404" s="46">
        <v>7.9383333333333334E-2</v>
      </c>
      <c r="H2404" s="46">
        <v>9.5260000000000011E-2</v>
      </c>
      <c r="I2404" s="46">
        <v>0.11113666666666666</v>
      </c>
      <c r="J2404" s="46">
        <v>0.12701333333333334</v>
      </c>
      <c r="K2404" s="46">
        <v>0.14289000000000002</v>
      </c>
      <c r="L2404" s="47">
        <v>0.15876666666666669</v>
      </c>
    </row>
    <row r="2405" spans="1:12" ht="12.75">
      <c r="A2405" s="41">
        <v>2360</v>
      </c>
      <c r="B2405" s="49" t="s">
        <v>1630</v>
      </c>
      <c r="C2405" s="46">
        <v>8.566666666666666E-4</v>
      </c>
      <c r="D2405" s="46">
        <v>1.7133333333333332E-3</v>
      </c>
      <c r="E2405" s="46">
        <v>2.5699999999999998E-3</v>
      </c>
      <c r="F2405" s="46">
        <v>3.4266666666666664E-3</v>
      </c>
      <c r="G2405" s="46">
        <v>4.2833333333333334E-3</v>
      </c>
      <c r="H2405" s="46">
        <v>5.1400000000000005E-3</v>
      </c>
      <c r="I2405" s="46">
        <v>5.9966666666666675E-3</v>
      </c>
      <c r="J2405" s="46">
        <v>6.8533333333333328E-3</v>
      </c>
      <c r="K2405" s="46">
        <v>7.7099999999999998E-3</v>
      </c>
      <c r="L2405" s="47">
        <v>8.5666666666666651E-3</v>
      </c>
    </row>
    <row r="2406" spans="1:12" ht="12.75">
      <c r="A2406" s="41">
        <v>2361</v>
      </c>
      <c r="B2406" s="49" t="s">
        <v>1630</v>
      </c>
      <c r="C2406" s="46">
        <v>6.4333333333333343E-4</v>
      </c>
      <c r="D2406" s="46">
        <v>1.2866666666666669E-3</v>
      </c>
      <c r="E2406" s="46">
        <v>1.9300000000000003E-3</v>
      </c>
      <c r="F2406" s="46">
        <v>2.5733333333333337E-3</v>
      </c>
      <c r="G2406" s="46">
        <v>3.2166666666666667E-3</v>
      </c>
      <c r="H2406" s="46">
        <v>3.8599999999999997E-3</v>
      </c>
      <c r="I2406" s="46">
        <v>4.5033333333333331E-3</v>
      </c>
      <c r="J2406" s="46">
        <v>5.1466666666666666E-3</v>
      </c>
      <c r="K2406" s="46">
        <v>5.79E-3</v>
      </c>
      <c r="L2406" s="47">
        <v>6.4333333333333334E-3</v>
      </c>
    </row>
    <row r="2407" spans="1:12" ht="38.25">
      <c r="A2407" s="41">
        <v>2362</v>
      </c>
      <c r="B2407" s="49" t="s">
        <v>1631</v>
      </c>
      <c r="C2407" s="46">
        <v>1.3233333333333335E-3</v>
      </c>
      <c r="D2407" s="46">
        <v>2.646666666666667E-3</v>
      </c>
      <c r="E2407" s="46">
        <v>3.9700000000000004E-3</v>
      </c>
      <c r="F2407" s="46">
        <v>5.2933333333333339E-3</v>
      </c>
      <c r="G2407" s="46">
        <v>6.6166666666666665E-3</v>
      </c>
      <c r="H2407" s="46">
        <v>7.9400000000000009E-3</v>
      </c>
      <c r="I2407" s="46">
        <v>9.2633333333333352E-3</v>
      </c>
      <c r="J2407" s="46">
        <v>1.0586666666666668E-2</v>
      </c>
      <c r="K2407" s="46">
        <v>1.191E-2</v>
      </c>
      <c r="L2407" s="47">
        <v>1.3233333333333333E-2</v>
      </c>
    </row>
    <row r="2408" spans="1:12" ht="25.5">
      <c r="A2408" s="41">
        <v>2363</v>
      </c>
      <c r="B2408" s="49" t="s">
        <v>1632</v>
      </c>
      <c r="C2408" s="46">
        <v>1.6333333333333331E-4</v>
      </c>
      <c r="D2408" s="46">
        <v>3.2666666666666662E-4</v>
      </c>
      <c r="E2408" s="46">
        <v>4.8999999999999998E-4</v>
      </c>
      <c r="F2408" s="46">
        <v>6.5333333333333324E-4</v>
      </c>
      <c r="G2408" s="46">
        <v>8.166666666666666E-4</v>
      </c>
      <c r="H2408" s="46">
        <v>9.7999999999999997E-4</v>
      </c>
      <c r="I2408" s="46">
        <v>1.143333333333333E-3</v>
      </c>
      <c r="J2408" s="46">
        <v>1.3066666666666665E-3</v>
      </c>
      <c r="K2408" s="46">
        <v>1.4699999999999995E-3</v>
      </c>
      <c r="L2408" s="47">
        <v>1.633333333333333E-3</v>
      </c>
    </row>
    <row r="2409" spans="1:12" ht="12.75">
      <c r="A2409" s="41">
        <v>2364</v>
      </c>
      <c r="B2409" s="49" t="s">
        <v>1633</v>
      </c>
      <c r="C2409" s="46">
        <v>6.466666666666667E-4</v>
      </c>
      <c r="D2409" s="46">
        <v>1.2933333333333334E-3</v>
      </c>
      <c r="E2409" s="46">
        <v>1.9400000000000001E-3</v>
      </c>
      <c r="F2409" s="46">
        <v>2.5866666666666668E-3</v>
      </c>
      <c r="G2409" s="46">
        <v>3.2333333333333333E-3</v>
      </c>
      <c r="H2409" s="46">
        <v>3.8800000000000002E-3</v>
      </c>
      <c r="I2409" s="46">
        <v>4.5266666666666667E-3</v>
      </c>
      <c r="J2409" s="46">
        <v>5.1733333333333336E-3</v>
      </c>
      <c r="K2409" s="46">
        <v>5.8200000000000005E-3</v>
      </c>
      <c r="L2409" s="47">
        <v>6.4666666666666674E-3</v>
      </c>
    </row>
    <row r="2410" spans="1:12" ht="12.75">
      <c r="A2410" s="41">
        <v>2365</v>
      </c>
      <c r="B2410" s="49" t="s">
        <v>1634</v>
      </c>
      <c r="C2410" s="46">
        <v>1.3333333333333335E-5</v>
      </c>
      <c r="D2410" s="46">
        <v>2.666666666666667E-5</v>
      </c>
      <c r="E2410" s="46">
        <v>4.0000000000000003E-5</v>
      </c>
      <c r="F2410" s="46">
        <v>5.333333333333334E-5</v>
      </c>
      <c r="G2410" s="46">
        <v>6.666666666666667E-5</v>
      </c>
      <c r="H2410" s="46">
        <v>7.9999999999999993E-5</v>
      </c>
      <c r="I2410" s="46">
        <v>9.333333333333333E-5</v>
      </c>
      <c r="J2410" s="46">
        <v>1.0666666666666667E-4</v>
      </c>
      <c r="K2410" s="46">
        <v>1.1999999999999999E-4</v>
      </c>
      <c r="L2410" s="47">
        <v>1.3333333333333331E-4</v>
      </c>
    </row>
    <row r="2411" spans="1:12" ht="38.25">
      <c r="A2411" s="41">
        <v>2366</v>
      </c>
      <c r="B2411" s="49" t="s">
        <v>1635</v>
      </c>
      <c r="C2411" s="46">
        <v>3.5989999999999994E-2</v>
      </c>
      <c r="D2411" s="46">
        <v>7.1979999999999988E-2</v>
      </c>
      <c r="E2411" s="46">
        <v>0.10796999999999998</v>
      </c>
      <c r="F2411" s="46">
        <v>0.14395999999999998</v>
      </c>
      <c r="G2411" s="46">
        <v>0.17995</v>
      </c>
      <c r="H2411" s="46">
        <v>0.21594000000000002</v>
      </c>
      <c r="I2411" s="46">
        <v>0.25192999999999999</v>
      </c>
      <c r="J2411" s="46">
        <v>0.28792000000000001</v>
      </c>
      <c r="K2411" s="46">
        <v>0.32391000000000003</v>
      </c>
      <c r="L2411" s="47">
        <v>0.35990000000000005</v>
      </c>
    </row>
    <row r="2412" spans="1:12" ht="38.25">
      <c r="A2412" s="41">
        <v>2367</v>
      </c>
      <c r="B2412" s="49" t="s">
        <v>1635</v>
      </c>
      <c r="C2412" s="46">
        <v>1.5423333333333334E-2</v>
      </c>
      <c r="D2412" s="46">
        <v>3.0846666666666668E-2</v>
      </c>
      <c r="E2412" s="46">
        <v>4.6270000000000006E-2</v>
      </c>
      <c r="F2412" s="46">
        <v>6.1693333333333336E-2</v>
      </c>
      <c r="G2412" s="46">
        <v>7.7116666666666667E-2</v>
      </c>
      <c r="H2412" s="46">
        <v>9.2539999999999997E-2</v>
      </c>
      <c r="I2412" s="46">
        <v>0.10796333333333333</v>
      </c>
      <c r="J2412" s="46">
        <v>0.12338666666666667</v>
      </c>
      <c r="K2412" s="46">
        <v>0.13880999999999999</v>
      </c>
      <c r="L2412" s="47">
        <v>0.15423333333333333</v>
      </c>
    </row>
    <row r="2413" spans="1:12" ht="38.25">
      <c r="A2413" s="41">
        <v>2368</v>
      </c>
      <c r="B2413" s="49" t="s">
        <v>1635</v>
      </c>
      <c r="C2413" s="46">
        <v>2.0999999999999998E-4</v>
      </c>
      <c r="D2413" s="46">
        <v>4.1999999999999996E-4</v>
      </c>
      <c r="E2413" s="46">
        <v>6.2999999999999992E-4</v>
      </c>
      <c r="F2413" s="46">
        <v>8.3999999999999993E-4</v>
      </c>
      <c r="G2413" s="46">
        <v>1.0499999999999997E-3</v>
      </c>
      <c r="H2413" s="46">
        <v>1.2599999999999998E-3</v>
      </c>
      <c r="I2413" s="46">
        <v>1.4699999999999995E-3</v>
      </c>
      <c r="J2413" s="46">
        <v>1.6799999999999996E-3</v>
      </c>
      <c r="K2413" s="46">
        <v>1.8899999999999993E-3</v>
      </c>
      <c r="L2413" s="47">
        <v>2.0999999999999994E-3</v>
      </c>
    </row>
    <row r="2414" spans="1:12" ht="38.25">
      <c r="A2414" s="41">
        <v>2369</v>
      </c>
      <c r="B2414" s="49" t="s">
        <v>1635</v>
      </c>
      <c r="C2414" s="46">
        <v>5.7700000000000008E-3</v>
      </c>
      <c r="D2414" s="46">
        <v>1.1540000000000002E-2</v>
      </c>
      <c r="E2414" s="46">
        <v>1.7310000000000002E-2</v>
      </c>
      <c r="F2414" s="46">
        <v>2.3080000000000003E-2</v>
      </c>
      <c r="G2414" s="46">
        <v>2.8850000000000001E-2</v>
      </c>
      <c r="H2414" s="46">
        <v>3.4620000000000005E-2</v>
      </c>
      <c r="I2414" s="46">
        <v>4.0390000000000009E-2</v>
      </c>
      <c r="J2414" s="46">
        <v>4.6160000000000007E-2</v>
      </c>
      <c r="K2414" s="46">
        <v>5.1930000000000004E-2</v>
      </c>
      <c r="L2414" s="47">
        <v>5.7700000000000001E-2</v>
      </c>
    </row>
    <row r="2415" spans="1:12" ht="38.25">
      <c r="A2415" s="41">
        <v>2370</v>
      </c>
      <c r="B2415" s="49" t="s">
        <v>1635</v>
      </c>
      <c r="C2415" s="46">
        <v>3.7693333333333329E-2</v>
      </c>
      <c r="D2415" s="46">
        <v>7.5386666666666657E-2</v>
      </c>
      <c r="E2415" s="46">
        <v>0.11307999999999999</v>
      </c>
      <c r="F2415" s="46">
        <v>0.15077333333333331</v>
      </c>
      <c r="G2415" s="46">
        <v>0.18846666666666667</v>
      </c>
      <c r="H2415" s="46">
        <v>0.22616000000000003</v>
      </c>
      <c r="I2415" s="46">
        <v>0.26385333333333338</v>
      </c>
      <c r="J2415" s="46">
        <v>0.30154666666666669</v>
      </c>
      <c r="K2415" s="46">
        <v>0.33924000000000004</v>
      </c>
      <c r="L2415" s="47">
        <v>0.37693333333333334</v>
      </c>
    </row>
    <row r="2416" spans="1:12" ht="38.25">
      <c r="A2416" s="41">
        <v>2371</v>
      </c>
      <c r="B2416" s="49" t="s">
        <v>1635</v>
      </c>
      <c r="C2416" s="46">
        <v>2.0166666666666666E-3</v>
      </c>
      <c r="D2416" s="46">
        <v>4.0333333333333332E-3</v>
      </c>
      <c r="E2416" s="46">
        <v>6.0499999999999998E-3</v>
      </c>
      <c r="F2416" s="46">
        <v>8.0666666666666664E-3</v>
      </c>
      <c r="G2416" s="46">
        <v>1.0083333333333335E-2</v>
      </c>
      <c r="H2416" s="46">
        <v>1.2100000000000003E-2</v>
      </c>
      <c r="I2416" s="46">
        <v>1.411666666666667E-2</v>
      </c>
      <c r="J2416" s="46">
        <v>1.6133333333333336E-2</v>
      </c>
      <c r="K2416" s="46">
        <v>1.8150000000000006E-2</v>
      </c>
      <c r="L2416" s="47">
        <v>2.0166666666666673E-2</v>
      </c>
    </row>
    <row r="2417" spans="1:12" ht="38.25">
      <c r="A2417" s="41">
        <v>2372</v>
      </c>
      <c r="B2417" s="49" t="s">
        <v>1635</v>
      </c>
      <c r="C2417" s="46">
        <v>1.09E-3</v>
      </c>
      <c r="D2417" s="46">
        <v>2.1800000000000001E-3</v>
      </c>
      <c r="E2417" s="46">
        <v>3.2700000000000003E-3</v>
      </c>
      <c r="F2417" s="46">
        <v>4.3600000000000002E-3</v>
      </c>
      <c r="G2417" s="46">
        <v>5.45E-3</v>
      </c>
      <c r="H2417" s="46">
        <v>6.5400000000000007E-3</v>
      </c>
      <c r="I2417" s="46">
        <v>7.6299999999999996E-3</v>
      </c>
      <c r="J2417" s="46">
        <v>8.7200000000000003E-3</v>
      </c>
      <c r="K2417" s="46">
        <v>9.810000000000001E-3</v>
      </c>
      <c r="L2417" s="47">
        <v>1.0900000000000002E-2</v>
      </c>
    </row>
    <row r="2418" spans="1:12" ht="38.25">
      <c r="A2418" s="41">
        <v>2373</v>
      </c>
      <c r="B2418" s="49" t="s">
        <v>1635</v>
      </c>
      <c r="C2418" s="46">
        <v>6.1666666666666662E-4</v>
      </c>
      <c r="D2418" s="46">
        <v>1.2333333333333332E-3</v>
      </c>
      <c r="E2418" s="46">
        <v>1.8499999999999999E-3</v>
      </c>
      <c r="F2418" s="46">
        <v>2.4666666666666665E-3</v>
      </c>
      <c r="G2418" s="46">
        <v>3.0833333333333329E-3</v>
      </c>
      <c r="H2418" s="46">
        <v>3.6999999999999997E-3</v>
      </c>
      <c r="I2418" s="46">
        <v>4.3166666666666666E-3</v>
      </c>
      <c r="J2418" s="46">
        <v>4.933333333333333E-3</v>
      </c>
      <c r="K2418" s="46">
        <v>5.5500000000000002E-3</v>
      </c>
      <c r="L2418" s="47">
        <v>6.1666666666666675E-3</v>
      </c>
    </row>
    <row r="2419" spans="1:12" ht="38.25">
      <c r="A2419" s="41">
        <v>2374</v>
      </c>
      <c r="B2419" s="49" t="s">
        <v>1635</v>
      </c>
      <c r="C2419" s="46">
        <v>8.6766666666666659E-3</v>
      </c>
      <c r="D2419" s="46">
        <v>1.7353333333333332E-2</v>
      </c>
      <c r="E2419" s="46">
        <v>2.6029999999999998E-2</v>
      </c>
      <c r="F2419" s="46">
        <v>3.4706666666666663E-2</v>
      </c>
      <c r="G2419" s="46">
        <v>4.3383333333333336E-2</v>
      </c>
      <c r="H2419" s="46">
        <v>5.2060000000000009E-2</v>
      </c>
      <c r="I2419" s="46">
        <v>6.0736666666666675E-2</v>
      </c>
      <c r="J2419" s="46">
        <v>6.9413333333333341E-2</v>
      </c>
      <c r="K2419" s="46">
        <v>7.8090000000000021E-2</v>
      </c>
      <c r="L2419" s="47">
        <v>8.6766666666666686E-2</v>
      </c>
    </row>
    <row r="2420" spans="1:12" ht="38.25">
      <c r="A2420" s="41">
        <v>2375</v>
      </c>
      <c r="B2420" s="49" t="s">
        <v>1635</v>
      </c>
      <c r="C2420" s="46">
        <v>8.3000000000000001E-4</v>
      </c>
      <c r="D2420" s="46">
        <v>1.66E-3</v>
      </c>
      <c r="E2420" s="46">
        <v>2.49E-3</v>
      </c>
      <c r="F2420" s="46">
        <v>3.32E-3</v>
      </c>
      <c r="G2420" s="46">
        <v>4.1499999999999992E-3</v>
      </c>
      <c r="H2420" s="46">
        <v>4.9799999999999992E-3</v>
      </c>
      <c r="I2420" s="46">
        <v>5.8099999999999992E-3</v>
      </c>
      <c r="J2420" s="46">
        <v>6.6400000000000001E-3</v>
      </c>
      <c r="K2420" s="46">
        <v>7.4700000000000001E-3</v>
      </c>
      <c r="L2420" s="47">
        <v>8.3000000000000001E-3</v>
      </c>
    </row>
    <row r="2421" spans="1:12" ht="25.5">
      <c r="A2421" s="41">
        <v>2376</v>
      </c>
      <c r="B2421" s="49" t="s">
        <v>1636</v>
      </c>
      <c r="C2421" s="46">
        <v>4.6700000000000005E-3</v>
      </c>
      <c r="D2421" s="46">
        <v>9.3400000000000011E-3</v>
      </c>
      <c r="E2421" s="46">
        <v>1.4010000000000002E-2</v>
      </c>
      <c r="F2421" s="46">
        <v>1.8680000000000002E-2</v>
      </c>
      <c r="G2421" s="46">
        <v>2.3349999999999999E-2</v>
      </c>
      <c r="H2421" s="46">
        <v>2.8019999999999996E-2</v>
      </c>
      <c r="I2421" s="46">
        <v>3.2689999999999997E-2</v>
      </c>
      <c r="J2421" s="46">
        <v>3.7359999999999997E-2</v>
      </c>
      <c r="K2421" s="46">
        <v>4.2029999999999998E-2</v>
      </c>
      <c r="L2421" s="47">
        <v>4.6699999999999992E-2</v>
      </c>
    </row>
    <row r="2422" spans="1:12" ht="25.5">
      <c r="A2422" s="41">
        <v>2377</v>
      </c>
      <c r="B2422" s="49" t="s">
        <v>1637</v>
      </c>
      <c r="C2422" s="46">
        <v>7.1666666666666675E-3</v>
      </c>
      <c r="D2422" s="46">
        <v>1.4333333333333335E-2</v>
      </c>
      <c r="E2422" s="46">
        <v>2.1500000000000002E-2</v>
      </c>
      <c r="F2422" s="46">
        <v>2.866666666666667E-2</v>
      </c>
      <c r="G2422" s="46">
        <v>3.5833333333333335E-2</v>
      </c>
      <c r="H2422" s="46">
        <v>4.2999999999999997E-2</v>
      </c>
      <c r="I2422" s="46">
        <v>5.0166666666666665E-2</v>
      </c>
      <c r="J2422" s="46">
        <v>5.7333333333333333E-2</v>
      </c>
      <c r="K2422" s="46">
        <v>6.4500000000000002E-2</v>
      </c>
      <c r="L2422" s="47">
        <v>7.1666666666666656E-2</v>
      </c>
    </row>
    <row r="2423" spans="1:12" ht="25.5">
      <c r="A2423" s="41">
        <v>2378</v>
      </c>
      <c r="B2423" s="49" t="s">
        <v>1638</v>
      </c>
      <c r="C2423" s="46">
        <v>9.6700000000000015E-3</v>
      </c>
      <c r="D2423" s="46">
        <v>1.9340000000000003E-2</v>
      </c>
      <c r="E2423" s="46">
        <v>2.9010000000000005E-2</v>
      </c>
      <c r="F2423" s="46">
        <v>3.8680000000000006E-2</v>
      </c>
      <c r="G2423" s="46">
        <v>4.8350000000000004E-2</v>
      </c>
      <c r="H2423" s="46">
        <v>5.8020000000000009E-2</v>
      </c>
      <c r="I2423" s="46">
        <v>6.7690000000000014E-2</v>
      </c>
      <c r="J2423" s="46">
        <v>7.7360000000000012E-2</v>
      </c>
      <c r="K2423" s="46">
        <v>8.7030000000000024E-2</v>
      </c>
      <c r="L2423" s="47">
        <v>9.6700000000000036E-2</v>
      </c>
    </row>
    <row r="2424" spans="1:12" ht="25.5">
      <c r="A2424" s="41">
        <v>2379</v>
      </c>
      <c r="B2424" s="49" t="s">
        <v>1376</v>
      </c>
      <c r="C2424" s="46">
        <v>1E-4</v>
      </c>
      <c r="D2424" s="46">
        <v>2.0000000000000001E-4</v>
      </c>
      <c r="E2424" s="46">
        <v>3.0000000000000003E-4</v>
      </c>
      <c r="F2424" s="46">
        <v>4.0000000000000002E-4</v>
      </c>
      <c r="G2424" s="46">
        <v>5.0000000000000001E-4</v>
      </c>
      <c r="H2424" s="46">
        <v>6.0000000000000006E-4</v>
      </c>
      <c r="I2424" s="46">
        <v>7.000000000000001E-4</v>
      </c>
      <c r="J2424" s="46">
        <v>8.0000000000000015E-4</v>
      </c>
      <c r="K2424" s="46">
        <v>9.0000000000000019E-4</v>
      </c>
      <c r="L2424" s="47">
        <v>1.0000000000000002E-3</v>
      </c>
    </row>
    <row r="2425" spans="1:12" ht="25.5">
      <c r="A2425" s="41">
        <v>2380</v>
      </c>
      <c r="B2425" s="49" t="s">
        <v>1639</v>
      </c>
      <c r="C2425" s="46">
        <v>1.6766666666666668E-3</v>
      </c>
      <c r="D2425" s="46">
        <v>3.3533333333333336E-3</v>
      </c>
      <c r="E2425" s="46">
        <v>5.0300000000000006E-3</v>
      </c>
      <c r="F2425" s="46">
        <v>6.7066666666666672E-3</v>
      </c>
      <c r="G2425" s="46">
        <v>8.3833333333333346E-3</v>
      </c>
      <c r="H2425" s="46">
        <v>1.0060000000000003E-2</v>
      </c>
      <c r="I2425" s="46">
        <v>1.173666666666667E-2</v>
      </c>
      <c r="J2425" s="46">
        <v>1.3413333333333336E-2</v>
      </c>
      <c r="K2425" s="46">
        <v>1.5090000000000004E-2</v>
      </c>
      <c r="L2425" s="47">
        <v>1.6766666666666673E-2</v>
      </c>
    </row>
    <row r="2426" spans="1:12" ht="25.5">
      <c r="A2426" s="41">
        <v>2381</v>
      </c>
      <c r="B2426" s="49" t="s">
        <v>1640</v>
      </c>
      <c r="C2426" s="46">
        <v>1.3666666666666666E-4</v>
      </c>
      <c r="D2426" s="46">
        <v>2.7333333333333333E-4</v>
      </c>
      <c r="E2426" s="46">
        <v>4.0999999999999999E-4</v>
      </c>
      <c r="F2426" s="46">
        <v>5.4666666666666665E-4</v>
      </c>
      <c r="G2426" s="46">
        <v>6.8333333333333343E-4</v>
      </c>
      <c r="H2426" s="46">
        <v>8.200000000000002E-4</v>
      </c>
      <c r="I2426" s="46">
        <v>9.5666666666666686E-4</v>
      </c>
      <c r="J2426" s="46">
        <v>1.0933333333333335E-3</v>
      </c>
      <c r="K2426" s="46">
        <v>1.2300000000000002E-3</v>
      </c>
      <c r="L2426" s="47">
        <v>1.3666666666666671E-3</v>
      </c>
    </row>
    <row r="2427" spans="1:12" ht="12.75">
      <c r="A2427" s="94" t="s">
        <v>1641</v>
      </c>
      <c r="B2427" s="94"/>
      <c r="C2427" s="43">
        <f t="shared" ref="C2427:L2427" si="13">SUM(C1991:C2426)</f>
        <v>6.0114666666666636</v>
      </c>
      <c r="D2427" s="43">
        <f t="shared" si="13"/>
        <v>12.022933333333327</v>
      </c>
      <c r="E2427" s="43">
        <f t="shared" si="13"/>
        <v>18.03439999999998</v>
      </c>
      <c r="F2427" s="43">
        <f t="shared" si="13"/>
        <v>24.045866666666655</v>
      </c>
      <c r="G2427" s="43">
        <f t="shared" si="13"/>
        <v>30.057333333333304</v>
      </c>
      <c r="H2427" s="43">
        <f t="shared" si="13"/>
        <v>36.06879999999996</v>
      </c>
      <c r="I2427" s="43">
        <f t="shared" si="13"/>
        <v>42.080266666666667</v>
      </c>
      <c r="J2427" s="43">
        <f t="shared" si="13"/>
        <v>48.091733333333316</v>
      </c>
      <c r="K2427" s="43">
        <f t="shared" si="13"/>
        <v>54.103199999999987</v>
      </c>
      <c r="L2427" s="43">
        <f t="shared" si="13"/>
        <v>60.114666666666629</v>
      </c>
    </row>
    <row r="2428" spans="1:12" ht="12.75">
      <c r="A2428" s="95" t="s">
        <v>1642</v>
      </c>
      <c r="B2428" s="95"/>
      <c r="C2428" s="95"/>
      <c r="D2428" s="95"/>
      <c r="E2428" s="95"/>
      <c r="F2428" s="95"/>
      <c r="G2428" s="95"/>
      <c r="H2428" s="95"/>
      <c r="I2428" s="95"/>
      <c r="J2428" s="95"/>
      <c r="K2428" s="95"/>
      <c r="L2428" s="95"/>
    </row>
    <row r="2429" spans="1:12" ht="12.75">
      <c r="A2429" s="41">
        <v>2382</v>
      </c>
      <c r="B2429" s="49" t="s">
        <v>1643</v>
      </c>
      <c r="C2429" s="46">
        <v>5.4333333333333339E-4</v>
      </c>
      <c r="D2429" s="46">
        <v>1.0866666666666668E-3</v>
      </c>
      <c r="E2429" s="46">
        <v>1.6300000000000002E-3</v>
      </c>
      <c r="F2429" s="46">
        <v>2.1733333333333335E-3</v>
      </c>
      <c r="G2429" s="46">
        <v>2.7166666666666667E-3</v>
      </c>
      <c r="H2429" s="46">
        <v>3.2599999999999999E-3</v>
      </c>
      <c r="I2429" s="46">
        <v>3.803333333333333E-3</v>
      </c>
      <c r="J2429" s="46">
        <v>4.3466666666666662E-3</v>
      </c>
      <c r="K2429" s="46">
        <v>4.8899999999999994E-3</v>
      </c>
      <c r="L2429" s="47">
        <v>5.4333333333333326E-3</v>
      </c>
    </row>
    <row r="2430" spans="1:12" ht="12.75">
      <c r="A2430" s="41">
        <v>2383</v>
      </c>
      <c r="B2430" s="49" t="s">
        <v>1644</v>
      </c>
      <c r="C2430" s="46">
        <v>1.9599999999999999E-3</v>
      </c>
      <c r="D2430" s="46">
        <v>3.9199999999999999E-3</v>
      </c>
      <c r="E2430" s="46">
        <v>5.8799999999999998E-3</v>
      </c>
      <c r="F2430" s="46">
        <v>7.8399999999999997E-3</v>
      </c>
      <c r="G2430" s="46">
        <v>9.7999999999999979E-3</v>
      </c>
      <c r="H2430" s="46">
        <v>1.1759999999999996E-2</v>
      </c>
      <c r="I2430" s="46">
        <v>1.3719999999999996E-2</v>
      </c>
      <c r="J2430" s="46">
        <v>1.5679999999999996E-2</v>
      </c>
      <c r="K2430" s="46">
        <v>1.7639999999999996E-2</v>
      </c>
      <c r="L2430" s="47">
        <v>1.9599999999999992E-2</v>
      </c>
    </row>
    <row r="2431" spans="1:12" ht="12.75">
      <c r="A2431" s="41">
        <v>2384</v>
      </c>
      <c r="B2431" s="49" t="s">
        <v>1645</v>
      </c>
      <c r="C2431" s="46">
        <v>3.176666666666667E-3</v>
      </c>
      <c r="D2431" s="46">
        <v>6.3533333333333341E-3</v>
      </c>
      <c r="E2431" s="46">
        <v>9.5300000000000003E-3</v>
      </c>
      <c r="F2431" s="46">
        <v>1.2706666666666668E-2</v>
      </c>
      <c r="G2431" s="46">
        <v>1.5883333333333333E-2</v>
      </c>
      <c r="H2431" s="46">
        <v>1.9060000000000001E-2</v>
      </c>
      <c r="I2431" s="46">
        <v>2.2236666666666665E-2</v>
      </c>
      <c r="J2431" s="46">
        <v>2.5413333333333336E-2</v>
      </c>
      <c r="K2431" s="46">
        <v>2.8590000000000001E-2</v>
      </c>
      <c r="L2431" s="47">
        <v>3.1766666666666665E-2</v>
      </c>
    </row>
    <row r="2432" spans="1:12" ht="12.75">
      <c r="A2432" s="41">
        <v>2385</v>
      </c>
      <c r="B2432" s="49" t="s">
        <v>1646</v>
      </c>
      <c r="C2432" s="46">
        <v>7.5366666666666663E-3</v>
      </c>
      <c r="D2432" s="46">
        <v>1.5073333333333333E-2</v>
      </c>
      <c r="E2432" s="46">
        <v>2.2609999999999998E-2</v>
      </c>
      <c r="F2432" s="46">
        <v>3.0146666666666665E-2</v>
      </c>
      <c r="G2432" s="46">
        <v>3.7683333333333333E-2</v>
      </c>
      <c r="H2432" s="46">
        <v>4.5219999999999996E-2</v>
      </c>
      <c r="I2432" s="46">
        <v>5.275666666666666E-2</v>
      </c>
      <c r="J2432" s="46">
        <v>6.0293333333333324E-2</v>
      </c>
      <c r="K2432" s="46">
        <v>6.7829999999999988E-2</v>
      </c>
      <c r="L2432" s="47">
        <v>7.5366666666666651E-2</v>
      </c>
    </row>
    <row r="2433" spans="1:12" ht="12.75">
      <c r="A2433" s="41">
        <v>2386</v>
      </c>
      <c r="B2433" s="49" t="s">
        <v>1646</v>
      </c>
      <c r="C2433" s="46">
        <v>7.3999999999999999E-4</v>
      </c>
      <c r="D2433" s="46">
        <v>1.48E-3</v>
      </c>
      <c r="E2433" s="46">
        <v>2.2199999999999998E-3</v>
      </c>
      <c r="F2433" s="46">
        <v>2.96E-3</v>
      </c>
      <c r="G2433" s="46">
        <v>3.7000000000000002E-3</v>
      </c>
      <c r="H2433" s="46">
        <v>4.4400000000000004E-3</v>
      </c>
      <c r="I2433" s="46">
        <v>5.1800000000000006E-3</v>
      </c>
      <c r="J2433" s="46">
        <v>5.9199999999999999E-3</v>
      </c>
      <c r="K2433" s="46">
        <v>6.660000000000001E-3</v>
      </c>
      <c r="L2433" s="47">
        <v>7.4000000000000003E-3</v>
      </c>
    </row>
    <row r="2434" spans="1:12" ht="12.75">
      <c r="A2434" s="41">
        <v>2387</v>
      </c>
      <c r="B2434" s="49" t="s">
        <v>1646</v>
      </c>
      <c r="C2434" s="46">
        <v>9.6666666666666667E-5</v>
      </c>
      <c r="D2434" s="46">
        <v>1.9333333333333333E-4</v>
      </c>
      <c r="E2434" s="46">
        <v>2.9E-4</v>
      </c>
      <c r="F2434" s="46">
        <v>3.8666666666666667E-4</v>
      </c>
      <c r="G2434" s="46">
        <v>4.8333333333333334E-4</v>
      </c>
      <c r="H2434" s="46">
        <v>5.8E-4</v>
      </c>
      <c r="I2434" s="46">
        <v>6.7666666666666667E-4</v>
      </c>
      <c r="J2434" s="46">
        <v>7.7333333333333334E-4</v>
      </c>
      <c r="K2434" s="46">
        <v>8.7000000000000001E-4</v>
      </c>
      <c r="L2434" s="47">
        <v>9.6666666666666667E-4</v>
      </c>
    </row>
    <row r="2435" spans="1:12" ht="12.75">
      <c r="A2435" s="41">
        <v>2388</v>
      </c>
      <c r="B2435" s="49" t="s">
        <v>1646</v>
      </c>
      <c r="C2435" s="46">
        <v>5.0473333333333328E-2</v>
      </c>
      <c r="D2435" s="46">
        <v>0.10094666666666666</v>
      </c>
      <c r="E2435" s="46">
        <v>0.15142</v>
      </c>
      <c r="F2435" s="46">
        <v>0.20189333333333331</v>
      </c>
      <c r="G2435" s="46">
        <v>0.25236666666666668</v>
      </c>
      <c r="H2435" s="46">
        <v>0.30284</v>
      </c>
      <c r="I2435" s="46">
        <v>0.35331333333333337</v>
      </c>
      <c r="J2435" s="46">
        <v>0.40378666666666663</v>
      </c>
      <c r="K2435" s="46">
        <v>0.45426</v>
      </c>
      <c r="L2435" s="47">
        <v>0.50473333333333337</v>
      </c>
    </row>
    <row r="2436" spans="1:12" ht="12.75">
      <c r="A2436" s="41">
        <v>2389</v>
      </c>
      <c r="B2436" s="49" t="s">
        <v>1646</v>
      </c>
      <c r="C2436" s="46">
        <v>2.8500000000000001E-3</v>
      </c>
      <c r="D2436" s="46">
        <v>5.7000000000000002E-3</v>
      </c>
      <c r="E2436" s="46">
        <v>8.5500000000000003E-3</v>
      </c>
      <c r="F2436" s="46">
        <v>1.14E-2</v>
      </c>
      <c r="G2436" s="46">
        <v>1.4249999999999999E-2</v>
      </c>
      <c r="H2436" s="46">
        <v>1.7100000000000001E-2</v>
      </c>
      <c r="I2436" s="46">
        <v>1.9950000000000002E-2</v>
      </c>
      <c r="J2436" s="46">
        <v>2.2800000000000001E-2</v>
      </c>
      <c r="K2436" s="46">
        <v>2.5649999999999999E-2</v>
      </c>
      <c r="L2436" s="47">
        <v>2.8499999999999998E-2</v>
      </c>
    </row>
    <row r="2437" spans="1:12" ht="12.75">
      <c r="A2437" s="41">
        <v>2390</v>
      </c>
      <c r="B2437" s="49" t="s">
        <v>1647</v>
      </c>
      <c r="C2437" s="46">
        <v>2.2966666666666665E-3</v>
      </c>
      <c r="D2437" s="46">
        <v>4.5933333333333329E-3</v>
      </c>
      <c r="E2437" s="46">
        <v>6.8899999999999994E-3</v>
      </c>
      <c r="F2437" s="46">
        <v>9.1866666666666659E-3</v>
      </c>
      <c r="G2437" s="46">
        <v>1.1483333333333335E-2</v>
      </c>
      <c r="H2437" s="46">
        <v>1.3780000000000001E-2</v>
      </c>
      <c r="I2437" s="46">
        <v>1.607666666666667E-2</v>
      </c>
      <c r="J2437" s="46">
        <v>1.8373333333333335E-2</v>
      </c>
      <c r="K2437" s="46">
        <v>2.0670000000000004E-2</v>
      </c>
      <c r="L2437" s="47">
        <v>2.296666666666667E-2</v>
      </c>
    </row>
    <row r="2438" spans="1:12" ht="12.75">
      <c r="A2438" s="41">
        <v>2391</v>
      </c>
      <c r="B2438" s="49" t="s">
        <v>1648</v>
      </c>
      <c r="C2438" s="46">
        <v>1.6666666666666664E-5</v>
      </c>
      <c r="D2438" s="46">
        <v>3.3333333333333328E-5</v>
      </c>
      <c r="E2438" s="46">
        <v>4.9999999999999996E-5</v>
      </c>
      <c r="F2438" s="46">
        <v>6.6666666666666656E-5</v>
      </c>
      <c r="G2438" s="46">
        <v>8.3333333333333331E-5</v>
      </c>
      <c r="H2438" s="46">
        <v>9.9999999999999991E-5</v>
      </c>
      <c r="I2438" s="46">
        <v>1.1666666666666665E-4</v>
      </c>
      <c r="J2438" s="46">
        <v>1.3333333333333331E-4</v>
      </c>
      <c r="K2438" s="46">
        <v>1.4999999999999999E-4</v>
      </c>
      <c r="L2438" s="47">
        <v>1.6666666666666666E-4</v>
      </c>
    </row>
    <row r="2439" spans="1:12" ht="12.75">
      <c r="A2439" s="41">
        <v>2392</v>
      </c>
      <c r="B2439" s="49" t="s">
        <v>1649</v>
      </c>
      <c r="C2439" s="46">
        <v>6.0000000000000008E-5</v>
      </c>
      <c r="D2439" s="46">
        <v>1.2000000000000002E-4</v>
      </c>
      <c r="E2439" s="46">
        <v>1.8000000000000004E-4</v>
      </c>
      <c r="F2439" s="46">
        <v>2.4000000000000003E-4</v>
      </c>
      <c r="G2439" s="46">
        <v>3.0000000000000003E-4</v>
      </c>
      <c r="H2439" s="46">
        <v>3.6000000000000002E-4</v>
      </c>
      <c r="I2439" s="46">
        <v>4.2000000000000002E-4</v>
      </c>
      <c r="J2439" s="46">
        <v>4.8000000000000007E-4</v>
      </c>
      <c r="K2439" s="46">
        <v>5.4000000000000001E-4</v>
      </c>
      <c r="L2439" s="47">
        <v>6.0000000000000006E-4</v>
      </c>
    </row>
    <row r="2440" spans="1:12" ht="12.75">
      <c r="A2440" s="41">
        <v>2393</v>
      </c>
      <c r="B2440" s="49" t="s">
        <v>1649</v>
      </c>
      <c r="C2440" s="46">
        <v>1.5333333333333332E-3</v>
      </c>
      <c r="D2440" s="46">
        <v>3.0666666666666663E-3</v>
      </c>
      <c r="E2440" s="46">
        <v>4.5999999999999999E-3</v>
      </c>
      <c r="F2440" s="46">
        <v>6.1333333333333327E-3</v>
      </c>
      <c r="G2440" s="46">
        <v>7.6666666666666654E-3</v>
      </c>
      <c r="H2440" s="46">
        <v>9.1999999999999998E-3</v>
      </c>
      <c r="I2440" s="46">
        <v>1.0733333333333333E-2</v>
      </c>
      <c r="J2440" s="46">
        <v>1.2266666666666665E-2</v>
      </c>
      <c r="K2440" s="46">
        <v>1.38E-2</v>
      </c>
      <c r="L2440" s="47">
        <v>1.5333333333333334E-2</v>
      </c>
    </row>
    <row r="2441" spans="1:12" ht="12.75">
      <c r="A2441" s="41">
        <v>2394</v>
      </c>
      <c r="B2441" s="49" t="s">
        <v>1650</v>
      </c>
      <c r="C2441" s="46">
        <v>6.3466666666666663E-3</v>
      </c>
      <c r="D2441" s="46">
        <v>1.2693333333333333E-2</v>
      </c>
      <c r="E2441" s="46">
        <v>1.9039999999999998E-2</v>
      </c>
      <c r="F2441" s="46">
        <v>2.5386666666666665E-2</v>
      </c>
      <c r="G2441" s="46">
        <v>3.1733333333333329E-2</v>
      </c>
      <c r="H2441" s="46">
        <v>3.8079999999999989E-2</v>
      </c>
      <c r="I2441" s="46">
        <v>4.4426666666666656E-2</v>
      </c>
      <c r="J2441" s="46">
        <v>5.0773333333333323E-2</v>
      </c>
      <c r="K2441" s="46">
        <v>5.7119999999999983E-2</v>
      </c>
      <c r="L2441" s="47">
        <v>6.3466666666666643E-2</v>
      </c>
    </row>
    <row r="2442" spans="1:12" ht="12.75">
      <c r="A2442" s="41">
        <v>2395</v>
      </c>
      <c r="B2442" s="49" t="s">
        <v>1651</v>
      </c>
      <c r="C2442" s="46">
        <v>1.2100000000000001E-3</v>
      </c>
      <c r="D2442" s="46">
        <v>2.4200000000000003E-3</v>
      </c>
      <c r="E2442" s="46">
        <v>3.6300000000000004E-3</v>
      </c>
      <c r="F2442" s="46">
        <v>4.8400000000000006E-3</v>
      </c>
      <c r="G2442" s="46">
        <v>6.0499999999999998E-3</v>
      </c>
      <c r="H2442" s="46">
        <v>7.2599999999999991E-3</v>
      </c>
      <c r="I2442" s="46">
        <v>8.4699999999999984E-3</v>
      </c>
      <c r="J2442" s="46">
        <v>9.6799999999999994E-3</v>
      </c>
      <c r="K2442" s="46">
        <v>1.0889999999999999E-2</v>
      </c>
      <c r="L2442" s="47">
        <v>1.21E-2</v>
      </c>
    </row>
    <row r="2443" spans="1:12" ht="25.5">
      <c r="A2443" s="41">
        <v>2396</v>
      </c>
      <c r="B2443" s="49" t="s">
        <v>1652</v>
      </c>
      <c r="C2443" s="46">
        <v>3.6000000000000003E-3</v>
      </c>
      <c r="D2443" s="46">
        <v>7.2000000000000007E-3</v>
      </c>
      <c r="E2443" s="46">
        <v>1.0800000000000001E-2</v>
      </c>
      <c r="F2443" s="46">
        <v>1.4400000000000001E-2</v>
      </c>
      <c r="G2443" s="46">
        <v>1.8000000000000002E-2</v>
      </c>
      <c r="H2443" s="46">
        <v>2.1600000000000001E-2</v>
      </c>
      <c r="I2443" s="46">
        <v>2.52E-2</v>
      </c>
      <c r="J2443" s="46">
        <v>2.8799999999999999E-2</v>
      </c>
      <c r="K2443" s="46">
        <v>3.2399999999999998E-2</v>
      </c>
      <c r="L2443" s="47">
        <v>3.5999999999999997E-2</v>
      </c>
    </row>
    <row r="2444" spans="1:12" ht="12.75">
      <c r="A2444" s="41">
        <v>2397</v>
      </c>
      <c r="B2444" s="49" t="s">
        <v>1643</v>
      </c>
      <c r="C2444" s="46">
        <v>1.9933333333333335E-3</v>
      </c>
      <c r="D2444" s="46">
        <v>3.986666666666667E-3</v>
      </c>
      <c r="E2444" s="46">
        <v>5.9800000000000009E-3</v>
      </c>
      <c r="F2444" s="46">
        <v>7.973333333333334E-3</v>
      </c>
      <c r="G2444" s="46">
        <v>9.9666666666666671E-3</v>
      </c>
      <c r="H2444" s="46">
        <v>1.1960000000000002E-2</v>
      </c>
      <c r="I2444" s="46">
        <v>1.3953333333333333E-2</v>
      </c>
      <c r="J2444" s="46">
        <v>1.5946666666666668E-2</v>
      </c>
      <c r="K2444" s="46">
        <v>1.7940000000000005E-2</v>
      </c>
      <c r="L2444" s="47">
        <v>1.9933333333333338E-2</v>
      </c>
    </row>
    <row r="2445" spans="1:12" ht="12.75">
      <c r="A2445" s="41">
        <v>2398</v>
      </c>
      <c r="B2445" s="49" t="s">
        <v>1643</v>
      </c>
      <c r="C2445" s="46">
        <v>1E-3</v>
      </c>
      <c r="D2445" s="46">
        <v>2E-3</v>
      </c>
      <c r="E2445" s="46">
        <v>3.0000000000000001E-3</v>
      </c>
      <c r="F2445" s="46">
        <v>4.0000000000000001E-3</v>
      </c>
      <c r="G2445" s="46">
        <v>5.000000000000001E-3</v>
      </c>
      <c r="H2445" s="46">
        <v>6.0000000000000019E-3</v>
      </c>
      <c r="I2445" s="46">
        <v>7.0000000000000019E-3</v>
      </c>
      <c r="J2445" s="46">
        <v>8.0000000000000019E-3</v>
      </c>
      <c r="K2445" s="46">
        <v>9.0000000000000028E-3</v>
      </c>
      <c r="L2445" s="47">
        <v>1.0000000000000004E-2</v>
      </c>
    </row>
    <row r="2446" spans="1:12" ht="12.75">
      <c r="A2446" s="41">
        <v>2399</v>
      </c>
      <c r="B2446" s="49" t="s">
        <v>1653</v>
      </c>
      <c r="C2446" s="46">
        <v>7.000000000000001E-4</v>
      </c>
      <c r="D2446" s="46">
        <v>1.4000000000000002E-3</v>
      </c>
      <c r="E2446" s="46">
        <v>2.1000000000000003E-3</v>
      </c>
      <c r="F2446" s="46">
        <v>2.8000000000000004E-3</v>
      </c>
      <c r="G2446" s="46">
        <v>3.5000000000000005E-3</v>
      </c>
      <c r="H2446" s="46">
        <v>4.2000000000000006E-3</v>
      </c>
      <c r="I2446" s="46">
        <v>4.9000000000000007E-3</v>
      </c>
      <c r="J2446" s="46">
        <v>5.6000000000000008E-3</v>
      </c>
      <c r="K2446" s="46">
        <v>6.3000000000000009E-3</v>
      </c>
      <c r="L2446" s="47">
        <v>7.000000000000001E-3</v>
      </c>
    </row>
    <row r="2447" spans="1:12" ht="12.75">
      <c r="A2447" s="41">
        <v>2400</v>
      </c>
      <c r="B2447" s="49" t="s">
        <v>1654</v>
      </c>
      <c r="C2447" s="46">
        <v>2.1966666666666666E-3</v>
      </c>
      <c r="D2447" s="46">
        <v>4.3933333333333333E-3</v>
      </c>
      <c r="E2447" s="46">
        <v>6.5900000000000004E-3</v>
      </c>
      <c r="F2447" s="46">
        <v>8.7866666666666666E-3</v>
      </c>
      <c r="G2447" s="46">
        <v>1.0983333333333333E-2</v>
      </c>
      <c r="H2447" s="46">
        <v>1.3180000000000001E-2</v>
      </c>
      <c r="I2447" s="46">
        <v>1.5376666666666665E-2</v>
      </c>
      <c r="J2447" s="46">
        <v>1.7573333333333333E-2</v>
      </c>
      <c r="K2447" s="46">
        <v>1.9770000000000003E-2</v>
      </c>
      <c r="L2447" s="47">
        <v>2.1966666666666669E-2</v>
      </c>
    </row>
    <row r="2448" spans="1:12" ht="12.75">
      <c r="A2448" s="41">
        <v>2401</v>
      </c>
      <c r="B2448" s="49" t="s">
        <v>1654</v>
      </c>
      <c r="C2448" s="46">
        <v>4.8133333333333327E-3</v>
      </c>
      <c r="D2448" s="46">
        <v>9.6266666666666653E-3</v>
      </c>
      <c r="E2448" s="46">
        <v>1.4439999999999998E-2</v>
      </c>
      <c r="F2448" s="46">
        <v>1.9253333333333331E-2</v>
      </c>
      <c r="G2448" s="46">
        <v>2.4066666666666667E-2</v>
      </c>
      <c r="H2448" s="46">
        <v>2.8880000000000003E-2</v>
      </c>
      <c r="I2448" s="46">
        <v>3.3693333333333339E-2</v>
      </c>
      <c r="J2448" s="46">
        <v>3.8506666666666668E-2</v>
      </c>
      <c r="K2448" s="46">
        <v>4.3320000000000004E-2</v>
      </c>
      <c r="L2448" s="47">
        <v>4.8133333333333334E-2</v>
      </c>
    </row>
    <row r="2449" spans="1:12" ht="12.75">
      <c r="A2449" s="41">
        <v>2402</v>
      </c>
      <c r="B2449" s="49" t="s">
        <v>1654</v>
      </c>
      <c r="C2449" s="46">
        <v>1.0286666666666666E-2</v>
      </c>
      <c r="D2449" s="46">
        <v>2.0573333333333332E-2</v>
      </c>
      <c r="E2449" s="46">
        <v>3.0859999999999999E-2</v>
      </c>
      <c r="F2449" s="46">
        <v>4.1146666666666665E-2</v>
      </c>
      <c r="G2449" s="46">
        <v>5.1433333333333331E-2</v>
      </c>
      <c r="H2449" s="46">
        <v>6.1719999999999997E-2</v>
      </c>
      <c r="I2449" s="46">
        <v>7.2006666666666663E-2</v>
      </c>
      <c r="J2449" s="46">
        <v>8.2293333333333329E-2</v>
      </c>
      <c r="K2449" s="46">
        <v>9.2579999999999982E-2</v>
      </c>
      <c r="L2449" s="47">
        <v>0.10286666666666665</v>
      </c>
    </row>
    <row r="2450" spans="1:12" ht="12.75">
      <c r="A2450" s="41">
        <v>2403</v>
      </c>
      <c r="B2450" s="49" t="s">
        <v>1654</v>
      </c>
      <c r="C2450" s="46">
        <v>1.3049999999999999E-2</v>
      </c>
      <c r="D2450" s="46">
        <v>2.6099999999999998E-2</v>
      </c>
      <c r="E2450" s="46">
        <v>3.9149999999999997E-2</v>
      </c>
      <c r="F2450" s="46">
        <v>5.2199999999999996E-2</v>
      </c>
      <c r="G2450" s="46">
        <v>6.5250000000000002E-2</v>
      </c>
      <c r="H2450" s="46">
        <v>7.8299999999999995E-2</v>
      </c>
      <c r="I2450" s="46">
        <v>9.1349999999999987E-2</v>
      </c>
      <c r="J2450" s="46">
        <v>0.10439999999999999</v>
      </c>
      <c r="K2450" s="46">
        <v>0.11745</v>
      </c>
      <c r="L2450" s="47">
        <v>0.1305</v>
      </c>
    </row>
    <row r="2451" spans="1:12" ht="12.75">
      <c r="A2451" s="41">
        <v>2404</v>
      </c>
      <c r="B2451" s="49" t="s">
        <v>1655</v>
      </c>
      <c r="C2451" s="46">
        <v>1E-4</v>
      </c>
      <c r="D2451" s="46">
        <v>2.0000000000000001E-4</v>
      </c>
      <c r="E2451" s="46">
        <v>3.0000000000000003E-4</v>
      </c>
      <c r="F2451" s="46">
        <v>4.0000000000000002E-4</v>
      </c>
      <c r="G2451" s="46">
        <v>5.0000000000000001E-4</v>
      </c>
      <c r="H2451" s="46">
        <v>6.0000000000000006E-4</v>
      </c>
      <c r="I2451" s="46">
        <v>7.000000000000001E-4</v>
      </c>
      <c r="J2451" s="46">
        <v>8.0000000000000015E-4</v>
      </c>
      <c r="K2451" s="46">
        <v>9.0000000000000019E-4</v>
      </c>
      <c r="L2451" s="47">
        <v>1.0000000000000002E-3</v>
      </c>
    </row>
    <row r="2452" spans="1:12" ht="12.75">
      <c r="A2452" s="41">
        <v>2405</v>
      </c>
      <c r="B2452" s="49" t="s">
        <v>1656</v>
      </c>
      <c r="C2452" s="46">
        <v>4.5999999999999999E-3</v>
      </c>
      <c r="D2452" s="46">
        <v>9.1999999999999998E-3</v>
      </c>
      <c r="E2452" s="46">
        <v>1.38E-2</v>
      </c>
      <c r="F2452" s="46">
        <v>1.84E-2</v>
      </c>
      <c r="G2452" s="46">
        <v>2.3E-2</v>
      </c>
      <c r="H2452" s="46">
        <v>2.76E-2</v>
      </c>
      <c r="I2452" s="46">
        <v>3.2199999999999999E-2</v>
      </c>
      <c r="J2452" s="46">
        <v>3.6799999999999999E-2</v>
      </c>
      <c r="K2452" s="46">
        <v>4.1399999999999992E-2</v>
      </c>
      <c r="L2452" s="47">
        <v>4.5999999999999992E-2</v>
      </c>
    </row>
    <row r="2453" spans="1:12" ht="12.75">
      <c r="A2453" s="41">
        <v>2406</v>
      </c>
      <c r="B2453" s="49" t="s">
        <v>1657</v>
      </c>
      <c r="C2453" s="46">
        <v>2.0233333333333331E-3</v>
      </c>
      <c r="D2453" s="46">
        <v>4.0466666666666663E-3</v>
      </c>
      <c r="E2453" s="46">
        <v>6.069999999999999E-3</v>
      </c>
      <c r="F2453" s="46">
        <v>8.0933333333333326E-3</v>
      </c>
      <c r="G2453" s="46">
        <v>1.0116666666666666E-2</v>
      </c>
      <c r="H2453" s="46">
        <v>1.2139999999999998E-2</v>
      </c>
      <c r="I2453" s="46">
        <v>1.4163333333333333E-2</v>
      </c>
      <c r="J2453" s="46">
        <v>1.6186666666666665E-2</v>
      </c>
      <c r="K2453" s="46">
        <v>1.821E-2</v>
      </c>
      <c r="L2453" s="47">
        <v>2.0233333333333332E-2</v>
      </c>
    </row>
    <row r="2454" spans="1:12" ht="12.75">
      <c r="A2454" s="41">
        <v>2407</v>
      </c>
      <c r="B2454" s="49" t="s">
        <v>1658</v>
      </c>
      <c r="C2454" s="46">
        <v>1.9999999999999998E-5</v>
      </c>
      <c r="D2454" s="46">
        <v>3.9999999999999996E-5</v>
      </c>
      <c r="E2454" s="46">
        <v>5.9999999999999995E-5</v>
      </c>
      <c r="F2454" s="46">
        <v>7.9999999999999993E-5</v>
      </c>
      <c r="G2454" s="46">
        <v>1E-4</v>
      </c>
      <c r="H2454" s="46">
        <v>1.2000000000000002E-4</v>
      </c>
      <c r="I2454" s="46">
        <v>1.4000000000000001E-4</v>
      </c>
      <c r="J2454" s="46">
        <v>1.6000000000000001E-4</v>
      </c>
      <c r="K2454" s="46">
        <v>1.8000000000000004E-4</v>
      </c>
      <c r="L2454" s="47">
        <v>2.0000000000000001E-4</v>
      </c>
    </row>
    <row r="2455" spans="1:12" ht="12.75">
      <c r="A2455" s="41">
        <v>2408</v>
      </c>
      <c r="B2455" s="49" t="s">
        <v>1659</v>
      </c>
      <c r="C2455" s="46">
        <v>4.0000000000000002E-4</v>
      </c>
      <c r="D2455" s="46">
        <v>8.0000000000000004E-4</v>
      </c>
      <c r="E2455" s="46">
        <v>1.2000000000000001E-3</v>
      </c>
      <c r="F2455" s="46">
        <v>1.6000000000000001E-3</v>
      </c>
      <c r="G2455" s="46">
        <v>2E-3</v>
      </c>
      <c r="H2455" s="46">
        <v>2.4000000000000002E-3</v>
      </c>
      <c r="I2455" s="46">
        <v>2.8000000000000004E-3</v>
      </c>
      <c r="J2455" s="46">
        <v>3.2000000000000006E-3</v>
      </c>
      <c r="K2455" s="46">
        <v>3.6000000000000008E-3</v>
      </c>
      <c r="L2455" s="47">
        <v>4.000000000000001E-3</v>
      </c>
    </row>
    <row r="2456" spans="1:12" ht="12.75">
      <c r="A2456" s="41">
        <v>2409</v>
      </c>
      <c r="B2456" s="49" t="s">
        <v>1660</v>
      </c>
      <c r="C2456" s="46">
        <v>1.2433333333333333E-3</v>
      </c>
      <c r="D2456" s="46">
        <v>2.4866666666666665E-3</v>
      </c>
      <c r="E2456" s="46">
        <v>3.7299999999999998E-3</v>
      </c>
      <c r="F2456" s="46">
        <v>4.9733333333333331E-3</v>
      </c>
      <c r="G2456" s="46">
        <v>6.2166666666666672E-3</v>
      </c>
      <c r="H2456" s="46">
        <v>7.4599999999999996E-3</v>
      </c>
      <c r="I2456" s="46">
        <v>8.703333333333332E-3</v>
      </c>
      <c r="J2456" s="46">
        <v>9.9466666666666662E-3</v>
      </c>
      <c r="K2456" s="46">
        <v>1.1189999999999999E-2</v>
      </c>
      <c r="L2456" s="47">
        <v>1.2433333333333331E-2</v>
      </c>
    </row>
    <row r="2457" spans="1:12" ht="12.75">
      <c r="A2457" s="41">
        <v>2410</v>
      </c>
      <c r="B2457" s="49" t="s">
        <v>1661</v>
      </c>
      <c r="C2457" s="46">
        <v>1.2000000000000001E-3</v>
      </c>
      <c r="D2457" s="46">
        <v>2.4000000000000002E-3</v>
      </c>
      <c r="E2457" s="46">
        <v>3.6000000000000003E-3</v>
      </c>
      <c r="F2457" s="46">
        <v>4.8000000000000004E-3</v>
      </c>
      <c r="G2457" s="46">
        <v>6.0000000000000001E-3</v>
      </c>
      <c r="H2457" s="46">
        <v>7.2000000000000007E-3</v>
      </c>
      <c r="I2457" s="46">
        <v>8.4000000000000012E-3</v>
      </c>
      <c r="J2457" s="46">
        <v>9.6000000000000009E-3</v>
      </c>
      <c r="K2457" s="46">
        <v>1.0800000000000002E-2</v>
      </c>
      <c r="L2457" s="47">
        <v>1.2000000000000004E-2</v>
      </c>
    </row>
    <row r="2458" spans="1:12" ht="12.75">
      <c r="A2458" s="41">
        <v>2411</v>
      </c>
      <c r="B2458" s="49" t="s">
        <v>1662</v>
      </c>
      <c r="C2458" s="46">
        <v>1.3999999999999999E-4</v>
      </c>
      <c r="D2458" s="46">
        <v>2.7999999999999998E-4</v>
      </c>
      <c r="E2458" s="46">
        <v>4.1999999999999996E-4</v>
      </c>
      <c r="F2458" s="46">
        <v>5.5999999999999995E-4</v>
      </c>
      <c r="G2458" s="46">
        <v>6.9999999999999999E-4</v>
      </c>
      <c r="H2458" s="46">
        <v>8.3999999999999993E-4</v>
      </c>
      <c r="I2458" s="46">
        <v>9.7999999999999997E-4</v>
      </c>
      <c r="J2458" s="46">
        <v>1.1199999999999999E-3</v>
      </c>
      <c r="K2458" s="46">
        <v>1.2599999999999998E-3</v>
      </c>
      <c r="L2458" s="47">
        <v>1.3999999999999998E-3</v>
      </c>
    </row>
    <row r="2459" spans="1:12" ht="12.75">
      <c r="A2459" s="41">
        <v>2412</v>
      </c>
      <c r="B2459" s="49" t="s">
        <v>1662</v>
      </c>
      <c r="C2459" s="46">
        <v>6.0000000000000008E-5</v>
      </c>
      <c r="D2459" s="46">
        <v>1.2000000000000002E-4</v>
      </c>
      <c r="E2459" s="46">
        <v>1.8000000000000004E-4</v>
      </c>
      <c r="F2459" s="46">
        <v>2.4000000000000003E-4</v>
      </c>
      <c r="G2459" s="46">
        <v>3.0000000000000003E-4</v>
      </c>
      <c r="H2459" s="46">
        <v>3.6000000000000002E-4</v>
      </c>
      <c r="I2459" s="46">
        <v>4.2000000000000002E-4</v>
      </c>
      <c r="J2459" s="46">
        <v>4.8000000000000007E-4</v>
      </c>
      <c r="K2459" s="46">
        <v>5.4000000000000001E-4</v>
      </c>
      <c r="L2459" s="47">
        <v>6.0000000000000006E-4</v>
      </c>
    </row>
    <row r="2460" spans="1:12" ht="12.75">
      <c r="A2460" s="41">
        <v>2413</v>
      </c>
      <c r="B2460" s="49" t="s">
        <v>1662</v>
      </c>
      <c r="C2460" s="46">
        <v>1.3040000000000001E-2</v>
      </c>
      <c r="D2460" s="46">
        <v>2.6080000000000002E-2</v>
      </c>
      <c r="E2460" s="46">
        <v>3.9120000000000002E-2</v>
      </c>
      <c r="F2460" s="46">
        <v>5.2160000000000005E-2</v>
      </c>
      <c r="G2460" s="46">
        <v>6.5200000000000008E-2</v>
      </c>
      <c r="H2460" s="46">
        <v>7.8240000000000004E-2</v>
      </c>
      <c r="I2460" s="46">
        <v>9.128E-2</v>
      </c>
      <c r="J2460" s="46">
        <v>0.10432</v>
      </c>
      <c r="K2460" s="46">
        <v>0.11735999999999999</v>
      </c>
      <c r="L2460" s="47">
        <v>0.13039999999999999</v>
      </c>
    </row>
    <row r="2461" spans="1:12" ht="12.75">
      <c r="A2461" s="41">
        <v>2414</v>
      </c>
      <c r="B2461" s="49" t="s">
        <v>1662</v>
      </c>
      <c r="C2461" s="46">
        <v>4.2666666666666672E-4</v>
      </c>
      <c r="D2461" s="46">
        <v>8.5333333333333344E-4</v>
      </c>
      <c r="E2461" s="46">
        <v>1.2800000000000001E-3</v>
      </c>
      <c r="F2461" s="46">
        <v>1.7066666666666669E-3</v>
      </c>
      <c r="G2461" s="46">
        <v>2.1333333333333334E-3</v>
      </c>
      <c r="H2461" s="46">
        <v>2.5599999999999998E-3</v>
      </c>
      <c r="I2461" s="46">
        <v>2.9866666666666665E-3</v>
      </c>
      <c r="J2461" s="46">
        <v>3.4133333333333333E-3</v>
      </c>
      <c r="K2461" s="46">
        <v>3.8399999999999997E-3</v>
      </c>
      <c r="L2461" s="47">
        <v>4.266666666666666E-3</v>
      </c>
    </row>
    <row r="2462" spans="1:12" ht="12.75">
      <c r="A2462" s="41">
        <v>2415</v>
      </c>
      <c r="B2462" s="49" t="s">
        <v>1663</v>
      </c>
      <c r="C2462" s="46">
        <v>4.1999999999999996E-4</v>
      </c>
      <c r="D2462" s="46">
        <v>8.3999999999999993E-4</v>
      </c>
      <c r="E2462" s="46">
        <v>1.2599999999999998E-3</v>
      </c>
      <c r="F2462" s="46">
        <v>1.6799999999999999E-3</v>
      </c>
      <c r="G2462" s="46">
        <v>2.0999999999999994E-3</v>
      </c>
      <c r="H2462" s="46">
        <v>2.5199999999999997E-3</v>
      </c>
      <c r="I2462" s="46">
        <v>2.939999999999999E-3</v>
      </c>
      <c r="J2462" s="46">
        <v>3.3599999999999993E-3</v>
      </c>
      <c r="K2462" s="46">
        <v>3.7799999999999986E-3</v>
      </c>
      <c r="L2462" s="47">
        <v>4.1999999999999989E-3</v>
      </c>
    </row>
    <row r="2463" spans="1:12" ht="12.75">
      <c r="A2463" s="41">
        <v>2416</v>
      </c>
      <c r="B2463" s="49" t="s">
        <v>1664</v>
      </c>
      <c r="C2463" s="46">
        <v>2.3333333333333333E-4</v>
      </c>
      <c r="D2463" s="46">
        <v>4.6666666666666666E-4</v>
      </c>
      <c r="E2463" s="46">
        <v>6.9999999999999999E-4</v>
      </c>
      <c r="F2463" s="46">
        <v>9.3333333333333332E-4</v>
      </c>
      <c r="G2463" s="46">
        <v>1.1666666666666668E-3</v>
      </c>
      <c r="H2463" s="46">
        <v>1.4000000000000002E-3</v>
      </c>
      <c r="I2463" s="46">
        <v>1.6333333333333334E-3</v>
      </c>
      <c r="J2463" s="46">
        <v>1.8666666666666666E-3</v>
      </c>
      <c r="K2463" s="46">
        <v>2.0999999999999999E-3</v>
      </c>
      <c r="L2463" s="47">
        <v>2.3333333333333331E-3</v>
      </c>
    </row>
    <row r="2464" spans="1:12" ht="12.75">
      <c r="A2464" s="41">
        <v>2417</v>
      </c>
      <c r="B2464" s="49" t="s">
        <v>1665</v>
      </c>
      <c r="C2464" s="46">
        <v>2.9333333333333327E-4</v>
      </c>
      <c r="D2464" s="46">
        <v>5.8666666666666654E-4</v>
      </c>
      <c r="E2464" s="46">
        <v>8.7999999999999981E-4</v>
      </c>
      <c r="F2464" s="46">
        <v>1.1733333333333331E-3</v>
      </c>
      <c r="G2464" s="46">
        <v>1.4666666666666665E-3</v>
      </c>
      <c r="H2464" s="46">
        <v>1.7599999999999998E-3</v>
      </c>
      <c r="I2464" s="46">
        <v>2.0533333333333332E-3</v>
      </c>
      <c r="J2464" s="46">
        <v>2.3466666666666666E-3</v>
      </c>
      <c r="K2464" s="46">
        <v>2.64E-3</v>
      </c>
      <c r="L2464" s="47">
        <v>2.9333333333333329E-3</v>
      </c>
    </row>
    <row r="2465" spans="1:12" ht="12.75">
      <c r="A2465" s="41">
        <v>2418</v>
      </c>
      <c r="B2465" s="49" t="s">
        <v>1666</v>
      </c>
      <c r="C2465" s="46">
        <v>5.1266666666666665E-3</v>
      </c>
      <c r="D2465" s="46">
        <v>1.0253333333333333E-2</v>
      </c>
      <c r="E2465" s="46">
        <v>1.538E-2</v>
      </c>
      <c r="F2465" s="46">
        <v>2.0506666666666666E-2</v>
      </c>
      <c r="G2465" s="46">
        <v>2.5633333333333334E-2</v>
      </c>
      <c r="H2465" s="46">
        <v>3.0759999999999999E-2</v>
      </c>
      <c r="I2465" s="46">
        <v>3.5886666666666664E-2</v>
      </c>
      <c r="J2465" s="46">
        <v>4.1013333333333332E-2</v>
      </c>
      <c r="K2465" s="46">
        <v>4.6139999999999994E-2</v>
      </c>
      <c r="L2465" s="47">
        <v>5.1266666666666655E-2</v>
      </c>
    </row>
    <row r="2466" spans="1:12" ht="12.75">
      <c r="A2466" s="41">
        <v>2419</v>
      </c>
      <c r="B2466" s="49" t="s">
        <v>1667</v>
      </c>
      <c r="C2466" s="46">
        <v>2.8666666666666673E-4</v>
      </c>
      <c r="D2466" s="46">
        <v>5.7333333333333346E-4</v>
      </c>
      <c r="E2466" s="46">
        <v>8.600000000000002E-4</v>
      </c>
      <c r="F2466" s="46">
        <v>1.1466666666666669E-3</v>
      </c>
      <c r="G2466" s="46">
        <v>1.4333333333333333E-3</v>
      </c>
      <c r="H2466" s="46">
        <v>1.7200000000000002E-3</v>
      </c>
      <c r="I2466" s="46">
        <v>2.0066666666666666E-3</v>
      </c>
      <c r="J2466" s="46">
        <v>2.2933333333333334E-3</v>
      </c>
      <c r="K2466" s="46">
        <v>2.5799999999999998E-3</v>
      </c>
      <c r="L2466" s="47">
        <v>2.8666666666666667E-3</v>
      </c>
    </row>
    <row r="2467" spans="1:12" ht="12.75">
      <c r="A2467" s="41">
        <v>2420</v>
      </c>
      <c r="B2467" s="49" t="s">
        <v>1668</v>
      </c>
      <c r="C2467" s="46">
        <v>3.3333333333333338E-4</v>
      </c>
      <c r="D2467" s="46">
        <v>6.6666666666666675E-4</v>
      </c>
      <c r="E2467" s="46">
        <v>1E-3</v>
      </c>
      <c r="F2467" s="46">
        <v>1.3333333333333335E-3</v>
      </c>
      <c r="G2467" s="46">
        <v>1.6666666666666666E-3</v>
      </c>
      <c r="H2467" s="46">
        <v>2E-3</v>
      </c>
      <c r="I2467" s="46">
        <v>2.3333333333333331E-3</v>
      </c>
      <c r="J2467" s="46">
        <v>2.6666666666666666E-3</v>
      </c>
      <c r="K2467" s="46">
        <v>3.0000000000000001E-3</v>
      </c>
      <c r="L2467" s="47">
        <v>3.3333333333333331E-3</v>
      </c>
    </row>
    <row r="2468" spans="1:12" ht="12.75">
      <c r="A2468" s="41">
        <v>2421</v>
      </c>
      <c r="B2468" s="49" t="s">
        <v>1668</v>
      </c>
      <c r="C2468" s="46">
        <v>3.0666666666666668E-4</v>
      </c>
      <c r="D2468" s="46">
        <v>6.1333333333333335E-4</v>
      </c>
      <c r="E2468" s="46">
        <v>9.2000000000000003E-4</v>
      </c>
      <c r="F2468" s="46">
        <v>1.2266666666666667E-3</v>
      </c>
      <c r="G2468" s="46">
        <v>1.5333333333333332E-3</v>
      </c>
      <c r="H2468" s="46">
        <v>1.8399999999999996E-3</v>
      </c>
      <c r="I2468" s="46">
        <v>2.1466666666666665E-3</v>
      </c>
      <c r="J2468" s="46">
        <v>2.453333333333333E-3</v>
      </c>
      <c r="K2468" s="46">
        <v>2.7599999999999994E-3</v>
      </c>
      <c r="L2468" s="47">
        <v>3.0666666666666663E-3</v>
      </c>
    </row>
    <row r="2469" spans="1:12" ht="12.75">
      <c r="A2469" s="41">
        <v>2422</v>
      </c>
      <c r="B2469" s="49" t="s">
        <v>1669</v>
      </c>
      <c r="C2469" s="46">
        <v>1.3333333333333335E-5</v>
      </c>
      <c r="D2469" s="46">
        <v>2.666666666666667E-5</v>
      </c>
      <c r="E2469" s="46">
        <v>4.0000000000000003E-5</v>
      </c>
      <c r="F2469" s="46">
        <v>5.333333333333334E-5</v>
      </c>
      <c r="G2469" s="46">
        <v>6.666666666666667E-5</v>
      </c>
      <c r="H2469" s="46">
        <v>7.9999999999999993E-5</v>
      </c>
      <c r="I2469" s="46">
        <v>9.333333333333333E-5</v>
      </c>
      <c r="J2469" s="46">
        <v>1.0666666666666667E-4</v>
      </c>
      <c r="K2469" s="46">
        <v>1.1999999999999999E-4</v>
      </c>
      <c r="L2469" s="47">
        <v>1.3333333333333331E-4</v>
      </c>
    </row>
    <row r="2470" spans="1:12" ht="12.75">
      <c r="A2470" s="41">
        <v>2423</v>
      </c>
      <c r="B2470" s="49" t="s">
        <v>1670</v>
      </c>
      <c r="C2470" s="46">
        <v>1.9666666666666666E-4</v>
      </c>
      <c r="D2470" s="46">
        <v>3.9333333333333332E-4</v>
      </c>
      <c r="E2470" s="46">
        <v>5.9000000000000003E-4</v>
      </c>
      <c r="F2470" s="46">
        <v>7.8666666666666663E-4</v>
      </c>
      <c r="G2470" s="46">
        <v>9.8333333333333345E-4</v>
      </c>
      <c r="H2470" s="46">
        <v>1.1800000000000001E-3</v>
      </c>
      <c r="I2470" s="46">
        <v>1.3766666666666669E-3</v>
      </c>
      <c r="J2470" s="46">
        <v>1.5733333333333333E-3</v>
      </c>
      <c r="K2470" s="46">
        <v>1.7700000000000001E-3</v>
      </c>
      <c r="L2470" s="47">
        <v>1.9666666666666669E-3</v>
      </c>
    </row>
    <row r="2471" spans="1:12" ht="12.75">
      <c r="A2471" s="41">
        <v>2424</v>
      </c>
      <c r="B2471" s="49" t="s">
        <v>1671</v>
      </c>
      <c r="C2471" s="46">
        <v>6.8333333333333332E-4</v>
      </c>
      <c r="D2471" s="46">
        <v>1.3666666666666666E-3</v>
      </c>
      <c r="E2471" s="46">
        <v>2.0499999999999997E-3</v>
      </c>
      <c r="F2471" s="46">
        <v>2.7333333333333333E-3</v>
      </c>
      <c r="G2471" s="46">
        <v>3.4166666666666668E-3</v>
      </c>
      <c r="H2471" s="46">
        <v>4.0999999999999995E-3</v>
      </c>
      <c r="I2471" s="46">
        <v>4.783333333333333E-3</v>
      </c>
      <c r="J2471" s="46">
        <v>5.4666666666666665E-3</v>
      </c>
      <c r="K2471" s="46">
        <v>6.1499999999999992E-3</v>
      </c>
      <c r="L2471" s="47">
        <v>6.8333333333333319E-3</v>
      </c>
    </row>
    <row r="2472" spans="1:12" ht="12.75">
      <c r="A2472" s="41">
        <v>2425</v>
      </c>
      <c r="B2472" s="49" t="s">
        <v>1672</v>
      </c>
      <c r="C2472" s="46">
        <v>1.6666666666666664E-5</v>
      </c>
      <c r="D2472" s="46">
        <v>3.3333333333333328E-5</v>
      </c>
      <c r="E2472" s="46">
        <v>4.9999999999999996E-5</v>
      </c>
      <c r="F2472" s="46">
        <v>6.6666666666666656E-5</v>
      </c>
      <c r="G2472" s="46">
        <v>8.3333333333333331E-5</v>
      </c>
      <c r="H2472" s="46">
        <v>9.9999999999999991E-5</v>
      </c>
      <c r="I2472" s="46">
        <v>1.1666666666666665E-4</v>
      </c>
      <c r="J2472" s="46">
        <v>1.3333333333333331E-4</v>
      </c>
      <c r="K2472" s="46">
        <v>1.4999999999999999E-4</v>
      </c>
      <c r="L2472" s="47">
        <v>1.6666666666666666E-4</v>
      </c>
    </row>
    <row r="2473" spans="1:12" ht="12.75">
      <c r="A2473" s="41">
        <v>2426</v>
      </c>
      <c r="B2473" s="49" t="s">
        <v>1673</v>
      </c>
      <c r="C2473" s="46">
        <v>1.8333333333333333E-3</v>
      </c>
      <c r="D2473" s="46">
        <v>3.6666666666666666E-3</v>
      </c>
      <c r="E2473" s="46">
        <v>5.4999999999999997E-3</v>
      </c>
      <c r="F2473" s="46">
        <v>7.3333333333333332E-3</v>
      </c>
      <c r="G2473" s="46">
        <v>9.1666666666666667E-3</v>
      </c>
      <c r="H2473" s="46">
        <v>1.0999999999999999E-2</v>
      </c>
      <c r="I2473" s="46">
        <v>1.2833333333333332E-2</v>
      </c>
      <c r="J2473" s="46">
        <v>1.4666666666666665E-2</v>
      </c>
      <c r="K2473" s="46">
        <v>1.6499999999999997E-2</v>
      </c>
      <c r="L2473" s="47">
        <v>1.833333333333333E-2</v>
      </c>
    </row>
    <row r="2474" spans="1:12" ht="12.75">
      <c r="A2474" s="41">
        <v>2427</v>
      </c>
      <c r="B2474" s="49" t="s">
        <v>1674</v>
      </c>
      <c r="C2474" s="46">
        <v>2.3333333333333332E-5</v>
      </c>
      <c r="D2474" s="46">
        <v>4.6666666666666665E-5</v>
      </c>
      <c r="E2474" s="46">
        <v>6.9999999999999994E-5</v>
      </c>
      <c r="F2474" s="46">
        <v>9.333333333333333E-5</v>
      </c>
      <c r="G2474" s="46">
        <v>1.1666666666666665E-4</v>
      </c>
      <c r="H2474" s="46">
        <v>1.3999999999999999E-4</v>
      </c>
      <c r="I2474" s="46">
        <v>1.6333333333333331E-4</v>
      </c>
      <c r="J2474" s="46">
        <v>1.8666666666666663E-4</v>
      </c>
      <c r="K2474" s="46">
        <v>2.0999999999999995E-4</v>
      </c>
      <c r="L2474" s="47">
        <v>2.3333333333333328E-4</v>
      </c>
    </row>
    <row r="2475" spans="1:12" ht="12.75">
      <c r="A2475" s="41">
        <v>2428</v>
      </c>
      <c r="B2475" s="49" t="s">
        <v>1675</v>
      </c>
      <c r="C2475" s="46">
        <v>1.6666666666666664E-5</v>
      </c>
      <c r="D2475" s="46">
        <v>3.3333333333333328E-5</v>
      </c>
      <c r="E2475" s="46">
        <v>4.9999999999999996E-5</v>
      </c>
      <c r="F2475" s="46">
        <v>6.6666666666666656E-5</v>
      </c>
      <c r="G2475" s="46">
        <v>8.3333333333333331E-5</v>
      </c>
      <c r="H2475" s="46">
        <v>9.9999999999999991E-5</v>
      </c>
      <c r="I2475" s="46">
        <v>1.1666666666666665E-4</v>
      </c>
      <c r="J2475" s="46">
        <v>1.3333333333333331E-4</v>
      </c>
      <c r="K2475" s="46">
        <v>1.4999999999999999E-4</v>
      </c>
      <c r="L2475" s="47">
        <v>1.6666666666666666E-4</v>
      </c>
    </row>
    <row r="2476" spans="1:12" ht="12.75">
      <c r="A2476" s="41">
        <v>2429</v>
      </c>
      <c r="B2476" s="49" t="s">
        <v>1676</v>
      </c>
      <c r="C2476" s="46">
        <v>2.0000000000000001E-4</v>
      </c>
      <c r="D2476" s="46">
        <v>4.0000000000000002E-4</v>
      </c>
      <c r="E2476" s="46">
        <v>6.0000000000000006E-4</v>
      </c>
      <c r="F2476" s="46">
        <v>8.0000000000000004E-4</v>
      </c>
      <c r="G2476" s="46">
        <v>1E-3</v>
      </c>
      <c r="H2476" s="46">
        <v>1.2000000000000001E-3</v>
      </c>
      <c r="I2476" s="46">
        <v>1.4000000000000002E-3</v>
      </c>
      <c r="J2476" s="46">
        <v>1.6000000000000003E-3</v>
      </c>
      <c r="K2476" s="46">
        <v>1.8000000000000004E-3</v>
      </c>
      <c r="L2476" s="47">
        <v>2.0000000000000005E-3</v>
      </c>
    </row>
    <row r="2477" spans="1:12" ht="12.75">
      <c r="A2477" s="41">
        <v>2430</v>
      </c>
      <c r="B2477" s="49" t="s">
        <v>1677</v>
      </c>
      <c r="C2477" s="46">
        <v>1.5366666666666666E-3</v>
      </c>
      <c r="D2477" s="46">
        <v>3.0733333333333333E-3</v>
      </c>
      <c r="E2477" s="46">
        <v>4.6099999999999995E-3</v>
      </c>
      <c r="F2477" s="46">
        <v>6.1466666666666666E-3</v>
      </c>
      <c r="G2477" s="46">
        <v>7.6833333333333319E-3</v>
      </c>
      <c r="H2477" s="46">
        <v>9.219999999999999E-3</v>
      </c>
      <c r="I2477" s="46">
        <v>1.0756666666666664E-2</v>
      </c>
      <c r="J2477" s="46">
        <v>1.2293333333333333E-2</v>
      </c>
      <c r="K2477" s="46">
        <v>1.3829999999999999E-2</v>
      </c>
      <c r="L2477" s="47">
        <v>1.5366666666666664E-2</v>
      </c>
    </row>
    <row r="2478" spans="1:12" ht="12.75">
      <c r="A2478" s="41">
        <v>2431</v>
      </c>
      <c r="B2478" s="49" t="s">
        <v>1678</v>
      </c>
      <c r="C2478" s="46">
        <v>5.0000000000000002E-5</v>
      </c>
      <c r="D2478" s="46">
        <v>1E-4</v>
      </c>
      <c r="E2478" s="46">
        <v>1.5000000000000001E-4</v>
      </c>
      <c r="F2478" s="46">
        <v>2.0000000000000001E-4</v>
      </c>
      <c r="G2478" s="46">
        <v>2.5000000000000001E-4</v>
      </c>
      <c r="H2478" s="46">
        <v>3.0000000000000003E-4</v>
      </c>
      <c r="I2478" s="46">
        <v>3.5000000000000005E-4</v>
      </c>
      <c r="J2478" s="46">
        <v>4.0000000000000007E-4</v>
      </c>
      <c r="K2478" s="46">
        <v>4.500000000000001E-4</v>
      </c>
      <c r="L2478" s="47">
        <v>5.0000000000000012E-4</v>
      </c>
    </row>
    <row r="2479" spans="1:12" ht="12.75">
      <c r="A2479" s="41">
        <v>2432</v>
      </c>
      <c r="B2479" s="49" t="s">
        <v>1679</v>
      </c>
      <c r="C2479" s="46">
        <v>5.1233333333333339E-3</v>
      </c>
      <c r="D2479" s="46">
        <v>1.0246666666666668E-2</v>
      </c>
      <c r="E2479" s="46">
        <v>1.5370000000000002E-2</v>
      </c>
      <c r="F2479" s="46">
        <v>2.0493333333333336E-2</v>
      </c>
      <c r="G2479" s="46">
        <v>2.561666666666667E-2</v>
      </c>
      <c r="H2479" s="46">
        <v>3.0740000000000003E-2</v>
      </c>
      <c r="I2479" s="46">
        <v>3.5863333333333337E-2</v>
      </c>
      <c r="J2479" s="46">
        <v>4.0986666666666671E-2</v>
      </c>
      <c r="K2479" s="46">
        <v>4.6110000000000012E-2</v>
      </c>
      <c r="L2479" s="47">
        <v>5.1233333333333346E-2</v>
      </c>
    </row>
    <row r="2480" spans="1:12" ht="12.75">
      <c r="A2480" s="41">
        <v>2433</v>
      </c>
      <c r="B2480" s="49" t="s">
        <v>1680</v>
      </c>
      <c r="C2480" s="46">
        <v>5.2333333333333333E-4</v>
      </c>
      <c r="D2480" s="46">
        <v>1.0466666666666667E-3</v>
      </c>
      <c r="E2480" s="46">
        <v>1.57E-3</v>
      </c>
      <c r="F2480" s="46">
        <v>2.0933333333333333E-3</v>
      </c>
      <c r="G2480" s="46">
        <v>2.6166666666666673E-3</v>
      </c>
      <c r="H2480" s="46">
        <v>3.1400000000000004E-3</v>
      </c>
      <c r="I2480" s="46">
        <v>3.6633333333333344E-3</v>
      </c>
      <c r="J2480" s="46">
        <v>4.1866666666666675E-3</v>
      </c>
      <c r="K2480" s="46">
        <v>4.7100000000000015E-3</v>
      </c>
      <c r="L2480" s="47">
        <v>5.2333333333333346E-3</v>
      </c>
    </row>
    <row r="2481" spans="1:12" ht="12.75">
      <c r="A2481" s="41">
        <v>2434</v>
      </c>
      <c r="B2481" s="49" t="s">
        <v>1680</v>
      </c>
      <c r="C2481" s="46">
        <v>4.3733333333333332E-3</v>
      </c>
      <c r="D2481" s="46">
        <v>8.7466666666666665E-3</v>
      </c>
      <c r="E2481" s="46">
        <v>1.312E-2</v>
      </c>
      <c r="F2481" s="46">
        <v>1.7493333333333333E-2</v>
      </c>
      <c r="G2481" s="46">
        <v>2.186666666666667E-2</v>
      </c>
      <c r="H2481" s="46">
        <v>2.6240000000000006E-2</v>
      </c>
      <c r="I2481" s="46">
        <v>3.061333333333334E-2</v>
      </c>
      <c r="J2481" s="46">
        <v>3.4986666666666673E-2</v>
      </c>
      <c r="K2481" s="46">
        <v>3.9360000000000006E-2</v>
      </c>
      <c r="L2481" s="47">
        <v>4.3733333333333346E-2</v>
      </c>
    </row>
    <row r="2482" spans="1:12" ht="12.75">
      <c r="A2482" s="41">
        <v>2435</v>
      </c>
      <c r="B2482" s="49" t="s">
        <v>1681</v>
      </c>
      <c r="C2482" s="46">
        <v>1.1733333333333331E-3</v>
      </c>
      <c r="D2482" s="46">
        <v>2.3466666666666662E-3</v>
      </c>
      <c r="E2482" s="46">
        <v>3.5199999999999993E-3</v>
      </c>
      <c r="F2482" s="46">
        <v>4.6933333333333323E-3</v>
      </c>
      <c r="G2482" s="46">
        <v>5.8666666666666659E-3</v>
      </c>
      <c r="H2482" s="46">
        <v>7.0399999999999994E-3</v>
      </c>
      <c r="I2482" s="46">
        <v>8.2133333333333329E-3</v>
      </c>
      <c r="J2482" s="46">
        <v>9.3866666666666664E-3</v>
      </c>
      <c r="K2482" s="46">
        <v>1.056E-2</v>
      </c>
      <c r="L2482" s="47">
        <v>1.1733333333333332E-2</v>
      </c>
    </row>
    <row r="2483" spans="1:12" ht="12.75">
      <c r="A2483" s="41">
        <v>2436</v>
      </c>
      <c r="B2483" s="49" t="s">
        <v>1682</v>
      </c>
      <c r="C2483" s="46">
        <v>5.7700000000000008E-3</v>
      </c>
      <c r="D2483" s="46">
        <v>1.1540000000000002E-2</v>
      </c>
      <c r="E2483" s="46">
        <v>1.7310000000000002E-2</v>
      </c>
      <c r="F2483" s="46">
        <v>2.3080000000000003E-2</v>
      </c>
      <c r="G2483" s="46">
        <v>2.8850000000000001E-2</v>
      </c>
      <c r="H2483" s="46">
        <v>3.4620000000000005E-2</v>
      </c>
      <c r="I2483" s="46">
        <v>4.0390000000000009E-2</v>
      </c>
      <c r="J2483" s="46">
        <v>4.6160000000000007E-2</v>
      </c>
      <c r="K2483" s="46">
        <v>5.1930000000000004E-2</v>
      </c>
      <c r="L2483" s="47">
        <v>5.7700000000000001E-2</v>
      </c>
    </row>
    <row r="2484" spans="1:12" ht="12.75">
      <c r="A2484" s="41">
        <v>2437</v>
      </c>
      <c r="B2484" s="49" t="s">
        <v>1683</v>
      </c>
      <c r="C2484" s="46">
        <v>3.3333333333333328E-5</v>
      </c>
      <c r="D2484" s="46">
        <v>6.6666666666666656E-5</v>
      </c>
      <c r="E2484" s="46">
        <v>9.9999999999999991E-5</v>
      </c>
      <c r="F2484" s="46">
        <v>1.3333333333333331E-4</v>
      </c>
      <c r="G2484" s="46">
        <v>1.6666666666666666E-4</v>
      </c>
      <c r="H2484" s="46">
        <v>1.9999999999999998E-4</v>
      </c>
      <c r="I2484" s="46">
        <v>2.333333333333333E-4</v>
      </c>
      <c r="J2484" s="46">
        <v>2.6666666666666663E-4</v>
      </c>
      <c r="K2484" s="46">
        <v>2.9999999999999997E-4</v>
      </c>
      <c r="L2484" s="47">
        <v>3.3333333333333332E-4</v>
      </c>
    </row>
    <row r="2485" spans="1:12" ht="12.75">
      <c r="A2485" s="41">
        <v>2438</v>
      </c>
      <c r="B2485" s="49" t="s">
        <v>1684</v>
      </c>
      <c r="C2485" s="46">
        <v>2.5433333333333332E-3</v>
      </c>
      <c r="D2485" s="46">
        <v>5.0866666666666664E-3</v>
      </c>
      <c r="E2485" s="46">
        <v>7.6299999999999996E-3</v>
      </c>
      <c r="F2485" s="46">
        <v>1.0173333333333333E-2</v>
      </c>
      <c r="G2485" s="46">
        <v>1.2716666666666668E-2</v>
      </c>
      <c r="H2485" s="46">
        <v>1.5260000000000003E-2</v>
      </c>
      <c r="I2485" s="46">
        <v>1.7803333333333338E-2</v>
      </c>
      <c r="J2485" s="46">
        <v>2.0346666666666669E-2</v>
      </c>
      <c r="K2485" s="46">
        <v>2.2890000000000004E-2</v>
      </c>
      <c r="L2485" s="47">
        <v>2.5433333333333336E-2</v>
      </c>
    </row>
    <row r="2486" spans="1:12" ht="12.75">
      <c r="A2486" s="41">
        <v>2439</v>
      </c>
      <c r="B2486" s="49" t="s">
        <v>1685</v>
      </c>
      <c r="C2486" s="46">
        <v>1.5E-3</v>
      </c>
      <c r="D2486" s="46">
        <v>3.0000000000000001E-3</v>
      </c>
      <c r="E2486" s="46">
        <v>4.5000000000000005E-3</v>
      </c>
      <c r="F2486" s="46">
        <v>6.0000000000000001E-3</v>
      </c>
      <c r="G2486" s="46">
        <v>7.4999999999999997E-3</v>
      </c>
      <c r="H2486" s="46">
        <v>9.0000000000000011E-3</v>
      </c>
      <c r="I2486" s="46">
        <v>1.0500000000000001E-2</v>
      </c>
      <c r="J2486" s="46">
        <v>1.2E-2</v>
      </c>
      <c r="K2486" s="46">
        <v>1.3500000000000002E-2</v>
      </c>
      <c r="L2486" s="47">
        <v>1.5000000000000003E-2</v>
      </c>
    </row>
    <row r="2487" spans="1:12" ht="12.75">
      <c r="A2487" s="41">
        <v>2440</v>
      </c>
      <c r="B2487" s="49" t="s">
        <v>1686</v>
      </c>
      <c r="C2487" s="46">
        <v>1.3333333333333331E-4</v>
      </c>
      <c r="D2487" s="46">
        <v>2.6666666666666663E-4</v>
      </c>
      <c r="E2487" s="46">
        <v>3.9999999999999996E-4</v>
      </c>
      <c r="F2487" s="46">
        <v>5.3333333333333325E-4</v>
      </c>
      <c r="G2487" s="46">
        <v>6.6666666666666664E-4</v>
      </c>
      <c r="H2487" s="46">
        <v>7.9999999999999993E-4</v>
      </c>
      <c r="I2487" s="46">
        <v>9.3333333333333322E-4</v>
      </c>
      <c r="J2487" s="46">
        <v>1.0666666666666665E-3</v>
      </c>
      <c r="K2487" s="46">
        <v>1.1999999999999999E-3</v>
      </c>
      <c r="L2487" s="47">
        <v>1.3333333333333333E-3</v>
      </c>
    </row>
    <row r="2488" spans="1:12" ht="12.75">
      <c r="A2488" s="41">
        <v>2441</v>
      </c>
      <c r="B2488" s="49" t="s">
        <v>1687</v>
      </c>
      <c r="C2488" s="46">
        <v>7.3999999999999999E-4</v>
      </c>
      <c r="D2488" s="46">
        <v>1.48E-3</v>
      </c>
      <c r="E2488" s="46">
        <v>2.2199999999999998E-3</v>
      </c>
      <c r="F2488" s="46">
        <v>2.96E-3</v>
      </c>
      <c r="G2488" s="46">
        <v>3.7000000000000002E-3</v>
      </c>
      <c r="H2488" s="46">
        <v>4.4400000000000004E-3</v>
      </c>
      <c r="I2488" s="46">
        <v>5.1800000000000006E-3</v>
      </c>
      <c r="J2488" s="46">
        <v>5.9199999999999999E-3</v>
      </c>
      <c r="K2488" s="46">
        <v>6.660000000000001E-3</v>
      </c>
      <c r="L2488" s="47">
        <v>7.4000000000000003E-3</v>
      </c>
    </row>
    <row r="2489" spans="1:12" ht="12.75">
      <c r="A2489" s="41">
        <v>2442</v>
      </c>
      <c r="B2489" s="49" t="s">
        <v>1688</v>
      </c>
      <c r="C2489" s="46">
        <v>2.8333333333333335E-4</v>
      </c>
      <c r="D2489" s="46">
        <v>5.6666666666666671E-4</v>
      </c>
      <c r="E2489" s="46">
        <v>8.5000000000000006E-4</v>
      </c>
      <c r="F2489" s="46">
        <v>1.1333333333333334E-3</v>
      </c>
      <c r="G2489" s="46">
        <v>1.4166666666666666E-3</v>
      </c>
      <c r="H2489" s="46">
        <v>1.6999999999999997E-3</v>
      </c>
      <c r="I2489" s="46">
        <v>1.983333333333333E-3</v>
      </c>
      <c r="J2489" s="46">
        <v>2.2666666666666664E-3</v>
      </c>
      <c r="K2489" s="46">
        <v>2.5499999999999993E-3</v>
      </c>
      <c r="L2489" s="47">
        <v>2.8333333333333327E-3</v>
      </c>
    </row>
    <row r="2490" spans="1:12" ht="12.75">
      <c r="A2490" s="41">
        <v>2443</v>
      </c>
      <c r="B2490" s="49" t="s">
        <v>1688</v>
      </c>
      <c r="C2490" s="46">
        <v>7.5300000000000002E-3</v>
      </c>
      <c r="D2490" s="46">
        <v>1.506E-2</v>
      </c>
      <c r="E2490" s="46">
        <v>2.2589999999999999E-2</v>
      </c>
      <c r="F2490" s="46">
        <v>3.0120000000000001E-2</v>
      </c>
      <c r="G2490" s="46">
        <v>3.7650000000000003E-2</v>
      </c>
      <c r="H2490" s="46">
        <v>4.5179999999999998E-2</v>
      </c>
      <c r="I2490" s="46">
        <v>5.2710000000000007E-2</v>
      </c>
      <c r="J2490" s="46">
        <v>6.0240000000000002E-2</v>
      </c>
      <c r="K2490" s="46">
        <v>6.7769999999999997E-2</v>
      </c>
      <c r="L2490" s="47">
        <v>7.5299999999999992E-2</v>
      </c>
    </row>
    <row r="2491" spans="1:12" ht="12.75">
      <c r="A2491" s="41">
        <v>2444</v>
      </c>
      <c r="B2491" s="49" t="s">
        <v>1688</v>
      </c>
      <c r="C2491" s="46">
        <v>3.4666666666666665E-3</v>
      </c>
      <c r="D2491" s="46">
        <v>6.933333333333333E-3</v>
      </c>
      <c r="E2491" s="46">
        <v>1.04E-2</v>
      </c>
      <c r="F2491" s="46">
        <v>1.3866666666666666E-2</v>
      </c>
      <c r="G2491" s="46">
        <v>1.7333333333333333E-2</v>
      </c>
      <c r="H2491" s="46">
        <v>2.0799999999999999E-2</v>
      </c>
      <c r="I2491" s="46">
        <v>2.4266666666666666E-2</v>
      </c>
      <c r="J2491" s="46">
        <v>2.7733333333333332E-2</v>
      </c>
      <c r="K2491" s="46">
        <v>3.1199999999999999E-2</v>
      </c>
      <c r="L2491" s="47">
        <v>3.4666666666666665E-2</v>
      </c>
    </row>
    <row r="2492" spans="1:12" ht="12.75">
      <c r="A2492" s="41">
        <v>2445</v>
      </c>
      <c r="B2492" s="49" t="s">
        <v>1689</v>
      </c>
      <c r="C2492" s="46">
        <v>1.7333333333333334E-4</v>
      </c>
      <c r="D2492" s="46">
        <v>3.4666666666666667E-4</v>
      </c>
      <c r="E2492" s="46">
        <v>5.2000000000000006E-4</v>
      </c>
      <c r="F2492" s="46">
        <v>6.9333333333333334E-4</v>
      </c>
      <c r="G2492" s="46">
        <v>8.6666666666666663E-4</v>
      </c>
      <c r="H2492" s="46">
        <v>1.0400000000000001E-3</v>
      </c>
      <c r="I2492" s="46">
        <v>1.2133333333333334E-3</v>
      </c>
      <c r="J2492" s="46">
        <v>1.3866666666666667E-3</v>
      </c>
      <c r="K2492" s="46">
        <v>1.5600000000000002E-3</v>
      </c>
      <c r="L2492" s="47">
        <v>1.7333333333333337E-3</v>
      </c>
    </row>
    <row r="2493" spans="1:12" ht="12.75">
      <c r="A2493" s="41">
        <v>2446</v>
      </c>
      <c r="B2493" s="49" t="s">
        <v>1689</v>
      </c>
      <c r="C2493" s="46">
        <v>6.6666666666666656E-5</v>
      </c>
      <c r="D2493" s="46">
        <v>1.3333333333333331E-4</v>
      </c>
      <c r="E2493" s="46">
        <v>1.9999999999999998E-4</v>
      </c>
      <c r="F2493" s="46">
        <v>2.6666666666666663E-4</v>
      </c>
      <c r="G2493" s="46">
        <v>3.3333333333333332E-4</v>
      </c>
      <c r="H2493" s="46">
        <v>3.9999999999999996E-4</v>
      </c>
      <c r="I2493" s="46">
        <v>4.6666666666666661E-4</v>
      </c>
      <c r="J2493" s="46">
        <v>5.3333333333333325E-4</v>
      </c>
      <c r="K2493" s="46">
        <v>5.9999999999999995E-4</v>
      </c>
      <c r="L2493" s="47">
        <v>6.6666666666666664E-4</v>
      </c>
    </row>
    <row r="2494" spans="1:12" ht="12.75">
      <c r="A2494" s="41">
        <v>2447</v>
      </c>
      <c r="B2494" s="49" t="s">
        <v>1689</v>
      </c>
      <c r="C2494" s="46">
        <v>4.8000000000000007E-4</v>
      </c>
      <c r="D2494" s="46">
        <v>9.6000000000000013E-4</v>
      </c>
      <c r="E2494" s="46">
        <v>1.4400000000000003E-3</v>
      </c>
      <c r="F2494" s="46">
        <v>1.9200000000000003E-3</v>
      </c>
      <c r="G2494" s="46">
        <v>2.4000000000000002E-3</v>
      </c>
      <c r="H2494" s="46">
        <v>2.8800000000000002E-3</v>
      </c>
      <c r="I2494" s="46">
        <v>3.3600000000000001E-3</v>
      </c>
      <c r="J2494" s="46">
        <v>3.8400000000000005E-3</v>
      </c>
      <c r="K2494" s="46">
        <v>4.3200000000000001E-3</v>
      </c>
      <c r="L2494" s="47">
        <v>4.8000000000000004E-3</v>
      </c>
    </row>
    <row r="2495" spans="1:12" ht="12.75">
      <c r="A2495" s="41">
        <v>2448</v>
      </c>
      <c r="B2495" s="49" t="s">
        <v>1689</v>
      </c>
      <c r="C2495" s="46">
        <v>1.2899999999999999E-3</v>
      </c>
      <c r="D2495" s="46">
        <v>2.5799999999999998E-3</v>
      </c>
      <c r="E2495" s="46">
        <v>3.8699999999999997E-3</v>
      </c>
      <c r="F2495" s="46">
        <v>5.1599999999999997E-3</v>
      </c>
      <c r="G2495" s="46">
        <v>6.45E-3</v>
      </c>
      <c r="H2495" s="46">
        <v>7.7399999999999995E-3</v>
      </c>
      <c r="I2495" s="46">
        <v>9.0299999999999998E-3</v>
      </c>
      <c r="J2495" s="46">
        <v>1.0319999999999999E-2</v>
      </c>
      <c r="K2495" s="46">
        <v>1.1609999999999999E-2</v>
      </c>
      <c r="L2495" s="47">
        <v>1.2899999999999998E-2</v>
      </c>
    </row>
    <row r="2496" spans="1:12" ht="12.75">
      <c r="A2496" s="41">
        <v>2449</v>
      </c>
      <c r="B2496" s="49" t="s">
        <v>1689</v>
      </c>
      <c r="C2496" s="46">
        <v>2.1333333333333336E-4</v>
      </c>
      <c r="D2496" s="46">
        <v>4.2666666666666672E-4</v>
      </c>
      <c r="E2496" s="46">
        <v>6.4000000000000005E-4</v>
      </c>
      <c r="F2496" s="46">
        <v>8.5333333333333344E-4</v>
      </c>
      <c r="G2496" s="46">
        <v>1.0666666666666667E-3</v>
      </c>
      <c r="H2496" s="46">
        <v>1.2799999999999999E-3</v>
      </c>
      <c r="I2496" s="46">
        <v>1.4933333333333333E-3</v>
      </c>
      <c r="J2496" s="46">
        <v>1.7066666666666667E-3</v>
      </c>
      <c r="K2496" s="46">
        <v>1.9199999999999998E-3</v>
      </c>
      <c r="L2496" s="47">
        <v>2.133333333333333E-3</v>
      </c>
    </row>
    <row r="2497" spans="1:12" ht="12.75">
      <c r="A2497" s="41">
        <v>2450</v>
      </c>
      <c r="B2497" s="49" t="s">
        <v>1689</v>
      </c>
      <c r="C2497" s="46">
        <v>7.5333333333333339E-4</v>
      </c>
      <c r="D2497" s="46">
        <v>1.5066666666666668E-3</v>
      </c>
      <c r="E2497" s="46">
        <v>2.2600000000000003E-3</v>
      </c>
      <c r="F2497" s="46">
        <v>3.0133333333333336E-3</v>
      </c>
      <c r="G2497" s="46">
        <v>3.7666666666666673E-3</v>
      </c>
      <c r="H2497" s="46">
        <v>4.5200000000000014E-3</v>
      </c>
      <c r="I2497" s="46">
        <v>5.2733333333333347E-3</v>
      </c>
      <c r="J2497" s="46">
        <v>6.026666666666668E-3</v>
      </c>
      <c r="K2497" s="46">
        <v>6.7800000000000022E-3</v>
      </c>
      <c r="L2497" s="47">
        <v>7.5333333333333363E-3</v>
      </c>
    </row>
    <row r="2498" spans="1:12" ht="25.5">
      <c r="A2498" s="41">
        <v>2451</v>
      </c>
      <c r="B2498" s="49" t="s">
        <v>1690</v>
      </c>
      <c r="C2498" s="46">
        <v>3.966666666666667E-3</v>
      </c>
      <c r="D2498" s="46">
        <v>7.9333333333333339E-3</v>
      </c>
      <c r="E2498" s="46">
        <v>1.1900000000000001E-2</v>
      </c>
      <c r="F2498" s="46">
        <v>1.5866666666666668E-2</v>
      </c>
      <c r="G2498" s="46">
        <v>1.9833333333333335E-2</v>
      </c>
      <c r="H2498" s="46">
        <v>2.3800000000000002E-2</v>
      </c>
      <c r="I2498" s="46">
        <v>2.7766666666666669E-2</v>
      </c>
      <c r="J2498" s="46">
        <v>3.1733333333333336E-2</v>
      </c>
      <c r="K2498" s="46">
        <v>3.570000000000001E-2</v>
      </c>
      <c r="L2498" s="47">
        <v>3.9666666666666676E-2</v>
      </c>
    </row>
    <row r="2499" spans="1:12" ht="12.75">
      <c r="A2499" s="41">
        <v>2452</v>
      </c>
      <c r="B2499" s="49" t="s">
        <v>1691</v>
      </c>
      <c r="C2499" s="46">
        <v>1.8333333333333333E-3</v>
      </c>
      <c r="D2499" s="46">
        <v>3.6666666666666666E-3</v>
      </c>
      <c r="E2499" s="46">
        <v>5.4999999999999997E-3</v>
      </c>
      <c r="F2499" s="46">
        <v>7.3333333333333332E-3</v>
      </c>
      <c r="G2499" s="46">
        <v>9.1666666666666667E-3</v>
      </c>
      <c r="H2499" s="46">
        <v>1.0999999999999999E-2</v>
      </c>
      <c r="I2499" s="46">
        <v>1.2833333333333332E-2</v>
      </c>
      <c r="J2499" s="46">
        <v>1.4666666666666665E-2</v>
      </c>
      <c r="K2499" s="46">
        <v>1.6499999999999997E-2</v>
      </c>
      <c r="L2499" s="47">
        <v>1.833333333333333E-2</v>
      </c>
    </row>
    <row r="2500" spans="1:12" ht="12.75">
      <c r="A2500" s="41">
        <v>2453</v>
      </c>
      <c r="B2500" s="49" t="s">
        <v>1692</v>
      </c>
      <c r="C2500" s="46">
        <v>1.7266666666666665E-3</v>
      </c>
      <c r="D2500" s="46">
        <v>3.453333333333333E-3</v>
      </c>
      <c r="E2500" s="46">
        <v>5.1799999999999997E-3</v>
      </c>
      <c r="F2500" s="46">
        <v>6.906666666666666E-3</v>
      </c>
      <c r="G2500" s="46">
        <v>8.6333333333333331E-3</v>
      </c>
      <c r="H2500" s="46">
        <v>1.0360000000000001E-2</v>
      </c>
      <c r="I2500" s="46">
        <v>1.2086666666666667E-2</v>
      </c>
      <c r="J2500" s="46">
        <v>1.3813333333333334E-2</v>
      </c>
      <c r="K2500" s="46">
        <v>1.5540000000000002E-2</v>
      </c>
      <c r="L2500" s="47">
        <v>1.726666666666667E-2</v>
      </c>
    </row>
    <row r="2501" spans="1:12" ht="12.75">
      <c r="A2501" s="41">
        <v>2454</v>
      </c>
      <c r="B2501" s="49" t="s">
        <v>1693</v>
      </c>
      <c r="C2501" s="46">
        <v>5.7100000000000015E-3</v>
      </c>
      <c r="D2501" s="46">
        <v>1.1420000000000003E-2</v>
      </c>
      <c r="E2501" s="46">
        <v>1.7130000000000006E-2</v>
      </c>
      <c r="F2501" s="46">
        <v>2.2840000000000006E-2</v>
      </c>
      <c r="G2501" s="46">
        <v>2.8550000000000006E-2</v>
      </c>
      <c r="H2501" s="46">
        <v>3.4260000000000006E-2</v>
      </c>
      <c r="I2501" s="46">
        <v>3.9970000000000006E-2</v>
      </c>
      <c r="J2501" s="46">
        <v>4.5680000000000005E-2</v>
      </c>
      <c r="K2501" s="46">
        <v>5.1390000000000005E-2</v>
      </c>
      <c r="L2501" s="47">
        <v>5.7100000000000012E-2</v>
      </c>
    </row>
    <row r="2502" spans="1:12" ht="12.75">
      <c r="A2502" s="41">
        <v>2455</v>
      </c>
      <c r="B2502" s="49" t="s">
        <v>1694</v>
      </c>
      <c r="C2502" s="46">
        <v>2.4E-2</v>
      </c>
      <c r="D2502" s="46">
        <v>4.8000000000000001E-2</v>
      </c>
      <c r="E2502" s="46">
        <v>7.2000000000000008E-2</v>
      </c>
      <c r="F2502" s="46">
        <v>9.6000000000000002E-2</v>
      </c>
      <c r="G2502" s="46">
        <v>0.12</v>
      </c>
      <c r="H2502" s="46">
        <v>0.14400000000000002</v>
      </c>
      <c r="I2502" s="46">
        <v>0.16800000000000001</v>
      </c>
      <c r="J2502" s="46">
        <v>0.192</v>
      </c>
      <c r="K2502" s="46">
        <v>0.21600000000000003</v>
      </c>
      <c r="L2502" s="47">
        <v>0.24000000000000005</v>
      </c>
    </row>
    <row r="2503" spans="1:12" ht="12.75">
      <c r="A2503" s="41">
        <v>2456</v>
      </c>
      <c r="B2503" s="49" t="s">
        <v>832</v>
      </c>
      <c r="C2503" s="46">
        <v>2.4E-2</v>
      </c>
      <c r="D2503" s="46">
        <v>4.8000000000000001E-2</v>
      </c>
      <c r="E2503" s="46">
        <v>7.2000000000000008E-2</v>
      </c>
      <c r="F2503" s="46">
        <v>9.6000000000000002E-2</v>
      </c>
      <c r="G2503" s="46">
        <v>0.12</v>
      </c>
      <c r="H2503" s="46">
        <v>0.14400000000000002</v>
      </c>
      <c r="I2503" s="46">
        <v>0.16800000000000001</v>
      </c>
      <c r="J2503" s="46">
        <v>0.192</v>
      </c>
      <c r="K2503" s="46">
        <v>0.21600000000000003</v>
      </c>
      <c r="L2503" s="47">
        <v>0.24000000000000005</v>
      </c>
    </row>
    <row r="2504" spans="1:12" ht="12.75">
      <c r="A2504" s="41">
        <v>2457</v>
      </c>
      <c r="B2504" s="49" t="s">
        <v>1695</v>
      </c>
      <c r="C2504" s="46">
        <v>5.2666666666666671E-4</v>
      </c>
      <c r="D2504" s="46">
        <v>1.0533333333333334E-3</v>
      </c>
      <c r="E2504" s="46">
        <v>1.5800000000000002E-3</v>
      </c>
      <c r="F2504" s="46">
        <v>2.1066666666666668E-3</v>
      </c>
      <c r="G2504" s="46">
        <v>2.6333333333333334E-3</v>
      </c>
      <c r="H2504" s="46">
        <v>3.1600000000000005E-3</v>
      </c>
      <c r="I2504" s="46">
        <v>3.6866666666666671E-3</v>
      </c>
      <c r="J2504" s="46">
        <v>4.2133333333333337E-3</v>
      </c>
      <c r="K2504" s="46">
        <v>4.7400000000000003E-3</v>
      </c>
      <c r="L2504" s="47">
        <v>5.2666666666666669E-3</v>
      </c>
    </row>
    <row r="2505" spans="1:12" ht="12.75">
      <c r="A2505" s="41">
        <v>2458</v>
      </c>
      <c r="B2505" s="49" t="s">
        <v>1695</v>
      </c>
      <c r="C2505" s="46">
        <v>5.5666666666666677E-3</v>
      </c>
      <c r="D2505" s="46">
        <v>1.1133333333333335E-2</v>
      </c>
      <c r="E2505" s="46">
        <v>1.6700000000000003E-2</v>
      </c>
      <c r="F2505" s="46">
        <v>2.2266666666666671E-2</v>
      </c>
      <c r="G2505" s="46">
        <v>2.7833333333333335E-2</v>
      </c>
      <c r="H2505" s="46">
        <v>3.3400000000000006E-2</v>
      </c>
      <c r="I2505" s="46">
        <v>3.8966666666666677E-2</v>
      </c>
      <c r="J2505" s="46">
        <v>4.4533333333333341E-2</v>
      </c>
      <c r="K2505" s="46">
        <v>5.0100000000000006E-2</v>
      </c>
      <c r="L2505" s="47">
        <v>5.566666666666667E-2</v>
      </c>
    </row>
    <row r="2506" spans="1:12" ht="12.75">
      <c r="A2506" s="41">
        <v>2459</v>
      </c>
      <c r="B2506" s="49" t="s">
        <v>1695</v>
      </c>
      <c r="C2506" s="46">
        <v>2.6300000000000004E-3</v>
      </c>
      <c r="D2506" s="46">
        <v>5.2600000000000008E-3</v>
      </c>
      <c r="E2506" s="46">
        <v>7.8900000000000012E-3</v>
      </c>
      <c r="F2506" s="46">
        <v>1.0520000000000002E-2</v>
      </c>
      <c r="G2506" s="46">
        <v>1.3150000000000002E-2</v>
      </c>
      <c r="H2506" s="46">
        <v>1.5780000000000002E-2</v>
      </c>
      <c r="I2506" s="46">
        <v>1.8410000000000003E-2</v>
      </c>
      <c r="J2506" s="46">
        <v>2.1040000000000003E-2</v>
      </c>
      <c r="K2506" s="46">
        <v>2.3670000000000004E-2</v>
      </c>
      <c r="L2506" s="47">
        <v>2.6300000000000004E-2</v>
      </c>
    </row>
    <row r="2507" spans="1:12" ht="12.75">
      <c r="A2507" s="41">
        <v>2460</v>
      </c>
      <c r="B2507" s="49" t="s">
        <v>1695</v>
      </c>
      <c r="C2507" s="46">
        <v>1.4433333333333334E-3</v>
      </c>
      <c r="D2507" s="46">
        <v>2.8866666666666667E-3</v>
      </c>
      <c r="E2507" s="46">
        <v>4.3300000000000005E-3</v>
      </c>
      <c r="F2507" s="46">
        <v>5.7733333333333334E-3</v>
      </c>
      <c r="G2507" s="46">
        <v>7.2166666666666664E-3</v>
      </c>
      <c r="H2507" s="46">
        <v>8.6599999999999993E-3</v>
      </c>
      <c r="I2507" s="46">
        <v>1.0103333333333332E-2</v>
      </c>
      <c r="J2507" s="46">
        <v>1.1546666666666665E-2</v>
      </c>
      <c r="K2507" s="46">
        <v>1.2989999999999998E-2</v>
      </c>
      <c r="L2507" s="47">
        <v>1.4433333333333333E-2</v>
      </c>
    </row>
    <row r="2508" spans="1:12" ht="12.75">
      <c r="A2508" s="41">
        <v>2461</v>
      </c>
      <c r="B2508" s="49" t="s">
        <v>1695</v>
      </c>
      <c r="C2508" s="46">
        <v>4.5433333333333333E-3</v>
      </c>
      <c r="D2508" s="46">
        <v>9.0866666666666665E-3</v>
      </c>
      <c r="E2508" s="46">
        <v>1.363E-2</v>
      </c>
      <c r="F2508" s="46">
        <v>1.8173333333333333E-2</v>
      </c>
      <c r="G2508" s="46">
        <v>2.271666666666667E-2</v>
      </c>
      <c r="H2508" s="46">
        <v>2.7260000000000006E-2</v>
      </c>
      <c r="I2508" s="46">
        <v>3.1803333333333336E-2</v>
      </c>
      <c r="J2508" s="46">
        <v>3.6346666666666673E-2</v>
      </c>
      <c r="K2508" s="46">
        <v>4.089000000000001E-2</v>
      </c>
      <c r="L2508" s="47">
        <v>4.5433333333333346E-2</v>
      </c>
    </row>
    <row r="2509" spans="1:12" ht="12.75">
      <c r="A2509" s="41">
        <v>2462</v>
      </c>
      <c r="B2509" s="49" t="s">
        <v>1695</v>
      </c>
      <c r="C2509" s="46">
        <v>2.1099999999999999E-3</v>
      </c>
      <c r="D2509" s="46">
        <v>4.2199999999999998E-3</v>
      </c>
      <c r="E2509" s="46">
        <v>6.3299999999999997E-3</v>
      </c>
      <c r="F2509" s="46">
        <v>8.4399999999999996E-3</v>
      </c>
      <c r="G2509" s="46">
        <v>1.055E-2</v>
      </c>
      <c r="H2509" s="46">
        <v>1.2660000000000001E-2</v>
      </c>
      <c r="I2509" s="46">
        <v>1.4770000000000002E-2</v>
      </c>
      <c r="J2509" s="46">
        <v>1.6880000000000003E-2</v>
      </c>
      <c r="K2509" s="46">
        <v>1.8990000000000003E-2</v>
      </c>
      <c r="L2509" s="47">
        <v>2.1100000000000004E-2</v>
      </c>
    </row>
    <row r="2510" spans="1:12" ht="12.75">
      <c r="A2510" s="41">
        <v>2463</v>
      </c>
      <c r="B2510" s="49" t="s">
        <v>1695</v>
      </c>
      <c r="C2510" s="46">
        <v>3.5766666666666672E-3</v>
      </c>
      <c r="D2510" s="46">
        <v>7.1533333333333345E-3</v>
      </c>
      <c r="E2510" s="46">
        <v>1.0730000000000002E-2</v>
      </c>
      <c r="F2510" s="46">
        <v>1.4306666666666669E-2</v>
      </c>
      <c r="G2510" s="46">
        <v>1.7883333333333334E-2</v>
      </c>
      <c r="H2510" s="46">
        <v>2.146E-2</v>
      </c>
      <c r="I2510" s="46">
        <v>2.5036666666666665E-2</v>
      </c>
      <c r="J2510" s="46">
        <v>2.8613333333333338E-2</v>
      </c>
      <c r="K2510" s="46">
        <v>3.2190000000000003E-2</v>
      </c>
      <c r="L2510" s="47">
        <v>3.5766666666666676E-2</v>
      </c>
    </row>
    <row r="2511" spans="1:12" ht="12.75">
      <c r="A2511" s="41">
        <v>2464</v>
      </c>
      <c r="B2511" s="49" t="s">
        <v>1695</v>
      </c>
      <c r="C2511" s="46">
        <v>5.3766666666666667E-3</v>
      </c>
      <c r="D2511" s="46">
        <v>1.0753333333333333E-2</v>
      </c>
      <c r="E2511" s="46">
        <v>1.6129999999999999E-2</v>
      </c>
      <c r="F2511" s="46">
        <v>2.1506666666666667E-2</v>
      </c>
      <c r="G2511" s="46">
        <v>2.6883333333333332E-2</v>
      </c>
      <c r="H2511" s="46">
        <v>3.2259999999999997E-2</v>
      </c>
      <c r="I2511" s="46">
        <v>3.7636666666666665E-2</v>
      </c>
      <c r="J2511" s="46">
        <v>4.3013333333333334E-2</v>
      </c>
      <c r="K2511" s="46">
        <v>4.8390000000000002E-2</v>
      </c>
      <c r="L2511" s="47">
        <v>5.3766666666666671E-2</v>
      </c>
    </row>
    <row r="2512" spans="1:12" ht="12.75">
      <c r="A2512" s="41">
        <v>2465</v>
      </c>
      <c r="B2512" s="49" t="s">
        <v>1695</v>
      </c>
      <c r="C2512" s="46">
        <v>9.4666666666666673E-4</v>
      </c>
      <c r="D2512" s="46">
        <v>1.8933333333333335E-3</v>
      </c>
      <c r="E2512" s="46">
        <v>2.8400000000000001E-3</v>
      </c>
      <c r="F2512" s="46">
        <v>3.7866666666666669E-3</v>
      </c>
      <c r="G2512" s="46">
        <v>4.7333333333333333E-3</v>
      </c>
      <c r="H2512" s="46">
        <v>5.6799999999999993E-3</v>
      </c>
      <c r="I2512" s="46">
        <v>6.6266666666666661E-3</v>
      </c>
      <c r="J2512" s="46">
        <v>7.573333333333333E-3</v>
      </c>
      <c r="K2512" s="46">
        <v>8.5199999999999998E-3</v>
      </c>
      <c r="L2512" s="47">
        <v>9.4666666666666649E-3</v>
      </c>
    </row>
    <row r="2513" spans="1:12" ht="12.75">
      <c r="A2513" s="41">
        <v>2466</v>
      </c>
      <c r="B2513" s="49" t="s">
        <v>1695</v>
      </c>
      <c r="C2513" s="46">
        <v>7.7999999999999988E-4</v>
      </c>
      <c r="D2513" s="46">
        <v>1.5599999999999998E-3</v>
      </c>
      <c r="E2513" s="46">
        <v>2.3399999999999996E-3</v>
      </c>
      <c r="F2513" s="46">
        <v>3.1199999999999995E-3</v>
      </c>
      <c r="G2513" s="46">
        <v>3.8999999999999998E-3</v>
      </c>
      <c r="H2513" s="46">
        <v>4.6800000000000001E-3</v>
      </c>
      <c r="I2513" s="46">
        <v>5.4599999999999996E-3</v>
      </c>
      <c r="J2513" s="46">
        <v>6.239999999999999E-3</v>
      </c>
      <c r="K2513" s="46">
        <v>7.0199999999999985E-3</v>
      </c>
      <c r="L2513" s="47">
        <v>7.7999999999999979E-3</v>
      </c>
    </row>
    <row r="2514" spans="1:12" ht="12.75">
      <c r="A2514" s="41">
        <v>2467</v>
      </c>
      <c r="B2514" s="49" t="s">
        <v>1695</v>
      </c>
      <c r="C2514" s="46">
        <v>1.7266666666666665E-3</v>
      </c>
      <c r="D2514" s="46">
        <v>3.453333333333333E-3</v>
      </c>
      <c r="E2514" s="46">
        <v>5.1799999999999997E-3</v>
      </c>
      <c r="F2514" s="46">
        <v>6.906666666666666E-3</v>
      </c>
      <c r="G2514" s="46">
        <v>8.6333333333333331E-3</v>
      </c>
      <c r="H2514" s="46">
        <v>1.0360000000000001E-2</v>
      </c>
      <c r="I2514" s="46">
        <v>1.2086666666666667E-2</v>
      </c>
      <c r="J2514" s="46">
        <v>1.3813333333333334E-2</v>
      </c>
      <c r="K2514" s="46">
        <v>1.5540000000000002E-2</v>
      </c>
      <c r="L2514" s="47">
        <v>1.726666666666667E-2</v>
      </c>
    </row>
    <row r="2515" spans="1:12" ht="12.75">
      <c r="A2515" s="41">
        <v>2468</v>
      </c>
      <c r="B2515" s="49" t="s">
        <v>1695</v>
      </c>
      <c r="C2515" s="46">
        <v>5.5433333333333324E-3</v>
      </c>
      <c r="D2515" s="46">
        <v>1.1086666666666665E-2</v>
      </c>
      <c r="E2515" s="46">
        <v>1.6629999999999999E-2</v>
      </c>
      <c r="F2515" s="46">
        <v>2.217333333333333E-2</v>
      </c>
      <c r="G2515" s="46">
        <v>2.7716666666666667E-2</v>
      </c>
      <c r="H2515" s="46">
        <v>3.3259999999999998E-2</v>
      </c>
      <c r="I2515" s="46">
        <v>3.8803333333333336E-2</v>
      </c>
      <c r="J2515" s="46">
        <v>4.4346666666666666E-2</v>
      </c>
      <c r="K2515" s="46">
        <v>4.9889999999999997E-2</v>
      </c>
      <c r="L2515" s="47">
        <v>5.5433333333333334E-2</v>
      </c>
    </row>
    <row r="2516" spans="1:12" ht="12.75">
      <c r="A2516" s="41">
        <v>2469</v>
      </c>
      <c r="B2516" s="49" t="s">
        <v>1695</v>
      </c>
      <c r="C2516" s="46">
        <v>8.9566666666666666E-3</v>
      </c>
      <c r="D2516" s="46">
        <v>1.7913333333333333E-2</v>
      </c>
      <c r="E2516" s="46">
        <v>2.6869999999999998E-2</v>
      </c>
      <c r="F2516" s="46">
        <v>3.5826666666666666E-2</v>
      </c>
      <c r="G2516" s="46">
        <v>4.4783333333333335E-2</v>
      </c>
      <c r="H2516" s="46">
        <v>5.3739999999999996E-2</v>
      </c>
      <c r="I2516" s="46">
        <v>6.2696666666666678E-2</v>
      </c>
      <c r="J2516" s="46">
        <v>7.1653333333333333E-2</v>
      </c>
      <c r="K2516" s="46">
        <v>8.0609999999999987E-2</v>
      </c>
      <c r="L2516" s="47">
        <v>8.9566666666666656E-2</v>
      </c>
    </row>
    <row r="2517" spans="1:12" ht="12.75">
      <c r="A2517" s="41">
        <v>2470</v>
      </c>
      <c r="B2517" s="49" t="s">
        <v>1695</v>
      </c>
      <c r="C2517" s="46">
        <v>1.4966666666666665E-3</v>
      </c>
      <c r="D2517" s="46">
        <v>2.9933333333333331E-3</v>
      </c>
      <c r="E2517" s="46">
        <v>4.4899999999999992E-3</v>
      </c>
      <c r="F2517" s="46">
        <v>5.9866666666666662E-3</v>
      </c>
      <c r="G2517" s="46">
        <v>7.4833333333333332E-3</v>
      </c>
      <c r="H2517" s="46">
        <v>8.9800000000000001E-3</v>
      </c>
      <c r="I2517" s="46">
        <v>1.0476666666666667E-2</v>
      </c>
      <c r="J2517" s="46">
        <v>1.1973333333333332E-2</v>
      </c>
      <c r="K2517" s="46">
        <v>1.3469999999999999E-2</v>
      </c>
      <c r="L2517" s="47">
        <v>1.4966666666666666E-2</v>
      </c>
    </row>
    <row r="2518" spans="1:12" ht="12.75">
      <c r="A2518" s="41">
        <v>2471</v>
      </c>
      <c r="B2518" s="49" t="s">
        <v>1695</v>
      </c>
      <c r="C2518" s="46">
        <v>5.1833333333333332E-3</v>
      </c>
      <c r="D2518" s="46">
        <v>1.0366666666666666E-2</v>
      </c>
      <c r="E2518" s="46">
        <v>1.555E-2</v>
      </c>
      <c r="F2518" s="46">
        <v>2.0733333333333333E-2</v>
      </c>
      <c r="G2518" s="46">
        <v>2.5916666666666664E-2</v>
      </c>
      <c r="H2518" s="46">
        <v>3.1099999999999999E-2</v>
      </c>
      <c r="I2518" s="46">
        <v>3.6283333333333334E-2</v>
      </c>
      <c r="J2518" s="46">
        <v>4.1466666666666666E-2</v>
      </c>
      <c r="K2518" s="46">
        <v>4.6649999999999997E-2</v>
      </c>
      <c r="L2518" s="47">
        <v>5.1833333333333328E-2</v>
      </c>
    </row>
    <row r="2519" spans="1:12" ht="12.75">
      <c r="A2519" s="41">
        <v>2472</v>
      </c>
      <c r="B2519" s="49" t="s">
        <v>1695</v>
      </c>
      <c r="C2519" s="46">
        <v>2.7199999999999993E-3</v>
      </c>
      <c r="D2519" s="46">
        <v>5.4399999999999987E-3</v>
      </c>
      <c r="E2519" s="46">
        <v>8.1599999999999971E-3</v>
      </c>
      <c r="F2519" s="46">
        <v>1.0879999999999997E-2</v>
      </c>
      <c r="G2519" s="46">
        <v>1.3599999999999998E-2</v>
      </c>
      <c r="H2519" s="46">
        <v>1.6319999999999998E-2</v>
      </c>
      <c r="I2519" s="46">
        <v>1.9039999999999998E-2</v>
      </c>
      <c r="J2519" s="46">
        <v>2.1759999999999998E-2</v>
      </c>
      <c r="K2519" s="46">
        <v>2.4479999999999995E-2</v>
      </c>
      <c r="L2519" s="47">
        <v>2.7199999999999995E-2</v>
      </c>
    </row>
    <row r="2520" spans="1:12" ht="12.75">
      <c r="A2520" s="41">
        <v>2473</v>
      </c>
      <c r="B2520" s="49" t="s">
        <v>1695</v>
      </c>
      <c r="C2520" s="46">
        <v>9.4999999999999989E-4</v>
      </c>
      <c r="D2520" s="46">
        <v>1.8999999999999998E-3</v>
      </c>
      <c r="E2520" s="46">
        <v>2.8499999999999997E-3</v>
      </c>
      <c r="F2520" s="46">
        <v>3.7999999999999996E-3</v>
      </c>
      <c r="G2520" s="46">
        <v>4.7499999999999999E-3</v>
      </c>
      <c r="H2520" s="46">
        <v>5.7000000000000002E-3</v>
      </c>
      <c r="I2520" s="46">
        <v>6.6499999999999997E-3</v>
      </c>
      <c r="J2520" s="46">
        <v>7.5999999999999991E-3</v>
      </c>
      <c r="K2520" s="46">
        <v>8.5499999999999986E-3</v>
      </c>
      <c r="L2520" s="47">
        <v>9.499999999999998E-3</v>
      </c>
    </row>
    <row r="2521" spans="1:12" ht="12.75">
      <c r="A2521" s="41">
        <v>2474</v>
      </c>
      <c r="B2521" s="49" t="s">
        <v>1695</v>
      </c>
      <c r="C2521" s="46">
        <v>6.1666666666666662E-4</v>
      </c>
      <c r="D2521" s="46">
        <v>1.2333333333333332E-3</v>
      </c>
      <c r="E2521" s="46">
        <v>1.8499999999999999E-3</v>
      </c>
      <c r="F2521" s="46">
        <v>2.4666666666666665E-3</v>
      </c>
      <c r="G2521" s="46">
        <v>3.0833333333333329E-3</v>
      </c>
      <c r="H2521" s="46">
        <v>3.6999999999999997E-3</v>
      </c>
      <c r="I2521" s="46">
        <v>4.3166666666666666E-3</v>
      </c>
      <c r="J2521" s="46">
        <v>4.933333333333333E-3</v>
      </c>
      <c r="K2521" s="46">
        <v>5.5500000000000002E-3</v>
      </c>
      <c r="L2521" s="47">
        <v>6.1666666666666675E-3</v>
      </c>
    </row>
    <row r="2522" spans="1:12" ht="12.75">
      <c r="A2522" s="41">
        <v>2475</v>
      </c>
      <c r="B2522" s="49" t="s">
        <v>1695</v>
      </c>
      <c r="C2522" s="46">
        <v>5.2000000000000006E-4</v>
      </c>
      <c r="D2522" s="46">
        <v>1.0400000000000001E-3</v>
      </c>
      <c r="E2522" s="46">
        <v>1.5600000000000002E-3</v>
      </c>
      <c r="F2522" s="46">
        <v>2.0800000000000003E-3</v>
      </c>
      <c r="G2522" s="46">
        <v>2.5999999999999999E-3</v>
      </c>
      <c r="H2522" s="46">
        <v>3.1199999999999995E-3</v>
      </c>
      <c r="I2522" s="46">
        <v>3.6399999999999996E-3</v>
      </c>
      <c r="J2522" s="46">
        <v>4.1599999999999996E-3</v>
      </c>
      <c r="K2522" s="46">
        <v>4.6799999999999993E-3</v>
      </c>
      <c r="L2522" s="47">
        <v>5.1999999999999989E-3</v>
      </c>
    </row>
    <row r="2523" spans="1:12" ht="12.75">
      <c r="A2523" s="41">
        <v>2476</v>
      </c>
      <c r="B2523" s="49" t="s">
        <v>1695</v>
      </c>
      <c r="C2523" s="46">
        <v>2.433333333333333E-4</v>
      </c>
      <c r="D2523" s="46">
        <v>4.8666666666666661E-4</v>
      </c>
      <c r="E2523" s="46">
        <v>7.2999999999999996E-4</v>
      </c>
      <c r="F2523" s="46">
        <v>9.7333333333333321E-4</v>
      </c>
      <c r="G2523" s="46">
        <v>1.2166666666666667E-3</v>
      </c>
      <c r="H2523" s="46">
        <v>1.4599999999999999E-3</v>
      </c>
      <c r="I2523" s="46">
        <v>1.7033333333333332E-3</v>
      </c>
      <c r="J2523" s="46">
        <v>1.9466666666666664E-3</v>
      </c>
      <c r="K2523" s="46">
        <v>2.1900000000000001E-3</v>
      </c>
      <c r="L2523" s="47">
        <v>2.4333333333333334E-3</v>
      </c>
    </row>
    <row r="2524" spans="1:12" ht="12.75">
      <c r="A2524" s="41">
        <v>2477</v>
      </c>
      <c r="B2524" s="49" t="s">
        <v>1695</v>
      </c>
      <c r="C2524" s="46">
        <v>1.3166666666666669E-3</v>
      </c>
      <c r="D2524" s="46">
        <v>2.6333333333333339E-3</v>
      </c>
      <c r="E2524" s="46">
        <v>3.9500000000000004E-3</v>
      </c>
      <c r="F2524" s="46">
        <v>5.2666666666666678E-3</v>
      </c>
      <c r="G2524" s="46">
        <v>6.5833333333333334E-3</v>
      </c>
      <c r="H2524" s="46">
        <v>7.9000000000000008E-3</v>
      </c>
      <c r="I2524" s="46">
        <v>9.2166666666666664E-3</v>
      </c>
      <c r="J2524" s="46">
        <v>1.0533333333333334E-2</v>
      </c>
      <c r="K2524" s="46">
        <v>1.1850000000000001E-2</v>
      </c>
      <c r="L2524" s="47">
        <v>1.3166666666666667E-2</v>
      </c>
    </row>
    <row r="2525" spans="1:12" ht="12.75">
      <c r="A2525" s="41">
        <v>2478</v>
      </c>
      <c r="B2525" s="49" t="s">
        <v>1695</v>
      </c>
      <c r="C2525" s="46">
        <v>5.5933333333333338E-3</v>
      </c>
      <c r="D2525" s="46">
        <v>1.1186666666666668E-2</v>
      </c>
      <c r="E2525" s="46">
        <v>1.6780000000000003E-2</v>
      </c>
      <c r="F2525" s="46">
        <v>2.2373333333333335E-2</v>
      </c>
      <c r="G2525" s="46">
        <v>2.7966666666666667E-2</v>
      </c>
      <c r="H2525" s="46">
        <v>3.3560000000000006E-2</v>
      </c>
      <c r="I2525" s="46">
        <v>3.9153333333333339E-2</v>
      </c>
      <c r="J2525" s="46">
        <v>4.4746666666666671E-2</v>
      </c>
      <c r="K2525" s="46">
        <v>5.034000000000001E-2</v>
      </c>
      <c r="L2525" s="47">
        <v>5.5933333333333349E-2</v>
      </c>
    </row>
    <row r="2526" spans="1:12" ht="12.75">
      <c r="A2526" s="41">
        <v>2479</v>
      </c>
      <c r="B2526" s="49" t="s">
        <v>1695</v>
      </c>
      <c r="C2526" s="46">
        <v>4.6633333333333336E-3</v>
      </c>
      <c r="D2526" s="46">
        <v>9.3266666666666671E-3</v>
      </c>
      <c r="E2526" s="46">
        <v>1.3990000000000001E-2</v>
      </c>
      <c r="F2526" s="46">
        <v>1.8653333333333334E-2</v>
      </c>
      <c r="G2526" s="46">
        <v>2.3316666666666666E-2</v>
      </c>
      <c r="H2526" s="46">
        <v>2.7980000000000001E-2</v>
      </c>
      <c r="I2526" s="46">
        <v>3.2643333333333337E-2</v>
      </c>
      <c r="J2526" s="46">
        <v>3.7306666666666669E-2</v>
      </c>
      <c r="K2526" s="46">
        <v>4.1970000000000007E-2</v>
      </c>
      <c r="L2526" s="47">
        <v>4.6633333333333346E-2</v>
      </c>
    </row>
    <row r="2527" spans="1:12" ht="12.75">
      <c r="A2527" s="41">
        <v>2480</v>
      </c>
      <c r="B2527" s="49" t="s">
        <v>1695</v>
      </c>
      <c r="C2527" s="46">
        <v>1.9266666666666666E-3</v>
      </c>
      <c r="D2527" s="46">
        <v>3.8533333333333332E-3</v>
      </c>
      <c r="E2527" s="46">
        <v>5.7799999999999995E-3</v>
      </c>
      <c r="F2527" s="46">
        <v>7.7066666666666664E-3</v>
      </c>
      <c r="G2527" s="46">
        <v>9.6333333333333323E-3</v>
      </c>
      <c r="H2527" s="46">
        <v>1.1559999999999997E-2</v>
      </c>
      <c r="I2527" s="46">
        <v>1.3486666666666664E-2</v>
      </c>
      <c r="J2527" s="46">
        <v>1.5413333333333331E-2</v>
      </c>
      <c r="K2527" s="46">
        <v>1.7339999999999994E-2</v>
      </c>
      <c r="L2527" s="47">
        <v>1.9266666666666661E-2</v>
      </c>
    </row>
    <row r="2528" spans="1:12" ht="12.75">
      <c r="A2528" s="41">
        <v>2481</v>
      </c>
      <c r="B2528" s="49" t="s">
        <v>1695</v>
      </c>
      <c r="C2528" s="46">
        <v>2.1166666666666664E-3</v>
      </c>
      <c r="D2528" s="46">
        <v>4.2333333333333329E-3</v>
      </c>
      <c r="E2528" s="46">
        <v>6.3499999999999997E-3</v>
      </c>
      <c r="F2528" s="46">
        <v>8.4666666666666657E-3</v>
      </c>
      <c r="G2528" s="46">
        <v>1.0583333333333333E-2</v>
      </c>
      <c r="H2528" s="46">
        <v>1.2699999999999999E-2</v>
      </c>
      <c r="I2528" s="46">
        <v>1.4816666666666665E-2</v>
      </c>
      <c r="J2528" s="46">
        <v>1.6933333333333331E-2</v>
      </c>
      <c r="K2528" s="46">
        <v>1.9049999999999997E-2</v>
      </c>
      <c r="L2528" s="47">
        <v>2.1166666666666667E-2</v>
      </c>
    </row>
    <row r="2529" spans="1:12" ht="12.75">
      <c r="A2529" s="41">
        <v>2482</v>
      </c>
      <c r="B2529" s="49" t="s">
        <v>1695</v>
      </c>
      <c r="C2529" s="46">
        <v>5.7133333333333324E-3</v>
      </c>
      <c r="D2529" s="46">
        <v>1.1426666666666665E-2</v>
      </c>
      <c r="E2529" s="46">
        <v>1.7139999999999996E-2</v>
      </c>
      <c r="F2529" s="46">
        <v>2.285333333333333E-2</v>
      </c>
      <c r="G2529" s="46">
        <v>2.8566666666666664E-2</v>
      </c>
      <c r="H2529" s="46">
        <v>3.4279999999999998E-2</v>
      </c>
      <c r="I2529" s="46">
        <v>3.9993333333333332E-2</v>
      </c>
      <c r="J2529" s="46">
        <v>4.5706666666666666E-2</v>
      </c>
      <c r="K2529" s="46">
        <v>5.1419999999999993E-2</v>
      </c>
      <c r="L2529" s="47">
        <v>5.7133333333333328E-2</v>
      </c>
    </row>
    <row r="2530" spans="1:12" ht="12.75">
      <c r="A2530" s="41">
        <v>2483</v>
      </c>
      <c r="B2530" s="49" t="s">
        <v>1695</v>
      </c>
      <c r="C2530" s="46">
        <v>2.9833333333333335E-3</v>
      </c>
      <c r="D2530" s="46">
        <v>5.966666666666667E-3</v>
      </c>
      <c r="E2530" s="46">
        <v>8.9499999999999996E-3</v>
      </c>
      <c r="F2530" s="46">
        <v>1.1933333333333334E-2</v>
      </c>
      <c r="G2530" s="46">
        <v>1.4916666666666668E-2</v>
      </c>
      <c r="H2530" s="46">
        <v>1.7899999999999999E-2</v>
      </c>
      <c r="I2530" s="46">
        <v>2.0883333333333334E-2</v>
      </c>
      <c r="J2530" s="46">
        <v>2.3866666666666668E-2</v>
      </c>
      <c r="K2530" s="46">
        <v>2.6849999999999999E-2</v>
      </c>
      <c r="L2530" s="47">
        <v>2.983333333333333E-2</v>
      </c>
    </row>
    <row r="2531" spans="1:12" ht="12.75">
      <c r="A2531" s="41">
        <v>2484</v>
      </c>
      <c r="B2531" s="49" t="s">
        <v>1695</v>
      </c>
      <c r="C2531" s="46">
        <v>5.9000000000000003E-4</v>
      </c>
      <c r="D2531" s="46">
        <v>1.1800000000000001E-3</v>
      </c>
      <c r="E2531" s="46">
        <v>1.7700000000000001E-3</v>
      </c>
      <c r="F2531" s="46">
        <v>2.3600000000000001E-3</v>
      </c>
      <c r="G2531" s="46">
        <v>2.9499999999999995E-3</v>
      </c>
      <c r="H2531" s="46">
        <v>3.5399999999999997E-3</v>
      </c>
      <c r="I2531" s="46">
        <v>4.1299999999999991E-3</v>
      </c>
      <c r="J2531" s="46">
        <v>4.7199999999999994E-3</v>
      </c>
      <c r="K2531" s="46">
        <v>5.3099999999999987E-3</v>
      </c>
      <c r="L2531" s="47">
        <v>5.899999999999999E-3</v>
      </c>
    </row>
    <row r="2532" spans="1:12" ht="12.75">
      <c r="A2532" s="41">
        <v>2485</v>
      </c>
      <c r="B2532" s="49" t="s">
        <v>1695</v>
      </c>
      <c r="C2532" s="46">
        <v>1.5000000000000001E-4</v>
      </c>
      <c r="D2532" s="46">
        <v>3.0000000000000003E-4</v>
      </c>
      <c r="E2532" s="46">
        <v>4.5000000000000004E-4</v>
      </c>
      <c r="F2532" s="46">
        <v>6.0000000000000006E-4</v>
      </c>
      <c r="G2532" s="46">
        <v>7.5000000000000002E-4</v>
      </c>
      <c r="H2532" s="46">
        <v>9.0000000000000008E-4</v>
      </c>
      <c r="I2532" s="46">
        <v>1.0500000000000002E-3</v>
      </c>
      <c r="J2532" s="46">
        <v>1.2000000000000001E-3</v>
      </c>
      <c r="K2532" s="46">
        <v>1.3500000000000003E-3</v>
      </c>
      <c r="L2532" s="47">
        <v>1.5000000000000005E-3</v>
      </c>
    </row>
    <row r="2533" spans="1:12" ht="12.75">
      <c r="A2533" s="41">
        <v>2486</v>
      </c>
      <c r="B2533" s="49" t="s">
        <v>1695</v>
      </c>
      <c r="C2533" s="46">
        <v>3.9999999999999996E-5</v>
      </c>
      <c r="D2533" s="46">
        <v>7.9999999999999993E-5</v>
      </c>
      <c r="E2533" s="46">
        <v>1.1999999999999999E-4</v>
      </c>
      <c r="F2533" s="46">
        <v>1.5999999999999999E-4</v>
      </c>
      <c r="G2533" s="46">
        <v>2.0000000000000001E-4</v>
      </c>
      <c r="H2533" s="46">
        <v>2.4000000000000003E-4</v>
      </c>
      <c r="I2533" s="46">
        <v>2.8000000000000003E-4</v>
      </c>
      <c r="J2533" s="46">
        <v>3.2000000000000003E-4</v>
      </c>
      <c r="K2533" s="46">
        <v>3.6000000000000008E-4</v>
      </c>
      <c r="L2533" s="47">
        <v>4.0000000000000002E-4</v>
      </c>
    </row>
    <row r="2534" spans="1:12" ht="12.75">
      <c r="A2534" s="41">
        <v>2487</v>
      </c>
      <c r="B2534" s="49" t="s">
        <v>1695</v>
      </c>
      <c r="C2534" s="46">
        <v>2.5666666666666667E-3</v>
      </c>
      <c r="D2534" s="46">
        <v>5.1333333333333335E-3</v>
      </c>
      <c r="E2534" s="46">
        <v>7.7000000000000002E-3</v>
      </c>
      <c r="F2534" s="46">
        <v>1.0266666666666667E-2</v>
      </c>
      <c r="G2534" s="46">
        <v>1.2833333333333334E-2</v>
      </c>
      <c r="H2534" s="46">
        <v>1.54E-2</v>
      </c>
      <c r="I2534" s="46">
        <v>1.7966666666666666E-2</v>
      </c>
      <c r="J2534" s="46">
        <v>2.0533333333333334E-2</v>
      </c>
      <c r="K2534" s="46">
        <v>2.3100000000000002E-2</v>
      </c>
      <c r="L2534" s="47">
        <v>2.5666666666666667E-2</v>
      </c>
    </row>
    <row r="2535" spans="1:12" ht="12.75">
      <c r="A2535" s="41">
        <v>2488</v>
      </c>
      <c r="B2535" s="49" t="s">
        <v>1696</v>
      </c>
      <c r="C2535" s="46">
        <v>3.8300000000000005E-3</v>
      </c>
      <c r="D2535" s="46">
        <v>7.660000000000001E-3</v>
      </c>
      <c r="E2535" s="46">
        <v>1.1490000000000002E-2</v>
      </c>
      <c r="F2535" s="46">
        <v>1.5320000000000002E-2</v>
      </c>
      <c r="G2535" s="46">
        <v>1.9150000000000004E-2</v>
      </c>
      <c r="H2535" s="46">
        <v>2.2980000000000007E-2</v>
      </c>
      <c r="I2535" s="46">
        <v>2.6810000000000007E-2</v>
      </c>
      <c r="J2535" s="46">
        <v>3.0640000000000008E-2</v>
      </c>
      <c r="K2535" s="46">
        <v>3.4470000000000015E-2</v>
      </c>
      <c r="L2535" s="47">
        <v>3.8300000000000015E-2</v>
      </c>
    </row>
    <row r="2536" spans="1:12" ht="12.75">
      <c r="A2536" s="41">
        <v>2489</v>
      </c>
      <c r="B2536" s="49" t="s">
        <v>1697</v>
      </c>
      <c r="C2536" s="46">
        <v>4.0699999999999998E-3</v>
      </c>
      <c r="D2536" s="46">
        <v>8.1399999999999997E-3</v>
      </c>
      <c r="E2536" s="46">
        <v>1.2209999999999999E-2</v>
      </c>
      <c r="F2536" s="46">
        <v>1.6279999999999999E-2</v>
      </c>
      <c r="G2536" s="46">
        <v>2.035E-2</v>
      </c>
      <c r="H2536" s="46">
        <v>2.4419999999999997E-2</v>
      </c>
      <c r="I2536" s="46">
        <v>2.8490000000000001E-2</v>
      </c>
      <c r="J2536" s="46">
        <v>3.2559999999999999E-2</v>
      </c>
      <c r="K2536" s="46">
        <v>3.6629999999999996E-2</v>
      </c>
      <c r="L2536" s="47">
        <v>4.0699999999999993E-2</v>
      </c>
    </row>
    <row r="2537" spans="1:12" ht="12.75">
      <c r="A2537" s="41">
        <v>2490</v>
      </c>
      <c r="B2537" s="49" t="s">
        <v>1698</v>
      </c>
      <c r="C2537" s="46">
        <v>1.0953333333333332E-2</v>
      </c>
      <c r="D2537" s="46">
        <v>2.1906666666666665E-2</v>
      </c>
      <c r="E2537" s="46">
        <v>3.286E-2</v>
      </c>
      <c r="F2537" s="46">
        <v>4.3813333333333329E-2</v>
      </c>
      <c r="G2537" s="46">
        <v>5.4766666666666672E-2</v>
      </c>
      <c r="H2537" s="46">
        <v>6.5720000000000001E-2</v>
      </c>
      <c r="I2537" s="46">
        <v>7.6673333333333343E-2</v>
      </c>
      <c r="J2537" s="46">
        <v>8.7626666666666672E-2</v>
      </c>
      <c r="K2537" s="46">
        <v>9.8580000000000001E-2</v>
      </c>
      <c r="L2537" s="47">
        <v>0.10953333333333334</v>
      </c>
    </row>
    <row r="2538" spans="1:12" ht="12.75">
      <c r="A2538" s="41">
        <v>2491</v>
      </c>
      <c r="B2538" s="49" t="s">
        <v>1699</v>
      </c>
      <c r="C2538" s="46">
        <v>3.6433333333333335E-3</v>
      </c>
      <c r="D2538" s="46">
        <v>7.286666666666667E-3</v>
      </c>
      <c r="E2538" s="46">
        <v>1.093E-2</v>
      </c>
      <c r="F2538" s="46">
        <v>1.4573333333333334E-2</v>
      </c>
      <c r="G2538" s="46">
        <v>1.8216666666666666E-2</v>
      </c>
      <c r="H2538" s="46">
        <v>2.1859999999999997E-2</v>
      </c>
      <c r="I2538" s="46">
        <v>2.5503333333333329E-2</v>
      </c>
      <c r="J2538" s="46">
        <v>2.9146666666666668E-2</v>
      </c>
      <c r="K2538" s="46">
        <v>3.279E-2</v>
      </c>
      <c r="L2538" s="47">
        <v>3.6433333333333338E-2</v>
      </c>
    </row>
    <row r="2539" spans="1:12" ht="12.75">
      <c r="A2539" s="41">
        <v>2492</v>
      </c>
      <c r="B2539" s="49" t="s">
        <v>1700</v>
      </c>
      <c r="C2539" s="46">
        <v>2.1266666666666665E-3</v>
      </c>
      <c r="D2539" s="46">
        <v>4.2533333333333329E-3</v>
      </c>
      <c r="E2539" s="46">
        <v>6.3799999999999994E-3</v>
      </c>
      <c r="F2539" s="46">
        <v>8.5066666666666658E-3</v>
      </c>
      <c r="G2539" s="46">
        <v>1.0633333333333335E-2</v>
      </c>
      <c r="H2539" s="46">
        <v>1.2760000000000001E-2</v>
      </c>
      <c r="I2539" s="46">
        <v>1.488666666666667E-2</v>
      </c>
      <c r="J2539" s="46">
        <v>1.7013333333333335E-2</v>
      </c>
      <c r="K2539" s="46">
        <v>1.9140000000000004E-2</v>
      </c>
      <c r="L2539" s="47">
        <v>2.126666666666667E-2</v>
      </c>
    </row>
    <row r="2540" spans="1:12" ht="12.75">
      <c r="A2540" s="41">
        <v>2493</v>
      </c>
      <c r="B2540" s="49" t="s">
        <v>1701</v>
      </c>
      <c r="C2540" s="46">
        <v>7.5000000000000002E-4</v>
      </c>
      <c r="D2540" s="46">
        <v>1.5E-3</v>
      </c>
      <c r="E2540" s="46">
        <v>2.2500000000000003E-3</v>
      </c>
      <c r="F2540" s="46">
        <v>3.0000000000000001E-3</v>
      </c>
      <c r="G2540" s="46">
        <v>3.7499999999999999E-3</v>
      </c>
      <c r="H2540" s="46">
        <v>4.5000000000000005E-3</v>
      </c>
      <c r="I2540" s="46">
        <v>5.2500000000000003E-3</v>
      </c>
      <c r="J2540" s="46">
        <v>6.0000000000000001E-3</v>
      </c>
      <c r="K2540" s="46">
        <v>6.7500000000000008E-3</v>
      </c>
      <c r="L2540" s="47">
        <v>7.5000000000000015E-3</v>
      </c>
    </row>
    <row r="2541" spans="1:12" ht="12.75">
      <c r="A2541" s="41">
        <v>2494</v>
      </c>
      <c r="B2541" s="49" t="s">
        <v>1702</v>
      </c>
      <c r="C2541" s="46">
        <v>1.6000000000000001E-3</v>
      </c>
      <c r="D2541" s="46">
        <v>3.2000000000000002E-3</v>
      </c>
      <c r="E2541" s="46">
        <v>4.8000000000000004E-3</v>
      </c>
      <c r="F2541" s="46">
        <v>6.4000000000000003E-3</v>
      </c>
      <c r="G2541" s="46">
        <v>8.0000000000000002E-3</v>
      </c>
      <c r="H2541" s="46">
        <v>9.6000000000000009E-3</v>
      </c>
      <c r="I2541" s="46">
        <v>1.1200000000000002E-2</v>
      </c>
      <c r="J2541" s="46">
        <v>1.2800000000000002E-2</v>
      </c>
      <c r="K2541" s="46">
        <v>1.4400000000000003E-2</v>
      </c>
      <c r="L2541" s="47">
        <v>1.6000000000000004E-2</v>
      </c>
    </row>
    <row r="2542" spans="1:12" ht="25.5">
      <c r="A2542" s="41">
        <v>2495</v>
      </c>
      <c r="B2542" s="49" t="s">
        <v>1703</v>
      </c>
      <c r="C2542" s="46">
        <v>3.015E-2</v>
      </c>
      <c r="D2542" s="46">
        <v>6.0299999999999999E-2</v>
      </c>
      <c r="E2542" s="46">
        <v>9.0450000000000003E-2</v>
      </c>
      <c r="F2542" s="46">
        <v>0.1206</v>
      </c>
      <c r="G2542" s="46">
        <v>0.15075</v>
      </c>
      <c r="H2542" s="46">
        <v>0.18090000000000001</v>
      </c>
      <c r="I2542" s="46">
        <v>0.21105000000000002</v>
      </c>
      <c r="J2542" s="46">
        <v>0.24120000000000003</v>
      </c>
      <c r="K2542" s="46">
        <v>0.27135000000000004</v>
      </c>
      <c r="L2542" s="47">
        <v>0.30150000000000005</v>
      </c>
    </row>
    <row r="2543" spans="1:12" ht="25.5">
      <c r="A2543" s="41">
        <v>2496</v>
      </c>
      <c r="B2543" s="49" t="s">
        <v>1703</v>
      </c>
      <c r="C2543" s="46">
        <v>8.6466666666666671E-3</v>
      </c>
      <c r="D2543" s="46">
        <v>1.7293333333333334E-2</v>
      </c>
      <c r="E2543" s="46">
        <v>2.5940000000000001E-2</v>
      </c>
      <c r="F2543" s="46">
        <v>3.4586666666666668E-2</v>
      </c>
      <c r="G2543" s="46">
        <v>4.3233333333333332E-2</v>
      </c>
      <c r="H2543" s="46">
        <v>5.1880000000000003E-2</v>
      </c>
      <c r="I2543" s="46">
        <v>6.0526666666666673E-2</v>
      </c>
      <c r="J2543" s="46">
        <v>6.9173333333333337E-2</v>
      </c>
      <c r="K2543" s="46">
        <v>7.7820000000000014E-2</v>
      </c>
      <c r="L2543" s="47">
        <v>8.6466666666666692E-2</v>
      </c>
    </row>
    <row r="2544" spans="1:12" ht="25.5">
      <c r="A2544" s="41">
        <v>2497</v>
      </c>
      <c r="B2544" s="49" t="s">
        <v>1703</v>
      </c>
      <c r="C2544" s="46">
        <v>2.6233333333333334E-3</v>
      </c>
      <c r="D2544" s="46">
        <v>5.2466666666666668E-3</v>
      </c>
      <c r="E2544" s="46">
        <v>7.8700000000000003E-3</v>
      </c>
      <c r="F2544" s="46">
        <v>1.0493333333333334E-2</v>
      </c>
      <c r="G2544" s="46">
        <v>1.3116666666666665E-2</v>
      </c>
      <c r="H2544" s="46">
        <v>1.5739999999999997E-2</v>
      </c>
      <c r="I2544" s="46">
        <v>1.8363333333333329E-2</v>
      </c>
      <c r="J2544" s="46">
        <v>2.0986666666666664E-2</v>
      </c>
      <c r="K2544" s="46">
        <v>2.3609999999999996E-2</v>
      </c>
      <c r="L2544" s="47">
        <v>2.6233333333333331E-2</v>
      </c>
    </row>
    <row r="2545" spans="1:12" ht="12.75">
      <c r="A2545" s="41">
        <v>2498</v>
      </c>
      <c r="B2545" s="49" t="s">
        <v>1704</v>
      </c>
      <c r="C2545" s="46">
        <v>2.2300000000000002E-3</v>
      </c>
      <c r="D2545" s="46">
        <v>4.4600000000000004E-3</v>
      </c>
      <c r="E2545" s="46">
        <v>6.6900000000000006E-3</v>
      </c>
      <c r="F2545" s="46">
        <v>8.9200000000000008E-3</v>
      </c>
      <c r="G2545" s="46">
        <v>1.115E-2</v>
      </c>
      <c r="H2545" s="46">
        <v>1.3380000000000001E-2</v>
      </c>
      <c r="I2545" s="46">
        <v>1.5610000000000002E-2</v>
      </c>
      <c r="J2545" s="46">
        <v>1.7840000000000002E-2</v>
      </c>
      <c r="K2545" s="46">
        <v>2.0070000000000005E-2</v>
      </c>
      <c r="L2545" s="47">
        <v>2.2300000000000007E-2</v>
      </c>
    </row>
    <row r="2546" spans="1:12" ht="12.75">
      <c r="A2546" s="41">
        <v>2499</v>
      </c>
      <c r="B2546" s="49" t="s">
        <v>1705</v>
      </c>
      <c r="C2546" s="46">
        <v>8.9333333333333333E-4</v>
      </c>
      <c r="D2546" s="46">
        <v>1.7866666666666667E-3</v>
      </c>
      <c r="E2546" s="46">
        <v>2.6800000000000001E-3</v>
      </c>
      <c r="F2546" s="46">
        <v>3.5733333333333333E-3</v>
      </c>
      <c r="G2546" s="46">
        <v>4.4666666666666674E-3</v>
      </c>
      <c r="H2546" s="46">
        <v>5.3600000000000002E-3</v>
      </c>
      <c r="I2546" s="46">
        <v>6.2533333333333347E-3</v>
      </c>
      <c r="J2546" s="46">
        <v>7.1466666666666675E-3</v>
      </c>
      <c r="K2546" s="46">
        <v>8.040000000000002E-3</v>
      </c>
      <c r="L2546" s="47">
        <v>8.9333333333333348E-3</v>
      </c>
    </row>
    <row r="2547" spans="1:12" ht="12.75">
      <c r="A2547" s="41">
        <v>2500</v>
      </c>
      <c r="B2547" s="49" t="s">
        <v>1706</v>
      </c>
      <c r="C2547" s="46">
        <v>1.2953333333333334E-2</v>
      </c>
      <c r="D2547" s="46">
        <v>2.5906666666666668E-2</v>
      </c>
      <c r="E2547" s="46">
        <v>3.8860000000000006E-2</v>
      </c>
      <c r="F2547" s="46">
        <v>5.1813333333333336E-2</v>
      </c>
      <c r="G2547" s="46">
        <v>6.4766666666666667E-2</v>
      </c>
      <c r="H2547" s="46">
        <v>7.7720000000000011E-2</v>
      </c>
      <c r="I2547" s="46">
        <v>9.0673333333333342E-2</v>
      </c>
      <c r="J2547" s="46">
        <v>0.10362666666666667</v>
      </c>
      <c r="K2547" s="46">
        <v>0.11658000000000002</v>
      </c>
      <c r="L2547" s="47">
        <v>0.12953333333333336</v>
      </c>
    </row>
    <row r="2548" spans="1:12" ht="12.75">
      <c r="A2548" s="41">
        <v>2501</v>
      </c>
      <c r="B2548" s="49" t="s">
        <v>1706</v>
      </c>
      <c r="C2548" s="46">
        <v>1.5120000000000001E-2</v>
      </c>
      <c r="D2548" s="46">
        <v>3.0240000000000003E-2</v>
      </c>
      <c r="E2548" s="46">
        <v>4.5360000000000004E-2</v>
      </c>
      <c r="F2548" s="46">
        <v>6.0480000000000006E-2</v>
      </c>
      <c r="G2548" s="46">
        <v>7.5600000000000001E-2</v>
      </c>
      <c r="H2548" s="46">
        <v>9.0719999999999995E-2</v>
      </c>
      <c r="I2548" s="46">
        <v>0.10583999999999999</v>
      </c>
      <c r="J2548" s="46">
        <v>0.12096000000000001</v>
      </c>
      <c r="K2548" s="46">
        <v>0.13608000000000001</v>
      </c>
      <c r="L2548" s="47">
        <v>0.15120000000000003</v>
      </c>
    </row>
    <row r="2549" spans="1:12" ht="12.75">
      <c r="A2549" s="41">
        <v>2502</v>
      </c>
      <c r="B2549" s="49" t="s">
        <v>1707</v>
      </c>
      <c r="C2549" s="46">
        <v>5.0000000000000002E-5</v>
      </c>
      <c r="D2549" s="46">
        <v>1E-4</v>
      </c>
      <c r="E2549" s="46">
        <v>1.5000000000000001E-4</v>
      </c>
      <c r="F2549" s="46">
        <v>2.0000000000000001E-4</v>
      </c>
      <c r="G2549" s="46">
        <v>2.5000000000000001E-4</v>
      </c>
      <c r="H2549" s="46">
        <v>3.0000000000000003E-4</v>
      </c>
      <c r="I2549" s="46">
        <v>3.5000000000000005E-4</v>
      </c>
      <c r="J2549" s="46">
        <v>4.0000000000000007E-4</v>
      </c>
      <c r="K2549" s="46">
        <v>4.500000000000001E-4</v>
      </c>
      <c r="L2549" s="47">
        <v>5.0000000000000012E-4</v>
      </c>
    </row>
    <row r="2550" spans="1:12" ht="12.75">
      <c r="A2550" s="41">
        <v>2503</v>
      </c>
      <c r="B2550" s="49" t="s">
        <v>1708</v>
      </c>
      <c r="C2550" s="46">
        <v>1.15E-3</v>
      </c>
      <c r="D2550" s="46">
        <v>2.3E-3</v>
      </c>
      <c r="E2550" s="46">
        <v>3.4499999999999999E-3</v>
      </c>
      <c r="F2550" s="46">
        <v>4.5999999999999999E-3</v>
      </c>
      <c r="G2550" s="46">
        <v>5.7499999999999999E-3</v>
      </c>
      <c r="H2550" s="46">
        <v>6.8999999999999999E-3</v>
      </c>
      <c r="I2550" s="46">
        <v>8.0499999999999999E-3</v>
      </c>
      <c r="J2550" s="46">
        <v>9.1999999999999998E-3</v>
      </c>
      <c r="K2550" s="46">
        <v>1.0349999999999998E-2</v>
      </c>
      <c r="L2550" s="47">
        <v>1.1499999999999998E-2</v>
      </c>
    </row>
    <row r="2551" spans="1:12" ht="25.5">
      <c r="A2551" s="41">
        <v>2504</v>
      </c>
      <c r="B2551" s="49" t="s">
        <v>1709</v>
      </c>
      <c r="C2551" s="46">
        <v>1.7999999999999998E-4</v>
      </c>
      <c r="D2551" s="46">
        <v>3.5999999999999997E-4</v>
      </c>
      <c r="E2551" s="46">
        <v>5.399999999999999E-4</v>
      </c>
      <c r="F2551" s="46">
        <v>7.1999999999999994E-4</v>
      </c>
      <c r="G2551" s="46">
        <v>8.9999999999999998E-4</v>
      </c>
      <c r="H2551" s="46">
        <v>1.0799999999999998E-3</v>
      </c>
      <c r="I2551" s="46">
        <v>1.2599999999999998E-3</v>
      </c>
      <c r="J2551" s="46">
        <v>1.4399999999999999E-3</v>
      </c>
      <c r="K2551" s="46">
        <v>1.6199999999999997E-3</v>
      </c>
      <c r="L2551" s="47">
        <v>1.7999999999999995E-3</v>
      </c>
    </row>
    <row r="2552" spans="1:12" ht="12.75">
      <c r="A2552" s="41">
        <v>2505</v>
      </c>
      <c r="B2552" s="49" t="s">
        <v>1710</v>
      </c>
      <c r="C2552" s="46">
        <v>7.0033333333333336E-3</v>
      </c>
      <c r="D2552" s="46">
        <v>1.4006666666666667E-2</v>
      </c>
      <c r="E2552" s="46">
        <v>2.1010000000000001E-2</v>
      </c>
      <c r="F2552" s="46">
        <v>2.8013333333333335E-2</v>
      </c>
      <c r="G2552" s="46">
        <v>3.5016666666666668E-2</v>
      </c>
      <c r="H2552" s="46">
        <v>4.2020000000000002E-2</v>
      </c>
      <c r="I2552" s="46">
        <v>4.9023333333333335E-2</v>
      </c>
      <c r="J2552" s="46">
        <v>5.6026666666666669E-2</v>
      </c>
      <c r="K2552" s="46">
        <v>6.3030000000000003E-2</v>
      </c>
      <c r="L2552" s="47">
        <v>7.0033333333333336E-2</v>
      </c>
    </row>
    <row r="2553" spans="1:12" ht="12.75">
      <c r="A2553" s="41">
        <v>2506</v>
      </c>
      <c r="B2553" s="49" t="s">
        <v>1711</v>
      </c>
      <c r="C2553" s="46">
        <v>9.9739999999999981E-2</v>
      </c>
      <c r="D2553" s="46">
        <v>0.19947999999999996</v>
      </c>
      <c r="E2553" s="46">
        <v>0.29921999999999993</v>
      </c>
      <c r="F2553" s="46">
        <v>0.39895999999999993</v>
      </c>
      <c r="G2553" s="46">
        <v>0.49869999999999987</v>
      </c>
      <c r="H2553" s="46">
        <v>0.59843999999999986</v>
      </c>
      <c r="I2553" s="46">
        <v>0.6981799999999998</v>
      </c>
      <c r="J2553" s="46">
        <v>0.79791999999999974</v>
      </c>
      <c r="K2553" s="46">
        <v>0.89765999999999968</v>
      </c>
      <c r="L2553" s="47">
        <v>0.99739999999999962</v>
      </c>
    </row>
    <row r="2554" spans="1:12" ht="12.75">
      <c r="A2554" s="41">
        <v>2507</v>
      </c>
      <c r="B2554" s="49" t="s">
        <v>1712</v>
      </c>
      <c r="C2554" s="46">
        <v>1.1666666666666667E-4</v>
      </c>
      <c r="D2554" s="46">
        <v>2.3333333333333333E-4</v>
      </c>
      <c r="E2554" s="46">
        <v>3.5E-4</v>
      </c>
      <c r="F2554" s="46">
        <v>4.6666666666666666E-4</v>
      </c>
      <c r="G2554" s="46">
        <v>5.8333333333333338E-4</v>
      </c>
      <c r="H2554" s="46">
        <v>7.000000000000001E-4</v>
      </c>
      <c r="I2554" s="46">
        <v>8.1666666666666671E-4</v>
      </c>
      <c r="J2554" s="46">
        <v>9.3333333333333332E-4</v>
      </c>
      <c r="K2554" s="46">
        <v>1.0499999999999999E-3</v>
      </c>
      <c r="L2554" s="47">
        <v>1.1666666666666665E-3</v>
      </c>
    </row>
    <row r="2555" spans="1:12" ht="12.75">
      <c r="A2555" s="41">
        <v>2508</v>
      </c>
      <c r="B2555" s="49" t="s">
        <v>1712</v>
      </c>
      <c r="C2555" s="46">
        <v>1.3333333333333335E-5</v>
      </c>
      <c r="D2555" s="46">
        <v>2.666666666666667E-5</v>
      </c>
      <c r="E2555" s="46">
        <v>4.0000000000000003E-5</v>
      </c>
      <c r="F2555" s="46">
        <v>5.333333333333334E-5</v>
      </c>
      <c r="G2555" s="46">
        <v>6.666666666666667E-5</v>
      </c>
      <c r="H2555" s="46">
        <v>7.9999999999999993E-5</v>
      </c>
      <c r="I2555" s="46">
        <v>9.333333333333333E-5</v>
      </c>
      <c r="J2555" s="46">
        <v>1.0666666666666667E-4</v>
      </c>
      <c r="K2555" s="46">
        <v>1.1999999999999999E-4</v>
      </c>
      <c r="L2555" s="47">
        <v>1.3333333333333331E-4</v>
      </c>
    </row>
    <row r="2556" spans="1:12" ht="12.75">
      <c r="A2556" s="41">
        <v>2509</v>
      </c>
      <c r="B2556" s="49" t="s">
        <v>1713</v>
      </c>
      <c r="C2556" s="46">
        <v>3.9400000000000008E-3</v>
      </c>
      <c r="D2556" s="46">
        <v>7.8800000000000016E-3</v>
      </c>
      <c r="E2556" s="46">
        <v>1.1820000000000002E-2</v>
      </c>
      <c r="F2556" s="46">
        <v>1.5760000000000003E-2</v>
      </c>
      <c r="G2556" s="46">
        <v>1.9700000000000002E-2</v>
      </c>
      <c r="H2556" s="46">
        <v>2.3640000000000001E-2</v>
      </c>
      <c r="I2556" s="46">
        <v>2.758E-2</v>
      </c>
      <c r="J2556" s="46">
        <v>3.1519999999999999E-2</v>
      </c>
      <c r="K2556" s="46">
        <v>3.5459999999999998E-2</v>
      </c>
      <c r="L2556" s="47">
        <v>3.9399999999999998E-2</v>
      </c>
    </row>
    <row r="2557" spans="1:12" ht="12.75">
      <c r="A2557" s="41">
        <v>2510</v>
      </c>
      <c r="B2557" s="49" t="s">
        <v>1713</v>
      </c>
      <c r="C2557" s="46">
        <v>1.06E-3</v>
      </c>
      <c r="D2557" s="46">
        <v>2.1199999999999999E-3</v>
      </c>
      <c r="E2557" s="46">
        <v>3.1799999999999997E-3</v>
      </c>
      <c r="F2557" s="46">
        <v>4.2399999999999998E-3</v>
      </c>
      <c r="G2557" s="46">
        <v>5.3E-3</v>
      </c>
      <c r="H2557" s="46">
        <v>6.3599999999999993E-3</v>
      </c>
      <c r="I2557" s="46">
        <v>7.4200000000000004E-3</v>
      </c>
      <c r="J2557" s="46">
        <v>8.4799999999999997E-3</v>
      </c>
      <c r="K2557" s="46">
        <v>9.5399999999999999E-3</v>
      </c>
      <c r="L2557" s="47">
        <v>1.0599999999999998E-2</v>
      </c>
    </row>
    <row r="2558" spans="1:12" ht="12.75">
      <c r="A2558" s="41">
        <v>2511</v>
      </c>
      <c r="B2558" s="49" t="s">
        <v>1714</v>
      </c>
      <c r="C2558" s="46">
        <v>1.3900000000000003E-2</v>
      </c>
      <c r="D2558" s="46">
        <v>2.7800000000000005E-2</v>
      </c>
      <c r="E2558" s="46">
        <v>4.1700000000000008E-2</v>
      </c>
      <c r="F2558" s="46">
        <v>5.5600000000000011E-2</v>
      </c>
      <c r="G2558" s="46">
        <v>6.9500000000000006E-2</v>
      </c>
      <c r="H2558" s="46">
        <v>8.3400000000000002E-2</v>
      </c>
      <c r="I2558" s="46">
        <v>9.7299999999999998E-2</v>
      </c>
      <c r="J2558" s="46">
        <v>0.11120000000000002</v>
      </c>
      <c r="K2558" s="46">
        <v>0.12510000000000002</v>
      </c>
      <c r="L2558" s="47">
        <v>0.13900000000000004</v>
      </c>
    </row>
    <row r="2559" spans="1:12" ht="12.75">
      <c r="A2559" s="41">
        <v>2512</v>
      </c>
      <c r="B2559" s="49" t="s">
        <v>1715</v>
      </c>
      <c r="C2559" s="46">
        <v>1.4033333333333333E-3</v>
      </c>
      <c r="D2559" s="46">
        <v>2.8066666666666665E-3</v>
      </c>
      <c r="E2559" s="46">
        <v>4.2100000000000002E-3</v>
      </c>
      <c r="F2559" s="46">
        <v>5.613333333333333E-3</v>
      </c>
      <c r="G2559" s="46">
        <v>7.0166666666666676E-3</v>
      </c>
      <c r="H2559" s="46">
        <v>8.4200000000000004E-3</v>
      </c>
      <c r="I2559" s="46">
        <v>9.823333333333335E-3</v>
      </c>
      <c r="J2559" s="46">
        <v>1.1226666666666668E-2</v>
      </c>
      <c r="K2559" s="46">
        <v>1.2630000000000001E-2</v>
      </c>
      <c r="L2559" s="47">
        <v>1.4033333333333335E-2</v>
      </c>
    </row>
    <row r="2560" spans="1:12" ht="12.75">
      <c r="A2560" s="41">
        <v>2513</v>
      </c>
      <c r="B2560" s="49" t="s">
        <v>1716</v>
      </c>
      <c r="C2560" s="46">
        <v>1.8333333333333336E-4</v>
      </c>
      <c r="D2560" s="46">
        <v>3.6666666666666672E-4</v>
      </c>
      <c r="E2560" s="46">
        <v>5.5000000000000014E-4</v>
      </c>
      <c r="F2560" s="46">
        <v>7.3333333333333345E-4</v>
      </c>
      <c r="G2560" s="46">
        <v>9.1666666666666676E-4</v>
      </c>
      <c r="H2560" s="46">
        <v>1.1000000000000003E-3</v>
      </c>
      <c r="I2560" s="46">
        <v>1.2833333333333336E-3</v>
      </c>
      <c r="J2560" s="46">
        <v>1.4666666666666669E-3</v>
      </c>
      <c r="K2560" s="46">
        <v>1.6500000000000004E-3</v>
      </c>
      <c r="L2560" s="47">
        <v>1.8333333333333339E-3</v>
      </c>
    </row>
    <row r="2561" spans="1:12" ht="12.75">
      <c r="A2561" s="41">
        <v>2514</v>
      </c>
      <c r="B2561" s="49" t="s">
        <v>1717</v>
      </c>
      <c r="C2561" s="46">
        <v>1.0666666666666668E-4</v>
      </c>
      <c r="D2561" s="46">
        <v>2.1333333333333336E-4</v>
      </c>
      <c r="E2561" s="46">
        <v>3.2000000000000003E-4</v>
      </c>
      <c r="F2561" s="46">
        <v>4.2666666666666672E-4</v>
      </c>
      <c r="G2561" s="46">
        <v>5.3333333333333336E-4</v>
      </c>
      <c r="H2561" s="46">
        <v>6.3999999999999994E-4</v>
      </c>
      <c r="I2561" s="46">
        <v>7.4666666666666664E-4</v>
      </c>
      <c r="J2561" s="46">
        <v>8.5333333333333333E-4</v>
      </c>
      <c r="K2561" s="46">
        <v>9.5999999999999992E-4</v>
      </c>
      <c r="L2561" s="47">
        <v>1.0666666666666665E-3</v>
      </c>
    </row>
    <row r="2562" spans="1:12" ht="12.75">
      <c r="A2562" s="41">
        <v>2515</v>
      </c>
      <c r="B2562" s="49" t="s">
        <v>1718</v>
      </c>
      <c r="C2562" s="46">
        <v>3.6866666666666671E-3</v>
      </c>
      <c r="D2562" s="46">
        <v>7.3733333333333342E-3</v>
      </c>
      <c r="E2562" s="46">
        <v>1.106E-2</v>
      </c>
      <c r="F2562" s="46">
        <v>1.4746666666666668E-2</v>
      </c>
      <c r="G2562" s="46">
        <v>1.8433333333333333E-2</v>
      </c>
      <c r="H2562" s="46">
        <v>2.2120000000000001E-2</v>
      </c>
      <c r="I2562" s="46">
        <v>2.5806666666666669E-2</v>
      </c>
      <c r="J2562" s="46">
        <v>2.9493333333333337E-2</v>
      </c>
      <c r="K2562" s="46">
        <v>3.3180000000000001E-2</v>
      </c>
      <c r="L2562" s="47">
        <v>3.6866666666666666E-2</v>
      </c>
    </row>
    <row r="2563" spans="1:12" ht="12.75">
      <c r="A2563" s="41">
        <v>2516</v>
      </c>
      <c r="B2563" s="49" t="s">
        <v>1719</v>
      </c>
      <c r="C2563" s="46">
        <v>1.4666666666666664E-4</v>
      </c>
      <c r="D2563" s="46">
        <v>2.9333333333333327E-4</v>
      </c>
      <c r="E2563" s="46">
        <v>4.3999999999999991E-4</v>
      </c>
      <c r="F2563" s="46">
        <v>5.8666666666666654E-4</v>
      </c>
      <c r="G2563" s="46">
        <v>7.3333333333333323E-4</v>
      </c>
      <c r="H2563" s="46">
        <v>8.7999999999999992E-4</v>
      </c>
      <c r="I2563" s="46">
        <v>1.0266666666666666E-3</v>
      </c>
      <c r="J2563" s="46">
        <v>1.1733333333333333E-3</v>
      </c>
      <c r="K2563" s="46">
        <v>1.32E-3</v>
      </c>
      <c r="L2563" s="47">
        <v>1.4666666666666665E-3</v>
      </c>
    </row>
    <row r="2564" spans="1:12" ht="12.75">
      <c r="A2564" s="41">
        <v>2517</v>
      </c>
      <c r="B2564" s="49" t="s">
        <v>1720</v>
      </c>
      <c r="C2564" s="46">
        <v>1.0999999999999998E-4</v>
      </c>
      <c r="D2564" s="46">
        <v>2.1999999999999995E-4</v>
      </c>
      <c r="E2564" s="46">
        <v>3.2999999999999994E-4</v>
      </c>
      <c r="F2564" s="46">
        <v>4.3999999999999991E-4</v>
      </c>
      <c r="G2564" s="46">
        <v>5.4999999999999992E-4</v>
      </c>
      <c r="H2564" s="46">
        <v>6.6E-4</v>
      </c>
      <c r="I2564" s="46">
        <v>7.6999999999999996E-4</v>
      </c>
      <c r="J2564" s="46">
        <v>8.7999999999999992E-4</v>
      </c>
      <c r="K2564" s="46">
        <v>9.8999999999999999E-4</v>
      </c>
      <c r="L2564" s="47">
        <v>1.1000000000000001E-3</v>
      </c>
    </row>
    <row r="2565" spans="1:12" ht="12.75">
      <c r="A2565" s="41">
        <v>2518</v>
      </c>
      <c r="B2565" s="49" t="s">
        <v>1721</v>
      </c>
      <c r="C2565" s="46">
        <v>1.0849999999999999E-2</v>
      </c>
      <c r="D2565" s="46">
        <v>2.1699999999999997E-2</v>
      </c>
      <c r="E2565" s="46">
        <v>3.2549999999999996E-2</v>
      </c>
      <c r="F2565" s="46">
        <v>4.3399999999999994E-2</v>
      </c>
      <c r="G2565" s="46">
        <v>5.425E-2</v>
      </c>
      <c r="H2565" s="46">
        <v>6.5100000000000005E-2</v>
      </c>
      <c r="I2565" s="46">
        <v>7.5950000000000004E-2</v>
      </c>
      <c r="J2565" s="46">
        <v>8.6800000000000002E-2</v>
      </c>
      <c r="K2565" s="46">
        <v>9.7650000000000015E-2</v>
      </c>
      <c r="L2565" s="47">
        <v>0.1085</v>
      </c>
    </row>
    <row r="2566" spans="1:12" ht="25.5">
      <c r="A2566" s="41">
        <v>2519</v>
      </c>
      <c r="B2566" s="49" t="s">
        <v>1722</v>
      </c>
      <c r="C2566" s="46">
        <v>2.4866666666666665E-3</v>
      </c>
      <c r="D2566" s="46">
        <v>4.9733333333333331E-3</v>
      </c>
      <c r="E2566" s="46">
        <v>7.4599999999999996E-3</v>
      </c>
      <c r="F2566" s="46">
        <v>9.9466666666666662E-3</v>
      </c>
      <c r="G2566" s="46">
        <v>1.2433333333333334E-2</v>
      </c>
      <c r="H2566" s="46">
        <v>1.4919999999999999E-2</v>
      </c>
      <c r="I2566" s="46">
        <v>1.7406666666666664E-2</v>
      </c>
      <c r="J2566" s="46">
        <v>1.9893333333333332E-2</v>
      </c>
      <c r="K2566" s="46">
        <v>2.2379999999999997E-2</v>
      </c>
      <c r="L2566" s="47">
        <v>2.4866666666666662E-2</v>
      </c>
    </row>
    <row r="2567" spans="1:12" ht="25.5">
      <c r="A2567" s="41">
        <v>2520</v>
      </c>
      <c r="B2567" s="49" t="s">
        <v>1723</v>
      </c>
      <c r="C2567" s="46">
        <v>2.0000000000000001E-4</v>
      </c>
      <c r="D2567" s="46">
        <v>4.0000000000000002E-4</v>
      </c>
      <c r="E2567" s="46">
        <v>6.0000000000000006E-4</v>
      </c>
      <c r="F2567" s="46">
        <v>8.0000000000000004E-4</v>
      </c>
      <c r="G2567" s="46">
        <v>1E-3</v>
      </c>
      <c r="H2567" s="46">
        <v>1.2000000000000001E-3</v>
      </c>
      <c r="I2567" s="46">
        <v>1.4000000000000002E-3</v>
      </c>
      <c r="J2567" s="46">
        <v>1.6000000000000003E-3</v>
      </c>
      <c r="K2567" s="46">
        <v>1.8000000000000004E-3</v>
      </c>
      <c r="L2567" s="47">
        <v>2.0000000000000005E-3</v>
      </c>
    </row>
    <row r="2568" spans="1:12" ht="12.75">
      <c r="A2568" s="41">
        <v>2521</v>
      </c>
      <c r="B2568" s="49" t="s">
        <v>1724</v>
      </c>
      <c r="C2568" s="46">
        <v>3.4000000000000002E-3</v>
      </c>
      <c r="D2568" s="46">
        <v>6.8000000000000005E-3</v>
      </c>
      <c r="E2568" s="46">
        <v>1.0200000000000001E-2</v>
      </c>
      <c r="F2568" s="46">
        <v>1.3600000000000001E-2</v>
      </c>
      <c r="G2568" s="46">
        <v>1.7000000000000001E-2</v>
      </c>
      <c r="H2568" s="46">
        <v>2.0400000000000001E-2</v>
      </c>
      <c r="I2568" s="46">
        <v>2.3800000000000002E-2</v>
      </c>
      <c r="J2568" s="46">
        <v>2.7200000000000002E-2</v>
      </c>
      <c r="K2568" s="46">
        <v>3.0600000000000002E-2</v>
      </c>
      <c r="L2568" s="47">
        <v>3.4000000000000002E-2</v>
      </c>
    </row>
    <row r="2569" spans="1:12" ht="12.75">
      <c r="A2569" s="41">
        <v>2522</v>
      </c>
      <c r="B2569" s="49" t="s">
        <v>1725</v>
      </c>
      <c r="C2569" s="46">
        <v>1.4633333333333334E-3</v>
      </c>
      <c r="D2569" s="46">
        <v>2.9266666666666668E-3</v>
      </c>
      <c r="E2569" s="46">
        <v>4.3899999999999998E-3</v>
      </c>
      <c r="F2569" s="46">
        <v>5.8533333333333337E-3</v>
      </c>
      <c r="G2569" s="46">
        <v>7.3166666666666675E-3</v>
      </c>
      <c r="H2569" s="46">
        <v>8.7800000000000013E-3</v>
      </c>
      <c r="I2569" s="46">
        <v>1.0243333333333335E-2</v>
      </c>
      <c r="J2569" s="46">
        <v>1.1706666666666669E-2</v>
      </c>
      <c r="K2569" s="46">
        <v>1.3170000000000001E-2</v>
      </c>
      <c r="L2569" s="47">
        <v>1.4633333333333335E-2</v>
      </c>
    </row>
    <row r="2570" spans="1:12" ht="12.75">
      <c r="A2570" s="41">
        <v>2523</v>
      </c>
      <c r="B2570" s="49" t="s">
        <v>1726</v>
      </c>
      <c r="C2570" s="46">
        <v>7.0333333333333337E-4</v>
      </c>
      <c r="D2570" s="46">
        <v>1.4066666666666667E-3</v>
      </c>
      <c r="E2570" s="46">
        <v>2.1099999999999999E-3</v>
      </c>
      <c r="F2570" s="46">
        <v>2.8133333333333335E-3</v>
      </c>
      <c r="G2570" s="46">
        <v>3.5166666666666671E-3</v>
      </c>
      <c r="H2570" s="46">
        <v>4.2199999999999998E-3</v>
      </c>
      <c r="I2570" s="46">
        <v>4.9233333333333334E-3</v>
      </c>
      <c r="J2570" s="46">
        <v>5.626666666666667E-3</v>
      </c>
      <c r="K2570" s="46">
        <v>6.3299999999999997E-3</v>
      </c>
      <c r="L2570" s="47">
        <v>7.0333333333333324E-3</v>
      </c>
    </row>
    <row r="2571" spans="1:12" ht="12.75">
      <c r="A2571" s="41">
        <v>2524</v>
      </c>
      <c r="B2571" s="49" t="s">
        <v>1727</v>
      </c>
      <c r="C2571" s="46">
        <v>3.033333333333333E-4</v>
      </c>
      <c r="D2571" s="46">
        <v>6.066666666666666E-4</v>
      </c>
      <c r="E2571" s="46">
        <v>9.0999999999999989E-4</v>
      </c>
      <c r="F2571" s="46">
        <v>1.2133333333333332E-3</v>
      </c>
      <c r="G2571" s="46">
        <v>1.5166666666666666E-3</v>
      </c>
      <c r="H2571" s="46">
        <v>1.8199999999999998E-3</v>
      </c>
      <c r="I2571" s="46">
        <v>2.123333333333333E-3</v>
      </c>
      <c r="J2571" s="46">
        <v>2.4266666666666664E-3</v>
      </c>
      <c r="K2571" s="46">
        <v>2.7299999999999994E-3</v>
      </c>
      <c r="L2571" s="47">
        <v>3.0333333333333323E-3</v>
      </c>
    </row>
    <row r="2572" spans="1:12" ht="12.75">
      <c r="A2572" s="41">
        <v>2525</v>
      </c>
      <c r="B2572" s="49" t="s">
        <v>1695</v>
      </c>
      <c r="C2572" s="46">
        <v>2.2033333333333332E-3</v>
      </c>
      <c r="D2572" s="46">
        <v>4.4066666666666664E-3</v>
      </c>
      <c r="E2572" s="46">
        <v>6.6099999999999996E-3</v>
      </c>
      <c r="F2572" s="46">
        <v>8.8133333333333327E-3</v>
      </c>
      <c r="G2572" s="46">
        <v>1.1016666666666668E-2</v>
      </c>
      <c r="H2572" s="46">
        <v>1.3220000000000003E-2</v>
      </c>
      <c r="I2572" s="46">
        <v>1.5423333333333336E-2</v>
      </c>
      <c r="J2572" s="46">
        <v>1.7626666666666669E-2</v>
      </c>
      <c r="K2572" s="46">
        <v>1.9830000000000004E-2</v>
      </c>
      <c r="L2572" s="47">
        <v>2.2033333333333339E-2</v>
      </c>
    </row>
    <row r="2573" spans="1:12" ht="12.75">
      <c r="A2573" s="41">
        <v>2526</v>
      </c>
      <c r="B2573" s="49" t="s">
        <v>1728</v>
      </c>
      <c r="C2573" s="46">
        <v>5.4999999999999997E-3</v>
      </c>
      <c r="D2573" s="46">
        <v>1.0999999999999999E-2</v>
      </c>
      <c r="E2573" s="46">
        <v>1.6500000000000001E-2</v>
      </c>
      <c r="F2573" s="46">
        <v>2.1999999999999999E-2</v>
      </c>
      <c r="G2573" s="46">
        <v>2.75E-2</v>
      </c>
      <c r="H2573" s="46">
        <v>3.3000000000000002E-2</v>
      </c>
      <c r="I2573" s="46">
        <v>3.8499999999999993E-2</v>
      </c>
      <c r="J2573" s="46">
        <v>4.3999999999999997E-2</v>
      </c>
      <c r="K2573" s="46">
        <v>4.9499999999999988E-2</v>
      </c>
      <c r="L2573" s="47">
        <v>5.4999999999999993E-2</v>
      </c>
    </row>
    <row r="2574" spans="1:12" ht="12.75">
      <c r="A2574" s="41">
        <v>2527</v>
      </c>
      <c r="B2574" s="49" t="s">
        <v>1728</v>
      </c>
      <c r="C2574" s="46">
        <v>1.0666666666666668E-4</v>
      </c>
      <c r="D2574" s="46">
        <v>2.1333333333333336E-4</v>
      </c>
      <c r="E2574" s="46">
        <v>3.2000000000000003E-4</v>
      </c>
      <c r="F2574" s="46">
        <v>4.2666666666666672E-4</v>
      </c>
      <c r="G2574" s="46">
        <v>5.3333333333333336E-4</v>
      </c>
      <c r="H2574" s="46">
        <v>6.3999999999999994E-4</v>
      </c>
      <c r="I2574" s="46">
        <v>7.4666666666666664E-4</v>
      </c>
      <c r="J2574" s="46">
        <v>8.5333333333333333E-4</v>
      </c>
      <c r="K2574" s="46">
        <v>9.5999999999999992E-4</v>
      </c>
      <c r="L2574" s="47">
        <v>1.0666666666666665E-3</v>
      </c>
    </row>
    <row r="2575" spans="1:12" ht="12.75">
      <c r="A2575" s="41">
        <v>2528</v>
      </c>
      <c r="B2575" s="49" t="s">
        <v>1728</v>
      </c>
      <c r="C2575" s="46">
        <v>1.3333333333333332E-2</v>
      </c>
      <c r="D2575" s="46">
        <v>2.6666666666666665E-2</v>
      </c>
      <c r="E2575" s="46">
        <v>3.9999999999999994E-2</v>
      </c>
      <c r="F2575" s="46">
        <v>5.333333333333333E-2</v>
      </c>
      <c r="G2575" s="46">
        <v>6.6666666666666666E-2</v>
      </c>
      <c r="H2575" s="46">
        <v>0.08</v>
      </c>
      <c r="I2575" s="46">
        <v>9.3333333333333338E-2</v>
      </c>
      <c r="J2575" s="46">
        <v>0.10666666666666666</v>
      </c>
      <c r="K2575" s="46">
        <v>0.12</v>
      </c>
      <c r="L2575" s="47">
        <v>0.13333333333333333</v>
      </c>
    </row>
    <row r="2576" spans="1:12" ht="12.75">
      <c r="A2576" s="41">
        <v>2529</v>
      </c>
      <c r="B2576" s="49" t="s">
        <v>1729</v>
      </c>
      <c r="C2576" s="46">
        <v>1.2000000000000002E-4</v>
      </c>
      <c r="D2576" s="46">
        <v>2.4000000000000003E-4</v>
      </c>
      <c r="E2576" s="46">
        <v>3.6000000000000008E-4</v>
      </c>
      <c r="F2576" s="46">
        <v>4.8000000000000007E-4</v>
      </c>
      <c r="G2576" s="46">
        <v>6.0000000000000006E-4</v>
      </c>
      <c r="H2576" s="46">
        <v>7.2000000000000005E-4</v>
      </c>
      <c r="I2576" s="46">
        <v>8.4000000000000003E-4</v>
      </c>
      <c r="J2576" s="46">
        <v>9.6000000000000013E-4</v>
      </c>
      <c r="K2576" s="46">
        <v>1.08E-3</v>
      </c>
      <c r="L2576" s="47">
        <v>1.2000000000000001E-3</v>
      </c>
    </row>
    <row r="2577" spans="1:12" ht="12.75">
      <c r="A2577" s="41">
        <v>2530</v>
      </c>
      <c r="B2577" s="49" t="s">
        <v>1729</v>
      </c>
      <c r="C2577" s="46">
        <v>2.3733333333333332E-3</v>
      </c>
      <c r="D2577" s="46">
        <v>4.7466666666666664E-3</v>
      </c>
      <c r="E2577" s="46">
        <v>7.1199999999999996E-3</v>
      </c>
      <c r="F2577" s="46">
        <v>9.4933333333333328E-3</v>
      </c>
      <c r="G2577" s="46">
        <v>1.1866666666666668E-2</v>
      </c>
      <c r="H2577" s="46">
        <v>1.4240000000000003E-2</v>
      </c>
      <c r="I2577" s="46">
        <v>1.6613333333333334E-2</v>
      </c>
      <c r="J2577" s="46">
        <v>1.8986666666666669E-2</v>
      </c>
      <c r="K2577" s="46">
        <v>2.1360000000000004E-2</v>
      </c>
      <c r="L2577" s="47">
        <v>2.3733333333333335E-2</v>
      </c>
    </row>
    <row r="2578" spans="1:12" ht="12.75">
      <c r="A2578" s="41">
        <v>2531</v>
      </c>
      <c r="B2578" s="49" t="s">
        <v>1729</v>
      </c>
      <c r="C2578" s="46">
        <v>6.5299999999999993E-3</v>
      </c>
      <c r="D2578" s="46">
        <v>1.3059999999999999E-2</v>
      </c>
      <c r="E2578" s="46">
        <v>1.9589999999999996E-2</v>
      </c>
      <c r="F2578" s="46">
        <v>2.6119999999999997E-2</v>
      </c>
      <c r="G2578" s="46">
        <v>3.2649999999999998E-2</v>
      </c>
      <c r="H2578" s="46">
        <v>3.918E-2</v>
      </c>
      <c r="I2578" s="46">
        <v>4.5710000000000001E-2</v>
      </c>
      <c r="J2578" s="46">
        <v>5.2239999999999995E-2</v>
      </c>
      <c r="K2578" s="46">
        <v>5.8770000000000003E-2</v>
      </c>
      <c r="L2578" s="47">
        <v>6.5299999999999997E-2</v>
      </c>
    </row>
    <row r="2579" spans="1:12" ht="12.75">
      <c r="A2579" s="41">
        <v>2532</v>
      </c>
      <c r="B2579" s="49" t="s">
        <v>1729</v>
      </c>
      <c r="C2579" s="46">
        <v>9.3333333333333332E-4</v>
      </c>
      <c r="D2579" s="46">
        <v>1.8666666666666666E-3</v>
      </c>
      <c r="E2579" s="46">
        <v>2.8E-3</v>
      </c>
      <c r="F2579" s="46">
        <v>3.7333333333333333E-3</v>
      </c>
      <c r="G2579" s="46">
        <v>4.6666666666666671E-3</v>
      </c>
      <c r="H2579" s="46">
        <v>5.6000000000000008E-3</v>
      </c>
      <c r="I2579" s="46">
        <v>6.5333333333333337E-3</v>
      </c>
      <c r="J2579" s="46">
        <v>7.4666666666666666E-3</v>
      </c>
      <c r="K2579" s="46">
        <v>8.3999999999999995E-3</v>
      </c>
      <c r="L2579" s="47">
        <v>9.3333333333333324E-3</v>
      </c>
    </row>
    <row r="2580" spans="1:12" ht="12.75">
      <c r="A2580" s="41">
        <v>2533</v>
      </c>
      <c r="B2580" s="49" t="s">
        <v>1730</v>
      </c>
      <c r="C2580" s="46">
        <v>1.4700000000000004E-3</v>
      </c>
      <c r="D2580" s="46">
        <v>2.9400000000000008E-3</v>
      </c>
      <c r="E2580" s="46">
        <v>4.4100000000000007E-3</v>
      </c>
      <c r="F2580" s="46">
        <v>5.8800000000000015E-3</v>
      </c>
      <c r="G2580" s="46">
        <v>7.3500000000000006E-3</v>
      </c>
      <c r="H2580" s="46">
        <v>8.8200000000000014E-3</v>
      </c>
      <c r="I2580" s="46">
        <v>1.0290000000000001E-2</v>
      </c>
      <c r="J2580" s="46">
        <v>1.1760000000000003E-2</v>
      </c>
      <c r="K2580" s="46">
        <v>1.3230000000000002E-2</v>
      </c>
      <c r="L2580" s="47">
        <v>1.4700000000000001E-2</v>
      </c>
    </row>
    <row r="2581" spans="1:12" ht="12.75">
      <c r="A2581" s="41">
        <v>2534</v>
      </c>
      <c r="B2581" s="49" t="s">
        <v>1731</v>
      </c>
      <c r="C2581" s="46">
        <v>3.3666666666666662E-3</v>
      </c>
      <c r="D2581" s="46">
        <v>6.7333333333333325E-3</v>
      </c>
      <c r="E2581" s="46">
        <v>1.0099999999999998E-2</v>
      </c>
      <c r="F2581" s="46">
        <v>1.3466666666666665E-2</v>
      </c>
      <c r="G2581" s="46">
        <v>1.6833333333333332E-2</v>
      </c>
      <c r="H2581" s="46">
        <v>2.0199999999999999E-2</v>
      </c>
      <c r="I2581" s="46">
        <v>2.3566666666666666E-2</v>
      </c>
      <c r="J2581" s="46">
        <v>2.693333333333333E-2</v>
      </c>
      <c r="K2581" s="46">
        <v>3.0300000000000001E-2</v>
      </c>
      <c r="L2581" s="47">
        <v>3.3666666666666664E-2</v>
      </c>
    </row>
    <row r="2582" spans="1:12" ht="12.75">
      <c r="A2582" s="41">
        <v>2535</v>
      </c>
      <c r="B2582" s="49" t="s">
        <v>1732</v>
      </c>
      <c r="C2582" s="46">
        <v>6.9399999999999991E-3</v>
      </c>
      <c r="D2582" s="46">
        <v>1.3879999999999998E-2</v>
      </c>
      <c r="E2582" s="46">
        <v>2.0819999999999998E-2</v>
      </c>
      <c r="F2582" s="46">
        <v>2.7759999999999996E-2</v>
      </c>
      <c r="G2582" s="46">
        <v>3.4699999999999995E-2</v>
      </c>
      <c r="H2582" s="46">
        <v>4.1639999999999996E-2</v>
      </c>
      <c r="I2582" s="46">
        <v>4.8579999999999998E-2</v>
      </c>
      <c r="J2582" s="46">
        <v>5.552E-2</v>
      </c>
      <c r="K2582" s="46">
        <v>6.2460000000000002E-2</v>
      </c>
      <c r="L2582" s="47">
        <v>6.9400000000000003E-2</v>
      </c>
    </row>
    <row r="2583" spans="1:12" ht="12.75">
      <c r="A2583" s="41">
        <v>2536</v>
      </c>
      <c r="B2583" s="49" t="s">
        <v>1732</v>
      </c>
      <c r="C2583" s="46">
        <v>2.7819999999999998E-2</v>
      </c>
      <c r="D2583" s="46">
        <v>5.5639999999999995E-2</v>
      </c>
      <c r="E2583" s="46">
        <v>8.3459999999999993E-2</v>
      </c>
      <c r="F2583" s="46">
        <v>0.11127999999999999</v>
      </c>
      <c r="G2583" s="46">
        <v>0.1391</v>
      </c>
      <c r="H2583" s="46">
        <v>0.16692000000000001</v>
      </c>
      <c r="I2583" s="46">
        <v>0.19474000000000002</v>
      </c>
      <c r="J2583" s="46">
        <v>0.22255999999999998</v>
      </c>
      <c r="K2583" s="46">
        <v>0.25037999999999999</v>
      </c>
      <c r="L2583" s="47">
        <v>0.27819999999999995</v>
      </c>
    </row>
    <row r="2584" spans="1:12" ht="12.75">
      <c r="A2584" s="41">
        <v>2537</v>
      </c>
      <c r="B2584" s="49" t="s">
        <v>1732</v>
      </c>
      <c r="C2584" s="46">
        <v>3.2899999999999995E-3</v>
      </c>
      <c r="D2584" s="46">
        <v>6.579999999999999E-3</v>
      </c>
      <c r="E2584" s="46">
        <v>9.8699999999999986E-3</v>
      </c>
      <c r="F2584" s="46">
        <v>1.3159999999999998E-2</v>
      </c>
      <c r="G2584" s="46">
        <v>1.6449999999999999E-2</v>
      </c>
      <c r="H2584" s="46">
        <v>1.9740000000000001E-2</v>
      </c>
      <c r="I2584" s="46">
        <v>2.3030000000000002E-2</v>
      </c>
      <c r="J2584" s="46">
        <v>2.6319999999999996E-2</v>
      </c>
      <c r="K2584" s="46">
        <v>2.9609999999999997E-2</v>
      </c>
      <c r="L2584" s="47">
        <v>3.2899999999999992E-2</v>
      </c>
    </row>
    <row r="2585" spans="1:12" ht="12.75">
      <c r="A2585" s="41">
        <v>2538</v>
      </c>
      <c r="B2585" s="49" t="s">
        <v>1732</v>
      </c>
      <c r="C2585" s="46">
        <v>1.8653333333333334E-2</v>
      </c>
      <c r="D2585" s="46">
        <v>3.7306666666666669E-2</v>
      </c>
      <c r="E2585" s="46">
        <v>5.5960000000000003E-2</v>
      </c>
      <c r="F2585" s="46">
        <v>7.4613333333333337E-2</v>
      </c>
      <c r="G2585" s="46">
        <v>9.3266666666666664E-2</v>
      </c>
      <c r="H2585" s="46">
        <v>0.11192000000000001</v>
      </c>
      <c r="I2585" s="46">
        <v>0.13057333333333335</v>
      </c>
      <c r="J2585" s="46">
        <v>0.14922666666666667</v>
      </c>
      <c r="K2585" s="46">
        <v>0.16788000000000003</v>
      </c>
      <c r="L2585" s="47">
        <v>0.18653333333333338</v>
      </c>
    </row>
    <row r="2586" spans="1:12" ht="12.75">
      <c r="A2586" s="41">
        <v>2539</v>
      </c>
      <c r="B2586" s="49" t="s">
        <v>1732</v>
      </c>
      <c r="C2586" s="46">
        <v>1.4033333333333333E-3</v>
      </c>
      <c r="D2586" s="46">
        <v>2.8066666666666665E-3</v>
      </c>
      <c r="E2586" s="46">
        <v>4.2100000000000002E-3</v>
      </c>
      <c r="F2586" s="46">
        <v>5.613333333333333E-3</v>
      </c>
      <c r="G2586" s="46">
        <v>7.0166666666666676E-3</v>
      </c>
      <c r="H2586" s="46">
        <v>8.4200000000000004E-3</v>
      </c>
      <c r="I2586" s="46">
        <v>9.823333333333335E-3</v>
      </c>
      <c r="J2586" s="46">
        <v>1.1226666666666668E-2</v>
      </c>
      <c r="K2586" s="46">
        <v>1.2630000000000001E-2</v>
      </c>
      <c r="L2586" s="47">
        <v>1.4033333333333335E-2</v>
      </c>
    </row>
    <row r="2587" spans="1:12" ht="12.75">
      <c r="A2587" s="41">
        <v>2540</v>
      </c>
      <c r="B2587" s="49" t="s">
        <v>1733</v>
      </c>
      <c r="C2587" s="46">
        <v>4.3666666666666671E-3</v>
      </c>
      <c r="D2587" s="46">
        <v>8.7333333333333343E-3</v>
      </c>
      <c r="E2587" s="46">
        <v>1.3100000000000001E-2</v>
      </c>
      <c r="F2587" s="46">
        <v>1.7466666666666669E-2</v>
      </c>
      <c r="G2587" s="46">
        <v>2.1833333333333333E-2</v>
      </c>
      <c r="H2587" s="46">
        <v>2.6200000000000001E-2</v>
      </c>
      <c r="I2587" s="46">
        <v>3.0566666666666669E-2</v>
      </c>
      <c r="J2587" s="46">
        <v>3.4933333333333337E-2</v>
      </c>
      <c r="K2587" s="46">
        <v>3.9300000000000002E-2</v>
      </c>
      <c r="L2587" s="47">
        <v>4.3666666666666666E-2</v>
      </c>
    </row>
    <row r="2588" spans="1:12" ht="12.75">
      <c r="A2588" s="41">
        <v>2541</v>
      </c>
      <c r="B2588" s="49" t="s">
        <v>1733</v>
      </c>
      <c r="C2588" s="46">
        <v>9.7999999999999997E-4</v>
      </c>
      <c r="D2588" s="46">
        <v>1.9599999999999999E-3</v>
      </c>
      <c r="E2588" s="46">
        <v>2.9399999999999999E-3</v>
      </c>
      <c r="F2588" s="46">
        <v>3.9199999999999999E-3</v>
      </c>
      <c r="G2588" s="46">
        <v>4.899999999999999E-3</v>
      </c>
      <c r="H2588" s="46">
        <v>5.8799999999999981E-3</v>
      </c>
      <c r="I2588" s="46">
        <v>6.859999999999998E-3</v>
      </c>
      <c r="J2588" s="46">
        <v>7.839999999999998E-3</v>
      </c>
      <c r="K2588" s="46">
        <v>8.819999999999998E-3</v>
      </c>
      <c r="L2588" s="47">
        <v>9.7999999999999962E-3</v>
      </c>
    </row>
    <row r="2589" spans="1:12" ht="12.75">
      <c r="A2589" s="41">
        <v>2542</v>
      </c>
      <c r="B2589" s="49" t="s">
        <v>1733</v>
      </c>
      <c r="C2589" s="46">
        <v>3.8933333333333328E-3</v>
      </c>
      <c r="D2589" s="46">
        <v>7.7866666666666657E-3</v>
      </c>
      <c r="E2589" s="46">
        <v>1.1679999999999999E-2</v>
      </c>
      <c r="F2589" s="46">
        <v>1.5573333333333331E-2</v>
      </c>
      <c r="G2589" s="46">
        <v>1.9466666666666667E-2</v>
      </c>
      <c r="H2589" s="46">
        <v>2.3359999999999999E-2</v>
      </c>
      <c r="I2589" s="46">
        <v>2.7253333333333331E-2</v>
      </c>
      <c r="J2589" s="46">
        <v>3.1146666666666663E-2</v>
      </c>
      <c r="K2589" s="46">
        <v>3.5040000000000002E-2</v>
      </c>
      <c r="L2589" s="47">
        <v>3.8933333333333334E-2</v>
      </c>
    </row>
    <row r="2590" spans="1:12" ht="12.75">
      <c r="A2590" s="41">
        <v>2543</v>
      </c>
      <c r="B2590" s="49" t="s">
        <v>1734</v>
      </c>
      <c r="C2590" s="46">
        <v>1.3599999999999997E-3</v>
      </c>
      <c r="D2590" s="46">
        <v>2.7199999999999993E-3</v>
      </c>
      <c r="E2590" s="46">
        <v>4.0799999999999986E-3</v>
      </c>
      <c r="F2590" s="46">
        <v>5.4399999999999987E-3</v>
      </c>
      <c r="G2590" s="46">
        <v>6.7999999999999988E-3</v>
      </c>
      <c r="H2590" s="46">
        <v>8.1599999999999989E-3</v>
      </c>
      <c r="I2590" s="46">
        <v>9.5199999999999989E-3</v>
      </c>
      <c r="J2590" s="46">
        <v>1.0879999999999999E-2</v>
      </c>
      <c r="K2590" s="46">
        <v>1.2239999999999997E-2</v>
      </c>
      <c r="L2590" s="47">
        <v>1.3599999999999998E-2</v>
      </c>
    </row>
    <row r="2591" spans="1:12" ht="12.75">
      <c r="A2591" s="41">
        <v>2544</v>
      </c>
      <c r="B2591" s="49" t="s">
        <v>1735</v>
      </c>
      <c r="C2591" s="46">
        <v>4.033333333333334E-4</v>
      </c>
      <c r="D2591" s="46">
        <v>8.0666666666666679E-4</v>
      </c>
      <c r="E2591" s="46">
        <v>1.2100000000000001E-3</v>
      </c>
      <c r="F2591" s="46">
        <v>1.6133333333333336E-3</v>
      </c>
      <c r="G2591" s="46">
        <v>2.0166666666666666E-3</v>
      </c>
      <c r="H2591" s="46">
        <v>2.4200000000000003E-3</v>
      </c>
      <c r="I2591" s="46">
        <v>2.8233333333333331E-3</v>
      </c>
      <c r="J2591" s="46">
        <v>3.2266666666666667E-3</v>
      </c>
      <c r="K2591" s="46">
        <v>3.6299999999999995E-3</v>
      </c>
      <c r="L2591" s="47">
        <v>4.0333333333333332E-3</v>
      </c>
    </row>
    <row r="2592" spans="1:12" ht="12.75">
      <c r="A2592" s="41">
        <v>2545</v>
      </c>
      <c r="B2592" s="49" t="s">
        <v>1736</v>
      </c>
      <c r="C2592" s="46">
        <v>1.9999999999999998E-5</v>
      </c>
      <c r="D2592" s="46">
        <v>3.9999999999999996E-5</v>
      </c>
      <c r="E2592" s="46">
        <v>5.9999999999999995E-5</v>
      </c>
      <c r="F2592" s="46">
        <v>7.9999999999999993E-5</v>
      </c>
      <c r="G2592" s="46">
        <v>1E-4</v>
      </c>
      <c r="H2592" s="46">
        <v>1.2000000000000002E-4</v>
      </c>
      <c r="I2592" s="46">
        <v>1.4000000000000001E-4</v>
      </c>
      <c r="J2592" s="46">
        <v>1.6000000000000001E-4</v>
      </c>
      <c r="K2592" s="46">
        <v>1.8000000000000004E-4</v>
      </c>
      <c r="L2592" s="47">
        <v>2.0000000000000001E-4</v>
      </c>
    </row>
    <row r="2593" spans="1:12" ht="25.5">
      <c r="A2593" s="41">
        <v>2546</v>
      </c>
      <c r="B2593" s="49" t="s">
        <v>1737</v>
      </c>
      <c r="C2593" s="46">
        <v>9.6000000000000013E-4</v>
      </c>
      <c r="D2593" s="46">
        <v>1.9200000000000003E-3</v>
      </c>
      <c r="E2593" s="46">
        <v>2.8800000000000006E-3</v>
      </c>
      <c r="F2593" s="46">
        <v>3.8400000000000005E-3</v>
      </c>
      <c r="G2593" s="46">
        <v>4.8000000000000004E-3</v>
      </c>
      <c r="H2593" s="46">
        <v>5.7600000000000004E-3</v>
      </c>
      <c r="I2593" s="46">
        <v>6.7200000000000003E-3</v>
      </c>
      <c r="J2593" s="46">
        <v>7.6800000000000011E-3</v>
      </c>
      <c r="K2593" s="46">
        <v>8.6400000000000001E-3</v>
      </c>
      <c r="L2593" s="47">
        <v>9.6000000000000009E-3</v>
      </c>
    </row>
    <row r="2594" spans="1:12" ht="12.75">
      <c r="A2594" s="41">
        <v>2547</v>
      </c>
      <c r="B2594" s="49" t="s">
        <v>1738</v>
      </c>
      <c r="C2594" s="46">
        <v>1.2266666666666665E-2</v>
      </c>
      <c r="D2594" s="46">
        <v>2.4533333333333331E-2</v>
      </c>
      <c r="E2594" s="46">
        <v>3.6799999999999999E-2</v>
      </c>
      <c r="F2594" s="46">
        <v>4.9066666666666661E-2</v>
      </c>
      <c r="G2594" s="46">
        <v>6.1333333333333323E-2</v>
      </c>
      <c r="H2594" s="46">
        <v>7.3599999999999999E-2</v>
      </c>
      <c r="I2594" s="46">
        <v>8.5866666666666661E-2</v>
      </c>
      <c r="J2594" s="46">
        <v>9.8133333333333322E-2</v>
      </c>
      <c r="K2594" s="46">
        <v>0.1104</v>
      </c>
      <c r="L2594" s="47">
        <v>0.12266666666666667</v>
      </c>
    </row>
    <row r="2595" spans="1:12" ht="12.75">
      <c r="A2595" s="41">
        <v>2548</v>
      </c>
      <c r="B2595" s="49" t="s">
        <v>1738</v>
      </c>
      <c r="C2595" s="46">
        <v>1E-3</v>
      </c>
      <c r="D2595" s="46">
        <v>2E-3</v>
      </c>
      <c r="E2595" s="46">
        <v>3.0000000000000001E-3</v>
      </c>
      <c r="F2595" s="46">
        <v>4.0000000000000001E-3</v>
      </c>
      <c r="G2595" s="46">
        <v>5.000000000000001E-3</v>
      </c>
      <c r="H2595" s="46">
        <v>6.0000000000000019E-3</v>
      </c>
      <c r="I2595" s="46">
        <v>7.0000000000000019E-3</v>
      </c>
      <c r="J2595" s="46">
        <v>8.0000000000000019E-3</v>
      </c>
      <c r="K2595" s="46">
        <v>9.0000000000000028E-3</v>
      </c>
      <c r="L2595" s="47">
        <v>1.0000000000000004E-2</v>
      </c>
    </row>
    <row r="2596" spans="1:12" ht="12.75">
      <c r="A2596" s="41">
        <v>2549</v>
      </c>
      <c r="B2596" s="49" t="s">
        <v>1739</v>
      </c>
      <c r="C2596" s="46">
        <v>8.6666666666666668E-5</v>
      </c>
      <c r="D2596" s="46">
        <v>1.7333333333333334E-4</v>
      </c>
      <c r="E2596" s="46">
        <v>2.6000000000000003E-4</v>
      </c>
      <c r="F2596" s="46">
        <v>3.4666666666666667E-4</v>
      </c>
      <c r="G2596" s="46">
        <v>4.3333333333333331E-4</v>
      </c>
      <c r="H2596" s="46">
        <v>5.2000000000000006E-4</v>
      </c>
      <c r="I2596" s="46">
        <v>6.066666666666667E-4</v>
      </c>
      <c r="J2596" s="46">
        <v>6.9333333333333334E-4</v>
      </c>
      <c r="K2596" s="46">
        <v>7.8000000000000009E-4</v>
      </c>
      <c r="L2596" s="47">
        <v>8.6666666666666684E-4</v>
      </c>
    </row>
    <row r="2597" spans="1:12" ht="12.75">
      <c r="A2597" s="41">
        <v>2550</v>
      </c>
      <c r="B2597" s="49" t="s">
        <v>1740</v>
      </c>
      <c r="C2597" s="46">
        <v>1.5999999999999999E-4</v>
      </c>
      <c r="D2597" s="46">
        <v>3.1999999999999997E-4</v>
      </c>
      <c r="E2597" s="46">
        <v>4.7999999999999996E-4</v>
      </c>
      <c r="F2597" s="46">
        <v>6.3999999999999994E-4</v>
      </c>
      <c r="G2597" s="46">
        <v>8.0000000000000004E-4</v>
      </c>
      <c r="H2597" s="46">
        <v>9.6000000000000013E-4</v>
      </c>
      <c r="I2597" s="46">
        <v>1.1200000000000001E-3</v>
      </c>
      <c r="J2597" s="46">
        <v>1.2800000000000001E-3</v>
      </c>
      <c r="K2597" s="46">
        <v>1.4400000000000003E-3</v>
      </c>
      <c r="L2597" s="47">
        <v>1.6000000000000001E-3</v>
      </c>
    </row>
    <row r="2598" spans="1:12" ht="25.5">
      <c r="A2598" s="41">
        <v>2551</v>
      </c>
      <c r="B2598" s="49" t="s">
        <v>1741</v>
      </c>
      <c r="C2598" s="46">
        <v>4.9666666666666661E-3</v>
      </c>
      <c r="D2598" s="46">
        <v>9.9333333333333322E-3</v>
      </c>
      <c r="E2598" s="46">
        <v>1.4899999999999998E-2</v>
      </c>
      <c r="F2598" s="46">
        <v>1.9866666666666664E-2</v>
      </c>
      <c r="G2598" s="46">
        <v>2.4833333333333332E-2</v>
      </c>
      <c r="H2598" s="46">
        <v>2.98E-2</v>
      </c>
      <c r="I2598" s="46">
        <v>3.4766666666666668E-2</v>
      </c>
      <c r="J2598" s="46">
        <v>3.9733333333333336E-2</v>
      </c>
      <c r="K2598" s="46">
        <v>4.4700000000000004E-2</v>
      </c>
      <c r="L2598" s="47">
        <v>4.9666666666666665E-2</v>
      </c>
    </row>
    <row r="2599" spans="1:12" ht="12.75">
      <c r="A2599" s="41">
        <v>2552</v>
      </c>
      <c r="B2599" s="49" t="s">
        <v>1742</v>
      </c>
      <c r="C2599" s="46">
        <v>6.6166666666666665E-3</v>
      </c>
      <c r="D2599" s="46">
        <v>1.3233333333333333E-2</v>
      </c>
      <c r="E2599" s="46">
        <v>1.985E-2</v>
      </c>
      <c r="F2599" s="46">
        <v>2.6466666666666666E-2</v>
      </c>
      <c r="G2599" s="46">
        <v>3.308333333333334E-2</v>
      </c>
      <c r="H2599" s="46">
        <v>3.9700000000000006E-2</v>
      </c>
      <c r="I2599" s="46">
        <v>4.6316666666666673E-2</v>
      </c>
      <c r="J2599" s="46">
        <v>5.2933333333333332E-2</v>
      </c>
      <c r="K2599" s="46">
        <v>5.9549999999999999E-2</v>
      </c>
      <c r="L2599" s="47">
        <v>6.6166666666666665E-2</v>
      </c>
    </row>
    <row r="2600" spans="1:12" ht="12.75">
      <c r="A2600" s="41">
        <v>2553</v>
      </c>
      <c r="B2600" s="49" t="s">
        <v>1743</v>
      </c>
      <c r="C2600" s="46">
        <v>1.2043333333333333E-2</v>
      </c>
      <c r="D2600" s="46">
        <v>2.4086666666666666E-2</v>
      </c>
      <c r="E2600" s="46">
        <v>3.6129999999999995E-2</v>
      </c>
      <c r="F2600" s="46">
        <v>4.8173333333333332E-2</v>
      </c>
      <c r="G2600" s="46">
        <v>6.0216666666666668E-2</v>
      </c>
      <c r="H2600" s="46">
        <v>7.2260000000000005E-2</v>
      </c>
      <c r="I2600" s="46">
        <v>8.4303333333333341E-2</v>
      </c>
      <c r="J2600" s="46">
        <v>9.6346666666666664E-2</v>
      </c>
      <c r="K2600" s="46">
        <v>0.10839000000000001</v>
      </c>
      <c r="L2600" s="47">
        <v>0.12043333333333334</v>
      </c>
    </row>
    <row r="2601" spans="1:12" ht="12.75">
      <c r="A2601" s="41">
        <v>2554</v>
      </c>
      <c r="B2601" s="49" t="s">
        <v>1743</v>
      </c>
      <c r="C2601" s="46">
        <v>1.3066666666666666E-2</v>
      </c>
      <c r="D2601" s="46">
        <v>2.6133333333333331E-2</v>
      </c>
      <c r="E2601" s="46">
        <v>3.9199999999999999E-2</v>
      </c>
      <c r="F2601" s="46">
        <v>5.2266666666666663E-2</v>
      </c>
      <c r="G2601" s="46">
        <v>6.5333333333333327E-2</v>
      </c>
      <c r="H2601" s="46">
        <v>7.8399999999999997E-2</v>
      </c>
      <c r="I2601" s="46">
        <v>9.1466666666666668E-2</v>
      </c>
      <c r="J2601" s="46">
        <v>0.10453333333333334</v>
      </c>
      <c r="K2601" s="46">
        <v>0.11760000000000001</v>
      </c>
      <c r="L2601" s="47">
        <v>0.13066666666666668</v>
      </c>
    </row>
    <row r="2602" spans="1:12" ht="12.75">
      <c r="A2602" s="41">
        <v>2555</v>
      </c>
      <c r="B2602" s="49" t="s">
        <v>1743</v>
      </c>
      <c r="C2602" s="46">
        <v>3.6666666666666672E-4</v>
      </c>
      <c r="D2602" s="46">
        <v>7.3333333333333345E-4</v>
      </c>
      <c r="E2602" s="46">
        <v>1.1000000000000003E-3</v>
      </c>
      <c r="F2602" s="46">
        <v>1.4666666666666669E-3</v>
      </c>
      <c r="G2602" s="46">
        <v>1.8333333333333335E-3</v>
      </c>
      <c r="H2602" s="46">
        <v>2.2000000000000006E-3</v>
      </c>
      <c r="I2602" s="46">
        <v>2.5666666666666672E-3</v>
      </c>
      <c r="J2602" s="46">
        <v>2.9333333333333338E-3</v>
      </c>
      <c r="K2602" s="46">
        <v>3.3000000000000008E-3</v>
      </c>
      <c r="L2602" s="47">
        <v>3.6666666666666679E-3</v>
      </c>
    </row>
    <row r="2603" spans="1:12" ht="12.75">
      <c r="A2603" s="41">
        <v>2556</v>
      </c>
      <c r="B2603" s="49" t="s">
        <v>1743</v>
      </c>
      <c r="C2603" s="46">
        <v>3.7700000000000003E-3</v>
      </c>
      <c r="D2603" s="46">
        <v>7.5400000000000007E-3</v>
      </c>
      <c r="E2603" s="46">
        <v>1.1310000000000001E-2</v>
      </c>
      <c r="F2603" s="46">
        <v>1.5080000000000001E-2</v>
      </c>
      <c r="G2603" s="46">
        <v>1.8849999999999999E-2</v>
      </c>
      <c r="H2603" s="46">
        <v>2.2620000000000001E-2</v>
      </c>
      <c r="I2603" s="46">
        <v>2.6389999999999997E-2</v>
      </c>
      <c r="J2603" s="46">
        <v>3.0159999999999999E-2</v>
      </c>
      <c r="K2603" s="46">
        <v>3.3929999999999995E-2</v>
      </c>
      <c r="L2603" s="47">
        <v>3.7699999999999997E-2</v>
      </c>
    </row>
    <row r="2604" spans="1:12" ht="12.75">
      <c r="A2604" s="41">
        <v>2557</v>
      </c>
      <c r="B2604" s="49" t="s">
        <v>1743</v>
      </c>
      <c r="C2604" s="46">
        <v>4.4933333333333336E-3</v>
      </c>
      <c r="D2604" s="46">
        <v>8.9866666666666671E-3</v>
      </c>
      <c r="E2604" s="46">
        <v>1.3480000000000001E-2</v>
      </c>
      <c r="F2604" s="46">
        <v>1.7973333333333334E-2</v>
      </c>
      <c r="G2604" s="46">
        <v>2.2466666666666666E-2</v>
      </c>
      <c r="H2604" s="46">
        <v>2.6960000000000001E-2</v>
      </c>
      <c r="I2604" s="46">
        <v>3.1453333333333333E-2</v>
      </c>
      <c r="J2604" s="46">
        <v>3.5946666666666668E-2</v>
      </c>
      <c r="K2604" s="46">
        <v>4.0440000000000004E-2</v>
      </c>
      <c r="L2604" s="47">
        <v>4.4933333333333339E-2</v>
      </c>
    </row>
    <row r="2605" spans="1:12" ht="12.75">
      <c r="A2605" s="41">
        <v>2558</v>
      </c>
      <c r="B2605" s="49" t="s">
        <v>1743</v>
      </c>
      <c r="C2605" s="46">
        <v>5.0733333333333342E-3</v>
      </c>
      <c r="D2605" s="46">
        <v>1.0146666666666668E-2</v>
      </c>
      <c r="E2605" s="46">
        <v>1.5220000000000003E-2</v>
      </c>
      <c r="F2605" s="46">
        <v>2.0293333333333337E-2</v>
      </c>
      <c r="G2605" s="46">
        <v>2.5366666666666669E-2</v>
      </c>
      <c r="H2605" s="46">
        <v>3.0440000000000005E-2</v>
      </c>
      <c r="I2605" s="46">
        <v>3.5513333333333341E-2</v>
      </c>
      <c r="J2605" s="46">
        <v>4.0586666666666674E-2</v>
      </c>
      <c r="K2605" s="46">
        <v>4.5660000000000013E-2</v>
      </c>
      <c r="L2605" s="47">
        <v>5.0733333333333352E-2</v>
      </c>
    </row>
    <row r="2606" spans="1:12" ht="12.75">
      <c r="A2606" s="41">
        <v>2559</v>
      </c>
      <c r="B2606" s="49" t="s">
        <v>1743</v>
      </c>
      <c r="C2606" s="46">
        <v>2.3533333333333331E-3</v>
      </c>
      <c r="D2606" s="46">
        <v>4.7066666666666663E-3</v>
      </c>
      <c r="E2606" s="46">
        <v>7.0599999999999994E-3</v>
      </c>
      <c r="F2606" s="46">
        <v>9.4133333333333326E-3</v>
      </c>
      <c r="G2606" s="46">
        <v>1.1766666666666665E-2</v>
      </c>
      <c r="H2606" s="46">
        <v>1.4119999999999999E-2</v>
      </c>
      <c r="I2606" s="46">
        <v>1.6473333333333333E-2</v>
      </c>
      <c r="J2606" s="46">
        <v>1.8826666666666665E-2</v>
      </c>
      <c r="K2606" s="46">
        <v>2.1179999999999997E-2</v>
      </c>
      <c r="L2606" s="47">
        <v>2.353333333333333E-2</v>
      </c>
    </row>
    <row r="2607" spans="1:12" ht="12.75">
      <c r="A2607" s="41">
        <v>2560</v>
      </c>
      <c r="B2607" s="49" t="s">
        <v>1743</v>
      </c>
      <c r="C2607" s="46">
        <v>9.7999999999999997E-4</v>
      </c>
      <c r="D2607" s="46">
        <v>1.9599999999999999E-3</v>
      </c>
      <c r="E2607" s="46">
        <v>2.9399999999999999E-3</v>
      </c>
      <c r="F2607" s="46">
        <v>3.9199999999999999E-3</v>
      </c>
      <c r="G2607" s="46">
        <v>4.899999999999999E-3</v>
      </c>
      <c r="H2607" s="46">
        <v>5.8799999999999981E-3</v>
      </c>
      <c r="I2607" s="46">
        <v>6.859999999999998E-3</v>
      </c>
      <c r="J2607" s="46">
        <v>7.839999999999998E-3</v>
      </c>
      <c r="K2607" s="46">
        <v>8.819999999999998E-3</v>
      </c>
      <c r="L2607" s="47">
        <v>9.7999999999999962E-3</v>
      </c>
    </row>
    <row r="2608" spans="1:12" ht="12.75">
      <c r="A2608" s="41">
        <v>2561</v>
      </c>
      <c r="B2608" s="49" t="s">
        <v>1743</v>
      </c>
      <c r="C2608" s="46">
        <v>2.2633333333333333E-3</v>
      </c>
      <c r="D2608" s="46">
        <v>4.5266666666666667E-3</v>
      </c>
      <c r="E2608" s="46">
        <v>6.79E-3</v>
      </c>
      <c r="F2608" s="46">
        <v>9.0533333333333334E-3</v>
      </c>
      <c r="G2608" s="46">
        <v>1.1316666666666666E-2</v>
      </c>
      <c r="H2608" s="46">
        <v>1.358E-2</v>
      </c>
      <c r="I2608" s="46">
        <v>1.5843333333333334E-2</v>
      </c>
      <c r="J2608" s="46">
        <v>1.8106666666666667E-2</v>
      </c>
      <c r="K2608" s="46">
        <v>2.0370000000000003E-2</v>
      </c>
      <c r="L2608" s="47">
        <v>2.2633333333333339E-2</v>
      </c>
    </row>
    <row r="2609" spans="1:12" ht="12.75">
      <c r="A2609" s="41">
        <v>2562</v>
      </c>
      <c r="B2609" s="49" t="s">
        <v>1743</v>
      </c>
      <c r="C2609" s="46">
        <v>9.3333333333333332E-4</v>
      </c>
      <c r="D2609" s="46">
        <v>1.8666666666666666E-3</v>
      </c>
      <c r="E2609" s="46">
        <v>2.8E-3</v>
      </c>
      <c r="F2609" s="46">
        <v>3.7333333333333333E-3</v>
      </c>
      <c r="G2609" s="46">
        <v>4.6666666666666671E-3</v>
      </c>
      <c r="H2609" s="46">
        <v>5.6000000000000008E-3</v>
      </c>
      <c r="I2609" s="46">
        <v>6.5333333333333337E-3</v>
      </c>
      <c r="J2609" s="46">
        <v>7.4666666666666666E-3</v>
      </c>
      <c r="K2609" s="46">
        <v>8.3999999999999995E-3</v>
      </c>
      <c r="L2609" s="47">
        <v>9.3333333333333324E-3</v>
      </c>
    </row>
    <row r="2610" spans="1:12" ht="12.75">
      <c r="A2610" s="41">
        <v>2563</v>
      </c>
      <c r="B2610" s="49" t="s">
        <v>1743</v>
      </c>
      <c r="C2610" s="46">
        <v>1.9766666666666665E-3</v>
      </c>
      <c r="D2610" s="46">
        <v>3.953333333333333E-3</v>
      </c>
      <c r="E2610" s="46">
        <v>5.9299999999999995E-3</v>
      </c>
      <c r="F2610" s="46">
        <v>7.906666666666666E-3</v>
      </c>
      <c r="G2610" s="46">
        <v>9.8833333333333342E-3</v>
      </c>
      <c r="H2610" s="46">
        <v>1.1859999999999999E-2</v>
      </c>
      <c r="I2610" s="46">
        <v>1.3836666666666664E-2</v>
      </c>
      <c r="J2610" s="46">
        <v>1.5813333333333332E-2</v>
      </c>
      <c r="K2610" s="46">
        <v>1.7789999999999997E-2</v>
      </c>
      <c r="L2610" s="47">
        <v>1.9766666666666662E-2</v>
      </c>
    </row>
    <row r="2611" spans="1:12" ht="12.75">
      <c r="A2611" s="41">
        <v>2564</v>
      </c>
      <c r="B2611" s="49" t="s">
        <v>1743</v>
      </c>
      <c r="C2611" s="46">
        <v>1.7599999999999996E-3</v>
      </c>
      <c r="D2611" s="46">
        <v>3.5199999999999993E-3</v>
      </c>
      <c r="E2611" s="46">
        <v>5.2799999999999991E-3</v>
      </c>
      <c r="F2611" s="46">
        <v>7.0399999999999985E-3</v>
      </c>
      <c r="G2611" s="46">
        <v>8.7999999999999988E-3</v>
      </c>
      <c r="H2611" s="46">
        <v>1.056E-2</v>
      </c>
      <c r="I2611" s="46">
        <v>1.2319999999999999E-2</v>
      </c>
      <c r="J2611" s="46">
        <v>1.4079999999999999E-2</v>
      </c>
      <c r="K2611" s="46">
        <v>1.584E-2</v>
      </c>
      <c r="L2611" s="47">
        <v>1.7600000000000001E-2</v>
      </c>
    </row>
    <row r="2612" spans="1:12" ht="12.75">
      <c r="A2612" s="41">
        <v>2565</v>
      </c>
      <c r="B2612" s="49" t="s">
        <v>1743</v>
      </c>
      <c r="C2612" s="46">
        <v>1.5099999999999998E-3</v>
      </c>
      <c r="D2612" s="46">
        <v>3.0199999999999997E-3</v>
      </c>
      <c r="E2612" s="46">
        <v>4.5299999999999993E-3</v>
      </c>
      <c r="F2612" s="46">
        <v>6.0399999999999994E-3</v>
      </c>
      <c r="G2612" s="46">
        <v>7.5499999999999986E-3</v>
      </c>
      <c r="H2612" s="46">
        <v>9.0599999999999986E-3</v>
      </c>
      <c r="I2612" s="46">
        <v>1.0569999999999996E-2</v>
      </c>
      <c r="J2612" s="46">
        <v>1.2079999999999997E-2</v>
      </c>
      <c r="K2612" s="46">
        <v>1.3589999999999994E-2</v>
      </c>
      <c r="L2612" s="47">
        <v>1.5099999999999995E-2</v>
      </c>
    </row>
    <row r="2613" spans="1:12" ht="12.75">
      <c r="A2613" s="41">
        <v>2566</v>
      </c>
      <c r="B2613" s="49" t="s">
        <v>1743</v>
      </c>
      <c r="C2613" s="46">
        <v>1.9123333333333332E-2</v>
      </c>
      <c r="D2613" s="46">
        <v>3.8246666666666665E-2</v>
      </c>
      <c r="E2613" s="46">
        <v>5.7369999999999997E-2</v>
      </c>
      <c r="F2613" s="46">
        <v>7.649333333333333E-2</v>
      </c>
      <c r="G2613" s="46">
        <v>9.5616666666666683E-2</v>
      </c>
      <c r="H2613" s="46">
        <v>0.11474000000000001</v>
      </c>
      <c r="I2613" s="46">
        <v>0.13386333333333336</v>
      </c>
      <c r="J2613" s="46">
        <v>0.15298666666666669</v>
      </c>
      <c r="K2613" s="46">
        <v>0.17211000000000004</v>
      </c>
      <c r="L2613" s="47">
        <v>0.19123333333333337</v>
      </c>
    </row>
    <row r="2614" spans="1:12" ht="12.75">
      <c r="A2614" s="41">
        <v>2567</v>
      </c>
      <c r="B2614" s="49" t="s">
        <v>1743</v>
      </c>
      <c r="C2614" s="46">
        <v>6.5333333333333324E-4</v>
      </c>
      <c r="D2614" s="46">
        <v>1.3066666666666665E-3</v>
      </c>
      <c r="E2614" s="46">
        <v>1.9599999999999999E-3</v>
      </c>
      <c r="F2614" s="46">
        <v>2.613333333333333E-3</v>
      </c>
      <c r="G2614" s="46">
        <v>3.2666666666666664E-3</v>
      </c>
      <c r="H2614" s="46">
        <v>3.9199999999999999E-3</v>
      </c>
      <c r="I2614" s="46">
        <v>4.573333333333332E-3</v>
      </c>
      <c r="J2614" s="46">
        <v>5.2266666666666659E-3</v>
      </c>
      <c r="K2614" s="46">
        <v>5.8799999999999981E-3</v>
      </c>
      <c r="L2614" s="47">
        <v>6.533333333333332E-3</v>
      </c>
    </row>
    <row r="2615" spans="1:12" ht="12.75">
      <c r="A2615" s="41">
        <v>2568</v>
      </c>
      <c r="B2615" s="49" t="s">
        <v>1743</v>
      </c>
      <c r="C2615" s="46">
        <v>9.1333333333333336E-3</v>
      </c>
      <c r="D2615" s="46">
        <v>1.8266666666666667E-2</v>
      </c>
      <c r="E2615" s="46">
        <v>2.7400000000000001E-2</v>
      </c>
      <c r="F2615" s="46">
        <v>3.6533333333333334E-2</v>
      </c>
      <c r="G2615" s="46">
        <v>4.5666666666666661E-2</v>
      </c>
      <c r="H2615" s="46">
        <v>5.4799999999999988E-2</v>
      </c>
      <c r="I2615" s="46">
        <v>6.3933333333333314E-2</v>
      </c>
      <c r="J2615" s="46">
        <v>7.3066666666666655E-2</v>
      </c>
      <c r="K2615" s="46">
        <v>8.2199999999999981E-2</v>
      </c>
      <c r="L2615" s="47">
        <v>9.1333333333333308E-2</v>
      </c>
    </row>
    <row r="2616" spans="1:12" ht="12.75">
      <c r="A2616" s="41">
        <v>2569</v>
      </c>
      <c r="B2616" s="49" t="s">
        <v>1744</v>
      </c>
      <c r="C2616" s="46">
        <v>3.006666666666667E-3</v>
      </c>
      <c r="D2616" s="46">
        <v>6.0133333333333341E-3</v>
      </c>
      <c r="E2616" s="46">
        <v>9.0200000000000002E-3</v>
      </c>
      <c r="F2616" s="46">
        <v>1.2026666666666668E-2</v>
      </c>
      <c r="G2616" s="46">
        <v>1.5033333333333333E-2</v>
      </c>
      <c r="H2616" s="46">
        <v>1.804E-2</v>
      </c>
      <c r="I2616" s="46">
        <v>2.1046666666666665E-2</v>
      </c>
      <c r="J2616" s="46">
        <v>2.4053333333333336E-2</v>
      </c>
      <c r="K2616" s="46">
        <v>2.7060000000000001E-2</v>
      </c>
      <c r="L2616" s="47">
        <v>3.0066666666666665E-2</v>
      </c>
    </row>
    <row r="2617" spans="1:12" ht="12.75">
      <c r="A2617" s="41">
        <v>2570</v>
      </c>
      <c r="B2617" s="49" t="s">
        <v>1745</v>
      </c>
      <c r="C2617" s="46">
        <v>2.1366666666666665E-3</v>
      </c>
      <c r="D2617" s="46">
        <v>4.273333333333333E-3</v>
      </c>
      <c r="E2617" s="46">
        <v>6.409999999999999E-3</v>
      </c>
      <c r="F2617" s="46">
        <v>8.546666666666666E-3</v>
      </c>
      <c r="G2617" s="46">
        <v>1.0683333333333333E-2</v>
      </c>
      <c r="H2617" s="46">
        <v>1.2819999999999998E-2</v>
      </c>
      <c r="I2617" s="46">
        <v>1.4956666666666667E-2</v>
      </c>
      <c r="J2617" s="46">
        <v>1.7093333333333332E-2</v>
      </c>
      <c r="K2617" s="46">
        <v>1.9229999999999997E-2</v>
      </c>
      <c r="L2617" s="47">
        <v>2.1366666666666662E-2</v>
      </c>
    </row>
    <row r="2618" spans="1:12" ht="12.75">
      <c r="A2618" s="41">
        <v>2571</v>
      </c>
      <c r="B2618" s="49" t="s">
        <v>1746</v>
      </c>
      <c r="C2618" s="46">
        <v>1.1966666666666666E-3</v>
      </c>
      <c r="D2618" s="46">
        <v>2.3933333333333333E-3</v>
      </c>
      <c r="E2618" s="46">
        <v>3.5899999999999999E-3</v>
      </c>
      <c r="F2618" s="46">
        <v>4.7866666666666665E-3</v>
      </c>
      <c r="G2618" s="46">
        <v>5.9833333333333336E-3</v>
      </c>
      <c r="H2618" s="46">
        <v>7.1799999999999998E-3</v>
      </c>
      <c r="I2618" s="46">
        <v>8.3766666666666659E-3</v>
      </c>
      <c r="J2618" s="46">
        <v>9.573333333333333E-3</v>
      </c>
      <c r="K2618" s="46">
        <v>1.0769999999999998E-2</v>
      </c>
      <c r="L2618" s="47">
        <v>1.1966666666666664E-2</v>
      </c>
    </row>
    <row r="2619" spans="1:12" ht="12.75">
      <c r="A2619" s="41">
        <v>2572</v>
      </c>
      <c r="B2619" s="49" t="s">
        <v>1747</v>
      </c>
      <c r="C2619" s="46">
        <v>1E-3</v>
      </c>
      <c r="D2619" s="46">
        <v>2E-3</v>
      </c>
      <c r="E2619" s="46">
        <v>3.0000000000000001E-3</v>
      </c>
      <c r="F2619" s="46">
        <v>4.0000000000000001E-3</v>
      </c>
      <c r="G2619" s="46">
        <v>5.000000000000001E-3</v>
      </c>
      <c r="H2619" s="46">
        <v>6.0000000000000019E-3</v>
      </c>
      <c r="I2619" s="46">
        <v>7.0000000000000019E-3</v>
      </c>
      <c r="J2619" s="46">
        <v>8.0000000000000019E-3</v>
      </c>
      <c r="K2619" s="46">
        <v>9.0000000000000028E-3</v>
      </c>
      <c r="L2619" s="47">
        <v>1.0000000000000004E-2</v>
      </c>
    </row>
    <row r="2620" spans="1:12" ht="12.75">
      <c r="A2620" s="41">
        <v>2573</v>
      </c>
      <c r="B2620" s="49" t="s">
        <v>1747</v>
      </c>
      <c r="C2620" s="46">
        <v>1E-3</v>
      </c>
      <c r="D2620" s="46">
        <v>2E-3</v>
      </c>
      <c r="E2620" s="46">
        <v>3.0000000000000001E-3</v>
      </c>
      <c r="F2620" s="46">
        <v>4.0000000000000001E-3</v>
      </c>
      <c r="G2620" s="46">
        <v>5.000000000000001E-3</v>
      </c>
      <c r="H2620" s="46">
        <v>6.0000000000000019E-3</v>
      </c>
      <c r="I2620" s="46">
        <v>7.0000000000000019E-3</v>
      </c>
      <c r="J2620" s="46">
        <v>8.0000000000000019E-3</v>
      </c>
      <c r="K2620" s="46">
        <v>9.0000000000000028E-3</v>
      </c>
      <c r="L2620" s="47">
        <v>1.0000000000000004E-2</v>
      </c>
    </row>
    <row r="2621" spans="1:12" ht="12.75">
      <c r="A2621" s="41">
        <v>2574</v>
      </c>
      <c r="B2621" s="49" t="s">
        <v>1748</v>
      </c>
      <c r="C2621" s="46">
        <v>8.0000000000000004E-4</v>
      </c>
      <c r="D2621" s="46">
        <v>1.6000000000000001E-3</v>
      </c>
      <c r="E2621" s="46">
        <v>2.4000000000000002E-3</v>
      </c>
      <c r="F2621" s="46">
        <v>3.2000000000000002E-3</v>
      </c>
      <c r="G2621" s="46">
        <v>4.0000000000000001E-3</v>
      </c>
      <c r="H2621" s="46">
        <v>4.8000000000000004E-3</v>
      </c>
      <c r="I2621" s="46">
        <v>5.6000000000000008E-3</v>
      </c>
      <c r="J2621" s="46">
        <v>6.4000000000000012E-3</v>
      </c>
      <c r="K2621" s="46">
        <v>7.2000000000000015E-3</v>
      </c>
      <c r="L2621" s="47">
        <v>8.0000000000000019E-3</v>
      </c>
    </row>
    <row r="2622" spans="1:12" ht="12.75">
      <c r="A2622" s="41">
        <v>2575</v>
      </c>
      <c r="B2622" s="49" t="s">
        <v>1749</v>
      </c>
      <c r="C2622" s="46">
        <v>9.6200000000000001E-3</v>
      </c>
      <c r="D2622" s="46">
        <v>1.924E-2</v>
      </c>
      <c r="E2622" s="46">
        <v>2.886E-2</v>
      </c>
      <c r="F2622" s="46">
        <v>3.848E-2</v>
      </c>
      <c r="G2622" s="46">
        <v>4.8100000000000004E-2</v>
      </c>
      <c r="H2622" s="46">
        <v>5.772E-2</v>
      </c>
      <c r="I2622" s="46">
        <v>6.7339999999999997E-2</v>
      </c>
      <c r="J2622" s="46">
        <v>7.6960000000000001E-2</v>
      </c>
      <c r="K2622" s="46">
        <v>8.6580000000000004E-2</v>
      </c>
      <c r="L2622" s="47">
        <v>9.6200000000000008E-2</v>
      </c>
    </row>
    <row r="2623" spans="1:12" ht="12.75">
      <c r="A2623" s="41">
        <v>2576</v>
      </c>
      <c r="B2623" s="49" t="s">
        <v>684</v>
      </c>
      <c r="C2623" s="46">
        <v>1.8333333333333333E-3</v>
      </c>
      <c r="D2623" s="46">
        <v>3.6666666666666666E-3</v>
      </c>
      <c r="E2623" s="46">
        <v>5.4999999999999997E-3</v>
      </c>
      <c r="F2623" s="46">
        <v>7.3333333333333332E-3</v>
      </c>
      <c r="G2623" s="46">
        <v>9.1666666666666667E-3</v>
      </c>
      <c r="H2623" s="46">
        <v>1.0999999999999999E-2</v>
      </c>
      <c r="I2623" s="46">
        <v>1.2833333333333332E-2</v>
      </c>
      <c r="J2623" s="46">
        <v>1.4666666666666665E-2</v>
      </c>
      <c r="K2623" s="46">
        <v>1.6499999999999997E-2</v>
      </c>
      <c r="L2623" s="47">
        <v>1.833333333333333E-2</v>
      </c>
    </row>
    <row r="2624" spans="1:12" ht="12.75">
      <c r="A2624" s="41">
        <v>2577</v>
      </c>
      <c r="B2624" s="49" t="s">
        <v>1750</v>
      </c>
      <c r="C2624" s="46">
        <v>3.3333333333333328E-5</v>
      </c>
      <c r="D2624" s="46">
        <v>6.6666666666666656E-5</v>
      </c>
      <c r="E2624" s="46">
        <v>9.9999999999999991E-5</v>
      </c>
      <c r="F2624" s="46">
        <v>1.3333333333333331E-4</v>
      </c>
      <c r="G2624" s="46">
        <v>1.6666666666666666E-4</v>
      </c>
      <c r="H2624" s="46">
        <v>1.9999999999999998E-4</v>
      </c>
      <c r="I2624" s="46">
        <v>2.333333333333333E-4</v>
      </c>
      <c r="J2624" s="46">
        <v>2.6666666666666663E-4</v>
      </c>
      <c r="K2624" s="46">
        <v>2.9999999999999997E-4</v>
      </c>
      <c r="L2624" s="47">
        <v>3.3333333333333332E-4</v>
      </c>
    </row>
    <row r="2625" spans="1:12" ht="12.75">
      <c r="A2625" s="41">
        <v>2578</v>
      </c>
      <c r="B2625" s="49" t="s">
        <v>1751</v>
      </c>
      <c r="C2625" s="46">
        <v>6.2333333333333338E-4</v>
      </c>
      <c r="D2625" s="46">
        <v>1.2466666666666668E-3</v>
      </c>
      <c r="E2625" s="46">
        <v>1.8700000000000001E-3</v>
      </c>
      <c r="F2625" s="46">
        <v>2.4933333333333335E-3</v>
      </c>
      <c r="G2625" s="46">
        <v>3.1166666666666669E-3</v>
      </c>
      <c r="H2625" s="46">
        <v>3.7400000000000003E-3</v>
      </c>
      <c r="I2625" s="46">
        <v>4.3633333333333336E-3</v>
      </c>
      <c r="J2625" s="46">
        <v>4.986666666666667E-3</v>
      </c>
      <c r="K2625" s="46">
        <v>5.6100000000000013E-3</v>
      </c>
      <c r="L2625" s="47">
        <v>6.2333333333333346E-3</v>
      </c>
    </row>
    <row r="2626" spans="1:12" ht="12.75">
      <c r="A2626" s="41">
        <v>2579</v>
      </c>
      <c r="B2626" s="49" t="s">
        <v>1752</v>
      </c>
      <c r="C2626" s="46">
        <v>7.133333333333334E-4</v>
      </c>
      <c r="D2626" s="46">
        <v>1.4266666666666668E-3</v>
      </c>
      <c r="E2626" s="46">
        <v>2.1400000000000004E-3</v>
      </c>
      <c r="F2626" s="46">
        <v>2.8533333333333336E-3</v>
      </c>
      <c r="G2626" s="46">
        <v>3.5666666666666668E-3</v>
      </c>
      <c r="H2626" s="46">
        <v>4.28E-3</v>
      </c>
      <c r="I2626" s="46">
        <v>4.9933333333333331E-3</v>
      </c>
      <c r="J2626" s="46">
        <v>5.7066666666666663E-3</v>
      </c>
      <c r="K2626" s="46">
        <v>6.4200000000000004E-3</v>
      </c>
      <c r="L2626" s="47">
        <v>7.1333333333333335E-3</v>
      </c>
    </row>
    <row r="2627" spans="1:12" ht="12.75">
      <c r="A2627" s="41">
        <v>2580</v>
      </c>
      <c r="B2627" s="49" t="s">
        <v>1752</v>
      </c>
      <c r="C2627" s="46">
        <v>5.333333333333334E-3</v>
      </c>
      <c r="D2627" s="46">
        <v>1.0666666666666668E-2</v>
      </c>
      <c r="E2627" s="46">
        <v>1.6E-2</v>
      </c>
      <c r="F2627" s="46">
        <v>2.1333333333333336E-2</v>
      </c>
      <c r="G2627" s="46">
        <v>2.6666666666666665E-2</v>
      </c>
      <c r="H2627" s="46">
        <v>3.2000000000000001E-2</v>
      </c>
      <c r="I2627" s="46">
        <v>3.7333333333333329E-2</v>
      </c>
      <c r="J2627" s="46">
        <v>4.2666666666666665E-2</v>
      </c>
      <c r="K2627" s="46">
        <v>4.8000000000000001E-2</v>
      </c>
      <c r="L2627" s="47">
        <v>5.333333333333333E-2</v>
      </c>
    </row>
    <row r="2628" spans="1:12" ht="12.75">
      <c r="A2628" s="41">
        <v>2581</v>
      </c>
      <c r="B2628" s="49" t="s">
        <v>1752</v>
      </c>
      <c r="C2628" s="46">
        <v>6.3333333333333332E-5</v>
      </c>
      <c r="D2628" s="46">
        <v>1.2666666666666666E-4</v>
      </c>
      <c r="E2628" s="46">
        <v>1.9000000000000001E-4</v>
      </c>
      <c r="F2628" s="46">
        <v>2.5333333333333333E-4</v>
      </c>
      <c r="G2628" s="46">
        <v>3.1666666666666665E-4</v>
      </c>
      <c r="H2628" s="46">
        <v>3.8000000000000002E-4</v>
      </c>
      <c r="I2628" s="46">
        <v>4.4333333333333329E-4</v>
      </c>
      <c r="J2628" s="46">
        <v>5.0666666666666666E-4</v>
      </c>
      <c r="K2628" s="46">
        <v>5.6999999999999998E-4</v>
      </c>
      <c r="L2628" s="47">
        <v>6.333333333333334E-4</v>
      </c>
    </row>
    <row r="2629" spans="1:12" ht="12.75">
      <c r="A2629" s="41">
        <v>2582</v>
      </c>
      <c r="B2629" s="49" t="s">
        <v>1752</v>
      </c>
      <c r="C2629" s="46">
        <v>2.0266666666666666E-3</v>
      </c>
      <c r="D2629" s="46">
        <v>4.0533333333333333E-3</v>
      </c>
      <c r="E2629" s="46">
        <v>6.0800000000000003E-3</v>
      </c>
      <c r="F2629" s="46">
        <v>8.1066666666666665E-3</v>
      </c>
      <c r="G2629" s="46">
        <v>1.0133333333333333E-2</v>
      </c>
      <c r="H2629" s="46">
        <v>1.2160000000000001E-2</v>
      </c>
      <c r="I2629" s="46">
        <v>1.4186666666666665E-2</v>
      </c>
      <c r="J2629" s="46">
        <v>1.6213333333333333E-2</v>
      </c>
      <c r="K2629" s="46">
        <v>1.8239999999999999E-2</v>
      </c>
      <c r="L2629" s="47">
        <v>2.0266666666666669E-2</v>
      </c>
    </row>
    <row r="2630" spans="1:12" ht="12.75">
      <c r="A2630" s="41">
        <v>2583</v>
      </c>
      <c r="B2630" s="49" t="s">
        <v>1752</v>
      </c>
      <c r="C2630" s="46">
        <v>2.7699999999999999E-3</v>
      </c>
      <c r="D2630" s="46">
        <v>5.5399999999999998E-3</v>
      </c>
      <c r="E2630" s="46">
        <v>8.3099999999999997E-3</v>
      </c>
      <c r="F2630" s="46">
        <v>1.108E-2</v>
      </c>
      <c r="G2630" s="46">
        <v>1.3849999999999999E-2</v>
      </c>
      <c r="H2630" s="46">
        <v>1.6619999999999999E-2</v>
      </c>
      <c r="I2630" s="46">
        <v>1.9389999999999998E-2</v>
      </c>
      <c r="J2630" s="46">
        <v>2.2159999999999999E-2</v>
      </c>
      <c r="K2630" s="46">
        <v>2.4930000000000001E-2</v>
      </c>
      <c r="L2630" s="47">
        <v>2.7699999999999999E-2</v>
      </c>
    </row>
    <row r="2631" spans="1:12" ht="12.75">
      <c r="A2631" s="41">
        <v>2584</v>
      </c>
      <c r="B2631" s="49" t="s">
        <v>1752</v>
      </c>
      <c r="C2631" s="46">
        <v>4.0666666666666672E-4</v>
      </c>
      <c r="D2631" s="46">
        <v>8.1333333333333344E-4</v>
      </c>
      <c r="E2631" s="46">
        <v>1.2200000000000002E-3</v>
      </c>
      <c r="F2631" s="46">
        <v>1.6266666666666669E-3</v>
      </c>
      <c r="G2631" s="46">
        <v>2.0333333333333332E-3</v>
      </c>
      <c r="H2631" s="46">
        <v>2.4399999999999999E-3</v>
      </c>
      <c r="I2631" s="46">
        <v>2.8466666666666666E-3</v>
      </c>
      <c r="J2631" s="46">
        <v>3.2533333333333338E-3</v>
      </c>
      <c r="K2631" s="46">
        <v>3.6600000000000005E-3</v>
      </c>
      <c r="L2631" s="47">
        <v>4.0666666666666672E-3</v>
      </c>
    </row>
    <row r="2632" spans="1:12" ht="12.75">
      <c r="A2632" s="41">
        <v>2585</v>
      </c>
      <c r="B2632" s="49" t="s">
        <v>1752</v>
      </c>
      <c r="C2632" s="46">
        <v>1.3833333333333332E-3</v>
      </c>
      <c r="D2632" s="46">
        <v>2.7666666666666664E-3</v>
      </c>
      <c r="E2632" s="46">
        <v>4.1499999999999992E-3</v>
      </c>
      <c r="F2632" s="46">
        <v>5.5333333333333328E-3</v>
      </c>
      <c r="G2632" s="46">
        <v>6.9166666666666664E-3</v>
      </c>
      <c r="H2632" s="46">
        <v>8.2999999999999984E-3</v>
      </c>
      <c r="I2632" s="46">
        <v>9.683333333333332E-3</v>
      </c>
      <c r="J2632" s="46">
        <v>1.1066666666666666E-2</v>
      </c>
      <c r="K2632" s="46">
        <v>1.2449999999999998E-2</v>
      </c>
      <c r="L2632" s="47">
        <v>1.3833333333333329E-2</v>
      </c>
    </row>
    <row r="2633" spans="1:12" ht="12.75">
      <c r="A2633" s="41">
        <v>2586</v>
      </c>
      <c r="B2633" s="49" t="s">
        <v>1752</v>
      </c>
      <c r="C2633" s="46">
        <v>2.7333333333333333E-4</v>
      </c>
      <c r="D2633" s="46">
        <v>5.4666666666666665E-4</v>
      </c>
      <c r="E2633" s="46">
        <v>8.1999999999999998E-4</v>
      </c>
      <c r="F2633" s="46">
        <v>1.0933333333333333E-3</v>
      </c>
      <c r="G2633" s="46">
        <v>1.3666666666666669E-3</v>
      </c>
      <c r="H2633" s="46">
        <v>1.6400000000000004E-3</v>
      </c>
      <c r="I2633" s="46">
        <v>1.9133333333333337E-3</v>
      </c>
      <c r="J2633" s="46">
        <v>2.1866666666666671E-3</v>
      </c>
      <c r="K2633" s="46">
        <v>2.4600000000000004E-3</v>
      </c>
      <c r="L2633" s="47">
        <v>2.7333333333333341E-3</v>
      </c>
    </row>
    <row r="2634" spans="1:12" ht="12.75">
      <c r="A2634" s="41">
        <v>2587</v>
      </c>
      <c r="B2634" s="49" t="s">
        <v>1752</v>
      </c>
      <c r="C2634" s="46">
        <v>1.3333333333333335E-5</v>
      </c>
      <c r="D2634" s="46">
        <v>2.666666666666667E-5</v>
      </c>
      <c r="E2634" s="46">
        <v>4.0000000000000003E-5</v>
      </c>
      <c r="F2634" s="46">
        <v>5.333333333333334E-5</v>
      </c>
      <c r="G2634" s="46">
        <v>6.666666666666667E-5</v>
      </c>
      <c r="H2634" s="46">
        <v>7.9999999999999993E-5</v>
      </c>
      <c r="I2634" s="46">
        <v>9.333333333333333E-5</v>
      </c>
      <c r="J2634" s="46">
        <v>1.0666666666666667E-4</v>
      </c>
      <c r="K2634" s="46">
        <v>1.1999999999999999E-4</v>
      </c>
      <c r="L2634" s="47">
        <v>1.3333333333333331E-4</v>
      </c>
    </row>
    <row r="2635" spans="1:12" ht="12.75">
      <c r="A2635" s="41">
        <v>2588</v>
      </c>
      <c r="B2635" s="49" t="s">
        <v>1752</v>
      </c>
      <c r="C2635" s="46">
        <v>5.0000000000000001E-4</v>
      </c>
      <c r="D2635" s="46">
        <v>1E-3</v>
      </c>
      <c r="E2635" s="46">
        <v>1.5E-3</v>
      </c>
      <c r="F2635" s="46">
        <v>2E-3</v>
      </c>
      <c r="G2635" s="46">
        <v>2.5000000000000005E-3</v>
      </c>
      <c r="H2635" s="46">
        <v>3.0000000000000009E-3</v>
      </c>
      <c r="I2635" s="46">
        <v>3.5000000000000009E-3</v>
      </c>
      <c r="J2635" s="46">
        <v>4.000000000000001E-3</v>
      </c>
      <c r="K2635" s="46">
        <v>4.5000000000000014E-3</v>
      </c>
      <c r="L2635" s="47">
        <v>5.0000000000000018E-3</v>
      </c>
    </row>
    <row r="2636" spans="1:12" ht="12.75">
      <c r="A2636" s="41">
        <v>2589</v>
      </c>
      <c r="B2636" s="49" t="s">
        <v>1752</v>
      </c>
      <c r="C2636" s="46">
        <v>9.333333333333333E-5</v>
      </c>
      <c r="D2636" s="46">
        <v>1.8666666666666666E-4</v>
      </c>
      <c r="E2636" s="46">
        <v>2.7999999999999998E-4</v>
      </c>
      <c r="F2636" s="46">
        <v>3.7333333333333332E-4</v>
      </c>
      <c r="G2636" s="46">
        <v>4.6666666666666661E-4</v>
      </c>
      <c r="H2636" s="46">
        <v>5.5999999999999995E-4</v>
      </c>
      <c r="I2636" s="46">
        <v>6.5333333333333324E-4</v>
      </c>
      <c r="J2636" s="46">
        <v>7.4666666666666653E-4</v>
      </c>
      <c r="K2636" s="46">
        <v>8.3999999999999982E-4</v>
      </c>
      <c r="L2636" s="47">
        <v>9.3333333333333311E-4</v>
      </c>
    </row>
    <row r="2637" spans="1:12" ht="12.75">
      <c r="A2637" s="41">
        <v>2590</v>
      </c>
      <c r="B2637" s="49" t="s">
        <v>1752</v>
      </c>
      <c r="C2637" s="46">
        <v>1.9000000000000001E-4</v>
      </c>
      <c r="D2637" s="46">
        <v>3.8000000000000002E-4</v>
      </c>
      <c r="E2637" s="46">
        <v>5.6999999999999998E-4</v>
      </c>
      <c r="F2637" s="46">
        <v>7.6000000000000004E-4</v>
      </c>
      <c r="G2637" s="46">
        <v>9.4999999999999989E-4</v>
      </c>
      <c r="H2637" s="46">
        <v>1.14E-3</v>
      </c>
      <c r="I2637" s="46">
        <v>1.3299999999999998E-3</v>
      </c>
      <c r="J2637" s="46">
        <v>1.5200000000000001E-3</v>
      </c>
      <c r="K2637" s="46">
        <v>1.7099999999999999E-3</v>
      </c>
      <c r="L2637" s="47">
        <v>1.8999999999999998E-3</v>
      </c>
    </row>
    <row r="2638" spans="1:12" ht="12.75">
      <c r="A2638" s="41">
        <v>2591</v>
      </c>
      <c r="B2638" s="49" t="s">
        <v>1752</v>
      </c>
      <c r="C2638" s="46">
        <v>6.7999999999999983E-4</v>
      </c>
      <c r="D2638" s="46">
        <v>1.3599999999999997E-3</v>
      </c>
      <c r="E2638" s="46">
        <v>2.0399999999999993E-3</v>
      </c>
      <c r="F2638" s="46">
        <v>2.7199999999999993E-3</v>
      </c>
      <c r="G2638" s="46">
        <v>3.3999999999999994E-3</v>
      </c>
      <c r="H2638" s="46">
        <v>4.0799999999999994E-3</v>
      </c>
      <c r="I2638" s="46">
        <v>4.7599999999999995E-3</v>
      </c>
      <c r="J2638" s="46">
        <v>5.4399999999999995E-3</v>
      </c>
      <c r="K2638" s="46">
        <v>6.1199999999999987E-3</v>
      </c>
      <c r="L2638" s="47">
        <v>6.7999999999999988E-3</v>
      </c>
    </row>
    <row r="2639" spans="1:12" ht="12.75">
      <c r="A2639" s="41">
        <v>2592</v>
      </c>
      <c r="B2639" s="49" t="s">
        <v>1752</v>
      </c>
      <c r="C2639" s="46">
        <v>2.2306666666666662E-2</v>
      </c>
      <c r="D2639" s="46">
        <v>4.4613333333333324E-2</v>
      </c>
      <c r="E2639" s="46">
        <v>6.691999999999998E-2</v>
      </c>
      <c r="F2639" s="46">
        <v>8.9226666666666649E-2</v>
      </c>
      <c r="G2639" s="46">
        <v>0.11153333333333332</v>
      </c>
      <c r="H2639" s="46">
        <v>0.13383999999999999</v>
      </c>
      <c r="I2639" s="46">
        <v>0.15614666666666666</v>
      </c>
      <c r="J2639" s="46">
        <v>0.17845333333333332</v>
      </c>
      <c r="K2639" s="46">
        <v>0.20075999999999999</v>
      </c>
      <c r="L2639" s="47">
        <v>0.22306666666666664</v>
      </c>
    </row>
    <row r="2640" spans="1:12" ht="12.75">
      <c r="A2640" s="41">
        <v>2593</v>
      </c>
      <c r="B2640" s="49" t="s">
        <v>1752</v>
      </c>
      <c r="C2640" s="46">
        <v>5.8333333333333327E-4</v>
      </c>
      <c r="D2640" s="46">
        <v>1.1666666666666665E-3</v>
      </c>
      <c r="E2640" s="46">
        <v>1.7499999999999998E-3</v>
      </c>
      <c r="F2640" s="46">
        <v>2.3333333333333331E-3</v>
      </c>
      <c r="G2640" s="46">
        <v>2.9166666666666664E-3</v>
      </c>
      <c r="H2640" s="46">
        <v>3.4999999999999996E-3</v>
      </c>
      <c r="I2640" s="46">
        <v>4.0833333333333329E-3</v>
      </c>
      <c r="J2640" s="46">
        <v>4.6666666666666662E-3</v>
      </c>
      <c r="K2640" s="46">
        <v>5.2499999999999986E-3</v>
      </c>
      <c r="L2640" s="47">
        <v>5.8333333333333319E-3</v>
      </c>
    </row>
    <row r="2641" spans="1:12" ht="12.75">
      <c r="A2641" s="41">
        <v>2594</v>
      </c>
      <c r="B2641" s="49" t="s">
        <v>1752</v>
      </c>
      <c r="C2641" s="46">
        <v>1.0666666666666665E-3</v>
      </c>
      <c r="D2641" s="46">
        <v>2.133333333333333E-3</v>
      </c>
      <c r="E2641" s="46">
        <v>3.1999999999999997E-3</v>
      </c>
      <c r="F2641" s="46">
        <v>4.266666666666666E-3</v>
      </c>
      <c r="G2641" s="46">
        <v>5.3333333333333332E-3</v>
      </c>
      <c r="H2641" s="46">
        <v>6.3999999999999994E-3</v>
      </c>
      <c r="I2641" s="46">
        <v>7.4666666666666657E-3</v>
      </c>
      <c r="J2641" s="46">
        <v>8.533333333333332E-3</v>
      </c>
      <c r="K2641" s="46">
        <v>9.5999999999999992E-3</v>
      </c>
      <c r="L2641" s="47">
        <v>1.0666666666666666E-2</v>
      </c>
    </row>
    <row r="2642" spans="1:12" ht="12.75">
      <c r="A2642" s="41">
        <v>2595</v>
      </c>
      <c r="B2642" s="49" t="s">
        <v>1752</v>
      </c>
      <c r="C2642" s="46">
        <v>1.9999999999999998E-5</v>
      </c>
      <c r="D2642" s="46">
        <v>3.9999999999999996E-5</v>
      </c>
      <c r="E2642" s="46">
        <v>5.9999999999999995E-5</v>
      </c>
      <c r="F2642" s="46">
        <v>7.9999999999999993E-5</v>
      </c>
      <c r="G2642" s="46">
        <v>1E-4</v>
      </c>
      <c r="H2642" s="46">
        <v>1.2000000000000002E-4</v>
      </c>
      <c r="I2642" s="46">
        <v>1.4000000000000001E-4</v>
      </c>
      <c r="J2642" s="46">
        <v>1.6000000000000001E-4</v>
      </c>
      <c r="K2642" s="46">
        <v>1.8000000000000004E-4</v>
      </c>
      <c r="L2642" s="47">
        <v>2.0000000000000001E-4</v>
      </c>
    </row>
    <row r="2643" spans="1:12" ht="12.75">
      <c r="A2643" s="41">
        <v>2596</v>
      </c>
      <c r="B2643" s="49" t="s">
        <v>1752</v>
      </c>
      <c r="C2643" s="46">
        <v>5.6666666666666671E-5</v>
      </c>
      <c r="D2643" s="46">
        <v>1.1333333333333334E-4</v>
      </c>
      <c r="E2643" s="46">
        <v>1.7000000000000001E-4</v>
      </c>
      <c r="F2643" s="46">
        <v>2.2666666666666668E-4</v>
      </c>
      <c r="G2643" s="46">
        <v>2.8333333333333335E-4</v>
      </c>
      <c r="H2643" s="46">
        <v>3.3999999999999997E-4</v>
      </c>
      <c r="I2643" s="46">
        <v>3.9666666666666664E-4</v>
      </c>
      <c r="J2643" s="46">
        <v>4.5333333333333337E-4</v>
      </c>
      <c r="K2643" s="46">
        <v>5.1000000000000004E-4</v>
      </c>
      <c r="L2643" s="47">
        <v>5.6666666666666671E-4</v>
      </c>
    </row>
    <row r="2644" spans="1:12" ht="12.75">
      <c r="A2644" s="41">
        <v>2597</v>
      </c>
      <c r="B2644" s="49" t="s">
        <v>1752</v>
      </c>
      <c r="C2644" s="46">
        <v>2.3299999999999996E-3</v>
      </c>
      <c r="D2644" s="46">
        <v>4.6599999999999992E-3</v>
      </c>
      <c r="E2644" s="46">
        <v>6.9899999999999988E-3</v>
      </c>
      <c r="F2644" s="46">
        <v>9.3199999999999984E-3</v>
      </c>
      <c r="G2644" s="46">
        <v>1.1650000000000001E-2</v>
      </c>
      <c r="H2644" s="46">
        <v>1.3979999999999999E-2</v>
      </c>
      <c r="I2644" s="46">
        <v>1.6310000000000002E-2</v>
      </c>
      <c r="J2644" s="46">
        <v>1.864E-2</v>
      </c>
      <c r="K2644" s="46">
        <v>2.0970000000000003E-2</v>
      </c>
      <c r="L2644" s="47">
        <v>2.3300000000000001E-2</v>
      </c>
    </row>
    <row r="2645" spans="1:12" ht="12.75">
      <c r="A2645" s="41">
        <v>2598</v>
      </c>
      <c r="B2645" s="49" t="s">
        <v>1752</v>
      </c>
      <c r="C2645" s="46">
        <v>3.2333333333333335E-4</v>
      </c>
      <c r="D2645" s="46">
        <v>6.466666666666667E-4</v>
      </c>
      <c r="E2645" s="46">
        <v>9.7000000000000005E-4</v>
      </c>
      <c r="F2645" s="46">
        <v>1.2933333333333334E-3</v>
      </c>
      <c r="G2645" s="46">
        <v>1.6166666666666666E-3</v>
      </c>
      <c r="H2645" s="46">
        <v>1.9400000000000001E-3</v>
      </c>
      <c r="I2645" s="46">
        <v>2.2633333333333333E-3</v>
      </c>
      <c r="J2645" s="46">
        <v>2.5866666666666668E-3</v>
      </c>
      <c r="K2645" s="46">
        <v>2.9100000000000003E-3</v>
      </c>
      <c r="L2645" s="47">
        <v>3.2333333333333337E-3</v>
      </c>
    </row>
    <row r="2646" spans="1:12" ht="12.75">
      <c r="A2646" s="41">
        <v>2599</v>
      </c>
      <c r="B2646" s="49" t="s">
        <v>1752</v>
      </c>
      <c r="C2646" s="46">
        <v>6.6666666666666675E-6</v>
      </c>
      <c r="D2646" s="46">
        <v>1.3333333333333335E-5</v>
      </c>
      <c r="E2646" s="46">
        <v>2.0000000000000002E-5</v>
      </c>
      <c r="F2646" s="46">
        <v>2.666666666666667E-5</v>
      </c>
      <c r="G2646" s="46">
        <v>3.3333333333333335E-5</v>
      </c>
      <c r="H2646" s="46">
        <v>3.9999999999999996E-5</v>
      </c>
      <c r="I2646" s="46">
        <v>4.6666666666666665E-5</v>
      </c>
      <c r="J2646" s="46">
        <v>5.3333333333333333E-5</v>
      </c>
      <c r="K2646" s="46">
        <v>5.9999999999999995E-5</v>
      </c>
      <c r="L2646" s="47">
        <v>6.6666666666666656E-5</v>
      </c>
    </row>
    <row r="2647" spans="1:12" ht="12.75">
      <c r="A2647" s="41">
        <v>2600</v>
      </c>
      <c r="B2647" s="49" t="s">
        <v>1752</v>
      </c>
      <c r="C2647" s="46">
        <v>2.6500000000000004E-3</v>
      </c>
      <c r="D2647" s="46">
        <v>5.3000000000000009E-3</v>
      </c>
      <c r="E2647" s="46">
        <v>7.9500000000000022E-3</v>
      </c>
      <c r="F2647" s="46">
        <v>1.0600000000000002E-2</v>
      </c>
      <c r="G2647" s="46">
        <v>1.3250000000000001E-2</v>
      </c>
      <c r="H2647" s="46">
        <v>1.5900000000000001E-2</v>
      </c>
      <c r="I2647" s="46">
        <v>1.8550000000000001E-2</v>
      </c>
      <c r="J2647" s="46">
        <v>2.12E-2</v>
      </c>
      <c r="K2647" s="46">
        <v>2.3850000000000003E-2</v>
      </c>
      <c r="L2647" s="47">
        <v>2.6500000000000003E-2</v>
      </c>
    </row>
    <row r="2648" spans="1:12" ht="12.75">
      <c r="A2648" s="41">
        <v>2601</v>
      </c>
      <c r="B2648" s="49" t="s">
        <v>1752</v>
      </c>
      <c r="C2648" s="46">
        <v>6.066666666666666E-4</v>
      </c>
      <c r="D2648" s="46">
        <v>1.2133333333333332E-3</v>
      </c>
      <c r="E2648" s="46">
        <v>1.8199999999999998E-3</v>
      </c>
      <c r="F2648" s="46">
        <v>2.4266666666666664E-3</v>
      </c>
      <c r="G2648" s="46">
        <v>3.0333333333333332E-3</v>
      </c>
      <c r="H2648" s="46">
        <v>3.6399999999999996E-3</v>
      </c>
      <c r="I2648" s="46">
        <v>4.246666666666666E-3</v>
      </c>
      <c r="J2648" s="46">
        <v>4.8533333333333328E-3</v>
      </c>
      <c r="K2648" s="46">
        <v>5.4599999999999987E-3</v>
      </c>
      <c r="L2648" s="47">
        <v>6.0666666666666647E-3</v>
      </c>
    </row>
    <row r="2649" spans="1:12" ht="12.75">
      <c r="A2649" s="41">
        <v>2602</v>
      </c>
      <c r="B2649" s="49" t="s">
        <v>1752</v>
      </c>
      <c r="C2649" s="46">
        <v>8.6666666666666663E-3</v>
      </c>
      <c r="D2649" s="46">
        <v>1.7333333333333333E-2</v>
      </c>
      <c r="E2649" s="46">
        <v>2.5999999999999999E-2</v>
      </c>
      <c r="F2649" s="46">
        <v>3.4666666666666665E-2</v>
      </c>
      <c r="G2649" s="46">
        <v>4.3333333333333335E-2</v>
      </c>
      <c r="H2649" s="46">
        <v>5.1999999999999998E-2</v>
      </c>
      <c r="I2649" s="46">
        <v>6.066666666666666E-2</v>
      </c>
      <c r="J2649" s="46">
        <v>6.933333333333333E-2</v>
      </c>
      <c r="K2649" s="46">
        <v>7.8E-2</v>
      </c>
      <c r="L2649" s="47">
        <v>8.666666666666667E-2</v>
      </c>
    </row>
    <row r="2650" spans="1:12" ht="12.75">
      <c r="A2650" s="41">
        <v>2603</v>
      </c>
      <c r="B2650" s="49" t="s">
        <v>1752</v>
      </c>
      <c r="C2650" s="46">
        <v>3.336666666666667E-3</v>
      </c>
      <c r="D2650" s="46">
        <v>6.6733333333333341E-3</v>
      </c>
      <c r="E2650" s="46">
        <v>1.0010000000000002E-2</v>
      </c>
      <c r="F2650" s="46">
        <v>1.3346666666666668E-2</v>
      </c>
      <c r="G2650" s="46">
        <v>1.6683333333333335E-2</v>
      </c>
      <c r="H2650" s="46">
        <v>2.0020000000000003E-2</v>
      </c>
      <c r="I2650" s="46">
        <v>2.3356666666666671E-2</v>
      </c>
      <c r="J2650" s="46">
        <v>2.669333333333334E-2</v>
      </c>
      <c r="K2650" s="46">
        <v>3.0030000000000008E-2</v>
      </c>
      <c r="L2650" s="47">
        <v>3.3366666666666676E-2</v>
      </c>
    </row>
    <row r="2651" spans="1:12" ht="12.75">
      <c r="A2651" s="41">
        <v>2604</v>
      </c>
      <c r="B2651" s="49" t="s">
        <v>1752</v>
      </c>
      <c r="C2651" s="46">
        <v>5.6633333333333327E-3</v>
      </c>
      <c r="D2651" s="46">
        <v>1.1326666666666665E-2</v>
      </c>
      <c r="E2651" s="46">
        <v>1.6989999999999998E-2</v>
      </c>
      <c r="F2651" s="46">
        <v>2.2653333333333331E-2</v>
      </c>
      <c r="G2651" s="46">
        <v>2.8316666666666667E-2</v>
      </c>
      <c r="H2651" s="46">
        <v>3.3980000000000003E-2</v>
      </c>
      <c r="I2651" s="46">
        <v>3.9643333333333336E-2</v>
      </c>
      <c r="J2651" s="46">
        <v>4.5306666666666669E-2</v>
      </c>
      <c r="K2651" s="46">
        <v>5.0970000000000001E-2</v>
      </c>
      <c r="L2651" s="47">
        <v>5.6633333333333334E-2</v>
      </c>
    </row>
    <row r="2652" spans="1:12" ht="12.75">
      <c r="A2652" s="41">
        <v>2605</v>
      </c>
      <c r="B2652" s="49" t="s">
        <v>1752</v>
      </c>
      <c r="C2652" s="46">
        <v>2.2300000000000002E-3</v>
      </c>
      <c r="D2652" s="46">
        <v>4.4600000000000004E-3</v>
      </c>
      <c r="E2652" s="46">
        <v>6.6900000000000006E-3</v>
      </c>
      <c r="F2652" s="46">
        <v>8.9200000000000008E-3</v>
      </c>
      <c r="G2652" s="46">
        <v>1.115E-2</v>
      </c>
      <c r="H2652" s="46">
        <v>1.3380000000000001E-2</v>
      </c>
      <c r="I2652" s="46">
        <v>1.5610000000000002E-2</v>
      </c>
      <c r="J2652" s="46">
        <v>1.7840000000000002E-2</v>
      </c>
      <c r="K2652" s="46">
        <v>2.0070000000000005E-2</v>
      </c>
      <c r="L2652" s="47">
        <v>2.2300000000000007E-2</v>
      </c>
    </row>
    <row r="2653" spans="1:12" ht="12.75">
      <c r="A2653" s="41">
        <v>2606</v>
      </c>
      <c r="B2653" s="49" t="s">
        <v>1752</v>
      </c>
      <c r="C2653" s="46">
        <v>3.2333333333333335E-4</v>
      </c>
      <c r="D2653" s="46">
        <v>6.466666666666667E-4</v>
      </c>
      <c r="E2653" s="46">
        <v>9.7000000000000005E-4</v>
      </c>
      <c r="F2653" s="46">
        <v>1.2933333333333334E-3</v>
      </c>
      <c r="G2653" s="46">
        <v>1.6166666666666666E-3</v>
      </c>
      <c r="H2653" s="46">
        <v>1.9400000000000001E-3</v>
      </c>
      <c r="I2653" s="46">
        <v>2.2633333333333333E-3</v>
      </c>
      <c r="J2653" s="46">
        <v>2.5866666666666668E-3</v>
      </c>
      <c r="K2653" s="46">
        <v>2.9100000000000003E-3</v>
      </c>
      <c r="L2653" s="47">
        <v>3.2333333333333337E-3</v>
      </c>
    </row>
    <row r="2654" spans="1:12" ht="12.75">
      <c r="A2654" s="41">
        <v>2607</v>
      </c>
      <c r="B2654" s="49" t="s">
        <v>1752</v>
      </c>
      <c r="C2654" s="46">
        <v>5.5000000000000003E-4</v>
      </c>
      <c r="D2654" s="46">
        <v>1.1000000000000001E-3</v>
      </c>
      <c r="E2654" s="46">
        <v>1.65E-3</v>
      </c>
      <c r="F2654" s="46">
        <v>2.2000000000000001E-3</v>
      </c>
      <c r="G2654" s="46">
        <v>2.7499999999999998E-3</v>
      </c>
      <c r="H2654" s="46">
        <v>3.3E-3</v>
      </c>
      <c r="I2654" s="46">
        <v>3.8500000000000001E-3</v>
      </c>
      <c r="J2654" s="46">
        <v>4.4000000000000003E-3</v>
      </c>
      <c r="K2654" s="46">
        <v>4.9499999999999995E-3</v>
      </c>
      <c r="L2654" s="47">
        <v>5.4999999999999997E-3</v>
      </c>
    </row>
    <row r="2655" spans="1:12" ht="12.75">
      <c r="A2655" s="41">
        <v>2608</v>
      </c>
      <c r="B2655" s="49" t="s">
        <v>1752</v>
      </c>
      <c r="C2655" s="46">
        <v>5.7633333333333338E-3</v>
      </c>
      <c r="D2655" s="46">
        <v>1.1526666666666668E-2</v>
      </c>
      <c r="E2655" s="46">
        <v>1.729E-2</v>
      </c>
      <c r="F2655" s="46">
        <v>2.3053333333333335E-2</v>
      </c>
      <c r="G2655" s="46">
        <v>2.8816666666666671E-2</v>
      </c>
      <c r="H2655" s="46">
        <v>3.458E-2</v>
      </c>
      <c r="I2655" s="46">
        <v>4.0343333333333335E-2</v>
      </c>
      <c r="J2655" s="46">
        <v>4.6106666666666671E-2</v>
      </c>
      <c r="K2655" s="46">
        <v>5.1869999999999999E-2</v>
      </c>
      <c r="L2655" s="47">
        <v>5.7633333333333328E-2</v>
      </c>
    </row>
    <row r="2656" spans="1:12" ht="12.75">
      <c r="A2656" s="41">
        <v>2609</v>
      </c>
      <c r="B2656" s="49" t="s">
        <v>1752</v>
      </c>
      <c r="C2656" s="46">
        <v>1.2166666666666667E-3</v>
      </c>
      <c r="D2656" s="46">
        <v>2.4333333333333334E-3</v>
      </c>
      <c r="E2656" s="46">
        <v>3.65E-3</v>
      </c>
      <c r="F2656" s="46">
        <v>4.8666666666666667E-3</v>
      </c>
      <c r="G2656" s="46">
        <v>6.083333333333333E-3</v>
      </c>
      <c r="H2656" s="46">
        <v>7.3000000000000001E-3</v>
      </c>
      <c r="I2656" s="46">
        <v>8.5166666666666672E-3</v>
      </c>
      <c r="J2656" s="46">
        <v>9.7333333333333334E-3</v>
      </c>
      <c r="K2656" s="46">
        <v>1.0950000000000001E-2</v>
      </c>
      <c r="L2656" s="47">
        <v>1.2166666666666669E-2</v>
      </c>
    </row>
    <row r="2657" spans="1:12" ht="12.75">
      <c r="A2657" s="41">
        <v>2610</v>
      </c>
      <c r="B2657" s="49" t="s">
        <v>1752</v>
      </c>
      <c r="C2657" s="46">
        <v>3.8333333333333329E-4</v>
      </c>
      <c r="D2657" s="46">
        <v>7.6666666666666658E-4</v>
      </c>
      <c r="E2657" s="46">
        <v>1.15E-3</v>
      </c>
      <c r="F2657" s="46">
        <v>1.5333333333333332E-3</v>
      </c>
      <c r="G2657" s="46">
        <v>1.9166666666666663E-3</v>
      </c>
      <c r="H2657" s="46">
        <v>2.3E-3</v>
      </c>
      <c r="I2657" s="46">
        <v>2.6833333333333331E-3</v>
      </c>
      <c r="J2657" s="46">
        <v>3.0666666666666663E-3</v>
      </c>
      <c r="K2657" s="46">
        <v>3.4499999999999999E-3</v>
      </c>
      <c r="L2657" s="47">
        <v>3.8333333333333336E-3</v>
      </c>
    </row>
    <row r="2658" spans="1:12" ht="12.75">
      <c r="A2658" s="41">
        <v>2611</v>
      </c>
      <c r="B2658" s="49" t="s">
        <v>1752</v>
      </c>
      <c r="C2658" s="46">
        <v>3.783333333333333E-3</v>
      </c>
      <c r="D2658" s="46">
        <v>7.566666666666666E-3</v>
      </c>
      <c r="E2658" s="46">
        <v>1.1349999999999999E-2</v>
      </c>
      <c r="F2658" s="46">
        <v>1.5133333333333332E-2</v>
      </c>
      <c r="G2658" s="46">
        <v>1.8916666666666665E-2</v>
      </c>
      <c r="H2658" s="46">
        <v>2.2700000000000001E-2</v>
      </c>
      <c r="I2658" s="46">
        <v>2.6483333333333334E-2</v>
      </c>
      <c r="J2658" s="46">
        <v>3.0266666666666664E-2</v>
      </c>
      <c r="K2658" s="46">
        <v>3.4049999999999997E-2</v>
      </c>
      <c r="L2658" s="47">
        <v>3.783333333333333E-2</v>
      </c>
    </row>
    <row r="2659" spans="1:12" ht="12.75">
      <c r="A2659" s="41">
        <v>2612</v>
      </c>
      <c r="B2659" s="49" t="s">
        <v>1752</v>
      </c>
      <c r="C2659" s="46">
        <v>4.6666666666666665E-5</v>
      </c>
      <c r="D2659" s="46">
        <v>9.333333333333333E-5</v>
      </c>
      <c r="E2659" s="46">
        <v>1.3999999999999999E-4</v>
      </c>
      <c r="F2659" s="46">
        <v>1.8666666666666666E-4</v>
      </c>
      <c r="G2659" s="46">
        <v>2.333333333333333E-4</v>
      </c>
      <c r="H2659" s="46">
        <v>2.7999999999999998E-4</v>
      </c>
      <c r="I2659" s="46">
        <v>3.2666666666666662E-4</v>
      </c>
      <c r="J2659" s="46">
        <v>3.7333333333333326E-4</v>
      </c>
      <c r="K2659" s="46">
        <v>4.1999999999999991E-4</v>
      </c>
      <c r="L2659" s="47">
        <v>4.6666666666666655E-4</v>
      </c>
    </row>
    <row r="2660" spans="1:12" ht="12.75">
      <c r="A2660" s="41">
        <v>2613</v>
      </c>
      <c r="B2660" s="49" t="s">
        <v>1753</v>
      </c>
      <c r="C2660" s="46">
        <v>1.0163333333333333E-2</v>
      </c>
      <c r="D2660" s="46">
        <v>2.0326666666666666E-2</v>
      </c>
      <c r="E2660" s="46">
        <v>3.049E-2</v>
      </c>
      <c r="F2660" s="46">
        <v>4.0653333333333333E-2</v>
      </c>
      <c r="G2660" s="46">
        <v>5.0816666666666663E-2</v>
      </c>
      <c r="H2660" s="46">
        <v>6.0979999999999999E-2</v>
      </c>
      <c r="I2660" s="46">
        <v>7.1143333333333336E-2</v>
      </c>
      <c r="J2660" s="46">
        <v>8.1306666666666666E-2</v>
      </c>
      <c r="K2660" s="46">
        <v>9.1469999999999996E-2</v>
      </c>
      <c r="L2660" s="47">
        <v>0.10163333333333333</v>
      </c>
    </row>
    <row r="2661" spans="1:12" ht="12.75">
      <c r="A2661" s="41">
        <v>2614</v>
      </c>
      <c r="B2661" s="49" t="s">
        <v>1754</v>
      </c>
      <c r="C2661" s="46">
        <v>1.5000000000000001E-4</v>
      </c>
      <c r="D2661" s="46">
        <v>3.0000000000000003E-4</v>
      </c>
      <c r="E2661" s="46">
        <v>4.5000000000000004E-4</v>
      </c>
      <c r="F2661" s="46">
        <v>6.0000000000000006E-4</v>
      </c>
      <c r="G2661" s="46">
        <v>7.5000000000000002E-4</v>
      </c>
      <c r="H2661" s="46">
        <v>9.0000000000000008E-4</v>
      </c>
      <c r="I2661" s="46">
        <v>1.0500000000000002E-3</v>
      </c>
      <c r="J2661" s="46">
        <v>1.2000000000000001E-3</v>
      </c>
      <c r="K2661" s="46">
        <v>1.3500000000000003E-3</v>
      </c>
      <c r="L2661" s="47">
        <v>1.5000000000000005E-3</v>
      </c>
    </row>
    <row r="2662" spans="1:12" ht="12.75">
      <c r="A2662" s="41">
        <v>2615</v>
      </c>
      <c r="B2662" s="49" t="s">
        <v>1755</v>
      </c>
      <c r="C2662" s="46">
        <v>1.1133333333333334E-3</v>
      </c>
      <c r="D2662" s="46">
        <v>2.2266666666666667E-3</v>
      </c>
      <c r="E2662" s="46">
        <v>3.3400000000000001E-3</v>
      </c>
      <c r="F2662" s="46">
        <v>4.4533333333333334E-3</v>
      </c>
      <c r="G2662" s="46">
        <v>5.5666666666666668E-3</v>
      </c>
      <c r="H2662" s="46">
        <v>6.6800000000000002E-3</v>
      </c>
      <c r="I2662" s="46">
        <v>7.7933333333333335E-3</v>
      </c>
      <c r="J2662" s="46">
        <v>8.9066666666666669E-3</v>
      </c>
      <c r="K2662" s="46">
        <v>1.0020000000000001E-2</v>
      </c>
      <c r="L2662" s="47">
        <v>1.1133333333333334E-2</v>
      </c>
    </row>
    <row r="2663" spans="1:12" ht="12.75">
      <c r="A2663" s="41">
        <v>2616</v>
      </c>
      <c r="B2663" s="49" t="s">
        <v>1756</v>
      </c>
      <c r="C2663" s="46">
        <v>1.7066666666666669E-3</v>
      </c>
      <c r="D2663" s="46">
        <v>3.4133333333333338E-3</v>
      </c>
      <c r="E2663" s="46">
        <v>5.1200000000000004E-3</v>
      </c>
      <c r="F2663" s="46">
        <v>6.8266666666666675E-3</v>
      </c>
      <c r="G2663" s="46">
        <v>8.5333333333333337E-3</v>
      </c>
      <c r="H2663" s="46">
        <v>1.0239999999999999E-2</v>
      </c>
      <c r="I2663" s="46">
        <v>1.1946666666666666E-2</v>
      </c>
      <c r="J2663" s="46">
        <v>1.3653333333333333E-2</v>
      </c>
      <c r="K2663" s="46">
        <v>1.5359999999999999E-2</v>
      </c>
      <c r="L2663" s="47">
        <v>1.7066666666666664E-2</v>
      </c>
    </row>
    <row r="2664" spans="1:12" ht="12.75">
      <c r="A2664" s="41">
        <v>2617</v>
      </c>
      <c r="B2664" s="49" t="s">
        <v>1756</v>
      </c>
      <c r="C2664" s="46">
        <v>2.5966666666666664E-3</v>
      </c>
      <c r="D2664" s="46">
        <v>5.1933333333333328E-3</v>
      </c>
      <c r="E2664" s="46">
        <v>7.7899999999999992E-3</v>
      </c>
      <c r="F2664" s="46">
        <v>1.0386666666666666E-2</v>
      </c>
      <c r="G2664" s="46">
        <v>1.2983333333333333E-2</v>
      </c>
      <c r="H2664" s="46">
        <v>1.5579999999999998E-2</v>
      </c>
      <c r="I2664" s="46">
        <v>1.8176666666666664E-2</v>
      </c>
      <c r="J2664" s="46">
        <v>2.0773333333333331E-2</v>
      </c>
      <c r="K2664" s="46">
        <v>2.3369999999999995E-2</v>
      </c>
      <c r="L2664" s="47">
        <v>2.5966666666666659E-2</v>
      </c>
    </row>
    <row r="2665" spans="1:12" ht="12.75">
      <c r="A2665" s="41">
        <v>2618</v>
      </c>
      <c r="B2665" s="49" t="s">
        <v>1757</v>
      </c>
      <c r="C2665" s="46">
        <v>1.91E-3</v>
      </c>
      <c r="D2665" s="46">
        <v>3.82E-3</v>
      </c>
      <c r="E2665" s="46">
        <v>5.7299999999999999E-3</v>
      </c>
      <c r="F2665" s="46">
        <v>7.6400000000000001E-3</v>
      </c>
      <c r="G2665" s="46">
        <v>9.5499999999999995E-3</v>
      </c>
      <c r="H2665" s="46">
        <v>1.1459999999999998E-2</v>
      </c>
      <c r="I2665" s="46">
        <v>1.3369999999999998E-2</v>
      </c>
      <c r="J2665" s="46">
        <v>1.5279999999999998E-2</v>
      </c>
      <c r="K2665" s="46">
        <v>1.7189999999999997E-2</v>
      </c>
      <c r="L2665" s="47">
        <v>1.9099999999999995E-2</v>
      </c>
    </row>
    <row r="2666" spans="1:12" ht="12.75">
      <c r="A2666" s="41">
        <v>2619</v>
      </c>
      <c r="B2666" s="49" t="s">
        <v>1747</v>
      </c>
      <c r="C2666" s="46">
        <v>1.0666666666666665E-3</v>
      </c>
      <c r="D2666" s="46">
        <v>2.133333333333333E-3</v>
      </c>
      <c r="E2666" s="46">
        <v>3.1999999999999997E-3</v>
      </c>
      <c r="F2666" s="46">
        <v>4.266666666666666E-3</v>
      </c>
      <c r="G2666" s="46">
        <v>5.3333333333333332E-3</v>
      </c>
      <c r="H2666" s="46">
        <v>6.3999999999999994E-3</v>
      </c>
      <c r="I2666" s="46">
        <v>7.4666666666666657E-3</v>
      </c>
      <c r="J2666" s="46">
        <v>8.533333333333332E-3</v>
      </c>
      <c r="K2666" s="46">
        <v>9.5999999999999992E-3</v>
      </c>
      <c r="L2666" s="47">
        <v>1.0666666666666666E-2</v>
      </c>
    </row>
    <row r="2667" spans="1:12" ht="12.75">
      <c r="A2667" s="41">
        <v>2620</v>
      </c>
      <c r="B2667" s="49" t="s">
        <v>1758</v>
      </c>
      <c r="C2667" s="46">
        <v>6.6333333333333327E-4</v>
      </c>
      <c r="D2667" s="46">
        <v>1.3266666666666665E-3</v>
      </c>
      <c r="E2667" s="46">
        <v>1.9899999999999996E-3</v>
      </c>
      <c r="F2667" s="46">
        <v>2.6533333333333331E-3</v>
      </c>
      <c r="G2667" s="46">
        <v>3.3166666666666665E-3</v>
      </c>
      <c r="H2667" s="46">
        <v>3.98E-3</v>
      </c>
      <c r="I2667" s="46">
        <v>4.6433333333333335E-3</v>
      </c>
      <c r="J2667" s="46">
        <v>5.306666666666667E-3</v>
      </c>
      <c r="K2667" s="46">
        <v>5.9699999999999996E-3</v>
      </c>
      <c r="L2667" s="47">
        <v>6.6333333333333331E-3</v>
      </c>
    </row>
    <row r="2668" spans="1:12" ht="12.75">
      <c r="A2668" s="41">
        <v>2621</v>
      </c>
      <c r="B2668" s="49" t="s">
        <v>1759</v>
      </c>
      <c r="C2668" s="46">
        <v>4.6333333333333328E-4</v>
      </c>
      <c r="D2668" s="46">
        <v>9.2666666666666657E-4</v>
      </c>
      <c r="E2668" s="46">
        <v>1.3899999999999997E-3</v>
      </c>
      <c r="F2668" s="46">
        <v>1.8533333333333331E-3</v>
      </c>
      <c r="G2668" s="46">
        <v>2.3166666666666665E-3</v>
      </c>
      <c r="H2668" s="46">
        <v>2.7799999999999999E-3</v>
      </c>
      <c r="I2668" s="46">
        <v>3.2433333333333333E-3</v>
      </c>
      <c r="J2668" s="46">
        <v>3.7066666666666663E-3</v>
      </c>
      <c r="K2668" s="46">
        <v>4.1700000000000001E-3</v>
      </c>
      <c r="L2668" s="47">
        <v>4.6333333333333331E-3</v>
      </c>
    </row>
    <row r="2669" spans="1:12" ht="12.75">
      <c r="A2669" s="41">
        <v>2622</v>
      </c>
      <c r="B2669" s="49" t="s">
        <v>1760</v>
      </c>
      <c r="C2669" s="46">
        <v>4.4133333333333333E-3</v>
      </c>
      <c r="D2669" s="46">
        <v>8.8266666666666667E-3</v>
      </c>
      <c r="E2669" s="46">
        <v>1.324E-2</v>
      </c>
      <c r="F2669" s="46">
        <v>1.7653333333333333E-2</v>
      </c>
      <c r="G2669" s="46">
        <v>2.2066666666666665E-2</v>
      </c>
      <c r="H2669" s="46">
        <v>2.6479999999999997E-2</v>
      </c>
      <c r="I2669" s="46">
        <v>3.0893333333333328E-2</v>
      </c>
      <c r="J2669" s="46">
        <v>3.530666666666666E-2</v>
      </c>
      <c r="K2669" s="46">
        <v>3.9719999999999991E-2</v>
      </c>
      <c r="L2669" s="47">
        <v>4.4133333333333323E-2</v>
      </c>
    </row>
    <row r="2670" spans="1:12" ht="12.75">
      <c r="A2670" s="41">
        <v>2623</v>
      </c>
      <c r="B2670" s="49" t="s">
        <v>1761</v>
      </c>
      <c r="C2670" s="46">
        <v>1.0199999999999999E-3</v>
      </c>
      <c r="D2670" s="46">
        <v>2.0399999999999997E-3</v>
      </c>
      <c r="E2670" s="46">
        <v>3.0599999999999994E-3</v>
      </c>
      <c r="F2670" s="46">
        <v>4.0799999999999994E-3</v>
      </c>
      <c r="G2670" s="46">
        <v>5.0999999999999995E-3</v>
      </c>
      <c r="H2670" s="46">
        <v>6.1199999999999987E-3</v>
      </c>
      <c r="I2670" s="46">
        <v>7.1399999999999988E-3</v>
      </c>
      <c r="J2670" s="46">
        <v>8.1599999999999989E-3</v>
      </c>
      <c r="K2670" s="46">
        <v>9.1799999999999989E-3</v>
      </c>
      <c r="L2670" s="47">
        <v>1.0199999999999999E-2</v>
      </c>
    </row>
    <row r="2671" spans="1:12" ht="12.75">
      <c r="A2671" s="41">
        <v>2624</v>
      </c>
      <c r="B2671" s="49" t="s">
        <v>1762</v>
      </c>
      <c r="C2671" s="46">
        <v>3.3666666666666665E-4</v>
      </c>
      <c r="D2671" s="46">
        <v>6.7333333333333329E-4</v>
      </c>
      <c r="E2671" s="46">
        <v>1.01E-3</v>
      </c>
      <c r="F2671" s="46">
        <v>1.3466666666666666E-3</v>
      </c>
      <c r="G2671" s="46">
        <v>1.6833333333333331E-3</v>
      </c>
      <c r="H2671" s="46">
        <v>2.0200000000000001E-3</v>
      </c>
      <c r="I2671" s="46">
        <v>2.3566666666666666E-3</v>
      </c>
      <c r="J2671" s="46">
        <v>2.6933333333333332E-3</v>
      </c>
      <c r="K2671" s="46">
        <v>3.0300000000000001E-3</v>
      </c>
      <c r="L2671" s="47">
        <v>3.3666666666666671E-3</v>
      </c>
    </row>
    <row r="2672" spans="1:12" ht="12.75">
      <c r="A2672" s="41">
        <v>2625</v>
      </c>
      <c r="B2672" s="49" t="s">
        <v>1763</v>
      </c>
      <c r="C2672" s="46">
        <v>7.6666666666666658E-4</v>
      </c>
      <c r="D2672" s="46">
        <v>1.5333333333333332E-3</v>
      </c>
      <c r="E2672" s="46">
        <v>2.3E-3</v>
      </c>
      <c r="F2672" s="46">
        <v>3.0666666666666663E-3</v>
      </c>
      <c r="G2672" s="46">
        <v>3.8333333333333327E-3</v>
      </c>
      <c r="H2672" s="46">
        <v>4.5999999999999999E-3</v>
      </c>
      <c r="I2672" s="46">
        <v>5.3666666666666663E-3</v>
      </c>
      <c r="J2672" s="46">
        <v>6.1333333333333327E-3</v>
      </c>
      <c r="K2672" s="46">
        <v>6.8999999999999999E-3</v>
      </c>
      <c r="L2672" s="47">
        <v>7.6666666666666671E-3</v>
      </c>
    </row>
    <row r="2673" spans="1:12" ht="12.75">
      <c r="A2673" s="41">
        <v>2626</v>
      </c>
      <c r="B2673" s="49" t="s">
        <v>1764</v>
      </c>
      <c r="C2673" s="46">
        <v>1.996666666666667E-3</v>
      </c>
      <c r="D2673" s="46">
        <v>3.993333333333334E-3</v>
      </c>
      <c r="E2673" s="46">
        <v>5.9900000000000005E-3</v>
      </c>
      <c r="F2673" s="46">
        <v>7.986666666666668E-3</v>
      </c>
      <c r="G2673" s="46">
        <v>9.9833333333333336E-3</v>
      </c>
      <c r="H2673" s="46">
        <v>1.1980000000000001E-2</v>
      </c>
      <c r="I2673" s="46">
        <v>1.3976666666666668E-2</v>
      </c>
      <c r="J2673" s="46">
        <v>1.5973333333333336E-2</v>
      </c>
      <c r="K2673" s="46">
        <v>1.797E-2</v>
      </c>
      <c r="L2673" s="47">
        <v>1.9966666666666667E-2</v>
      </c>
    </row>
    <row r="2674" spans="1:12" ht="12.75">
      <c r="A2674" s="41">
        <v>2627</v>
      </c>
      <c r="B2674" s="49" t="s">
        <v>1765</v>
      </c>
      <c r="C2674" s="46">
        <v>2.9666666666666665E-4</v>
      </c>
      <c r="D2674" s="46">
        <v>5.933333333333333E-4</v>
      </c>
      <c r="E2674" s="46">
        <v>8.8999999999999995E-4</v>
      </c>
      <c r="F2674" s="46">
        <v>1.1866666666666666E-3</v>
      </c>
      <c r="G2674" s="46">
        <v>1.4833333333333335E-3</v>
      </c>
      <c r="H2674" s="46">
        <v>1.7800000000000003E-3</v>
      </c>
      <c r="I2674" s="46">
        <v>2.0766666666666668E-3</v>
      </c>
      <c r="J2674" s="46">
        <v>2.3733333333333336E-3</v>
      </c>
      <c r="K2674" s="46">
        <v>2.6700000000000005E-3</v>
      </c>
      <c r="L2674" s="47">
        <v>2.9666666666666669E-3</v>
      </c>
    </row>
    <row r="2675" spans="1:12" ht="12.75">
      <c r="A2675" s="41">
        <v>2628</v>
      </c>
      <c r="B2675" s="49" t="s">
        <v>1766</v>
      </c>
      <c r="C2675" s="46">
        <v>4.0699999999999998E-3</v>
      </c>
      <c r="D2675" s="46">
        <v>8.1399999999999997E-3</v>
      </c>
      <c r="E2675" s="46">
        <v>1.2209999999999999E-2</v>
      </c>
      <c r="F2675" s="46">
        <v>1.6279999999999999E-2</v>
      </c>
      <c r="G2675" s="46">
        <v>2.035E-2</v>
      </c>
      <c r="H2675" s="46">
        <v>2.4419999999999997E-2</v>
      </c>
      <c r="I2675" s="46">
        <v>2.8490000000000001E-2</v>
      </c>
      <c r="J2675" s="46">
        <v>3.2559999999999999E-2</v>
      </c>
      <c r="K2675" s="46">
        <v>3.6629999999999996E-2</v>
      </c>
      <c r="L2675" s="47">
        <v>4.0699999999999993E-2</v>
      </c>
    </row>
    <row r="2676" spans="1:12" ht="12.75">
      <c r="A2676" s="41">
        <v>2629</v>
      </c>
      <c r="B2676" s="49" t="s">
        <v>1767</v>
      </c>
      <c r="C2676" s="46">
        <v>2.4000000000000003E-4</v>
      </c>
      <c r="D2676" s="46">
        <v>4.8000000000000007E-4</v>
      </c>
      <c r="E2676" s="46">
        <v>7.2000000000000015E-4</v>
      </c>
      <c r="F2676" s="46">
        <v>9.6000000000000013E-4</v>
      </c>
      <c r="G2676" s="46">
        <v>1.2000000000000001E-3</v>
      </c>
      <c r="H2676" s="46">
        <v>1.4400000000000001E-3</v>
      </c>
      <c r="I2676" s="46">
        <v>1.6800000000000001E-3</v>
      </c>
      <c r="J2676" s="46">
        <v>1.9200000000000003E-3</v>
      </c>
      <c r="K2676" s="46">
        <v>2.16E-3</v>
      </c>
      <c r="L2676" s="47">
        <v>2.4000000000000002E-3</v>
      </c>
    </row>
    <row r="2677" spans="1:12" ht="12.75">
      <c r="A2677" s="41">
        <v>2630</v>
      </c>
      <c r="B2677" s="49" t="s">
        <v>1768</v>
      </c>
      <c r="C2677" s="46">
        <v>1.1566666666666665E-3</v>
      </c>
      <c r="D2677" s="46">
        <v>2.313333333333333E-3</v>
      </c>
      <c r="E2677" s="46">
        <v>3.4699999999999996E-3</v>
      </c>
      <c r="F2677" s="46">
        <v>4.6266666666666661E-3</v>
      </c>
      <c r="G2677" s="46">
        <v>5.783333333333333E-3</v>
      </c>
      <c r="H2677" s="46">
        <v>6.94E-3</v>
      </c>
      <c r="I2677" s="46">
        <v>8.0966666666666669E-3</v>
      </c>
      <c r="J2677" s="46">
        <v>9.2533333333333339E-3</v>
      </c>
      <c r="K2677" s="46">
        <v>1.0410000000000001E-2</v>
      </c>
      <c r="L2677" s="47">
        <v>1.1566666666666668E-2</v>
      </c>
    </row>
    <row r="2678" spans="1:12" ht="12.75">
      <c r="A2678" s="41">
        <v>2631</v>
      </c>
      <c r="B2678" s="49" t="s">
        <v>1769</v>
      </c>
      <c r="C2678" s="46">
        <v>2.2033333333333332E-3</v>
      </c>
      <c r="D2678" s="46">
        <v>4.4066666666666664E-3</v>
      </c>
      <c r="E2678" s="46">
        <v>6.6099999999999996E-3</v>
      </c>
      <c r="F2678" s="46">
        <v>8.8133333333333327E-3</v>
      </c>
      <c r="G2678" s="46">
        <v>1.1016666666666668E-2</v>
      </c>
      <c r="H2678" s="46">
        <v>1.3220000000000003E-2</v>
      </c>
      <c r="I2678" s="46">
        <v>1.5423333333333336E-2</v>
      </c>
      <c r="J2678" s="46">
        <v>1.7626666666666669E-2</v>
      </c>
      <c r="K2678" s="46">
        <v>1.9830000000000004E-2</v>
      </c>
      <c r="L2678" s="47">
        <v>2.2033333333333339E-2</v>
      </c>
    </row>
    <row r="2679" spans="1:12" ht="12.75">
      <c r="A2679" s="41">
        <v>2632</v>
      </c>
      <c r="B2679" s="49" t="s">
        <v>1667</v>
      </c>
      <c r="C2679" s="46">
        <v>4.7133333333333333E-3</v>
      </c>
      <c r="D2679" s="46">
        <v>9.4266666666666665E-3</v>
      </c>
      <c r="E2679" s="46">
        <v>1.414E-2</v>
      </c>
      <c r="F2679" s="46">
        <v>1.8853333333333333E-2</v>
      </c>
      <c r="G2679" s="46">
        <v>2.3566666666666666E-2</v>
      </c>
      <c r="H2679" s="46">
        <v>2.828E-2</v>
      </c>
      <c r="I2679" s="46">
        <v>3.2993333333333333E-2</v>
      </c>
      <c r="J2679" s="46">
        <v>3.7706666666666666E-2</v>
      </c>
      <c r="K2679" s="46">
        <v>4.2420000000000006E-2</v>
      </c>
      <c r="L2679" s="47">
        <v>4.713333333333334E-2</v>
      </c>
    </row>
    <row r="2680" spans="1:12" ht="12.75">
      <c r="A2680" s="41">
        <v>2633</v>
      </c>
      <c r="B2680" s="49" t="s">
        <v>1667</v>
      </c>
      <c r="C2680" s="46">
        <v>3.5096666666666665E-2</v>
      </c>
      <c r="D2680" s="46">
        <v>7.019333333333333E-2</v>
      </c>
      <c r="E2680" s="46">
        <v>0.10528999999999999</v>
      </c>
      <c r="F2680" s="46">
        <v>0.14038666666666666</v>
      </c>
      <c r="G2680" s="46">
        <v>0.17548333333333332</v>
      </c>
      <c r="H2680" s="46">
        <v>0.21057999999999999</v>
      </c>
      <c r="I2680" s="46">
        <v>0.24567666666666665</v>
      </c>
      <c r="J2680" s="46">
        <v>0.28077333333333332</v>
      </c>
      <c r="K2680" s="46">
        <v>0.31586999999999993</v>
      </c>
      <c r="L2680" s="47">
        <v>0.35096666666666659</v>
      </c>
    </row>
    <row r="2681" spans="1:12" ht="12.75">
      <c r="A2681" s="41">
        <v>2634</v>
      </c>
      <c r="B2681" s="49" t="s">
        <v>1770</v>
      </c>
      <c r="C2681" s="46">
        <v>1.6666666666666669E-4</v>
      </c>
      <c r="D2681" s="46">
        <v>3.3333333333333338E-4</v>
      </c>
      <c r="E2681" s="46">
        <v>5.0000000000000001E-4</v>
      </c>
      <c r="F2681" s="46">
        <v>6.6666666666666675E-4</v>
      </c>
      <c r="G2681" s="46">
        <v>8.3333333333333328E-4</v>
      </c>
      <c r="H2681" s="46">
        <v>1E-3</v>
      </c>
      <c r="I2681" s="46">
        <v>1.1666666666666665E-3</v>
      </c>
      <c r="J2681" s="46">
        <v>1.3333333333333333E-3</v>
      </c>
      <c r="K2681" s="46">
        <v>1.5E-3</v>
      </c>
      <c r="L2681" s="47">
        <v>1.6666666666666666E-3</v>
      </c>
    </row>
    <row r="2682" spans="1:12" ht="12.75">
      <c r="A2682" s="41">
        <v>2635</v>
      </c>
      <c r="B2682" s="49" t="s">
        <v>1771</v>
      </c>
      <c r="C2682" s="46">
        <v>4.5000000000000004E-4</v>
      </c>
      <c r="D2682" s="46">
        <v>9.0000000000000008E-4</v>
      </c>
      <c r="E2682" s="46">
        <v>1.3500000000000001E-3</v>
      </c>
      <c r="F2682" s="46">
        <v>1.8000000000000002E-3</v>
      </c>
      <c r="G2682" s="46">
        <v>2.2500000000000003E-3</v>
      </c>
      <c r="H2682" s="46">
        <v>2.7000000000000001E-3</v>
      </c>
      <c r="I2682" s="46">
        <v>3.15E-3</v>
      </c>
      <c r="J2682" s="46">
        <v>3.5999999999999999E-3</v>
      </c>
      <c r="K2682" s="46">
        <v>4.0499999999999998E-3</v>
      </c>
      <c r="L2682" s="47">
        <v>4.4999999999999997E-3</v>
      </c>
    </row>
    <row r="2683" spans="1:12" ht="12.75">
      <c r="A2683" s="41">
        <v>2636</v>
      </c>
      <c r="B2683" s="49" t="s">
        <v>1771</v>
      </c>
      <c r="C2683" s="46">
        <v>1.1666666666666667E-4</v>
      </c>
      <c r="D2683" s="46">
        <v>2.3333333333333333E-4</v>
      </c>
      <c r="E2683" s="46">
        <v>3.5E-4</v>
      </c>
      <c r="F2683" s="46">
        <v>4.6666666666666666E-4</v>
      </c>
      <c r="G2683" s="46">
        <v>5.8333333333333338E-4</v>
      </c>
      <c r="H2683" s="46">
        <v>7.000000000000001E-4</v>
      </c>
      <c r="I2683" s="46">
        <v>8.1666666666666671E-4</v>
      </c>
      <c r="J2683" s="46">
        <v>9.3333333333333332E-4</v>
      </c>
      <c r="K2683" s="46">
        <v>1.0499999999999999E-3</v>
      </c>
      <c r="L2683" s="47">
        <v>1.1666666666666665E-3</v>
      </c>
    </row>
    <row r="2684" spans="1:12" ht="12.75">
      <c r="A2684" s="41">
        <v>2637</v>
      </c>
      <c r="B2684" s="49" t="s">
        <v>1772</v>
      </c>
      <c r="C2684" s="46">
        <v>5.5333333333333341E-4</v>
      </c>
      <c r="D2684" s="46">
        <v>1.1066666666666668E-3</v>
      </c>
      <c r="E2684" s="46">
        <v>1.6600000000000002E-3</v>
      </c>
      <c r="F2684" s="46">
        <v>2.2133333333333336E-3</v>
      </c>
      <c r="G2684" s="46">
        <v>2.7666666666666668E-3</v>
      </c>
      <c r="H2684" s="46">
        <v>3.3200000000000005E-3</v>
      </c>
      <c r="I2684" s="46">
        <v>3.8733333333333341E-3</v>
      </c>
      <c r="J2684" s="46">
        <v>4.4266666666666673E-3</v>
      </c>
      <c r="K2684" s="46">
        <v>4.9800000000000018E-3</v>
      </c>
      <c r="L2684" s="47">
        <v>5.5333333333333345E-3</v>
      </c>
    </row>
    <row r="2685" spans="1:12" ht="12.75">
      <c r="A2685" s="41">
        <v>2638</v>
      </c>
      <c r="B2685" s="49" t="s">
        <v>1773</v>
      </c>
      <c r="C2685" s="46">
        <v>1.7466666666666663E-3</v>
      </c>
      <c r="D2685" s="46">
        <v>3.4933333333333327E-3</v>
      </c>
      <c r="E2685" s="46">
        <v>5.239999999999999E-3</v>
      </c>
      <c r="F2685" s="46">
        <v>6.9866666666666653E-3</v>
      </c>
      <c r="G2685" s="46">
        <v>8.7333333333333325E-3</v>
      </c>
      <c r="H2685" s="46">
        <v>1.048E-2</v>
      </c>
      <c r="I2685" s="46">
        <v>1.2226666666666667E-2</v>
      </c>
      <c r="J2685" s="46">
        <v>1.3973333333333331E-2</v>
      </c>
      <c r="K2685" s="46">
        <v>1.5719999999999998E-2</v>
      </c>
      <c r="L2685" s="47">
        <v>1.7466666666666662E-2</v>
      </c>
    </row>
    <row r="2686" spans="1:12" ht="12.75">
      <c r="A2686" s="41">
        <v>2639</v>
      </c>
      <c r="B2686" s="49" t="s">
        <v>1774</v>
      </c>
      <c r="C2686" s="46">
        <v>1.8400000000000001E-3</v>
      </c>
      <c r="D2686" s="46">
        <v>3.6800000000000001E-3</v>
      </c>
      <c r="E2686" s="46">
        <v>5.5200000000000006E-3</v>
      </c>
      <c r="F2686" s="46">
        <v>7.3600000000000002E-3</v>
      </c>
      <c r="G2686" s="46">
        <v>9.1999999999999998E-3</v>
      </c>
      <c r="H2686" s="46">
        <v>1.1040000000000001E-2</v>
      </c>
      <c r="I2686" s="46">
        <v>1.2879999999999999E-2</v>
      </c>
      <c r="J2686" s="46">
        <v>1.472E-2</v>
      </c>
      <c r="K2686" s="46">
        <v>1.6560000000000002E-2</v>
      </c>
      <c r="L2686" s="47">
        <v>1.8400000000000003E-2</v>
      </c>
    </row>
    <row r="2687" spans="1:12" ht="12.75">
      <c r="A2687" s="41">
        <v>2640</v>
      </c>
      <c r="B2687" s="49" t="s">
        <v>1775</v>
      </c>
      <c r="C2687" s="46">
        <v>2.3333333333333332E-5</v>
      </c>
      <c r="D2687" s="46">
        <v>4.6666666666666665E-5</v>
      </c>
      <c r="E2687" s="46">
        <v>6.9999999999999994E-5</v>
      </c>
      <c r="F2687" s="46">
        <v>9.333333333333333E-5</v>
      </c>
      <c r="G2687" s="46">
        <v>1.1666666666666665E-4</v>
      </c>
      <c r="H2687" s="46">
        <v>1.3999999999999999E-4</v>
      </c>
      <c r="I2687" s="46">
        <v>1.6333333333333331E-4</v>
      </c>
      <c r="J2687" s="46">
        <v>1.8666666666666663E-4</v>
      </c>
      <c r="K2687" s="46">
        <v>2.0999999999999995E-4</v>
      </c>
      <c r="L2687" s="47">
        <v>2.3333333333333328E-4</v>
      </c>
    </row>
    <row r="2688" spans="1:12" ht="12.75">
      <c r="A2688" s="41">
        <v>2641</v>
      </c>
      <c r="B2688" s="49" t="s">
        <v>1752</v>
      </c>
      <c r="C2688" s="46">
        <v>1.1433333333333332E-3</v>
      </c>
      <c r="D2688" s="46">
        <v>2.2866666666666664E-3</v>
      </c>
      <c r="E2688" s="46">
        <v>3.4299999999999999E-3</v>
      </c>
      <c r="F2688" s="46">
        <v>4.5733333333333329E-3</v>
      </c>
      <c r="G2688" s="46">
        <v>5.7166666666666668E-3</v>
      </c>
      <c r="H2688" s="46">
        <v>6.8599999999999998E-3</v>
      </c>
      <c r="I2688" s="46">
        <v>8.0033333333333328E-3</v>
      </c>
      <c r="J2688" s="46">
        <v>9.1466666666666658E-3</v>
      </c>
      <c r="K2688" s="46">
        <v>1.0290000000000001E-2</v>
      </c>
      <c r="L2688" s="47">
        <v>1.1433333333333334E-2</v>
      </c>
    </row>
    <row r="2689" spans="1:12" ht="12.75">
      <c r="A2689" s="41">
        <v>2642</v>
      </c>
      <c r="B2689" s="49" t="s">
        <v>1752</v>
      </c>
      <c r="C2689" s="46">
        <v>1.5833333333333335E-3</v>
      </c>
      <c r="D2689" s="46">
        <v>3.166666666666667E-3</v>
      </c>
      <c r="E2689" s="46">
        <v>4.7500000000000007E-3</v>
      </c>
      <c r="F2689" s="46">
        <v>6.333333333333334E-3</v>
      </c>
      <c r="G2689" s="46">
        <v>7.9166666666666691E-3</v>
      </c>
      <c r="H2689" s="46">
        <v>9.5000000000000015E-3</v>
      </c>
      <c r="I2689" s="46">
        <v>1.1083333333333337E-2</v>
      </c>
      <c r="J2689" s="46">
        <v>1.266666666666667E-2</v>
      </c>
      <c r="K2689" s="46">
        <v>1.4250000000000006E-2</v>
      </c>
      <c r="L2689" s="47">
        <v>1.5833333333333338E-2</v>
      </c>
    </row>
    <row r="2690" spans="1:12" ht="12.75">
      <c r="A2690" s="41">
        <v>2643</v>
      </c>
      <c r="B2690" s="49" t="s">
        <v>1776</v>
      </c>
      <c r="C2690" s="46">
        <v>2.8906666666666664E-2</v>
      </c>
      <c r="D2690" s="46">
        <v>5.7813333333333328E-2</v>
      </c>
      <c r="E2690" s="46">
        <v>8.6719999999999992E-2</v>
      </c>
      <c r="F2690" s="46">
        <v>0.11562666666666666</v>
      </c>
      <c r="G2690" s="46">
        <v>0.14453333333333335</v>
      </c>
      <c r="H2690" s="46">
        <v>0.17344000000000001</v>
      </c>
      <c r="I2690" s="46">
        <v>0.20234666666666667</v>
      </c>
      <c r="J2690" s="46">
        <v>0.23125333333333331</v>
      </c>
      <c r="K2690" s="46">
        <v>0.26015999999999995</v>
      </c>
      <c r="L2690" s="47">
        <v>0.28906666666666664</v>
      </c>
    </row>
    <row r="2691" spans="1:12" ht="12.75">
      <c r="A2691" s="41">
        <v>2644</v>
      </c>
      <c r="B2691" s="49" t="s">
        <v>1776</v>
      </c>
      <c r="C2691" s="46">
        <v>8.2333333333333321E-3</v>
      </c>
      <c r="D2691" s="46">
        <v>1.6466666666666664E-2</v>
      </c>
      <c r="E2691" s="46">
        <v>2.4699999999999996E-2</v>
      </c>
      <c r="F2691" s="46">
        <v>3.2933333333333328E-2</v>
      </c>
      <c r="G2691" s="46">
        <v>4.1166666666666671E-2</v>
      </c>
      <c r="H2691" s="46">
        <v>4.9399999999999999E-2</v>
      </c>
      <c r="I2691" s="46">
        <v>5.7633333333333342E-2</v>
      </c>
      <c r="J2691" s="46">
        <v>6.5866666666666671E-2</v>
      </c>
      <c r="K2691" s="46">
        <v>7.4100000000000013E-2</v>
      </c>
      <c r="L2691" s="47">
        <v>8.2333333333333342E-2</v>
      </c>
    </row>
    <row r="2692" spans="1:12" ht="12.75">
      <c r="A2692" s="41">
        <v>2645</v>
      </c>
      <c r="B2692" s="49" t="s">
        <v>1776</v>
      </c>
      <c r="C2692" s="46">
        <v>3.1450000000000006E-2</v>
      </c>
      <c r="D2692" s="46">
        <v>6.2900000000000011E-2</v>
      </c>
      <c r="E2692" s="46">
        <v>9.4350000000000017E-2</v>
      </c>
      <c r="F2692" s="46">
        <v>0.12580000000000002</v>
      </c>
      <c r="G2692" s="46">
        <v>0.15725</v>
      </c>
      <c r="H2692" s="46">
        <v>0.18869999999999998</v>
      </c>
      <c r="I2692" s="46">
        <v>0.22014999999999998</v>
      </c>
      <c r="J2692" s="46">
        <v>0.25159999999999999</v>
      </c>
      <c r="K2692" s="46">
        <v>0.28304999999999997</v>
      </c>
      <c r="L2692" s="47">
        <v>0.31449999999999995</v>
      </c>
    </row>
    <row r="2693" spans="1:12" ht="12.75">
      <c r="A2693" s="41">
        <v>2646</v>
      </c>
      <c r="B2693" s="49" t="s">
        <v>1776</v>
      </c>
      <c r="C2693" s="46">
        <v>3.6999999999999999E-4</v>
      </c>
      <c r="D2693" s="46">
        <v>7.3999999999999999E-4</v>
      </c>
      <c r="E2693" s="46">
        <v>1.1099999999999999E-3</v>
      </c>
      <c r="F2693" s="46">
        <v>1.48E-3</v>
      </c>
      <c r="G2693" s="46">
        <v>1.8500000000000001E-3</v>
      </c>
      <c r="H2693" s="46">
        <v>2.2200000000000002E-3</v>
      </c>
      <c r="I2693" s="46">
        <v>2.5900000000000003E-3</v>
      </c>
      <c r="J2693" s="46">
        <v>2.96E-3</v>
      </c>
      <c r="K2693" s="46">
        <v>3.3300000000000005E-3</v>
      </c>
      <c r="L2693" s="47">
        <v>3.7000000000000002E-3</v>
      </c>
    </row>
    <row r="2694" spans="1:12" ht="12.75">
      <c r="A2694" s="41">
        <v>2647</v>
      </c>
      <c r="B2694" s="49" t="s">
        <v>1776</v>
      </c>
      <c r="C2694" s="46">
        <v>6.6666666666666675E-6</v>
      </c>
      <c r="D2694" s="46">
        <v>1.3333333333333335E-5</v>
      </c>
      <c r="E2694" s="46">
        <v>2.0000000000000002E-5</v>
      </c>
      <c r="F2694" s="46">
        <v>2.666666666666667E-5</v>
      </c>
      <c r="G2694" s="46">
        <v>3.3333333333333335E-5</v>
      </c>
      <c r="H2694" s="46">
        <v>3.9999999999999996E-5</v>
      </c>
      <c r="I2694" s="46">
        <v>4.6666666666666665E-5</v>
      </c>
      <c r="J2694" s="46">
        <v>5.3333333333333333E-5</v>
      </c>
      <c r="K2694" s="46">
        <v>5.9999999999999995E-5</v>
      </c>
      <c r="L2694" s="47">
        <v>6.6666666666666656E-5</v>
      </c>
    </row>
    <row r="2695" spans="1:12" ht="12.75">
      <c r="A2695" s="41">
        <v>2648</v>
      </c>
      <c r="B2695" s="49" t="s">
        <v>1776</v>
      </c>
      <c r="C2695" s="46">
        <v>3.9333333333333332E-4</v>
      </c>
      <c r="D2695" s="46">
        <v>7.8666666666666663E-4</v>
      </c>
      <c r="E2695" s="46">
        <v>1.1800000000000001E-3</v>
      </c>
      <c r="F2695" s="46">
        <v>1.5733333333333333E-3</v>
      </c>
      <c r="G2695" s="46">
        <v>1.9666666666666669E-3</v>
      </c>
      <c r="H2695" s="46">
        <v>2.3600000000000001E-3</v>
      </c>
      <c r="I2695" s="46">
        <v>2.7533333333333338E-3</v>
      </c>
      <c r="J2695" s="46">
        <v>3.1466666666666665E-3</v>
      </c>
      <c r="K2695" s="46">
        <v>3.5400000000000002E-3</v>
      </c>
      <c r="L2695" s="47">
        <v>3.9333333333333338E-3</v>
      </c>
    </row>
    <row r="2696" spans="1:12" ht="12.75">
      <c r="A2696" s="41">
        <v>2649</v>
      </c>
      <c r="B2696" s="49" t="s">
        <v>1776</v>
      </c>
      <c r="C2696" s="46">
        <v>2.156666666666667E-3</v>
      </c>
      <c r="D2696" s="46">
        <v>4.3133333333333339E-3</v>
      </c>
      <c r="E2696" s="46">
        <v>6.4700000000000009E-3</v>
      </c>
      <c r="F2696" s="46">
        <v>8.6266666666666679E-3</v>
      </c>
      <c r="G2696" s="46">
        <v>1.0783333333333332E-2</v>
      </c>
      <c r="H2696" s="46">
        <v>1.294E-2</v>
      </c>
      <c r="I2696" s="46">
        <v>1.5096666666666664E-2</v>
      </c>
      <c r="J2696" s="46">
        <v>1.7253333333333332E-2</v>
      </c>
      <c r="K2696" s="46">
        <v>1.9409999999999997E-2</v>
      </c>
      <c r="L2696" s="47">
        <v>2.1566666666666665E-2</v>
      </c>
    </row>
    <row r="2697" spans="1:12" ht="12.75">
      <c r="A2697" s="41">
        <v>2650</v>
      </c>
      <c r="B2697" s="49" t="s">
        <v>1776</v>
      </c>
      <c r="C2697" s="46">
        <v>1.9566666666666665E-3</v>
      </c>
      <c r="D2697" s="46">
        <v>3.9133333333333329E-3</v>
      </c>
      <c r="E2697" s="46">
        <v>5.8699999999999994E-3</v>
      </c>
      <c r="F2697" s="46">
        <v>7.8266666666666658E-3</v>
      </c>
      <c r="G2697" s="46">
        <v>9.7833333333333349E-3</v>
      </c>
      <c r="H2697" s="46">
        <v>1.174E-2</v>
      </c>
      <c r="I2697" s="46">
        <v>1.3696666666666669E-2</v>
      </c>
      <c r="J2697" s="46">
        <v>1.5653333333333335E-2</v>
      </c>
      <c r="K2697" s="46">
        <v>1.7610000000000004E-2</v>
      </c>
      <c r="L2697" s="47">
        <v>1.956666666666667E-2</v>
      </c>
    </row>
    <row r="2698" spans="1:12" ht="12.75">
      <c r="A2698" s="41">
        <v>2651</v>
      </c>
      <c r="B2698" s="49" t="s">
        <v>1776</v>
      </c>
      <c r="C2698" s="46">
        <v>2.47E-3</v>
      </c>
      <c r="D2698" s="46">
        <v>4.9399999999999999E-3</v>
      </c>
      <c r="E2698" s="46">
        <v>7.4099999999999999E-3</v>
      </c>
      <c r="F2698" s="46">
        <v>9.8799999999999999E-3</v>
      </c>
      <c r="G2698" s="46">
        <v>1.2349999999999998E-2</v>
      </c>
      <c r="H2698" s="46">
        <v>1.4819999999999996E-2</v>
      </c>
      <c r="I2698" s="46">
        <v>1.7289999999999996E-2</v>
      </c>
      <c r="J2698" s="46">
        <v>1.9759999999999996E-2</v>
      </c>
      <c r="K2698" s="46">
        <v>2.2229999999999993E-2</v>
      </c>
      <c r="L2698" s="47">
        <v>2.4699999999999996E-2</v>
      </c>
    </row>
    <row r="2699" spans="1:12" ht="12.75">
      <c r="A2699" s="41">
        <v>2652</v>
      </c>
      <c r="B2699" s="49" t="s">
        <v>1776</v>
      </c>
      <c r="C2699" s="46">
        <v>9.1666666666666665E-4</v>
      </c>
      <c r="D2699" s="46">
        <v>1.8333333333333333E-3</v>
      </c>
      <c r="E2699" s="46">
        <v>2.7499999999999998E-3</v>
      </c>
      <c r="F2699" s="46">
        <v>3.6666666666666666E-3</v>
      </c>
      <c r="G2699" s="46">
        <v>4.5833333333333334E-3</v>
      </c>
      <c r="H2699" s="46">
        <v>5.4999999999999997E-3</v>
      </c>
      <c r="I2699" s="46">
        <v>6.416666666666666E-3</v>
      </c>
      <c r="J2699" s="46">
        <v>7.3333333333333323E-3</v>
      </c>
      <c r="K2699" s="46">
        <v>8.2499999999999987E-3</v>
      </c>
      <c r="L2699" s="47">
        <v>9.166666666666665E-3</v>
      </c>
    </row>
    <row r="2700" spans="1:12" ht="12.75">
      <c r="A2700" s="41">
        <v>2653</v>
      </c>
      <c r="B2700" s="49" t="s">
        <v>1776</v>
      </c>
      <c r="C2700" s="46">
        <v>7.1666666666666667E-4</v>
      </c>
      <c r="D2700" s="46">
        <v>1.4333333333333333E-3</v>
      </c>
      <c r="E2700" s="46">
        <v>2.15E-3</v>
      </c>
      <c r="F2700" s="46">
        <v>2.8666666666666667E-3</v>
      </c>
      <c r="G2700" s="46">
        <v>3.5833333333333333E-3</v>
      </c>
      <c r="H2700" s="46">
        <v>4.3E-3</v>
      </c>
      <c r="I2700" s="46">
        <v>5.0166666666666667E-3</v>
      </c>
      <c r="J2700" s="46">
        <v>5.7333333333333333E-3</v>
      </c>
      <c r="K2700" s="46">
        <v>6.45E-3</v>
      </c>
      <c r="L2700" s="47">
        <v>7.1666666666666667E-3</v>
      </c>
    </row>
    <row r="2701" spans="1:12" ht="12.75">
      <c r="A2701" s="41">
        <v>2654</v>
      </c>
      <c r="B2701" s="49" t="s">
        <v>1776</v>
      </c>
      <c r="C2701" s="46">
        <v>4.0566666666666668E-3</v>
      </c>
      <c r="D2701" s="46">
        <v>8.1133333333333335E-3</v>
      </c>
      <c r="E2701" s="46">
        <v>1.217E-2</v>
      </c>
      <c r="F2701" s="46">
        <v>1.6226666666666667E-2</v>
      </c>
      <c r="G2701" s="46">
        <v>2.028333333333333E-2</v>
      </c>
      <c r="H2701" s="46">
        <v>2.4339999999999994E-2</v>
      </c>
      <c r="I2701" s="46">
        <v>2.839666666666666E-2</v>
      </c>
      <c r="J2701" s="46">
        <v>3.2453333333333327E-2</v>
      </c>
      <c r="K2701" s="46">
        <v>3.6509999999999987E-2</v>
      </c>
      <c r="L2701" s="47">
        <v>4.0566666666666654E-2</v>
      </c>
    </row>
    <row r="2702" spans="1:12" ht="12.75">
      <c r="A2702" s="41">
        <v>2655</v>
      </c>
      <c r="B2702" s="49" t="s">
        <v>1776</v>
      </c>
      <c r="C2702" s="46">
        <v>8.0999999999999996E-4</v>
      </c>
      <c r="D2702" s="46">
        <v>1.6199999999999999E-3</v>
      </c>
      <c r="E2702" s="46">
        <v>2.4299999999999999E-3</v>
      </c>
      <c r="F2702" s="46">
        <v>3.2399999999999998E-3</v>
      </c>
      <c r="G2702" s="46">
        <v>4.0499999999999998E-3</v>
      </c>
      <c r="H2702" s="46">
        <v>4.8600000000000006E-3</v>
      </c>
      <c r="I2702" s="46">
        <v>5.6700000000000006E-3</v>
      </c>
      <c r="J2702" s="46">
        <v>6.4799999999999996E-3</v>
      </c>
      <c r="K2702" s="46">
        <v>7.2899999999999996E-3</v>
      </c>
      <c r="L2702" s="47">
        <v>8.0999999999999996E-3</v>
      </c>
    </row>
    <row r="2703" spans="1:12" ht="12.75">
      <c r="A2703" s="41">
        <v>2656</v>
      </c>
      <c r="B2703" s="49" t="s">
        <v>1776</v>
      </c>
      <c r="C2703" s="46">
        <v>2.7666666666666671E-4</v>
      </c>
      <c r="D2703" s="46">
        <v>5.5333333333333341E-4</v>
      </c>
      <c r="E2703" s="46">
        <v>8.3000000000000012E-4</v>
      </c>
      <c r="F2703" s="46">
        <v>1.1066666666666668E-3</v>
      </c>
      <c r="G2703" s="46">
        <v>1.3833333333333334E-3</v>
      </c>
      <c r="H2703" s="46">
        <v>1.6600000000000002E-3</v>
      </c>
      <c r="I2703" s="46">
        <v>1.936666666666667E-3</v>
      </c>
      <c r="J2703" s="46">
        <v>2.2133333333333336E-3</v>
      </c>
      <c r="K2703" s="46">
        <v>2.4900000000000009E-3</v>
      </c>
      <c r="L2703" s="47">
        <v>2.7666666666666673E-3</v>
      </c>
    </row>
    <row r="2704" spans="1:12" ht="12.75">
      <c r="A2704" s="41">
        <v>2657</v>
      </c>
      <c r="B2704" s="49" t="s">
        <v>1776</v>
      </c>
      <c r="C2704" s="46">
        <v>2.0666666666666663E-4</v>
      </c>
      <c r="D2704" s="46">
        <v>4.1333333333333326E-4</v>
      </c>
      <c r="E2704" s="46">
        <v>6.1999999999999989E-4</v>
      </c>
      <c r="F2704" s="46">
        <v>8.2666666666666652E-4</v>
      </c>
      <c r="G2704" s="46">
        <v>1.0333333333333332E-3</v>
      </c>
      <c r="H2704" s="46">
        <v>1.24E-3</v>
      </c>
      <c r="I2704" s="46">
        <v>1.4466666666666666E-3</v>
      </c>
      <c r="J2704" s="46">
        <v>1.653333333333333E-3</v>
      </c>
      <c r="K2704" s="46">
        <v>1.8599999999999997E-3</v>
      </c>
      <c r="L2704" s="47">
        <v>2.0666666666666663E-3</v>
      </c>
    </row>
    <row r="2705" spans="1:12" ht="12.75">
      <c r="A2705" s="41">
        <v>2658</v>
      </c>
      <c r="B2705" s="49" t="s">
        <v>1776</v>
      </c>
      <c r="C2705" s="46">
        <v>6.6666666666666675E-4</v>
      </c>
      <c r="D2705" s="46">
        <v>1.3333333333333335E-3</v>
      </c>
      <c r="E2705" s="46">
        <v>2E-3</v>
      </c>
      <c r="F2705" s="46">
        <v>2.666666666666667E-3</v>
      </c>
      <c r="G2705" s="46">
        <v>3.3333333333333331E-3</v>
      </c>
      <c r="H2705" s="46">
        <v>4.0000000000000001E-3</v>
      </c>
      <c r="I2705" s="46">
        <v>4.6666666666666662E-3</v>
      </c>
      <c r="J2705" s="46">
        <v>5.3333333333333332E-3</v>
      </c>
      <c r="K2705" s="46">
        <v>6.0000000000000001E-3</v>
      </c>
      <c r="L2705" s="47">
        <v>6.6666666666666662E-3</v>
      </c>
    </row>
    <row r="2706" spans="1:12" ht="12.75">
      <c r="A2706" s="41">
        <v>2659</v>
      </c>
      <c r="B2706" s="49" t="s">
        <v>1776</v>
      </c>
      <c r="C2706" s="46">
        <v>2.6199999999999999E-3</v>
      </c>
      <c r="D2706" s="46">
        <v>5.2399999999999999E-3</v>
      </c>
      <c r="E2706" s="46">
        <v>7.8599999999999989E-3</v>
      </c>
      <c r="F2706" s="46">
        <v>1.048E-2</v>
      </c>
      <c r="G2706" s="46">
        <v>1.3099999999999999E-2</v>
      </c>
      <c r="H2706" s="46">
        <v>1.5719999999999998E-2</v>
      </c>
      <c r="I2706" s="46">
        <v>1.8340000000000002E-2</v>
      </c>
      <c r="J2706" s="46">
        <v>2.0959999999999999E-2</v>
      </c>
      <c r="K2706" s="46">
        <v>2.3580000000000004E-2</v>
      </c>
      <c r="L2706" s="47">
        <v>2.6200000000000001E-2</v>
      </c>
    </row>
    <row r="2707" spans="1:12" ht="12.75">
      <c r="A2707" s="41">
        <v>2660</v>
      </c>
      <c r="B2707" s="49" t="s">
        <v>1776</v>
      </c>
      <c r="C2707" s="46">
        <v>7.4666666666666664E-4</v>
      </c>
      <c r="D2707" s="46">
        <v>1.4933333333333333E-3</v>
      </c>
      <c r="E2707" s="46">
        <v>2.2399999999999998E-3</v>
      </c>
      <c r="F2707" s="46">
        <v>2.9866666666666665E-3</v>
      </c>
      <c r="G2707" s="46">
        <v>3.7333333333333329E-3</v>
      </c>
      <c r="H2707" s="46">
        <v>4.4799999999999996E-3</v>
      </c>
      <c r="I2707" s="46">
        <v>5.2266666666666659E-3</v>
      </c>
      <c r="J2707" s="46">
        <v>5.9733333333333322E-3</v>
      </c>
      <c r="K2707" s="46">
        <v>6.7199999999999985E-3</v>
      </c>
      <c r="L2707" s="47">
        <v>7.4666666666666649E-3</v>
      </c>
    </row>
    <row r="2708" spans="1:12" ht="12.75">
      <c r="A2708" s="41">
        <v>2661</v>
      </c>
      <c r="B2708" s="49" t="s">
        <v>1776</v>
      </c>
      <c r="C2708" s="46">
        <v>3.5000000000000005E-4</v>
      </c>
      <c r="D2708" s="46">
        <v>7.000000000000001E-4</v>
      </c>
      <c r="E2708" s="46">
        <v>1.0500000000000002E-3</v>
      </c>
      <c r="F2708" s="46">
        <v>1.4000000000000002E-3</v>
      </c>
      <c r="G2708" s="46">
        <v>1.7500000000000003E-3</v>
      </c>
      <c r="H2708" s="46">
        <v>2.1000000000000003E-3</v>
      </c>
      <c r="I2708" s="46">
        <v>2.4500000000000004E-3</v>
      </c>
      <c r="J2708" s="46">
        <v>2.8000000000000004E-3</v>
      </c>
      <c r="K2708" s="46">
        <v>3.1500000000000005E-3</v>
      </c>
      <c r="L2708" s="47">
        <v>3.5000000000000005E-3</v>
      </c>
    </row>
    <row r="2709" spans="1:12" ht="12.75">
      <c r="A2709" s="41">
        <v>2662</v>
      </c>
      <c r="B2709" s="49" t="s">
        <v>1776</v>
      </c>
      <c r="C2709" s="46">
        <v>5.0999999999999993E-4</v>
      </c>
      <c r="D2709" s="46">
        <v>1.0199999999999999E-3</v>
      </c>
      <c r="E2709" s="46">
        <v>1.5299999999999997E-3</v>
      </c>
      <c r="F2709" s="46">
        <v>2.0399999999999997E-3</v>
      </c>
      <c r="G2709" s="46">
        <v>2.5499999999999997E-3</v>
      </c>
      <c r="H2709" s="46">
        <v>3.0599999999999994E-3</v>
      </c>
      <c r="I2709" s="46">
        <v>3.5699999999999994E-3</v>
      </c>
      <c r="J2709" s="46">
        <v>4.0799999999999994E-3</v>
      </c>
      <c r="K2709" s="46">
        <v>4.5899999999999995E-3</v>
      </c>
      <c r="L2709" s="47">
        <v>5.0999999999999995E-3</v>
      </c>
    </row>
    <row r="2710" spans="1:12" ht="12.75">
      <c r="A2710" s="41">
        <v>2663</v>
      </c>
      <c r="B2710" s="49" t="s">
        <v>1776</v>
      </c>
      <c r="C2710" s="46">
        <v>4.2333333333333334E-4</v>
      </c>
      <c r="D2710" s="46">
        <v>8.4666666666666668E-4</v>
      </c>
      <c r="E2710" s="46">
        <v>1.2700000000000001E-3</v>
      </c>
      <c r="F2710" s="46">
        <v>1.6933333333333334E-3</v>
      </c>
      <c r="G2710" s="46">
        <v>2.1166666666666669E-3</v>
      </c>
      <c r="H2710" s="46">
        <v>2.5400000000000006E-3</v>
      </c>
      <c r="I2710" s="46">
        <v>2.9633333333333339E-3</v>
      </c>
      <c r="J2710" s="46">
        <v>3.3866666666666672E-3</v>
      </c>
      <c r="K2710" s="46">
        <v>3.8100000000000009E-3</v>
      </c>
      <c r="L2710" s="47">
        <v>4.2333333333333346E-3</v>
      </c>
    </row>
    <row r="2711" spans="1:12" ht="12.75">
      <c r="A2711" s="41">
        <v>2664</v>
      </c>
      <c r="B2711" s="49" t="s">
        <v>1776</v>
      </c>
      <c r="C2711" s="46">
        <v>1.8000000000000002E-3</v>
      </c>
      <c r="D2711" s="46">
        <v>3.6000000000000003E-3</v>
      </c>
      <c r="E2711" s="46">
        <v>5.4000000000000003E-3</v>
      </c>
      <c r="F2711" s="46">
        <v>7.2000000000000007E-3</v>
      </c>
      <c r="G2711" s="46">
        <v>9.0000000000000011E-3</v>
      </c>
      <c r="H2711" s="46">
        <v>1.0800000000000001E-2</v>
      </c>
      <c r="I2711" s="46">
        <v>1.26E-2</v>
      </c>
      <c r="J2711" s="46">
        <v>1.44E-2</v>
      </c>
      <c r="K2711" s="46">
        <v>1.6199999999999999E-2</v>
      </c>
      <c r="L2711" s="47">
        <v>1.7999999999999999E-2</v>
      </c>
    </row>
    <row r="2712" spans="1:12" ht="12.75">
      <c r="A2712" s="41">
        <v>2665</v>
      </c>
      <c r="B2712" s="49" t="s">
        <v>1776</v>
      </c>
      <c r="C2712" s="46">
        <v>9.9333333333333322E-3</v>
      </c>
      <c r="D2712" s="46">
        <v>1.9866666666666664E-2</v>
      </c>
      <c r="E2712" s="46">
        <v>2.9799999999999997E-2</v>
      </c>
      <c r="F2712" s="46">
        <v>3.9733333333333329E-2</v>
      </c>
      <c r="G2712" s="46">
        <v>4.9666666666666665E-2</v>
      </c>
      <c r="H2712" s="46">
        <v>5.96E-2</v>
      </c>
      <c r="I2712" s="46">
        <v>6.9533333333333336E-2</v>
      </c>
      <c r="J2712" s="46">
        <v>7.9466666666666672E-2</v>
      </c>
      <c r="K2712" s="46">
        <v>8.9400000000000007E-2</v>
      </c>
      <c r="L2712" s="47">
        <v>9.9333333333333329E-2</v>
      </c>
    </row>
    <row r="2713" spans="1:12" ht="12.75">
      <c r="A2713" s="41">
        <v>2666</v>
      </c>
      <c r="B2713" s="49" t="s">
        <v>1776</v>
      </c>
      <c r="C2713" s="46">
        <v>5.333333333333334E-5</v>
      </c>
      <c r="D2713" s="46">
        <v>1.0666666666666668E-4</v>
      </c>
      <c r="E2713" s="46">
        <v>1.6000000000000001E-4</v>
      </c>
      <c r="F2713" s="46">
        <v>2.1333333333333336E-4</v>
      </c>
      <c r="G2713" s="46">
        <v>2.6666666666666668E-4</v>
      </c>
      <c r="H2713" s="46">
        <v>3.1999999999999997E-4</v>
      </c>
      <c r="I2713" s="46">
        <v>3.7333333333333332E-4</v>
      </c>
      <c r="J2713" s="46">
        <v>4.2666666666666667E-4</v>
      </c>
      <c r="K2713" s="46">
        <v>4.7999999999999996E-4</v>
      </c>
      <c r="L2713" s="47">
        <v>5.3333333333333325E-4</v>
      </c>
    </row>
    <row r="2714" spans="1:12" ht="12.75">
      <c r="A2714" s="41">
        <v>2667</v>
      </c>
      <c r="B2714" s="49" t="s">
        <v>1776</v>
      </c>
      <c r="C2714" s="46">
        <v>3.3633333333333336E-3</v>
      </c>
      <c r="D2714" s="46">
        <v>6.7266666666666673E-3</v>
      </c>
      <c r="E2714" s="46">
        <v>1.0090000000000002E-2</v>
      </c>
      <c r="F2714" s="46">
        <v>1.3453333333333335E-2</v>
      </c>
      <c r="G2714" s="46">
        <v>1.6816666666666667E-2</v>
      </c>
      <c r="H2714" s="46">
        <v>2.018E-2</v>
      </c>
      <c r="I2714" s="46">
        <v>2.3543333333333333E-2</v>
      </c>
      <c r="J2714" s="46">
        <v>2.6906666666666669E-2</v>
      </c>
      <c r="K2714" s="46">
        <v>3.0269999999999998E-2</v>
      </c>
      <c r="L2714" s="47">
        <v>3.3633333333333335E-2</v>
      </c>
    </row>
    <row r="2715" spans="1:12" ht="12.75">
      <c r="A2715" s="41">
        <v>2668</v>
      </c>
      <c r="B2715" s="49" t="s">
        <v>1776</v>
      </c>
      <c r="C2715" s="46">
        <v>4.933333333333333E-3</v>
      </c>
      <c r="D2715" s="46">
        <v>9.8666666666666659E-3</v>
      </c>
      <c r="E2715" s="46">
        <v>1.4799999999999999E-2</v>
      </c>
      <c r="F2715" s="46">
        <v>1.9733333333333332E-2</v>
      </c>
      <c r="G2715" s="46">
        <v>2.4666666666666663E-2</v>
      </c>
      <c r="H2715" s="46">
        <v>2.9599999999999998E-2</v>
      </c>
      <c r="I2715" s="46">
        <v>3.4533333333333333E-2</v>
      </c>
      <c r="J2715" s="46">
        <v>3.9466666666666664E-2</v>
      </c>
      <c r="K2715" s="46">
        <v>4.4400000000000002E-2</v>
      </c>
      <c r="L2715" s="47">
        <v>4.933333333333334E-2</v>
      </c>
    </row>
    <row r="2716" spans="1:12" ht="12.75">
      <c r="A2716" s="41">
        <v>2669</v>
      </c>
      <c r="B2716" s="49" t="s">
        <v>1776</v>
      </c>
      <c r="C2716" s="46">
        <v>1.9000000000000001E-4</v>
      </c>
      <c r="D2716" s="46">
        <v>3.8000000000000002E-4</v>
      </c>
      <c r="E2716" s="46">
        <v>5.6999999999999998E-4</v>
      </c>
      <c r="F2716" s="46">
        <v>7.6000000000000004E-4</v>
      </c>
      <c r="G2716" s="46">
        <v>9.4999999999999989E-4</v>
      </c>
      <c r="H2716" s="46">
        <v>1.14E-3</v>
      </c>
      <c r="I2716" s="46">
        <v>1.3299999999999998E-3</v>
      </c>
      <c r="J2716" s="46">
        <v>1.5200000000000001E-3</v>
      </c>
      <c r="K2716" s="46">
        <v>1.7099999999999999E-3</v>
      </c>
      <c r="L2716" s="47">
        <v>1.8999999999999998E-3</v>
      </c>
    </row>
    <row r="2717" spans="1:12" ht="12.75">
      <c r="A2717" s="41">
        <v>2670</v>
      </c>
      <c r="B2717" s="49" t="s">
        <v>1776</v>
      </c>
      <c r="C2717" s="46">
        <v>2.0000000000000001E-4</v>
      </c>
      <c r="D2717" s="46">
        <v>4.0000000000000002E-4</v>
      </c>
      <c r="E2717" s="46">
        <v>6.0000000000000006E-4</v>
      </c>
      <c r="F2717" s="46">
        <v>8.0000000000000004E-4</v>
      </c>
      <c r="G2717" s="46">
        <v>1E-3</v>
      </c>
      <c r="H2717" s="46">
        <v>1.2000000000000001E-3</v>
      </c>
      <c r="I2717" s="46">
        <v>1.4000000000000002E-3</v>
      </c>
      <c r="J2717" s="46">
        <v>1.6000000000000003E-3</v>
      </c>
      <c r="K2717" s="46">
        <v>1.8000000000000004E-3</v>
      </c>
      <c r="L2717" s="47">
        <v>2.0000000000000005E-3</v>
      </c>
    </row>
    <row r="2718" spans="1:12" ht="12.75">
      <c r="A2718" s="41">
        <v>2671</v>
      </c>
      <c r="B2718" s="49" t="s">
        <v>1776</v>
      </c>
      <c r="C2718" s="46">
        <v>3.176666666666667E-3</v>
      </c>
      <c r="D2718" s="46">
        <v>6.3533333333333341E-3</v>
      </c>
      <c r="E2718" s="46">
        <v>9.5300000000000003E-3</v>
      </c>
      <c r="F2718" s="46">
        <v>1.2706666666666668E-2</v>
      </c>
      <c r="G2718" s="46">
        <v>1.5883333333333333E-2</v>
      </c>
      <c r="H2718" s="46">
        <v>1.9060000000000001E-2</v>
      </c>
      <c r="I2718" s="46">
        <v>2.2236666666666665E-2</v>
      </c>
      <c r="J2718" s="46">
        <v>2.5413333333333336E-2</v>
      </c>
      <c r="K2718" s="46">
        <v>2.8590000000000001E-2</v>
      </c>
      <c r="L2718" s="47">
        <v>3.1766666666666665E-2</v>
      </c>
    </row>
    <row r="2719" spans="1:12" ht="12.75">
      <c r="A2719" s="41">
        <v>2672</v>
      </c>
      <c r="B2719" s="49" t="s">
        <v>1777</v>
      </c>
      <c r="C2719" s="46">
        <v>8.3333333333333328E-4</v>
      </c>
      <c r="D2719" s="46">
        <v>1.6666666666666666E-3</v>
      </c>
      <c r="E2719" s="46">
        <v>2.4999999999999996E-3</v>
      </c>
      <c r="F2719" s="46">
        <v>3.3333333333333331E-3</v>
      </c>
      <c r="G2719" s="46">
        <v>4.1666666666666666E-3</v>
      </c>
      <c r="H2719" s="46">
        <v>5.0000000000000001E-3</v>
      </c>
      <c r="I2719" s="46">
        <v>5.8333333333333336E-3</v>
      </c>
      <c r="J2719" s="46">
        <v>6.6666666666666662E-3</v>
      </c>
      <c r="K2719" s="46">
        <v>7.4999999999999997E-3</v>
      </c>
      <c r="L2719" s="47">
        <v>8.3333333333333332E-3</v>
      </c>
    </row>
    <row r="2720" spans="1:12" ht="12.75">
      <c r="A2720" s="41">
        <v>2673</v>
      </c>
      <c r="B2720" s="49" t="s">
        <v>1777</v>
      </c>
      <c r="C2720" s="46">
        <v>3.3333333333333338E-4</v>
      </c>
      <c r="D2720" s="46">
        <v>6.6666666666666675E-4</v>
      </c>
      <c r="E2720" s="46">
        <v>1E-3</v>
      </c>
      <c r="F2720" s="46">
        <v>1.3333333333333335E-3</v>
      </c>
      <c r="G2720" s="46">
        <v>1.6666666666666666E-3</v>
      </c>
      <c r="H2720" s="46">
        <v>2E-3</v>
      </c>
      <c r="I2720" s="46">
        <v>2.3333333333333331E-3</v>
      </c>
      <c r="J2720" s="46">
        <v>2.6666666666666666E-3</v>
      </c>
      <c r="K2720" s="46">
        <v>3.0000000000000001E-3</v>
      </c>
      <c r="L2720" s="47">
        <v>3.3333333333333331E-3</v>
      </c>
    </row>
    <row r="2721" spans="1:12" ht="12.75">
      <c r="A2721" s="41">
        <v>2674</v>
      </c>
      <c r="B2721" s="49" t="s">
        <v>1777</v>
      </c>
      <c r="C2721" s="46">
        <v>1.3666666666666666E-3</v>
      </c>
      <c r="D2721" s="46">
        <v>2.7333333333333333E-3</v>
      </c>
      <c r="E2721" s="46">
        <v>4.0999999999999995E-3</v>
      </c>
      <c r="F2721" s="46">
        <v>5.4666666666666665E-3</v>
      </c>
      <c r="G2721" s="46">
        <v>6.8333333333333336E-3</v>
      </c>
      <c r="H2721" s="46">
        <v>8.199999999999999E-3</v>
      </c>
      <c r="I2721" s="46">
        <v>9.566666666666666E-3</v>
      </c>
      <c r="J2721" s="46">
        <v>1.0933333333333333E-2</v>
      </c>
      <c r="K2721" s="46">
        <v>1.2299999999999998E-2</v>
      </c>
      <c r="L2721" s="47">
        <v>1.3666666666666664E-2</v>
      </c>
    </row>
    <row r="2722" spans="1:12" ht="12.75">
      <c r="A2722" s="41">
        <v>2675</v>
      </c>
      <c r="B2722" s="49" t="s">
        <v>1778</v>
      </c>
      <c r="C2722" s="46">
        <v>1.6833333333333331E-3</v>
      </c>
      <c r="D2722" s="46">
        <v>3.3666666666666662E-3</v>
      </c>
      <c r="E2722" s="46">
        <v>5.0499999999999989E-3</v>
      </c>
      <c r="F2722" s="46">
        <v>6.7333333333333325E-3</v>
      </c>
      <c r="G2722" s="46">
        <v>8.416666666666666E-3</v>
      </c>
      <c r="H2722" s="46">
        <v>1.01E-2</v>
      </c>
      <c r="I2722" s="46">
        <v>1.1783333333333333E-2</v>
      </c>
      <c r="J2722" s="46">
        <v>1.3466666666666665E-2</v>
      </c>
      <c r="K2722" s="46">
        <v>1.515E-2</v>
      </c>
      <c r="L2722" s="47">
        <v>1.6833333333333332E-2</v>
      </c>
    </row>
    <row r="2723" spans="1:12" ht="12.75">
      <c r="A2723" s="41">
        <v>2676</v>
      </c>
      <c r="B2723" s="49" t="s">
        <v>1779</v>
      </c>
      <c r="C2723" s="46">
        <v>1.7533333333333333E-3</v>
      </c>
      <c r="D2723" s="46">
        <v>3.5066666666666666E-3</v>
      </c>
      <c r="E2723" s="46">
        <v>5.2599999999999999E-3</v>
      </c>
      <c r="F2723" s="46">
        <v>7.0133333333333332E-3</v>
      </c>
      <c r="G2723" s="46">
        <v>8.7666666666666657E-3</v>
      </c>
      <c r="H2723" s="46">
        <v>1.0519999999999998E-2</v>
      </c>
      <c r="I2723" s="46">
        <v>1.2273333333333331E-2</v>
      </c>
      <c r="J2723" s="46">
        <v>1.4026666666666666E-2</v>
      </c>
      <c r="K2723" s="46">
        <v>1.5779999999999999E-2</v>
      </c>
      <c r="L2723" s="47">
        <v>1.7533333333333335E-2</v>
      </c>
    </row>
    <row r="2724" spans="1:12" ht="12.75">
      <c r="A2724" s="41">
        <v>2677</v>
      </c>
      <c r="B2724" s="49" t="s">
        <v>1780</v>
      </c>
      <c r="C2724" s="46">
        <v>3.3333333333333338E-4</v>
      </c>
      <c r="D2724" s="46">
        <v>6.6666666666666675E-4</v>
      </c>
      <c r="E2724" s="46">
        <v>1E-3</v>
      </c>
      <c r="F2724" s="46">
        <v>1.3333333333333335E-3</v>
      </c>
      <c r="G2724" s="46">
        <v>1.6666666666666666E-3</v>
      </c>
      <c r="H2724" s="46">
        <v>2E-3</v>
      </c>
      <c r="I2724" s="46">
        <v>2.3333333333333331E-3</v>
      </c>
      <c r="J2724" s="46">
        <v>2.6666666666666666E-3</v>
      </c>
      <c r="K2724" s="46">
        <v>3.0000000000000001E-3</v>
      </c>
      <c r="L2724" s="47">
        <v>3.3333333333333331E-3</v>
      </c>
    </row>
    <row r="2725" spans="1:12" ht="12.75">
      <c r="A2725" s="41">
        <v>2678</v>
      </c>
      <c r="B2725" s="49" t="s">
        <v>1747</v>
      </c>
      <c r="C2725" s="46">
        <v>5.0000000000000001E-4</v>
      </c>
      <c r="D2725" s="46">
        <v>1E-3</v>
      </c>
      <c r="E2725" s="46">
        <v>1.5E-3</v>
      </c>
      <c r="F2725" s="46">
        <v>2E-3</v>
      </c>
      <c r="G2725" s="46">
        <v>2.5000000000000005E-3</v>
      </c>
      <c r="H2725" s="46">
        <v>3.0000000000000009E-3</v>
      </c>
      <c r="I2725" s="46">
        <v>3.5000000000000009E-3</v>
      </c>
      <c r="J2725" s="46">
        <v>4.000000000000001E-3</v>
      </c>
      <c r="K2725" s="46">
        <v>4.5000000000000014E-3</v>
      </c>
      <c r="L2725" s="47">
        <v>5.0000000000000018E-3</v>
      </c>
    </row>
    <row r="2726" spans="1:12" ht="12.75">
      <c r="A2726" s="41">
        <v>2679</v>
      </c>
      <c r="B2726" s="49" t="s">
        <v>1781</v>
      </c>
      <c r="C2726" s="46">
        <v>1.5366666666666666E-3</v>
      </c>
      <c r="D2726" s="46">
        <v>3.0733333333333333E-3</v>
      </c>
      <c r="E2726" s="46">
        <v>4.6099999999999995E-3</v>
      </c>
      <c r="F2726" s="46">
        <v>6.1466666666666666E-3</v>
      </c>
      <c r="G2726" s="46">
        <v>7.6833333333333319E-3</v>
      </c>
      <c r="H2726" s="46">
        <v>9.219999999999999E-3</v>
      </c>
      <c r="I2726" s="46">
        <v>1.0756666666666664E-2</v>
      </c>
      <c r="J2726" s="46">
        <v>1.2293333333333333E-2</v>
      </c>
      <c r="K2726" s="46">
        <v>1.3829999999999999E-2</v>
      </c>
      <c r="L2726" s="47">
        <v>1.5366666666666664E-2</v>
      </c>
    </row>
    <row r="2727" spans="1:12" ht="12.75">
      <c r="A2727" s="41">
        <v>2680</v>
      </c>
      <c r="B2727" s="49" t="s">
        <v>1782</v>
      </c>
      <c r="C2727" s="46">
        <v>1.9756666666666665E-2</v>
      </c>
      <c r="D2727" s="46">
        <v>3.9513333333333331E-2</v>
      </c>
      <c r="E2727" s="46">
        <v>5.9269999999999996E-2</v>
      </c>
      <c r="F2727" s="46">
        <v>7.9026666666666662E-2</v>
      </c>
      <c r="G2727" s="46">
        <v>9.8783333333333334E-2</v>
      </c>
      <c r="H2727" s="46">
        <v>0.11853999999999999</v>
      </c>
      <c r="I2727" s="46">
        <v>0.13829666666666665</v>
      </c>
      <c r="J2727" s="46">
        <v>0.15805333333333332</v>
      </c>
      <c r="K2727" s="46">
        <v>0.17780999999999997</v>
      </c>
      <c r="L2727" s="47">
        <v>0.19756666666666661</v>
      </c>
    </row>
    <row r="2728" spans="1:12" ht="12.75">
      <c r="A2728" s="41">
        <v>2681</v>
      </c>
      <c r="B2728" s="49" t="s">
        <v>1783</v>
      </c>
      <c r="C2728" s="46">
        <v>2.4000000000000003E-4</v>
      </c>
      <c r="D2728" s="46">
        <v>4.8000000000000007E-4</v>
      </c>
      <c r="E2728" s="46">
        <v>7.2000000000000015E-4</v>
      </c>
      <c r="F2728" s="46">
        <v>9.6000000000000013E-4</v>
      </c>
      <c r="G2728" s="46">
        <v>1.2000000000000001E-3</v>
      </c>
      <c r="H2728" s="46">
        <v>1.4400000000000001E-3</v>
      </c>
      <c r="I2728" s="46">
        <v>1.6800000000000001E-3</v>
      </c>
      <c r="J2728" s="46">
        <v>1.9200000000000003E-3</v>
      </c>
      <c r="K2728" s="46">
        <v>2.16E-3</v>
      </c>
      <c r="L2728" s="47">
        <v>2.4000000000000002E-3</v>
      </c>
    </row>
    <row r="2729" spans="1:12" ht="12.75">
      <c r="A2729" s="41">
        <v>2682</v>
      </c>
      <c r="B2729" s="49" t="s">
        <v>1660</v>
      </c>
      <c r="C2729" s="46">
        <v>2.8233333333333331E-3</v>
      </c>
      <c r="D2729" s="46">
        <v>5.6466666666666662E-3</v>
      </c>
      <c r="E2729" s="46">
        <v>8.4699999999999984E-3</v>
      </c>
      <c r="F2729" s="46">
        <v>1.1293333333333332E-2</v>
      </c>
      <c r="G2729" s="46">
        <v>1.4116666666666666E-2</v>
      </c>
      <c r="H2729" s="46">
        <v>1.694E-2</v>
      </c>
      <c r="I2729" s="46">
        <v>1.9763333333333334E-2</v>
      </c>
      <c r="J2729" s="46">
        <v>2.2586666666666668E-2</v>
      </c>
      <c r="K2729" s="46">
        <v>2.5410000000000002E-2</v>
      </c>
      <c r="L2729" s="47">
        <v>2.8233333333333333E-2</v>
      </c>
    </row>
    <row r="2730" spans="1:12" ht="12.75">
      <c r="A2730" s="41">
        <v>2683</v>
      </c>
      <c r="B2730" s="49" t="s">
        <v>1660</v>
      </c>
      <c r="C2730" s="46">
        <v>2.1266666666666665E-3</v>
      </c>
      <c r="D2730" s="46">
        <v>4.2533333333333329E-3</v>
      </c>
      <c r="E2730" s="46">
        <v>6.3799999999999994E-3</v>
      </c>
      <c r="F2730" s="46">
        <v>8.5066666666666658E-3</v>
      </c>
      <c r="G2730" s="46">
        <v>1.0633333333333335E-2</v>
      </c>
      <c r="H2730" s="46">
        <v>1.2760000000000001E-2</v>
      </c>
      <c r="I2730" s="46">
        <v>1.488666666666667E-2</v>
      </c>
      <c r="J2730" s="46">
        <v>1.7013333333333335E-2</v>
      </c>
      <c r="K2730" s="46">
        <v>1.9140000000000004E-2</v>
      </c>
      <c r="L2730" s="47">
        <v>2.126666666666667E-2</v>
      </c>
    </row>
    <row r="2731" spans="1:12" ht="12.75">
      <c r="A2731" s="41">
        <v>2684</v>
      </c>
      <c r="B2731" s="49" t="s">
        <v>1784</v>
      </c>
      <c r="C2731" s="46">
        <v>9.7333333333333321E-4</v>
      </c>
      <c r="D2731" s="46">
        <v>1.9466666666666664E-3</v>
      </c>
      <c r="E2731" s="46">
        <v>2.9199999999999999E-3</v>
      </c>
      <c r="F2731" s="46">
        <v>3.8933333333333328E-3</v>
      </c>
      <c r="G2731" s="46">
        <v>4.8666666666666667E-3</v>
      </c>
      <c r="H2731" s="46">
        <v>5.8399999999999997E-3</v>
      </c>
      <c r="I2731" s="46">
        <v>6.8133333333333327E-3</v>
      </c>
      <c r="J2731" s="46">
        <v>7.7866666666666657E-3</v>
      </c>
      <c r="K2731" s="46">
        <v>8.7600000000000004E-3</v>
      </c>
      <c r="L2731" s="47">
        <v>9.7333333333333334E-3</v>
      </c>
    </row>
    <row r="2732" spans="1:12" ht="12.75">
      <c r="A2732" s="41">
        <v>2685</v>
      </c>
      <c r="B2732" s="49" t="s">
        <v>1785</v>
      </c>
      <c r="C2732" s="46">
        <v>4.6666666666666665E-5</v>
      </c>
      <c r="D2732" s="46">
        <v>9.333333333333333E-5</v>
      </c>
      <c r="E2732" s="46">
        <v>1.3999999999999999E-4</v>
      </c>
      <c r="F2732" s="46">
        <v>1.8666666666666666E-4</v>
      </c>
      <c r="G2732" s="46">
        <v>2.333333333333333E-4</v>
      </c>
      <c r="H2732" s="46">
        <v>2.7999999999999998E-4</v>
      </c>
      <c r="I2732" s="46">
        <v>3.2666666666666662E-4</v>
      </c>
      <c r="J2732" s="46">
        <v>3.7333333333333326E-4</v>
      </c>
      <c r="K2732" s="46">
        <v>4.1999999999999991E-4</v>
      </c>
      <c r="L2732" s="47">
        <v>4.6666666666666655E-4</v>
      </c>
    </row>
    <row r="2733" spans="1:12" ht="12.75">
      <c r="A2733" s="41">
        <v>2686</v>
      </c>
      <c r="B2733" s="49" t="s">
        <v>1786</v>
      </c>
      <c r="C2733" s="46">
        <v>9.333333333333333E-5</v>
      </c>
      <c r="D2733" s="46">
        <v>1.8666666666666666E-4</v>
      </c>
      <c r="E2733" s="46">
        <v>2.7999999999999998E-4</v>
      </c>
      <c r="F2733" s="46">
        <v>3.7333333333333332E-4</v>
      </c>
      <c r="G2733" s="46">
        <v>4.6666666666666661E-4</v>
      </c>
      <c r="H2733" s="46">
        <v>5.5999999999999995E-4</v>
      </c>
      <c r="I2733" s="46">
        <v>6.5333333333333324E-4</v>
      </c>
      <c r="J2733" s="46">
        <v>7.4666666666666653E-4</v>
      </c>
      <c r="K2733" s="46">
        <v>8.3999999999999982E-4</v>
      </c>
      <c r="L2733" s="47">
        <v>9.3333333333333311E-4</v>
      </c>
    </row>
    <row r="2734" spans="1:12" ht="12.75">
      <c r="A2734" s="41">
        <v>2687</v>
      </c>
      <c r="B2734" s="49" t="s">
        <v>1787</v>
      </c>
      <c r="C2734" s="46">
        <v>1.4666666666666666E-2</v>
      </c>
      <c r="D2734" s="46">
        <v>2.9333333333333333E-2</v>
      </c>
      <c r="E2734" s="46">
        <v>4.3999999999999997E-2</v>
      </c>
      <c r="F2734" s="46">
        <v>5.8666666666666666E-2</v>
      </c>
      <c r="G2734" s="46">
        <v>7.3333333333333334E-2</v>
      </c>
      <c r="H2734" s="46">
        <v>8.7999999999999995E-2</v>
      </c>
      <c r="I2734" s="46">
        <v>0.10266666666666666</v>
      </c>
      <c r="J2734" s="46">
        <v>0.11733333333333332</v>
      </c>
      <c r="K2734" s="46">
        <v>0.13199999999999998</v>
      </c>
      <c r="L2734" s="47">
        <v>0.14666666666666664</v>
      </c>
    </row>
    <row r="2735" spans="1:12" ht="12.75">
      <c r="A2735" s="41">
        <v>2688</v>
      </c>
      <c r="B2735" s="49" t="s">
        <v>1787</v>
      </c>
      <c r="C2735" s="46">
        <v>8.0000000000000002E-3</v>
      </c>
      <c r="D2735" s="46">
        <v>1.6E-2</v>
      </c>
      <c r="E2735" s="46">
        <v>2.4E-2</v>
      </c>
      <c r="F2735" s="46">
        <v>3.2000000000000001E-2</v>
      </c>
      <c r="G2735" s="46">
        <v>4.0000000000000008E-2</v>
      </c>
      <c r="H2735" s="46">
        <v>4.8000000000000015E-2</v>
      </c>
      <c r="I2735" s="46">
        <v>5.6000000000000015E-2</v>
      </c>
      <c r="J2735" s="46">
        <v>6.4000000000000015E-2</v>
      </c>
      <c r="K2735" s="46">
        <v>7.2000000000000022E-2</v>
      </c>
      <c r="L2735" s="47">
        <v>8.0000000000000029E-2</v>
      </c>
    </row>
    <row r="2736" spans="1:12" ht="12.75">
      <c r="A2736" s="41">
        <v>2689</v>
      </c>
      <c r="B2736" s="49" t="s">
        <v>1787</v>
      </c>
      <c r="C2736" s="46">
        <v>1.2333333333333335E-2</v>
      </c>
      <c r="D2736" s="46">
        <v>2.466666666666667E-2</v>
      </c>
      <c r="E2736" s="46">
        <v>3.7000000000000005E-2</v>
      </c>
      <c r="F2736" s="46">
        <v>4.933333333333334E-2</v>
      </c>
      <c r="G2736" s="46">
        <v>6.1666666666666668E-2</v>
      </c>
      <c r="H2736" s="46">
        <v>7.3999999999999996E-2</v>
      </c>
      <c r="I2736" s="46">
        <v>8.6333333333333331E-2</v>
      </c>
      <c r="J2736" s="46">
        <v>9.866666666666668E-2</v>
      </c>
      <c r="K2736" s="46">
        <v>0.11100000000000002</v>
      </c>
      <c r="L2736" s="47">
        <v>0.12333333333333335</v>
      </c>
    </row>
    <row r="2737" spans="1:12" ht="12.75">
      <c r="A2737" s="41">
        <v>2690</v>
      </c>
      <c r="B2737" s="49" t="s">
        <v>1787</v>
      </c>
      <c r="C2737" s="46">
        <v>6.6666666666666662E-3</v>
      </c>
      <c r="D2737" s="46">
        <v>1.3333333333333332E-2</v>
      </c>
      <c r="E2737" s="46">
        <v>1.9999999999999997E-2</v>
      </c>
      <c r="F2737" s="46">
        <v>2.6666666666666665E-2</v>
      </c>
      <c r="G2737" s="46">
        <v>3.3333333333333333E-2</v>
      </c>
      <c r="H2737" s="46">
        <v>0.04</v>
      </c>
      <c r="I2737" s="46">
        <v>4.6666666666666669E-2</v>
      </c>
      <c r="J2737" s="46">
        <v>5.333333333333333E-2</v>
      </c>
      <c r="K2737" s="46">
        <v>0.06</v>
      </c>
      <c r="L2737" s="47">
        <v>6.6666666666666666E-2</v>
      </c>
    </row>
    <row r="2738" spans="1:12" ht="12.75">
      <c r="A2738" s="41">
        <v>2691</v>
      </c>
      <c r="B2738" s="49" t="s">
        <v>1787</v>
      </c>
      <c r="C2738" s="46">
        <v>2.666666666666667E-3</v>
      </c>
      <c r="D2738" s="46">
        <v>5.333333333333334E-3</v>
      </c>
      <c r="E2738" s="46">
        <v>8.0000000000000002E-3</v>
      </c>
      <c r="F2738" s="46">
        <v>1.0666666666666668E-2</v>
      </c>
      <c r="G2738" s="46">
        <v>1.3333333333333332E-2</v>
      </c>
      <c r="H2738" s="46">
        <v>1.6E-2</v>
      </c>
      <c r="I2738" s="46">
        <v>1.8666666666666665E-2</v>
      </c>
      <c r="J2738" s="46">
        <v>2.1333333333333333E-2</v>
      </c>
      <c r="K2738" s="46">
        <v>2.4E-2</v>
      </c>
      <c r="L2738" s="47">
        <v>2.6666666666666665E-2</v>
      </c>
    </row>
    <row r="2739" spans="1:12" ht="12.75">
      <c r="A2739" s="41">
        <v>2692</v>
      </c>
      <c r="B2739" s="49" t="s">
        <v>1787</v>
      </c>
      <c r="C2739" s="46">
        <v>7.6666666666666658E-4</v>
      </c>
      <c r="D2739" s="46">
        <v>1.5333333333333332E-3</v>
      </c>
      <c r="E2739" s="46">
        <v>2.3E-3</v>
      </c>
      <c r="F2739" s="46">
        <v>3.0666666666666663E-3</v>
      </c>
      <c r="G2739" s="46">
        <v>3.8333333333333327E-3</v>
      </c>
      <c r="H2739" s="46">
        <v>4.5999999999999999E-3</v>
      </c>
      <c r="I2739" s="46">
        <v>5.3666666666666663E-3</v>
      </c>
      <c r="J2739" s="46">
        <v>6.1333333333333327E-3</v>
      </c>
      <c r="K2739" s="46">
        <v>6.8999999999999999E-3</v>
      </c>
      <c r="L2739" s="47">
        <v>7.6666666666666671E-3</v>
      </c>
    </row>
    <row r="2740" spans="1:12" ht="12.75">
      <c r="A2740" s="41">
        <v>2693</v>
      </c>
      <c r="B2740" s="49" t="s">
        <v>1787</v>
      </c>
      <c r="C2740" s="46">
        <v>9.3333333333333324E-3</v>
      </c>
      <c r="D2740" s="46">
        <v>1.8666666666666665E-2</v>
      </c>
      <c r="E2740" s="46">
        <v>2.7999999999999997E-2</v>
      </c>
      <c r="F2740" s="46">
        <v>3.7333333333333329E-2</v>
      </c>
      <c r="G2740" s="46">
        <v>4.6666666666666662E-2</v>
      </c>
      <c r="H2740" s="46">
        <v>5.5999999999999994E-2</v>
      </c>
      <c r="I2740" s="46">
        <v>6.5333333333333327E-2</v>
      </c>
      <c r="J2740" s="46">
        <v>7.4666666666666659E-2</v>
      </c>
      <c r="K2740" s="46">
        <v>8.3999999999999977E-2</v>
      </c>
      <c r="L2740" s="47">
        <v>9.333333333333331E-2</v>
      </c>
    </row>
    <row r="2741" spans="1:12" ht="12.75">
      <c r="A2741" s="41">
        <v>2694</v>
      </c>
      <c r="B2741" s="49" t="s">
        <v>1787</v>
      </c>
      <c r="C2741" s="46">
        <v>1.0166666666666664E-2</v>
      </c>
      <c r="D2741" s="46">
        <v>2.0333333333333328E-2</v>
      </c>
      <c r="E2741" s="46">
        <v>3.0499999999999992E-2</v>
      </c>
      <c r="F2741" s="46">
        <v>4.0666666666666657E-2</v>
      </c>
      <c r="G2741" s="46">
        <v>5.0833333333333328E-2</v>
      </c>
      <c r="H2741" s="46">
        <v>6.0999999999999999E-2</v>
      </c>
      <c r="I2741" s="46">
        <v>7.1166666666666656E-2</v>
      </c>
      <c r="J2741" s="46">
        <v>8.1333333333333327E-2</v>
      </c>
      <c r="K2741" s="46">
        <v>9.1499999999999998E-2</v>
      </c>
      <c r="L2741" s="47">
        <v>0.10166666666666666</v>
      </c>
    </row>
    <row r="2742" spans="1:12" ht="12.75">
      <c r="A2742" s="41">
        <v>2695</v>
      </c>
      <c r="B2742" s="49" t="s">
        <v>1787</v>
      </c>
      <c r="C2742" s="46">
        <v>4.3333333333333331E-4</v>
      </c>
      <c r="D2742" s="46">
        <v>8.6666666666666663E-4</v>
      </c>
      <c r="E2742" s="46">
        <v>1.2999999999999999E-3</v>
      </c>
      <c r="F2742" s="46">
        <v>1.7333333333333333E-3</v>
      </c>
      <c r="G2742" s="46">
        <v>2.1666666666666666E-3</v>
      </c>
      <c r="H2742" s="46">
        <v>2.5999999999999999E-3</v>
      </c>
      <c r="I2742" s="46">
        <v>3.0333333333333332E-3</v>
      </c>
      <c r="J2742" s="46">
        <v>3.4666666666666665E-3</v>
      </c>
      <c r="K2742" s="46">
        <v>3.8999999999999998E-3</v>
      </c>
      <c r="L2742" s="47">
        <v>4.3333333333333331E-3</v>
      </c>
    </row>
    <row r="2743" spans="1:12" ht="12.75">
      <c r="A2743" s="41">
        <v>2696</v>
      </c>
      <c r="B2743" s="49" t="s">
        <v>1787</v>
      </c>
      <c r="C2743" s="46">
        <v>5.6666666666666671E-3</v>
      </c>
      <c r="D2743" s="46">
        <v>1.1333333333333334E-2</v>
      </c>
      <c r="E2743" s="46">
        <v>1.7000000000000001E-2</v>
      </c>
      <c r="F2743" s="46">
        <v>2.2666666666666668E-2</v>
      </c>
      <c r="G2743" s="46">
        <v>2.8333333333333335E-2</v>
      </c>
      <c r="H2743" s="46">
        <v>3.4000000000000002E-2</v>
      </c>
      <c r="I2743" s="46">
        <v>3.966666666666667E-2</v>
      </c>
      <c r="J2743" s="46">
        <v>4.5333333333333337E-2</v>
      </c>
      <c r="K2743" s="46">
        <v>5.1000000000000004E-2</v>
      </c>
      <c r="L2743" s="47">
        <v>5.6666666666666671E-2</v>
      </c>
    </row>
    <row r="2744" spans="1:12" ht="12.75">
      <c r="A2744" s="41">
        <v>2697</v>
      </c>
      <c r="B2744" s="49" t="s">
        <v>1787</v>
      </c>
      <c r="C2744" s="46">
        <v>1.3333333333333332E-2</v>
      </c>
      <c r="D2744" s="46">
        <v>2.6666666666666665E-2</v>
      </c>
      <c r="E2744" s="46">
        <v>3.9999999999999994E-2</v>
      </c>
      <c r="F2744" s="46">
        <v>5.333333333333333E-2</v>
      </c>
      <c r="G2744" s="46">
        <v>6.6666666666666666E-2</v>
      </c>
      <c r="H2744" s="46">
        <v>0.08</v>
      </c>
      <c r="I2744" s="46">
        <v>9.3333333333333338E-2</v>
      </c>
      <c r="J2744" s="46">
        <v>0.10666666666666666</v>
      </c>
      <c r="K2744" s="46">
        <v>0.12</v>
      </c>
      <c r="L2744" s="47">
        <v>0.13333333333333333</v>
      </c>
    </row>
    <row r="2745" spans="1:12" ht="12.75">
      <c r="A2745" s="41">
        <v>2698</v>
      </c>
      <c r="B2745" s="49" t="s">
        <v>1787</v>
      </c>
      <c r="C2745" s="46">
        <v>1.6666666666666669E-4</v>
      </c>
      <c r="D2745" s="46">
        <v>3.3333333333333338E-4</v>
      </c>
      <c r="E2745" s="46">
        <v>5.0000000000000001E-4</v>
      </c>
      <c r="F2745" s="46">
        <v>6.6666666666666675E-4</v>
      </c>
      <c r="G2745" s="46">
        <v>8.3333333333333328E-4</v>
      </c>
      <c r="H2745" s="46">
        <v>1E-3</v>
      </c>
      <c r="I2745" s="46">
        <v>1.1666666666666665E-3</v>
      </c>
      <c r="J2745" s="46">
        <v>1.3333333333333333E-3</v>
      </c>
      <c r="K2745" s="46">
        <v>1.5E-3</v>
      </c>
      <c r="L2745" s="47">
        <v>1.6666666666666666E-3</v>
      </c>
    </row>
    <row r="2746" spans="1:12" ht="12.75">
      <c r="A2746" s="41">
        <v>2699</v>
      </c>
      <c r="B2746" s="49" t="s">
        <v>1787</v>
      </c>
      <c r="C2746" s="46">
        <v>4.5000000000000005E-3</v>
      </c>
      <c r="D2746" s="46">
        <v>9.0000000000000011E-3</v>
      </c>
      <c r="E2746" s="46">
        <v>1.3500000000000002E-2</v>
      </c>
      <c r="F2746" s="46">
        <v>1.8000000000000002E-2</v>
      </c>
      <c r="G2746" s="46">
        <v>2.2499999999999999E-2</v>
      </c>
      <c r="H2746" s="46">
        <v>2.6999999999999996E-2</v>
      </c>
      <c r="I2746" s="46">
        <v>3.15E-2</v>
      </c>
      <c r="J2746" s="46">
        <v>3.5999999999999997E-2</v>
      </c>
      <c r="K2746" s="46">
        <v>4.0499999999999994E-2</v>
      </c>
      <c r="L2746" s="47">
        <v>4.4999999999999991E-2</v>
      </c>
    </row>
    <row r="2747" spans="1:12" ht="12.75">
      <c r="A2747" s="41">
        <v>2700</v>
      </c>
      <c r="B2747" s="49" t="s">
        <v>1787</v>
      </c>
      <c r="C2747" s="46">
        <v>5.6666666666666671E-4</v>
      </c>
      <c r="D2747" s="46">
        <v>1.1333333333333334E-3</v>
      </c>
      <c r="E2747" s="46">
        <v>1.7000000000000001E-3</v>
      </c>
      <c r="F2747" s="46">
        <v>2.2666666666666668E-3</v>
      </c>
      <c r="G2747" s="46">
        <v>2.8333333333333331E-3</v>
      </c>
      <c r="H2747" s="46">
        <v>3.3999999999999994E-3</v>
      </c>
      <c r="I2747" s="46">
        <v>3.9666666666666661E-3</v>
      </c>
      <c r="J2747" s="46">
        <v>4.5333333333333328E-3</v>
      </c>
      <c r="K2747" s="46">
        <v>5.0999999999999986E-3</v>
      </c>
      <c r="L2747" s="47">
        <v>5.6666666666666653E-3</v>
      </c>
    </row>
    <row r="2748" spans="1:12" ht="12.75">
      <c r="A2748" s="41">
        <v>2701</v>
      </c>
      <c r="B2748" s="49" t="s">
        <v>1743</v>
      </c>
      <c r="C2748" s="46">
        <v>6.8433333333333332E-3</v>
      </c>
      <c r="D2748" s="46">
        <v>1.3686666666666666E-2</v>
      </c>
      <c r="E2748" s="46">
        <v>2.053E-2</v>
      </c>
      <c r="F2748" s="46">
        <v>2.7373333333333333E-2</v>
      </c>
      <c r="G2748" s="46">
        <v>3.4216666666666659E-2</v>
      </c>
      <c r="H2748" s="46">
        <v>4.1059999999999992E-2</v>
      </c>
      <c r="I2748" s="46">
        <v>4.7903333333333326E-2</v>
      </c>
      <c r="J2748" s="46">
        <v>5.4746666666666666E-2</v>
      </c>
      <c r="K2748" s="46">
        <v>6.1589999999999999E-2</v>
      </c>
      <c r="L2748" s="47">
        <v>6.8433333333333332E-2</v>
      </c>
    </row>
    <row r="2749" spans="1:12" ht="12.75">
      <c r="A2749" s="41">
        <v>2702</v>
      </c>
      <c r="B2749" s="49" t="s">
        <v>1788</v>
      </c>
      <c r="C2749" s="46">
        <v>7.4633333333333322E-3</v>
      </c>
      <c r="D2749" s="46">
        <v>1.4926666666666664E-2</v>
      </c>
      <c r="E2749" s="46">
        <v>2.2389999999999997E-2</v>
      </c>
      <c r="F2749" s="46">
        <v>2.9853333333333329E-2</v>
      </c>
      <c r="G2749" s="46">
        <v>3.7316666666666665E-2</v>
      </c>
      <c r="H2749" s="46">
        <v>4.478E-2</v>
      </c>
      <c r="I2749" s="46">
        <v>5.2243333333333336E-2</v>
      </c>
      <c r="J2749" s="46">
        <v>5.9706666666666658E-2</v>
      </c>
      <c r="K2749" s="46">
        <v>6.7169999999999994E-2</v>
      </c>
      <c r="L2749" s="47">
        <v>7.4633333333333315E-2</v>
      </c>
    </row>
    <row r="2750" spans="1:12" ht="12.75">
      <c r="A2750" s="41">
        <v>2703</v>
      </c>
      <c r="B2750" s="49" t="s">
        <v>1788</v>
      </c>
      <c r="C2750" s="46">
        <v>4.3166666666666666E-3</v>
      </c>
      <c r="D2750" s="46">
        <v>8.6333333333333331E-3</v>
      </c>
      <c r="E2750" s="46">
        <v>1.295E-2</v>
      </c>
      <c r="F2750" s="46">
        <v>1.7266666666666666E-2</v>
      </c>
      <c r="G2750" s="46">
        <v>2.1583333333333333E-2</v>
      </c>
      <c r="H2750" s="46">
        <v>2.5899999999999999E-2</v>
      </c>
      <c r="I2750" s="46">
        <v>3.0216666666666666E-2</v>
      </c>
      <c r="J2750" s="46">
        <v>3.4533333333333333E-2</v>
      </c>
      <c r="K2750" s="46">
        <v>3.8849999999999996E-2</v>
      </c>
      <c r="L2750" s="47">
        <v>4.3166666666666666E-2</v>
      </c>
    </row>
    <row r="2751" spans="1:12" ht="12.75">
      <c r="A2751" s="41">
        <v>2704</v>
      </c>
      <c r="B2751" s="49" t="s">
        <v>1789</v>
      </c>
      <c r="C2751" s="46">
        <v>5.79E-3</v>
      </c>
      <c r="D2751" s="46">
        <v>1.158E-2</v>
      </c>
      <c r="E2751" s="46">
        <v>1.737E-2</v>
      </c>
      <c r="F2751" s="46">
        <v>2.316E-2</v>
      </c>
      <c r="G2751" s="46">
        <v>2.8950000000000004E-2</v>
      </c>
      <c r="H2751" s="46">
        <v>3.474E-2</v>
      </c>
      <c r="I2751" s="46">
        <v>4.0529999999999997E-2</v>
      </c>
      <c r="J2751" s="46">
        <v>4.632E-2</v>
      </c>
      <c r="K2751" s="46">
        <v>5.2110000000000004E-2</v>
      </c>
      <c r="L2751" s="47">
        <v>5.7900000000000007E-2</v>
      </c>
    </row>
    <row r="2752" spans="1:12" ht="12.75">
      <c r="A2752" s="41">
        <v>2705</v>
      </c>
      <c r="B2752" s="49" t="s">
        <v>1789</v>
      </c>
      <c r="C2752" s="46">
        <v>2.9333333333333327E-4</v>
      </c>
      <c r="D2752" s="46">
        <v>5.8666666666666654E-4</v>
      </c>
      <c r="E2752" s="46">
        <v>8.7999999999999981E-4</v>
      </c>
      <c r="F2752" s="46">
        <v>1.1733333333333331E-3</v>
      </c>
      <c r="G2752" s="46">
        <v>1.4666666666666665E-3</v>
      </c>
      <c r="H2752" s="46">
        <v>1.7599999999999998E-3</v>
      </c>
      <c r="I2752" s="46">
        <v>2.0533333333333332E-3</v>
      </c>
      <c r="J2752" s="46">
        <v>2.3466666666666666E-3</v>
      </c>
      <c r="K2752" s="46">
        <v>2.64E-3</v>
      </c>
      <c r="L2752" s="47">
        <v>2.9333333333333329E-3</v>
      </c>
    </row>
    <row r="2753" spans="1:12" ht="12.75">
      <c r="A2753" s="41">
        <v>2706</v>
      </c>
      <c r="B2753" s="49" t="s">
        <v>1789</v>
      </c>
      <c r="C2753" s="46">
        <v>2.2099999999999997E-3</v>
      </c>
      <c r="D2753" s="46">
        <v>4.4199999999999995E-3</v>
      </c>
      <c r="E2753" s="46">
        <v>6.6299999999999987E-3</v>
      </c>
      <c r="F2753" s="46">
        <v>8.8399999999999989E-3</v>
      </c>
      <c r="G2753" s="46">
        <v>1.1049999999999999E-2</v>
      </c>
      <c r="H2753" s="46">
        <v>1.3259999999999997E-2</v>
      </c>
      <c r="I2753" s="46">
        <v>1.5469999999999998E-2</v>
      </c>
      <c r="J2753" s="46">
        <v>1.7679999999999998E-2</v>
      </c>
      <c r="K2753" s="46">
        <v>1.9889999999999998E-2</v>
      </c>
      <c r="L2753" s="47">
        <v>2.2099999999999998E-2</v>
      </c>
    </row>
    <row r="2754" spans="1:12" ht="12.75">
      <c r="A2754" s="41">
        <v>2707</v>
      </c>
      <c r="B2754" s="49" t="s">
        <v>1790</v>
      </c>
      <c r="C2754" s="46">
        <v>1.9533333333333334E-3</v>
      </c>
      <c r="D2754" s="46">
        <v>3.9066666666666668E-3</v>
      </c>
      <c r="E2754" s="46">
        <v>5.8600000000000006E-3</v>
      </c>
      <c r="F2754" s="46">
        <v>7.8133333333333336E-3</v>
      </c>
      <c r="G2754" s="46">
        <v>9.7666666666666666E-3</v>
      </c>
      <c r="H2754" s="46">
        <v>1.1720000000000001E-2</v>
      </c>
      <c r="I2754" s="46">
        <v>1.3673333333333332E-2</v>
      </c>
      <c r="J2754" s="46">
        <v>1.5626666666666667E-2</v>
      </c>
      <c r="K2754" s="46">
        <v>1.7579999999999998E-2</v>
      </c>
      <c r="L2754" s="47">
        <v>1.9533333333333333E-2</v>
      </c>
    </row>
    <row r="2755" spans="1:12" ht="12.75">
      <c r="A2755" s="41">
        <v>2708</v>
      </c>
      <c r="B2755" s="49" t="s">
        <v>1790</v>
      </c>
      <c r="C2755" s="46">
        <v>1.9133333333333333E-3</v>
      </c>
      <c r="D2755" s="46">
        <v>3.8266666666666666E-3</v>
      </c>
      <c r="E2755" s="46">
        <v>5.7400000000000003E-3</v>
      </c>
      <c r="F2755" s="46">
        <v>7.6533333333333332E-3</v>
      </c>
      <c r="G2755" s="46">
        <v>9.5666666666666678E-3</v>
      </c>
      <c r="H2755" s="46">
        <v>1.1480000000000001E-2</v>
      </c>
      <c r="I2755" s="46">
        <v>1.3393333333333333E-2</v>
      </c>
      <c r="J2755" s="46">
        <v>1.5306666666666666E-2</v>
      </c>
      <c r="K2755" s="46">
        <v>1.7219999999999999E-2</v>
      </c>
      <c r="L2755" s="47">
        <v>1.9133333333333336E-2</v>
      </c>
    </row>
    <row r="2756" spans="1:12" ht="12.75">
      <c r="A2756" s="41">
        <v>2709</v>
      </c>
      <c r="B2756" s="49" t="s">
        <v>1791</v>
      </c>
      <c r="C2756" s="46">
        <v>5.1999999999999998E-3</v>
      </c>
      <c r="D2756" s="46">
        <v>1.04E-2</v>
      </c>
      <c r="E2756" s="46">
        <v>1.5599999999999999E-2</v>
      </c>
      <c r="F2756" s="46">
        <v>2.0799999999999999E-2</v>
      </c>
      <c r="G2756" s="46">
        <v>2.5999999999999999E-2</v>
      </c>
      <c r="H2756" s="46">
        <v>3.1199999999999999E-2</v>
      </c>
      <c r="I2756" s="46">
        <v>3.6400000000000002E-2</v>
      </c>
      <c r="J2756" s="46">
        <v>4.1599999999999998E-2</v>
      </c>
      <c r="K2756" s="46">
        <v>4.6799999999999994E-2</v>
      </c>
      <c r="L2756" s="47">
        <v>5.1999999999999998E-2</v>
      </c>
    </row>
    <row r="2757" spans="1:12" ht="12.75">
      <c r="A2757" s="41">
        <v>2710</v>
      </c>
      <c r="B2757" s="49" t="s">
        <v>1791</v>
      </c>
      <c r="C2757" s="46">
        <v>1.0033333333333333E-3</v>
      </c>
      <c r="D2757" s="46">
        <v>2.0066666666666666E-3</v>
      </c>
      <c r="E2757" s="46">
        <v>3.0099999999999997E-3</v>
      </c>
      <c r="F2757" s="46">
        <v>4.0133333333333332E-3</v>
      </c>
      <c r="G2757" s="46">
        <v>5.0166666666666667E-3</v>
      </c>
      <c r="H2757" s="46">
        <v>6.0199999999999993E-3</v>
      </c>
      <c r="I2757" s="46">
        <v>7.0233333333333328E-3</v>
      </c>
      <c r="J2757" s="46">
        <v>8.0266666666666663E-3</v>
      </c>
      <c r="K2757" s="46">
        <v>9.0299999999999998E-3</v>
      </c>
      <c r="L2757" s="47">
        <v>1.0033333333333333E-2</v>
      </c>
    </row>
    <row r="2758" spans="1:12" ht="12.75">
      <c r="A2758" s="41">
        <v>2711</v>
      </c>
      <c r="B2758" s="49" t="s">
        <v>1792</v>
      </c>
      <c r="C2758" s="46">
        <v>5.6666666666666671E-5</v>
      </c>
      <c r="D2758" s="46">
        <v>1.1333333333333334E-4</v>
      </c>
      <c r="E2758" s="46">
        <v>1.7000000000000001E-4</v>
      </c>
      <c r="F2758" s="46">
        <v>2.2666666666666668E-4</v>
      </c>
      <c r="G2758" s="46">
        <v>2.8333333333333335E-4</v>
      </c>
      <c r="H2758" s="46">
        <v>3.3999999999999997E-4</v>
      </c>
      <c r="I2758" s="46">
        <v>3.9666666666666664E-4</v>
      </c>
      <c r="J2758" s="46">
        <v>4.5333333333333337E-4</v>
      </c>
      <c r="K2758" s="46">
        <v>5.1000000000000004E-4</v>
      </c>
      <c r="L2758" s="47">
        <v>5.6666666666666671E-4</v>
      </c>
    </row>
    <row r="2759" spans="1:12" ht="12.75">
      <c r="A2759" s="41">
        <v>2712</v>
      </c>
      <c r="B2759" s="49" t="s">
        <v>1793</v>
      </c>
      <c r="C2759" s="46">
        <v>3.1333333333333339E-3</v>
      </c>
      <c r="D2759" s="46">
        <v>6.2666666666666678E-3</v>
      </c>
      <c r="E2759" s="46">
        <v>9.4000000000000021E-3</v>
      </c>
      <c r="F2759" s="46">
        <v>1.2533333333333336E-2</v>
      </c>
      <c r="G2759" s="46">
        <v>1.5666666666666669E-2</v>
      </c>
      <c r="H2759" s="46">
        <v>1.8800000000000004E-2</v>
      </c>
      <c r="I2759" s="46">
        <v>2.1933333333333339E-2</v>
      </c>
      <c r="J2759" s="46">
        <v>2.5066666666666675E-2</v>
      </c>
      <c r="K2759" s="46">
        <v>2.820000000000001E-2</v>
      </c>
      <c r="L2759" s="47">
        <v>3.1333333333333345E-2</v>
      </c>
    </row>
    <row r="2760" spans="1:12" ht="12.75">
      <c r="A2760" s="41">
        <v>2713</v>
      </c>
      <c r="B2760" s="49" t="s">
        <v>1794</v>
      </c>
      <c r="C2760" s="46">
        <v>8.6000000000000009E-4</v>
      </c>
      <c r="D2760" s="46">
        <v>1.7200000000000002E-3</v>
      </c>
      <c r="E2760" s="46">
        <v>2.5800000000000003E-3</v>
      </c>
      <c r="F2760" s="46">
        <v>3.4400000000000003E-3</v>
      </c>
      <c r="G2760" s="46">
        <v>4.3E-3</v>
      </c>
      <c r="H2760" s="46">
        <v>5.1599999999999997E-3</v>
      </c>
      <c r="I2760" s="46">
        <v>6.0199999999999993E-3</v>
      </c>
      <c r="J2760" s="46">
        <v>6.8800000000000007E-3</v>
      </c>
      <c r="K2760" s="46">
        <v>7.7400000000000004E-3</v>
      </c>
      <c r="L2760" s="47">
        <v>8.6000000000000017E-3</v>
      </c>
    </row>
    <row r="2761" spans="1:12" ht="25.5">
      <c r="A2761" s="41">
        <v>2714</v>
      </c>
      <c r="B2761" s="49" t="s">
        <v>1795</v>
      </c>
      <c r="C2761" s="46">
        <v>6.6333333333333327E-4</v>
      </c>
      <c r="D2761" s="46">
        <v>1.3266666666666665E-3</v>
      </c>
      <c r="E2761" s="46">
        <v>1.9899999999999996E-3</v>
      </c>
      <c r="F2761" s="46">
        <v>2.6533333333333331E-3</v>
      </c>
      <c r="G2761" s="46">
        <v>3.3166666666666665E-3</v>
      </c>
      <c r="H2761" s="46">
        <v>3.98E-3</v>
      </c>
      <c r="I2761" s="46">
        <v>4.6433333333333335E-3</v>
      </c>
      <c r="J2761" s="46">
        <v>5.306666666666667E-3</v>
      </c>
      <c r="K2761" s="46">
        <v>5.9699999999999996E-3</v>
      </c>
      <c r="L2761" s="47">
        <v>6.6333333333333331E-3</v>
      </c>
    </row>
    <row r="2762" spans="1:12" ht="12.75">
      <c r="A2762" s="41">
        <v>2715</v>
      </c>
      <c r="B2762" s="49" t="s">
        <v>1796</v>
      </c>
      <c r="C2762" s="46">
        <v>3.8000000000000002E-4</v>
      </c>
      <c r="D2762" s="46">
        <v>7.6000000000000004E-4</v>
      </c>
      <c r="E2762" s="46">
        <v>1.14E-3</v>
      </c>
      <c r="F2762" s="46">
        <v>1.5200000000000001E-3</v>
      </c>
      <c r="G2762" s="46">
        <v>1.8999999999999998E-3</v>
      </c>
      <c r="H2762" s="46">
        <v>2.2799999999999999E-3</v>
      </c>
      <c r="I2762" s="46">
        <v>2.6599999999999996E-3</v>
      </c>
      <c r="J2762" s="46">
        <v>3.0400000000000002E-3</v>
      </c>
      <c r="K2762" s="46">
        <v>3.4199999999999999E-3</v>
      </c>
      <c r="L2762" s="47">
        <v>3.7999999999999996E-3</v>
      </c>
    </row>
    <row r="2763" spans="1:12" ht="12.75">
      <c r="A2763" s="41">
        <v>2716</v>
      </c>
      <c r="B2763" s="49" t="s">
        <v>1797</v>
      </c>
      <c r="C2763" s="46">
        <v>4.1333333333333326E-4</v>
      </c>
      <c r="D2763" s="46">
        <v>8.2666666666666652E-4</v>
      </c>
      <c r="E2763" s="46">
        <v>1.2399999999999998E-3</v>
      </c>
      <c r="F2763" s="46">
        <v>1.653333333333333E-3</v>
      </c>
      <c r="G2763" s="46">
        <v>2.0666666666666663E-3</v>
      </c>
      <c r="H2763" s="46">
        <v>2.48E-3</v>
      </c>
      <c r="I2763" s="46">
        <v>2.8933333333333333E-3</v>
      </c>
      <c r="J2763" s="46">
        <v>3.3066666666666661E-3</v>
      </c>
      <c r="K2763" s="46">
        <v>3.7199999999999993E-3</v>
      </c>
      <c r="L2763" s="47">
        <v>4.1333333333333326E-3</v>
      </c>
    </row>
    <row r="2764" spans="1:12" ht="12.75">
      <c r="A2764" s="94" t="s">
        <v>1798</v>
      </c>
      <c r="B2764" s="94"/>
      <c r="C2764" s="43">
        <f t="shared" ref="C2764:L2764" si="14">SUM(C2429:C2763)</f>
        <v>1.2536666666666656</v>
      </c>
      <c r="D2764" s="43">
        <f t="shared" si="14"/>
        <v>2.5073333333333312</v>
      </c>
      <c r="E2764" s="43">
        <f t="shared" si="14"/>
        <v>3.7610000000000023</v>
      </c>
      <c r="F2764" s="43">
        <f t="shared" si="14"/>
        <v>5.0146666666666624</v>
      </c>
      <c r="G2764" s="43">
        <f t="shared" si="14"/>
        <v>6.2683333333333291</v>
      </c>
      <c r="H2764" s="43">
        <f t="shared" si="14"/>
        <v>7.5220000000000047</v>
      </c>
      <c r="I2764" s="43">
        <f t="shared" si="14"/>
        <v>8.7756666666666661</v>
      </c>
      <c r="J2764" s="43">
        <f t="shared" si="14"/>
        <v>10.029333333333325</v>
      </c>
      <c r="K2764" s="43">
        <f t="shared" si="14"/>
        <v>11.282999999999996</v>
      </c>
      <c r="L2764" s="43">
        <f t="shared" si="14"/>
        <v>12.53666666666666</v>
      </c>
    </row>
    <row r="2765" spans="1:12" ht="12.75">
      <c r="A2765" s="95" t="s">
        <v>1799</v>
      </c>
      <c r="B2765" s="95"/>
      <c r="C2765" s="95"/>
      <c r="D2765" s="95"/>
      <c r="E2765" s="95"/>
      <c r="F2765" s="95"/>
      <c r="G2765" s="95"/>
      <c r="H2765" s="95"/>
      <c r="I2765" s="95"/>
      <c r="J2765" s="95"/>
      <c r="K2765" s="95"/>
      <c r="L2765" s="95"/>
    </row>
    <row r="2766" spans="1:12" ht="12.75">
      <c r="A2766" s="41">
        <v>2717</v>
      </c>
      <c r="B2766" s="49" t="s">
        <v>1800</v>
      </c>
      <c r="C2766" s="51">
        <v>1.0003333333333333E-2</v>
      </c>
      <c r="D2766" s="51">
        <v>2.0006666666666666E-2</v>
      </c>
      <c r="E2766" s="51">
        <v>3.0009999999999998E-2</v>
      </c>
      <c r="F2766" s="51">
        <v>4.0013333333333331E-2</v>
      </c>
      <c r="G2766" s="51">
        <v>5.0016666666666661E-2</v>
      </c>
      <c r="H2766" s="51">
        <v>6.0019999999999997E-2</v>
      </c>
      <c r="I2766" s="51">
        <v>7.0023333333333326E-2</v>
      </c>
      <c r="J2766" s="51">
        <v>8.0026666666666663E-2</v>
      </c>
      <c r="K2766" s="51">
        <v>9.0029999999999999E-2</v>
      </c>
      <c r="L2766" s="52">
        <v>0.10003333333333334</v>
      </c>
    </row>
    <row r="2767" spans="1:12" ht="12.75">
      <c r="A2767" s="41">
        <v>2718</v>
      </c>
      <c r="B2767" s="49" t="s">
        <v>1801</v>
      </c>
      <c r="C2767" s="51">
        <v>9.6000000000000009E-3</v>
      </c>
      <c r="D2767" s="51">
        <v>1.9200000000000002E-2</v>
      </c>
      <c r="E2767" s="51">
        <v>2.8800000000000003E-2</v>
      </c>
      <c r="F2767" s="51">
        <v>3.8400000000000004E-2</v>
      </c>
      <c r="G2767" s="51">
        <v>4.8000000000000001E-2</v>
      </c>
      <c r="H2767" s="51">
        <v>5.7600000000000005E-2</v>
      </c>
      <c r="I2767" s="51">
        <v>6.720000000000001E-2</v>
      </c>
      <c r="J2767" s="51">
        <v>7.6800000000000007E-2</v>
      </c>
      <c r="K2767" s="51">
        <v>8.6400000000000018E-2</v>
      </c>
      <c r="L2767" s="52">
        <v>9.600000000000003E-2</v>
      </c>
    </row>
    <row r="2768" spans="1:12" ht="12.75">
      <c r="A2768" s="41">
        <v>2719</v>
      </c>
      <c r="B2768" s="49" t="s">
        <v>1801</v>
      </c>
      <c r="C2768" s="51">
        <v>1.8400000000000001E-3</v>
      </c>
      <c r="D2768" s="51">
        <v>3.6800000000000001E-3</v>
      </c>
      <c r="E2768" s="51">
        <v>5.5200000000000006E-3</v>
      </c>
      <c r="F2768" s="51">
        <v>7.3600000000000002E-3</v>
      </c>
      <c r="G2768" s="51">
        <v>9.1999999999999998E-3</v>
      </c>
      <c r="H2768" s="51">
        <v>1.1040000000000001E-2</v>
      </c>
      <c r="I2768" s="51">
        <v>1.2879999999999999E-2</v>
      </c>
      <c r="J2768" s="51">
        <v>1.472E-2</v>
      </c>
      <c r="K2768" s="51">
        <v>1.6560000000000002E-2</v>
      </c>
      <c r="L2768" s="52">
        <v>1.8400000000000003E-2</v>
      </c>
    </row>
    <row r="2769" spans="1:12" ht="12.75">
      <c r="A2769" s="41">
        <v>2720</v>
      </c>
      <c r="B2769" s="49" t="s">
        <v>1801</v>
      </c>
      <c r="C2769" s="51">
        <v>5.9000000000000003E-4</v>
      </c>
      <c r="D2769" s="51">
        <v>1.1800000000000001E-3</v>
      </c>
      <c r="E2769" s="51">
        <v>1.7700000000000001E-3</v>
      </c>
      <c r="F2769" s="51">
        <v>2.3600000000000001E-3</v>
      </c>
      <c r="G2769" s="51">
        <v>2.9499999999999995E-3</v>
      </c>
      <c r="H2769" s="51">
        <v>3.5399999999999997E-3</v>
      </c>
      <c r="I2769" s="51">
        <v>4.1299999999999991E-3</v>
      </c>
      <c r="J2769" s="51">
        <v>4.7199999999999994E-3</v>
      </c>
      <c r="K2769" s="51">
        <v>5.3099999999999987E-3</v>
      </c>
      <c r="L2769" s="52">
        <v>5.899999999999999E-3</v>
      </c>
    </row>
    <row r="2770" spans="1:12" ht="12.75">
      <c r="A2770" s="41">
        <v>2721</v>
      </c>
      <c r="B2770" s="49" t="s">
        <v>1801</v>
      </c>
      <c r="C2770" s="51">
        <v>4.306666666666667E-3</v>
      </c>
      <c r="D2770" s="51">
        <v>8.613333333333334E-3</v>
      </c>
      <c r="E2770" s="51">
        <v>1.2920000000000001E-2</v>
      </c>
      <c r="F2770" s="51">
        <v>1.7226666666666668E-2</v>
      </c>
      <c r="G2770" s="51">
        <v>2.1533333333333335E-2</v>
      </c>
      <c r="H2770" s="51">
        <v>2.5840000000000002E-2</v>
      </c>
      <c r="I2770" s="51">
        <v>3.0146666666666669E-2</v>
      </c>
      <c r="J2770" s="51">
        <v>3.4453333333333336E-2</v>
      </c>
      <c r="K2770" s="51">
        <v>3.876000000000001E-2</v>
      </c>
      <c r="L2770" s="52">
        <v>4.3066666666666677E-2</v>
      </c>
    </row>
    <row r="2771" spans="1:12" ht="12.75">
      <c r="A2771" s="41">
        <v>2722</v>
      </c>
      <c r="B2771" s="49" t="s">
        <v>1801</v>
      </c>
      <c r="C2771" s="51">
        <v>6.6666666666666675E-6</v>
      </c>
      <c r="D2771" s="51">
        <v>1.3333333333333335E-5</v>
      </c>
      <c r="E2771" s="51">
        <v>2.0000000000000002E-5</v>
      </c>
      <c r="F2771" s="51">
        <v>2.666666666666667E-5</v>
      </c>
      <c r="G2771" s="51">
        <v>3.3333333333333335E-5</v>
      </c>
      <c r="H2771" s="51">
        <v>3.9999999999999996E-5</v>
      </c>
      <c r="I2771" s="51">
        <v>4.6666666666666665E-5</v>
      </c>
      <c r="J2771" s="51">
        <v>5.3333333333333333E-5</v>
      </c>
      <c r="K2771" s="51">
        <v>5.9999999999999995E-5</v>
      </c>
      <c r="L2771" s="52">
        <v>6.6666666666666656E-5</v>
      </c>
    </row>
    <row r="2772" spans="1:12" ht="12.75">
      <c r="A2772" s="41">
        <v>2723</v>
      </c>
      <c r="B2772" s="49" t="s">
        <v>1801</v>
      </c>
      <c r="C2772" s="51">
        <v>1.1210000000000001E-2</v>
      </c>
      <c r="D2772" s="51">
        <v>2.2420000000000002E-2</v>
      </c>
      <c r="E2772" s="51">
        <v>3.3630000000000007E-2</v>
      </c>
      <c r="F2772" s="51">
        <v>4.4840000000000005E-2</v>
      </c>
      <c r="G2772" s="51">
        <v>5.6050000000000003E-2</v>
      </c>
      <c r="H2772" s="51">
        <v>6.726E-2</v>
      </c>
      <c r="I2772" s="51">
        <v>7.8469999999999998E-2</v>
      </c>
      <c r="J2772" s="51">
        <v>8.9679999999999996E-2</v>
      </c>
      <c r="K2772" s="51">
        <v>0.10089000000000001</v>
      </c>
      <c r="L2772" s="52">
        <v>0.11210000000000001</v>
      </c>
    </row>
    <row r="2773" spans="1:12" ht="51">
      <c r="A2773" s="41">
        <v>2724</v>
      </c>
      <c r="B2773" s="49" t="s">
        <v>1802</v>
      </c>
      <c r="C2773" s="51">
        <v>1.0456666666666666E-2</v>
      </c>
      <c r="D2773" s="51">
        <v>2.0913333333333332E-2</v>
      </c>
      <c r="E2773" s="51">
        <v>3.1369999999999995E-2</v>
      </c>
      <c r="F2773" s="51">
        <v>4.1826666666666665E-2</v>
      </c>
      <c r="G2773" s="51">
        <v>5.2283333333333334E-2</v>
      </c>
      <c r="H2773" s="51">
        <v>6.273999999999999E-2</v>
      </c>
      <c r="I2773" s="51">
        <v>7.319666666666666E-2</v>
      </c>
      <c r="J2773" s="51">
        <v>8.365333333333333E-2</v>
      </c>
      <c r="K2773" s="51">
        <v>9.4109999999999985E-2</v>
      </c>
      <c r="L2773" s="52">
        <v>0.10456666666666664</v>
      </c>
    </row>
    <row r="2774" spans="1:12" ht="25.5">
      <c r="A2774" s="41">
        <v>2725</v>
      </c>
      <c r="B2774" s="49" t="s">
        <v>1803</v>
      </c>
      <c r="C2774" s="51">
        <v>4.3533333333333332E-3</v>
      </c>
      <c r="D2774" s="51">
        <v>8.7066666666666664E-3</v>
      </c>
      <c r="E2774" s="51">
        <v>1.3059999999999999E-2</v>
      </c>
      <c r="F2774" s="51">
        <v>1.7413333333333333E-2</v>
      </c>
      <c r="G2774" s="51">
        <v>2.1766666666666667E-2</v>
      </c>
      <c r="H2774" s="51">
        <v>2.6119999999999997E-2</v>
      </c>
      <c r="I2774" s="51">
        <v>3.0473333333333331E-2</v>
      </c>
      <c r="J2774" s="51">
        <v>3.4826666666666665E-2</v>
      </c>
      <c r="K2774" s="51">
        <v>3.918E-2</v>
      </c>
      <c r="L2774" s="52">
        <v>4.3533333333333334E-2</v>
      </c>
    </row>
    <row r="2775" spans="1:12" ht="12.75">
      <c r="A2775" s="41">
        <v>2726</v>
      </c>
      <c r="B2775" s="49" t="s">
        <v>1804</v>
      </c>
      <c r="C2775" s="51">
        <v>3.4933333333333327E-3</v>
      </c>
      <c r="D2775" s="51">
        <v>6.9866666666666653E-3</v>
      </c>
      <c r="E2775" s="51">
        <v>1.0479999999999998E-2</v>
      </c>
      <c r="F2775" s="51">
        <v>1.3973333333333331E-2</v>
      </c>
      <c r="G2775" s="51">
        <v>1.7466666666666665E-2</v>
      </c>
      <c r="H2775" s="51">
        <v>2.0959999999999999E-2</v>
      </c>
      <c r="I2775" s="51">
        <v>2.4453333333333334E-2</v>
      </c>
      <c r="J2775" s="51">
        <v>2.7946666666666661E-2</v>
      </c>
      <c r="K2775" s="51">
        <v>3.1439999999999996E-2</v>
      </c>
      <c r="L2775" s="52">
        <v>3.4933333333333323E-2</v>
      </c>
    </row>
    <row r="2776" spans="1:12" ht="25.5">
      <c r="A2776" s="41">
        <v>2727</v>
      </c>
      <c r="B2776" s="49" t="s">
        <v>1805</v>
      </c>
      <c r="C2776" s="51">
        <v>4.0166666666666666E-3</v>
      </c>
      <c r="D2776" s="51">
        <v>8.0333333333333333E-3</v>
      </c>
      <c r="E2776" s="51">
        <v>1.205E-2</v>
      </c>
      <c r="F2776" s="51">
        <v>1.6066666666666667E-2</v>
      </c>
      <c r="G2776" s="51">
        <v>2.0083333333333335E-2</v>
      </c>
      <c r="H2776" s="51">
        <v>2.4100000000000003E-2</v>
      </c>
      <c r="I2776" s="51">
        <v>2.8116666666666672E-2</v>
      </c>
      <c r="J2776" s="51">
        <v>3.213333333333334E-2</v>
      </c>
      <c r="K2776" s="51">
        <v>3.6150000000000009E-2</v>
      </c>
      <c r="L2776" s="52">
        <v>4.0166666666666677E-2</v>
      </c>
    </row>
    <row r="2777" spans="1:12" ht="12.75">
      <c r="A2777" s="41">
        <v>2728</v>
      </c>
      <c r="B2777" s="49" t="s">
        <v>1806</v>
      </c>
      <c r="C2777" s="51">
        <v>1.8199999999999998E-3</v>
      </c>
      <c r="D2777" s="51">
        <v>3.6399999999999996E-3</v>
      </c>
      <c r="E2777" s="51">
        <v>5.4599999999999996E-3</v>
      </c>
      <c r="F2777" s="51">
        <v>7.2799999999999991E-3</v>
      </c>
      <c r="G2777" s="51">
        <v>9.1000000000000004E-3</v>
      </c>
      <c r="H2777" s="51">
        <v>1.0919999999999999E-2</v>
      </c>
      <c r="I2777" s="51">
        <v>1.2740000000000001E-2</v>
      </c>
      <c r="J2777" s="51">
        <v>1.456E-2</v>
      </c>
      <c r="K2777" s="51">
        <v>1.6380000000000002E-2</v>
      </c>
      <c r="L2777" s="52">
        <v>1.8200000000000001E-2</v>
      </c>
    </row>
    <row r="2778" spans="1:12" ht="12.75">
      <c r="A2778" s="41">
        <v>2729</v>
      </c>
      <c r="B2778" s="49" t="s">
        <v>1807</v>
      </c>
      <c r="C2778" s="51">
        <v>2.9333333333333327E-4</v>
      </c>
      <c r="D2778" s="51">
        <v>5.8666666666666654E-4</v>
      </c>
      <c r="E2778" s="51">
        <v>8.7999999999999981E-4</v>
      </c>
      <c r="F2778" s="51">
        <v>1.1733333333333331E-3</v>
      </c>
      <c r="G2778" s="51">
        <v>1.4666666666666665E-3</v>
      </c>
      <c r="H2778" s="51">
        <v>1.7599999999999998E-3</v>
      </c>
      <c r="I2778" s="51">
        <v>2.0533333333333332E-3</v>
      </c>
      <c r="J2778" s="51">
        <v>2.3466666666666666E-3</v>
      </c>
      <c r="K2778" s="51">
        <v>2.64E-3</v>
      </c>
      <c r="L2778" s="52">
        <v>2.9333333333333329E-3</v>
      </c>
    </row>
    <row r="2779" spans="1:12" ht="12.75">
      <c r="A2779" s="41">
        <v>2730</v>
      </c>
      <c r="B2779" s="49" t="s">
        <v>1808</v>
      </c>
      <c r="C2779" s="51">
        <v>6.8066666666666666E-3</v>
      </c>
      <c r="D2779" s="51">
        <v>1.3613333333333333E-2</v>
      </c>
      <c r="E2779" s="51">
        <v>2.0420000000000001E-2</v>
      </c>
      <c r="F2779" s="51">
        <v>2.7226666666666666E-2</v>
      </c>
      <c r="G2779" s="51">
        <v>3.4033333333333332E-2</v>
      </c>
      <c r="H2779" s="51">
        <v>4.0840000000000001E-2</v>
      </c>
      <c r="I2779" s="51">
        <v>4.764666666666667E-2</v>
      </c>
      <c r="J2779" s="51">
        <v>5.445333333333334E-2</v>
      </c>
      <c r="K2779" s="51">
        <v>6.1260000000000009E-2</v>
      </c>
      <c r="L2779" s="52">
        <v>6.8066666666666678E-2</v>
      </c>
    </row>
    <row r="2780" spans="1:12" ht="12.75">
      <c r="A2780" s="41">
        <v>2731</v>
      </c>
      <c r="B2780" s="49" t="s">
        <v>1809</v>
      </c>
      <c r="C2780" s="51">
        <v>3.14E-3</v>
      </c>
      <c r="D2780" s="51">
        <v>6.28E-3</v>
      </c>
      <c r="E2780" s="51">
        <v>9.4199999999999996E-3</v>
      </c>
      <c r="F2780" s="51">
        <v>1.256E-2</v>
      </c>
      <c r="G2780" s="51">
        <v>1.5699999999999999E-2</v>
      </c>
      <c r="H2780" s="51">
        <v>1.8839999999999996E-2</v>
      </c>
      <c r="I2780" s="51">
        <v>2.1979999999999996E-2</v>
      </c>
      <c r="J2780" s="51">
        <v>2.5119999999999996E-2</v>
      </c>
      <c r="K2780" s="51">
        <v>2.8259999999999993E-2</v>
      </c>
      <c r="L2780" s="52">
        <v>3.139999999999999E-2</v>
      </c>
    </row>
    <row r="2781" spans="1:12" ht="12.75">
      <c r="A2781" s="41">
        <v>2732</v>
      </c>
      <c r="B2781" s="49" t="s">
        <v>1810</v>
      </c>
      <c r="C2781" s="51">
        <v>1.3223333333333333E-2</v>
      </c>
      <c r="D2781" s="51">
        <v>2.6446666666666667E-2</v>
      </c>
      <c r="E2781" s="51">
        <v>3.9669999999999997E-2</v>
      </c>
      <c r="F2781" s="51">
        <v>5.2893333333333334E-2</v>
      </c>
      <c r="G2781" s="51">
        <v>6.6116666666666671E-2</v>
      </c>
      <c r="H2781" s="51">
        <v>7.9339999999999994E-2</v>
      </c>
      <c r="I2781" s="51">
        <v>9.2563333333333331E-2</v>
      </c>
      <c r="J2781" s="51">
        <v>0.10578666666666667</v>
      </c>
      <c r="K2781" s="51">
        <v>0.11900999999999999</v>
      </c>
      <c r="L2781" s="52">
        <v>0.13223333333333331</v>
      </c>
    </row>
    <row r="2782" spans="1:12" ht="38.25">
      <c r="A2782" s="41">
        <v>2733</v>
      </c>
      <c r="B2782" s="49" t="s">
        <v>1811</v>
      </c>
      <c r="C2782" s="51">
        <v>8.4666666666666668E-4</v>
      </c>
      <c r="D2782" s="51">
        <v>1.6933333333333334E-3</v>
      </c>
      <c r="E2782" s="51">
        <v>2.5400000000000002E-3</v>
      </c>
      <c r="F2782" s="51">
        <v>3.3866666666666667E-3</v>
      </c>
      <c r="G2782" s="51">
        <v>4.2333333333333337E-3</v>
      </c>
      <c r="H2782" s="51">
        <v>5.0800000000000012E-3</v>
      </c>
      <c r="I2782" s="51">
        <v>5.9266666666666678E-3</v>
      </c>
      <c r="J2782" s="51">
        <v>6.7733333333333343E-3</v>
      </c>
      <c r="K2782" s="51">
        <v>7.6200000000000018E-3</v>
      </c>
      <c r="L2782" s="52">
        <v>8.4666666666666692E-3</v>
      </c>
    </row>
    <row r="2783" spans="1:12" ht="25.5">
      <c r="A2783" s="41">
        <v>2734</v>
      </c>
      <c r="B2783" s="49" t="s">
        <v>1812</v>
      </c>
      <c r="C2783" s="51">
        <v>5.4673333333333324E-2</v>
      </c>
      <c r="D2783" s="51">
        <v>0.10934666666666665</v>
      </c>
      <c r="E2783" s="51">
        <v>0.16401999999999997</v>
      </c>
      <c r="F2783" s="51">
        <v>0.2186933333333333</v>
      </c>
      <c r="G2783" s="51">
        <v>0.27336666666666665</v>
      </c>
      <c r="H2783" s="51">
        <v>0.32804</v>
      </c>
      <c r="I2783" s="51">
        <v>0.38271333333333335</v>
      </c>
      <c r="J2783" s="51">
        <v>0.43738666666666659</v>
      </c>
      <c r="K2783" s="51">
        <v>0.49205999999999994</v>
      </c>
      <c r="L2783" s="52">
        <v>0.54673333333333318</v>
      </c>
    </row>
    <row r="2784" spans="1:12" ht="38.25">
      <c r="A2784" s="41">
        <v>2735</v>
      </c>
      <c r="B2784" s="49" t="s">
        <v>1813</v>
      </c>
      <c r="C2784" s="51">
        <v>1.1326666666666665E-2</v>
      </c>
      <c r="D2784" s="51">
        <v>2.2653333333333331E-2</v>
      </c>
      <c r="E2784" s="51">
        <v>3.3979999999999996E-2</v>
      </c>
      <c r="F2784" s="51">
        <v>4.5306666666666662E-2</v>
      </c>
      <c r="G2784" s="51">
        <v>5.6633333333333334E-2</v>
      </c>
      <c r="H2784" s="51">
        <v>6.7960000000000007E-2</v>
      </c>
      <c r="I2784" s="51">
        <v>7.9286666666666672E-2</v>
      </c>
      <c r="J2784" s="51">
        <v>9.0613333333333337E-2</v>
      </c>
      <c r="K2784" s="51">
        <v>0.10194</v>
      </c>
      <c r="L2784" s="52">
        <v>0.11326666666666667</v>
      </c>
    </row>
    <row r="2785" spans="1:12" ht="38.25">
      <c r="A2785" s="41">
        <v>2736</v>
      </c>
      <c r="B2785" s="49" t="s">
        <v>1814</v>
      </c>
      <c r="C2785" s="51">
        <v>1.1666666666666665E-3</v>
      </c>
      <c r="D2785" s="51">
        <v>2.3333333333333331E-3</v>
      </c>
      <c r="E2785" s="51">
        <v>3.4999999999999996E-3</v>
      </c>
      <c r="F2785" s="51">
        <v>4.6666666666666662E-3</v>
      </c>
      <c r="G2785" s="51">
        <v>5.8333333333333327E-3</v>
      </c>
      <c r="H2785" s="51">
        <v>6.9999999999999993E-3</v>
      </c>
      <c r="I2785" s="51">
        <v>8.1666666666666658E-3</v>
      </c>
      <c r="J2785" s="51">
        <v>9.3333333333333324E-3</v>
      </c>
      <c r="K2785" s="51">
        <v>1.0499999999999997E-2</v>
      </c>
      <c r="L2785" s="52">
        <v>1.1666666666666664E-2</v>
      </c>
    </row>
    <row r="2786" spans="1:12" ht="12.75">
      <c r="A2786" s="41">
        <v>2737</v>
      </c>
      <c r="B2786" s="49" t="s">
        <v>1815</v>
      </c>
      <c r="C2786" s="51">
        <v>9.2666666666666657E-4</v>
      </c>
      <c r="D2786" s="51">
        <v>1.8533333333333331E-3</v>
      </c>
      <c r="E2786" s="51">
        <v>2.7799999999999995E-3</v>
      </c>
      <c r="F2786" s="51">
        <v>3.7066666666666663E-3</v>
      </c>
      <c r="G2786" s="51">
        <v>4.6333333333333331E-3</v>
      </c>
      <c r="H2786" s="51">
        <v>5.5599999999999998E-3</v>
      </c>
      <c r="I2786" s="51">
        <v>6.4866666666666666E-3</v>
      </c>
      <c r="J2786" s="51">
        <v>7.4133333333333325E-3</v>
      </c>
      <c r="K2786" s="51">
        <v>8.3400000000000002E-3</v>
      </c>
      <c r="L2786" s="52">
        <v>9.2666666666666661E-3</v>
      </c>
    </row>
    <row r="2787" spans="1:12" ht="38.25">
      <c r="A2787" s="41">
        <v>2738</v>
      </c>
      <c r="B2787" s="49" t="s">
        <v>1816</v>
      </c>
      <c r="C2787" s="51">
        <v>3.8333333333333329E-4</v>
      </c>
      <c r="D2787" s="51">
        <v>7.6666666666666658E-4</v>
      </c>
      <c r="E2787" s="51">
        <v>1.15E-3</v>
      </c>
      <c r="F2787" s="51">
        <v>1.5333333333333332E-3</v>
      </c>
      <c r="G2787" s="51">
        <v>1.9166666666666663E-3</v>
      </c>
      <c r="H2787" s="51">
        <v>2.3E-3</v>
      </c>
      <c r="I2787" s="51">
        <v>2.6833333333333331E-3</v>
      </c>
      <c r="J2787" s="51">
        <v>3.0666666666666663E-3</v>
      </c>
      <c r="K2787" s="51">
        <v>3.4499999999999999E-3</v>
      </c>
      <c r="L2787" s="52">
        <v>3.8333333333333336E-3</v>
      </c>
    </row>
    <row r="2788" spans="1:12" ht="25.5">
      <c r="A2788" s="41">
        <v>2739</v>
      </c>
      <c r="B2788" s="49" t="s">
        <v>1817</v>
      </c>
      <c r="C2788" s="51">
        <v>4.9600000000000009E-3</v>
      </c>
      <c r="D2788" s="51">
        <v>9.9200000000000017E-3</v>
      </c>
      <c r="E2788" s="51">
        <v>1.4880000000000003E-2</v>
      </c>
      <c r="F2788" s="51">
        <v>1.9840000000000003E-2</v>
      </c>
      <c r="G2788" s="51">
        <v>2.4800000000000003E-2</v>
      </c>
      <c r="H2788" s="51">
        <v>2.9760000000000002E-2</v>
      </c>
      <c r="I2788" s="51">
        <v>3.4720000000000001E-2</v>
      </c>
      <c r="J2788" s="51">
        <v>3.968E-2</v>
      </c>
      <c r="K2788" s="51">
        <v>4.4639999999999999E-2</v>
      </c>
      <c r="L2788" s="52">
        <v>4.9600000000000005E-2</v>
      </c>
    </row>
    <row r="2789" spans="1:12" ht="25.5">
      <c r="A2789" s="41">
        <v>2740</v>
      </c>
      <c r="B2789" s="49" t="s">
        <v>1817</v>
      </c>
      <c r="C2789" s="51">
        <v>1.2140000000000001E-2</v>
      </c>
      <c r="D2789" s="51">
        <v>2.4280000000000003E-2</v>
      </c>
      <c r="E2789" s="51">
        <v>3.6420000000000008E-2</v>
      </c>
      <c r="F2789" s="51">
        <v>4.8560000000000006E-2</v>
      </c>
      <c r="G2789" s="51">
        <v>6.0700000000000004E-2</v>
      </c>
      <c r="H2789" s="51">
        <v>7.2840000000000016E-2</v>
      </c>
      <c r="I2789" s="51">
        <v>8.4980000000000014E-2</v>
      </c>
      <c r="J2789" s="51">
        <v>9.7120000000000012E-2</v>
      </c>
      <c r="K2789" s="51">
        <v>0.10926000000000002</v>
      </c>
      <c r="L2789" s="52">
        <v>0.12140000000000004</v>
      </c>
    </row>
    <row r="2790" spans="1:12" ht="25.5">
      <c r="A2790" s="41">
        <v>2741</v>
      </c>
      <c r="B2790" s="49" t="s">
        <v>1817</v>
      </c>
      <c r="C2790" s="51">
        <v>2.1486666666666668E-2</v>
      </c>
      <c r="D2790" s="51">
        <v>4.2973333333333336E-2</v>
      </c>
      <c r="E2790" s="51">
        <v>6.4460000000000003E-2</v>
      </c>
      <c r="F2790" s="51">
        <v>8.5946666666666671E-2</v>
      </c>
      <c r="G2790" s="51">
        <v>0.10743333333333334</v>
      </c>
      <c r="H2790" s="51">
        <v>0.12892000000000001</v>
      </c>
      <c r="I2790" s="51">
        <v>0.15040666666666669</v>
      </c>
      <c r="J2790" s="51">
        <v>0.17189333333333334</v>
      </c>
      <c r="K2790" s="51">
        <v>0.19338</v>
      </c>
      <c r="L2790" s="52">
        <v>0.21486666666666668</v>
      </c>
    </row>
    <row r="2791" spans="1:12" ht="25.5">
      <c r="A2791" s="41">
        <v>2742</v>
      </c>
      <c r="B2791" s="49" t="s">
        <v>1817</v>
      </c>
      <c r="C2791" s="51">
        <v>1.8423333333333333E-2</v>
      </c>
      <c r="D2791" s="51">
        <v>3.6846666666666666E-2</v>
      </c>
      <c r="E2791" s="51">
        <v>5.527E-2</v>
      </c>
      <c r="F2791" s="51">
        <v>7.3693333333333333E-2</v>
      </c>
      <c r="G2791" s="51">
        <v>9.2116666666666666E-2</v>
      </c>
      <c r="H2791" s="51">
        <v>0.11054</v>
      </c>
      <c r="I2791" s="51">
        <v>0.12896333333333332</v>
      </c>
      <c r="J2791" s="51">
        <v>0.14738666666666667</v>
      </c>
      <c r="K2791" s="51">
        <v>0.16581000000000001</v>
      </c>
      <c r="L2791" s="52">
        <v>0.18423333333333333</v>
      </c>
    </row>
    <row r="2792" spans="1:12" ht="38.25">
      <c r="A2792" s="41">
        <v>2743</v>
      </c>
      <c r="B2792" s="49" t="s">
        <v>1818</v>
      </c>
      <c r="C2792" s="51">
        <v>1.4666666666666666E-2</v>
      </c>
      <c r="D2792" s="51">
        <v>2.9333333333333333E-2</v>
      </c>
      <c r="E2792" s="51">
        <v>4.3999999999999997E-2</v>
      </c>
      <c r="F2792" s="51">
        <v>5.8666666666666666E-2</v>
      </c>
      <c r="G2792" s="51">
        <v>7.3333333333333334E-2</v>
      </c>
      <c r="H2792" s="51">
        <v>8.7999999999999995E-2</v>
      </c>
      <c r="I2792" s="51">
        <v>0.10266666666666666</v>
      </c>
      <c r="J2792" s="51">
        <v>0.11733333333333332</v>
      </c>
      <c r="K2792" s="51">
        <v>0.13199999999999998</v>
      </c>
      <c r="L2792" s="52">
        <v>0.14666666666666664</v>
      </c>
    </row>
    <row r="2793" spans="1:12" ht="38.25">
      <c r="A2793" s="41">
        <v>2744</v>
      </c>
      <c r="B2793" s="49" t="s">
        <v>1819</v>
      </c>
      <c r="C2793" s="51">
        <v>2.2793333333333332E-2</v>
      </c>
      <c r="D2793" s="51">
        <v>4.5586666666666664E-2</v>
      </c>
      <c r="E2793" s="51">
        <v>6.8379999999999996E-2</v>
      </c>
      <c r="F2793" s="51">
        <v>9.1173333333333328E-2</v>
      </c>
      <c r="G2793" s="51">
        <v>0.11396666666666666</v>
      </c>
      <c r="H2793" s="51">
        <v>0.13675999999999999</v>
      </c>
      <c r="I2793" s="51">
        <v>0.15955333333333332</v>
      </c>
      <c r="J2793" s="51">
        <v>0.18234666666666666</v>
      </c>
      <c r="K2793" s="51">
        <v>0.20513999999999999</v>
      </c>
      <c r="L2793" s="52">
        <v>0.22793333333333332</v>
      </c>
    </row>
    <row r="2794" spans="1:12" ht="63.75">
      <c r="A2794" s="41">
        <v>2745</v>
      </c>
      <c r="B2794" s="49" t="s">
        <v>1820</v>
      </c>
      <c r="C2794" s="51">
        <v>1.3333333333333335E-3</v>
      </c>
      <c r="D2794" s="51">
        <v>2.666666666666667E-3</v>
      </c>
      <c r="E2794" s="51">
        <v>4.0000000000000001E-3</v>
      </c>
      <c r="F2794" s="51">
        <v>5.333333333333334E-3</v>
      </c>
      <c r="G2794" s="51">
        <v>6.6666666666666662E-3</v>
      </c>
      <c r="H2794" s="51">
        <v>8.0000000000000002E-3</v>
      </c>
      <c r="I2794" s="51">
        <v>9.3333333333333324E-3</v>
      </c>
      <c r="J2794" s="51">
        <v>1.0666666666666666E-2</v>
      </c>
      <c r="K2794" s="51">
        <v>1.2E-2</v>
      </c>
      <c r="L2794" s="52">
        <v>1.3333333333333332E-2</v>
      </c>
    </row>
    <row r="2795" spans="1:12" ht="12.75">
      <c r="A2795" s="41">
        <v>2746</v>
      </c>
      <c r="B2795" s="49" t="s">
        <v>1821</v>
      </c>
      <c r="C2795" s="51">
        <v>2.2333333333333333E-4</v>
      </c>
      <c r="D2795" s="51">
        <v>4.4666666666666666E-4</v>
      </c>
      <c r="E2795" s="51">
        <v>6.7000000000000002E-4</v>
      </c>
      <c r="F2795" s="51">
        <v>8.9333333333333333E-4</v>
      </c>
      <c r="G2795" s="51">
        <v>1.1166666666666668E-3</v>
      </c>
      <c r="H2795" s="51">
        <v>1.34E-3</v>
      </c>
      <c r="I2795" s="51">
        <v>1.5633333333333337E-3</v>
      </c>
      <c r="J2795" s="51">
        <v>1.7866666666666669E-3</v>
      </c>
      <c r="K2795" s="51">
        <v>2.0100000000000005E-3</v>
      </c>
      <c r="L2795" s="52">
        <v>2.2333333333333337E-3</v>
      </c>
    </row>
    <row r="2796" spans="1:12" ht="12.75">
      <c r="A2796" s="41">
        <v>2747</v>
      </c>
      <c r="B2796" s="49" t="s">
        <v>1822</v>
      </c>
      <c r="C2796" s="51">
        <v>1.1533333333333335E-3</v>
      </c>
      <c r="D2796" s="51">
        <v>2.3066666666666669E-3</v>
      </c>
      <c r="E2796" s="51">
        <v>3.4600000000000004E-3</v>
      </c>
      <c r="F2796" s="51">
        <v>4.6133333333333339E-3</v>
      </c>
      <c r="G2796" s="51">
        <v>5.7666666666666665E-3</v>
      </c>
      <c r="H2796" s="51">
        <v>6.9200000000000008E-3</v>
      </c>
      <c r="I2796" s="51">
        <v>8.0733333333333351E-3</v>
      </c>
      <c r="J2796" s="51">
        <v>9.2266666666666677E-3</v>
      </c>
      <c r="K2796" s="51">
        <v>1.0380000000000002E-2</v>
      </c>
      <c r="L2796" s="52">
        <v>1.1533333333333336E-2</v>
      </c>
    </row>
    <row r="2797" spans="1:12" ht="12.75">
      <c r="A2797" s="41">
        <v>2748</v>
      </c>
      <c r="B2797" s="49" t="s">
        <v>1823</v>
      </c>
      <c r="C2797" s="51">
        <v>2.6199999999999999E-3</v>
      </c>
      <c r="D2797" s="51">
        <v>5.2399999999999999E-3</v>
      </c>
      <c r="E2797" s="51">
        <v>7.8599999999999989E-3</v>
      </c>
      <c r="F2797" s="51">
        <v>1.048E-2</v>
      </c>
      <c r="G2797" s="51">
        <v>1.3099999999999999E-2</v>
      </c>
      <c r="H2797" s="51">
        <v>1.5719999999999998E-2</v>
      </c>
      <c r="I2797" s="51">
        <v>1.8340000000000002E-2</v>
      </c>
      <c r="J2797" s="51">
        <v>2.0959999999999999E-2</v>
      </c>
      <c r="K2797" s="51">
        <v>2.3580000000000004E-2</v>
      </c>
      <c r="L2797" s="52">
        <v>2.6200000000000001E-2</v>
      </c>
    </row>
    <row r="2798" spans="1:12" ht="12.75">
      <c r="A2798" s="41">
        <v>2749</v>
      </c>
      <c r="B2798" s="49" t="s">
        <v>1824</v>
      </c>
      <c r="C2798" s="51">
        <v>3.8933333333333328E-3</v>
      </c>
      <c r="D2798" s="51">
        <v>7.7866666666666657E-3</v>
      </c>
      <c r="E2798" s="51">
        <v>1.1679999999999999E-2</v>
      </c>
      <c r="F2798" s="51">
        <v>1.5573333333333331E-2</v>
      </c>
      <c r="G2798" s="51">
        <v>1.9466666666666667E-2</v>
      </c>
      <c r="H2798" s="51">
        <v>2.3359999999999999E-2</v>
      </c>
      <c r="I2798" s="51">
        <v>2.7253333333333331E-2</v>
      </c>
      <c r="J2798" s="51">
        <v>3.1146666666666663E-2</v>
      </c>
      <c r="K2798" s="51">
        <v>3.5040000000000002E-2</v>
      </c>
      <c r="L2798" s="52">
        <v>3.8933333333333334E-2</v>
      </c>
    </row>
    <row r="2799" spans="1:12" ht="38.25">
      <c r="A2799" s="41">
        <v>2750</v>
      </c>
      <c r="B2799" s="49" t="s">
        <v>1825</v>
      </c>
      <c r="C2799" s="51">
        <v>9.3000000000000005E-4</v>
      </c>
      <c r="D2799" s="51">
        <v>1.8600000000000001E-3</v>
      </c>
      <c r="E2799" s="51">
        <v>2.7899999999999999E-3</v>
      </c>
      <c r="F2799" s="51">
        <v>3.7200000000000002E-3</v>
      </c>
      <c r="G2799" s="51">
        <v>4.6499999999999996E-3</v>
      </c>
      <c r="H2799" s="51">
        <v>5.5799999999999999E-3</v>
      </c>
      <c r="I2799" s="51">
        <v>6.5100000000000002E-3</v>
      </c>
      <c r="J2799" s="51">
        <v>7.4400000000000004E-3</v>
      </c>
      <c r="K2799" s="51">
        <v>8.369999999999999E-3</v>
      </c>
      <c r="L2799" s="52">
        <v>9.2999999999999992E-3</v>
      </c>
    </row>
    <row r="2800" spans="1:12" ht="38.25">
      <c r="A2800" s="41">
        <v>2751</v>
      </c>
      <c r="B2800" s="49" t="s">
        <v>1825</v>
      </c>
      <c r="C2800" s="51">
        <v>1.4333333333333333E-3</v>
      </c>
      <c r="D2800" s="51">
        <v>2.8666666666666667E-3</v>
      </c>
      <c r="E2800" s="51">
        <v>4.3E-3</v>
      </c>
      <c r="F2800" s="51">
        <v>5.7333333333333333E-3</v>
      </c>
      <c r="G2800" s="51">
        <v>7.1666666666666667E-3</v>
      </c>
      <c r="H2800" s="51">
        <v>8.6E-3</v>
      </c>
      <c r="I2800" s="51">
        <v>1.0033333333333333E-2</v>
      </c>
      <c r="J2800" s="51">
        <v>1.1466666666666667E-2</v>
      </c>
      <c r="K2800" s="51">
        <v>1.29E-2</v>
      </c>
      <c r="L2800" s="52">
        <v>1.4333333333333333E-2</v>
      </c>
    </row>
    <row r="2801" spans="1:12" ht="12.75">
      <c r="A2801" s="41">
        <v>2752</v>
      </c>
      <c r="B2801" s="49" t="s">
        <v>1826</v>
      </c>
      <c r="C2801" s="51">
        <v>2.7433333333333337E-3</v>
      </c>
      <c r="D2801" s="51">
        <v>5.4866666666666675E-3</v>
      </c>
      <c r="E2801" s="51">
        <v>8.2300000000000012E-3</v>
      </c>
      <c r="F2801" s="51">
        <v>1.0973333333333335E-2</v>
      </c>
      <c r="G2801" s="51">
        <v>1.3716666666666667E-2</v>
      </c>
      <c r="H2801" s="51">
        <v>1.6459999999999999E-2</v>
      </c>
      <c r="I2801" s="51">
        <v>1.9203333333333333E-2</v>
      </c>
      <c r="J2801" s="51">
        <v>2.1946666666666666E-2</v>
      </c>
      <c r="K2801" s="51">
        <v>2.4689999999999997E-2</v>
      </c>
      <c r="L2801" s="52">
        <v>2.7433333333333334E-2</v>
      </c>
    </row>
    <row r="2802" spans="1:12" ht="38.25">
      <c r="A2802" s="41">
        <v>2753</v>
      </c>
      <c r="B2802" s="49" t="s">
        <v>1827</v>
      </c>
      <c r="C2802" s="51">
        <v>2.8333333333333335E-3</v>
      </c>
      <c r="D2802" s="51">
        <v>5.6666666666666671E-3</v>
      </c>
      <c r="E2802" s="51">
        <v>8.5000000000000006E-3</v>
      </c>
      <c r="F2802" s="51">
        <v>1.1333333333333334E-2</v>
      </c>
      <c r="G2802" s="51">
        <v>1.4166666666666668E-2</v>
      </c>
      <c r="H2802" s="51">
        <v>1.7000000000000001E-2</v>
      </c>
      <c r="I2802" s="51">
        <v>1.9833333333333335E-2</v>
      </c>
      <c r="J2802" s="51">
        <v>2.2666666666666668E-2</v>
      </c>
      <c r="K2802" s="51">
        <v>2.5500000000000002E-2</v>
      </c>
      <c r="L2802" s="52">
        <v>2.8333333333333335E-2</v>
      </c>
    </row>
    <row r="2803" spans="1:12" ht="38.25">
      <c r="A2803" s="41">
        <v>2754</v>
      </c>
      <c r="B2803" s="49" t="s">
        <v>1828</v>
      </c>
      <c r="C2803" s="51">
        <v>3.2016666666666672E-2</v>
      </c>
      <c r="D2803" s="51">
        <v>6.4033333333333345E-2</v>
      </c>
      <c r="E2803" s="51">
        <v>9.6050000000000024E-2</v>
      </c>
      <c r="F2803" s="51">
        <v>0.12806666666666669</v>
      </c>
      <c r="G2803" s="51">
        <v>0.16008333333333336</v>
      </c>
      <c r="H2803" s="51">
        <v>0.19210000000000005</v>
      </c>
      <c r="I2803" s="51">
        <v>0.22411666666666669</v>
      </c>
      <c r="J2803" s="51">
        <v>0.25613333333333338</v>
      </c>
      <c r="K2803" s="51">
        <v>0.28815000000000002</v>
      </c>
      <c r="L2803" s="52">
        <v>0.32016666666666671</v>
      </c>
    </row>
    <row r="2804" spans="1:12" ht="25.5">
      <c r="A2804" s="41">
        <v>2755</v>
      </c>
      <c r="B2804" s="49" t="s">
        <v>1829</v>
      </c>
      <c r="C2804" s="51">
        <v>1.7156666666666667E-2</v>
      </c>
      <c r="D2804" s="51">
        <v>3.4313333333333335E-2</v>
      </c>
      <c r="E2804" s="51">
        <v>5.1470000000000002E-2</v>
      </c>
      <c r="F2804" s="51">
        <v>6.8626666666666669E-2</v>
      </c>
      <c r="G2804" s="51">
        <v>8.578333333333335E-2</v>
      </c>
      <c r="H2804" s="51">
        <v>0.10294000000000003</v>
      </c>
      <c r="I2804" s="51">
        <v>0.1200966666666667</v>
      </c>
      <c r="J2804" s="51">
        <v>0.13725333333333337</v>
      </c>
      <c r="K2804" s="51">
        <v>0.15441000000000005</v>
      </c>
      <c r="L2804" s="52">
        <v>0.17156666666666673</v>
      </c>
    </row>
    <row r="2805" spans="1:12" ht="12.75">
      <c r="A2805" s="41">
        <v>2756</v>
      </c>
      <c r="B2805" s="49" t="s">
        <v>1830</v>
      </c>
      <c r="C2805" s="51">
        <v>7.8466666666666667E-3</v>
      </c>
      <c r="D2805" s="51">
        <v>1.5693333333333333E-2</v>
      </c>
      <c r="E2805" s="51">
        <v>2.3539999999999998E-2</v>
      </c>
      <c r="F2805" s="51">
        <v>3.1386666666666667E-2</v>
      </c>
      <c r="G2805" s="51">
        <v>3.9233333333333328E-2</v>
      </c>
      <c r="H2805" s="51">
        <v>4.7079999999999997E-2</v>
      </c>
      <c r="I2805" s="51">
        <v>5.4926666666666665E-2</v>
      </c>
      <c r="J2805" s="51">
        <v>6.2773333333333334E-2</v>
      </c>
      <c r="K2805" s="51">
        <v>7.0619999999999988E-2</v>
      </c>
      <c r="L2805" s="52">
        <v>7.8466666666666657E-2</v>
      </c>
    </row>
    <row r="2806" spans="1:12" ht="25.5">
      <c r="A2806" s="41">
        <v>2757</v>
      </c>
      <c r="B2806" s="49" t="s">
        <v>1831</v>
      </c>
      <c r="C2806" s="51">
        <v>1.4426666666666666E-2</v>
      </c>
      <c r="D2806" s="51">
        <v>2.8853333333333332E-2</v>
      </c>
      <c r="E2806" s="51">
        <v>4.3279999999999999E-2</v>
      </c>
      <c r="F2806" s="51">
        <v>5.7706666666666663E-2</v>
      </c>
      <c r="G2806" s="51">
        <v>7.2133333333333327E-2</v>
      </c>
      <c r="H2806" s="51">
        <v>8.6559999999999998E-2</v>
      </c>
      <c r="I2806" s="51">
        <v>0.10098666666666667</v>
      </c>
      <c r="J2806" s="51">
        <v>0.11541333333333334</v>
      </c>
      <c r="K2806" s="51">
        <v>0.12984000000000001</v>
      </c>
      <c r="L2806" s="52">
        <v>0.14426666666666668</v>
      </c>
    </row>
    <row r="2807" spans="1:12" ht="25.5">
      <c r="A2807" s="41">
        <v>2758</v>
      </c>
      <c r="B2807" s="49" t="s">
        <v>1832</v>
      </c>
      <c r="C2807" s="51">
        <v>3.2666666666666664E-3</v>
      </c>
      <c r="D2807" s="51">
        <v>6.5333333333333328E-3</v>
      </c>
      <c r="E2807" s="51">
        <v>9.7999999999999997E-3</v>
      </c>
      <c r="F2807" s="51">
        <v>1.3066666666666666E-2</v>
      </c>
      <c r="G2807" s="51">
        <v>1.6333333333333332E-2</v>
      </c>
      <c r="H2807" s="51">
        <v>1.9599999999999999E-2</v>
      </c>
      <c r="I2807" s="51">
        <v>2.2866666666666667E-2</v>
      </c>
      <c r="J2807" s="51">
        <v>2.6133333333333335E-2</v>
      </c>
      <c r="K2807" s="51">
        <v>2.9400000000000003E-2</v>
      </c>
      <c r="L2807" s="52">
        <v>3.266666666666667E-2</v>
      </c>
    </row>
    <row r="2808" spans="1:12" ht="12.75">
      <c r="A2808" s="41">
        <v>2759</v>
      </c>
      <c r="B2808" s="49" t="s">
        <v>1833</v>
      </c>
      <c r="C2808" s="51">
        <v>8.6666666666666668E-5</v>
      </c>
      <c r="D2808" s="51">
        <v>1.7333333333333334E-4</v>
      </c>
      <c r="E2808" s="51">
        <v>2.6000000000000003E-4</v>
      </c>
      <c r="F2808" s="51">
        <v>3.4666666666666667E-4</v>
      </c>
      <c r="G2808" s="51">
        <v>4.3333333333333331E-4</v>
      </c>
      <c r="H2808" s="51">
        <v>5.2000000000000006E-4</v>
      </c>
      <c r="I2808" s="51">
        <v>6.066666666666667E-4</v>
      </c>
      <c r="J2808" s="51">
        <v>6.9333333333333334E-4</v>
      </c>
      <c r="K2808" s="51">
        <v>7.8000000000000009E-4</v>
      </c>
      <c r="L2808" s="52">
        <v>8.6666666666666684E-4</v>
      </c>
    </row>
    <row r="2809" spans="1:12" ht="12.75">
      <c r="A2809" s="41">
        <v>2760</v>
      </c>
      <c r="B2809" s="49" t="s">
        <v>1834</v>
      </c>
      <c r="C2809" s="51">
        <v>9.3999999999999997E-4</v>
      </c>
      <c r="D2809" s="51">
        <v>1.8799999999999999E-3</v>
      </c>
      <c r="E2809" s="51">
        <v>2.82E-3</v>
      </c>
      <c r="F2809" s="51">
        <v>3.7599999999999999E-3</v>
      </c>
      <c r="G2809" s="51">
        <v>4.7000000000000002E-3</v>
      </c>
      <c r="H2809" s="51">
        <v>5.6400000000000009E-3</v>
      </c>
      <c r="I2809" s="51">
        <v>6.5800000000000008E-3</v>
      </c>
      <c r="J2809" s="51">
        <v>7.5200000000000006E-3</v>
      </c>
      <c r="K2809" s="51">
        <v>8.4600000000000022E-3</v>
      </c>
      <c r="L2809" s="52">
        <v>9.4000000000000021E-3</v>
      </c>
    </row>
    <row r="2810" spans="1:12" ht="12.75">
      <c r="A2810" s="41">
        <v>2761</v>
      </c>
      <c r="B2810" s="49" t="s">
        <v>1835</v>
      </c>
      <c r="C2810" s="51">
        <v>8.9333333333333348E-3</v>
      </c>
      <c r="D2810" s="51">
        <v>1.786666666666667E-2</v>
      </c>
      <c r="E2810" s="51">
        <v>2.6800000000000004E-2</v>
      </c>
      <c r="F2810" s="51">
        <v>3.5733333333333339E-2</v>
      </c>
      <c r="G2810" s="51">
        <v>4.4666666666666667E-2</v>
      </c>
      <c r="H2810" s="51">
        <v>5.3599999999999995E-2</v>
      </c>
      <c r="I2810" s="51">
        <v>6.253333333333333E-2</v>
      </c>
      <c r="J2810" s="51">
        <v>7.1466666666666664E-2</v>
      </c>
      <c r="K2810" s="51">
        <v>8.0399999999999999E-2</v>
      </c>
      <c r="L2810" s="52">
        <v>8.933333333333332E-2</v>
      </c>
    </row>
    <row r="2811" spans="1:12" ht="12.75">
      <c r="A2811" s="41">
        <v>2762</v>
      </c>
      <c r="B2811" s="49" t="s">
        <v>1835</v>
      </c>
      <c r="C2811" s="51">
        <v>1E-3</v>
      </c>
      <c r="D2811" s="51">
        <v>2E-3</v>
      </c>
      <c r="E2811" s="51">
        <v>3.0000000000000001E-3</v>
      </c>
      <c r="F2811" s="51">
        <v>4.0000000000000001E-3</v>
      </c>
      <c r="G2811" s="51">
        <v>5.000000000000001E-3</v>
      </c>
      <c r="H2811" s="51">
        <v>6.0000000000000019E-3</v>
      </c>
      <c r="I2811" s="51">
        <v>7.0000000000000019E-3</v>
      </c>
      <c r="J2811" s="51">
        <v>8.0000000000000019E-3</v>
      </c>
      <c r="K2811" s="51">
        <v>9.0000000000000028E-3</v>
      </c>
      <c r="L2811" s="52">
        <v>1.0000000000000004E-2</v>
      </c>
    </row>
    <row r="2812" spans="1:12" ht="12.75">
      <c r="A2812" s="41">
        <v>2763</v>
      </c>
      <c r="B2812" s="49" t="s">
        <v>1835</v>
      </c>
      <c r="C2812" s="51">
        <v>2.8266666666666666E-3</v>
      </c>
      <c r="D2812" s="51">
        <v>5.6533333333333331E-3</v>
      </c>
      <c r="E2812" s="51">
        <v>8.4799999999999997E-3</v>
      </c>
      <c r="F2812" s="51">
        <v>1.1306666666666666E-2</v>
      </c>
      <c r="G2812" s="51">
        <v>1.4133333333333335E-2</v>
      </c>
      <c r="H2812" s="51">
        <v>1.6959999999999999E-2</v>
      </c>
      <c r="I2812" s="51">
        <v>1.9786666666666664E-2</v>
      </c>
      <c r="J2812" s="51">
        <v>2.2613333333333333E-2</v>
      </c>
      <c r="K2812" s="51">
        <v>2.5439999999999997E-2</v>
      </c>
      <c r="L2812" s="52">
        <v>2.8266666666666669E-2</v>
      </c>
    </row>
    <row r="2813" spans="1:12" ht="12.75">
      <c r="A2813" s="41">
        <v>2764</v>
      </c>
      <c r="B2813" s="49" t="s">
        <v>1836</v>
      </c>
      <c r="C2813" s="51">
        <v>4.2033333333333332E-3</v>
      </c>
      <c r="D2813" s="51">
        <v>8.4066666666666665E-3</v>
      </c>
      <c r="E2813" s="51">
        <v>1.261E-2</v>
      </c>
      <c r="F2813" s="51">
        <v>1.6813333333333333E-2</v>
      </c>
      <c r="G2813" s="51">
        <v>2.101666666666667E-2</v>
      </c>
      <c r="H2813" s="51">
        <v>2.5220000000000006E-2</v>
      </c>
      <c r="I2813" s="51">
        <v>2.942333333333334E-2</v>
      </c>
      <c r="J2813" s="51">
        <v>3.3626666666666673E-2</v>
      </c>
      <c r="K2813" s="51">
        <v>3.7830000000000009E-2</v>
      </c>
      <c r="L2813" s="52">
        <v>4.2033333333333346E-2</v>
      </c>
    </row>
    <row r="2814" spans="1:12" ht="25.5">
      <c r="A2814" s="41">
        <v>2765</v>
      </c>
      <c r="B2814" s="49" t="s">
        <v>1837</v>
      </c>
      <c r="C2814" s="51">
        <v>1.0033333333333333E-3</v>
      </c>
      <c r="D2814" s="51">
        <v>2.0066666666666666E-3</v>
      </c>
      <c r="E2814" s="51">
        <v>3.0099999999999997E-3</v>
      </c>
      <c r="F2814" s="51">
        <v>4.0133333333333332E-3</v>
      </c>
      <c r="G2814" s="51">
        <v>5.0166666666666667E-3</v>
      </c>
      <c r="H2814" s="51">
        <v>6.0199999999999993E-3</v>
      </c>
      <c r="I2814" s="51">
        <v>7.0233333333333328E-3</v>
      </c>
      <c r="J2814" s="51">
        <v>8.0266666666666663E-3</v>
      </c>
      <c r="K2814" s="51">
        <v>9.0299999999999998E-3</v>
      </c>
      <c r="L2814" s="52">
        <v>1.0033333333333333E-2</v>
      </c>
    </row>
    <row r="2815" spans="1:12" ht="12.75">
      <c r="A2815" s="41">
        <v>2766</v>
      </c>
      <c r="B2815" s="49" t="s">
        <v>1838</v>
      </c>
      <c r="C2815" s="51">
        <v>1.234E-2</v>
      </c>
      <c r="D2815" s="51">
        <v>2.4680000000000001E-2</v>
      </c>
      <c r="E2815" s="51">
        <v>3.7019999999999997E-2</v>
      </c>
      <c r="F2815" s="51">
        <v>4.9360000000000001E-2</v>
      </c>
      <c r="G2815" s="51">
        <v>6.1700000000000005E-2</v>
      </c>
      <c r="H2815" s="51">
        <v>7.4039999999999995E-2</v>
      </c>
      <c r="I2815" s="51">
        <v>8.6379999999999998E-2</v>
      </c>
      <c r="J2815" s="51">
        <v>9.8720000000000002E-2</v>
      </c>
      <c r="K2815" s="51">
        <v>0.11105999999999999</v>
      </c>
      <c r="L2815" s="52">
        <v>0.12339999999999998</v>
      </c>
    </row>
    <row r="2816" spans="1:12" ht="12.75">
      <c r="A2816" s="41">
        <v>2767</v>
      </c>
      <c r="B2816" s="49" t="s">
        <v>1838</v>
      </c>
      <c r="C2816" s="51">
        <v>2.4466666666666664E-3</v>
      </c>
      <c r="D2816" s="51">
        <v>4.8933333333333329E-3</v>
      </c>
      <c r="E2816" s="51">
        <v>7.3399999999999993E-3</v>
      </c>
      <c r="F2816" s="51">
        <v>9.7866666666666657E-3</v>
      </c>
      <c r="G2816" s="51">
        <v>1.2233333333333332E-2</v>
      </c>
      <c r="H2816" s="51">
        <v>1.4679999999999999E-2</v>
      </c>
      <c r="I2816" s="51">
        <v>1.7126666666666665E-2</v>
      </c>
      <c r="J2816" s="51">
        <v>1.9573333333333331E-2</v>
      </c>
      <c r="K2816" s="51">
        <v>2.2019999999999998E-2</v>
      </c>
      <c r="L2816" s="52">
        <v>2.4466666666666664E-2</v>
      </c>
    </row>
    <row r="2817" spans="1:12" ht="25.5">
      <c r="A2817" s="41">
        <v>2768</v>
      </c>
      <c r="B2817" s="49" t="s">
        <v>1839</v>
      </c>
      <c r="C2817" s="51">
        <v>4.6666666666666662E-3</v>
      </c>
      <c r="D2817" s="51">
        <v>9.3333333333333324E-3</v>
      </c>
      <c r="E2817" s="51">
        <v>1.3999999999999999E-2</v>
      </c>
      <c r="F2817" s="51">
        <v>1.8666666666666665E-2</v>
      </c>
      <c r="G2817" s="51">
        <v>2.3333333333333331E-2</v>
      </c>
      <c r="H2817" s="51">
        <v>2.7999999999999997E-2</v>
      </c>
      <c r="I2817" s="51">
        <v>3.2666666666666663E-2</v>
      </c>
      <c r="J2817" s="51">
        <v>3.7333333333333329E-2</v>
      </c>
      <c r="K2817" s="51">
        <v>4.1999999999999989E-2</v>
      </c>
      <c r="L2817" s="52">
        <v>4.6666666666666655E-2</v>
      </c>
    </row>
    <row r="2818" spans="1:12" ht="12.75">
      <c r="A2818" s="41">
        <v>2769</v>
      </c>
      <c r="B2818" s="49" t="s">
        <v>1840</v>
      </c>
      <c r="C2818" s="51">
        <v>6.3000000000000009E-3</v>
      </c>
      <c r="D2818" s="51">
        <v>1.2600000000000002E-2</v>
      </c>
      <c r="E2818" s="51">
        <v>1.8900000000000004E-2</v>
      </c>
      <c r="F2818" s="51">
        <v>2.5200000000000004E-2</v>
      </c>
      <c r="G2818" s="51">
        <v>3.1500000000000007E-2</v>
      </c>
      <c r="H2818" s="51">
        <v>3.7800000000000014E-2</v>
      </c>
      <c r="I2818" s="51">
        <v>4.4100000000000014E-2</v>
      </c>
      <c r="J2818" s="51">
        <v>5.0400000000000014E-2</v>
      </c>
      <c r="K2818" s="51">
        <v>5.6700000000000021E-2</v>
      </c>
      <c r="L2818" s="52">
        <v>6.3000000000000028E-2</v>
      </c>
    </row>
    <row r="2819" spans="1:12" ht="25.5">
      <c r="A2819" s="41">
        <v>2770</v>
      </c>
      <c r="B2819" s="49" t="s">
        <v>1841</v>
      </c>
      <c r="C2819" s="51">
        <v>4.9999999999999992E-3</v>
      </c>
      <c r="D2819" s="51">
        <v>9.9999999999999985E-3</v>
      </c>
      <c r="E2819" s="51">
        <v>1.4999999999999998E-2</v>
      </c>
      <c r="F2819" s="51">
        <v>1.9999999999999997E-2</v>
      </c>
      <c r="G2819" s="51">
        <v>2.5000000000000001E-2</v>
      </c>
      <c r="H2819" s="51">
        <v>0.03</v>
      </c>
      <c r="I2819" s="51">
        <v>3.5000000000000003E-2</v>
      </c>
      <c r="J2819" s="51">
        <v>0.04</v>
      </c>
      <c r="K2819" s="51">
        <v>4.5000000000000005E-2</v>
      </c>
      <c r="L2819" s="52">
        <v>0.05</v>
      </c>
    </row>
    <row r="2820" spans="1:12" ht="12.75">
      <c r="A2820" s="41">
        <v>2771</v>
      </c>
      <c r="B2820" s="49" t="s">
        <v>1842</v>
      </c>
      <c r="C2820" s="51">
        <v>2.0033333333333335E-3</v>
      </c>
      <c r="D2820" s="51">
        <v>4.0066666666666671E-3</v>
      </c>
      <c r="E2820" s="51">
        <v>6.0100000000000006E-3</v>
      </c>
      <c r="F2820" s="51">
        <v>8.0133333333333341E-3</v>
      </c>
      <c r="G2820" s="51">
        <v>1.0016666666666667E-2</v>
      </c>
      <c r="H2820" s="51">
        <v>1.2019999999999999E-2</v>
      </c>
      <c r="I2820" s="51">
        <v>1.4023333333333332E-2</v>
      </c>
      <c r="J2820" s="51">
        <v>1.6026666666666665E-2</v>
      </c>
      <c r="K2820" s="51">
        <v>1.8029999999999997E-2</v>
      </c>
      <c r="L2820" s="52">
        <v>2.003333333333333E-2</v>
      </c>
    </row>
    <row r="2821" spans="1:12" ht="38.25">
      <c r="A2821" s="41">
        <v>2772</v>
      </c>
      <c r="B2821" s="49" t="s">
        <v>1843</v>
      </c>
      <c r="C2821" s="51">
        <v>6.7999999999999983E-4</v>
      </c>
      <c r="D2821" s="51">
        <v>1.3599999999999997E-3</v>
      </c>
      <c r="E2821" s="51">
        <v>2.0399999999999993E-3</v>
      </c>
      <c r="F2821" s="51">
        <v>2.7199999999999993E-3</v>
      </c>
      <c r="G2821" s="51">
        <v>3.3999999999999994E-3</v>
      </c>
      <c r="H2821" s="51">
        <v>4.0799999999999994E-3</v>
      </c>
      <c r="I2821" s="51">
        <v>4.7599999999999995E-3</v>
      </c>
      <c r="J2821" s="51">
        <v>5.4399999999999995E-3</v>
      </c>
      <c r="K2821" s="51">
        <v>6.1199999999999987E-3</v>
      </c>
      <c r="L2821" s="52">
        <v>6.7999999999999988E-3</v>
      </c>
    </row>
    <row r="2822" spans="1:12" ht="12.75">
      <c r="A2822" s="41">
        <v>2773</v>
      </c>
      <c r="B2822" s="49" t="s">
        <v>1844</v>
      </c>
      <c r="C2822" s="51">
        <v>2.0533333333333332E-3</v>
      </c>
      <c r="D2822" s="51">
        <v>4.1066666666666665E-3</v>
      </c>
      <c r="E2822" s="51">
        <v>6.1599999999999997E-3</v>
      </c>
      <c r="F2822" s="51">
        <v>8.2133333333333329E-3</v>
      </c>
      <c r="G2822" s="51">
        <v>1.0266666666666664E-2</v>
      </c>
      <c r="H2822" s="51">
        <v>1.2319999999999998E-2</v>
      </c>
      <c r="I2822" s="51">
        <v>1.4373333333333328E-2</v>
      </c>
      <c r="J2822" s="51">
        <v>1.6426666666666662E-2</v>
      </c>
      <c r="K2822" s="51">
        <v>1.8479999999999993E-2</v>
      </c>
      <c r="L2822" s="52">
        <v>2.0533333333333327E-2</v>
      </c>
    </row>
    <row r="2823" spans="1:12" ht="12.75">
      <c r="A2823" s="41">
        <v>2774</v>
      </c>
      <c r="B2823" s="49" t="s">
        <v>1844</v>
      </c>
      <c r="C2823" s="51">
        <v>2.7549999999999995E-2</v>
      </c>
      <c r="D2823" s="51">
        <v>5.5099999999999989E-2</v>
      </c>
      <c r="E2823" s="51">
        <v>8.2649999999999987E-2</v>
      </c>
      <c r="F2823" s="51">
        <v>0.11019999999999998</v>
      </c>
      <c r="G2823" s="51">
        <v>0.13774999999999998</v>
      </c>
      <c r="H2823" s="51">
        <v>0.1653</v>
      </c>
      <c r="I2823" s="51">
        <v>0.19284999999999999</v>
      </c>
      <c r="J2823" s="51">
        <v>0.22039999999999998</v>
      </c>
      <c r="K2823" s="51">
        <v>0.24795</v>
      </c>
      <c r="L2823" s="52">
        <v>0.27550000000000002</v>
      </c>
    </row>
    <row r="2824" spans="1:12" ht="12.75">
      <c r="A2824" s="41">
        <v>2775</v>
      </c>
      <c r="B2824" s="49" t="s">
        <v>1845</v>
      </c>
      <c r="C2824" s="51">
        <v>2.0033333333333335E-3</v>
      </c>
      <c r="D2824" s="51">
        <v>4.0066666666666671E-3</v>
      </c>
      <c r="E2824" s="51">
        <v>6.0100000000000006E-3</v>
      </c>
      <c r="F2824" s="51">
        <v>8.0133333333333341E-3</v>
      </c>
      <c r="G2824" s="51">
        <v>1.0016666666666667E-2</v>
      </c>
      <c r="H2824" s="51">
        <v>1.2019999999999999E-2</v>
      </c>
      <c r="I2824" s="51">
        <v>1.4023333333333332E-2</v>
      </c>
      <c r="J2824" s="51">
        <v>1.6026666666666665E-2</v>
      </c>
      <c r="K2824" s="51">
        <v>1.8029999999999997E-2</v>
      </c>
      <c r="L2824" s="52">
        <v>2.003333333333333E-2</v>
      </c>
    </row>
    <row r="2825" spans="1:12" ht="12.75">
      <c r="A2825" s="41">
        <v>2776</v>
      </c>
      <c r="B2825" s="49" t="s">
        <v>1845</v>
      </c>
      <c r="C2825" s="51">
        <v>4.3899999999999998E-3</v>
      </c>
      <c r="D2825" s="51">
        <v>8.7799999999999996E-3</v>
      </c>
      <c r="E2825" s="51">
        <v>1.3169999999999999E-2</v>
      </c>
      <c r="F2825" s="51">
        <v>1.7559999999999999E-2</v>
      </c>
      <c r="G2825" s="51">
        <v>2.1950000000000004E-2</v>
      </c>
      <c r="H2825" s="51">
        <v>2.6340000000000002E-2</v>
      </c>
      <c r="I2825" s="51">
        <v>3.0730000000000007E-2</v>
      </c>
      <c r="J2825" s="51">
        <v>3.5120000000000005E-2</v>
      </c>
      <c r="K2825" s="51">
        <v>3.951000000000001E-2</v>
      </c>
      <c r="L2825" s="52">
        <v>4.3900000000000008E-2</v>
      </c>
    </row>
    <row r="2826" spans="1:12" ht="12.75">
      <c r="A2826" s="41">
        <v>2777</v>
      </c>
      <c r="B2826" s="49" t="s">
        <v>1846</v>
      </c>
      <c r="C2826" s="51">
        <v>1.8203333333333335E-2</v>
      </c>
      <c r="D2826" s="51">
        <v>3.6406666666666671E-2</v>
      </c>
      <c r="E2826" s="51">
        <v>5.4610000000000006E-2</v>
      </c>
      <c r="F2826" s="51">
        <v>7.2813333333333341E-2</v>
      </c>
      <c r="G2826" s="51">
        <v>9.1016666666666662E-2</v>
      </c>
      <c r="H2826" s="51">
        <v>0.10921999999999998</v>
      </c>
      <c r="I2826" s="51">
        <v>0.12742333333333333</v>
      </c>
      <c r="J2826" s="51">
        <v>0.14562666666666665</v>
      </c>
      <c r="K2826" s="51">
        <v>0.16382999999999998</v>
      </c>
      <c r="L2826" s="52">
        <v>0.1820333333333333</v>
      </c>
    </row>
    <row r="2827" spans="1:12" ht="12.75">
      <c r="A2827" s="41">
        <v>2778</v>
      </c>
      <c r="B2827" s="49" t="s">
        <v>1847</v>
      </c>
      <c r="C2827" s="51">
        <v>4.6999999999999999E-4</v>
      </c>
      <c r="D2827" s="51">
        <v>9.3999999999999997E-4</v>
      </c>
      <c r="E2827" s="51">
        <v>1.41E-3</v>
      </c>
      <c r="F2827" s="51">
        <v>1.8799999999999999E-3</v>
      </c>
      <c r="G2827" s="51">
        <v>2.3500000000000001E-3</v>
      </c>
      <c r="H2827" s="51">
        <v>2.8200000000000005E-3</v>
      </c>
      <c r="I2827" s="51">
        <v>3.2900000000000004E-3</v>
      </c>
      <c r="J2827" s="51">
        <v>3.7600000000000003E-3</v>
      </c>
      <c r="K2827" s="51">
        <v>4.2300000000000011E-3</v>
      </c>
      <c r="L2827" s="52">
        <v>4.7000000000000011E-3</v>
      </c>
    </row>
    <row r="2828" spans="1:12" ht="12.75">
      <c r="A2828" s="41">
        <v>2779</v>
      </c>
      <c r="B2828" s="49" t="s">
        <v>1848</v>
      </c>
      <c r="C2828" s="51">
        <v>7.4666666666666664E-4</v>
      </c>
      <c r="D2828" s="51">
        <v>1.4933333333333333E-3</v>
      </c>
      <c r="E2828" s="51">
        <v>2.2399999999999998E-3</v>
      </c>
      <c r="F2828" s="51">
        <v>2.9866666666666665E-3</v>
      </c>
      <c r="G2828" s="51">
        <v>3.7333333333333329E-3</v>
      </c>
      <c r="H2828" s="51">
        <v>4.4799999999999996E-3</v>
      </c>
      <c r="I2828" s="51">
        <v>5.2266666666666659E-3</v>
      </c>
      <c r="J2828" s="51">
        <v>5.9733333333333322E-3</v>
      </c>
      <c r="K2828" s="51">
        <v>6.7199999999999985E-3</v>
      </c>
      <c r="L2828" s="52">
        <v>7.4666666666666649E-3</v>
      </c>
    </row>
    <row r="2829" spans="1:12" ht="25.5">
      <c r="A2829" s="41">
        <v>2780</v>
      </c>
      <c r="B2829" s="49" t="s">
        <v>1849</v>
      </c>
      <c r="C2829" s="51">
        <v>2.3133333333333332E-2</v>
      </c>
      <c r="D2829" s="51">
        <v>4.6266666666666664E-2</v>
      </c>
      <c r="E2829" s="51">
        <v>6.9399999999999989E-2</v>
      </c>
      <c r="F2829" s="51">
        <v>9.2533333333333329E-2</v>
      </c>
      <c r="G2829" s="51">
        <v>0.11566666666666667</v>
      </c>
      <c r="H2829" s="51">
        <v>0.13880000000000001</v>
      </c>
      <c r="I2829" s="51">
        <v>0.16193333333333335</v>
      </c>
      <c r="J2829" s="51">
        <v>0.18506666666666668</v>
      </c>
      <c r="K2829" s="51">
        <v>0.2082</v>
      </c>
      <c r="L2829" s="52">
        <v>0.23133333333333334</v>
      </c>
    </row>
    <row r="2830" spans="1:12" ht="25.5">
      <c r="A2830" s="41">
        <v>2781</v>
      </c>
      <c r="B2830" s="49" t="s">
        <v>1849</v>
      </c>
      <c r="C2830" s="51">
        <v>0.21132000000000001</v>
      </c>
      <c r="D2830" s="51">
        <v>0.42264000000000002</v>
      </c>
      <c r="E2830" s="51">
        <v>0.63396000000000008</v>
      </c>
      <c r="F2830" s="51">
        <v>0.84528000000000003</v>
      </c>
      <c r="G2830" s="51">
        <v>1.0566</v>
      </c>
      <c r="H2830" s="51">
        <v>1.2679200000000002</v>
      </c>
      <c r="I2830" s="51">
        <v>1.4792400000000001</v>
      </c>
      <c r="J2830" s="51">
        <v>1.6905600000000001</v>
      </c>
      <c r="K2830" s="51">
        <v>1.9018800000000002</v>
      </c>
      <c r="L2830" s="52">
        <v>2.1132000000000004</v>
      </c>
    </row>
    <row r="2831" spans="1:12" ht="12.75">
      <c r="A2831" s="41">
        <v>2782</v>
      </c>
      <c r="B2831" s="49" t="s">
        <v>1850</v>
      </c>
      <c r="C2831" s="51">
        <v>2.0733333333333337E-3</v>
      </c>
      <c r="D2831" s="51">
        <v>4.1466666666666674E-3</v>
      </c>
      <c r="E2831" s="51">
        <v>6.2200000000000016E-3</v>
      </c>
      <c r="F2831" s="51">
        <v>8.2933333333333348E-3</v>
      </c>
      <c r="G2831" s="51">
        <v>1.0366666666666668E-2</v>
      </c>
      <c r="H2831" s="51">
        <v>1.2440000000000003E-2</v>
      </c>
      <c r="I2831" s="51">
        <v>1.4513333333333336E-2</v>
      </c>
      <c r="J2831" s="51">
        <v>1.658666666666667E-2</v>
      </c>
      <c r="K2831" s="51">
        <v>1.8660000000000003E-2</v>
      </c>
      <c r="L2831" s="52">
        <v>2.0733333333333336E-2</v>
      </c>
    </row>
    <row r="2832" spans="1:12" ht="38.25">
      <c r="A2832" s="41">
        <v>2783</v>
      </c>
      <c r="B2832" s="49" t="s">
        <v>1851</v>
      </c>
      <c r="C2832" s="51">
        <v>2.0723333333333337E-2</v>
      </c>
      <c r="D2832" s="51">
        <v>4.1446666666666673E-2</v>
      </c>
      <c r="E2832" s="51">
        <v>6.217000000000001E-2</v>
      </c>
      <c r="F2832" s="51">
        <v>8.2893333333333347E-2</v>
      </c>
      <c r="G2832" s="51">
        <v>0.10361666666666666</v>
      </c>
      <c r="H2832" s="51">
        <v>0.12434000000000001</v>
      </c>
      <c r="I2832" s="51">
        <v>0.14506333333333332</v>
      </c>
      <c r="J2832" s="51">
        <v>0.16578666666666667</v>
      </c>
      <c r="K2832" s="51">
        <v>0.18650999999999998</v>
      </c>
      <c r="L2832" s="52">
        <v>0.20723333333333332</v>
      </c>
    </row>
    <row r="2833" spans="1:12" ht="12.75">
      <c r="A2833" s="41">
        <v>2784</v>
      </c>
      <c r="B2833" s="49" t="s">
        <v>1852</v>
      </c>
      <c r="C2833" s="51">
        <v>7.9999999999999988E-2</v>
      </c>
      <c r="D2833" s="51">
        <v>0.15999999999999998</v>
      </c>
      <c r="E2833" s="51">
        <v>0.23999999999999996</v>
      </c>
      <c r="F2833" s="51">
        <v>0.31999999999999995</v>
      </c>
      <c r="G2833" s="51">
        <v>0.4</v>
      </c>
      <c r="H2833" s="51">
        <v>0.48</v>
      </c>
      <c r="I2833" s="51">
        <v>0.56000000000000005</v>
      </c>
      <c r="J2833" s="51">
        <v>0.64</v>
      </c>
      <c r="K2833" s="51">
        <v>0.72000000000000008</v>
      </c>
      <c r="L2833" s="52">
        <v>0.8</v>
      </c>
    </row>
    <row r="2834" spans="1:12" ht="12.75">
      <c r="A2834" s="41">
        <v>2785</v>
      </c>
      <c r="B2834" s="49" t="s">
        <v>1853</v>
      </c>
      <c r="C2834" s="51">
        <v>1.1000000000000001E-3</v>
      </c>
      <c r="D2834" s="51">
        <v>2.2000000000000001E-3</v>
      </c>
      <c r="E2834" s="51">
        <v>3.3E-3</v>
      </c>
      <c r="F2834" s="51">
        <v>4.4000000000000003E-3</v>
      </c>
      <c r="G2834" s="51">
        <v>5.4999999999999997E-3</v>
      </c>
      <c r="H2834" s="51">
        <v>6.6E-3</v>
      </c>
      <c r="I2834" s="51">
        <v>7.7000000000000002E-3</v>
      </c>
      <c r="J2834" s="51">
        <v>8.8000000000000005E-3</v>
      </c>
      <c r="K2834" s="51">
        <v>9.8999999999999991E-3</v>
      </c>
      <c r="L2834" s="52">
        <v>1.0999999999999999E-2</v>
      </c>
    </row>
    <row r="2835" spans="1:12" ht="12.75">
      <c r="A2835" s="41">
        <v>2786</v>
      </c>
      <c r="B2835" s="49" t="s">
        <v>1854</v>
      </c>
      <c r="C2835" s="51">
        <v>1.6333333333333331E-4</v>
      </c>
      <c r="D2835" s="51">
        <v>3.2666666666666662E-4</v>
      </c>
      <c r="E2835" s="51">
        <v>4.8999999999999998E-4</v>
      </c>
      <c r="F2835" s="51">
        <v>6.5333333333333324E-4</v>
      </c>
      <c r="G2835" s="51">
        <v>8.166666666666666E-4</v>
      </c>
      <c r="H2835" s="51">
        <v>9.7999999999999997E-4</v>
      </c>
      <c r="I2835" s="51">
        <v>1.143333333333333E-3</v>
      </c>
      <c r="J2835" s="51">
        <v>1.3066666666666665E-3</v>
      </c>
      <c r="K2835" s="51">
        <v>1.4699999999999995E-3</v>
      </c>
      <c r="L2835" s="52">
        <v>1.633333333333333E-3</v>
      </c>
    </row>
    <row r="2836" spans="1:12" ht="12.75">
      <c r="A2836" s="41">
        <v>2787</v>
      </c>
      <c r="B2836" s="49" t="s">
        <v>1855</v>
      </c>
      <c r="C2836" s="51">
        <v>4.6700000000000005E-3</v>
      </c>
      <c r="D2836" s="51">
        <v>9.3400000000000011E-3</v>
      </c>
      <c r="E2836" s="51">
        <v>1.4010000000000002E-2</v>
      </c>
      <c r="F2836" s="51">
        <v>1.8680000000000002E-2</v>
      </c>
      <c r="G2836" s="51">
        <v>2.3349999999999999E-2</v>
      </c>
      <c r="H2836" s="51">
        <v>2.8019999999999996E-2</v>
      </c>
      <c r="I2836" s="51">
        <v>3.2689999999999997E-2</v>
      </c>
      <c r="J2836" s="51">
        <v>3.7359999999999997E-2</v>
      </c>
      <c r="K2836" s="51">
        <v>4.2029999999999998E-2</v>
      </c>
      <c r="L2836" s="52">
        <v>4.6699999999999992E-2</v>
      </c>
    </row>
    <row r="2837" spans="1:12" ht="38.25">
      <c r="A2837" s="41">
        <v>2788</v>
      </c>
      <c r="B2837" s="49" t="s">
        <v>1856</v>
      </c>
      <c r="C2837" s="51">
        <v>3.4066666666666672E-3</v>
      </c>
      <c r="D2837" s="51">
        <v>6.8133333333333344E-3</v>
      </c>
      <c r="E2837" s="51">
        <v>1.0220000000000002E-2</v>
      </c>
      <c r="F2837" s="51">
        <v>1.3626666666666669E-2</v>
      </c>
      <c r="G2837" s="51">
        <v>1.7033333333333334E-2</v>
      </c>
      <c r="H2837" s="51">
        <v>2.044E-2</v>
      </c>
      <c r="I2837" s="51">
        <v>2.3846666666666669E-2</v>
      </c>
      <c r="J2837" s="51">
        <v>2.7253333333333338E-2</v>
      </c>
      <c r="K2837" s="51">
        <v>3.0660000000000007E-2</v>
      </c>
      <c r="L2837" s="52">
        <v>3.4066666666666676E-2</v>
      </c>
    </row>
    <row r="2838" spans="1:12" ht="38.25">
      <c r="A2838" s="41">
        <v>2789</v>
      </c>
      <c r="B2838" s="49" t="s">
        <v>1857</v>
      </c>
      <c r="C2838" s="51">
        <v>1.0013333333333332E-2</v>
      </c>
      <c r="D2838" s="51">
        <v>2.0026666666666665E-2</v>
      </c>
      <c r="E2838" s="51">
        <v>3.0039999999999997E-2</v>
      </c>
      <c r="F2838" s="51">
        <v>4.005333333333333E-2</v>
      </c>
      <c r="G2838" s="51">
        <v>5.0066666666666662E-2</v>
      </c>
      <c r="H2838" s="51">
        <v>6.0079999999999995E-2</v>
      </c>
      <c r="I2838" s="51">
        <v>7.0093333333333327E-2</v>
      </c>
      <c r="J2838" s="51">
        <v>8.0106666666666659E-2</v>
      </c>
      <c r="K2838" s="51">
        <v>9.0119999999999978E-2</v>
      </c>
      <c r="L2838" s="52">
        <v>0.10013333333333331</v>
      </c>
    </row>
    <row r="2839" spans="1:12" ht="38.25">
      <c r="A2839" s="41">
        <v>2790</v>
      </c>
      <c r="B2839" s="49" t="s">
        <v>1858</v>
      </c>
      <c r="C2839" s="51">
        <v>1.4733333333333337E-3</v>
      </c>
      <c r="D2839" s="51">
        <v>2.9466666666666673E-3</v>
      </c>
      <c r="E2839" s="51">
        <v>4.4200000000000012E-3</v>
      </c>
      <c r="F2839" s="51">
        <v>5.8933333333333346E-3</v>
      </c>
      <c r="G2839" s="51">
        <v>7.3666666666666689E-3</v>
      </c>
      <c r="H2839" s="51">
        <v>8.8400000000000041E-3</v>
      </c>
      <c r="I2839" s="51">
        <v>1.0313333333333338E-2</v>
      </c>
      <c r="J2839" s="51">
        <v>1.1786666666666671E-2</v>
      </c>
      <c r="K2839" s="51">
        <v>1.3260000000000006E-2</v>
      </c>
      <c r="L2839" s="52">
        <v>1.4733333333333341E-2</v>
      </c>
    </row>
    <row r="2840" spans="1:12" ht="12.75">
      <c r="A2840" s="41">
        <v>2791</v>
      </c>
      <c r="B2840" s="49" t="s">
        <v>1859</v>
      </c>
      <c r="C2840" s="51">
        <v>2.9333333333333327E-4</v>
      </c>
      <c r="D2840" s="51">
        <v>5.8666666666666654E-4</v>
      </c>
      <c r="E2840" s="51">
        <v>8.7999999999999981E-4</v>
      </c>
      <c r="F2840" s="51">
        <v>1.1733333333333331E-3</v>
      </c>
      <c r="G2840" s="51">
        <v>1.4666666666666665E-3</v>
      </c>
      <c r="H2840" s="51">
        <v>1.7599999999999998E-3</v>
      </c>
      <c r="I2840" s="51">
        <v>2.0533333333333332E-3</v>
      </c>
      <c r="J2840" s="51">
        <v>2.3466666666666666E-3</v>
      </c>
      <c r="K2840" s="51">
        <v>2.64E-3</v>
      </c>
      <c r="L2840" s="52">
        <v>2.9333333333333329E-3</v>
      </c>
    </row>
    <row r="2841" spans="1:12" ht="38.25">
      <c r="A2841" s="41">
        <v>2792</v>
      </c>
      <c r="B2841" s="49" t="s">
        <v>1860</v>
      </c>
      <c r="C2841" s="51">
        <v>7.9033333333333334E-3</v>
      </c>
      <c r="D2841" s="51">
        <v>1.5806666666666667E-2</v>
      </c>
      <c r="E2841" s="51">
        <v>2.3710000000000002E-2</v>
      </c>
      <c r="F2841" s="51">
        <v>3.1613333333333334E-2</v>
      </c>
      <c r="G2841" s="51">
        <v>3.9516666666666665E-2</v>
      </c>
      <c r="H2841" s="51">
        <v>4.7420000000000004E-2</v>
      </c>
      <c r="I2841" s="51">
        <v>5.5323333333333329E-2</v>
      </c>
      <c r="J2841" s="51">
        <v>6.3226666666666667E-2</v>
      </c>
      <c r="K2841" s="51">
        <v>7.1129999999999999E-2</v>
      </c>
      <c r="L2841" s="52">
        <v>7.9033333333333344E-2</v>
      </c>
    </row>
    <row r="2842" spans="1:12" ht="12.75">
      <c r="A2842" s="41">
        <v>2793</v>
      </c>
      <c r="B2842" s="49" t="s">
        <v>1861</v>
      </c>
      <c r="C2842" s="51">
        <v>3.4566666666666669E-3</v>
      </c>
      <c r="D2842" s="51">
        <v>6.9133333333333338E-3</v>
      </c>
      <c r="E2842" s="51">
        <v>1.0370000000000001E-2</v>
      </c>
      <c r="F2842" s="51">
        <v>1.3826666666666668E-2</v>
      </c>
      <c r="G2842" s="51">
        <v>1.7283333333333331E-2</v>
      </c>
      <c r="H2842" s="51">
        <v>2.0739999999999998E-2</v>
      </c>
      <c r="I2842" s="51">
        <v>2.4196666666666665E-2</v>
      </c>
      <c r="J2842" s="51">
        <v>2.7653333333333335E-2</v>
      </c>
      <c r="K2842" s="51">
        <v>3.1110000000000002E-2</v>
      </c>
      <c r="L2842" s="52">
        <v>3.4566666666666669E-2</v>
      </c>
    </row>
    <row r="2843" spans="1:12" ht="12.75">
      <c r="A2843" s="41">
        <v>2794</v>
      </c>
      <c r="B2843" s="49" t="s">
        <v>1862</v>
      </c>
      <c r="C2843" s="51">
        <v>1.7466666666666663E-3</v>
      </c>
      <c r="D2843" s="51">
        <v>3.4933333333333327E-3</v>
      </c>
      <c r="E2843" s="51">
        <v>5.239999999999999E-3</v>
      </c>
      <c r="F2843" s="51">
        <v>6.9866666666666653E-3</v>
      </c>
      <c r="G2843" s="51">
        <v>8.7333333333333325E-3</v>
      </c>
      <c r="H2843" s="51">
        <v>1.048E-2</v>
      </c>
      <c r="I2843" s="51">
        <v>1.2226666666666667E-2</v>
      </c>
      <c r="J2843" s="51">
        <v>1.3973333333333331E-2</v>
      </c>
      <c r="K2843" s="51">
        <v>1.5719999999999998E-2</v>
      </c>
      <c r="L2843" s="52">
        <v>1.7466666666666662E-2</v>
      </c>
    </row>
    <row r="2844" spans="1:12" ht="25.5">
      <c r="A2844" s="41">
        <v>2795</v>
      </c>
      <c r="B2844" s="49" t="s">
        <v>1863</v>
      </c>
      <c r="C2844" s="51">
        <v>2.7833333333333338E-3</v>
      </c>
      <c r="D2844" s="51">
        <v>5.5666666666666677E-3</v>
      </c>
      <c r="E2844" s="51">
        <v>8.3500000000000015E-3</v>
      </c>
      <c r="F2844" s="51">
        <v>1.1133333333333335E-2</v>
      </c>
      <c r="G2844" s="51">
        <v>1.3916666666666667E-2</v>
      </c>
      <c r="H2844" s="51">
        <v>1.6700000000000003E-2</v>
      </c>
      <c r="I2844" s="51">
        <v>1.9483333333333339E-2</v>
      </c>
      <c r="J2844" s="51">
        <v>2.2266666666666671E-2</v>
      </c>
      <c r="K2844" s="51">
        <v>2.5050000000000003E-2</v>
      </c>
      <c r="L2844" s="52">
        <v>2.7833333333333335E-2</v>
      </c>
    </row>
    <row r="2845" spans="1:12" ht="25.5">
      <c r="A2845" s="41">
        <v>2796</v>
      </c>
      <c r="B2845" s="49" t="s">
        <v>1863</v>
      </c>
      <c r="C2845" s="51">
        <v>1.2999999999999999E-3</v>
      </c>
      <c r="D2845" s="51">
        <v>2.5999999999999999E-3</v>
      </c>
      <c r="E2845" s="51">
        <v>3.8999999999999998E-3</v>
      </c>
      <c r="F2845" s="51">
        <v>5.1999999999999998E-3</v>
      </c>
      <c r="G2845" s="51">
        <v>6.4999999999999997E-3</v>
      </c>
      <c r="H2845" s="51">
        <v>7.7999999999999996E-3</v>
      </c>
      <c r="I2845" s="51">
        <v>9.1000000000000004E-3</v>
      </c>
      <c r="J2845" s="51">
        <v>1.04E-2</v>
      </c>
      <c r="K2845" s="51">
        <v>1.1699999999999999E-2</v>
      </c>
      <c r="L2845" s="52">
        <v>1.2999999999999999E-2</v>
      </c>
    </row>
    <row r="2846" spans="1:12" ht="38.25">
      <c r="A2846" s="41">
        <v>2797</v>
      </c>
      <c r="B2846" s="49" t="s">
        <v>1864</v>
      </c>
      <c r="C2846" s="51">
        <v>1.5369999999999998E-2</v>
      </c>
      <c r="D2846" s="51">
        <v>3.0739999999999996E-2</v>
      </c>
      <c r="E2846" s="51">
        <v>4.6109999999999998E-2</v>
      </c>
      <c r="F2846" s="51">
        <v>6.1479999999999993E-2</v>
      </c>
      <c r="G2846" s="51">
        <v>7.6850000000000002E-2</v>
      </c>
      <c r="H2846" s="51">
        <v>9.2219999999999996E-2</v>
      </c>
      <c r="I2846" s="51">
        <v>0.10758999999999999</v>
      </c>
      <c r="J2846" s="51">
        <v>0.12295999999999999</v>
      </c>
      <c r="K2846" s="51">
        <v>0.13833000000000001</v>
      </c>
      <c r="L2846" s="52">
        <v>0.1537</v>
      </c>
    </row>
    <row r="2847" spans="1:12" ht="38.25">
      <c r="A2847" s="41">
        <v>2798</v>
      </c>
      <c r="B2847" s="49" t="s">
        <v>1865</v>
      </c>
      <c r="C2847" s="51">
        <v>3.3766666666666667E-3</v>
      </c>
      <c r="D2847" s="51">
        <v>6.7533333333333334E-3</v>
      </c>
      <c r="E2847" s="51">
        <v>1.013E-2</v>
      </c>
      <c r="F2847" s="51">
        <v>1.3506666666666667E-2</v>
      </c>
      <c r="G2847" s="51">
        <v>1.6883333333333334E-2</v>
      </c>
      <c r="H2847" s="51">
        <v>2.0260000000000004E-2</v>
      </c>
      <c r="I2847" s="51">
        <v>2.363666666666667E-2</v>
      </c>
      <c r="J2847" s="51">
        <v>2.7013333333333334E-2</v>
      </c>
      <c r="K2847" s="51">
        <v>3.039E-2</v>
      </c>
      <c r="L2847" s="52">
        <v>3.3766666666666667E-2</v>
      </c>
    </row>
    <row r="2848" spans="1:12" ht="12.75">
      <c r="A2848" s="41">
        <v>2799</v>
      </c>
      <c r="B2848" s="49" t="s">
        <v>1866</v>
      </c>
      <c r="C2848" s="51">
        <v>3.0000000000000004E-5</v>
      </c>
      <c r="D2848" s="51">
        <v>6.0000000000000008E-5</v>
      </c>
      <c r="E2848" s="51">
        <v>9.0000000000000019E-5</v>
      </c>
      <c r="F2848" s="51">
        <v>1.2000000000000002E-4</v>
      </c>
      <c r="G2848" s="51">
        <v>1.5000000000000001E-4</v>
      </c>
      <c r="H2848" s="51">
        <v>1.8000000000000001E-4</v>
      </c>
      <c r="I2848" s="51">
        <v>2.1000000000000001E-4</v>
      </c>
      <c r="J2848" s="51">
        <v>2.4000000000000003E-4</v>
      </c>
      <c r="K2848" s="51">
        <v>2.7E-4</v>
      </c>
      <c r="L2848" s="52">
        <v>3.0000000000000003E-4</v>
      </c>
    </row>
    <row r="2849" spans="1:12" ht="12.75">
      <c r="A2849" s="41">
        <v>2800</v>
      </c>
      <c r="B2849" s="49" t="s">
        <v>1867</v>
      </c>
      <c r="C2849" s="51">
        <v>2.0333333333333336E-4</v>
      </c>
      <c r="D2849" s="51">
        <v>4.0666666666666672E-4</v>
      </c>
      <c r="E2849" s="51">
        <v>6.1000000000000008E-4</v>
      </c>
      <c r="F2849" s="51">
        <v>8.1333333333333344E-4</v>
      </c>
      <c r="G2849" s="51">
        <v>1.0166666666666666E-3</v>
      </c>
      <c r="H2849" s="51">
        <v>1.2199999999999999E-3</v>
      </c>
      <c r="I2849" s="51">
        <v>1.4233333333333333E-3</v>
      </c>
      <c r="J2849" s="51">
        <v>1.6266666666666669E-3</v>
      </c>
      <c r="K2849" s="51">
        <v>1.8300000000000002E-3</v>
      </c>
      <c r="L2849" s="52">
        <v>2.0333333333333336E-3</v>
      </c>
    </row>
    <row r="2850" spans="1:12" ht="25.5">
      <c r="A2850" s="41">
        <v>2801</v>
      </c>
      <c r="B2850" s="49" t="s">
        <v>1868</v>
      </c>
      <c r="C2850" s="51">
        <v>3.4333333333333329E-4</v>
      </c>
      <c r="D2850" s="51">
        <v>6.8666666666666659E-4</v>
      </c>
      <c r="E2850" s="51">
        <v>1.0299999999999999E-3</v>
      </c>
      <c r="F2850" s="51">
        <v>1.3733333333333332E-3</v>
      </c>
      <c r="G2850" s="51">
        <v>1.7166666666666667E-3</v>
      </c>
      <c r="H2850" s="51">
        <v>2.0600000000000002E-3</v>
      </c>
      <c r="I2850" s="51">
        <v>2.4033333333333337E-3</v>
      </c>
      <c r="J2850" s="51">
        <v>2.7466666666666668E-3</v>
      </c>
      <c r="K2850" s="51">
        <v>3.0900000000000003E-3</v>
      </c>
      <c r="L2850" s="52">
        <v>3.4333333333333334E-3</v>
      </c>
    </row>
    <row r="2851" spans="1:12" ht="12.75">
      <c r="A2851" s="41">
        <v>2802</v>
      </c>
      <c r="B2851" s="49" t="s">
        <v>1869</v>
      </c>
      <c r="C2851" s="51">
        <v>1.996666666666667E-3</v>
      </c>
      <c r="D2851" s="51">
        <v>3.993333333333334E-3</v>
      </c>
      <c r="E2851" s="51">
        <v>5.9900000000000005E-3</v>
      </c>
      <c r="F2851" s="51">
        <v>7.986666666666668E-3</v>
      </c>
      <c r="G2851" s="51">
        <v>9.9833333333333336E-3</v>
      </c>
      <c r="H2851" s="51">
        <v>1.1980000000000001E-2</v>
      </c>
      <c r="I2851" s="51">
        <v>1.3976666666666668E-2</v>
      </c>
      <c r="J2851" s="51">
        <v>1.5973333333333336E-2</v>
      </c>
      <c r="K2851" s="51">
        <v>1.797E-2</v>
      </c>
      <c r="L2851" s="52">
        <v>1.9966666666666667E-2</v>
      </c>
    </row>
    <row r="2852" spans="1:12" ht="25.5">
      <c r="A2852" s="41">
        <v>2803</v>
      </c>
      <c r="B2852" s="49" t="s">
        <v>1870</v>
      </c>
      <c r="C2852" s="51">
        <v>1.4000000000000002E-3</v>
      </c>
      <c r="D2852" s="51">
        <v>2.8000000000000004E-3</v>
      </c>
      <c r="E2852" s="51">
        <v>4.2000000000000006E-3</v>
      </c>
      <c r="F2852" s="51">
        <v>5.6000000000000008E-3</v>
      </c>
      <c r="G2852" s="51">
        <v>7.000000000000001E-3</v>
      </c>
      <c r="H2852" s="51">
        <v>8.4000000000000012E-3</v>
      </c>
      <c r="I2852" s="51">
        <v>9.8000000000000014E-3</v>
      </c>
      <c r="J2852" s="51">
        <v>1.1200000000000002E-2</v>
      </c>
      <c r="K2852" s="51">
        <v>1.2600000000000002E-2</v>
      </c>
      <c r="L2852" s="52">
        <v>1.4000000000000002E-2</v>
      </c>
    </row>
    <row r="2853" spans="1:12" ht="38.25">
      <c r="A2853" s="41">
        <v>2804</v>
      </c>
      <c r="B2853" s="49" t="s">
        <v>1871</v>
      </c>
      <c r="C2853" s="51">
        <v>1.8000000000000002E-3</v>
      </c>
      <c r="D2853" s="51">
        <v>3.6000000000000003E-3</v>
      </c>
      <c r="E2853" s="51">
        <v>5.4000000000000003E-3</v>
      </c>
      <c r="F2853" s="51">
        <v>7.2000000000000007E-3</v>
      </c>
      <c r="G2853" s="51">
        <v>9.0000000000000011E-3</v>
      </c>
      <c r="H2853" s="51">
        <v>1.0800000000000001E-2</v>
      </c>
      <c r="I2853" s="51">
        <v>1.26E-2</v>
      </c>
      <c r="J2853" s="51">
        <v>1.44E-2</v>
      </c>
      <c r="K2853" s="51">
        <v>1.6199999999999999E-2</v>
      </c>
      <c r="L2853" s="52">
        <v>1.7999999999999999E-2</v>
      </c>
    </row>
    <row r="2854" spans="1:12" ht="25.5">
      <c r="A2854" s="41">
        <v>2805</v>
      </c>
      <c r="B2854" s="41" t="s">
        <v>520</v>
      </c>
      <c r="C2854" s="41">
        <v>4.8000000000000001E-2</v>
      </c>
      <c r="D2854" s="41">
        <v>9.6000000000000002E-2</v>
      </c>
      <c r="E2854" s="41">
        <v>0.14400000000000002</v>
      </c>
      <c r="F2854" s="41">
        <v>0.192</v>
      </c>
      <c r="G2854" s="41">
        <v>0.24</v>
      </c>
      <c r="H2854" s="41">
        <v>0.28800000000000003</v>
      </c>
      <c r="I2854" s="41">
        <v>0.33600000000000002</v>
      </c>
      <c r="J2854" s="41">
        <v>0.38400000000000001</v>
      </c>
      <c r="K2854" s="41">
        <v>0.43200000000000005</v>
      </c>
      <c r="L2854" s="41">
        <v>0.48000000000000009</v>
      </c>
    </row>
    <row r="2855" spans="1:12" ht="38.25">
      <c r="A2855" s="41">
        <v>2806</v>
      </c>
      <c r="B2855" s="49" t="s">
        <v>1813</v>
      </c>
      <c r="C2855" s="51">
        <v>2.5933333333333329E-3</v>
      </c>
      <c r="D2855" s="51">
        <v>5.1866666666666658E-3</v>
      </c>
      <c r="E2855" s="51">
        <v>7.7799999999999987E-3</v>
      </c>
      <c r="F2855" s="51">
        <v>1.0373333333333332E-2</v>
      </c>
      <c r="G2855" s="51">
        <v>1.2966666666666666E-2</v>
      </c>
      <c r="H2855" s="51">
        <v>1.5560000000000001E-2</v>
      </c>
      <c r="I2855" s="51">
        <v>1.8153333333333334E-2</v>
      </c>
      <c r="J2855" s="51">
        <v>2.0746666666666667E-2</v>
      </c>
      <c r="K2855" s="51">
        <v>2.334E-2</v>
      </c>
      <c r="L2855" s="52">
        <v>2.5933333333333333E-2</v>
      </c>
    </row>
    <row r="2856" spans="1:12" ht="38.25">
      <c r="A2856" s="41">
        <v>2807</v>
      </c>
      <c r="B2856" s="49" t="s">
        <v>1872</v>
      </c>
      <c r="C2856" s="51">
        <v>3.3333333333333331E-3</v>
      </c>
      <c r="D2856" s="51">
        <v>6.6666666666666662E-3</v>
      </c>
      <c r="E2856" s="51">
        <v>9.9999999999999985E-3</v>
      </c>
      <c r="F2856" s="51">
        <v>1.3333333333333332E-2</v>
      </c>
      <c r="G2856" s="51">
        <v>1.6666666666666666E-2</v>
      </c>
      <c r="H2856" s="51">
        <v>0.02</v>
      </c>
      <c r="I2856" s="51">
        <v>2.3333333333333334E-2</v>
      </c>
      <c r="J2856" s="51">
        <v>2.6666666666666665E-2</v>
      </c>
      <c r="K2856" s="51">
        <v>0.03</v>
      </c>
      <c r="L2856" s="52">
        <v>3.3333333333333333E-2</v>
      </c>
    </row>
    <row r="2857" spans="1:12" ht="12.75">
      <c r="A2857" s="41">
        <v>2808</v>
      </c>
      <c r="B2857" s="49" t="s">
        <v>1873</v>
      </c>
      <c r="C2857" s="51">
        <v>6.4333333333333343E-4</v>
      </c>
      <c r="D2857" s="51">
        <v>1.2866666666666669E-3</v>
      </c>
      <c r="E2857" s="51">
        <v>1.9300000000000003E-3</v>
      </c>
      <c r="F2857" s="51">
        <v>2.5733333333333337E-3</v>
      </c>
      <c r="G2857" s="51">
        <v>3.2166666666666667E-3</v>
      </c>
      <c r="H2857" s="51">
        <v>3.8599999999999997E-3</v>
      </c>
      <c r="I2857" s="51">
        <v>4.5033333333333331E-3</v>
      </c>
      <c r="J2857" s="51">
        <v>5.1466666666666666E-3</v>
      </c>
      <c r="K2857" s="51">
        <v>5.79E-3</v>
      </c>
      <c r="L2857" s="52">
        <v>6.4333333333333334E-3</v>
      </c>
    </row>
    <row r="2858" spans="1:12" ht="51">
      <c r="A2858" s="41">
        <v>2809</v>
      </c>
      <c r="B2858" s="49" t="s">
        <v>1874</v>
      </c>
      <c r="C2858" s="51">
        <v>5.2000000000000006E-4</v>
      </c>
      <c r="D2858" s="51">
        <v>1.0400000000000001E-3</v>
      </c>
      <c r="E2858" s="51">
        <v>1.5600000000000002E-3</v>
      </c>
      <c r="F2858" s="51">
        <v>2.0800000000000003E-3</v>
      </c>
      <c r="G2858" s="51">
        <v>2.5999999999999999E-3</v>
      </c>
      <c r="H2858" s="51">
        <v>3.1199999999999995E-3</v>
      </c>
      <c r="I2858" s="51">
        <v>3.6399999999999996E-3</v>
      </c>
      <c r="J2858" s="51">
        <v>4.1599999999999996E-3</v>
      </c>
      <c r="K2858" s="51">
        <v>4.6799999999999993E-3</v>
      </c>
      <c r="L2858" s="52">
        <v>5.1999999999999989E-3</v>
      </c>
    </row>
    <row r="2859" spans="1:12" ht="51">
      <c r="A2859" s="41">
        <v>2810</v>
      </c>
      <c r="B2859" s="49" t="s">
        <v>1874</v>
      </c>
      <c r="C2859" s="51">
        <v>3.7233333333333328E-3</v>
      </c>
      <c r="D2859" s="51">
        <v>7.4466666666666657E-3</v>
      </c>
      <c r="E2859" s="51">
        <v>1.1169999999999999E-2</v>
      </c>
      <c r="F2859" s="51">
        <v>1.4893333333333331E-2</v>
      </c>
      <c r="G2859" s="51">
        <v>1.8616666666666667E-2</v>
      </c>
      <c r="H2859" s="51">
        <v>2.2339999999999999E-2</v>
      </c>
      <c r="I2859" s="51">
        <v>2.6063333333333331E-2</v>
      </c>
      <c r="J2859" s="51">
        <v>2.9786666666666663E-2</v>
      </c>
      <c r="K2859" s="51">
        <v>3.3509999999999998E-2</v>
      </c>
      <c r="L2859" s="52">
        <v>3.7233333333333334E-2</v>
      </c>
    </row>
    <row r="2860" spans="1:12" ht="51">
      <c r="A2860" s="41">
        <v>2811</v>
      </c>
      <c r="B2860" s="49" t="s">
        <v>1874</v>
      </c>
      <c r="C2860" s="51">
        <v>4.3000000000000004E-4</v>
      </c>
      <c r="D2860" s="51">
        <v>8.6000000000000009E-4</v>
      </c>
      <c r="E2860" s="51">
        <v>1.2900000000000001E-3</v>
      </c>
      <c r="F2860" s="51">
        <v>1.7200000000000002E-3</v>
      </c>
      <c r="G2860" s="51">
        <v>2.15E-3</v>
      </c>
      <c r="H2860" s="51">
        <v>2.5799999999999998E-3</v>
      </c>
      <c r="I2860" s="51">
        <v>3.0099999999999997E-3</v>
      </c>
      <c r="J2860" s="51">
        <v>3.4400000000000003E-3</v>
      </c>
      <c r="K2860" s="51">
        <v>3.8700000000000002E-3</v>
      </c>
      <c r="L2860" s="52">
        <v>4.3000000000000009E-3</v>
      </c>
    </row>
    <row r="2861" spans="1:12" ht="38.25">
      <c r="A2861" s="41">
        <v>2812</v>
      </c>
      <c r="B2861" s="49" t="s">
        <v>1875</v>
      </c>
      <c r="C2861" s="51">
        <v>4.7333333333333336E-4</v>
      </c>
      <c r="D2861" s="51">
        <v>9.4666666666666673E-4</v>
      </c>
      <c r="E2861" s="51">
        <v>1.42E-3</v>
      </c>
      <c r="F2861" s="51">
        <v>1.8933333333333335E-3</v>
      </c>
      <c r="G2861" s="51">
        <v>2.3666666666666667E-3</v>
      </c>
      <c r="H2861" s="51">
        <v>2.8399999999999996E-3</v>
      </c>
      <c r="I2861" s="51">
        <v>3.3133333333333331E-3</v>
      </c>
      <c r="J2861" s="51">
        <v>3.7866666666666665E-3</v>
      </c>
      <c r="K2861" s="51">
        <v>4.2599999999999999E-3</v>
      </c>
      <c r="L2861" s="52">
        <v>4.7333333333333324E-3</v>
      </c>
    </row>
    <row r="2862" spans="1:12" ht="38.25">
      <c r="A2862" s="41">
        <v>2813</v>
      </c>
      <c r="B2862" s="49" t="s">
        <v>1876</v>
      </c>
      <c r="C2862" s="51">
        <v>2.7866666666666673E-3</v>
      </c>
      <c r="D2862" s="51">
        <v>5.5733333333333347E-3</v>
      </c>
      <c r="E2862" s="51">
        <v>8.3600000000000028E-3</v>
      </c>
      <c r="F2862" s="51">
        <v>1.1146666666666669E-2</v>
      </c>
      <c r="G2862" s="51">
        <v>1.3933333333333336E-2</v>
      </c>
      <c r="H2862" s="51">
        <v>1.6720000000000002E-2</v>
      </c>
      <c r="I2862" s="51">
        <v>1.9506666666666669E-2</v>
      </c>
      <c r="J2862" s="51">
        <v>2.2293333333333335E-2</v>
      </c>
      <c r="K2862" s="51">
        <v>2.5080000000000005E-2</v>
      </c>
      <c r="L2862" s="52">
        <v>2.7866666666666672E-2</v>
      </c>
    </row>
    <row r="2863" spans="1:12" ht="38.25">
      <c r="A2863" s="41">
        <v>2814</v>
      </c>
      <c r="B2863" s="49" t="s">
        <v>1877</v>
      </c>
      <c r="C2863" s="51">
        <v>0.24459666666666663</v>
      </c>
      <c r="D2863" s="51">
        <v>0.48919333333333326</v>
      </c>
      <c r="E2863" s="51">
        <v>0.73378999999999994</v>
      </c>
      <c r="F2863" s="51">
        <v>0.97838666666666652</v>
      </c>
      <c r="G2863" s="51">
        <v>1.2229833333333333</v>
      </c>
      <c r="H2863" s="51">
        <v>1.4675799999999999</v>
      </c>
      <c r="I2863" s="51">
        <v>1.7121766666666665</v>
      </c>
      <c r="J2863" s="51">
        <v>1.956773333333333</v>
      </c>
      <c r="K2863" s="51">
        <v>2.2013699999999998</v>
      </c>
      <c r="L2863" s="52">
        <v>2.4459666666666666</v>
      </c>
    </row>
    <row r="2864" spans="1:12" ht="38.25">
      <c r="A2864" s="41">
        <v>2815</v>
      </c>
      <c r="B2864" s="49" t="s">
        <v>1877</v>
      </c>
      <c r="C2864" s="51">
        <v>4.1333333333333335E-3</v>
      </c>
      <c r="D2864" s="51">
        <v>8.266666666666667E-3</v>
      </c>
      <c r="E2864" s="51">
        <v>1.2400000000000001E-2</v>
      </c>
      <c r="F2864" s="51">
        <v>1.6533333333333334E-2</v>
      </c>
      <c r="G2864" s="51">
        <v>2.066666666666667E-2</v>
      </c>
      <c r="H2864" s="51">
        <v>2.4800000000000003E-2</v>
      </c>
      <c r="I2864" s="51">
        <v>2.8933333333333335E-2</v>
      </c>
      <c r="J2864" s="51">
        <v>3.3066666666666668E-2</v>
      </c>
      <c r="K2864" s="51">
        <v>3.7200000000000004E-2</v>
      </c>
      <c r="L2864" s="52">
        <v>4.133333333333334E-2</v>
      </c>
    </row>
    <row r="2865" spans="1:12" ht="38.25">
      <c r="A2865" s="41">
        <v>2816</v>
      </c>
      <c r="B2865" s="49" t="s">
        <v>1878</v>
      </c>
      <c r="C2865" s="51">
        <v>1.0033333333333333E-3</v>
      </c>
      <c r="D2865" s="51">
        <v>2.0066666666666666E-3</v>
      </c>
      <c r="E2865" s="51">
        <v>3.0099999999999997E-3</v>
      </c>
      <c r="F2865" s="51">
        <v>4.0133333333333332E-3</v>
      </c>
      <c r="G2865" s="51">
        <v>5.0166666666666667E-3</v>
      </c>
      <c r="H2865" s="51">
        <v>6.0199999999999993E-3</v>
      </c>
      <c r="I2865" s="51">
        <v>7.0233333333333328E-3</v>
      </c>
      <c r="J2865" s="51">
        <v>8.0266666666666663E-3</v>
      </c>
      <c r="K2865" s="51">
        <v>9.0299999999999998E-3</v>
      </c>
      <c r="L2865" s="52">
        <v>1.0033333333333333E-2</v>
      </c>
    </row>
    <row r="2866" spans="1:12" ht="38.25">
      <c r="A2866" s="41">
        <v>2817</v>
      </c>
      <c r="B2866" s="49" t="s">
        <v>1878</v>
      </c>
      <c r="C2866" s="51">
        <v>2.32E-3</v>
      </c>
      <c r="D2866" s="51">
        <v>4.64E-3</v>
      </c>
      <c r="E2866" s="51">
        <v>6.96E-3</v>
      </c>
      <c r="F2866" s="51">
        <v>9.2800000000000001E-3</v>
      </c>
      <c r="G2866" s="51">
        <v>1.1599999999999999E-2</v>
      </c>
      <c r="H2866" s="51">
        <v>1.392E-2</v>
      </c>
      <c r="I2866" s="51">
        <v>1.6240000000000001E-2</v>
      </c>
      <c r="J2866" s="51">
        <v>1.856E-2</v>
      </c>
      <c r="K2866" s="51">
        <v>2.0879999999999999E-2</v>
      </c>
      <c r="L2866" s="52">
        <v>2.3199999999999998E-2</v>
      </c>
    </row>
    <row r="2867" spans="1:12" ht="51">
      <c r="A2867" s="41">
        <v>2818</v>
      </c>
      <c r="B2867" s="49" t="s">
        <v>1879</v>
      </c>
      <c r="C2867" s="51">
        <v>2.8666666666666673E-4</v>
      </c>
      <c r="D2867" s="51">
        <v>5.7333333333333346E-4</v>
      </c>
      <c r="E2867" s="51">
        <v>8.600000000000002E-4</v>
      </c>
      <c r="F2867" s="51">
        <v>1.1466666666666669E-3</v>
      </c>
      <c r="G2867" s="51">
        <v>1.4333333333333333E-3</v>
      </c>
      <c r="H2867" s="51">
        <v>1.7200000000000002E-3</v>
      </c>
      <c r="I2867" s="51">
        <v>2.0066666666666666E-3</v>
      </c>
      <c r="J2867" s="51">
        <v>2.2933333333333334E-3</v>
      </c>
      <c r="K2867" s="51">
        <v>2.5799999999999998E-3</v>
      </c>
      <c r="L2867" s="52">
        <v>2.8666666666666667E-3</v>
      </c>
    </row>
    <row r="2868" spans="1:12" ht="38.25">
      <c r="A2868" s="41">
        <v>2819</v>
      </c>
      <c r="B2868" s="49" t="s">
        <v>1880</v>
      </c>
      <c r="C2868" s="51">
        <v>4.9999999999999992E-3</v>
      </c>
      <c r="D2868" s="51">
        <v>9.9999999999999985E-3</v>
      </c>
      <c r="E2868" s="51">
        <v>1.4999999999999998E-2</v>
      </c>
      <c r="F2868" s="51">
        <v>1.9999999999999997E-2</v>
      </c>
      <c r="G2868" s="51">
        <v>2.5000000000000001E-2</v>
      </c>
      <c r="H2868" s="51">
        <v>0.03</v>
      </c>
      <c r="I2868" s="51">
        <v>3.5000000000000003E-2</v>
      </c>
      <c r="J2868" s="51">
        <v>0.04</v>
      </c>
      <c r="K2868" s="51">
        <v>4.5000000000000005E-2</v>
      </c>
      <c r="L2868" s="52">
        <v>0.05</v>
      </c>
    </row>
    <row r="2869" spans="1:12" ht="38.25">
      <c r="A2869" s="41">
        <v>2820</v>
      </c>
      <c r="B2869" s="49" t="s">
        <v>1880</v>
      </c>
      <c r="C2869" s="51">
        <v>4.3866666666666663E-3</v>
      </c>
      <c r="D2869" s="51">
        <v>8.7733333333333326E-3</v>
      </c>
      <c r="E2869" s="51">
        <v>1.3159999999999998E-2</v>
      </c>
      <c r="F2869" s="51">
        <v>1.7546666666666665E-2</v>
      </c>
      <c r="G2869" s="51">
        <v>2.1933333333333332E-2</v>
      </c>
      <c r="H2869" s="51">
        <v>2.6319999999999996E-2</v>
      </c>
      <c r="I2869" s="51">
        <v>3.0706666666666667E-2</v>
      </c>
      <c r="J2869" s="51">
        <v>3.5093333333333331E-2</v>
      </c>
      <c r="K2869" s="51">
        <v>3.9480000000000001E-2</v>
      </c>
      <c r="L2869" s="52">
        <v>4.3866666666666665E-2</v>
      </c>
    </row>
    <row r="2870" spans="1:12" ht="38.25">
      <c r="A2870" s="41">
        <v>2821</v>
      </c>
      <c r="B2870" s="49" t="s">
        <v>1880</v>
      </c>
      <c r="C2870" s="51">
        <v>5.3833333333333337E-3</v>
      </c>
      <c r="D2870" s="51">
        <v>1.0766666666666667E-2</v>
      </c>
      <c r="E2870" s="51">
        <v>1.6150000000000001E-2</v>
      </c>
      <c r="F2870" s="51">
        <v>2.1533333333333335E-2</v>
      </c>
      <c r="G2870" s="51">
        <v>2.6916666666666665E-2</v>
      </c>
      <c r="H2870" s="51">
        <v>3.2299999999999995E-2</v>
      </c>
      <c r="I2870" s="51">
        <v>3.7683333333333333E-2</v>
      </c>
      <c r="J2870" s="51">
        <v>4.3066666666666663E-2</v>
      </c>
      <c r="K2870" s="51">
        <v>4.8449999999999993E-2</v>
      </c>
      <c r="L2870" s="52">
        <v>5.383333333333333E-2</v>
      </c>
    </row>
    <row r="2871" spans="1:12" ht="38.25">
      <c r="A2871" s="41">
        <v>2822</v>
      </c>
      <c r="B2871" s="49" t="s">
        <v>1880</v>
      </c>
      <c r="C2871" s="51">
        <v>1.2000000000000001E-3</v>
      </c>
      <c r="D2871" s="51">
        <v>2.4000000000000002E-3</v>
      </c>
      <c r="E2871" s="51">
        <v>3.6000000000000003E-3</v>
      </c>
      <c r="F2871" s="51">
        <v>4.8000000000000004E-3</v>
      </c>
      <c r="G2871" s="51">
        <v>6.0000000000000001E-3</v>
      </c>
      <c r="H2871" s="51">
        <v>7.2000000000000007E-3</v>
      </c>
      <c r="I2871" s="51">
        <v>8.4000000000000012E-3</v>
      </c>
      <c r="J2871" s="51">
        <v>9.6000000000000009E-3</v>
      </c>
      <c r="K2871" s="51">
        <v>1.0800000000000002E-2</v>
      </c>
      <c r="L2871" s="52">
        <v>1.2000000000000004E-2</v>
      </c>
    </row>
    <row r="2872" spans="1:12" ht="38.25">
      <c r="A2872" s="41">
        <v>2823</v>
      </c>
      <c r="B2872" s="49" t="s">
        <v>1880</v>
      </c>
      <c r="C2872" s="51">
        <v>8.2733333333333339E-3</v>
      </c>
      <c r="D2872" s="51">
        <v>1.6546666666666668E-2</v>
      </c>
      <c r="E2872" s="51">
        <v>2.4820000000000002E-2</v>
      </c>
      <c r="F2872" s="51">
        <v>3.3093333333333336E-2</v>
      </c>
      <c r="G2872" s="51">
        <v>4.1366666666666677E-2</v>
      </c>
      <c r="H2872" s="51">
        <v>4.9640000000000017E-2</v>
      </c>
      <c r="I2872" s="51">
        <v>5.7913333333333351E-2</v>
      </c>
      <c r="J2872" s="51">
        <v>6.6186666666666685E-2</v>
      </c>
      <c r="K2872" s="51">
        <v>7.4460000000000026E-2</v>
      </c>
      <c r="L2872" s="52">
        <v>8.2733333333333367E-2</v>
      </c>
    </row>
    <row r="2873" spans="1:12" ht="38.25">
      <c r="A2873" s="41">
        <v>2824</v>
      </c>
      <c r="B2873" s="49" t="s">
        <v>1880</v>
      </c>
      <c r="C2873" s="51">
        <v>4.266666666666666E-3</v>
      </c>
      <c r="D2873" s="51">
        <v>8.533333333333332E-3</v>
      </c>
      <c r="E2873" s="51">
        <v>1.2799999999999999E-2</v>
      </c>
      <c r="F2873" s="51">
        <v>1.7066666666666664E-2</v>
      </c>
      <c r="G2873" s="51">
        <v>2.1333333333333333E-2</v>
      </c>
      <c r="H2873" s="51">
        <v>2.5599999999999998E-2</v>
      </c>
      <c r="I2873" s="51">
        <v>2.9866666666666663E-2</v>
      </c>
      <c r="J2873" s="51">
        <v>3.4133333333333328E-2</v>
      </c>
      <c r="K2873" s="51">
        <v>3.8399999999999997E-2</v>
      </c>
      <c r="L2873" s="52">
        <v>4.2666666666666665E-2</v>
      </c>
    </row>
    <row r="2874" spans="1:12" ht="38.25">
      <c r="A2874" s="41">
        <v>2825</v>
      </c>
      <c r="B2874" s="49" t="s">
        <v>1880</v>
      </c>
      <c r="C2874" s="51">
        <v>1.8000000000000002E-2</v>
      </c>
      <c r="D2874" s="51">
        <v>3.6000000000000004E-2</v>
      </c>
      <c r="E2874" s="51">
        <v>5.4000000000000006E-2</v>
      </c>
      <c r="F2874" s="51">
        <v>7.2000000000000008E-2</v>
      </c>
      <c r="G2874" s="51">
        <v>0.09</v>
      </c>
      <c r="H2874" s="51">
        <v>0.10799999999999998</v>
      </c>
      <c r="I2874" s="51">
        <v>0.126</v>
      </c>
      <c r="J2874" s="51">
        <v>0.14399999999999999</v>
      </c>
      <c r="K2874" s="51">
        <v>0.16199999999999998</v>
      </c>
      <c r="L2874" s="52">
        <v>0.17999999999999997</v>
      </c>
    </row>
    <row r="2875" spans="1:12" ht="38.25">
      <c r="A2875" s="41">
        <v>2826</v>
      </c>
      <c r="B2875" s="49" t="s">
        <v>1880</v>
      </c>
      <c r="C2875" s="51">
        <v>1.1200000000000002E-2</v>
      </c>
      <c r="D2875" s="51">
        <v>2.2400000000000003E-2</v>
      </c>
      <c r="E2875" s="51">
        <v>3.3600000000000005E-2</v>
      </c>
      <c r="F2875" s="51">
        <v>4.4800000000000006E-2</v>
      </c>
      <c r="G2875" s="51">
        <v>5.6000000000000008E-2</v>
      </c>
      <c r="H2875" s="51">
        <v>6.720000000000001E-2</v>
      </c>
      <c r="I2875" s="51">
        <v>7.8400000000000011E-2</v>
      </c>
      <c r="J2875" s="51">
        <v>8.9600000000000013E-2</v>
      </c>
      <c r="K2875" s="51">
        <v>0.10080000000000001</v>
      </c>
      <c r="L2875" s="52">
        <v>0.11200000000000002</v>
      </c>
    </row>
    <row r="2876" spans="1:12" ht="38.25">
      <c r="A2876" s="41">
        <v>2827</v>
      </c>
      <c r="B2876" s="49" t="s">
        <v>1880</v>
      </c>
      <c r="C2876" s="51">
        <v>2.7733333333333332E-2</v>
      </c>
      <c r="D2876" s="51">
        <v>5.5466666666666664E-2</v>
      </c>
      <c r="E2876" s="51">
        <v>8.3199999999999996E-2</v>
      </c>
      <c r="F2876" s="51">
        <v>0.11093333333333333</v>
      </c>
      <c r="G2876" s="51">
        <v>0.13866666666666666</v>
      </c>
      <c r="H2876" s="51">
        <v>0.16639999999999999</v>
      </c>
      <c r="I2876" s="51">
        <v>0.19413333333333332</v>
      </c>
      <c r="J2876" s="51">
        <v>0.22186666666666666</v>
      </c>
      <c r="K2876" s="51">
        <v>0.24959999999999999</v>
      </c>
      <c r="L2876" s="52">
        <v>0.27733333333333332</v>
      </c>
    </row>
    <row r="2877" spans="1:12" ht="38.25">
      <c r="A2877" s="41">
        <v>2828</v>
      </c>
      <c r="B2877" s="49" t="s">
        <v>1880</v>
      </c>
      <c r="C2877" s="51">
        <v>2.0000000000000001E-4</v>
      </c>
      <c r="D2877" s="51">
        <v>4.0000000000000002E-4</v>
      </c>
      <c r="E2877" s="51">
        <v>6.0000000000000006E-4</v>
      </c>
      <c r="F2877" s="51">
        <v>8.0000000000000004E-4</v>
      </c>
      <c r="G2877" s="51">
        <v>1E-3</v>
      </c>
      <c r="H2877" s="51">
        <v>1.2000000000000001E-3</v>
      </c>
      <c r="I2877" s="51">
        <v>1.4000000000000002E-3</v>
      </c>
      <c r="J2877" s="51">
        <v>1.6000000000000003E-3</v>
      </c>
      <c r="K2877" s="51">
        <v>1.8000000000000004E-3</v>
      </c>
      <c r="L2877" s="52">
        <v>2.0000000000000005E-3</v>
      </c>
    </row>
    <row r="2878" spans="1:12" ht="38.25">
      <c r="A2878" s="41">
        <v>2829</v>
      </c>
      <c r="B2878" s="49" t="s">
        <v>1880</v>
      </c>
      <c r="C2878" s="51">
        <v>3.9733333333333329E-2</v>
      </c>
      <c r="D2878" s="51">
        <v>7.9466666666666658E-2</v>
      </c>
      <c r="E2878" s="51">
        <v>0.11919999999999999</v>
      </c>
      <c r="F2878" s="51">
        <v>0.15893333333333332</v>
      </c>
      <c r="G2878" s="51">
        <v>0.19866666666666666</v>
      </c>
      <c r="H2878" s="51">
        <v>0.2384</v>
      </c>
      <c r="I2878" s="51">
        <v>0.27813333333333334</v>
      </c>
      <c r="J2878" s="51">
        <v>0.31786666666666669</v>
      </c>
      <c r="K2878" s="51">
        <v>0.35760000000000003</v>
      </c>
      <c r="L2878" s="52">
        <v>0.39733333333333332</v>
      </c>
    </row>
    <row r="2879" spans="1:12" ht="38.25">
      <c r="A2879" s="41">
        <v>2830</v>
      </c>
      <c r="B2879" s="49" t="s">
        <v>1880</v>
      </c>
      <c r="C2879" s="51">
        <v>9.8999999999999991E-3</v>
      </c>
      <c r="D2879" s="51">
        <v>1.9799999999999998E-2</v>
      </c>
      <c r="E2879" s="51">
        <v>2.9699999999999997E-2</v>
      </c>
      <c r="F2879" s="51">
        <v>3.9599999999999996E-2</v>
      </c>
      <c r="G2879" s="51">
        <v>4.9500000000000002E-2</v>
      </c>
      <c r="H2879" s="51">
        <v>5.9400000000000008E-2</v>
      </c>
      <c r="I2879" s="51">
        <v>6.93E-2</v>
      </c>
      <c r="J2879" s="51">
        <v>7.9200000000000007E-2</v>
      </c>
      <c r="K2879" s="51">
        <v>8.9100000000000013E-2</v>
      </c>
      <c r="L2879" s="52">
        <v>9.9000000000000005E-2</v>
      </c>
    </row>
    <row r="2880" spans="1:12" ht="38.25">
      <c r="A2880" s="41">
        <v>2831</v>
      </c>
      <c r="B2880" s="49" t="s">
        <v>1880</v>
      </c>
      <c r="C2880" s="51">
        <v>4.0000000000000001E-3</v>
      </c>
      <c r="D2880" s="51">
        <v>8.0000000000000002E-3</v>
      </c>
      <c r="E2880" s="51">
        <v>1.2E-2</v>
      </c>
      <c r="F2880" s="51">
        <v>1.6E-2</v>
      </c>
      <c r="G2880" s="51">
        <v>2.0000000000000004E-2</v>
      </c>
      <c r="H2880" s="51">
        <v>2.4000000000000007E-2</v>
      </c>
      <c r="I2880" s="51">
        <v>2.8000000000000008E-2</v>
      </c>
      <c r="J2880" s="51">
        <v>3.2000000000000008E-2</v>
      </c>
      <c r="K2880" s="51">
        <v>3.6000000000000011E-2</v>
      </c>
      <c r="L2880" s="52">
        <v>4.0000000000000015E-2</v>
      </c>
    </row>
    <row r="2881" spans="1:12" ht="38.25">
      <c r="A2881" s="41">
        <v>2832</v>
      </c>
      <c r="B2881" s="49" t="s">
        <v>1881</v>
      </c>
      <c r="C2881" s="51">
        <v>9.8666666666666659E-3</v>
      </c>
      <c r="D2881" s="51">
        <v>1.9733333333333332E-2</v>
      </c>
      <c r="E2881" s="51">
        <v>2.9599999999999998E-2</v>
      </c>
      <c r="F2881" s="51">
        <v>3.9466666666666664E-2</v>
      </c>
      <c r="G2881" s="51">
        <v>4.9333333333333326E-2</v>
      </c>
      <c r="H2881" s="51">
        <v>5.9199999999999996E-2</v>
      </c>
      <c r="I2881" s="51">
        <v>6.9066666666666665E-2</v>
      </c>
      <c r="J2881" s="51">
        <v>7.8933333333333328E-2</v>
      </c>
      <c r="K2881" s="51">
        <v>8.8800000000000004E-2</v>
      </c>
      <c r="L2881" s="52">
        <v>9.866666666666668E-2</v>
      </c>
    </row>
    <row r="2882" spans="1:12" ht="12.75">
      <c r="A2882" s="41">
        <v>2833</v>
      </c>
      <c r="B2882" s="49" t="s">
        <v>1882</v>
      </c>
      <c r="C2882" s="51">
        <v>1.437666666666667E-2</v>
      </c>
      <c r="D2882" s="51">
        <v>2.8753333333333339E-2</v>
      </c>
      <c r="E2882" s="51">
        <v>4.3130000000000009E-2</v>
      </c>
      <c r="F2882" s="51">
        <v>5.7506666666666678E-2</v>
      </c>
      <c r="G2882" s="51">
        <v>7.1883333333333341E-2</v>
      </c>
      <c r="H2882" s="51">
        <v>8.6260000000000003E-2</v>
      </c>
      <c r="I2882" s="51">
        <v>0.10063666666666668</v>
      </c>
      <c r="J2882" s="51">
        <v>0.11501333333333336</v>
      </c>
      <c r="K2882" s="51">
        <v>0.12939000000000003</v>
      </c>
      <c r="L2882" s="52">
        <v>0.14376666666666671</v>
      </c>
    </row>
    <row r="2883" spans="1:12" ht="25.5">
      <c r="A2883" s="41">
        <v>2834</v>
      </c>
      <c r="B2883" s="49" t="s">
        <v>1803</v>
      </c>
      <c r="C2883" s="51">
        <v>6.9800000000000001E-3</v>
      </c>
      <c r="D2883" s="51">
        <v>1.396E-2</v>
      </c>
      <c r="E2883" s="51">
        <v>2.094E-2</v>
      </c>
      <c r="F2883" s="51">
        <v>2.792E-2</v>
      </c>
      <c r="G2883" s="51">
        <v>3.49E-2</v>
      </c>
      <c r="H2883" s="51">
        <v>4.1879999999999994E-2</v>
      </c>
      <c r="I2883" s="51">
        <v>4.8859999999999994E-2</v>
      </c>
      <c r="J2883" s="51">
        <v>5.5840000000000001E-2</v>
      </c>
      <c r="K2883" s="51">
        <v>6.2820000000000001E-2</v>
      </c>
      <c r="L2883" s="52">
        <v>6.9800000000000001E-2</v>
      </c>
    </row>
    <row r="2884" spans="1:12" ht="25.5">
      <c r="A2884" s="41">
        <v>2835</v>
      </c>
      <c r="B2884" s="49" t="s">
        <v>1803</v>
      </c>
      <c r="C2884" s="51">
        <v>5.9366666666666656E-3</v>
      </c>
      <c r="D2884" s="51">
        <v>1.1873333333333331E-2</v>
      </c>
      <c r="E2884" s="51">
        <v>1.7809999999999996E-2</v>
      </c>
      <c r="F2884" s="51">
        <v>2.3746666666666662E-2</v>
      </c>
      <c r="G2884" s="51">
        <v>2.9683333333333325E-2</v>
      </c>
      <c r="H2884" s="51">
        <v>3.5619999999999985E-2</v>
      </c>
      <c r="I2884" s="51">
        <v>4.1556666666666651E-2</v>
      </c>
      <c r="J2884" s="51">
        <v>4.7493333333333318E-2</v>
      </c>
      <c r="K2884" s="51">
        <v>5.3429999999999978E-2</v>
      </c>
      <c r="L2884" s="52">
        <v>5.9366666666666637E-2</v>
      </c>
    </row>
    <row r="2885" spans="1:12" ht="12.75">
      <c r="A2885" s="41">
        <v>2836</v>
      </c>
      <c r="B2885" s="49" t="s">
        <v>1883</v>
      </c>
      <c r="C2885" s="51">
        <v>6.8166666666666653E-3</v>
      </c>
      <c r="D2885" s="51">
        <v>1.3633333333333331E-2</v>
      </c>
      <c r="E2885" s="51">
        <v>2.0449999999999996E-2</v>
      </c>
      <c r="F2885" s="51">
        <v>2.7266666666666661E-2</v>
      </c>
      <c r="G2885" s="51">
        <v>3.4083333333333327E-2</v>
      </c>
      <c r="H2885" s="51">
        <v>4.0899999999999999E-2</v>
      </c>
      <c r="I2885" s="51">
        <v>4.7716666666666664E-2</v>
      </c>
      <c r="J2885" s="51">
        <v>5.4533333333333323E-2</v>
      </c>
      <c r="K2885" s="51">
        <v>6.1349999999999988E-2</v>
      </c>
      <c r="L2885" s="52">
        <v>6.8166666666666653E-2</v>
      </c>
    </row>
    <row r="2886" spans="1:12" ht="12.75">
      <c r="A2886" s="41">
        <v>2837</v>
      </c>
      <c r="B2886" s="49" t="s">
        <v>1884</v>
      </c>
      <c r="C2886" s="51">
        <v>3.3E-4</v>
      </c>
      <c r="D2886" s="51">
        <v>6.6E-4</v>
      </c>
      <c r="E2886" s="51">
        <v>9.8999999999999999E-4</v>
      </c>
      <c r="F2886" s="51">
        <v>1.32E-3</v>
      </c>
      <c r="G2886" s="51">
        <v>1.65E-3</v>
      </c>
      <c r="H2886" s="51">
        <v>1.98E-3</v>
      </c>
      <c r="I2886" s="51">
        <v>2.31E-3</v>
      </c>
      <c r="J2886" s="51">
        <v>2.64E-3</v>
      </c>
      <c r="K2886" s="51">
        <v>2.97E-3</v>
      </c>
      <c r="L2886" s="52">
        <v>3.3E-3</v>
      </c>
    </row>
    <row r="2887" spans="1:12" ht="38.25">
      <c r="A2887" s="41">
        <v>2838</v>
      </c>
      <c r="B2887" s="49" t="s">
        <v>1885</v>
      </c>
      <c r="C2887" s="51">
        <v>3.0833333333333338E-3</v>
      </c>
      <c r="D2887" s="51">
        <v>6.1666666666666675E-3</v>
      </c>
      <c r="E2887" s="51">
        <v>9.2500000000000013E-3</v>
      </c>
      <c r="F2887" s="51">
        <v>1.2333333333333335E-2</v>
      </c>
      <c r="G2887" s="51">
        <v>1.5416666666666667E-2</v>
      </c>
      <c r="H2887" s="51">
        <v>1.8499999999999999E-2</v>
      </c>
      <c r="I2887" s="51">
        <v>2.1583333333333333E-2</v>
      </c>
      <c r="J2887" s="51">
        <v>2.466666666666667E-2</v>
      </c>
      <c r="K2887" s="51">
        <v>2.7750000000000004E-2</v>
      </c>
      <c r="L2887" s="52">
        <v>3.0833333333333338E-2</v>
      </c>
    </row>
    <row r="2888" spans="1:12" ht="12.75">
      <c r="A2888" s="41">
        <v>2839</v>
      </c>
      <c r="B2888" s="49" t="s">
        <v>1886</v>
      </c>
      <c r="C2888" s="51">
        <v>1.5166666666666666E-3</v>
      </c>
      <c r="D2888" s="51">
        <v>3.0333333333333332E-3</v>
      </c>
      <c r="E2888" s="51">
        <v>4.5500000000000002E-3</v>
      </c>
      <c r="F2888" s="51">
        <v>6.0666666666666664E-3</v>
      </c>
      <c r="G2888" s="51">
        <v>7.5833333333333326E-3</v>
      </c>
      <c r="H2888" s="51">
        <v>9.1000000000000004E-3</v>
      </c>
      <c r="I2888" s="51">
        <v>1.0616666666666667E-2</v>
      </c>
      <c r="J2888" s="51">
        <v>1.2133333333333333E-2</v>
      </c>
      <c r="K2888" s="51">
        <v>1.3650000000000001E-2</v>
      </c>
      <c r="L2888" s="52">
        <v>1.5166666666666669E-2</v>
      </c>
    </row>
    <row r="2889" spans="1:12" ht="25.5">
      <c r="A2889" s="41">
        <v>2840</v>
      </c>
      <c r="B2889" s="49" t="s">
        <v>1887</v>
      </c>
      <c r="C2889" s="51">
        <v>2.1333333333333336E-4</v>
      </c>
      <c r="D2889" s="51">
        <v>4.2666666666666672E-4</v>
      </c>
      <c r="E2889" s="51">
        <v>6.4000000000000005E-4</v>
      </c>
      <c r="F2889" s="51">
        <v>8.5333333333333344E-4</v>
      </c>
      <c r="G2889" s="51">
        <v>1.0666666666666667E-3</v>
      </c>
      <c r="H2889" s="51">
        <v>1.2799999999999999E-3</v>
      </c>
      <c r="I2889" s="51">
        <v>1.4933333333333333E-3</v>
      </c>
      <c r="J2889" s="51">
        <v>1.7066666666666667E-3</v>
      </c>
      <c r="K2889" s="51">
        <v>1.9199999999999998E-3</v>
      </c>
      <c r="L2889" s="52">
        <v>2.133333333333333E-3</v>
      </c>
    </row>
    <row r="2890" spans="1:12" ht="38.25">
      <c r="A2890" s="41">
        <v>2841</v>
      </c>
      <c r="B2890" s="49" t="s">
        <v>1888</v>
      </c>
      <c r="C2890" s="51">
        <v>1.3333333333333331E-4</v>
      </c>
      <c r="D2890" s="51">
        <v>2.6666666666666663E-4</v>
      </c>
      <c r="E2890" s="51">
        <v>3.9999999999999996E-4</v>
      </c>
      <c r="F2890" s="51">
        <v>5.3333333333333325E-4</v>
      </c>
      <c r="G2890" s="51">
        <v>6.6666666666666664E-4</v>
      </c>
      <c r="H2890" s="51">
        <v>7.9999999999999993E-4</v>
      </c>
      <c r="I2890" s="51">
        <v>9.3333333333333322E-4</v>
      </c>
      <c r="J2890" s="51">
        <v>1.0666666666666665E-3</v>
      </c>
      <c r="K2890" s="51">
        <v>1.1999999999999999E-3</v>
      </c>
      <c r="L2890" s="52">
        <v>1.3333333333333333E-3</v>
      </c>
    </row>
    <row r="2891" spans="1:12" ht="38.25">
      <c r="A2891" s="41">
        <v>2842</v>
      </c>
      <c r="B2891" s="49" t="s">
        <v>1888</v>
      </c>
      <c r="C2891" s="51">
        <v>2.3333333333333332E-5</v>
      </c>
      <c r="D2891" s="51">
        <v>4.6666666666666665E-5</v>
      </c>
      <c r="E2891" s="51">
        <v>6.9999999999999994E-5</v>
      </c>
      <c r="F2891" s="51">
        <v>9.333333333333333E-5</v>
      </c>
      <c r="G2891" s="51">
        <v>1.1666666666666665E-4</v>
      </c>
      <c r="H2891" s="51">
        <v>1.3999999999999999E-4</v>
      </c>
      <c r="I2891" s="51">
        <v>1.6333333333333331E-4</v>
      </c>
      <c r="J2891" s="51">
        <v>1.8666666666666663E-4</v>
      </c>
      <c r="K2891" s="51">
        <v>2.0999999999999995E-4</v>
      </c>
      <c r="L2891" s="52">
        <v>2.3333333333333328E-4</v>
      </c>
    </row>
    <row r="2892" spans="1:12" ht="38.25">
      <c r="A2892" s="41">
        <v>2843</v>
      </c>
      <c r="B2892" s="49" t="s">
        <v>1814</v>
      </c>
      <c r="C2892" s="51">
        <v>1.5133333333333331E-3</v>
      </c>
      <c r="D2892" s="51">
        <v>3.0266666666666662E-3</v>
      </c>
      <c r="E2892" s="51">
        <v>4.5399999999999989E-3</v>
      </c>
      <c r="F2892" s="51">
        <v>6.0533333333333324E-3</v>
      </c>
      <c r="G2892" s="51">
        <v>7.566666666666666E-3</v>
      </c>
      <c r="H2892" s="51">
        <v>9.0799999999999995E-3</v>
      </c>
      <c r="I2892" s="51">
        <v>1.0593333333333333E-2</v>
      </c>
      <c r="J2892" s="51">
        <v>1.2106666666666665E-2</v>
      </c>
      <c r="K2892" s="51">
        <v>1.362E-2</v>
      </c>
      <c r="L2892" s="52">
        <v>1.5133333333333332E-2</v>
      </c>
    </row>
    <row r="2893" spans="1:12" ht="25.5">
      <c r="A2893" s="41">
        <v>2844</v>
      </c>
      <c r="B2893" s="49" t="s">
        <v>1889</v>
      </c>
      <c r="C2893" s="51">
        <v>9.9999999999999985E-3</v>
      </c>
      <c r="D2893" s="51">
        <v>1.9999999999999997E-2</v>
      </c>
      <c r="E2893" s="51">
        <v>2.9999999999999995E-2</v>
      </c>
      <c r="F2893" s="51">
        <v>3.9999999999999994E-2</v>
      </c>
      <c r="G2893" s="51">
        <v>0.05</v>
      </c>
      <c r="H2893" s="51">
        <v>0.06</v>
      </c>
      <c r="I2893" s="51">
        <v>7.0000000000000007E-2</v>
      </c>
      <c r="J2893" s="51">
        <v>0.08</v>
      </c>
      <c r="K2893" s="51">
        <v>9.0000000000000011E-2</v>
      </c>
      <c r="L2893" s="52">
        <v>0.1</v>
      </c>
    </row>
    <row r="2894" spans="1:12" ht="12.75">
      <c r="A2894" s="41">
        <v>2845</v>
      </c>
      <c r="B2894" s="49" t="s">
        <v>1890</v>
      </c>
      <c r="C2894" s="51">
        <v>1.7333333333333334E-4</v>
      </c>
      <c r="D2894" s="51">
        <v>3.4666666666666667E-4</v>
      </c>
      <c r="E2894" s="51">
        <v>5.2000000000000006E-4</v>
      </c>
      <c r="F2894" s="51">
        <v>6.9333333333333334E-4</v>
      </c>
      <c r="G2894" s="51">
        <v>8.6666666666666663E-4</v>
      </c>
      <c r="H2894" s="51">
        <v>1.0400000000000001E-3</v>
      </c>
      <c r="I2894" s="51">
        <v>1.2133333333333334E-3</v>
      </c>
      <c r="J2894" s="51">
        <v>1.3866666666666667E-3</v>
      </c>
      <c r="K2894" s="51">
        <v>1.5600000000000002E-3</v>
      </c>
      <c r="L2894" s="52">
        <v>1.7333333333333337E-3</v>
      </c>
    </row>
    <row r="2895" spans="1:12" ht="25.5">
      <c r="A2895" s="41">
        <v>2846</v>
      </c>
      <c r="B2895" s="49" t="s">
        <v>1891</v>
      </c>
      <c r="C2895" s="51">
        <v>4.4456666666666672E-2</v>
      </c>
      <c r="D2895" s="51">
        <v>8.8913333333333344E-2</v>
      </c>
      <c r="E2895" s="51">
        <v>0.13337000000000002</v>
      </c>
      <c r="F2895" s="51">
        <v>0.17782666666666669</v>
      </c>
      <c r="G2895" s="51">
        <v>0.22228333333333333</v>
      </c>
      <c r="H2895" s="51">
        <v>0.26674000000000003</v>
      </c>
      <c r="I2895" s="51">
        <v>0.31119666666666673</v>
      </c>
      <c r="J2895" s="51">
        <v>0.35565333333333338</v>
      </c>
      <c r="K2895" s="51">
        <v>0.40011000000000008</v>
      </c>
      <c r="L2895" s="52">
        <v>0.44456666666666667</v>
      </c>
    </row>
    <row r="2896" spans="1:12" ht="51">
      <c r="A2896" s="41">
        <v>2847</v>
      </c>
      <c r="B2896" s="49" t="s">
        <v>1892</v>
      </c>
      <c r="C2896" s="51">
        <v>1.2466666666666668E-3</v>
      </c>
      <c r="D2896" s="51">
        <v>2.4933333333333335E-3</v>
      </c>
      <c r="E2896" s="51">
        <v>3.7400000000000003E-3</v>
      </c>
      <c r="F2896" s="51">
        <v>4.986666666666667E-3</v>
      </c>
      <c r="G2896" s="51">
        <v>6.2333333333333338E-3</v>
      </c>
      <c r="H2896" s="51">
        <v>7.4800000000000005E-3</v>
      </c>
      <c r="I2896" s="51">
        <v>8.7266666666666673E-3</v>
      </c>
      <c r="J2896" s="51">
        <v>9.973333333333334E-3</v>
      </c>
      <c r="K2896" s="51">
        <v>1.1220000000000003E-2</v>
      </c>
      <c r="L2896" s="52">
        <v>1.2466666666666669E-2</v>
      </c>
    </row>
    <row r="2897" spans="1:12" ht="51">
      <c r="A2897" s="41">
        <v>2848</v>
      </c>
      <c r="B2897" s="49" t="s">
        <v>1892</v>
      </c>
      <c r="C2897" s="51">
        <v>4.8000000000000007E-4</v>
      </c>
      <c r="D2897" s="51">
        <v>9.6000000000000013E-4</v>
      </c>
      <c r="E2897" s="51">
        <v>1.4400000000000003E-3</v>
      </c>
      <c r="F2897" s="51">
        <v>1.9200000000000003E-3</v>
      </c>
      <c r="G2897" s="51">
        <v>2.4000000000000002E-3</v>
      </c>
      <c r="H2897" s="51">
        <v>2.8800000000000002E-3</v>
      </c>
      <c r="I2897" s="51">
        <v>3.3600000000000001E-3</v>
      </c>
      <c r="J2897" s="51">
        <v>3.8400000000000005E-3</v>
      </c>
      <c r="K2897" s="51">
        <v>4.3200000000000001E-3</v>
      </c>
      <c r="L2897" s="52">
        <v>4.8000000000000004E-3</v>
      </c>
    </row>
    <row r="2898" spans="1:12" ht="51">
      <c r="A2898" s="41">
        <v>2849</v>
      </c>
      <c r="B2898" s="49" t="s">
        <v>1892</v>
      </c>
      <c r="C2898" s="51">
        <v>9.766666666666667E-4</v>
      </c>
      <c r="D2898" s="51">
        <v>1.9533333333333334E-3</v>
      </c>
      <c r="E2898" s="51">
        <v>2.9300000000000003E-3</v>
      </c>
      <c r="F2898" s="51">
        <v>3.9066666666666668E-3</v>
      </c>
      <c r="G2898" s="51">
        <v>4.8833333333333333E-3</v>
      </c>
      <c r="H2898" s="51">
        <v>5.8600000000000006E-3</v>
      </c>
      <c r="I2898" s="51">
        <v>6.8366666666666662E-3</v>
      </c>
      <c r="J2898" s="51">
        <v>7.8133333333333336E-3</v>
      </c>
      <c r="K2898" s="51">
        <v>8.7899999999999992E-3</v>
      </c>
      <c r="L2898" s="52">
        <v>9.7666666666666666E-3</v>
      </c>
    </row>
    <row r="2899" spans="1:12" ht="38.25">
      <c r="A2899" s="41">
        <v>2850</v>
      </c>
      <c r="B2899" s="49" t="s">
        <v>1893</v>
      </c>
      <c r="C2899" s="51">
        <v>3.4973333333333328E-2</v>
      </c>
      <c r="D2899" s="51">
        <v>6.9946666666666657E-2</v>
      </c>
      <c r="E2899" s="51">
        <v>0.10491999999999999</v>
      </c>
      <c r="F2899" s="51">
        <v>0.13989333333333331</v>
      </c>
      <c r="G2899" s="51">
        <v>0.17486666666666667</v>
      </c>
      <c r="H2899" s="51">
        <v>0.20984000000000003</v>
      </c>
      <c r="I2899" s="51">
        <v>0.24481333333333336</v>
      </c>
      <c r="J2899" s="51">
        <v>0.27978666666666668</v>
      </c>
      <c r="K2899" s="51">
        <v>0.31476000000000004</v>
      </c>
      <c r="L2899" s="52">
        <v>0.3497333333333334</v>
      </c>
    </row>
    <row r="2900" spans="1:12" ht="25.5">
      <c r="A2900" s="41">
        <v>2851</v>
      </c>
      <c r="B2900" s="49" t="s">
        <v>1894</v>
      </c>
      <c r="C2900" s="51">
        <v>3.3599999999999998E-2</v>
      </c>
      <c r="D2900" s="51">
        <v>6.7199999999999996E-2</v>
      </c>
      <c r="E2900" s="51">
        <v>0.1008</v>
      </c>
      <c r="F2900" s="51">
        <v>0.13439999999999999</v>
      </c>
      <c r="G2900" s="51">
        <v>0.16800000000000001</v>
      </c>
      <c r="H2900" s="51">
        <v>0.2016</v>
      </c>
      <c r="I2900" s="51">
        <v>0.23519999999999999</v>
      </c>
      <c r="J2900" s="51">
        <v>0.26879999999999998</v>
      </c>
      <c r="K2900" s="51">
        <v>0.3024</v>
      </c>
      <c r="L2900" s="52">
        <v>0.33600000000000002</v>
      </c>
    </row>
    <row r="2901" spans="1:12" ht="38.25">
      <c r="A2901" s="41">
        <v>2852</v>
      </c>
      <c r="B2901" s="49" t="s">
        <v>1895</v>
      </c>
      <c r="C2901" s="51">
        <v>5.8666666666666676E-3</v>
      </c>
      <c r="D2901" s="51">
        <v>1.1733333333333335E-2</v>
      </c>
      <c r="E2901" s="51">
        <v>1.7600000000000005E-2</v>
      </c>
      <c r="F2901" s="51">
        <v>2.346666666666667E-2</v>
      </c>
      <c r="G2901" s="51">
        <v>2.9333333333333336E-2</v>
      </c>
      <c r="H2901" s="51">
        <v>3.5200000000000009E-2</v>
      </c>
      <c r="I2901" s="51">
        <v>4.1066666666666675E-2</v>
      </c>
      <c r="J2901" s="51">
        <v>4.6933333333333341E-2</v>
      </c>
      <c r="K2901" s="51">
        <v>5.2800000000000014E-2</v>
      </c>
      <c r="L2901" s="52">
        <v>5.8666666666666686E-2</v>
      </c>
    </row>
    <row r="2902" spans="1:12" ht="12.75">
      <c r="A2902" s="41">
        <v>2853</v>
      </c>
      <c r="B2902" s="49" t="s">
        <v>1896</v>
      </c>
      <c r="C2902" s="51">
        <v>1.98E-3</v>
      </c>
      <c r="D2902" s="51">
        <v>3.96E-3</v>
      </c>
      <c r="E2902" s="51">
        <v>5.94E-3</v>
      </c>
      <c r="F2902" s="51">
        <v>7.92E-3</v>
      </c>
      <c r="G2902" s="51">
        <v>9.8999999999999991E-3</v>
      </c>
      <c r="H2902" s="51">
        <v>1.188E-2</v>
      </c>
      <c r="I2902" s="51">
        <v>1.3860000000000001E-2</v>
      </c>
      <c r="J2902" s="51">
        <v>1.584E-2</v>
      </c>
      <c r="K2902" s="51">
        <v>1.7819999999999999E-2</v>
      </c>
      <c r="L2902" s="52">
        <v>1.9799999999999998E-2</v>
      </c>
    </row>
    <row r="2903" spans="1:12" ht="25.5">
      <c r="A2903" s="41">
        <v>2854</v>
      </c>
      <c r="B2903" s="49" t="s">
        <v>1829</v>
      </c>
      <c r="C2903" s="51">
        <v>5.2756666666666667E-2</v>
      </c>
      <c r="D2903" s="51">
        <v>0.10551333333333333</v>
      </c>
      <c r="E2903" s="51">
        <v>0.15826999999999999</v>
      </c>
      <c r="F2903" s="51">
        <v>0.21102666666666667</v>
      </c>
      <c r="G2903" s="51">
        <v>0.26378333333333331</v>
      </c>
      <c r="H2903" s="51">
        <v>0.31653999999999993</v>
      </c>
      <c r="I2903" s="51">
        <v>0.36929666666666661</v>
      </c>
      <c r="J2903" s="51">
        <v>0.42205333333333328</v>
      </c>
      <c r="K2903" s="51">
        <v>0.4748099999999999</v>
      </c>
      <c r="L2903" s="52">
        <v>0.52756666666666652</v>
      </c>
    </row>
    <row r="2904" spans="1:12" ht="12.75">
      <c r="A2904" s="41">
        <v>2855</v>
      </c>
      <c r="B2904" s="49" t="s">
        <v>1897</v>
      </c>
      <c r="C2904" s="51">
        <v>1.5709999999999998E-2</v>
      </c>
      <c r="D2904" s="51">
        <v>3.1419999999999997E-2</v>
      </c>
      <c r="E2904" s="51">
        <v>4.7129999999999991E-2</v>
      </c>
      <c r="F2904" s="51">
        <v>6.2839999999999993E-2</v>
      </c>
      <c r="G2904" s="51">
        <v>7.8549999999999995E-2</v>
      </c>
      <c r="H2904" s="51">
        <v>9.4259999999999983E-2</v>
      </c>
      <c r="I2904" s="51">
        <v>0.10996999999999998</v>
      </c>
      <c r="J2904" s="51">
        <v>0.12567999999999999</v>
      </c>
      <c r="K2904" s="51">
        <v>0.14138999999999999</v>
      </c>
      <c r="L2904" s="52">
        <v>0.15709999999999999</v>
      </c>
    </row>
    <row r="2905" spans="1:12" ht="12.75">
      <c r="A2905" s="41">
        <v>2856</v>
      </c>
      <c r="B2905" s="49" t="s">
        <v>1898</v>
      </c>
      <c r="C2905" s="51">
        <v>7.8300000000000002E-3</v>
      </c>
      <c r="D2905" s="51">
        <v>1.566E-2</v>
      </c>
      <c r="E2905" s="51">
        <v>2.349E-2</v>
      </c>
      <c r="F2905" s="51">
        <v>3.1320000000000001E-2</v>
      </c>
      <c r="G2905" s="51">
        <v>3.9150000000000004E-2</v>
      </c>
      <c r="H2905" s="51">
        <v>4.6980000000000008E-2</v>
      </c>
      <c r="I2905" s="51">
        <v>5.4810000000000011E-2</v>
      </c>
      <c r="J2905" s="51">
        <v>6.2640000000000015E-2</v>
      </c>
      <c r="K2905" s="51">
        <v>7.0470000000000019E-2</v>
      </c>
      <c r="L2905" s="52">
        <v>7.8300000000000022E-2</v>
      </c>
    </row>
    <row r="2906" spans="1:12" ht="12.75">
      <c r="A2906" s="41">
        <v>2857</v>
      </c>
      <c r="B2906" s="49" t="s">
        <v>1898</v>
      </c>
      <c r="C2906" s="51">
        <v>4.8666666666666661E-4</v>
      </c>
      <c r="D2906" s="51">
        <v>9.7333333333333321E-4</v>
      </c>
      <c r="E2906" s="51">
        <v>1.4599999999999999E-3</v>
      </c>
      <c r="F2906" s="51">
        <v>1.9466666666666664E-3</v>
      </c>
      <c r="G2906" s="51">
        <v>2.4333333333333334E-3</v>
      </c>
      <c r="H2906" s="51">
        <v>2.9199999999999999E-3</v>
      </c>
      <c r="I2906" s="51">
        <v>3.4066666666666664E-3</v>
      </c>
      <c r="J2906" s="51">
        <v>3.8933333333333328E-3</v>
      </c>
      <c r="K2906" s="51">
        <v>4.3800000000000002E-3</v>
      </c>
      <c r="L2906" s="52">
        <v>4.8666666666666667E-3</v>
      </c>
    </row>
    <row r="2907" spans="1:12" ht="38.25">
      <c r="A2907" s="41">
        <v>2858</v>
      </c>
      <c r="B2907" s="49" t="s">
        <v>1877</v>
      </c>
      <c r="C2907" s="51">
        <v>4.3E-3</v>
      </c>
      <c r="D2907" s="51">
        <v>8.6E-3</v>
      </c>
      <c r="E2907" s="51">
        <v>1.29E-2</v>
      </c>
      <c r="F2907" s="51">
        <v>1.72E-2</v>
      </c>
      <c r="G2907" s="51">
        <v>2.1499999999999998E-2</v>
      </c>
      <c r="H2907" s="51">
        <v>2.58E-2</v>
      </c>
      <c r="I2907" s="51">
        <v>3.0100000000000002E-2</v>
      </c>
      <c r="J2907" s="51">
        <v>3.44E-2</v>
      </c>
      <c r="K2907" s="51">
        <v>3.8699999999999998E-2</v>
      </c>
      <c r="L2907" s="52">
        <v>4.2999999999999997E-2</v>
      </c>
    </row>
    <row r="2908" spans="1:12" ht="38.25">
      <c r="A2908" s="41">
        <v>2859</v>
      </c>
      <c r="B2908" s="49" t="s">
        <v>1877</v>
      </c>
      <c r="C2908" s="51">
        <v>1.8433333333333329E-2</v>
      </c>
      <c r="D2908" s="51">
        <v>3.6866666666666659E-2</v>
      </c>
      <c r="E2908" s="51">
        <v>5.5299999999999988E-2</v>
      </c>
      <c r="F2908" s="51">
        <v>7.3733333333333317E-2</v>
      </c>
      <c r="G2908" s="51">
        <v>9.2166666666666661E-2</v>
      </c>
      <c r="H2908" s="51">
        <v>0.1106</v>
      </c>
      <c r="I2908" s="51">
        <v>0.12903333333333333</v>
      </c>
      <c r="J2908" s="51">
        <v>0.14746666666666666</v>
      </c>
      <c r="K2908" s="51">
        <v>0.16589999999999999</v>
      </c>
      <c r="L2908" s="52">
        <v>0.18433333333333335</v>
      </c>
    </row>
    <row r="2909" spans="1:12" ht="38.25">
      <c r="A2909" s="41">
        <v>2860</v>
      </c>
      <c r="B2909" s="49" t="s">
        <v>1877</v>
      </c>
      <c r="C2909" s="51">
        <v>7.3333333333333318E-5</v>
      </c>
      <c r="D2909" s="51">
        <v>1.4666666666666664E-4</v>
      </c>
      <c r="E2909" s="51">
        <v>2.1999999999999995E-4</v>
      </c>
      <c r="F2909" s="51">
        <v>2.9333333333333327E-4</v>
      </c>
      <c r="G2909" s="51">
        <v>3.6666666666666662E-4</v>
      </c>
      <c r="H2909" s="51">
        <v>4.3999999999999996E-4</v>
      </c>
      <c r="I2909" s="51">
        <v>5.1333333333333331E-4</v>
      </c>
      <c r="J2909" s="51">
        <v>5.8666666666666665E-4</v>
      </c>
      <c r="K2909" s="51">
        <v>6.6E-4</v>
      </c>
      <c r="L2909" s="52">
        <v>7.3333333333333323E-4</v>
      </c>
    </row>
    <row r="2910" spans="1:12" ht="38.25">
      <c r="A2910" s="41">
        <v>2861</v>
      </c>
      <c r="B2910" s="49" t="s">
        <v>1877</v>
      </c>
      <c r="C2910" s="51">
        <v>2.0366666666666667E-3</v>
      </c>
      <c r="D2910" s="51">
        <v>4.0733333333333333E-3</v>
      </c>
      <c r="E2910" s="51">
        <v>6.11E-3</v>
      </c>
      <c r="F2910" s="51">
        <v>8.1466666666666666E-3</v>
      </c>
      <c r="G2910" s="51">
        <v>1.0183333333333332E-2</v>
      </c>
      <c r="H2910" s="51">
        <v>1.2219999999999998E-2</v>
      </c>
      <c r="I2910" s="51">
        <v>1.4256666666666664E-2</v>
      </c>
      <c r="J2910" s="51">
        <v>1.629333333333333E-2</v>
      </c>
      <c r="K2910" s="51">
        <v>1.8329999999999996E-2</v>
      </c>
      <c r="L2910" s="52">
        <v>2.0366666666666661E-2</v>
      </c>
    </row>
    <row r="2911" spans="1:12" ht="38.25">
      <c r="A2911" s="41">
        <v>2862</v>
      </c>
      <c r="B2911" s="49" t="s">
        <v>1899</v>
      </c>
      <c r="C2911" s="51">
        <v>3.3066666666666661E-3</v>
      </c>
      <c r="D2911" s="51">
        <v>6.6133333333333322E-3</v>
      </c>
      <c r="E2911" s="51">
        <v>9.9199999999999983E-3</v>
      </c>
      <c r="F2911" s="51">
        <v>1.3226666666666664E-2</v>
      </c>
      <c r="G2911" s="51">
        <v>1.653333333333333E-2</v>
      </c>
      <c r="H2911" s="51">
        <v>1.984E-2</v>
      </c>
      <c r="I2911" s="51">
        <v>2.3146666666666666E-2</v>
      </c>
      <c r="J2911" s="51">
        <v>2.6453333333333329E-2</v>
      </c>
      <c r="K2911" s="51">
        <v>2.9759999999999995E-2</v>
      </c>
      <c r="L2911" s="52">
        <v>3.3066666666666661E-2</v>
      </c>
    </row>
    <row r="2912" spans="1:12" ht="12.75">
      <c r="A2912" s="41">
        <v>2863</v>
      </c>
      <c r="B2912" s="49" t="s">
        <v>1835</v>
      </c>
      <c r="C2912" s="51">
        <v>1.5833333333333335E-3</v>
      </c>
      <c r="D2912" s="51">
        <v>3.166666666666667E-3</v>
      </c>
      <c r="E2912" s="51">
        <v>4.7500000000000007E-3</v>
      </c>
      <c r="F2912" s="51">
        <v>6.333333333333334E-3</v>
      </c>
      <c r="G2912" s="51">
        <v>7.9166666666666691E-3</v>
      </c>
      <c r="H2912" s="51">
        <v>9.5000000000000015E-3</v>
      </c>
      <c r="I2912" s="51">
        <v>1.1083333333333337E-2</v>
      </c>
      <c r="J2912" s="51">
        <v>1.266666666666667E-2</v>
      </c>
      <c r="K2912" s="51">
        <v>1.4250000000000006E-2</v>
      </c>
      <c r="L2912" s="52">
        <v>1.5833333333333338E-2</v>
      </c>
    </row>
    <row r="2913" spans="1:12" ht="38.25">
      <c r="A2913" s="41">
        <v>2864</v>
      </c>
      <c r="B2913" s="49" t="s">
        <v>1881</v>
      </c>
      <c r="C2913" s="51">
        <v>5.4266666666666664E-3</v>
      </c>
      <c r="D2913" s="51">
        <v>1.0853333333333333E-2</v>
      </c>
      <c r="E2913" s="51">
        <v>1.6279999999999999E-2</v>
      </c>
      <c r="F2913" s="51">
        <v>2.1706666666666666E-2</v>
      </c>
      <c r="G2913" s="51">
        <v>2.7133333333333329E-2</v>
      </c>
      <c r="H2913" s="51">
        <v>3.2559999999999999E-2</v>
      </c>
      <c r="I2913" s="51">
        <v>3.7986666666666669E-2</v>
      </c>
      <c r="J2913" s="51">
        <v>4.3413333333333332E-2</v>
      </c>
      <c r="K2913" s="51">
        <v>4.8839999999999995E-2</v>
      </c>
      <c r="L2913" s="52">
        <v>5.4266666666666658E-2</v>
      </c>
    </row>
    <row r="2914" spans="1:12" ht="25.5">
      <c r="A2914" s="41">
        <v>2865</v>
      </c>
      <c r="B2914" s="49" t="s">
        <v>1900</v>
      </c>
      <c r="C2914" s="51">
        <v>1.0283333333333335E-2</v>
      </c>
      <c r="D2914" s="51">
        <v>2.0566666666666671E-2</v>
      </c>
      <c r="E2914" s="51">
        <v>3.0850000000000006E-2</v>
      </c>
      <c r="F2914" s="51">
        <v>4.1133333333333341E-2</v>
      </c>
      <c r="G2914" s="51">
        <v>5.1416666666666673E-2</v>
      </c>
      <c r="H2914" s="51">
        <v>6.1700000000000012E-2</v>
      </c>
      <c r="I2914" s="51">
        <v>7.1983333333333344E-2</v>
      </c>
      <c r="J2914" s="51">
        <v>8.2266666666666682E-2</v>
      </c>
      <c r="K2914" s="51">
        <v>9.2550000000000021E-2</v>
      </c>
      <c r="L2914" s="52">
        <v>0.10283333333333336</v>
      </c>
    </row>
    <row r="2915" spans="1:12" ht="25.5">
      <c r="A2915" s="41">
        <v>2866</v>
      </c>
      <c r="B2915" s="49" t="s">
        <v>1900</v>
      </c>
      <c r="C2915" s="51">
        <v>6.6790000000000002E-2</v>
      </c>
      <c r="D2915" s="51">
        <v>0.13358</v>
      </c>
      <c r="E2915" s="51">
        <v>0.20036999999999999</v>
      </c>
      <c r="F2915" s="51">
        <v>0.26716000000000001</v>
      </c>
      <c r="G2915" s="51">
        <v>0.33394999999999997</v>
      </c>
      <c r="H2915" s="51">
        <v>0.40073999999999999</v>
      </c>
      <c r="I2915" s="51">
        <v>0.46753</v>
      </c>
      <c r="J2915" s="51">
        <v>0.53432000000000002</v>
      </c>
      <c r="K2915" s="51">
        <v>0.60111000000000003</v>
      </c>
      <c r="L2915" s="52">
        <v>0.66789999999999994</v>
      </c>
    </row>
    <row r="2916" spans="1:12" ht="25.5">
      <c r="A2916" s="41">
        <v>2867</v>
      </c>
      <c r="B2916" s="49" t="s">
        <v>1900</v>
      </c>
      <c r="C2916" s="51">
        <v>1.3473333333333332E-2</v>
      </c>
      <c r="D2916" s="51">
        <v>2.6946666666666664E-2</v>
      </c>
      <c r="E2916" s="51">
        <v>4.0419999999999998E-2</v>
      </c>
      <c r="F2916" s="51">
        <v>5.3893333333333328E-2</v>
      </c>
      <c r="G2916" s="51">
        <v>6.7366666666666658E-2</v>
      </c>
      <c r="H2916" s="51">
        <v>8.0839999999999995E-2</v>
      </c>
      <c r="I2916" s="51">
        <v>9.4313333333333332E-2</v>
      </c>
      <c r="J2916" s="51">
        <v>0.10778666666666667</v>
      </c>
      <c r="K2916" s="51">
        <v>0.12126000000000001</v>
      </c>
      <c r="L2916" s="52">
        <v>0.13473333333333334</v>
      </c>
    </row>
    <row r="2917" spans="1:12" ht="25.5">
      <c r="A2917" s="41">
        <v>2868</v>
      </c>
      <c r="B2917" s="49" t="s">
        <v>1900</v>
      </c>
      <c r="C2917" s="51">
        <v>2.2033333333333332E-3</v>
      </c>
      <c r="D2917" s="51">
        <v>4.4066666666666664E-3</v>
      </c>
      <c r="E2917" s="51">
        <v>6.6099999999999996E-3</v>
      </c>
      <c r="F2917" s="51">
        <v>8.8133333333333327E-3</v>
      </c>
      <c r="G2917" s="51">
        <v>1.1016666666666668E-2</v>
      </c>
      <c r="H2917" s="51">
        <v>1.3220000000000003E-2</v>
      </c>
      <c r="I2917" s="51">
        <v>1.5423333333333336E-2</v>
      </c>
      <c r="J2917" s="51">
        <v>1.7626666666666669E-2</v>
      </c>
      <c r="K2917" s="51">
        <v>1.9830000000000004E-2</v>
      </c>
      <c r="L2917" s="52">
        <v>2.2033333333333339E-2</v>
      </c>
    </row>
    <row r="2918" spans="1:12" ht="25.5">
      <c r="A2918" s="41">
        <v>2869</v>
      </c>
      <c r="B2918" s="49" t="s">
        <v>1900</v>
      </c>
      <c r="C2918" s="51">
        <v>1.929666666666667E-2</v>
      </c>
      <c r="D2918" s="51">
        <v>3.8593333333333341E-2</v>
      </c>
      <c r="E2918" s="51">
        <v>5.7890000000000011E-2</v>
      </c>
      <c r="F2918" s="51">
        <v>7.7186666666666681E-2</v>
      </c>
      <c r="G2918" s="51">
        <v>9.6483333333333338E-2</v>
      </c>
      <c r="H2918" s="51">
        <v>0.11577999999999999</v>
      </c>
      <c r="I2918" s="51">
        <v>0.13507666666666668</v>
      </c>
      <c r="J2918" s="51">
        <v>0.15437333333333333</v>
      </c>
      <c r="K2918" s="51">
        <v>0.17366999999999999</v>
      </c>
      <c r="L2918" s="52">
        <v>0.19296666666666668</v>
      </c>
    </row>
    <row r="2919" spans="1:12" ht="25.5">
      <c r="A2919" s="41">
        <v>2870</v>
      </c>
      <c r="B2919" s="49" t="s">
        <v>1900</v>
      </c>
      <c r="C2919" s="51">
        <v>2.5000000000000001E-4</v>
      </c>
      <c r="D2919" s="51">
        <v>5.0000000000000001E-4</v>
      </c>
      <c r="E2919" s="51">
        <v>7.5000000000000002E-4</v>
      </c>
      <c r="F2919" s="51">
        <v>1E-3</v>
      </c>
      <c r="G2919" s="51">
        <v>1.2500000000000002E-3</v>
      </c>
      <c r="H2919" s="51">
        <v>1.5000000000000005E-3</v>
      </c>
      <c r="I2919" s="51">
        <v>1.7500000000000005E-3</v>
      </c>
      <c r="J2919" s="51">
        <v>2.0000000000000005E-3</v>
      </c>
      <c r="K2919" s="51">
        <v>2.2500000000000007E-3</v>
      </c>
      <c r="L2919" s="52">
        <v>2.5000000000000009E-3</v>
      </c>
    </row>
    <row r="2920" spans="1:12" ht="25.5">
      <c r="A2920" s="41">
        <v>2871</v>
      </c>
      <c r="B2920" s="49" t="s">
        <v>1900</v>
      </c>
      <c r="C2920" s="51">
        <v>8.7266666666666673E-3</v>
      </c>
      <c r="D2920" s="51">
        <v>1.7453333333333335E-2</v>
      </c>
      <c r="E2920" s="51">
        <v>2.6180000000000002E-2</v>
      </c>
      <c r="F2920" s="51">
        <v>3.4906666666666669E-2</v>
      </c>
      <c r="G2920" s="51">
        <v>4.363333333333333E-2</v>
      </c>
      <c r="H2920" s="51">
        <v>5.235999999999999E-2</v>
      </c>
      <c r="I2920" s="51">
        <v>6.1086666666666657E-2</v>
      </c>
      <c r="J2920" s="51">
        <v>6.9813333333333324E-2</v>
      </c>
      <c r="K2920" s="51">
        <v>7.8539999999999985E-2</v>
      </c>
      <c r="L2920" s="52">
        <v>8.7266666666666645E-2</v>
      </c>
    </row>
    <row r="2921" spans="1:12" ht="25.5">
      <c r="A2921" s="41">
        <v>2872</v>
      </c>
      <c r="B2921" s="49" t="s">
        <v>1900</v>
      </c>
      <c r="C2921" s="51">
        <v>4.6999999999999993E-3</v>
      </c>
      <c r="D2921" s="51">
        <v>9.3999999999999986E-3</v>
      </c>
      <c r="E2921" s="51">
        <v>1.4099999999999998E-2</v>
      </c>
      <c r="F2921" s="51">
        <v>1.8799999999999997E-2</v>
      </c>
      <c r="G2921" s="51">
        <v>2.35E-2</v>
      </c>
      <c r="H2921" s="51">
        <v>2.8199999999999996E-2</v>
      </c>
      <c r="I2921" s="51">
        <v>3.2899999999999992E-2</v>
      </c>
      <c r="J2921" s="51">
        <v>3.7599999999999995E-2</v>
      </c>
      <c r="K2921" s="51">
        <v>4.229999999999999E-2</v>
      </c>
      <c r="L2921" s="52">
        <v>4.6999999999999986E-2</v>
      </c>
    </row>
    <row r="2922" spans="1:12" ht="25.5">
      <c r="A2922" s="41">
        <v>2873</v>
      </c>
      <c r="B2922" s="49" t="s">
        <v>1901</v>
      </c>
      <c r="C2922" s="51">
        <v>6.423333333333333E-3</v>
      </c>
      <c r="D2922" s="51">
        <v>1.2846666666666666E-2</v>
      </c>
      <c r="E2922" s="51">
        <v>1.9269999999999999E-2</v>
      </c>
      <c r="F2922" s="51">
        <v>2.5693333333333332E-2</v>
      </c>
      <c r="G2922" s="51">
        <v>3.2116666666666668E-2</v>
      </c>
      <c r="H2922" s="51">
        <v>3.8539999999999998E-2</v>
      </c>
      <c r="I2922" s="51">
        <v>4.4963333333333327E-2</v>
      </c>
      <c r="J2922" s="51">
        <v>5.1386666666666664E-2</v>
      </c>
      <c r="K2922" s="51">
        <v>5.781E-2</v>
      </c>
      <c r="L2922" s="52">
        <v>6.4233333333333337E-2</v>
      </c>
    </row>
    <row r="2923" spans="1:12" ht="12.75">
      <c r="A2923" s="41">
        <v>2874</v>
      </c>
      <c r="B2923" s="49" t="s">
        <v>1902</v>
      </c>
      <c r="C2923" s="51">
        <v>1.8590000000000002E-2</v>
      </c>
      <c r="D2923" s="51">
        <v>3.7180000000000005E-2</v>
      </c>
      <c r="E2923" s="51">
        <v>5.5770000000000007E-2</v>
      </c>
      <c r="F2923" s="51">
        <v>7.4360000000000009E-2</v>
      </c>
      <c r="G2923" s="51">
        <v>9.2950000000000005E-2</v>
      </c>
      <c r="H2923" s="51">
        <v>0.11154000000000001</v>
      </c>
      <c r="I2923" s="51">
        <v>0.13013000000000002</v>
      </c>
      <c r="J2923" s="51">
        <v>0.14872000000000002</v>
      </c>
      <c r="K2923" s="51">
        <v>0.16731000000000004</v>
      </c>
      <c r="L2923" s="52">
        <v>0.18590000000000007</v>
      </c>
    </row>
    <row r="2924" spans="1:12" ht="38.25">
      <c r="A2924" s="41">
        <v>2875</v>
      </c>
      <c r="B2924" s="49" t="s">
        <v>1903</v>
      </c>
      <c r="C2924" s="51">
        <v>1.8566666666666666E-3</v>
      </c>
      <c r="D2924" s="51">
        <v>3.7133333333333332E-3</v>
      </c>
      <c r="E2924" s="51">
        <v>5.5700000000000003E-3</v>
      </c>
      <c r="F2924" s="51">
        <v>7.4266666666666665E-3</v>
      </c>
      <c r="G2924" s="51">
        <v>9.2833333333333327E-3</v>
      </c>
      <c r="H2924" s="51">
        <v>1.1140000000000001E-2</v>
      </c>
      <c r="I2924" s="51">
        <v>1.2996666666666665E-2</v>
      </c>
      <c r="J2924" s="51">
        <v>1.4853333333333333E-2</v>
      </c>
      <c r="K2924" s="51">
        <v>1.6710000000000003E-2</v>
      </c>
      <c r="L2924" s="52">
        <v>1.8566666666666669E-2</v>
      </c>
    </row>
    <row r="2925" spans="1:12" ht="12.75">
      <c r="A2925" s="41">
        <v>2876</v>
      </c>
      <c r="B2925" s="49" t="s">
        <v>1904</v>
      </c>
      <c r="C2925" s="51">
        <v>3.9766666666666674E-3</v>
      </c>
      <c r="D2925" s="51">
        <v>7.9533333333333348E-3</v>
      </c>
      <c r="E2925" s="51">
        <v>1.1930000000000003E-2</v>
      </c>
      <c r="F2925" s="51">
        <v>1.590666666666667E-2</v>
      </c>
      <c r="G2925" s="51">
        <v>1.9883333333333336E-2</v>
      </c>
      <c r="H2925" s="51">
        <v>2.3860000000000006E-2</v>
      </c>
      <c r="I2925" s="51">
        <v>2.7836666666666669E-2</v>
      </c>
      <c r="J2925" s="51">
        <v>3.1813333333333339E-2</v>
      </c>
      <c r="K2925" s="51">
        <v>3.5790000000000002E-2</v>
      </c>
      <c r="L2925" s="52">
        <v>3.9766666666666672E-2</v>
      </c>
    </row>
    <row r="2926" spans="1:12" ht="12.75">
      <c r="A2926" s="41">
        <v>2877</v>
      </c>
      <c r="B2926" s="49" t="s">
        <v>1905</v>
      </c>
      <c r="C2926" s="51">
        <v>4.9333333333333325E-4</v>
      </c>
      <c r="D2926" s="51">
        <v>9.8666666666666651E-4</v>
      </c>
      <c r="E2926" s="51">
        <v>1.4799999999999998E-3</v>
      </c>
      <c r="F2926" s="51">
        <v>1.973333333333333E-3</v>
      </c>
      <c r="G2926" s="51">
        <v>2.4666666666666665E-3</v>
      </c>
      <c r="H2926" s="51">
        <v>2.96E-3</v>
      </c>
      <c r="I2926" s="51">
        <v>3.4533333333333334E-3</v>
      </c>
      <c r="J2926" s="51">
        <v>3.9466666666666669E-3</v>
      </c>
      <c r="K2926" s="51">
        <v>4.4400000000000004E-3</v>
      </c>
      <c r="L2926" s="52">
        <v>4.9333333333333338E-3</v>
      </c>
    </row>
    <row r="2927" spans="1:12" ht="57" customHeight="1">
      <c r="A2927" s="41">
        <v>2878</v>
      </c>
      <c r="B2927" s="49" t="s">
        <v>1906</v>
      </c>
      <c r="C2927" s="51">
        <v>1.3466666666666666E-3</v>
      </c>
      <c r="D2927" s="51">
        <v>2.6933333333333332E-3</v>
      </c>
      <c r="E2927" s="51">
        <v>4.0400000000000002E-3</v>
      </c>
      <c r="F2927" s="51">
        <v>5.3866666666666663E-3</v>
      </c>
      <c r="G2927" s="51">
        <v>6.7333333333333325E-3</v>
      </c>
      <c r="H2927" s="51">
        <v>8.0800000000000004E-3</v>
      </c>
      <c r="I2927" s="51">
        <v>9.4266666666666665E-3</v>
      </c>
      <c r="J2927" s="51">
        <v>1.0773333333333333E-2</v>
      </c>
      <c r="K2927" s="51">
        <v>1.2120000000000001E-2</v>
      </c>
      <c r="L2927" s="52">
        <v>1.3466666666666668E-2</v>
      </c>
    </row>
    <row r="2928" spans="1:12" ht="59.25" customHeight="1">
      <c r="A2928" s="41">
        <v>2879</v>
      </c>
      <c r="B2928" s="49" t="s">
        <v>1907</v>
      </c>
      <c r="C2928" s="51">
        <v>6.6666666666666656E-5</v>
      </c>
      <c r="D2928" s="51">
        <v>1.3333333333333331E-4</v>
      </c>
      <c r="E2928" s="51">
        <v>1.9999999999999998E-4</v>
      </c>
      <c r="F2928" s="51">
        <v>2.6666666666666663E-4</v>
      </c>
      <c r="G2928" s="51">
        <v>3.3333333333333332E-4</v>
      </c>
      <c r="H2928" s="51">
        <v>3.9999999999999996E-4</v>
      </c>
      <c r="I2928" s="51">
        <v>4.6666666666666661E-4</v>
      </c>
      <c r="J2928" s="51">
        <v>5.3333333333333325E-4</v>
      </c>
      <c r="K2928" s="51">
        <v>5.9999999999999995E-4</v>
      </c>
      <c r="L2928" s="52">
        <v>6.6666666666666664E-4</v>
      </c>
    </row>
    <row r="2929" spans="1:12" ht="25.5">
      <c r="A2929" s="41">
        <v>2880</v>
      </c>
      <c r="B2929" s="49" t="s">
        <v>1908</v>
      </c>
      <c r="C2929" s="51">
        <v>7.0733333333333342E-3</v>
      </c>
      <c r="D2929" s="51">
        <v>1.4146666666666668E-2</v>
      </c>
      <c r="E2929" s="51">
        <v>2.1220000000000003E-2</v>
      </c>
      <c r="F2929" s="51">
        <v>2.8293333333333337E-2</v>
      </c>
      <c r="G2929" s="51">
        <v>3.5366666666666671E-2</v>
      </c>
      <c r="H2929" s="51">
        <v>4.2440000000000005E-2</v>
      </c>
      <c r="I2929" s="51">
        <v>4.951333333333334E-2</v>
      </c>
      <c r="J2929" s="51">
        <v>5.6586666666666674E-2</v>
      </c>
      <c r="K2929" s="51">
        <v>6.3660000000000008E-2</v>
      </c>
      <c r="L2929" s="52">
        <v>7.0733333333333342E-2</v>
      </c>
    </row>
    <row r="2930" spans="1:12" ht="25.5">
      <c r="A2930" s="41">
        <v>2881</v>
      </c>
      <c r="B2930" s="49" t="s">
        <v>1909</v>
      </c>
      <c r="C2930" s="51">
        <v>5.0600000000000003E-3</v>
      </c>
      <c r="D2930" s="51">
        <v>1.0120000000000001E-2</v>
      </c>
      <c r="E2930" s="51">
        <v>1.5180000000000001E-2</v>
      </c>
      <c r="F2930" s="51">
        <v>2.0240000000000001E-2</v>
      </c>
      <c r="G2930" s="51">
        <v>2.5300000000000003E-2</v>
      </c>
      <c r="H2930" s="51">
        <v>3.0360000000000002E-2</v>
      </c>
      <c r="I2930" s="51">
        <v>3.542E-2</v>
      </c>
      <c r="J2930" s="51">
        <v>4.0480000000000002E-2</v>
      </c>
      <c r="K2930" s="51">
        <v>4.5539999999999997E-2</v>
      </c>
      <c r="L2930" s="52">
        <v>5.0599999999999992E-2</v>
      </c>
    </row>
    <row r="2931" spans="1:12" ht="12.75">
      <c r="A2931" s="41">
        <v>2882</v>
      </c>
      <c r="B2931" s="49" t="s">
        <v>1910</v>
      </c>
      <c r="C2931" s="51">
        <v>1.6766666666666666E-2</v>
      </c>
      <c r="D2931" s="51">
        <v>3.3533333333333332E-2</v>
      </c>
      <c r="E2931" s="51">
        <v>5.0299999999999997E-2</v>
      </c>
      <c r="F2931" s="51">
        <v>6.7066666666666663E-2</v>
      </c>
      <c r="G2931" s="51">
        <v>8.3833333333333315E-2</v>
      </c>
      <c r="H2931" s="51">
        <v>0.10059999999999997</v>
      </c>
      <c r="I2931" s="51">
        <v>0.11736666666666663</v>
      </c>
      <c r="J2931" s="51">
        <v>0.1341333333333333</v>
      </c>
      <c r="K2931" s="51">
        <v>0.15089999999999995</v>
      </c>
      <c r="L2931" s="52">
        <v>0.1676666666666666</v>
      </c>
    </row>
    <row r="2932" spans="1:12" ht="12.75">
      <c r="A2932" s="41">
        <v>2883</v>
      </c>
      <c r="B2932" s="49" t="s">
        <v>1911</v>
      </c>
      <c r="C2932" s="51">
        <v>1.4496666666666666E-2</v>
      </c>
      <c r="D2932" s="51">
        <v>2.8993333333333333E-2</v>
      </c>
      <c r="E2932" s="51">
        <v>4.3490000000000001E-2</v>
      </c>
      <c r="F2932" s="51">
        <v>5.7986666666666666E-2</v>
      </c>
      <c r="G2932" s="51">
        <v>7.2483333333333344E-2</v>
      </c>
      <c r="H2932" s="51">
        <v>8.6980000000000002E-2</v>
      </c>
      <c r="I2932" s="51">
        <v>0.10147666666666669</v>
      </c>
      <c r="J2932" s="51">
        <v>0.11597333333333334</v>
      </c>
      <c r="K2932" s="51">
        <v>0.13047000000000003</v>
      </c>
      <c r="L2932" s="52">
        <v>0.14496666666666669</v>
      </c>
    </row>
    <row r="2933" spans="1:12" ht="12.75">
      <c r="A2933" s="41">
        <v>2884</v>
      </c>
      <c r="B2933" s="49" t="s">
        <v>1912</v>
      </c>
      <c r="C2933" s="51">
        <v>5.1666666666666668E-4</v>
      </c>
      <c r="D2933" s="51">
        <v>1.0333333333333334E-3</v>
      </c>
      <c r="E2933" s="51">
        <v>1.5500000000000002E-3</v>
      </c>
      <c r="F2933" s="51">
        <v>2.0666666666666667E-3</v>
      </c>
      <c r="G2933" s="51">
        <v>2.5833333333333337E-3</v>
      </c>
      <c r="H2933" s="51">
        <v>3.1000000000000003E-3</v>
      </c>
      <c r="I2933" s="51">
        <v>3.6166666666666669E-3</v>
      </c>
      <c r="J2933" s="51">
        <v>4.1333333333333335E-3</v>
      </c>
      <c r="K2933" s="51">
        <v>4.6500000000000005E-3</v>
      </c>
      <c r="L2933" s="52">
        <v>5.1666666666666675E-3</v>
      </c>
    </row>
    <row r="2934" spans="1:12" ht="12.75">
      <c r="A2934" s="41">
        <v>2885</v>
      </c>
      <c r="B2934" s="49" t="s">
        <v>1913</v>
      </c>
      <c r="C2934" s="51">
        <v>1.9599999999999999E-3</v>
      </c>
      <c r="D2934" s="51">
        <v>3.9199999999999999E-3</v>
      </c>
      <c r="E2934" s="51">
        <v>5.8799999999999998E-3</v>
      </c>
      <c r="F2934" s="51">
        <v>7.8399999999999997E-3</v>
      </c>
      <c r="G2934" s="51">
        <v>9.7999999999999979E-3</v>
      </c>
      <c r="H2934" s="51">
        <v>1.1759999999999996E-2</v>
      </c>
      <c r="I2934" s="51">
        <v>1.3719999999999996E-2</v>
      </c>
      <c r="J2934" s="51">
        <v>1.5679999999999996E-2</v>
      </c>
      <c r="K2934" s="51">
        <v>1.7639999999999996E-2</v>
      </c>
      <c r="L2934" s="52">
        <v>1.9599999999999992E-2</v>
      </c>
    </row>
    <row r="2935" spans="1:12" ht="12.75">
      <c r="A2935" s="41">
        <v>2886</v>
      </c>
      <c r="B2935" s="49" t="s">
        <v>1913</v>
      </c>
      <c r="C2935" s="51">
        <v>1.2493333333333334E-2</v>
      </c>
      <c r="D2935" s="51">
        <v>2.4986666666666667E-2</v>
      </c>
      <c r="E2935" s="51">
        <v>3.7479999999999999E-2</v>
      </c>
      <c r="F2935" s="51">
        <v>4.9973333333333335E-2</v>
      </c>
      <c r="G2935" s="51">
        <v>6.2466666666666663E-2</v>
      </c>
      <c r="H2935" s="51">
        <v>7.4959999999999999E-2</v>
      </c>
      <c r="I2935" s="51">
        <v>8.7453333333333327E-2</v>
      </c>
      <c r="J2935" s="51">
        <v>9.9946666666666656E-2</v>
      </c>
      <c r="K2935" s="51">
        <v>0.11243999999999998</v>
      </c>
      <c r="L2935" s="52">
        <v>0.12493333333333331</v>
      </c>
    </row>
    <row r="2936" spans="1:12" ht="48" customHeight="1">
      <c r="A2936" s="41">
        <v>2887</v>
      </c>
      <c r="B2936" s="49" t="s">
        <v>1914</v>
      </c>
      <c r="C2936" s="51">
        <v>4.6566666666666666E-3</v>
      </c>
      <c r="D2936" s="51">
        <v>9.3133333333333332E-3</v>
      </c>
      <c r="E2936" s="51">
        <v>1.397E-2</v>
      </c>
      <c r="F2936" s="51">
        <v>1.8626666666666666E-2</v>
      </c>
      <c r="G2936" s="51">
        <v>2.3283333333333333E-2</v>
      </c>
      <c r="H2936" s="51">
        <v>2.794E-2</v>
      </c>
      <c r="I2936" s="51">
        <v>3.2596666666666663E-2</v>
      </c>
      <c r="J2936" s="51">
        <v>3.7253333333333333E-2</v>
      </c>
      <c r="K2936" s="51">
        <v>4.1910000000000003E-2</v>
      </c>
      <c r="L2936" s="52">
        <v>4.6566666666666666E-2</v>
      </c>
    </row>
    <row r="2937" spans="1:12" ht="38.25">
      <c r="A2937" s="41">
        <v>2888</v>
      </c>
      <c r="B2937" s="49" t="s">
        <v>1914</v>
      </c>
      <c r="C2937" s="51">
        <v>2.5533333333333337E-3</v>
      </c>
      <c r="D2937" s="51">
        <v>5.1066666666666673E-3</v>
      </c>
      <c r="E2937" s="51">
        <v>7.660000000000001E-3</v>
      </c>
      <c r="F2937" s="51">
        <v>1.0213333333333335E-2</v>
      </c>
      <c r="G2937" s="51">
        <v>1.2766666666666667E-2</v>
      </c>
      <c r="H2937" s="51">
        <v>1.5320000000000002E-2</v>
      </c>
      <c r="I2937" s="51">
        <v>1.7873333333333338E-2</v>
      </c>
      <c r="J2937" s="51">
        <v>2.0426666666666669E-2</v>
      </c>
      <c r="K2937" s="51">
        <v>2.2980000000000007E-2</v>
      </c>
      <c r="L2937" s="52">
        <v>2.5533333333333338E-2</v>
      </c>
    </row>
    <row r="2938" spans="1:12" ht="38.25">
      <c r="A2938" s="41">
        <v>2889</v>
      </c>
      <c r="B2938" s="49" t="s">
        <v>1915</v>
      </c>
      <c r="C2938" s="51">
        <v>3.1000000000000003E-3</v>
      </c>
      <c r="D2938" s="51">
        <v>6.2000000000000006E-3</v>
      </c>
      <c r="E2938" s="51">
        <v>9.300000000000001E-3</v>
      </c>
      <c r="F2938" s="51">
        <v>1.2400000000000001E-2</v>
      </c>
      <c r="G2938" s="51">
        <v>1.55E-2</v>
      </c>
      <c r="H2938" s="51">
        <v>1.8599999999999998E-2</v>
      </c>
      <c r="I2938" s="51">
        <v>2.1699999999999997E-2</v>
      </c>
      <c r="J2938" s="51">
        <v>2.4800000000000003E-2</v>
      </c>
      <c r="K2938" s="51">
        <v>2.7900000000000001E-2</v>
      </c>
      <c r="L2938" s="52">
        <v>3.1000000000000007E-2</v>
      </c>
    </row>
    <row r="2939" spans="1:12" ht="12.75">
      <c r="A2939" s="41">
        <v>2890</v>
      </c>
      <c r="B2939" s="49" t="s">
        <v>1916</v>
      </c>
      <c r="C2939" s="51">
        <v>4.5000000000000004E-4</v>
      </c>
      <c r="D2939" s="51">
        <v>9.0000000000000008E-4</v>
      </c>
      <c r="E2939" s="51">
        <v>1.3500000000000001E-3</v>
      </c>
      <c r="F2939" s="51">
        <v>1.8000000000000002E-3</v>
      </c>
      <c r="G2939" s="51">
        <v>2.2500000000000003E-3</v>
      </c>
      <c r="H2939" s="51">
        <v>2.7000000000000001E-3</v>
      </c>
      <c r="I2939" s="51">
        <v>3.15E-3</v>
      </c>
      <c r="J2939" s="51">
        <v>3.5999999999999999E-3</v>
      </c>
      <c r="K2939" s="51">
        <v>4.0499999999999998E-3</v>
      </c>
      <c r="L2939" s="52">
        <v>4.4999999999999997E-3</v>
      </c>
    </row>
    <row r="2940" spans="1:12" ht="12.75">
      <c r="A2940" s="41">
        <v>2891</v>
      </c>
      <c r="B2940" s="41" t="s">
        <v>1917</v>
      </c>
      <c r="C2940" s="41">
        <v>0.14400000000000002</v>
      </c>
      <c r="D2940" s="41">
        <v>0.28800000000000003</v>
      </c>
      <c r="E2940" s="41">
        <v>0.43200000000000005</v>
      </c>
      <c r="F2940" s="41">
        <v>0.57600000000000007</v>
      </c>
      <c r="G2940" s="41">
        <v>0.72</v>
      </c>
      <c r="H2940" s="41">
        <v>0.86399999999999988</v>
      </c>
      <c r="I2940" s="41">
        <v>1.008</v>
      </c>
      <c r="J2940" s="41">
        <v>1.1519999999999999</v>
      </c>
      <c r="K2940" s="41">
        <v>1.2959999999999998</v>
      </c>
      <c r="L2940" s="41">
        <v>1.4399999999999997</v>
      </c>
    </row>
    <row r="2941" spans="1:12" ht="38.25">
      <c r="A2941" s="41">
        <v>2892</v>
      </c>
      <c r="B2941" s="49" t="s">
        <v>1813</v>
      </c>
      <c r="C2941" s="51">
        <v>9.853333333333332E-3</v>
      </c>
      <c r="D2941" s="51">
        <v>1.9706666666666664E-2</v>
      </c>
      <c r="E2941" s="51">
        <v>2.9559999999999996E-2</v>
      </c>
      <c r="F2941" s="51">
        <v>3.9413333333333328E-2</v>
      </c>
      <c r="G2941" s="51">
        <v>4.926666666666666E-2</v>
      </c>
      <c r="H2941" s="51">
        <v>5.9119999999999992E-2</v>
      </c>
      <c r="I2941" s="51">
        <v>6.8973333333333331E-2</v>
      </c>
      <c r="J2941" s="51">
        <v>7.8826666666666656E-2</v>
      </c>
      <c r="K2941" s="51">
        <v>8.8679999999999981E-2</v>
      </c>
      <c r="L2941" s="52">
        <v>9.853333333333332E-2</v>
      </c>
    </row>
    <row r="2942" spans="1:12" ht="50.25" customHeight="1">
      <c r="A2942" s="41">
        <v>2893</v>
      </c>
      <c r="B2942" s="49" t="s">
        <v>1813</v>
      </c>
      <c r="C2942" s="51">
        <v>1.2763333333333333E-2</v>
      </c>
      <c r="D2942" s="51">
        <v>2.5526666666666666E-2</v>
      </c>
      <c r="E2942" s="51">
        <v>3.8289999999999998E-2</v>
      </c>
      <c r="F2942" s="51">
        <v>5.1053333333333333E-2</v>
      </c>
      <c r="G2942" s="51">
        <v>6.381666666666666E-2</v>
      </c>
      <c r="H2942" s="51">
        <v>7.6579999999999981E-2</v>
      </c>
      <c r="I2942" s="51">
        <v>8.9343333333333316E-2</v>
      </c>
      <c r="J2942" s="51">
        <v>0.10210666666666665</v>
      </c>
      <c r="K2942" s="51">
        <v>0.11486999999999997</v>
      </c>
      <c r="L2942" s="52">
        <v>0.12763333333333329</v>
      </c>
    </row>
    <row r="2943" spans="1:12" ht="38.25">
      <c r="A2943" s="41">
        <v>2894</v>
      </c>
      <c r="B2943" s="49" t="s">
        <v>1813</v>
      </c>
      <c r="C2943" s="51">
        <v>1.5220000000000001E-2</v>
      </c>
      <c r="D2943" s="51">
        <v>3.0440000000000002E-2</v>
      </c>
      <c r="E2943" s="51">
        <v>4.5660000000000006E-2</v>
      </c>
      <c r="F2943" s="51">
        <v>6.0880000000000004E-2</v>
      </c>
      <c r="G2943" s="51">
        <v>7.6100000000000001E-2</v>
      </c>
      <c r="H2943" s="51">
        <v>9.1319999999999998E-2</v>
      </c>
      <c r="I2943" s="51">
        <v>0.10654</v>
      </c>
      <c r="J2943" s="51">
        <v>0.12176000000000001</v>
      </c>
      <c r="K2943" s="51">
        <v>0.13697999999999999</v>
      </c>
      <c r="L2943" s="52">
        <v>0.1522</v>
      </c>
    </row>
    <row r="2944" spans="1:12" ht="38.25">
      <c r="A2944" s="41">
        <v>2895</v>
      </c>
      <c r="B2944" s="49" t="s">
        <v>1918</v>
      </c>
      <c r="C2944" s="51">
        <v>1.1616666666666668E-2</v>
      </c>
      <c r="D2944" s="51">
        <v>2.3233333333333335E-2</v>
      </c>
      <c r="E2944" s="51">
        <v>3.4850000000000006E-2</v>
      </c>
      <c r="F2944" s="51">
        <v>4.646666666666667E-2</v>
      </c>
      <c r="G2944" s="51">
        <v>5.8083333333333334E-2</v>
      </c>
      <c r="H2944" s="51">
        <v>6.9699999999999998E-2</v>
      </c>
      <c r="I2944" s="51">
        <v>8.1316666666666662E-2</v>
      </c>
      <c r="J2944" s="51">
        <v>9.2933333333333326E-2</v>
      </c>
      <c r="K2944" s="51">
        <v>0.10455</v>
      </c>
      <c r="L2944" s="52">
        <v>0.11616666666666667</v>
      </c>
    </row>
    <row r="2945" spans="1:12" ht="25.5">
      <c r="A2945" s="41">
        <v>2896</v>
      </c>
      <c r="B2945" s="49" t="s">
        <v>1919</v>
      </c>
      <c r="C2945" s="51">
        <v>9.9999999999999985E-3</v>
      </c>
      <c r="D2945" s="51">
        <v>1.9999999999999997E-2</v>
      </c>
      <c r="E2945" s="51">
        <v>2.9999999999999995E-2</v>
      </c>
      <c r="F2945" s="51">
        <v>3.9999999999999994E-2</v>
      </c>
      <c r="G2945" s="51">
        <v>0.05</v>
      </c>
      <c r="H2945" s="51">
        <v>0.06</v>
      </c>
      <c r="I2945" s="51">
        <v>7.0000000000000007E-2</v>
      </c>
      <c r="J2945" s="51">
        <v>0.08</v>
      </c>
      <c r="K2945" s="51">
        <v>9.0000000000000011E-2</v>
      </c>
      <c r="L2945" s="52">
        <v>0.1</v>
      </c>
    </row>
    <row r="2946" spans="1:12" ht="38.25">
      <c r="A2946" s="41">
        <v>2897</v>
      </c>
      <c r="B2946" s="49" t="s">
        <v>1920</v>
      </c>
      <c r="C2946" s="51">
        <v>4.9666666666666661E-3</v>
      </c>
      <c r="D2946" s="51">
        <v>9.9333333333333322E-3</v>
      </c>
      <c r="E2946" s="51">
        <v>1.4899999999999998E-2</v>
      </c>
      <c r="F2946" s="51">
        <v>1.9866666666666664E-2</v>
      </c>
      <c r="G2946" s="51">
        <v>2.4833333333333332E-2</v>
      </c>
      <c r="H2946" s="51">
        <v>2.98E-2</v>
      </c>
      <c r="I2946" s="51">
        <v>3.4766666666666668E-2</v>
      </c>
      <c r="J2946" s="51">
        <v>3.9733333333333336E-2</v>
      </c>
      <c r="K2946" s="51">
        <v>4.4700000000000004E-2</v>
      </c>
      <c r="L2946" s="52">
        <v>4.9666666666666665E-2</v>
      </c>
    </row>
    <row r="2947" spans="1:12" ht="12.75">
      <c r="A2947" s="41">
        <v>2898</v>
      </c>
      <c r="B2947" s="49" t="s">
        <v>1921</v>
      </c>
      <c r="C2947" s="51">
        <v>8.7333333333333317E-4</v>
      </c>
      <c r="D2947" s="51">
        <v>1.7466666666666663E-3</v>
      </c>
      <c r="E2947" s="51">
        <v>2.6199999999999995E-3</v>
      </c>
      <c r="F2947" s="51">
        <v>3.4933333333333327E-3</v>
      </c>
      <c r="G2947" s="51">
        <v>4.3666666666666663E-3</v>
      </c>
      <c r="H2947" s="51">
        <v>5.2399999999999999E-3</v>
      </c>
      <c r="I2947" s="51">
        <v>6.1133333333333335E-3</v>
      </c>
      <c r="J2947" s="51">
        <v>6.9866666666666653E-3</v>
      </c>
      <c r="K2947" s="51">
        <v>7.8599999999999989E-3</v>
      </c>
      <c r="L2947" s="52">
        <v>8.7333333333333308E-3</v>
      </c>
    </row>
    <row r="2948" spans="1:12" ht="51">
      <c r="A2948" s="41">
        <v>2899</v>
      </c>
      <c r="B2948" s="49" t="s">
        <v>1922</v>
      </c>
      <c r="C2948" s="51">
        <v>1.7866666666666667E-3</v>
      </c>
      <c r="D2948" s="51">
        <v>3.5733333333333333E-3</v>
      </c>
      <c r="E2948" s="51">
        <v>5.3600000000000002E-3</v>
      </c>
      <c r="F2948" s="51">
        <v>7.1466666666666666E-3</v>
      </c>
      <c r="G2948" s="51">
        <v>8.9333333333333348E-3</v>
      </c>
      <c r="H2948" s="51">
        <v>1.072E-2</v>
      </c>
      <c r="I2948" s="51">
        <v>1.2506666666666669E-2</v>
      </c>
      <c r="J2948" s="51">
        <v>1.4293333333333335E-2</v>
      </c>
      <c r="K2948" s="51">
        <v>1.6080000000000004E-2</v>
      </c>
      <c r="L2948" s="52">
        <v>1.786666666666667E-2</v>
      </c>
    </row>
    <row r="2949" spans="1:12" ht="12.75">
      <c r="A2949" s="41">
        <v>2900</v>
      </c>
      <c r="B2949" s="49" t="s">
        <v>1923</v>
      </c>
      <c r="C2949" s="51">
        <v>7.6666666666666658E-4</v>
      </c>
      <c r="D2949" s="51">
        <v>1.5333333333333332E-3</v>
      </c>
      <c r="E2949" s="51">
        <v>2.3E-3</v>
      </c>
      <c r="F2949" s="51">
        <v>3.0666666666666663E-3</v>
      </c>
      <c r="G2949" s="51">
        <v>3.8333333333333327E-3</v>
      </c>
      <c r="H2949" s="51">
        <v>4.5999999999999999E-3</v>
      </c>
      <c r="I2949" s="51">
        <v>5.3666666666666663E-3</v>
      </c>
      <c r="J2949" s="51">
        <v>6.1333333333333327E-3</v>
      </c>
      <c r="K2949" s="51">
        <v>6.8999999999999999E-3</v>
      </c>
      <c r="L2949" s="52">
        <v>7.6666666666666671E-3</v>
      </c>
    </row>
    <row r="2950" spans="1:12" ht="12.75">
      <c r="A2950" s="41">
        <v>2901</v>
      </c>
      <c r="B2950" s="49" t="s">
        <v>1923</v>
      </c>
      <c r="C2950" s="51">
        <v>4.2666666666666672E-4</v>
      </c>
      <c r="D2950" s="51">
        <v>8.5333333333333344E-4</v>
      </c>
      <c r="E2950" s="51">
        <v>1.2800000000000001E-3</v>
      </c>
      <c r="F2950" s="51">
        <v>1.7066666666666669E-3</v>
      </c>
      <c r="G2950" s="51">
        <v>2.1333333333333334E-3</v>
      </c>
      <c r="H2950" s="51">
        <v>2.5599999999999998E-3</v>
      </c>
      <c r="I2950" s="51">
        <v>2.9866666666666665E-3</v>
      </c>
      <c r="J2950" s="51">
        <v>3.4133333333333333E-3</v>
      </c>
      <c r="K2950" s="51">
        <v>3.8399999999999997E-3</v>
      </c>
      <c r="L2950" s="52">
        <v>4.266666666666666E-3</v>
      </c>
    </row>
    <row r="2951" spans="1:12" ht="12.75">
      <c r="A2951" s="41">
        <v>2902</v>
      </c>
      <c r="B2951" s="49" t="s">
        <v>1924</v>
      </c>
      <c r="C2951" s="51">
        <v>5.4599999999999996E-3</v>
      </c>
      <c r="D2951" s="51">
        <v>1.0919999999999999E-2</v>
      </c>
      <c r="E2951" s="51">
        <v>1.6379999999999999E-2</v>
      </c>
      <c r="F2951" s="51">
        <v>2.1839999999999998E-2</v>
      </c>
      <c r="G2951" s="51">
        <v>2.7300000000000001E-2</v>
      </c>
      <c r="H2951" s="51">
        <v>3.2760000000000004E-2</v>
      </c>
      <c r="I2951" s="51">
        <v>3.8220000000000004E-2</v>
      </c>
      <c r="J2951" s="51">
        <v>4.3680000000000004E-2</v>
      </c>
      <c r="K2951" s="51">
        <v>4.9140000000000003E-2</v>
      </c>
      <c r="L2951" s="52">
        <v>5.4600000000000003E-2</v>
      </c>
    </row>
    <row r="2952" spans="1:12" ht="38.25">
      <c r="A2952" s="41">
        <v>2903</v>
      </c>
      <c r="B2952" s="49" t="s">
        <v>1827</v>
      </c>
      <c r="C2952" s="51">
        <v>5.3366666666666666E-3</v>
      </c>
      <c r="D2952" s="51">
        <v>1.0673333333333333E-2</v>
      </c>
      <c r="E2952" s="51">
        <v>1.601E-2</v>
      </c>
      <c r="F2952" s="51">
        <v>2.1346666666666667E-2</v>
      </c>
      <c r="G2952" s="51">
        <v>2.6683333333333333E-2</v>
      </c>
      <c r="H2952" s="51">
        <v>3.202E-2</v>
      </c>
      <c r="I2952" s="51">
        <v>3.7356666666666663E-2</v>
      </c>
      <c r="J2952" s="51">
        <v>4.2693333333333333E-2</v>
      </c>
      <c r="K2952" s="51">
        <v>4.8030000000000003E-2</v>
      </c>
      <c r="L2952" s="52">
        <v>5.3366666666666666E-2</v>
      </c>
    </row>
    <row r="2953" spans="1:12" ht="12.75">
      <c r="A2953" s="41">
        <v>2904</v>
      </c>
      <c r="B2953" s="49" t="s">
        <v>1925</v>
      </c>
      <c r="C2953" s="51">
        <v>1.1166666666666668E-3</v>
      </c>
      <c r="D2953" s="51">
        <v>2.2333333333333337E-3</v>
      </c>
      <c r="E2953" s="51">
        <v>3.3500000000000005E-3</v>
      </c>
      <c r="F2953" s="51">
        <v>4.4666666666666674E-3</v>
      </c>
      <c r="G2953" s="51">
        <v>5.5833333333333334E-3</v>
      </c>
      <c r="H2953" s="51">
        <v>6.6999999999999994E-3</v>
      </c>
      <c r="I2953" s="51">
        <v>7.8166666666666662E-3</v>
      </c>
      <c r="J2953" s="51">
        <v>8.9333333333333331E-3</v>
      </c>
      <c r="K2953" s="51">
        <v>1.005E-2</v>
      </c>
      <c r="L2953" s="52">
        <v>1.1166666666666665E-2</v>
      </c>
    </row>
    <row r="2954" spans="1:12" ht="38.25">
      <c r="A2954" s="41">
        <v>2905</v>
      </c>
      <c r="B2954" s="49" t="s">
        <v>1926</v>
      </c>
      <c r="C2954" s="51">
        <v>5.0000000000000001E-4</v>
      </c>
      <c r="D2954" s="51">
        <v>1E-3</v>
      </c>
      <c r="E2954" s="51">
        <v>1.5E-3</v>
      </c>
      <c r="F2954" s="51">
        <v>2E-3</v>
      </c>
      <c r="G2954" s="51">
        <v>2.5000000000000005E-3</v>
      </c>
      <c r="H2954" s="51">
        <v>3.0000000000000009E-3</v>
      </c>
      <c r="I2954" s="51">
        <v>3.5000000000000009E-3</v>
      </c>
      <c r="J2954" s="51">
        <v>4.000000000000001E-3</v>
      </c>
      <c r="K2954" s="51">
        <v>4.5000000000000014E-3</v>
      </c>
      <c r="L2954" s="52">
        <v>5.0000000000000018E-3</v>
      </c>
    </row>
    <row r="2955" spans="1:12" ht="38.25">
      <c r="A2955" s="41">
        <v>2906</v>
      </c>
      <c r="B2955" s="49" t="s">
        <v>1927</v>
      </c>
      <c r="C2955" s="51">
        <v>3.4333333333333329E-4</v>
      </c>
      <c r="D2955" s="51">
        <v>6.8666666666666659E-4</v>
      </c>
      <c r="E2955" s="51">
        <v>1.0299999999999999E-3</v>
      </c>
      <c r="F2955" s="51">
        <v>1.3733333333333332E-3</v>
      </c>
      <c r="G2955" s="51">
        <v>1.7166666666666667E-3</v>
      </c>
      <c r="H2955" s="51">
        <v>2.0600000000000002E-3</v>
      </c>
      <c r="I2955" s="51">
        <v>2.4033333333333337E-3</v>
      </c>
      <c r="J2955" s="51">
        <v>2.7466666666666668E-3</v>
      </c>
      <c r="K2955" s="51">
        <v>3.0900000000000003E-3</v>
      </c>
      <c r="L2955" s="52">
        <v>3.4333333333333334E-3</v>
      </c>
    </row>
    <row r="2956" spans="1:12" ht="12.75">
      <c r="A2956" s="41">
        <v>2907</v>
      </c>
      <c r="B2956" s="49" t="s">
        <v>1928</v>
      </c>
      <c r="C2956" s="51">
        <v>3.1333333333333332E-4</v>
      </c>
      <c r="D2956" s="51">
        <v>6.2666666666666665E-4</v>
      </c>
      <c r="E2956" s="51">
        <v>9.3999999999999997E-4</v>
      </c>
      <c r="F2956" s="51">
        <v>1.2533333333333333E-3</v>
      </c>
      <c r="G2956" s="51">
        <v>1.5666666666666667E-3</v>
      </c>
      <c r="H2956" s="51">
        <v>1.8799999999999999E-3</v>
      </c>
      <c r="I2956" s="51">
        <v>2.1933333333333332E-3</v>
      </c>
      <c r="J2956" s="51">
        <v>2.5066666666666666E-3</v>
      </c>
      <c r="K2956" s="51">
        <v>2.82E-3</v>
      </c>
      <c r="L2956" s="52">
        <v>3.1333333333333335E-3</v>
      </c>
    </row>
    <row r="2957" spans="1:12" ht="38.25">
      <c r="A2957" s="41">
        <v>2908</v>
      </c>
      <c r="B2957" s="49" t="s">
        <v>1929</v>
      </c>
      <c r="C2957" s="51">
        <v>6.8333333333333332E-4</v>
      </c>
      <c r="D2957" s="51">
        <v>1.3666666666666666E-3</v>
      </c>
      <c r="E2957" s="51">
        <v>2.0499999999999997E-3</v>
      </c>
      <c r="F2957" s="51">
        <v>2.7333333333333333E-3</v>
      </c>
      <c r="G2957" s="51">
        <v>3.4166666666666668E-3</v>
      </c>
      <c r="H2957" s="51">
        <v>4.0999999999999995E-3</v>
      </c>
      <c r="I2957" s="51">
        <v>4.783333333333333E-3</v>
      </c>
      <c r="J2957" s="51">
        <v>5.4666666666666665E-3</v>
      </c>
      <c r="K2957" s="51">
        <v>6.1499999999999992E-3</v>
      </c>
      <c r="L2957" s="52">
        <v>6.8333333333333319E-3</v>
      </c>
    </row>
    <row r="2958" spans="1:12" ht="38.25">
      <c r="A2958" s="41">
        <v>2909</v>
      </c>
      <c r="B2958" s="49" t="s">
        <v>1930</v>
      </c>
      <c r="C2958" s="51">
        <v>1.3333333333333335E-5</v>
      </c>
      <c r="D2958" s="51">
        <v>2.666666666666667E-5</v>
      </c>
      <c r="E2958" s="51">
        <v>4.0000000000000003E-5</v>
      </c>
      <c r="F2958" s="51">
        <v>5.333333333333334E-5</v>
      </c>
      <c r="G2958" s="51">
        <v>6.666666666666667E-5</v>
      </c>
      <c r="H2958" s="51">
        <v>7.9999999999999993E-5</v>
      </c>
      <c r="I2958" s="51">
        <v>9.333333333333333E-5</v>
      </c>
      <c r="J2958" s="51">
        <v>1.0666666666666667E-4</v>
      </c>
      <c r="K2958" s="51">
        <v>1.1999999999999999E-4</v>
      </c>
      <c r="L2958" s="52">
        <v>1.3333333333333331E-4</v>
      </c>
    </row>
    <row r="2959" spans="1:12" ht="25.5">
      <c r="A2959" s="41">
        <v>2910</v>
      </c>
      <c r="B2959" s="49" t="s">
        <v>1931</v>
      </c>
      <c r="C2959" s="51">
        <v>1.0666666666666668E-2</v>
      </c>
      <c r="D2959" s="51">
        <v>2.1333333333333336E-2</v>
      </c>
      <c r="E2959" s="51">
        <v>3.2000000000000001E-2</v>
      </c>
      <c r="F2959" s="51">
        <v>4.2666666666666672E-2</v>
      </c>
      <c r="G2959" s="51">
        <v>5.333333333333333E-2</v>
      </c>
      <c r="H2959" s="51">
        <v>6.4000000000000001E-2</v>
      </c>
      <c r="I2959" s="51">
        <v>7.4666666666666659E-2</v>
      </c>
      <c r="J2959" s="51">
        <v>8.533333333333333E-2</v>
      </c>
      <c r="K2959" s="51">
        <v>9.6000000000000002E-2</v>
      </c>
      <c r="L2959" s="52">
        <v>0.10666666666666666</v>
      </c>
    </row>
    <row r="2960" spans="1:12" ht="38.25">
      <c r="A2960" s="41">
        <v>2911</v>
      </c>
      <c r="B2960" s="49" t="s">
        <v>1932</v>
      </c>
      <c r="C2960" s="51">
        <v>5.9033333333333325E-3</v>
      </c>
      <c r="D2960" s="51">
        <v>1.1806666666666665E-2</v>
      </c>
      <c r="E2960" s="51">
        <v>1.7709999999999997E-2</v>
      </c>
      <c r="F2960" s="51">
        <v>2.361333333333333E-2</v>
      </c>
      <c r="G2960" s="51">
        <v>2.951666666666666E-2</v>
      </c>
      <c r="H2960" s="51">
        <v>3.5419999999999993E-2</v>
      </c>
      <c r="I2960" s="51">
        <v>4.1323333333333323E-2</v>
      </c>
      <c r="J2960" s="51">
        <v>4.7226666666666653E-2</v>
      </c>
      <c r="K2960" s="51">
        <v>5.3129999999999983E-2</v>
      </c>
      <c r="L2960" s="52">
        <v>5.9033333333333313E-2</v>
      </c>
    </row>
    <row r="2961" spans="1:12" ht="25.5">
      <c r="A2961" s="41">
        <v>2912</v>
      </c>
      <c r="B2961" s="49" t="s">
        <v>1831</v>
      </c>
      <c r="C2961" s="51">
        <v>4.970666666666667E-2</v>
      </c>
      <c r="D2961" s="51">
        <v>9.941333333333334E-2</v>
      </c>
      <c r="E2961" s="51">
        <v>0.14912</v>
      </c>
      <c r="F2961" s="51">
        <v>0.19882666666666668</v>
      </c>
      <c r="G2961" s="51">
        <v>0.24853333333333333</v>
      </c>
      <c r="H2961" s="51">
        <v>0.29823999999999995</v>
      </c>
      <c r="I2961" s="51">
        <v>0.34794666666666663</v>
      </c>
      <c r="J2961" s="51">
        <v>0.3976533333333333</v>
      </c>
      <c r="K2961" s="51">
        <v>0.44735999999999992</v>
      </c>
      <c r="L2961" s="52">
        <v>0.49706666666666655</v>
      </c>
    </row>
    <row r="2962" spans="1:12" ht="25.5">
      <c r="A2962" s="41">
        <v>2913</v>
      </c>
      <c r="B2962" s="49" t="s">
        <v>1933</v>
      </c>
      <c r="C2962" s="51">
        <v>2.888333333333333E-2</v>
      </c>
      <c r="D2962" s="51">
        <v>5.7766666666666661E-2</v>
      </c>
      <c r="E2962" s="51">
        <v>8.6649999999999991E-2</v>
      </c>
      <c r="F2962" s="51">
        <v>0.11553333333333332</v>
      </c>
      <c r="G2962" s="51">
        <v>0.14441666666666664</v>
      </c>
      <c r="H2962" s="51">
        <v>0.17329999999999998</v>
      </c>
      <c r="I2962" s="51">
        <v>0.20218333333333333</v>
      </c>
      <c r="J2962" s="51">
        <v>0.23106666666666664</v>
      </c>
      <c r="K2962" s="51">
        <v>0.25994999999999996</v>
      </c>
      <c r="L2962" s="52">
        <v>0.28883333333333328</v>
      </c>
    </row>
    <row r="2963" spans="1:12" ht="25.5">
      <c r="A2963" s="41">
        <v>2914</v>
      </c>
      <c r="B2963" s="49" t="s">
        <v>1832</v>
      </c>
      <c r="C2963" s="51">
        <v>2.3333333333333332E-5</v>
      </c>
      <c r="D2963" s="51">
        <v>4.6666666666666665E-5</v>
      </c>
      <c r="E2963" s="51">
        <v>6.9999999999999994E-5</v>
      </c>
      <c r="F2963" s="51">
        <v>9.333333333333333E-5</v>
      </c>
      <c r="G2963" s="51">
        <v>1.1666666666666665E-4</v>
      </c>
      <c r="H2963" s="51">
        <v>1.3999999999999999E-4</v>
      </c>
      <c r="I2963" s="51">
        <v>1.6333333333333331E-4</v>
      </c>
      <c r="J2963" s="51">
        <v>1.8666666666666663E-4</v>
      </c>
      <c r="K2963" s="51">
        <v>2.0999999999999995E-4</v>
      </c>
      <c r="L2963" s="52">
        <v>2.3333333333333328E-4</v>
      </c>
    </row>
    <row r="2964" spans="1:12" ht="38.25">
      <c r="A2964" s="41">
        <v>2915</v>
      </c>
      <c r="B2964" s="49" t="s">
        <v>1934</v>
      </c>
      <c r="C2964" s="51">
        <v>4.3333333333333334E-5</v>
      </c>
      <c r="D2964" s="51">
        <v>8.6666666666666668E-5</v>
      </c>
      <c r="E2964" s="51">
        <v>1.3000000000000002E-4</v>
      </c>
      <c r="F2964" s="51">
        <v>1.7333333333333334E-4</v>
      </c>
      <c r="G2964" s="51">
        <v>2.1666666666666666E-4</v>
      </c>
      <c r="H2964" s="51">
        <v>2.6000000000000003E-4</v>
      </c>
      <c r="I2964" s="51">
        <v>3.0333333333333335E-4</v>
      </c>
      <c r="J2964" s="51">
        <v>3.4666666666666667E-4</v>
      </c>
      <c r="K2964" s="51">
        <v>3.9000000000000005E-4</v>
      </c>
      <c r="L2964" s="52">
        <v>4.3333333333333342E-4</v>
      </c>
    </row>
    <row r="2965" spans="1:12" ht="38.25">
      <c r="A2965" s="41">
        <v>2916</v>
      </c>
      <c r="B2965" s="49" t="s">
        <v>1934</v>
      </c>
      <c r="C2965" s="51">
        <v>3.3333333333333338E-4</v>
      </c>
      <c r="D2965" s="51">
        <v>6.6666666666666675E-4</v>
      </c>
      <c r="E2965" s="51">
        <v>1E-3</v>
      </c>
      <c r="F2965" s="51">
        <v>1.3333333333333335E-3</v>
      </c>
      <c r="G2965" s="51">
        <v>1.6666666666666666E-3</v>
      </c>
      <c r="H2965" s="51">
        <v>2E-3</v>
      </c>
      <c r="I2965" s="51">
        <v>2.3333333333333331E-3</v>
      </c>
      <c r="J2965" s="51">
        <v>2.6666666666666666E-3</v>
      </c>
      <c r="K2965" s="51">
        <v>3.0000000000000001E-3</v>
      </c>
      <c r="L2965" s="52">
        <v>3.3333333333333331E-3</v>
      </c>
    </row>
    <row r="2966" spans="1:12" ht="38.25">
      <c r="A2966" s="41">
        <v>2917</v>
      </c>
      <c r="B2966" s="49" t="s">
        <v>1935</v>
      </c>
      <c r="C2966" s="51">
        <v>7.0099999999999997E-3</v>
      </c>
      <c r="D2966" s="51">
        <v>1.4019999999999999E-2</v>
      </c>
      <c r="E2966" s="51">
        <v>2.103E-2</v>
      </c>
      <c r="F2966" s="51">
        <v>2.8039999999999999E-2</v>
      </c>
      <c r="G2966" s="51">
        <v>3.5049999999999998E-2</v>
      </c>
      <c r="H2966" s="51">
        <v>4.206E-2</v>
      </c>
      <c r="I2966" s="51">
        <v>4.9070000000000003E-2</v>
      </c>
      <c r="J2966" s="51">
        <v>5.6080000000000005E-2</v>
      </c>
      <c r="K2966" s="51">
        <v>6.3090000000000007E-2</v>
      </c>
      <c r="L2966" s="52">
        <v>7.010000000000001E-2</v>
      </c>
    </row>
    <row r="2967" spans="1:12" ht="38.25">
      <c r="A2967" s="41">
        <v>2918</v>
      </c>
      <c r="B2967" s="49" t="s">
        <v>1936</v>
      </c>
      <c r="C2967" s="51">
        <v>2.7699999999999999E-3</v>
      </c>
      <c r="D2967" s="51">
        <v>5.5399999999999998E-3</v>
      </c>
      <c r="E2967" s="51">
        <v>8.3099999999999997E-3</v>
      </c>
      <c r="F2967" s="51">
        <v>1.108E-2</v>
      </c>
      <c r="G2967" s="51">
        <v>1.3849999999999999E-2</v>
      </c>
      <c r="H2967" s="51">
        <v>1.6619999999999999E-2</v>
      </c>
      <c r="I2967" s="51">
        <v>1.9389999999999998E-2</v>
      </c>
      <c r="J2967" s="51">
        <v>2.2159999999999999E-2</v>
      </c>
      <c r="K2967" s="51">
        <v>2.4930000000000001E-2</v>
      </c>
      <c r="L2967" s="52">
        <v>2.7699999999999999E-2</v>
      </c>
    </row>
    <row r="2968" spans="1:12" ht="12.75">
      <c r="A2968" s="41">
        <v>2919</v>
      </c>
      <c r="B2968" s="49" t="s">
        <v>1937</v>
      </c>
      <c r="C2968" s="51">
        <v>3.8333333333333336E-3</v>
      </c>
      <c r="D2968" s="51">
        <v>7.6666666666666671E-3</v>
      </c>
      <c r="E2968" s="51">
        <v>1.15E-2</v>
      </c>
      <c r="F2968" s="51">
        <v>1.5333333333333334E-2</v>
      </c>
      <c r="G2968" s="51">
        <v>1.9166666666666669E-2</v>
      </c>
      <c r="H2968" s="51">
        <v>2.3E-2</v>
      </c>
      <c r="I2968" s="51">
        <v>2.6833333333333338E-2</v>
      </c>
      <c r="J2968" s="51">
        <v>3.0666666666666668E-2</v>
      </c>
      <c r="K2968" s="51">
        <v>3.4500000000000003E-2</v>
      </c>
      <c r="L2968" s="52">
        <v>3.833333333333333E-2</v>
      </c>
    </row>
    <row r="2969" spans="1:12" ht="12.75">
      <c r="A2969" s="41">
        <v>2920</v>
      </c>
      <c r="B2969" s="49" t="s">
        <v>1835</v>
      </c>
      <c r="C2969" s="51">
        <v>0.20765</v>
      </c>
      <c r="D2969" s="51">
        <v>0.4153</v>
      </c>
      <c r="E2969" s="51">
        <v>0.62295</v>
      </c>
      <c r="F2969" s="51">
        <v>0.8306</v>
      </c>
      <c r="G2969" s="51">
        <v>1.0382499999999999</v>
      </c>
      <c r="H2969" s="51">
        <v>1.2458999999999998</v>
      </c>
      <c r="I2969" s="51">
        <v>1.4535499999999999</v>
      </c>
      <c r="J2969" s="51">
        <v>1.6612</v>
      </c>
      <c r="K2969" s="51">
        <v>1.8688500000000001</v>
      </c>
      <c r="L2969" s="52">
        <v>2.0765000000000002</v>
      </c>
    </row>
    <row r="2970" spans="1:12" ht="12.75">
      <c r="A2970" s="41">
        <v>2921</v>
      </c>
      <c r="B2970" s="49" t="s">
        <v>1835</v>
      </c>
      <c r="C2970" s="51">
        <v>1.6266666666666665E-2</v>
      </c>
      <c r="D2970" s="51">
        <v>3.2533333333333331E-2</v>
      </c>
      <c r="E2970" s="51">
        <v>4.8799999999999996E-2</v>
      </c>
      <c r="F2970" s="51">
        <v>6.5066666666666662E-2</v>
      </c>
      <c r="G2970" s="51">
        <v>8.1333333333333341E-2</v>
      </c>
      <c r="H2970" s="51">
        <v>9.760000000000002E-2</v>
      </c>
      <c r="I2970" s="51">
        <v>0.11386666666666669</v>
      </c>
      <c r="J2970" s="51">
        <v>0.13013333333333335</v>
      </c>
      <c r="K2970" s="51">
        <v>0.14640000000000003</v>
      </c>
      <c r="L2970" s="52">
        <v>0.16266666666666671</v>
      </c>
    </row>
    <row r="2971" spans="1:12" ht="12.75">
      <c r="A2971" s="41">
        <v>2922</v>
      </c>
      <c r="B2971" s="49" t="s">
        <v>1835</v>
      </c>
      <c r="C2971" s="51">
        <v>2.0966666666666668E-3</v>
      </c>
      <c r="D2971" s="51">
        <v>4.1933333333333336E-3</v>
      </c>
      <c r="E2971" s="51">
        <v>6.2900000000000005E-3</v>
      </c>
      <c r="F2971" s="51">
        <v>8.3866666666666673E-3</v>
      </c>
      <c r="G2971" s="51">
        <v>1.0483333333333332E-2</v>
      </c>
      <c r="H2971" s="51">
        <v>1.2579999999999997E-2</v>
      </c>
      <c r="I2971" s="51">
        <v>1.4676666666666664E-2</v>
      </c>
      <c r="J2971" s="51">
        <v>1.6773333333333331E-2</v>
      </c>
      <c r="K2971" s="51">
        <v>1.8869999999999998E-2</v>
      </c>
      <c r="L2971" s="52">
        <v>2.0966666666666661E-2</v>
      </c>
    </row>
    <row r="2972" spans="1:12" ht="12.75">
      <c r="A2972" s="41">
        <v>2923</v>
      </c>
      <c r="B2972" s="49" t="s">
        <v>1835</v>
      </c>
      <c r="C2972" s="51">
        <v>3.2399999999999998E-2</v>
      </c>
      <c r="D2972" s="51">
        <v>6.4799999999999996E-2</v>
      </c>
      <c r="E2972" s="51">
        <v>9.7199999999999995E-2</v>
      </c>
      <c r="F2972" s="51">
        <v>0.12959999999999999</v>
      </c>
      <c r="G2972" s="51">
        <v>0.16200000000000003</v>
      </c>
      <c r="H2972" s="51">
        <v>0.19440000000000002</v>
      </c>
      <c r="I2972" s="51">
        <v>0.22680000000000006</v>
      </c>
      <c r="J2972" s="51">
        <v>0.25920000000000004</v>
      </c>
      <c r="K2972" s="51">
        <v>0.29160000000000008</v>
      </c>
      <c r="L2972" s="52">
        <v>0.32400000000000007</v>
      </c>
    </row>
    <row r="2973" spans="1:12" ht="12.75">
      <c r="A2973" s="41">
        <v>2924</v>
      </c>
      <c r="B2973" s="49" t="s">
        <v>1836</v>
      </c>
      <c r="C2973" s="51">
        <v>1.839E-2</v>
      </c>
      <c r="D2973" s="51">
        <v>3.678E-2</v>
      </c>
      <c r="E2973" s="51">
        <v>5.5169999999999997E-2</v>
      </c>
      <c r="F2973" s="51">
        <v>7.356E-2</v>
      </c>
      <c r="G2973" s="51">
        <v>9.1950000000000004E-2</v>
      </c>
      <c r="H2973" s="51">
        <v>0.11033999999999999</v>
      </c>
      <c r="I2973" s="51">
        <v>0.12873000000000001</v>
      </c>
      <c r="J2973" s="51">
        <v>0.14712</v>
      </c>
      <c r="K2973" s="51">
        <v>0.16550999999999999</v>
      </c>
      <c r="L2973" s="52">
        <v>0.18389999999999998</v>
      </c>
    </row>
    <row r="2974" spans="1:12" ht="38.25">
      <c r="A2974" s="41">
        <v>2925</v>
      </c>
      <c r="B2974" s="49" t="s">
        <v>1938</v>
      </c>
      <c r="C2974" s="51">
        <v>2.6333333333333336E-4</v>
      </c>
      <c r="D2974" s="51">
        <v>5.2666666666666671E-4</v>
      </c>
      <c r="E2974" s="51">
        <v>7.9000000000000012E-4</v>
      </c>
      <c r="F2974" s="51">
        <v>1.0533333333333334E-3</v>
      </c>
      <c r="G2974" s="51">
        <v>1.3166666666666667E-3</v>
      </c>
      <c r="H2974" s="51">
        <v>1.5800000000000002E-3</v>
      </c>
      <c r="I2974" s="51">
        <v>1.8433333333333335E-3</v>
      </c>
      <c r="J2974" s="51">
        <v>2.1066666666666668E-3</v>
      </c>
      <c r="K2974" s="51">
        <v>2.3700000000000001E-3</v>
      </c>
      <c r="L2974" s="52">
        <v>2.6333333333333334E-3</v>
      </c>
    </row>
    <row r="2975" spans="1:12" ht="12.75">
      <c r="A2975" s="41">
        <v>2926</v>
      </c>
      <c r="B2975" s="49" t="s">
        <v>1939</v>
      </c>
      <c r="C2975" s="51">
        <v>3.7133333333333332E-3</v>
      </c>
      <c r="D2975" s="51">
        <v>7.4266666666666665E-3</v>
      </c>
      <c r="E2975" s="51">
        <v>1.1140000000000001E-2</v>
      </c>
      <c r="F2975" s="51">
        <v>1.4853333333333333E-2</v>
      </c>
      <c r="G2975" s="51">
        <v>1.8566666666666665E-2</v>
      </c>
      <c r="H2975" s="51">
        <v>2.2280000000000001E-2</v>
      </c>
      <c r="I2975" s="51">
        <v>2.599333333333333E-2</v>
      </c>
      <c r="J2975" s="51">
        <v>2.9706666666666666E-2</v>
      </c>
      <c r="K2975" s="51">
        <v>3.3420000000000005E-2</v>
      </c>
      <c r="L2975" s="52">
        <v>3.7133333333333338E-2</v>
      </c>
    </row>
    <row r="2976" spans="1:12" ht="12.75">
      <c r="A2976" s="41">
        <v>2927</v>
      </c>
      <c r="B2976" s="49" t="s">
        <v>1940</v>
      </c>
      <c r="C2976" s="51">
        <v>3.3866666666666667E-3</v>
      </c>
      <c r="D2976" s="51">
        <v>6.7733333333333335E-3</v>
      </c>
      <c r="E2976" s="51">
        <v>1.0160000000000001E-2</v>
      </c>
      <c r="F2976" s="51">
        <v>1.3546666666666667E-2</v>
      </c>
      <c r="G2976" s="51">
        <v>1.6933333333333335E-2</v>
      </c>
      <c r="H2976" s="51">
        <v>2.0320000000000005E-2</v>
      </c>
      <c r="I2976" s="51">
        <v>2.3706666666666671E-2</v>
      </c>
      <c r="J2976" s="51">
        <v>2.7093333333333337E-2</v>
      </c>
      <c r="K2976" s="51">
        <v>3.0480000000000007E-2</v>
      </c>
      <c r="L2976" s="52">
        <v>3.3866666666666677E-2</v>
      </c>
    </row>
    <row r="2977" spans="1:12" ht="12.75">
      <c r="A2977" s="41">
        <v>2928</v>
      </c>
      <c r="B2977" s="49" t="s">
        <v>1941</v>
      </c>
      <c r="C2977" s="51">
        <v>2.3600000000000001E-3</v>
      </c>
      <c r="D2977" s="51">
        <v>4.7200000000000002E-3</v>
      </c>
      <c r="E2977" s="51">
        <v>7.0800000000000004E-3</v>
      </c>
      <c r="F2977" s="51">
        <v>9.4400000000000005E-3</v>
      </c>
      <c r="G2977" s="51">
        <v>1.1799999999999998E-2</v>
      </c>
      <c r="H2977" s="51">
        <v>1.4159999999999999E-2</v>
      </c>
      <c r="I2977" s="51">
        <v>1.6519999999999996E-2</v>
      </c>
      <c r="J2977" s="51">
        <v>1.8879999999999997E-2</v>
      </c>
      <c r="K2977" s="51">
        <v>2.1239999999999995E-2</v>
      </c>
      <c r="L2977" s="52">
        <v>2.3599999999999996E-2</v>
      </c>
    </row>
    <row r="2978" spans="1:12" ht="12.75">
      <c r="A2978" s="41">
        <v>2929</v>
      </c>
      <c r="B2978" s="49" t="s">
        <v>1942</v>
      </c>
      <c r="C2978" s="51">
        <v>2.3966666666666667E-3</v>
      </c>
      <c r="D2978" s="51">
        <v>4.7933333333333335E-3</v>
      </c>
      <c r="E2978" s="51">
        <v>7.1900000000000002E-3</v>
      </c>
      <c r="F2978" s="51">
        <v>9.5866666666666669E-3</v>
      </c>
      <c r="G2978" s="51">
        <v>1.1983333333333334E-2</v>
      </c>
      <c r="H2978" s="51">
        <v>1.438E-2</v>
      </c>
      <c r="I2978" s="51">
        <v>1.6776666666666669E-2</v>
      </c>
      <c r="J2978" s="51">
        <v>1.9173333333333334E-2</v>
      </c>
      <c r="K2978" s="51">
        <v>2.1569999999999999E-2</v>
      </c>
      <c r="L2978" s="52">
        <v>2.3966666666666667E-2</v>
      </c>
    </row>
    <row r="2979" spans="1:12" ht="25.5">
      <c r="A2979" s="41">
        <v>2930</v>
      </c>
      <c r="B2979" s="49" t="s">
        <v>1943</v>
      </c>
      <c r="C2979" s="51">
        <v>1.4656666666666665E-2</v>
      </c>
      <c r="D2979" s="51">
        <v>2.931333333333333E-2</v>
      </c>
      <c r="E2979" s="51">
        <v>4.3969999999999995E-2</v>
      </c>
      <c r="F2979" s="51">
        <v>5.862666666666666E-2</v>
      </c>
      <c r="G2979" s="51">
        <v>7.3283333333333339E-2</v>
      </c>
      <c r="H2979" s="51">
        <v>8.7940000000000004E-2</v>
      </c>
      <c r="I2979" s="51">
        <v>0.10259666666666667</v>
      </c>
      <c r="J2979" s="51">
        <v>0.11725333333333332</v>
      </c>
      <c r="K2979" s="51">
        <v>0.13190999999999997</v>
      </c>
      <c r="L2979" s="52">
        <v>0.14656666666666665</v>
      </c>
    </row>
    <row r="2980" spans="1:12" ht="25.5">
      <c r="A2980" s="41">
        <v>2931</v>
      </c>
      <c r="B2980" s="49" t="s">
        <v>1943</v>
      </c>
      <c r="C2980" s="51">
        <v>7.2999999999999996E-4</v>
      </c>
      <c r="D2980" s="51">
        <v>1.4599999999999999E-3</v>
      </c>
      <c r="E2980" s="51">
        <v>2.1900000000000001E-3</v>
      </c>
      <c r="F2980" s="51">
        <v>2.9199999999999999E-3</v>
      </c>
      <c r="G2980" s="51">
        <v>3.6499999999999996E-3</v>
      </c>
      <c r="H2980" s="51">
        <v>4.3799999999999993E-3</v>
      </c>
      <c r="I2980" s="51">
        <v>5.1099999999999991E-3</v>
      </c>
      <c r="J2980" s="51">
        <v>5.8399999999999988E-3</v>
      </c>
      <c r="K2980" s="51">
        <v>6.5699999999999995E-3</v>
      </c>
      <c r="L2980" s="52">
        <v>7.2999999999999992E-3</v>
      </c>
    </row>
    <row r="2981" spans="1:12" ht="25.5">
      <c r="A2981" s="41">
        <v>2932</v>
      </c>
      <c r="B2981" s="49" t="s">
        <v>1944</v>
      </c>
      <c r="C2981" s="51">
        <v>5.5366666666666672E-3</v>
      </c>
      <c r="D2981" s="51">
        <v>1.1073333333333334E-2</v>
      </c>
      <c r="E2981" s="51">
        <v>1.661E-2</v>
      </c>
      <c r="F2981" s="51">
        <v>2.2146666666666669E-2</v>
      </c>
      <c r="G2981" s="51">
        <v>2.7683333333333331E-2</v>
      </c>
      <c r="H2981" s="51">
        <v>3.322E-2</v>
      </c>
      <c r="I2981" s="51">
        <v>3.8756666666666661E-2</v>
      </c>
      <c r="J2981" s="51">
        <v>4.429333333333333E-2</v>
      </c>
      <c r="K2981" s="51">
        <v>4.9829999999999999E-2</v>
      </c>
      <c r="L2981" s="52">
        <v>5.5366666666666661E-2</v>
      </c>
    </row>
    <row r="2982" spans="1:12" ht="12.75">
      <c r="A2982" s="41">
        <v>2933</v>
      </c>
      <c r="B2982" s="49" t="s">
        <v>1945</v>
      </c>
      <c r="C2982" s="51">
        <v>3.0199999999999997E-3</v>
      </c>
      <c r="D2982" s="51">
        <v>6.0399999999999994E-3</v>
      </c>
      <c r="E2982" s="51">
        <v>9.0599999999999986E-3</v>
      </c>
      <c r="F2982" s="51">
        <v>1.2079999999999999E-2</v>
      </c>
      <c r="G2982" s="51">
        <v>1.5099999999999997E-2</v>
      </c>
      <c r="H2982" s="51">
        <v>1.8119999999999997E-2</v>
      </c>
      <c r="I2982" s="51">
        <v>2.1139999999999992E-2</v>
      </c>
      <c r="J2982" s="51">
        <v>2.4159999999999994E-2</v>
      </c>
      <c r="K2982" s="51">
        <v>2.7179999999999989E-2</v>
      </c>
      <c r="L2982" s="52">
        <v>3.0199999999999991E-2</v>
      </c>
    </row>
    <row r="2983" spans="1:12" ht="12.75">
      <c r="A2983" s="41">
        <v>2934</v>
      </c>
      <c r="B2983" s="49" t="s">
        <v>1946</v>
      </c>
      <c r="C2983" s="51">
        <v>1.5420000000000001E-2</v>
      </c>
      <c r="D2983" s="51">
        <v>3.0840000000000003E-2</v>
      </c>
      <c r="E2983" s="51">
        <v>4.6260000000000003E-2</v>
      </c>
      <c r="F2983" s="51">
        <v>6.1680000000000006E-2</v>
      </c>
      <c r="G2983" s="51">
        <v>7.7100000000000002E-2</v>
      </c>
      <c r="H2983" s="51">
        <v>9.2519999999999991E-2</v>
      </c>
      <c r="I2983" s="51">
        <v>0.10793999999999999</v>
      </c>
      <c r="J2983" s="51">
        <v>0.12336</v>
      </c>
      <c r="K2983" s="51">
        <v>0.13877999999999999</v>
      </c>
      <c r="L2983" s="52">
        <v>0.15419999999999998</v>
      </c>
    </row>
    <row r="2984" spans="1:12" ht="12.75">
      <c r="A2984" s="41">
        <v>2935</v>
      </c>
      <c r="B2984" s="49" t="s">
        <v>1947</v>
      </c>
      <c r="C2984" s="51">
        <v>1.9033333333333333E-3</v>
      </c>
      <c r="D2984" s="51">
        <v>3.8066666666666665E-3</v>
      </c>
      <c r="E2984" s="51">
        <v>5.7099999999999998E-3</v>
      </c>
      <c r="F2984" s="51">
        <v>7.6133333333333331E-3</v>
      </c>
      <c r="G2984" s="51">
        <v>9.5166666666666663E-3</v>
      </c>
      <c r="H2984" s="51">
        <v>1.142E-2</v>
      </c>
      <c r="I2984" s="51">
        <v>1.3323333333333333E-2</v>
      </c>
      <c r="J2984" s="51">
        <v>1.5226666666666666E-2</v>
      </c>
      <c r="K2984" s="51">
        <v>1.7129999999999999E-2</v>
      </c>
      <c r="L2984" s="52">
        <v>1.9033333333333333E-2</v>
      </c>
    </row>
    <row r="2985" spans="1:12" ht="25.5">
      <c r="A2985" s="41">
        <v>2936</v>
      </c>
      <c r="B2985" s="49" t="s">
        <v>1948</v>
      </c>
      <c r="C2985" s="51">
        <v>1.9666666666666669E-3</v>
      </c>
      <c r="D2985" s="51">
        <v>3.9333333333333338E-3</v>
      </c>
      <c r="E2985" s="51">
        <v>5.9000000000000007E-3</v>
      </c>
      <c r="F2985" s="51">
        <v>7.8666666666666676E-3</v>
      </c>
      <c r="G2985" s="51">
        <v>9.8333333333333328E-3</v>
      </c>
      <c r="H2985" s="51">
        <v>1.1800000000000001E-2</v>
      </c>
      <c r="I2985" s="51">
        <v>1.376666666666667E-2</v>
      </c>
      <c r="J2985" s="51">
        <v>1.5733333333333335E-2</v>
      </c>
      <c r="K2985" s="51">
        <v>1.7700000000000004E-2</v>
      </c>
      <c r="L2985" s="52">
        <v>1.9666666666666673E-2</v>
      </c>
    </row>
    <row r="2986" spans="1:12" ht="25.5">
      <c r="A2986" s="41">
        <v>2937</v>
      </c>
      <c r="B2986" s="49" t="s">
        <v>1949</v>
      </c>
      <c r="C2986" s="51">
        <v>3.5959999999999999E-2</v>
      </c>
      <c r="D2986" s="51">
        <v>7.1919999999999998E-2</v>
      </c>
      <c r="E2986" s="51">
        <v>0.10788</v>
      </c>
      <c r="F2986" s="51">
        <v>0.14384</v>
      </c>
      <c r="G2986" s="51">
        <v>0.17979999999999999</v>
      </c>
      <c r="H2986" s="51">
        <v>0.21576000000000001</v>
      </c>
      <c r="I2986" s="51">
        <v>0.25171999999999994</v>
      </c>
      <c r="J2986" s="51">
        <v>0.28767999999999999</v>
      </c>
      <c r="K2986" s="51">
        <v>0.32364000000000004</v>
      </c>
      <c r="L2986" s="52">
        <v>0.35960000000000003</v>
      </c>
    </row>
    <row r="2987" spans="1:12" ht="25.5">
      <c r="A2987" s="41">
        <v>2938</v>
      </c>
      <c r="B2987" s="49" t="s">
        <v>1950</v>
      </c>
      <c r="C2987" s="51">
        <v>8.2333333333333321E-3</v>
      </c>
      <c r="D2987" s="51">
        <v>1.6466666666666664E-2</v>
      </c>
      <c r="E2987" s="51">
        <v>2.4699999999999996E-2</v>
      </c>
      <c r="F2987" s="51">
        <v>3.2933333333333328E-2</v>
      </c>
      <c r="G2987" s="51">
        <v>4.1166666666666671E-2</v>
      </c>
      <c r="H2987" s="51">
        <v>4.9399999999999999E-2</v>
      </c>
      <c r="I2987" s="51">
        <v>5.7633333333333342E-2</v>
      </c>
      <c r="J2987" s="51">
        <v>6.5866666666666671E-2</v>
      </c>
      <c r="K2987" s="51">
        <v>7.4100000000000013E-2</v>
      </c>
      <c r="L2987" s="52">
        <v>8.2333333333333342E-2</v>
      </c>
    </row>
    <row r="2988" spans="1:12" ht="25.5">
      <c r="A2988" s="41">
        <v>2939</v>
      </c>
      <c r="B2988" s="49" t="s">
        <v>1951</v>
      </c>
      <c r="C2988" s="51">
        <v>1.9439999999999999E-2</v>
      </c>
      <c r="D2988" s="51">
        <v>3.8879999999999998E-2</v>
      </c>
      <c r="E2988" s="51">
        <v>5.8319999999999997E-2</v>
      </c>
      <c r="F2988" s="51">
        <v>7.7759999999999996E-2</v>
      </c>
      <c r="G2988" s="51">
        <v>9.7199999999999995E-2</v>
      </c>
      <c r="H2988" s="51">
        <v>0.11663999999999999</v>
      </c>
      <c r="I2988" s="51">
        <v>0.13607999999999998</v>
      </c>
      <c r="J2988" s="51">
        <v>0.15551999999999999</v>
      </c>
      <c r="K2988" s="51">
        <v>0.17496</v>
      </c>
      <c r="L2988" s="52">
        <v>0.19439999999999999</v>
      </c>
    </row>
    <row r="2989" spans="1:12" ht="12.75">
      <c r="A2989" s="41">
        <v>2940</v>
      </c>
      <c r="B2989" s="49" t="s">
        <v>1952</v>
      </c>
      <c r="C2989" s="51">
        <v>5.2099999999999994E-3</v>
      </c>
      <c r="D2989" s="51">
        <v>1.0419999999999999E-2</v>
      </c>
      <c r="E2989" s="51">
        <v>1.5629999999999998E-2</v>
      </c>
      <c r="F2989" s="51">
        <v>2.0839999999999997E-2</v>
      </c>
      <c r="G2989" s="51">
        <v>2.6049999999999997E-2</v>
      </c>
      <c r="H2989" s="51">
        <v>3.1259999999999996E-2</v>
      </c>
      <c r="I2989" s="51">
        <v>3.6469999999999995E-2</v>
      </c>
      <c r="J2989" s="51">
        <v>4.1679999999999995E-2</v>
      </c>
      <c r="K2989" s="51">
        <v>4.6889999999999994E-2</v>
      </c>
      <c r="L2989" s="52">
        <v>5.2099999999999994E-2</v>
      </c>
    </row>
    <row r="2990" spans="1:12" ht="12.75">
      <c r="A2990" s="41">
        <v>2941</v>
      </c>
      <c r="B2990" s="49" t="s">
        <v>1953</v>
      </c>
      <c r="C2990" s="51">
        <v>6.0033333333333327E-3</v>
      </c>
      <c r="D2990" s="51">
        <v>1.2006666666666665E-2</v>
      </c>
      <c r="E2990" s="51">
        <v>1.8009999999999998E-2</v>
      </c>
      <c r="F2990" s="51">
        <v>2.4013333333333331E-2</v>
      </c>
      <c r="G2990" s="51">
        <v>3.0016666666666667E-2</v>
      </c>
      <c r="H2990" s="51">
        <v>3.6020000000000003E-2</v>
      </c>
      <c r="I2990" s="51">
        <v>4.2023333333333336E-2</v>
      </c>
      <c r="J2990" s="51">
        <v>4.8026666666666662E-2</v>
      </c>
      <c r="K2990" s="51">
        <v>5.4029999999999995E-2</v>
      </c>
      <c r="L2990" s="52">
        <v>6.0033333333333327E-2</v>
      </c>
    </row>
    <row r="2991" spans="1:12" ht="12.75">
      <c r="A2991" s="41">
        <v>2942</v>
      </c>
      <c r="B2991" s="49" t="s">
        <v>1954</v>
      </c>
      <c r="C2991" s="51">
        <v>1.9666666666666666E-4</v>
      </c>
      <c r="D2991" s="51">
        <v>3.9333333333333332E-4</v>
      </c>
      <c r="E2991" s="51">
        <v>5.9000000000000003E-4</v>
      </c>
      <c r="F2991" s="51">
        <v>7.8666666666666663E-4</v>
      </c>
      <c r="G2991" s="51">
        <v>9.8333333333333345E-4</v>
      </c>
      <c r="H2991" s="51">
        <v>1.1800000000000001E-3</v>
      </c>
      <c r="I2991" s="51">
        <v>1.3766666666666669E-3</v>
      </c>
      <c r="J2991" s="51">
        <v>1.5733333333333333E-3</v>
      </c>
      <c r="K2991" s="51">
        <v>1.7700000000000001E-3</v>
      </c>
      <c r="L2991" s="52">
        <v>1.9666666666666669E-3</v>
      </c>
    </row>
    <row r="2992" spans="1:12" ht="25.5">
      <c r="A2992" s="41">
        <v>2943</v>
      </c>
      <c r="B2992" s="49" t="s">
        <v>1955</v>
      </c>
      <c r="C2992" s="51">
        <v>2.9506666666666667E-2</v>
      </c>
      <c r="D2992" s="51">
        <v>5.9013333333333334E-2</v>
      </c>
      <c r="E2992" s="51">
        <v>8.8520000000000001E-2</v>
      </c>
      <c r="F2992" s="51">
        <v>0.11802666666666667</v>
      </c>
      <c r="G2992" s="51">
        <v>0.14753333333333335</v>
      </c>
      <c r="H2992" s="51">
        <v>0.17704</v>
      </c>
      <c r="I2992" s="51">
        <v>0.20654666666666666</v>
      </c>
      <c r="J2992" s="51">
        <v>0.23605333333333334</v>
      </c>
      <c r="K2992" s="51">
        <v>0.26556000000000002</v>
      </c>
      <c r="L2992" s="52">
        <v>0.2950666666666667</v>
      </c>
    </row>
    <row r="2993" spans="1:12" ht="25.5">
      <c r="A2993" s="41">
        <v>2944</v>
      </c>
      <c r="B2993" s="49" t="s">
        <v>1955</v>
      </c>
      <c r="C2993" s="51">
        <v>2.9960000000000001E-2</v>
      </c>
      <c r="D2993" s="51">
        <v>5.9920000000000001E-2</v>
      </c>
      <c r="E2993" s="51">
        <v>8.9880000000000002E-2</v>
      </c>
      <c r="F2993" s="51">
        <v>0.11984</v>
      </c>
      <c r="G2993" s="51">
        <v>0.14979999999999999</v>
      </c>
      <c r="H2993" s="51">
        <v>0.17975999999999998</v>
      </c>
      <c r="I2993" s="51">
        <v>0.20971999999999996</v>
      </c>
      <c r="J2993" s="51">
        <v>0.23968</v>
      </c>
      <c r="K2993" s="51">
        <v>0.26963999999999999</v>
      </c>
      <c r="L2993" s="52">
        <v>0.29960000000000003</v>
      </c>
    </row>
    <row r="2994" spans="1:12" ht="12.75">
      <c r="A2994" s="41">
        <v>2945</v>
      </c>
      <c r="B2994" s="49" t="s">
        <v>1956</v>
      </c>
      <c r="C2994" s="51">
        <v>1.9333333333333333E-3</v>
      </c>
      <c r="D2994" s="51">
        <v>3.8666666666666667E-3</v>
      </c>
      <c r="E2994" s="51">
        <v>5.7999999999999996E-3</v>
      </c>
      <c r="F2994" s="51">
        <v>7.7333333333333334E-3</v>
      </c>
      <c r="G2994" s="51">
        <v>9.6666666666666672E-3</v>
      </c>
      <c r="H2994" s="51">
        <v>1.1599999999999999E-2</v>
      </c>
      <c r="I2994" s="51">
        <v>1.3533333333333335E-2</v>
      </c>
      <c r="J2994" s="51">
        <v>1.5466666666666667E-2</v>
      </c>
      <c r="K2994" s="51">
        <v>1.7399999999999999E-2</v>
      </c>
      <c r="L2994" s="52">
        <v>1.9333333333333331E-2</v>
      </c>
    </row>
    <row r="2995" spans="1:12" ht="25.5">
      <c r="A2995" s="41">
        <v>2946</v>
      </c>
      <c r="B2995" s="49" t="s">
        <v>1957</v>
      </c>
      <c r="C2995" s="51">
        <v>9.3333333333333332E-4</v>
      </c>
      <c r="D2995" s="51">
        <v>1.8666666666666666E-3</v>
      </c>
      <c r="E2995" s="51">
        <v>2.8E-3</v>
      </c>
      <c r="F2995" s="51">
        <v>3.7333333333333333E-3</v>
      </c>
      <c r="G2995" s="51">
        <v>4.6666666666666671E-3</v>
      </c>
      <c r="H2995" s="51">
        <v>5.6000000000000008E-3</v>
      </c>
      <c r="I2995" s="51">
        <v>6.5333333333333337E-3</v>
      </c>
      <c r="J2995" s="51">
        <v>7.4666666666666666E-3</v>
      </c>
      <c r="K2995" s="51">
        <v>8.3999999999999995E-3</v>
      </c>
      <c r="L2995" s="52">
        <v>9.3333333333333324E-3</v>
      </c>
    </row>
    <row r="2996" spans="1:12" ht="25.5">
      <c r="A2996" s="41">
        <v>2947</v>
      </c>
      <c r="B2996" s="49" t="s">
        <v>1958</v>
      </c>
      <c r="C2996" s="51">
        <v>4.5133333333333327E-3</v>
      </c>
      <c r="D2996" s="51">
        <v>9.0266666666666655E-3</v>
      </c>
      <c r="E2996" s="51">
        <v>1.3539999999999998E-2</v>
      </c>
      <c r="F2996" s="51">
        <v>1.8053333333333331E-2</v>
      </c>
      <c r="G2996" s="51">
        <v>2.2566666666666665E-2</v>
      </c>
      <c r="H2996" s="51">
        <v>2.7079999999999996E-2</v>
      </c>
      <c r="I2996" s="51">
        <v>3.1593333333333327E-2</v>
      </c>
      <c r="J2996" s="51">
        <v>3.6106666666666662E-2</v>
      </c>
      <c r="K2996" s="51">
        <v>4.0619999999999989E-2</v>
      </c>
      <c r="L2996" s="52">
        <v>4.5133333333333317E-2</v>
      </c>
    </row>
    <row r="2997" spans="1:12" ht="25.5">
      <c r="A2997" s="41">
        <v>2948</v>
      </c>
      <c r="B2997" s="49" t="s">
        <v>1959</v>
      </c>
      <c r="C2997" s="51">
        <v>1.3333333333333335E-5</v>
      </c>
      <c r="D2997" s="51">
        <v>2.666666666666667E-5</v>
      </c>
      <c r="E2997" s="51">
        <v>4.0000000000000003E-5</v>
      </c>
      <c r="F2997" s="51">
        <v>5.333333333333334E-5</v>
      </c>
      <c r="G2997" s="51">
        <v>6.666666666666667E-5</v>
      </c>
      <c r="H2997" s="51">
        <v>7.9999999999999993E-5</v>
      </c>
      <c r="I2997" s="51">
        <v>9.333333333333333E-5</v>
      </c>
      <c r="J2997" s="51">
        <v>1.0666666666666667E-4</v>
      </c>
      <c r="K2997" s="51">
        <v>1.1999999999999999E-4</v>
      </c>
      <c r="L2997" s="52">
        <v>1.3333333333333331E-4</v>
      </c>
    </row>
    <row r="2998" spans="1:12" ht="25.5">
      <c r="A2998" s="41">
        <v>2949</v>
      </c>
      <c r="B2998" s="49" t="s">
        <v>1960</v>
      </c>
      <c r="C2998" s="51">
        <v>2.433333333333333E-4</v>
      </c>
      <c r="D2998" s="51">
        <v>4.8666666666666661E-4</v>
      </c>
      <c r="E2998" s="51">
        <v>7.2999999999999996E-4</v>
      </c>
      <c r="F2998" s="51">
        <v>9.7333333333333321E-4</v>
      </c>
      <c r="G2998" s="51">
        <v>1.2166666666666667E-3</v>
      </c>
      <c r="H2998" s="51">
        <v>1.4599999999999999E-3</v>
      </c>
      <c r="I2998" s="51">
        <v>1.7033333333333332E-3</v>
      </c>
      <c r="J2998" s="51">
        <v>1.9466666666666664E-3</v>
      </c>
      <c r="K2998" s="51">
        <v>2.1900000000000001E-3</v>
      </c>
      <c r="L2998" s="52">
        <v>2.4333333333333334E-3</v>
      </c>
    </row>
    <row r="2999" spans="1:12" ht="25.5">
      <c r="A2999" s="41">
        <v>2950</v>
      </c>
      <c r="B2999" s="49" t="s">
        <v>1961</v>
      </c>
      <c r="C2999" s="51">
        <v>1.3333333333333335E-5</v>
      </c>
      <c r="D2999" s="51">
        <v>2.666666666666667E-5</v>
      </c>
      <c r="E2999" s="51">
        <v>4.0000000000000003E-5</v>
      </c>
      <c r="F2999" s="51">
        <v>5.333333333333334E-5</v>
      </c>
      <c r="G2999" s="51">
        <v>6.666666666666667E-5</v>
      </c>
      <c r="H2999" s="51">
        <v>7.9999999999999993E-5</v>
      </c>
      <c r="I2999" s="51">
        <v>9.333333333333333E-5</v>
      </c>
      <c r="J2999" s="51">
        <v>1.0666666666666667E-4</v>
      </c>
      <c r="K2999" s="51">
        <v>1.1999999999999999E-4</v>
      </c>
      <c r="L2999" s="52">
        <v>1.3333333333333331E-4</v>
      </c>
    </row>
    <row r="3000" spans="1:12" ht="25.5">
      <c r="A3000" s="41">
        <v>2951</v>
      </c>
      <c r="B3000" s="49" t="s">
        <v>1962</v>
      </c>
      <c r="C3000" s="51">
        <v>6.0999999999999987E-4</v>
      </c>
      <c r="D3000" s="51">
        <v>1.2199999999999997E-3</v>
      </c>
      <c r="E3000" s="51">
        <v>1.8299999999999996E-3</v>
      </c>
      <c r="F3000" s="51">
        <v>2.4399999999999995E-3</v>
      </c>
      <c r="G3000" s="51">
        <v>3.0499999999999998E-3</v>
      </c>
      <c r="H3000" s="51">
        <v>3.6600000000000001E-3</v>
      </c>
      <c r="I3000" s="51">
        <v>4.2699999999999995E-3</v>
      </c>
      <c r="J3000" s="51">
        <v>4.8799999999999998E-3</v>
      </c>
      <c r="K3000" s="51">
        <v>5.4900000000000001E-3</v>
      </c>
      <c r="L3000" s="52">
        <v>6.0999999999999995E-3</v>
      </c>
    </row>
    <row r="3001" spans="1:12" ht="50.25" customHeight="1">
      <c r="A3001" s="41">
        <v>2952</v>
      </c>
      <c r="B3001" s="49" t="s">
        <v>1814</v>
      </c>
      <c r="C3001" s="51">
        <v>6.0000000000000006E-4</v>
      </c>
      <c r="D3001" s="51">
        <v>1.2000000000000001E-3</v>
      </c>
      <c r="E3001" s="51">
        <v>1.8000000000000002E-3</v>
      </c>
      <c r="F3001" s="51">
        <v>2.4000000000000002E-3</v>
      </c>
      <c r="G3001" s="51">
        <v>3.0000000000000001E-3</v>
      </c>
      <c r="H3001" s="51">
        <v>3.6000000000000003E-3</v>
      </c>
      <c r="I3001" s="51">
        <v>4.2000000000000006E-3</v>
      </c>
      <c r="J3001" s="51">
        <v>4.8000000000000004E-3</v>
      </c>
      <c r="K3001" s="51">
        <v>5.4000000000000012E-3</v>
      </c>
      <c r="L3001" s="52">
        <v>6.0000000000000019E-3</v>
      </c>
    </row>
    <row r="3002" spans="1:12" ht="25.5">
      <c r="A3002" s="41">
        <v>2953</v>
      </c>
      <c r="B3002" s="49" t="s">
        <v>1963</v>
      </c>
      <c r="C3002" s="51">
        <v>1.1900000000000001E-3</v>
      </c>
      <c r="D3002" s="51">
        <v>2.3800000000000002E-3</v>
      </c>
      <c r="E3002" s="51">
        <v>3.5700000000000003E-3</v>
      </c>
      <c r="F3002" s="51">
        <v>4.7600000000000003E-3</v>
      </c>
      <c r="G3002" s="51">
        <v>5.9500000000000004E-3</v>
      </c>
      <c r="H3002" s="51">
        <v>7.1400000000000005E-3</v>
      </c>
      <c r="I3002" s="51">
        <v>8.3300000000000006E-3</v>
      </c>
      <c r="J3002" s="51">
        <v>9.5200000000000007E-3</v>
      </c>
      <c r="K3002" s="51">
        <v>1.0710000000000001E-2</v>
      </c>
      <c r="L3002" s="52">
        <v>1.1900000000000001E-2</v>
      </c>
    </row>
    <row r="3003" spans="1:12" ht="25.5">
      <c r="A3003" s="41">
        <v>2954</v>
      </c>
      <c r="B3003" s="49" t="s">
        <v>1963</v>
      </c>
      <c r="C3003" s="51">
        <v>2.9500000000000004E-3</v>
      </c>
      <c r="D3003" s="51">
        <v>5.9000000000000007E-3</v>
      </c>
      <c r="E3003" s="51">
        <v>8.8500000000000002E-3</v>
      </c>
      <c r="F3003" s="51">
        <v>1.1800000000000001E-2</v>
      </c>
      <c r="G3003" s="51">
        <v>1.4750000000000003E-2</v>
      </c>
      <c r="H3003" s="51">
        <v>1.77E-2</v>
      </c>
      <c r="I3003" s="51">
        <v>2.0650000000000002E-2</v>
      </c>
      <c r="J3003" s="51">
        <v>2.3600000000000003E-2</v>
      </c>
      <c r="K3003" s="51">
        <v>2.6550000000000001E-2</v>
      </c>
      <c r="L3003" s="52">
        <v>2.9499999999999998E-2</v>
      </c>
    </row>
    <row r="3004" spans="1:12" ht="25.5">
      <c r="A3004" s="41">
        <v>2955</v>
      </c>
      <c r="B3004" s="49" t="s">
        <v>1963</v>
      </c>
      <c r="C3004" s="51">
        <v>1.5999999999999999E-4</v>
      </c>
      <c r="D3004" s="51">
        <v>3.1999999999999997E-4</v>
      </c>
      <c r="E3004" s="51">
        <v>4.7999999999999996E-4</v>
      </c>
      <c r="F3004" s="51">
        <v>6.3999999999999994E-4</v>
      </c>
      <c r="G3004" s="51">
        <v>8.0000000000000004E-4</v>
      </c>
      <c r="H3004" s="51">
        <v>9.6000000000000013E-4</v>
      </c>
      <c r="I3004" s="51">
        <v>1.1200000000000001E-3</v>
      </c>
      <c r="J3004" s="51">
        <v>1.2800000000000001E-3</v>
      </c>
      <c r="K3004" s="51">
        <v>1.4400000000000003E-3</v>
      </c>
      <c r="L3004" s="52">
        <v>1.6000000000000001E-3</v>
      </c>
    </row>
    <row r="3005" spans="1:12" ht="25.5">
      <c r="A3005" s="41">
        <v>2956</v>
      </c>
      <c r="B3005" s="49" t="s">
        <v>1964</v>
      </c>
      <c r="C3005" s="51">
        <v>3.0000000000000001E-3</v>
      </c>
      <c r="D3005" s="51">
        <v>6.0000000000000001E-3</v>
      </c>
      <c r="E3005" s="51">
        <v>9.0000000000000011E-3</v>
      </c>
      <c r="F3005" s="51">
        <v>1.2E-2</v>
      </c>
      <c r="G3005" s="51">
        <v>1.4999999999999999E-2</v>
      </c>
      <c r="H3005" s="51">
        <v>1.8000000000000002E-2</v>
      </c>
      <c r="I3005" s="51">
        <v>2.1000000000000001E-2</v>
      </c>
      <c r="J3005" s="51">
        <v>2.4E-2</v>
      </c>
      <c r="K3005" s="51">
        <v>2.7000000000000003E-2</v>
      </c>
      <c r="L3005" s="52">
        <v>3.0000000000000006E-2</v>
      </c>
    </row>
    <row r="3006" spans="1:12" ht="25.5">
      <c r="A3006" s="41">
        <v>2957</v>
      </c>
      <c r="B3006" s="49" t="s">
        <v>1964</v>
      </c>
      <c r="C3006" s="51">
        <v>3.6666666666666672E-4</v>
      </c>
      <c r="D3006" s="51">
        <v>7.3333333333333345E-4</v>
      </c>
      <c r="E3006" s="51">
        <v>1.1000000000000003E-3</v>
      </c>
      <c r="F3006" s="51">
        <v>1.4666666666666669E-3</v>
      </c>
      <c r="G3006" s="51">
        <v>1.8333333333333335E-3</v>
      </c>
      <c r="H3006" s="51">
        <v>2.2000000000000006E-3</v>
      </c>
      <c r="I3006" s="51">
        <v>2.5666666666666672E-3</v>
      </c>
      <c r="J3006" s="51">
        <v>2.9333333333333338E-3</v>
      </c>
      <c r="K3006" s="51">
        <v>3.3000000000000008E-3</v>
      </c>
      <c r="L3006" s="52">
        <v>3.6666666666666679E-3</v>
      </c>
    </row>
    <row r="3007" spans="1:12" ht="25.5">
      <c r="A3007" s="41">
        <v>2958</v>
      </c>
      <c r="B3007" s="49" t="s">
        <v>1964</v>
      </c>
      <c r="C3007" s="51">
        <v>1.7133333333333332E-3</v>
      </c>
      <c r="D3007" s="51">
        <v>3.4266666666666664E-3</v>
      </c>
      <c r="E3007" s="51">
        <v>5.1399999999999996E-3</v>
      </c>
      <c r="F3007" s="51">
        <v>6.8533333333333328E-3</v>
      </c>
      <c r="G3007" s="51">
        <v>8.5666666666666669E-3</v>
      </c>
      <c r="H3007" s="51">
        <v>1.0280000000000001E-2</v>
      </c>
      <c r="I3007" s="51">
        <v>1.1993333333333335E-2</v>
      </c>
      <c r="J3007" s="51">
        <v>1.3706666666666666E-2</v>
      </c>
      <c r="K3007" s="51">
        <v>1.542E-2</v>
      </c>
      <c r="L3007" s="52">
        <v>1.713333333333333E-2</v>
      </c>
    </row>
    <row r="3008" spans="1:12" ht="25.5">
      <c r="A3008" s="41">
        <v>2959</v>
      </c>
      <c r="B3008" s="49" t="s">
        <v>1965</v>
      </c>
      <c r="C3008" s="51">
        <v>3.6666666666666672E-4</v>
      </c>
      <c r="D3008" s="51">
        <v>7.3333333333333345E-4</v>
      </c>
      <c r="E3008" s="51">
        <v>1.1000000000000003E-3</v>
      </c>
      <c r="F3008" s="51">
        <v>1.4666666666666669E-3</v>
      </c>
      <c r="G3008" s="51">
        <v>1.8333333333333335E-3</v>
      </c>
      <c r="H3008" s="51">
        <v>2.2000000000000006E-3</v>
      </c>
      <c r="I3008" s="51">
        <v>2.5666666666666672E-3</v>
      </c>
      <c r="J3008" s="51">
        <v>2.9333333333333338E-3</v>
      </c>
      <c r="K3008" s="51">
        <v>3.3000000000000008E-3</v>
      </c>
      <c r="L3008" s="52">
        <v>3.6666666666666679E-3</v>
      </c>
    </row>
    <row r="3009" spans="1:12" ht="25.5">
      <c r="A3009" s="41">
        <v>2960</v>
      </c>
      <c r="B3009" s="49" t="s">
        <v>1965</v>
      </c>
      <c r="C3009" s="51">
        <v>1.3933333333333337E-3</v>
      </c>
      <c r="D3009" s="51">
        <v>2.7866666666666673E-3</v>
      </c>
      <c r="E3009" s="51">
        <v>4.1800000000000014E-3</v>
      </c>
      <c r="F3009" s="51">
        <v>5.5733333333333347E-3</v>
      </c>
      <c r="G3009" s="51">
        <v>6.9666666666666679E-3</v>
      </c>
      <c r="H3009" s="51">
        <v>8.3600000000000011E-3</v>
      </c>
      <c r="I3009" s="51">
        <v>9.7533333333333343E-3</v>
      </c>
      <c r="J3009" s="51">
        <v>1.1146666666666668E-2</v>
      </c>
      <c r="K3009" s="51">
        <v>1.2540000000000003E-2</v>
      </c>
      <c r="L3009" s="52">
        <v>1.3933333333333336E-2</v>
      </c>
    </row>
    <row r="3010" spans="1:12" ht="25.5">
      <c r="A3010" s="41">
        <v>2961</v>
      </c>
      <c r="B3010" s="49" t="s">
        <v>1965</v>
      </c>
      <c r="C3010" s="51">
        <v>1.5133333333333331E-3</v>
      </c>
      <c r="D3010" s="51">
        <v>3.0266666666666662E-3</v>
      </c>
      <c r="E3010" s="51">
        <v>4.5399999999999989E-3</v>
      </c>
      <c r="F3010" s="51">
        <v>6.0533333333333324E-3</v>
      </c>
      <c r="G3010" s="51">
        <v>7.566666666666666E-3</v>
      </c>
      <c r="H3010" s="51">
        <v>9.0799999999999995E-3</v>
      </c>
      <c r="I3010" s="51">
        <v>1.0593333333333333E-2</v>
      </c>
      <c r="J3010" s="51">
        <v>1.2106666666666665E-2</v>
      </c>
      <c r="K3010" s="51">
        <v>1.362E-2</v>
      </c>
      <c r="L3010" s="52">
        <v>1.5133333333333332E-2</v>
      </c>
    </row>
    <row r="3011" spans="1:12" ht="12.75">
      <c r="A3011" s="41">
        <v>2962</v>
      </c>
      <c r="B3011" s="49" t="s">
        <v>1966</v>
      </c>
      <c r="C3011" s="51">
        <v>3.8333333333333329E-4</v>
      </c>
      <c r="D3011" s="51">
        <v>7.6666666666666658E-4</v>
      </c>
      <c r="E3011" s="51">
        <v>1.15E-3</v>
      </c>
      <c r="F3011" s="51">
        <v>1.5333333333333332E-3</v>
      </c>
      <c r="G3011" s="51">
        <v>1.9166666666666663E-3</v>
      </c>
      <c r="H3011" s="51">
        <v>2.3E-3</v>
      </c>
      <c r="I3011" s="51">
        <v>2.6833333333333331E-3</v>
      </c>
      <c r="J3011" s="51">
        <v>3.0666666666666663E-3</v>
      </c>
      <c r="K3011" s="51">
        <v>3.4499999999999999E-3</v>
      </c>
      <c r="L3011" s="52">
        <v>3.8333333333333336E-3</v>
      </c>
    </row>
    <row r="3012" spans="1:12" ht="25.5">
      <c r="A3012" s="41">
        <v>2963</v>
      </c>
      <c r="B3012" s="49" t="s">
        <v>1967</v>
      </c>
      <c r="C3012" s="51">
        <v>3.8300000000000005E-3</v>
      </c>
      <c r="D3012" s="51">
        <v>7.660000000000001E-3</v>
      </c>
      <c r="E3012" s="51">
        <v>1.1490000000000002E-2</v>
      </c>
      <c r="F3012" s="51">
        <v>1.5320000000000002E-2</v>
      </c>
      <c r="G3012" s="51">
        <v>1.9150000000000004E-2</v>
      </c>
      <c r="H3012" s="51">
        <v>2.2980000000000007E-2</v>
      </c>
      <c r="I3012" s="51">
        <v>2.6810000000000007E-2</v>
      </c>
      <c r="J3012" s="51">
        <v>3.0640000000000008E-2</v>
      </c>
      <c r="K3012" s="51">
        <v>3.4470000000000015E-2</v>
      </c>
      <c r="L3012" s="52">
        <v>3.8300000000000015E-2</v>
      </c>
    </row>
    <row r="3013" spans="1:12" ht="25.5">
      <c r="A3013" s="41">
        <v>2964</v>
      </c>
      <c r="B3013" s="49" t="s">
        <v>1968</v>
      </c>
      <c r="C3013" s="51">
        <v>1.2066666666666667E-2</v>
      </c>
      <c r="D3013" s="51">
        <v>2.4133333333333333E-2</v>
      </c>
      <c r="E3013" s="51">
        <v>3.6199999999999996E-2</v>
      </c>
      <c r="F3013" s="51">
        <v>4.8266666666666666E-2</v>
      </c>
      <c r="G3013" s="51">
        <v>6.0333333333333336E-2</v>
      </c>
      <c r="H3013" s="51">
        <v>7.2399999999999992E-2</v>
      </c>
      <c r="I3013" s="51">
        <v>8.4466666666666662E-2</v>
      </c>
      <c r="J3013" s="51">
        <v>9.6533333333333332E-2</v>
      </c>
      <c r="K3013" s="51">
        <v>0.10859999999999999</v>
      </c>
      <c r="L3013" s="52">
        <v>0.12066666666666664</v>
      </c>
    </row>
    <row r="3014" spans="1:12" ht="59.25" customHeight="1">
      <c r="A3014" s="41">
        <v>2965</v>
      </c>
      <c r="B3014" s="49" t="s">
        <v>1969</v>
      </c>
      <c r="C3014" s="51">
        <v>6.3666666666666667E-4</v>
      </c>
      <c r="D3014" s="51">
        <v>1.2733333333333333E-3</v>
      </c>
      <c r="E3014" s="51">
        <v>1.91E-3</v>
      </c>
      <c r="F3014" s="51">
        <v>2.5466666666666667E-3</v>
      </c>
      <c r="G3014" s="51">
        <v>3.1833333333333336E-3</v>
      </c>
      <c r="H3014" s="51">
        <v>3.82E-3</v>
      </c>
      <c r="I3014" s="51">
        <v>4.4566666666666661E-3</v>
      </c>
      <c r="J3014" s="51">
        <v>5.0933333333333334E-3</v>
      </c>
      <c r="K3014" s="51">
        <v>5.729999999999999E-3</v>
      </c>
      <c r="L3014" s="52">
        <v>6.3666666666666663E-3</v>
      </c>
    </row>
    <row r="3015" spans="1:12" ht="25.5">
      <c r="A3015" s="41">
        <v>2966</v>
      </c>
      <c r="B3015" s="49" t="s">
        <v>1970</v>
      </c>
      <c r="C3015" s="51">
        <v>4.1666666666666666E-3</v>
      </c>
      <c r="D3015" s="51">
        <v>8.3333333333333332E-3</v>
      </c>
      <c r="E3015" s="51">
        <v>1.2500000000000001E-2</v>
      </c>
      <c r="F3015" s="51">
        <v>1.6666666666666666E-2</v>
      </c>
      <c r="G3015" s="51">
        <v>2.0833333333333336E-2</v>
      </c>
      <c r="H3015" s="51">
        <v>2.5000000000000001E-2</v>
      </c>
      <c r="I3015" s="51">
        <v>2.9166666666666667E-2</v>
      </c>
      <c r="J3015" s="51">
        <v>3.3333333333333333E-2</v>
      </c>
      <c r="K3015" s="51">
        <v>3.7500000000000006E-2</v>
      </c>
      <c r="L3015" s="52">
        <v>4.1666666666666671E-2</v>
      </c>
    </row>
    <row r="3016" spans="1:12" ht="38.25">
      <c r="A3016" s="41">
        <v>2967</v>
      </c>
      <c r="B3016" s="49" t="s">
        <v>1971</v>
      </c>
      <c r="C3016" s="51">
        <v>1.7700000000000001E-3</v>
      </c>
      <c r="D3016" s="51">
        <v>3.5400000000000002E-3</v>
      </c>
      <c r="E3016" s="51">
        <v>5.3100000000000005E-3</v>
      </c>
      <c r="F3016" s="51">
        <v>7.0800000000000004E-3</v>
      </c>
      <c r="G3016" s="51">
        <v>8.8500000000000002E-3</v>
      </c>
      <c r="H3016" s="51">
        <v>1.0620000000000001E-2</v>
      </c>
      <c r="I3016" s="51">
        <v>1.2390000000000002E-2</v>
      </c>
      <c r="J3016" s="51">
        <v>1.4160000000000002E-2</v>
      </c>
      <c r="K3016" s="51">
        <v>1.5930000000000003E-2</v>
      </c>
      <c r="L3016" s="52">
        <v>1.7700000000000004E-2</v>
      </c>
    </row>
    <row r="3017" spans="1:12" ht="38.25">
      <c r="A3017" s="41">
        <v>2968</v>
      </c>
      <c r="B3017" s="49" t="s">
        <v>1971</v>
      </c>
      <c r="C3017" s="51">
        <v>3.9733333333333339E-3</v>
      </c>
      <c r="D3017" s="51">
        <v>7.9466666666666678E-3</v>
      </c>
      <c r="E3017" s="51">
        <v>1.1920000000000002E-2</v>
      </c>
      <c r="F3017" s="51">
        <v>1.5893333333333336E-2</v>
      </c>
      <c r="G3017" s="51">
        <v>1.9866666666666664E-2</v>
      </c>
      <c r="H3017" s="51">
        <v>2.384E-2</v>
      </c>
      <c r="I3017" s="51">
        <v>2.7813333333333329E-2</v>
      </c>
      <c r="J3017" s="51">
        <v>3.1786666666666664E-2</v>
      </c>
      <c r="K3017" s="51">
        <v>3.5759999999999993E-2</v>
      </c>
      <c r="L3017" s="52">
        <v>3.9733333333333329E-2</v>
      </c>
    </row>
    <row r="3018" spans="1:12" ht="25.5">
      <c r="A3018" s="41">
        <v>2969</v>
      </c>
      <c r="B3018" s="49" t="s">
        <v>1972</v>
      </c>
      <c r="C3018" s="51">
        <v>4.2699999999999995E-3</v>
      </c>
      <c r="D3018" s="51">
        <v>8.539999999999999E-3</v>
      </c>
      <c r="E3018" s="51">
        <v>1.2809999999999998E-2</v>
      </c>
      <c r="F3018" s="51">
        <v>1.7079999999999998E-2</v>
      </c>
      <c r="G3018" s="51">
        <v>2.1350000000000001E-2</v>
      </c>
      <c r="H3018" s="51">
        <v>2.5620000000000004E-2</v>
      </c>
      <c r="I3018" s="51">
        <v>2.9890000000000003E-2</v>
      </c>
      <c r="J3018" s="51">
        <v>3.4160000000000003E-2</v>
      </c>
      <c r="K3018" s="51">
        <v>3.8430000000000006E-2</v>
      </c>
      <c r="L3018" s="52">
        <v>4.2700000000000009E-2</v>
      </c>
    </row>
    <row r="3019" spans="1:12" ht="25.5">
      <c r="A3019" s="41">
        <v>2970</v>
      </c>
      <c r="B3019" s="49" t="s">
        <v>1972</v>
      </c>
      <c r="C3019" s="51">
        <v>4.136666666666667E-3</v>
      </c>
      <c r="D3019" s="51">
        <v>8.2733333333333339E-3</v>
      </c>
      <c r="E3019" s="51">
        <v>1.2410000000000001E-2</v>
      </c>
      <c r="F3019" s="51">
        <v>1.6546666666666668E-2</v>
      </c>
      <c r="G3019" s="51">
        <v>2.0683333333333338E-2</v>
      </c>
      <c r="H3019" s="51">
        <v>2.4820000000000009E-2</v>
      </c>
      <c r="I3019" s="51">
        <v>2.8956666666666676E-2</v>
      </c>
      <c r="J3019" s="51">
        <v>3.3093333333333343E-2</v>
      </c>
      <c r="K3019" s="51">
        <v>3.7230000000000013E-2</v>
      </c>
      <c r="L3019" s="52">
        <v>4.1366666666666684E-2</v>
      </c>
    </row>
    <row r="3020" spans="1:12" ht="12.75">
      <c r="A3020" s="41">
        <v>2971</v>
      </c>
      <c r="B3020" s="49" t="s">
        <v>1973</v>
      </c>
      <c r="C3020" s="51">
        <v>4.0699999999999998E-3</v>
      </c>
      <c r="D3020" s="51">
        <v>8.1399999999999997E-3</v>
      </c>
      <c r="E3020" s="51">
        <v>1.2209999999999999E-2</v>
      </c>
      <c r="F3020" s="51">
        <v>1.6279999999999999E-2</v>
      </c>
      <c r="G3020" s="51">
        <v>2.035E-2</v>
      </c>
      <c r="H3020" s="51">
        <v>2.4419999999999997E-2</v>
      </c>
      <c r="I3020" s="51">
        <v>2.8490000000000001E-2</v>
      </c>
      <c r="J3020" s="51">
        <v>3.2559999999999999E-2</v>
      </c>
      <c r="K3020" s="51">
        <v>3.6629999999999996E-2</v>
      </c>
      <c r="L3020" s="52">
        <v>4.0699999999999993E-2</v>
      </c>
    </row>
    <row r="3021" spans="1:12" ht="38.25">
      <c r="A3021" s="41">
        <v>2972</v>
      </c>
      <c r="B3021" s="49" t="s">
        <v>1974</v>
      </c>
      <c r="C3021" s="51">
        <v>5.0666666666666666E-4</v>
      </c>
      <c r="D3021" s="51">
        <v>1.0133333333333333E-3</v>
      </c>
      <c r="E3021" s="51">
        <v>1.5200000000000001E-3</v>
      </c>
      <c r="F3021" s="51">
        <v>2.0266666666666666E-3</v>
      </c>
      <c r="G3021" s="51">
        <v>2.5333333333333332E-3</v>
      </c>
      <c r="H3021" s="51">
        <v>3.0400000000000002E-3</v>
      </c>
      <c r="I3021" s="51">
        <v>3.5466666666666663E-3</v>
      </c>
      <c r="J3021" s="51">
        <v>4.0533333333333333E-3</v>
      </c>
      <c r="K3021" s="51">
        <v>4.5599999999999998E-3</v>
      </c>
      <c r="L3021" s="52">
        <v>5.0666666666666672E-3</v>
      </c>
    </row>
    <row r="3022" spans="1:12" ht="60.75" customHeight="1">
      <c r="A3022" s="41">
        <v>2973</v>
      </c>
      <c r="B3022" s="49" t="s">
        <v>1975</v>
      </c>
      <c r="C3022" s="51">
        <v>6.6666666666666675E-6</v>
      </c>
      <c r="D3022" s="51">
        <v>1.3333333333333335E-5</v>
      </c>
      <c r="E3022" s="51">
        <v>2.0000000000000002E-5</v>
      </c>
      <c r="F3022" s="51">
        <v>2.666666666666667E-5</v>
      </c>
      <c r="G3022" s="51">
        <v>3.3333333333333335E-5</v>
      </c>
      <c r="H3022" s="51">
        <v>3.9999999999999996E-5</v>
      </c>
      <c r="I3022" s="51">
        <v>4.6666666666666665E-5</v>
      </c>
      <c r="J3022" s="51">
        <v>5.3333333333333333E-5</v>
      </c>
      <c r="K3022" s="51">
        <v>5.9999999999999995E-5</v>
      </c>
      <c r="L3022" s="52">
        <v>6.6666666666666656E-5</v>
      </c>
    </row>
    <row r="3023" spans="1:12" ht="51">
      <c r="A3023" s="41">
        <v>2974</v>
      </c>
      <c r="B3023" s="49" t="s">
        <v>1975</v>
      </c>
      <c r="C3023" s="51">
        <v>1.6099999999999999E-3</v>
      </c>
      <c r="D3023" s="51">
        <v>3.2199999999999998E-3</v>
      </c>
      <c r="E3023" s="51">
        <v>4.8299999999999992E-3</v>
      </c>
      <c r="F3023" s="51">
        <v>6.4399999999999995E-3</v>
      </c>
      <c r="G3023" s="51">
        <v>8.0499999999999999E-3</v>
      </c>
      <c r="H3023" s="51">
        <v>9.6599999999999984E-3</v>
      </c>
      <c r="I3023" s="51">
        <v>1.1269999999999999E-2</v>
      </c>
      <c r="J3023" s="51">
        <v>1.2879999999999999E-2</v>
      </c>
      <c r="K3023" s="51">
        <v>1.4489999999999998E-2</v>
      </c>
      <c r="L3023" s="52">
        <v>1.6099999999999996E-2</v>
      </c>
    </row>
    <row r="3024" spans="1:12" ht="38.25">
      <c r="A3024" s="41">
        <v>2975</v>
      </c>
      <c r="B3024" s="49" t="s">
        <v>1976</v>
      </c>
      <c r="C3024" s="51">
        <v>3.5166666666666662E-3</v>
      </c>
      <c r="D3024" s="51">
        <v>7.0333333333333324E-3</v>
      </c>
      <c r="E3024" s="51">
        <v>1.0549999999999999E-2</v>
      </c>
      <c r="F3024" s="51">
        <v>1.4066666666666665E-2</v>
      </c>
      <c r="G3024" s="51">
        <v>1.7583333333333333E-2</v>
      </c>
      <c r="H3024" s="51">
        <v>2.1099999999999997E-2</v>
      </c>
      <c r="I3024" s="51">
        <v>2.4616666666666662E-2</v>
      </c>
      <c r="J3024" s="51">
        <v>2.813333333333333E-2</v>
      </c>
      <c r="K3024" s="51">
        <v>3.1649999999999998E-2</v>
      </c>
      <c r="L3024" s="52">
        <v>3.5166666666666666E-2</v>
      </c>
    </row>
    <row r="3025" spans="1:12" ht="25.5">
      <c r="A3025" s="41">
        <v>2976</v>
      </c>
      <c r="B3025" s="49" t="s">
        <v>1977</v>
      </c>
      <c r="C3025" s="51">
        <v>5.7333333333333333E-3</v>
      </c>
      <c r="D3025" s="51">
        <v>1.1466666666666667E-2</v>
      </c>
      <c r="E3025" s="51">
        <v>1.72E-2</v>
      </c>
      <c r="F3025" s="51">
        <v>2.2933333333333333E-2</v>
      </c>
      <c r="G3025" s="51">
        <v>2.8666666666666667E-2</v>
      </c>
      <c r="H3025" s="51">
        <v>3.44E-2</v>
      </c>
      <c r="I3025" s="51">
        <v>4.0133333333333333E-2</v>
      </c>
      <c r="J3025" s="51">
        <v>4.5866666666666667E-2</v>
      </c>
      <c r="K3025" s="51">
        <v>5.16E-2</v>
      </c>
      <c r="L3025" s="52">
        <v>5.7333333333333333E-2</v>
      </c>
    </row>
    <row r="3026" spans="1:12" ht="38.25">
      <c r="A3026" s="41">
        <v>2977</v>
      </c>
      <c r="B3026" s="49" t="s">
        <v>1978</v>
      </c>
      <c r="C3026" s="51">
        <v>1.8666666666666666E-4</v>
      </c>
      <c r="D3026" s="51">
        <v>3.7333333333333332E-4</v>
      </c>
      <c r="E3026" s="51">
        <v>5.5999999999999995E-4</v>
      </c>
      <c r="F3026" s="51">
        <v>7.4666666666666664E-4</v>
      </c>
      <c r="G3026" s="51">
        <v>9.3333333333333322E-4</v>
      </c>
      <c r="H3026" s="51">
        <v>1.1199999999999999E-3</v>
      </c>
      <c r="I3026" s="51">
        <v>1.3066666666666665E-3</v>
      </c>
      <c r="J3026" s="51">
        <v>1.4933333333333331E-3</v>
      </c>
      <c r="K3026" s="51">
        <v>1.6799999999999996E-3</v>
      </c>
      <c r="L3026" s="52">
        <v>1.8666666666666662E-3</v>
      </c>
    </row>
    <row r="3027" spans="1:12" ht="12.75">
      <c r="A3027" s="41">
        <v>2978</v>
      </c>
      <c r="B3027" s="49" t="s">
        <v>1979</v>
      </c>
      <c r="C3027" s="51">
        <v>8.8466666666666659E-3</v>
      </c>
      <c r="D3027" s="51">
        <v>1.7693333333333332E-2</v>
      </c>
      <c r="E3027" s="51">
        <v>2.6539999999999998E-2</v>
      </c>
      <c r="F3027" s="51">
        <v>3.5386666666666663E-2</v>
      </c>
      <c r="G3027" s="51">
        <v>4.4233333333333333E-2</v>
      </c>
      <c r="H3027" s="51">
        <v>5.3080000000000002E-2</v>
      </c>
      <c r="I3027" s="51">
        <v>6.1926666666666672E-2</v>
      </c>
      <c r="J3027" s="51">
        <v>7.0773333333333341E-2</v>
      </c>
      <c r="K3027" s="51">
        <v>7.962000000000001E-2</v>
      </c>
      <c r="L3027" s="52">
        <v>8.846666666666668E-2</v>
      </c>
    </row>
    <row r="3028" spans="1:12" ht="25.5">
      <c r="A3028" s="41">
        <v>2979</v>
      </c>
      <c r="B3028" s="49" t="s">
        <v>1980</v>
      </c>
      <c r="C3028" s="51">
        <v>3.8699999999999997E-3</v>
      </c>
      <c r="D3028" s="51">
        <v>7.7399999999999995E-3</v>
      </c>
      <c r="E3028" s="51">
        <v>1.1609999999999999E-2</v>
      </c>
      <c r="F3028" s="51">
        <v>1.5479999999999999E-2</v>
      </c>
      <c r="G3028" s="51">
        <v>1.9349999999999999E-2</v>
      </c>
      <c r="H3028" s="51">
        <v>2.3219999999999998E-2</v>
      </c>
      <c r="I3028" s="51">
        <v>2.7089999999999996E-2</v>
      </c>
      <c r="J3028" s="51">
        <v>3.0959999999999994E-2</v>
      </c>
      <c r="K3028" s="51">
        <v>3.4829999999999993E-2</v>
      </c>
      <c r="L3028" s="52">
        <v>3.8699999999999991E-2</v>
      </c>
    </row>
    <row r="3029" spans="1:12" ht="12.75">
      <c r="A3029" s="41">
        <v>2980</v>
      </c>
      <c r="B3029" s="49" t="s">
        <v>1981</v>
      </c>
      <c r="C3029" s="51">
        <v>1.4066666666666667E-3</v>
      </c>
      <c r="D3029" s="51">
        <v>2.8133333333333335E-3</v>
      </c>
      <c r="E3029" s="51">
        <v>4.2199999999999998E-3</v>
      </c>
      <c r="F3029" s="51">
        <v>5.626666666666667E-3</v>
      </c>
      <c r="G3029" s="51">
        <v>7.0333333333333341E-3</v>
      </c>
      <c r="H3029" s="51">
        <v>8.4399999999999996E-3</v>
      </c>
      <c r="I3029" s="51">
        <v>9.8466666666666668E-3</v>
      </c>
      <c r="J3029" s="51">
        <v>1.1253333333333334E-2</v>
      </c>
      <c r="K3029" s="51">
        <v>1.2659999999999999E-2</v>
      </c>
      <c r="L3029" s="52">
        <v>1.4066666666666665E-2</v>
      </c>
    </row>
    <row r="3030" spans="1:12" ht="38.25">
      <c r="A3030" s="41">
        <v>2981</v>
      </c>
      <c r="B3030" s="49" t="s">
        <v>1982</v>
      </c>
      <c r="C3030" s="51">
        <v>9.8333333333333328E-3</v>
      </c>
      <c r="D3030" s="51">
        <v>1.9666666666666666E-2</v>
      </c>
      <c r="E3030" s="51">
        <v>2.9499999999999998E-2</v>
      </c>
      <c r="F3030" s="51">
        <v>3.9333333333333331E-2</v>
      </c>
      <c r="G3030" s="51">
        <v>4.9166666666666671E-2</v>
      </c>
      <c r="H3030" s="51">
        <v>5.9000000000000011E-2</v>
      </c>
      <c r="I3030" s="51">
        <v>6.8833333333333344E-2</v>
      </c>
      <c r="J3030" s="51">
        <v>7.8666666666666676E-2</v>
      </c>
      <c r="K3030" s="51">
        <v>8.8500000000000023E-2</v>
      </c>
      <c r="L3030" s="52">
        <v>9.8333333333333342E-2</v>
      </c>
    </row>
    <row r="3031" spans="1:12" ht="12.75">
      <c r="A3031" s="41">
        <v>2982</v>
      </c>
      <c r="B3031" s="49" t="s">
        <v>1983</v>
      </c>
      <c r="C3031" s="51">
        <v>9.766666666666667E-4</v>
      </c>
      <c r="D3031" s="51">
        <v>1.9533333333333334E-3</v>
      </c>
      <c r="E3031" s="51">
        <v>2.9300000000000003E-3</v>
      </c>
      <c r="F3031" s="51">
        <v>3.9066666666666668E-3</v>
      </c>
      <c r="G3031" s="51">
        <v>4.8833333333333333E-3</v>
      </c>
      <c r="H3031" s="51">
        <v>5.8600000000000006E-3</v>
      </c>
      <c r="I3031" s="51">
        <v>6.8366666666666662E-3</v>
      </c>
      <c r="J3031" s="51">
        <v>7.8133333333333336E-3</v>
      </c>
      <c r="K3031" s="51">
        <v>8.7899999999999992E-3</v>
      </c>
      <c r="L3031" s="52">
        <v>9.7666666666666666E-3</v>
      </c>
    </row>
    <row r="3032" spans="1:12" ht="51">
      <c r="A3032" s="41">
        <v>2983</v>
      </c>
      <c r="B3032" s="49" t="s">
        <v>1984</v>
      </c>
      <c r="C3032" s="51">
        <v>1.2666666666666666E-4</v>
      </c>
      <c r="D3032" s="51">
        <v>2.5333333333333333E-4</v>
      </c>
      <c r="E3032" s="51">
        <v>3.8000000000000002E-4</v>
      </c>
      <c r="F3032" s="51">
        <v>5.0666666666666666E-4</v>
      </c>
      <c r="G3032" s="51">
        <v>6.333333333333333E-4</v>
      </c>
      <c r="H3032" s="51">
        <v>7.6000000000000004E-4</v>
      </c>
      <c r="I3032" s="51">
        <v>8.8666666666666657E-4</v>
      </c>
      <c r="J3032" s="51">
        <v>1.0133333333333333E-3</v>
      </c>
      <c r="K3032" s="51">
        <v>1.14E-3</v>
      </c>
      <c r="L3032" s="52">
        <v>1.2666666666666668E-3</v>
      </c>
    </row>
    <row r="3033" spans="1:12" ht="25.5">
      <c r="A3033" s="41">
        <v>2984</v>
      </c>
      <c r="B3033" s="49" t="s">
        <v>1985</v>
      </c>
      <c r="C3033" s="51">
        <v>4.2333333333333334E-4</v>
      </c>
      <c r="D3033" s="51">
        <v>8.4666666666666668E-4</v>
      </c>
      <c r="E3033" s="51">
        <v>1.2700000000000001E-3</v>
      </c>
      <c r="F3033" s="51">
        <v>1.6933333333333334E-3</v>
      </c>
      <c r="G3033" s="51">
        <v>2.1166666666666669E-3</v>
      </c>
      <c r="H3033" s="51">
        <v>2.5400000000000006E-3</v>
      </c>
      <c r="I3033" s="51">
        <v>2.9633333333333339E-3</v>
      </c>
      <c r="J3033" s="51">
        <v>3.3866666666666672E-3</v>
      </c>
      <c r="K3033" s="51">
        <v>3.8100000000000009E-3</v>
      </c>
      <c r="L3033" s="52">
        <v>4.2333333333333346E-3</v>
      </c>
    </row>
    <row r="3034" spans="1:12" ht="25.5">
      <c r="A3034" s="41">
        <v>2985</v>
      </c>
      <c r="B3034" s="49" t="s">
        <v>1986</v>
      </c>
      <c r="C3034" s="51">
        <v>6.333333333333334E-4</v>
      </c>
      <c r="D3034" s="51">
        <v>1.2666666666666668E-3</v>
      </c>
      <c r="E3034" s="51">
        <v>1.9000000000000002E-3</v>
      </c>
      <c r="F3034" s="51">
        <v>2.5333333333333336E-3</v>
      </c>
      <c r="G3034" s="51">
        <v>3.166666666666667E-3</v>
      </c>
      <c r="H3034" s="51">
        <v>3.8000000000000004E-3</v>
      </c>
      <c r="I3034" s="51">
        <v>4.4333333333333343E-3</v>
      </c>
      <c r="J3034" s="51">
        <v>5.0666666666666672E-3</v>
      </c>
      <c r="K3034" s="51">
        <v>5.7000000000000002E-3</v>
      </c>
      <c r="L3034" s="52">
        <v>6.333333333333334E-3</v>
      </c>
    </row>
    <row r="3035" spans="1:12" ht="65.25" customHeight="1">
      <c r="A3035" s="41">
        <v>2986</v>
      </c>
      <c r="B3035" s="49" t="s">
        <v>1987</v>
      </c>
      <c r="C3035" s="51">
        <v>1.7433333333333331E-3</v>
      </c>
      <c r="D3035" s="51">
        <v>3.4866666666666661E-3</v>
      </c>
      <c r="E3035" s="51">
        <v>5.2299999999999994E-3</v>
      </c>
      <c r="F3035" s="51">
        <v>6.9733333333333323E-3</v>
      </c>
      <c r="G3035" s="51">
        <v>8.716666666666666E-3</v>
      </c>
      <c r="H3035" s="51">
        <v>1.0460000000000001E-2</v>
      </c>
      <c r="I3035" s="51">
        <v>1.2203333333333333E-2</v>
      </c>
      <c r="J3035" s="51">
        <v>1.3946666666666666E-2</v>
      </c>
      <c r="K3035" s="51">
        <v>1.5690000000000003E-2</v>
      </c>
      <c r="L3035" s="52">
        <v>1.7433333333333335E-2</v>
      </c>
    </row>
    <row r="3036" spans="1:12" ht="38.25">
      <c r="A3036" s="41">
        <v>2987</v>
      </c>
      <c r="B3036" s="49" t="s">
        <v>1813</v>
      </c>
      <c r="C3036" s="51">
        <v>3.3733333333333332E-3</v>
      </c>
      <c r="D3036" s="51">
        <v>6.7466666666666664E-3</v>
      </c>
      <c r="E3036" s="51">
        <v>1.0120000000000001E-2</v>
      </c>
      <c r="F3036" s="51">
        <v>1.3493333333333333E-2</v>
      </c>
      <c r="G3036" s="51">
        <v>1.6866666666666665E-2</v>
      </c>
      <c r="H3036" s="51">
        <v>2.0240000000000001E-2</v>
      </c>
      <c r="I3036" s="51">
        <v>2.361333333333333E-2</v>
      </c>
      <c r="J3036" s="51">
        <v>2.6986666666666666E-2</v>
      </c>
      <c r="K3036" s="51">
        <v>3.0360000000000002E-2</v>
      </c>
      <c r="L3036" s="52">
        <v>3.3733333333333337E-2</v>
      </c>
    </row>
    <row r="3037" spans="1:12" ht="38.25">
      <c r="A3037" s="41">
        <v>2988</v>
      </c>
      <c r="B3037" s="49" t="s">
        <v>1814</v>
      </c>
      <c r="C3037" s="51">
        <v>3.5000000000000005E-4</v>
      </c>
      <c r="D3037" s="51">
        <v>7.000000000000001E-4</v>
      </c>
      <c r="E3037" s="51">
        <v>1.0500000000000002E-3</v>
      </c>
      <c r="F3037" s="51">
        <v>1.4000000000000002E-3</v>
      </c>
      <c r="G3037" s="51">
        <v>1.7500000000000003E-3</v>
      </c>
      <c r="H3037" s="51">
        <v>2.1000000000000003E-3</v>
      </c>
      <c r="I3037" s="51">
        <v>2.4500000000000004E-3</v>
      </c>
      <c r="J3037" s="51">
        <v>2.8000000000000004E-3</v>
      </c>
      <c r="K3037" s="51">
        <v>3.1500000000000005E-3</v>
      </c>
      <c r="L3037" s="52">
        <v>3.5000000000000005E-3</v>
      </c>
    </row>
    <row r="3038" spans="1:12" ht="25.5">
      <c r="A3038" s="41">
        <v>2989</v>
      </c>
      <c r="B3038" s="49" t="s">
        <v>1919</v>
      </c>
      <c r="C3038" s="51">
        <v>2.0666666666666663E-4</v>
      </c>
      <c r="D3038" s="51">
        <v>4.1333333333333326E-4</v>
      </c>
      <c r="E3038" s="51">
        <v>6.1999999999999989E-4</v>
      </c>
      <c r="F3038" s="51">
        <v>8.2666666666666652E-4</v>
      </c>
      <c r="G3038" s="51">
        <v>1.0333333333333332E-3</v>
      </c>
      <c r="H3038" s="51">
        <v>1.24E-3</v>
      </c>
      <c r="I3038" s="51">
        <v>1.4466666666666666E-3</v>
      </c>
      <c r="J3038" s="51">
        <v>1.653333333333333E-3</v>
      </c>
      <c r="K3038" s="51">
        <v>1.8599999999999997E-3</v>
      </c>
      <c r="L3038" s="52">
        <v>2.0666666666666663E-3</v>
      </c>
    </row>
    <row r="3039" spans="1:12" ht="38.25">
      <c r="A3039" s="41">
        <v>2990</v>
      </c>
      <c r="B3039" s="49" t="s">
        <v>1819</v>
      </c>
      <c r="C3039" s="51">
        <v>4.6033333333333343E-3</v>
      </c>
      <c r="D3039" s="51">
        <v>9.2066666666666686E-3</v>
      </c>
      <c r="E3039" s="51">
        <v>1.3810000000000003E-2</v>
      </c>
      <c r="F3039" s="51">
        <v>1.8413333333333337E-2</v>
      </c>
      <c r="G3039" s="51">
        <v>2.3016666666666668E-2</v>
      </c>
      <c r="H3039" s="51">
        <v>2.7619999999999999E-2</v>
      </c>
      <c r="I3039" s="51">
        <v>3.2223333333333333E-2</v>
      </c>
      <c r="J3039" s="51">
        <v>3.6826666666666667E-2</v>
      </c>
      <c r="K3039" s="51">
        <v>4.1429999999999995E-2</v>
      </c>
      <c r="L3039" s="52">
        <v>4.6033333333333329E-2</v>
      </c>
    </row>
    <row r="3040" spans="1:12" ht="25.5">
      <c r="A3040" s="41">
        <v>2991</v>
      </c>
      <c r="B3040" s="49" t="s">
        <v>1988</v>
      </c>
      <c r="C3040" s="51">
        <v>8.1089999999999995E-2</v>
      </c>
      <c r="D3040" s="51">
        <v>0.16217999999999999</v>
      </c>
      <c r="E3040" s="51">
        <v>0.24326999999999999</v>
      </c>
      <c r="F3040" s="51">
        <v>0.32435999999999998</v>
      </c>
      <c r="G3040" s="51">
        <v>0.40544999999999998</v>
      </c>
      <c r="H3040" s="51">
        <v>0.48653999999999997</v>
      </c>
      <c r="I3040" s="51">
        <v>0.56762999999999997</v>
      </c>
      <c r="J3040" s="51">
        <v>0.64871999999999996</v>
      </c>
      <c r="K3040" s="51">
        <v>0.72980999999999996</v>
      </c>
      <c r="L3040" s="52">
        <v>0.81089999999999995</v>
      </c>
    </row>
    <row r="3041" spans="1:12" ht="25.5">
      <c r="A3041" s="41">
        <v>2992</v>
      </c>
      <c r="B3041" s="49" t="s">
        <v>1988</v>
      </c>
      <c r="C3041" s="51">
        <v>0.104</v>
      </c>
      <c r="D3041" s="51">
        <v>0.20799999999999999</v>
      </c>
      <c r="E3041" s="51">
        <v>0.312</v>
      </c>
      <c r="F3041" s="51">
        <v>0.41599999999999998</v>
      </c>
      <c r="G3041" s="51">
        <v>0.52</v>
      </c>
      <c r="H3041" s="51">
        <v>0.62400000000000011</v>
      </c>
      <c r="I3041" s="51">
        <v>0.72800000000000009</v>
      </c>
      <c r="J3041" s="51">
        <v>0.83200000000000007</v>
      </c>
      <c r="K3041" s="51">
        <v>0.93600000000000017</v>
      </c>
      <c r="L3041" s="52">
        <v>1.0400000000000003</v>
      </c>
    </row>
    <row r="3042" spans="1:12" ht="25.5">
      <c r="A3042" s="41">
        <v>2993</v>
      </c>
      <c r="B3042" s="49" t="s">
        <v>1988</v>
      </c>
      <c r="C3042" s="51">
        <v>4.6633333333333346E-2</v>
      </c>
      <c r="D3042" s="51">
        <v>9.3266666666666692E-2</v>
      </c>
      <c r="E3042" s="51">
        <v>0.13990000000000002</v>
      </c>
      <c r="F3042" s="51">
        <v>0.18653333333333338</v>
      </c>
      <c r="G3042" s="51">
        <v>0.23316666666666669</v>
      </c>
      <c r="H3042" s="51">
        <v>0.27980000000000005</v>
      </c>
      <c r="I3042" s="51">
        <v>0.32643333333333335</v>
      </c>
      <c r="J3042" s="51">
        <v>0.37306666666666671</v>
      </c>
      <c r="K3042" s="51">
        <v>0.41970000000000007</v>
      </c>
      <c r="L3042" s="52">
        <v>0.46633333333333338</v>
      </c>
    </row>
    <row r="3043" spans="1:12" ht="60.75" customHeight="1">
      <c r="A3043" s="41">
        <v>2994</v>
      </c>
      <c r="B3043" s="49" t="s">
        <v>1922</v>
      </c>
      <c r="C3043" s="51">
        <v>9.6000000000000013E-4</v>
      </c>
      <c r="D3043" s="51">
        <v>1.9200000000000003E-3</v>
      </c>
      <c r="E3043" s="51">
        <v>2.8800000000000006E-3</v>
      </c>
      <c r="F3043" s="51">
        <v>3.8400000000000005E-3</v>
      </c>
      <c r="G3043" s="51">
        <v>4.8000000000000004E-3</v>
      </c>
      <c r="H3043" s="51">
        <v>5.7600000000000004E-3</v>
      </c>
      <c r="I3043" s="51">
        <v>6.7200000000000003E-3</v>
      </c>
      <c r="J3043" s="51">
        <v>7.6800000000000011E-3</v>
      </c>
      <c r="K3043" s="51">
        <v>8.6400000000000001E-3</v>
      </c>
      <c r="L3043" s="52">
        <v>9.6000000000000009E-3</v>
      </c>
    </row>
    <row r="3044" spans="1:12" ht="65.25" customHeight="1">
      <c r="A3044" s="41">
        <v>2995</v>
      </c>
      <c r="B3044" s="49" t="s">
        <v>1969</v>
      </c>
      <c r="C3044" s="51">
        <v>1.1800000000000001E-3</v>
      </c>
      <c r="D3044" s="51">
        <v>2.3600000000000001E-3</v>
      </c>
      <c r="E3044" s="51">
        <v>3.5400000000000002E-3</v>
      </c>
      <c r="F3044" s="51">
        <v>4.7200000000000002E-3</v>
      </c>
      <c r="G3044" s="51">
        <v>5.899999999999999E-3</v>
      </c>
      <c r="H3044" s="51">
        <v>7.0799999999999995E-3</v>
      </c>
      <c r="I3044" s="51">
        <v>8.2599999999999982E-3</v>
      </c>
      <c r="J3044" s="51">
        <v>9.4399999999999987E-3</v>
      </c>
      <c r="K3044" s="51">
        <v>1.0619999999999997E-2</v>
      </c>
      <c r="L3044" s="52">
        <v>1.1799999999999998E-2</v>
      </c>
    </row>
    <row r="3045" spans="1:12" ht="12.75">
      <c r="A3045" s="41">
        <v>2996</v>
      </c>
      <c r="B3045" s="49" t="s">
        <v>1989</v>
      </c>
      <c r="C3045" s="51">
        <v>1.0700000000000002E-3</v>
      </c>
      <c r="D3045" s="51">
        <v>2.1400000000000004E-3</v>
      </c>
      <c r="E3045" s="51">
        <v>3.2100000000000006E-3</v>
      </c>
      <c r="F3045" s="51">
        <v>4.2800000000000008E-3</v>
      </c>
      <c r="G3045" s="51">
        <v>5.3500000000000006E-3</v>
      </c>
      <c r="H3045" s="51">
        <v>6.4200000000000004E-3</v>
      </c>
      <c r="I3045" s="51">
        <v>7.4900000000000001E-3</v>
      </c>
      <c r="J3045" s="51">
        <v>8.5599999999999999E-3</v>
      </c>
      <c r="K3045" s="51">
        <v>9.6299999999999997E-3</v>
      </c>
      <c r="L3045" s="52">
        <v>1.0699999999999999E-2</v>
      </c>
    </row>
    <row r="3046" spans="1:12" ht="38.25">
      <c r="A3046" s="41">
        <v>2997</v>
      </c>
      <c r="B3046" s="49" t="s">
        <v>1990</v>
      </c>
      <c r="C3046" s="51">
        <v>3.3333333333333331E-3</v>
      </c>
      <c r="D3046" s="51">
        <v>6.6666666666666662E-3</v>
      </c>
      <c r="E3046" s="51">
        <v>9.9999999999999985E-3</v>
      </c>
      <c r="F3046" s="51">
        <v>1.3333333333333332E-2</v>
      </c>
      <c r="G3046" s="51">
        <v>1.6666666666666666E-2</v>
      </c>
      <c r="H3046" s="51">
        <v>0.02</v>
      </c>
      <c r="I3046" s="51">
        <v>2.3333333333333334E-2</v>
      </c>
      <c r="J3046" s="51">
        <v>2.6666666666666665E-2</v>
      </c>
      <c r="K3046" s="51">
        <v>0.03</v>
      </c>
      <c r="L3046" s="52">
        <v>3.3333333333333333E-2</v>
      </c>
    </row>
    <row r="3047" spans="1:12" ht="49.5" customHeight="1">
      <c r="A3047" s="41">
        <v>2998</v>
      </c>
      <c r="B3047" s="49" t="s">
        <v>1990</v>
      </c>
      <c r="C3047" s="51">
        <v>7.3266666666666654E-3</v>
      </c>
      <c r="D3047" s="51">
        <v>1.4653333333333331E-2</v>
      </c>
      <c r="E3047" s="51">
        <v>2.1979999999999996E-2</v>
      </c>
      <c r="F3047" s="51">
        <v>2.9306666666666661E-2</v>
      </c>
      <c r="G3047" s="51">
        <v>3.663333333333333E-2</v>
      </c>
      <c r="H3047" s="51">
        <v>4.3959999999999999E-2</v>
      </c>
      <c r="I3047" s="51">
        <v>5.1286666666666661E-2</v>
      </c>
      <c r="J3047" s="51">
        <v>5.8613333333333323E-2</v>
      </c>
      <c r="K3047" s="51">
        <v>6.5939999999999985E-2</v>
      </c>
      <c r="L3047" s="52">
        <v>7.3266666666666647E-2</v>
      </c>
    </row>
    <row r="3048" spans="1:12" ht="12.75">
      <c r="A3048" s="41">
        <v>2999</v>
      </c>
      <c r="B3048" s="49" t="s">
        <v>1991</v>
      </c>
      <c r="C3048" s="51">
        <v>7.6666666666666669E-5</v>
      </c>
      <c r="D3048" s="51">
        <v>1.5333333333333334E-4</v>
      </c>
      <c r="E3048" s="51">
        <v>2.3000000000000001E-4</v>
      </c>
      <c r="F3048" s="51">
        <v>3.0666666666666668E-4</v>
      </c>
      <c r="G3048" s="51">
        <v>3.8333333333333329E-4</v>
      </c>
      <c r="H3048" s="51">
        <v>4.5999999999999991E-4</v>
      </c>
      <c r="I3048" s="51">
        <v>5.3666666666666663E-4</v>
      </c>
      <c r="J3048" s="51">
        <v>6.1333333333333324E-4</v>
      </c>
      <c r="K3048" s="51">
        <v>6.8999999999999986E-4</v>
      </c>
      <c r="L3048" s="52">
        <v>7.6666666666666658E-4</v>
      </c>
    </row>
    <row r="3049" spans="1:12" ht="12.75">
      <c r="A3049" s="41">
        <v>3000</v>
      </c>
      <c r="B3049" s="49" t="s">
        <v>1992</v>
      </c>
      <c r="C3049" s="51">
        <v>4.8000000000000007E-4</v>
      </c>
      <c r="D3049" s="51">
        <v>9.6000000000000013E-4</v>
      </c>
      <c r="E3049" s="51">
        <v>1.4400000000000003E-3</v>
      </c>
      <c r="F3049" s="51">
        <v>1.9200000000000003E-3</v>
      </c>
      <c r="G3049" s="51">
        <v>2.4000000000000002E-3</v>
      </c>
      <c r="H3049" s="51">
        <v>2.8800000000000002E-3</v>
      </c>
      <c r="I3049" s="51">
        <v>3.3600000000000001E-3</v>
      </c>
      <c r="J3049" s="51">
        <v>3.8400000000000005E-3</v>
      </c>
      <c r="K3049" s="51">
        <v>4.3200000000000001E-3</v>
      </c>
      <c r="L3049" s="52">
        <v>4.8000000000000004E-3</v>
      </c>
    </row>
    <row r="3050" spans="1:12" ht="12.75">
      <c r="A3050" s="41">
        <v>3001</v>
      </c>
      <c r="B3050" s="49" t="s">
        <v>1992</v>
      </c>
      <c r="C3050" s="51">
        <v>3.0300000000000001E-3</v>
      </c>
      <c r="D3050" s="51">
        <v>6.0600000000000003E-3</v>
      </c>
      <c r="E3050" s="51">
        <v>9.0900000000000009E-3</v>
      </c>
      <c r="F3050" s="51">
        <v>1.2120000000000001E-2</v>
      </c>
      <c r="G3050" s="51">
        <v>1.5150000000000002E-2</v>
      </c>
      <c r="H3050" s="51">
        <v>1.8180000000000002E-2</v>
      </c>
      <c r="I3050" s="51">
        <v>2.1210000000000007E-2</v>
      </c>
      <c r="J3050" s="51">
        <v>2.4240000000000005E-2</v>
      </c>
      <c r="K3050" s="51">
        <v>2.727000000000001E-2</v>
      </c>
      <c r="L3050" s="52">
        <v>3.0300000000000007E-2</v>
      </c>
    </row>
    <row r="3051" spans="1:12" ht="12.75">
      <c r="A3051" s="41">
        <v>3002</v>
      </c>
      <c r="B3051" s="49" t="s">
        <v>1992</v>
      </c>
      <c r="C3051" s="51">
        <v>3.9666666666666664E-4</v>
      </c>
      <c r="D3051" s="51">
        <v>7.9333333333333328E-4</v>
      </c>
      <c r="E3051" s="51">
        <v>1.1899999999999999E-3</v>
      </c>
      <c r="F3051" s="51">
        <v>1.5866666666666666E-3</v>
      </c>
      <c r="G3051" s="51">
        <v>1.983333333333333E-3</v>
      </c>
      <c r="H3051" s="51">
        <v>2.3799999999999993E-3</v>
      </c>
      <c r="I3051" s="51">
        <v>2.776666666666666E-3</v>
      </c>
      <c r="J3051" s="51">
        <v>3.1733333333333327E-3</v>
      </c>
      <c r="K3051" s="51">
        <v>3.569999999999999E-3</v>
      </c>
      <c r="L3051" s="52">
        <v>3.9666666666666652E-3</v>
      </c>
    </row>
    <row r="3052" spans="1:12" ht="12.75">
      <c r="A3052" s="41">
        <v>3003</v>
      </c>
      <c r="B3052" s="49" t="s">
        <v>1992</v>
      </c>
      <c r="C3052" s="51">
        <v>2.3333333333333332E-5</v>
      </c>
      <c r="D3052" s="51">
        <v>4.6666666666666665E-5</v>
      </c>
      <c r="E3052" s="51">
        <v>6.9999999999999994E-5</v>
      </c>
      <c r="F3052" s="51">
        <v>9.333333333333333E-5</v>
      </c>
      <c r="G3052" s="51">
        <v>1.1666666666666665E-4</v>
      </c>
      <c r="H3052" s="51">
        <v>1.3999999999999999E-4</v>
      </c>
      <c r="I3052" s="51">
        <v>1.6333333333333331E-4</v>
      </c>
      <c r="J3052" s="51">
        <v>1.8666666666666663E-4</v>
      </c>
      <c r="K3052" s="51">
        <v>2.0999999999999995E-4</v>
      </c>
      <c r="L3052" s="52">
        <v>2.3333333333333328E-4</v>
      </c>
    </row>
    <row r="3053" spans="1:12" ht="12.75">
      <c r="A3053" s="41">
        <v>3004</v>
      </c>
      <c r="B3053" s="49" t="s">
        <v>1993</v>
      </c>
      <c r="C3053" s="51">
        <v>2.1666666666666666E-4</v>
      </c>
      <c r="D3053" s="51">
        <v>4.3333333333333331E-4</v>
      </c>
      <c r="E3053" s="51">
        <v>6.4999999999999997E-4</v>
      </c>
      <c r="F3053" s="51">
        <v>8.6666666666666663E-4</v>
      </c>
      <c r="G3053" s="51">
        <v>1.0833333333333333E-3</v>
      </c>
      <c r="H3053" s="51">
        <v>1.2999999999999999E-3</v>
      </c>
      <c r="I3053" s="51">
        <v>1.5166666666666666E-3</v>
      </c>
      <c r="J3053" s="51">
        <v>1.7333333333333333E-3</v>
      </c>
      <c r="K3053" s="51">
        <v>1.9499999999999999E-3</v>
      </c>
      <c r="L3053" s="52">
        <v>2.1666666666666666E-3</v>
      </c>
    </row>
    <row r="3054" spans="1:12" ht="25.5">
      <c r="A3054" s="41">
        <v>3005</v>
      </c>
      <c r="B3054" s="49" t="s">
        <v>1994</v>
      </c>
      <c r="C3054" s="51">
        <v>1.8299999999999997E-2</v>
      </c>
      <c r="D3054" s="51">
        <v>3.6599999999999994E-2</v>
      </c>
      <c r="E3054" s="51">
        <v>5.489999999999999E-2</v>
      </c>
      <c r="F3054" s="51">
        <v>7.3199999999999987E-2</v>
      </c>
      <c r="G3054" s="51">
        <v>9.1499999999999998E-2</v>
      </c>
      <c r="H3054" s="51">
        <v>0.10980000000000001</v>
      </c>
      <c r="I3054" s="51">
        <v>0.12809999999999999</v>
      </c>
      <c r="J3054" s="51">
        <v>0.1464</v>
      </c>
      <c r="K3054" s="51">
        <v>0.16470000000000001</v>
      </c>
      <c r="L3054" s="52">
        <v>0.18300000000000002</v>
      </c>
    </row>
    <row r="3055" spans="1:12" ht="25.5">
      <c r="A3055" s="41">
        <v>3006</v>
      </c>
      <c r="B3055" s="49" t="s">
        <v>1994</v>
      </c>
      <c r="C3055" s="51">
        <v>4.2833333333333334E-3</v>
      </c>
      <c r="D3055" s="51">
        <v>8.5666666666666669E-3</v>
      </c>
      <c r="E3055" s="51">
        <v>1.285E-2</v>
      </c>
      <c r="F3055" s="51">
        <v>1.7133333333333334E-2</v>
      </c>
      <c r="G3055" s="51">
        <v>2.1416666666666667E-2</v>
      </c>
      <c r="H3055" s="51">
        <v>2.5700000000000001E-2</v>
      </c>
      <c r="I3055" s="51">
        <v>2.9983333333333334E-2</v>
      </c>
      <c r="J3055" s="51">
        <v>3.4266666666666667E-2</v>
      </c>
      <c r="K3055" s="51">
        <v>3.8550000000000001E-2</v>
      </c>
      <c r="L3055" s="52">
        <v>4.2833333333333334E-2</v>
      </c>
    </row>
    <row r="3056" spans="1:12" ht="25.5">
      <c r="A3056" s="41">
        <v>3007</v>
      </c>
      <c r="B3056" s="49" t="s">
        <v>1831</v>
      </c>
      <c r="C3056" s="51">
        <v>7.3433333333333337E-3</v>
      </c>
      <c r="D3056" s="51">
        <v>1.4686666666666667E-2</v>
      </c>
      <c r="E3056" s="51">
        <v>2.2030000000000001E-2</v>
      </c>
      <c r="F3056" s="51">
        <v>2.9373333333333335E-2</v>
      </c>
      <c r="G3056" s="51">
        <v>3.6716666666666668E-2</v>
      </c>
      <c r="H3056" s="51">
        <v>4.4060000000000002E-2</v>
      </c>
      <c r="I3056" s="51">
        <v>5.1403333333333336E-2</v>
      </c>
      <c r="J3056" s="51">
        <v>5.8746666666666669E-2</v>
      </c>
      <c r="K3056" s="51">
        <v>6.609000000000001E-2</v>
      </c>
      <c r="L3056" s="52">
        <v>7.3433333333333337E-2</v>
      </c>
    </row>
    <row r="3057" spans="1:12" ht="25.5">
      <c r="A3057" s="41">
        <v>3008</v>
      </c>
      <c r="B3057" s="49" t="s">
        <v>1831</v>
      </c>
      <c r="C3057" s="51">
        <v>1.7236666666666667E-2</v>
      </c>
      <c r="D3057" s="51">
        <v>3.4473333333333335E-2</v>
      </c>
      <c r="E3057" s="51">
        <v>5.1710000000000006E-2</v>
      </c>
      <c r="F3057" s="51">
        <v>6.894666666666667E-2</v>
      </c>
      <c r="G3057" s="51">
        <v>8.6183333333333334E-2</v>
      </c>
      <c r="H3057" s="51">
        <v>0.10342000000000001</v>
      </c>
      <c r="I3057" s="51">
        <v>0.12065666666666666</v>
      </c>
      <c r="J3057" s="51">
        <v>0.13789333333333334</v>
      </c>
      <c r="K3057" s="51">
        <v>0.15513000000000002</v>
      </c>
      <c r="L3057" s="52">
        <v>0.1723666666666667</v>
      </c>
    </row>
    <row r="3058" spans="1:12" ht="38.25">
      <c r="A3058" s="41">
        <v>3009</v>
      </c>
      <c r="B3058" s="49" t="s">
        <v>1995</v>
      </c>
      <c r="C3058" s="51">
        <v>4.0866666666666664E-3</v>
      </c>
      <c r="D3058" s="51">
        <v>8.1733333333333328E-3</v>
      </c>
      <c r="E3058" s="51">
        <v>1.226E-2</v>
      </c>
      <c r="F3058" s="51">
        <v>1.6346666666666666E-2</v>
      </c>
      <c r="G3058" s="51">
        <v>2.0433333333333331E-2</v>
      </c>
      <c r="H3058" s="51">
        <v>2.452E-2</v>
      </c>
      <c r="I3058" s="51">
        <v>2.8606666666666662E-2</v>
      </c>
      <c r="J3058" s="51">
        <v>3.2693333333333331E-2</v>
      </c>
      <c r="K3058" s="51">
        <v>3.678E-2</v>
      </c>
      <c r="L3058" s="52">
        <v>4.0866666666666669E-2</v>
      </c>
    </row>
    <row r="3059" spans="1:12" ht="38.25">
      <c r="A3059" s="41">
        <v>3010</v>
      </c>
      <c r="B3059" s="49" t="s">
        <v>1877</v>
      </c>
      <c r="C3059" s="51">
        <v>2.3333333333333333E-4</v>
      </c>
      <c r="D3059" s="51">
        <v>4.6666666666666666E-4</v>
      </c>
      <c r="E3059" s="51">
        <v>6.9999999999999999E-4</v>
      </c>
      <c r="F3059" s="51">
        <v>9.3333333333333332E-4</v>
      </c>
      <c r="G3059" s="51">
        <v>1.1666666666666668E-3</v>
      </c>
      <c r="H3059" s="51">
        <v>1.4000000000000002E-3</v>
      </c>
      <c r="I3059" s="51">
        <v>1.6333333333333334E-3</v>
      </c>
      <c r="J3059" s="51">
        <v>1.8666666666666666E-3</v>
      </c>
      <c r="K3059" s="51">
        <v>2.0999999999999999E-3</v>
      </c>
      <c r="L3059" s="52">
        <v>2.3333333333333331E-3</v>
      </c>
    </row>
    <row r="3060" spans="1:12" ht="38.25">
      <c r="A3060" s="41">
        <v>3011</v>
      </c>
      <c r="B3060" s="49" t="s">
        <v>1877</v>
      </c>
      <c r="C3060" s="51">
        <v>7.3533333333333341E-3</v>
      </c>
      <c r="D3060" s="51">
        <v>1.4706666666666668E-2</v>
      </c>
      <c r="E3060" s="51">
        <v>2.2060000000000003E-2</v>
      </c>
      <c r="F3060" s="51">
        <v>2.9413333333333336E-2</v>
      </c>
      <c r="G3060" s="51">
        <v>3.676666666666667E-2</v>
      </c>
      <c r="H3060" s="51">
        <v>4.4120000000000006E-2</v>
      </c>
      <c r="I3060" s="51">
        <v>5.1473333333333343E-2</v>
      </c>
      <c r="J3060" s="51">
        <v>5.882666666666668E-2</v>
      </c>
      <c r="K3060" s="51">
        <v>6.6180000000000017E-2</v>
      </c>
      <c r="L3060" s="52">
        <v>7.3533333333333353E-2</v>
      </c>
    </row>
    <row r="3061" spans="1:12" ht="38.25">
      <c r="A3061" s="41">
        <v>3012</v>
      </c>
      <c r="B3061" s="49" t="s">
        <v>1877</v>
      </c>
      <c r="C3061" s="51">
        <v>1.3099999999999999E-2</v>
      </c>
      <c r="D3061" s="51">
        <v>2.6199999999999998E-2</v>
      </c>
      <c r="E3061" s="51">
        <v>3.9299999999999995E-2</v>
      </c>
      <c r="F3061" s="51">
        <v>5.2399999999999995E-2</v>
      </c>
      <c r="G3061" s="51">
        <v>6.5499999999999989E-2</v>
      </c>
      <c r="H3061" s="51">
        <v>7.8599999999999975E-2</v>
      </c>
      <c r="I3061" s="51">
        <v>9.1699999999999976E-2</v>
      </c>
      <c r="J3061" s="51">
        <v>0.10479999999999998</v>
      </c>
      <c r="K3061" s="51">
        <v>0.11789999999999996</v>
      </c>
      <c r="L3061" s="52">
        <v>0.13099999999999995</v>
      </c>
    </row>
    <row r="3062" spans="1:12" ht="38.25">
      <c r="A3062" s="41">
        <v>3013</v>
      </c>
      <c r="B3062" s="49" t="s">
        <v>1877</v>
      </c>
      <c r="C3062" s="51">
        <v>9.0700000000000017E-3</v>
      </c>
      <c r="D3062" s="51">
        <v>1.8140000000000003E-2</v>
      </c>
      <c r="E3062" s="51">
        <v>2.7210000000000005E-2</v>
      </c>
      <c r="F3062" s="51">
        <v>3.6280000000000007E-2</v>
      </c>
      <c r="G3062" s="51">
        <v>4.5350000000000001E-2</v>
      </c>
      <c r="H3062" s="51">
        <v>5.4419999999999996E-2</v>
      </c>
      <c r="I3062" s="51">
        <v>6.3489999999999991E-2</v>
      </c>
      <c r="J3062" s="51">
        <v>7.2559999999999999E-2</v>
      </c>
      <c r="K3062" s="51">
        <v>8.1629999999999994E-2</v>
      </c>
      <c r="L3062" s="52">
        <v>9.0699999999999989E-2</v>
      </c>
    </row>
    <row r="3063" spans="1:12" ht="38.25">
      <c r="A3063" s="41">
        <v>3014</v>
      </c>
      <c r="B3063" s="49" t="s">
        <v>1877</v>
      </c>
      <c r="C3063" s="51">
        <v>2.1663333333333333E-2</v>
      </c>
      <c r="D3063" s="51">
        <v>4.3326666666666666E-2</v>
      </c>
      <c r="E3063" s="51">
        <v>6.4989999999999992E-2</v>
      </c>
      <c r="F3063" s="51">
        <v>8.6653333333333332E-2</v>
      </c>
      <c r="G3063" s="51">
        <v>0.10831666666666667</v>
      </c>
      <c r="H3063" s="51">
        <v>0.12997999999999998</v>
      </c>
      <c r="I3063" s="51">
        <v>0.15164333333333332</v>
      </c>
      <c r="J3063" s="51">
        <v>0.17330666666666666</v>
      </c>
      <c r="K3063" s="51">
        <v>0.19496999999999998</v>
      </c>
      <c r="L3063" s="52">
        <v>0.21663333333333329</v>
      </c>
    </row>
    <row r="3064" spans="1:12" ht="38.25">
      <c r="A3064" s="41">
        <v>3015</v>
      </c>
      <c r="B3064" s="49" t="s">
        <v>1877</v>
      </c>
      <c r="C3064" s="51">
        <v>1.7400000000000002E-2</v>
      </c>
      <c r="D3064" s="51">
        <v>3.4800000000000005E-2</v>
      </c>
      <c r="E3064" s="51">
        <v>5.220000000000001E-2</v>
      </c>
      <c r="F3064" s="51">
        <v>6.9600000000000009E-2</v>
      </c>
      <c r="G3064" s="51">
        <v>8.7000000000000008E-2</v>
      </c>
      <c r="H3064" s="51">
        <v>0.10440000000000002</v>
      </c>
      <c r="I3064" s="51">
        <v>0.12180000000000002</v>
      </c>
      <c r="J3064" s="51">
        <v>0.13920000000000002</v>
      </c>
      <c r="K3064" s="51">
        <v>0.15660000000000002</v>
      </c>
      <c r="L3064" s="52">
        <v>0.17400000000000002</v>
      </c>
    </row>
    <row r="3065" spans="1:12" ht="38.25">
      <c r="A3065" s="41">
        <v>3016</v>
      </c>
      <c r="B3065" s="49" t="s">
        <v>1877</v>
      </c>
      <c r="C3065" s="51">
        <v>2.5766666666666663E-3</v>
      </c>
      <c r="D3065" s="51">
        <v>5.1533333333333327E-3</v>
      </c>
      <c r="E3065" s="51">
        <v>7.729999999999999E-3</v>
      </c>
      <c r="F3065" s="51">
        <v>1.0306666666666665E-2</v>
      </c>
      <c r="G3065" s="51">
        <v>1.2883333333333333E-2</v>
      </c>
      <c r="H3065" s="51">
        <v>1.5460000000000002E-2</v>
      </c>
      <c r="I3065" s="51">
        <v>1.8036666666666666E-2</v>
      </c>
      <c r="J3065" s="51">
        <v>2.0613333333333334E-2</v>
      </c>
      <c r="K3065" s="51">
        <v>2.3190000000000002E-2</v>
      </c>
      <c r="L3065" s="52">
        <v>2.5766666666666667E-2</v>
      </c>
    </row>
    <row r="3066" spans="1:12" ht="12.75">
      <c r="A3066" s="41">
        <v>3017</v>
      </c>
      <c r="B3066" s="49" t="s">
        <v>1996</v>
      </c>
      <c r="C3066" s="51">
        <v>2.6633333333333335E-3</v>
      </c>
      <c r="D3066" s="51">
        <v>5.326666666666667E-3</v>
      </c>
      <c r="E3066" s="51">
        <v>7.9900000000000006E-3</v>
      </c>
      <c r="F3066" s="51">
        <v>1.0653333333333334E-2</v>
      </c>
      <c r="G3066" s="51">
        <v>1.3316666666666668E-2</v>
      </c>
      <c r="H3066" s="51">
        <v>1.5980000000000001E-2</v>
      </c>
      <c r="I3066" s="51">
        <v>1.8643333333333335E-2</v>
      </c>
      <c r="J3066" s="51">
        <v>2.1306666666666668E-2</v>
      </c>
      <c r="K3066" s="51">
        <v>2.3970000000000002E-2</v>
      </c>
      <c r="L3066" s="52">
        <v>2.6633333333333335E-2</v>
      </c>
    </row>
    <row r="3067" spans="1:12" ht="46.5" customHeight="1">
      <c r="A3067" s="41">
        <v>3018</v>
      </c>
      <c r="B3067" s="49" t="s">
        <v>1881</v>
      </c>
      <c r="C3067" s="51">
        <v>8.5900000000000004E-3</v>
      </c>
      <c r="D3067" s="51">
        <v>1.7180000000000001E-2</v>
      </c>
      <c r="E3067" s="51">
        <v>2.5770000000000001E-2</v>
      </c>
      <c r="F3067" s="51">
        <v>3.4360000000000002E-2</v>
      </c>
      <c r="G3067" s="51">
        <v>4.2949999999999995E-2</v>
      </c>
      <c r="H3067" s="51">
        <v>5.1539999999999989E-2</v>
      </c>
      <c r="I3067" s="51">
        <v>6.0129999999999989E-2</v>
      </c>
      <c r="J3067" s="51">
        <v>6.8719999999999989E-2</v>
      </c>
      <c r="K3067" s="51">
        <v>7.730999999999999E-2</v>
      </c>
      <c r="L3067" s="52">
        <v>8.5899999999999976E-2</v>
      </c>
    </row>
    <row r="3068" spans="1:12" ht="12.75">
      <c r="A3068" s="41">
        <v>3019</v>
      </c>
      <c r="B3068" s="49" t="s">
        <v>1997</v>
      </c>
      <c r="C3068" s="51">
        <v>6.6666666666666675E-6</v>
      </c>
      <c r="D3068" s="51">
        <v>1.3333333333333335E-5</v>
      </c>
      <c r="E3068" s="51">
        <v>2.0000000000000002E-5</v>
      </c>
      <c r="F3068" s="51">
        <v>2.666666666666667E-5</v>
      </c>
      <c r="G3068" s="51">
        <v>3.3333333333333335E-5</v>
      </c>
      <c r="H3068" s="51">
        <v>3.9999999999999996E-5</v>
      </c>
      <c r="I3068" s="51">
        <v>4.6666666666666665E-5</v>
      </c>
      <c r="J3068" s="51">
        <v>5.3333333333333333E-5</v>
      </c>
      <c r="K3068" s="51">
        <v>5.9999999999999995E-5</v>
      </c>
      <c r="L3068" s="52">
        <v>6.6666666666666656E-5</v>
      </c>
    </row>
    <row r="3069" spans="1:12" ht="25.5">
      <c r="A3069" s="41">
        <v>3020</v>
      </c>
      <c r="B3069" s="49" t="s">
        <v>1998</v>
      </c>
      <c r="C3069" s="51">
        <v>1.2146666666666665E-2</v>
      </c>
      <c r="D3069" s="51">
        <v>2.429333333333333E-2</v>
      </c>
      <c r="E3069" s="51">
        <v>3.6439999999999993E-2</v>
      </c>
      <c r="F3069" s="51">
        <v>4.858666666666666E-2</v>
      </c>
      <c r="G3069" s="51">
        <v>6.073333333333332E-2</v>
      </c>
      <c r="H3069" s="51">
        <v>7.2879999999999973E-2</v>
      </c>
      <c r="I3069" s="51">
        <v>8.5026666666666639E-2</v>
      </c>
      <c r="J3069" s="51">
        <v>9.7173333333333306E-2</v>
      </c>
      <c r="K3069" s="51">
        <v>0.10931999999999996</v>
      </c>
      <c r="L3069" s="52">
        <v>0.12146666666666661</v>
      </c>
    </row>
    <row r="3070" spans="1:12" ht="12.75">
      <c r="A3070" s="41">
        <v>3021</v>
      </c>
      <c r="B3070" s="49" t="s">
        <v>1999</v>
      </c>
      <c r="C3070" s="51">
        <v>9.4999999999999989E-4</v>
      </c>
      <c r="D3070" s="51">
        <v>1.8999999999999998E-3</v>
      </c>
      <c r="E3070" s="51">
        <v>2.8499999999999997E-3</v>
      </c>
      <c r="F3070" s="51">
        <v>3.7999999999999996E-3</v>
      </c>
      <c r="G3070" s="51">
        <v>4.7499999999999999E-3</v>
      </c>
      <c r="H3070" s="51">
        <v>5.7000000000000002E-3</v>
      </c>
      <c r="I3070" s="51">
        <v>6.6499999999999997E-3</v>
      </c>
      <c r="J3070" s="51">
        <v>7.5999999999999991E-3</v>
      </c>
      <c r="K3070" s="51">
        <v>8.5499999999999986E-3</v>
      </c>
      <c r="L3070" s="52">
        <v>9.499999999999998E-3</v>
      </c>
    </row>
    <row r="3071" spans="1:12" ht="12.75">
      <c r="A3071" s="41">
        <v>3022</v>
      </c>
      <c r="B3071" s="49" t="s">
        <v>2000</v>
      </c>
      <c r="C3071" s="51">
        <v>1.7566666666666666E-3</v>
      </c>
      <c r="D3071" s="51">
        <v>3.5133333333333332E-3</v>
      </c>
      <c r="E3071" s="51">
        <v>5.2699999999999995E-3</v>
      </c>
      <c r="F3071" s="51">
        <v>7.0266666666666663E-3</v>
      </c>
      <c r="G3071" s="51">
        <v>8.7833333333333322E-3</v>
      </c>
      <c r="H3071" s="51">
        <v>1.0539999999999997E-2</v>
      </c>
      <c r="I3071" s="51">
        <v>1.2296666666666664E-2</v>
      </c>
      <c r="J3071" s="51">
        <v>1.4053333333333331E-2</v>
      </c>
      <c r="K3071" s="51">
        <v>1.5809999999999998E-2</v>
      </c>
      <c r="L3071" s="52">
        <v>1.7566666666666661E-2</v>
      </c>
    </row>
    <row r="3072" spans="1:12" ht="38.25">
      <c r="A3072" s="41">
        <v>3023</v>
      </c>
      <c r="B3072" s="49" t="s">
        <v>2001</v>
      </c>
      <c r="C3072" s="51">
        <v>7.2333333333333338E-3</v>
      </c>
      <c r="D3072" s="51">
        <v>1.4466666666666668E-2</v>
      </c>
      <c r="E3072" s="51">
        <v>2.1700000000000001E-2</v>
      </c>
      <c r="F3072" s="51">
        <v>2.8933333333333335E-2</v>
      </c>
      <c r="G3072" s="51">
        <v>3.6166666666666666E-2</v>
      </c>
      <c r="H3072" s="51">
        <v>4.3399999999999994E-2</v>
      </c>
      <c r="I3072" s="51">
        <v>5.0633333333333329E-2</v>
      </c>
      <c r="J3072" s="51">
        <v>5.7866666666666663E-2</v>
      </c>
      <c r="K3072" s="51">
        <v>6.5099999999999991E-2</v>
      </c>
      <c r="L3072" s="52">
        <v>7.2333333333333319E-2</v>
      </c>
    </row>
    <row r="3073" spans="1:12" ht="38.25">
      <c r="A3073" s="41">
        <v>3024</v>
      </c>
      <c r="B3073" s="49" t="s">
        <v>2002</v>
      </c>
      <c r="C3073" s="51">
        <v>1.7499999999999998E-3</v>
      </c>
      <c r="D3073" s="51">
        <v>3.4999999999999996E-3</v>
      </c>
      <c r="E3073" s="51">
        <v>5.2499999999999995E-3</v>
      </c>
      <c r="F3073" s="51">
        <v>6.9999999999999993E-3</v>
      </c>
      <c r="G3073" s="51">
        <v>8.7499999999999991E-3</v>
      </c>
      <c r="H3073" s="51">
        <v>1.0499999999999999E-2</v>
      </c>
      <c r="I3073" s="51">
        <v>1.2249999999999999E-2</v>
      </c>
      <c r="J3073" s="51">
        <v>1.3999999999999999E-2</v>
      </c>
      <c r="K3073" s="51">
        <v>1.575E-2</v>
      </c>
      <c r="L3073" s="52">
        <v>1.7499999999999998E-2</v>
      </c>
    </row>
    <row r="3074" spans="1:12" ht="12.75">
      <c r="A3074" s="41">
        <v>3025</v>
      </c>
      <c r="B3074" s="49" t="s">
        <v>2003</v>
      </c>
      <c r="C3074" s="51">
        <v>1.3333333333333335E-3</v>
      </c>
      <c r="D3074" s="51">
        <v>2.666666666666667E-3</v>
      </c>
      <c r="E3074" s="51">
        <v>4.0000000000000001E-3</v>
      </c>
      <c r="F3074" s="51">
        <v>5.333333333333334E-3</v>
      </c>
      <c r="G3074" s="51">
        <v>6.6666666666666662E-3</v>
      </c>
      <c r="H3074" s="51">
        <v>8.0000000000000002E-3</v>
      </c>
      <c r="I3074" s="51">
        <v>9.3333333333333324E-3</v>
      </c>
      <c r="J3074" s="51">
        <v>1.0666666666666666E-2</v>
      </c>
      <c r="K3074" s="51">
        <v>1.2E-2</v>
      </c>
      <c r="L3074" s="52">
        <v>1.3333333333333332E-2</v>
      </c>
    </row>
    <row r="3075" spans="1:12" ht="25.5">
      <c r="A3075" s="41">
        <v>3026</v>
      </c>
      <c r="B3075" s="49" t="s">
        <v>2004</v>
      </c>
      <c r="C3075" s="51">
        <v>8.3166666666666667E-3</v>
      </c>
      <c r="D3075" s="51">
        <v>1.6633333333333333E-2</v>
      </c>
      <c r="E3075" s="51">
        <v>2.495E-2</v>
      </c>
      <c r="F3075" s="51">
        <v>3.3266666666666667E-2</v>
      </c>
      <c r="G3075" s="51">
        <v>4.1583333333333326E-2</v>
      </c>
      <c r="H3075" s="51">
        <v>4.9899999999999986E-2</v>
      </c>
      <c r="I3075" s="51">
        <v>5.8216666666666653E-2</v>
      </c>
      <c r="J3075" s="51">
        <v>6.6533333333333319E-2</v>
      </c>
      <c r="K3075" s="51">
        <v>7.4849999999999972E-2</v>
      </c>
      <c r="L3075" s="52">
        <v>8.3166666666666639E-2</v>
      </c>
    </row>
    <row r="3076" spans="1:12" ht="12.75">
      <c r="A3076" s="41">
        <v>3027</v>
      </c>
      <c r="B3076" s="49" t="s">
        <v>2005</v>
      </c>
      <c r="C3076" s="51">
        <v>1.3333333333333335E-3</v>
      </c>
      <c r="D3076" s="51">
        <v>2.666666666666667E-3</v>
      </c>
      <c r="E3076" s="51">
        <v>4.0000000000000001E-3</v>
      </c>
      <c r="F3076" s="51">
        <v>5.333333333333334E-3</v>
      </c>
      <c r="G3076" s="51">
        <v>6.6666666666666662E-3</v>
      </c>
      <c r="H3076" s="51">
        <v>8.0000000000000002E-3</v>
      </c>
      <c r="I3076" s="51">
        <v>9.3333333333333324E-3</v>
      </c>
      <c r="J3076" s="51">
        <v>1.0666666666666666E-2</v>
      </c>
      <c r="K3076" s="51">
        <v>1.2E-2</v>
      </c>
      <c r="L3076" s="52">
        <v>1.3333333333333332E-2</v>
      </c>
    </row>
    <row r="3077" spans="1:12" ht="25.5">
      <c r="A3077" s="41">
        <v>3028</v>
      </c>
      <c r="B3077" s="49" t="s">
        <v>2006</v>
      </c>
      <c r="C3077" s="51">
        <v>5.5966666666666665E-3</v>
      </c>
      <c r="D3077" s="51">
        <v>1.1193333333333333E-2</v>
      </c>
      <c r="E3077" s="51">
        <v>1.6789999999999999E-2</v>
      </c>
      <c r="F3077" s="51">
        <v>2.2386666666666666E-2</v>
      </c>
      <c r="G3077" s="51">
        <v>2.7983333333333332E-2</v>
      </c>
      <c r="H3077" s="51">
        <v>3.3579999999999999E-2</v>
      </c>
      <c r="I3077" s="51">
        <v>3.9176666666666665E-2</v>
      </c>
      <c r="J3077" s="51">
        <v>4.4773333333333332E-2</v>
      </c>
      <c r="K3077" s="51">
        <v>5.0369999999999998E-2</v>
      </c>
      <c r="L3077" s="52">
        <v>5.5966666666666665E-2</v>
      </c>
    </row>
    <row r="3078" spans="1:12" ht="25.5">
      <c r="A3078" s="41">
        <v>3029</v>
      </c>
      <c r="B3078" s="49" t="s">
        <v>2006</v>
      </c>
      <c r="C3078" s="51">
        <v>9.7766666666666661E-3</v>
      </c>
      <c r="D3078" s="51">
        <v>1.9553333333333332E-2</v>
      </c>
      <c r="E3078" s="51">
        <v>2.9329999999999998E-2</v>
      </c>
      <c r="F3078" s="51">
        <v>3.9106666666666665E-2</v>
      </c>
      <c r="G3078" s="51">
        <v>4.8883333333333334E-2</v>
      </c>
      <c r="H3078" s="51">
        <v>5.8659999999999997E-2</v>
      </c>
      <c r="I3078" s="51">
        <v>6.843666666666666E-2</v>
      </c>
      <c r="J3078" s="51">
        <v>7.8213333333333329E-2</v>
      </c>
      <c r="K3078" s="51">
        <v>8.7989999999999985E-2</v>
      </c>
      <c r="L3078" s="52">
        <v>9.7766666666666641E-2</v>
      </c>
    </row>
    <row r="3079" spans="1:12" ht="12.75">
      <c r="A3079" s="41">
        <v>3030</v>
      </c>
      <c r="B3079" s="49" t="s">
        <v>2007</v>
      </c>
      <c r="C3079" s="51">
        <v>1.1666666666666665E-3</v>
      </c>
      <c r="D3079" s="51">
        <v>2.3333333333333331E-3</v>
      </c>
      <c r="E3079" s="51">
        <v>3.4999999999999996E-3</v>
      </c>
      <c r="F3079" s="51">
        <v>4.6666666666666662E-3</v>
      </c>
      <c r="G3079" s="51">
        <v>5.8333333333333327E-3</v>
      </c>
      <c r="H3079" s="51">
        <v>6.9999999999999993E-3</v>
      </c>
      <c r="I3079" s="51">
        <v>8.1666666666666658E-3</v>
      </c>
      <c r="J3079" s="51">
        <v>9.3333333333333324E-3</v>
      </c>
      <c r="K3079" s="51">
        <v>1.0499999999999997E-2</v>
      </c>
      <c r="L3079" s="52">
        <v>1.1666666666666664E-2</v>
      </c>
    </row>
    <row r="3080" spans="1:12" ht="12.75">
      <c r="A3080" s="41">
        <v>3031</v>
      </c>
      <c r="B3080" s="49" t="s">
        <v>2008</v>
      </c>
      <c r="C3080" s="51">
        <v>1.6666666666666669E-4</v>
      </c>
      <c r="D3080" s="51">
        <v>3.3333333333333338E-4</v>
      </c>
      <c r="E3080" s="51">
        <v>5.0000000000000001E-4</v>
      </c>
      <c r="F3080" s="51">
        <v>6.6666666666666675E-4</v>
      </c>
      <c r="G3080" s="51">
        <v>8.3333333333333328E-4</v>
      </c>
      <c r="H3080" s="51">
        <v>1E-3</v>
      </c>
      <c r="I3080" s="51">
        <v>1.1666666666666665E-3</v>
      </c>
      <c r="J3080" s="51">
        <v>1.3333333333333333E-3</v>
      </c>
      <c r="K3080" s="51">
        <v>1.5E-3</v>
      </c>
      <c r="L3080" s="52">
        <v>1.6666666666666666E-3</v>
      </c>
    </row>
    <row r="3081" spans="1:12" ht="12.75">
      <c r="A3081" s="41">
        <v>3032</v>
      </c>
      <c r="B3081" s="49" t="s">
        <v>2009</v>
      </c>
      <c r="C3081" s="51">
        <v>6.2833333333333335E-3</v>
      </c>
      <c r="D3081" s="51">
        <v>1.2566666666666667E-2</v>
      </c>
      <c r="E3081" s="51">
        <v>1.8849999999999999E-2</v>
      </c>
      <c r="F3081" s="51">
        <v>2.5133333333333334E-2</v>
      </c>
      <c r="G3081" s="51">
        <v>3.1416666666666662E-2</v>
      </c>
      <c r="H3081" s="51">
        <v>3.7699999999999997E-2</v>
      </c>
      <c r="I3081" s="51">
        <v>4.3983333333333326E-2</v>
      </c>
      <c r="J3081" s="51">
        <v>5.0266666666666668E-2</v>
      </c>
      <c r="K3081" s="51">
        <v>5.6549999999999996E-2</v>
      </c>
      <c r="L3081" s="52">
        <v>6.2833333333333324E-2</v>
      </c>
    </row>
    <row r="3082" spans="1:12" ht="12.75">
      <c r="A3082" s="41">
        <v>3033</v>
      </c>
      <c r="B3082" s="49" t="s">
        <v>2010</v>
      </c>
      <c r="C3082" s="51">
        <v>3.6100000000000004E-3</v>
      </c>
      <c r="D3082" s="51">
        <v>7.2200000000000007E-3</v>
      </c>
      <c r="E3082" s="51">
        <v>1.0830000000000001E-2</v>
      </c>
      <c r="F3082" s="51">
        <v>1.4440000000000001E-2</v>
      </c>
      <c r="G3082" s="51">
        <v>1.805E-2</v>
      </c>
      <c r="H3082" s="51">
        <v>2.1659999999999999E-2</v>
      </c>
      <c r="I3082" s="51">
        <v>2.5270000000000001E-2</v>
      </c>
      <c r="J3082" s="51">
        <v>2.8880000000000003E-2</v>
      </c>
      <c r="K3082" s="51">
        <v>3.2490000000000005E-2</v>
      </c>
      <c r="L3082" s="52">
        <v>3.6100000000000007E-2</v>
      </c>
    </row>
    <row r="3083" spans="1:12" ht="12.75">
      <c r="A3083" s="41">
        <v>3034</v>
      </c>
      <c r="B3083" s="49" t="s">
        <v>2011</v>
      </c>
      <c r="C3083" s="51">
        <v>4.3766666666666667E-3</v>
      </c>
      <c r="D3083" s="51">
        <v>8.7533333333333335E-3</v>
      </c>
      <c r="E3083" s="51">
        <v>1.3129999999999999E-2</v>
      </c>
      <c r="F3083" s="51">
        <v>1.7506666666666667E-2</v>
      </c>
      <c r="G3083" s="51">
        <v>2.1883333333333334E-2</v>
      </c>
      <c r="H3083" s="51">
        <v>2.6259999999999999E-2</v>
      </c>
      <c r="I3083" s="51">
        <v>3.063666666666667E-2</v>
      </c>
      <c r="J3083" s="51">
        <v>3.5013333333333334E-2</v>
      </c>
      <c r="K3083" s="51">
        <v>3.9389999999999994E-2</v>
      </c>
      <c r="L3083" s="52">
        <v>4.3766666666666662E-2</v>
      </c>
    </row>
    <row r="3084" spans="1:12" ht="38.25">
      <c r="A3084" s="41">
        <v>3035</v>
      </c>
      <c r="B3084" s="49" t="s">
        <v>2012</v>
      </c>
      <c r="C3084" s="51">
        <v>5.2466666666666668E-3</v>
      </c>
      <c r="D3084" s="51">
        <v>1.0493333333333334E-2</v>
      </c>
      <c r="E3084" s="51">
        <v>1.5740000000000001E-2</v>
      </c>
      <c r="F3084" s="51">
        <v>2.0986666666666667E-2</v>
      </c>
      <c r="G3084" s="51">
        <v>2.6233333333333331E-2</v>
      </c>
      <c r="H3084" s="51">
        <v>3.1479999999999994E-2</v>
      </c>
      <c r="I3084" s="51">
        <v>3.6726666666666657E-2</v>
      </c>
      <c r="J3084" s="51">
        <v>4.1973333333333328E-2</v>
      </c>
      <c r="K3084" s="51">
        <v>4.7219999999999991E-2</v>
      </c>
      <c r="L3084" s="52">
        <v>5.2466666666666661E-2</v>
      </c>
    </row>
    <row r="3085" spans="1:12" ht="25.5">
      <c r="A3085" s="41">
        <v>3036</v>
      </c>
      <c r="B3085" s="49" t="s">
        <v>2013</v>
      </c>
      <c r="C3085" s="51">
        <v>1.1666666666666667E-4</v>
      </c>
      <c r="D3085" s="51">
        <v>2.3333333333333333E-4</v>
      </c>
      <c r="E3085" s="51">
        <v>3.5E-4</v>
      </c>
      <c r="F3085" s="51">
        <v>4.6666666666666666E-4</v>
      </c>
      <c r="G3085" s="51">
        <v>5.8333333333333338E-4</v>
      </c>
      <c r="H3085" s="51">
        <v>7.000000000000001E-4</v>
      </c>
      <c r="I3085" s="51">
        <v>8.1666666666666671E-4</v>
      </c>
      <c r="J3085" s="51">
        <v>9.3333333333333332E-4</v>
      </c>
      <c r="K3085" s="51">
        <v>1.0499999999999999E-3</v>
      </c>
      <c r="L3085" s="52">
        <v>1.1666666666666665E-3</v>
      </c>
    </row>
    <row r="3086" spans="1:12" ht="12.75">
      <c r="A3086" s="41">
        <v>3037</v>
      </c>
      <c r="B3086" s="49" t="s">
        <v>2014</v>
      </c>
      <c r="C3086" s="51">
        <v>1.5966666666666668E-3</v>
      </c>
      <c r="D3086" s="51">
        <v>3.1933333333333336E-3</v>
      </c>
      <c r="E3086" s="51">
        <v>4.7900000000000009E-3</v>
      </c>
      <c r="F3086" s="51">
        <v>6.3866666666666672E-3</v>
      </c>
      <c r="G3086" s="51">
        <v>7.9833333333333336E-3</v>
      </c>
      <c r="H3086" s="51">
        <v>9.58E-3</v>
      </c>
      <c r="I3086" s="51">
        <v>1.1176666666666666E-2</v>
      </c>
      <c r="J3086" s="51">
        <v>1.2773333333333334E-2</v>
      </c>
      <c r="K3086" s="51">
        <v>1.4370000000000001E-2</v>
      </c>
      <c r="L3086" s="52">
        <v>1.5966666666666667E-2</v>
      </c>
    </row>
    <row r="3087" spans="1:12" ht="12.75">
      <c r="A3087" s="41">
        <v>3038</v>
      </c>
      <c r="B3087" s="49" t="s">
        <v>2015</v>
      </c>
      <c r="C3087" s="51">
        <v>6.0566666666666668E-3</v>
      </c>
      <c r="D3087" s="51">
        <v>1.2113333333333334E-2</v>
      </c>
      <c r="E3087" s="51">
        <v>1.8169999999999999E-2</v>
      </c>
      <c r="F3087" s="51">
        <v>2.4226666666666667E-2</v>
      </c>
      <c r="G3087" s="51">
        <v>3.0283333333333336E-2</v>
      </c>
      <c r="H3087" s="51">
        <v>3.6340000000000004E-2</v>
      </c>
      <c r="I3087" s="51">
        <v>4.2396666666666673E-2</v>
      </c>
      <c r="J3087" s="51">
        <v>4.8453333333333334E-2</v>
      </c>
      <c r="K3087" s="51">
        <v>5.4510000000000003E-2</v>
      </c>
      <c r="L3087" s="52">
        <v>6.0566666666666671E-2</v>
      </c>
    </row>
    <row r="3088" spans="1:12" ht="12.75">
      <c r="A3088" s="41">
        <v>3039</v>
      </c>
      <c r="B3088" s="49" t="s">
        <v>2015</v>
      </c>
      <c r="C3088" s="51">
        <v>1.8799999999999999E-3</v>
      </c>
      <c r="D3088" s="51">
        <v>3.7599999999999999E-3</v>
      </c>
      <c r="E3088" s="51">
        <v>5.64E-3</v>
      </c>
      <c r="F3088" s="51">
        <v>7.5199999999999998E-3</v>
      </c>
      <c r="G3088" s="51">
        <v>9.4000000000000004E-3</v>
      </c>
      <c r="H3088" s="51">
        <v>1.1280000000000002E-2</v>
      </c>
      <c r="I3088" s="51">
        <v>1.3160000000000002E-2</v>
      </c>
      <c r="J3088" s="51">
        <v>1.5040000000000001E-2</v>
      </c>
      <c r="K3088" s="51">
        <v>1.6920000000000004E-2</v>
      </c>
      <c r="L3088" s="52">
        <v>1.8800000000000004E-2</v>
      </c>
    </row>
    <row r="3089" spans="1:12" ht="12.75">
      <c r="A3089" s="41">
        <v>3040</v>
      </c>
      <c r="B3089" s="49" t="s">
        <v>2016</v>
      </c>
      <c r="C3089" s="51">
        <v>1.2366666666666663E-3</v>
      </c>
      <c r="D3089" s="51">
        <v>2.4733333333333326E-3</v>
      </c>
      <c r="E3089" s="51">
        <v>3.7099999999999989E-3</v>
      </c>
      <c r="F3089" s="51">
        <v>4.9466666666666652E-3</v>
      </c>
      <c r="G3089" s="51">
        <v>6.1833333333333323E-3</v>
      </c>
      <c r="H3089" s="51">
        <v>7.4199999999999995E-3</v>
      </c>
      <c r="I3089" s="51">
        <v>8.6566666666666667E-3</v>
      </c>
      <c r="J3089" s="51">
        <v>9.8933333333333321E-3</v>
      </c>
      <c r="K3089" s="51">
        <v>1.1129999999999999E-2</v>
      </c>
      <c r="L3089" s="52">
        <v>1.2366666666666665E-2</v>
      </c>
    </row>
    <row r="3090" spans="1:12" ht="12.75">
      <c r="A3090" s="41">
        <v>3041</v>
      </c>
      <c r="B3090" s="49" t="s">
        <v>2017</v>
      </c>
      <c r="C3090" s="51">
        <v>2.7133333333333332E-3</v>
      </c>
      <c r="D3090" s="51">
        <v>5.4266666666666664E-3</v>
      </c>
      <c r="E3090" s="51">
        <v>8.1399999999999997E-3</v>
      </c>
      <c r="F3090" s="51">
        <v>1.0853333333333333E-2</v>
      </c>
      <c r="G3090" s="51">
        <v>1.3566666666666664E-2</v>
      </c>
      <c r="H3090" s="51">
        <v>1.6279999999999999E-2</v>
      </c>
      <c r="I3090" s="51">
        <v>1.8993333333333334E-2</v>
      </c>
      <c r="J3090" s="51">
        <v>2.1706666666666666E-2</v>
      </c>
      <c r="K3090" s="51">
        <v>2.4419999999999997E-2</v>
      </c>
      <c r="L3090" s="52">
        <v>2.7133333333333329E-2</v>
      </c>
    </row>
    <row r="3091" spans="1:12" ht="25.5">
      <c r="A3091" s="41">
        <v>3042</v>
      </c>
      <c r="B3091" s="49" t="s">
        <v>2018</v>
      </c>
      <c r="C3091" s="51">
        <v>5.4000000000000003E-3</v>
      </c>
      <c r="D3091" s="51">
        <v>1.0800000000000001E-2</v>
      </c>
      <c r="E3091" s="51">
        <v>1.6199999999999999E-2</v>
      </c>
      <c r="F3091" s="51">
        <v>2.1600000000000001E-2</v>
      </c>
      <c r="G3091" s="51">
        <v>2.6999999999999996E-2</v>
      </c>
      <c r="H3091" s="51">
        <v>3.2399999999999998E-2</v>
      </c>
      <c r="I3091" s="51">
        <v>3.7799999999999993E-2</v>
      </c>
      <c r="J3091" s="51">
        <v>4.3199999999999995E-2</v>
      </c>
      <c r="K3091" s="51">
        <v>4.8599999999999997E-2</v>
      </c>
      <c r="L3091" s="52">
        <v>5.3999999999999992E-2</v>
      </c>
    </row>
    <row r="3092" spans="1:12" ht="38.25">
      <c r="A3092" s="41">
        <v>3043</v>
      </c>
      <c r="B3092" s="49" t="s">
        <v>2019</v>
      </c>
      <c r="C3092" s="51">
        <v>1.1460000000000001E-2</v>
      </c>
      <c r="D3092" s="51">
        <v>2.2920000000000003E-2</v>
      </c>
      <c r="E3092" s="51">
        <v>3.4380000000000008E-2</v>
      </c>
      <c r="F3092" s="51">
        <v>4.5840000000000006E-2</v>
      </c>
      <c r="G3092" s="51">
        <v>5.7300000000000004E-2</v>
      </c>
      <c r="H3092" s="51">
        <v>6.8760000000000016E-2</v>
      </c>
      <c r="I3092" s="51">
        <v>8.0220000000000014E-2</v>
      </c>
      <c r="J3092" s="51">
        <v>9.1680000000000011E-2</v>
      </c>
      <c r="K3092" s="51">
        <v>0.10314000000000002</v>
      </c>
      <c r="L3092" s="52">
        <v>0.11460000000000004</v>
      </c>
    </row>
    <row r="3093" spans="1:12" ht="38.25">
      <c r="A3093" s="41">
        <v>3044</v>
      </c>
      <c r="B3093" s="49" t="s">
        <v>1918</v>
      </c>
      <c r="C3093" s="51">
        <v>5.0000000000000001E-4</v>
      </c>
      <c r="D3093" s="51">
        <v>1E-3</v>
      </c>
      <c r="E3093" s="51">
        <v>1.5E-3</v>
      </c>
      <c r="F3093" s="51">
        <v>2E-3</v>
      </c>
      <c r="G3093" s="51">
        <v>2.5000000000000005E-3</v>
      </c>
      <c r="H3093" s="51">
        <v>3.0000000000000009E-3</v>
      </c>
      <c r="I3093" s="51">
        <v>3.5000000000000009E-3</v>
      </c>
      <c r="J3093" s="51">
        <v>4.000000000000001E-3</v>
      </c>
      <c r="K3093" s="51">
        <v>4.5000000000000014E-3</v>
      </c>
      <c r="L3093" s="52">
        <v>5.0000000000000018E-3</v>
      </c>
    </row>
    <row r="3094" spans="1:12" ht="38.25">
      <c r="A3094" s="41">
        <v>3045</v>
      </c>
      <c r="B3094" s="49" t="s">
        <v>1918</v>
      </c>
      <c r="C3094" s="51">
        <v>4.646666666666667E-3</v>
      </c>
      <c r="D3094" s="51">
        <v>9.293333333333334E-3</v>
      </c>
      <c r="E3094" s="51">
        <v>1.3940000000000001E-2</v>
      </c>
      <c r="F3094" s="51">
        <v>1.8586666666666668E-2</v>
      </c>
      <c r="G3094" s="51">
        <v>2.3233333333333335E-2</v>
      </c>
      <c r="H3094" s="51">
        <v>2.7880000000000002E-2</v>
      </c>
      <c r="I3094" s="51">
        <v>3.2526666666666669E-2</v>
      </c>
      <c r="J3094" s="51">
        <v>3.7173333333333336E-2</v>
      </c>
      <c r="K3094" s="51">
        <v>4.182000000000001E-2</v>
      </c>
      <c r="L3094" s="52">
        <v>4.6466666666666677E-2</v>
      </c>
    </row>
    <row r="3095" spans="1:12" ht="38.25">
      <c r="A3095" s="41">
        <v>3046</v>
      </c>
      <c r="B3095" s="49" t="s">
        <v>1918</v>
      </c>
      <c r="C3095" s="51">
        <v>4.5399999999999998E-3</v>
      </c>
      <c r="D3095" s="51">
        <v>9.0799999999999995E-3</v>
      </c>
      <c r="E3095" s="51">
        <v>1.362E-2</v>
      </c>
      <c r="F3095" s="51">
        <v>1.8159999999999999E-2</v>
      </c>
      <c r="G3095" s="51">
        <v>2.2700000000000001E-2</v>
      </c>
      <c r="H3095" s="51">
        <v>2.724E-2</v>
      </c>
      <c r="I3095" s="51">
        <v>3.1780000000000003E-2</v>
      </c>
      <c r="J3095" s="51">
        <v>3.6319999999999998E-2</v>
      </c>
      <c r="K3095" s="51">
        <v>4.086E-2</v>
      </c>
      <c r="L3095" s="52">
        <v>4.5400000000000003E-2</v>
      </c>
    </row>
    <row r="3096" spans="1:12" ht="38.25">
      <c r="A3096" s="41">
        <v>3047</v>
      </c>
      <c r="B3096" s="49" t="s">
        <v>1918</v>
      </c>
      <c r="C3096" s="51">
        <v>1.4000000000000002E-3</v>
      </c>
      <c r="D3096" s="51">
        <v>2.8000000000000004E-3</v>
      </c>
      <c r="E3096" s="51">
        <v>4.2000000000000006E-3</v>
      </c>
      <c r="F3096" s="51">
        <v>5.6000000000000008E-3</v>
      </c>
      <c r="G3096" s="51">
        <v>7.000000000000001E-3</v>
      </c>
      <c r="H3096" s="51">
        <v>8.4000000000000012E-3</v>
      </c>
      <c r="I3096" s="51">
        <v>9.8000000000000014E-3</v>
      </c>
      <c r="J3096" s="51">
        <v>1.1200000000000002E-2</v>
      </c>
      <c r="K3096" s="51">
        <v>1.2600000000000002E-2</v>
      </c>
      <c r="L3096" s="52">
        <v>1.4000000000000002E-2</v>
      </c>
    </row>
    <row r="3097" spans="1:12" ht="38.25">
      <c r="A3097" s="41">
        <v>3048</v>
      </c>
      <c r="B3097" s="49" t="s">
        <v>1918</v>
      </c>
      <c r="C3097" s="51">
        <v>1.3333333333333335E-3</v>
      </c>
      <c r="D3097" s="51">
        <v>2.666666666666667E-3</v>
      </c>
      <c r="E3097" s="51">
        <v>4.0000000000000001E-3</v>
      </c>
      <c r="F3097" s="51">
        <v>5.333333333333334E-3</v>
      </c>
      <c r="G3097" s="51">
        <v>6.6666666666666662E-3</v>
      </c>
      <c r="H3097" s="51">
        <v>8.0000000000000002E-3</v>
      </c>
      <c r="I3097" s="51">
        <v>9.3333333333333324E-3</v>
      </c>
      <c r="J3097" s="51">
        <v>1.0666666666666666E-2</v>
      </c>
      <c r="K3097" s="51">
        <v>1.2E-2</v>
      </c>
      <c r="L3097" s="52">
        <v>1.3333333333333332E-2</v>
      </c>
    </row>
    <row r="3098" spans="1:12" ht="38.25">
      <c r="A3098" s="41">
        <v>3049</v>
      </c>
      <c r="B3098" s="49" t="s">
        <v>1918</v>
      </c>
      <c r="C3098" s="51">
        <v>6.6666666666666675E-4</v>
      </c>
      <c r="D3098" s="51">
        <v>1.3333333333333335E-3</v>
      </c>
      <c r="E3098" s="51">
        <v>2E-3</v>
      </c>
      <c r="F3098" s="51">
        <v>2.666666666666667E-3</v>
      </c>
      <c r="G3098" s="51">
        <v>3.3333333333333331E-3</v>
      </c>
      <c r="H3098" s="51">
        <v>4.0000000000000001E-3</v>
      </c>
      <c r="I3098" s="51">
        <v>4.6666666666666662E-3</v>
      </c>
      <c r="J3098" s="51">
        <v>5.3333333333333332E-3</v>
      </c>
      <c r="K3098" s="51">
        <v>6.0000000000000001E-3</v>
      </c>
      <c r="L3098" s="52">
        <v>6.6666666666666662E-3</v>
      </c>
    </row>
    <row r="3099" spans="1:12" ht="38.25">
      <c r="A3099" s="41">
        <v>3050</v>
      </c>
      <c r="B3099" s="49" t="s">
        <v>1918</v>
      </c>
      <c r="C3099" s="51">
        <v>4.3333333333333331E-3</v>
      </c>
      <c r="D3099" s="51">
        <v>8.6666666666666663E-3</v>
      </c>
      <c r="E3099" s="51">
        <v>1.2999999999999999E-2</v>
      </c>
      <c r="F3099" s="51">
        <v>1.7333333333333333E-2</v>
      </c>
      <c r="G3099" s="51">
        <v>2.1666666666666667E-2</v>
      </c>
      <c r="H3099" s="51">
        <v>2.5999999999999999E-2</v>
      </c>
      <c r="I3099" s="51">
        <v>3.033333333333333E-2</v>
      </c>
      <c r="J3099" s="51">
        <v>3.4666666666666665E-2</v>
      </c>
      <c r="K3099" s="51">
        <v>3.9E-2</v>
      </c>
      <c r="L3099" s="52">
        <v>4.3333333333333335E-2</v>
      </c>
    </row>
    <row r="3100" spans="1:12" ht="38.25">
      <c r="A3100" s="41">
        <v>3051</v>
      </c>
      <c r="B3100" s="49" t="s">
        <v>1918</v>
      </c>
      <c r="C3100" s="51">
        <v>1.2333333333333332E-3</v>
      </c>
      <c r="D3100" s="51">
        <v>2.4666666666666665E-3</v>
      </c>
      <c r="E3100" s="51">
        <v>3.6999999999999997E-3</v>
      </c>
      <c r="F3100" s="51">
        <v>4.933333333333333E-3</v>
      </c>
      <c r="G3100" s="51">
        <v>6.1666666666666658E-3</v>
      </c>
      <c r="H3100" s="51">
        <v>7.3999999999999995E-3</v>
      </c>
      <c r="I3100" s="51">
        <v>8.6333333333333331E-3</v>
      </c>
      <c r="J3100" s="51">
        <v>9.8666666666666659E-3</v>
      </c>
      <c r="K3100" s="51">
        <v>1.11E-2</v>
      </c>
      <c r="L3100" s="52">
        <v>1.2333333333333335E-2</v>
      </c>
    </row>
    <row r="3101" spans="1:12" ht="38.25">
      <c r="A3101" s="41">
        <v>3052</v>
      </c>
      <c r="B3101" s="49" t="s">
        <v>1918</v>
      </c>
      <c r="C3101" s="51">
        <v>6.136666666666667E-3</v>
      </c>
      <c r="D3101" s="51">
        <v>1.2273333333333334E-2</v>
      </c>
      <c r="E3101" s="51">
        <v>1.8410000000000003E-2</v>
      </c>
      <c r="F3101" s="51">
        <v>2.4546666666666668E-2</v>
      </c>
      <c r="G3101" s="51">
        <v>3.0683333333333333E-2</v>
      </c>
      <c r="H3101" s="51">
        <v>3.6820000000000006E-2</v>
      </c>
      <c r="I3101" s="51">
        <v>4.2956666666666671E-2</v>
      </c>
      <c r="J3101" s="51">
        <v>4.9093333333333336E-2</v>
      </c>
      <c r="K3101" s="51">
        <v>5.5230000000000008E-2</v>
      </c>
      <c r="L3101" s="52">
        <v>6.136666666666668E-2</v>
      </c>
    </row>
    <row r="3102" spans="1:12" ht="38.25">
      <c r="A3102" s="41">
        <v>3053</v>
      </c>
      <c r="B3102" s="49" t="s">
        <v>1918</v>
      </c>
      <c r="C3102" s="51">
        <v>6.6666666666666656E-5</v>
      </c>
      <c r="D3102" s="51">
        <v>1.3333333333333331E-4</v>
      </c>
      <c r="E3102" s="51">
        <v>1.9999999999999998E-4</v>
      </c>
      <c r="F3102" s="51">
        <v>2.6666666666666663E-4</v>
      </c>
      <c r="G3102" s="51">
        <v>3.3333333333333332E-4</v>
      </c>
      <c r="H3102" s="51">
        <v>3.9999999999999996E-4</v>
      </c>
      <c r="I3102" s="51">
        <v>4.6666666666666661E-4</v>
      </c>
      <c r="J3102" s="51">
        <v>5.3333333333333325E-4</v>
      </c>
      <c r="K3102" s="51">
        <v>5.9999999999999995E-4</v>
      </c>
      <c r="L3102" s="52">
        <v>6.6666666666666664E-4</v>
      </c>
    </row>
    <row r="3103" spans="1:12" ht="38.25">
      <c r="A3103" s="41">
        <v>3054</v>
      </c>
      <c r="B3103" s="49" t="s">
        <v>1918</v>
      </c>
      <c r="C3103" s="51">
        <v>5.0000000000000002E-5</v>
      </c>
      <c r="D3103" s="51">
        <v>1E-4</v>
      </c>
      <c r="E3103" s="51">
        <v>1.5000000000000001E-4</v>
      </c>
      <c r="F3103" s="51">
        <v>2.0000000000000001E-4</v>
      </c>
      <c r="G3103" s="51">
        <v>2.5000000000000001E-4</v>
      </c>
      <c r="H3103" s="51">
        <v>3.0000000000000003E-4</v>
      </c>
      <c r="I3103" s="51">
        <v>3.5000000000000005E-4</v>
      </c>
      <c r="J3103" s="51">
        <v>4.0000000000000007E-4</v>
      </c>
      <c r="K3103" s="51">
        <v>4.500000000000001E-4</v>
      </c>
      <c r="L3103" s="52">
        <v>5.0000000000000012E-4</v>
      </c>
    </row>
    <row r="3104" spans="1:12" ht="38.25">
      <c r="A3104" s="41">
        <v>3055</v>
      </c>
      <c r="B3104" s="49" t="s">
        <v>1918</v>
      </c>
      <c r="C3104" s="51">
        <v>9.3333333333333324E-3</v>
      </c>
      <c r="D3104" s="51">
        <v>1.8666666666666665E-2</v>
      </c>
      <c r="E3104" s="51">
        <v>2.7999999999999997E-2</v>
      </c>
      <c r="F3104" s="51">
        <v>3.7333333333333329E-2</v>
      </c>
      <c r="G3104" s="51">
        <v>4.6666666666666662E-2</v>
      </c>
      <c r="H3104" s="51">
        <v>5.5999999999999994E-2</v>
      </c>
      <c r="I3104" s="51">
        <v>6.5333333333333327E-2</v>
      </c>
      <c r="J3104" s="51">
        <v>7.4666666666666659E-2</v>
      </c>
      <c r="K3104" s="51">
        <v>8.3999999999999977E-2</v>
      </c>
      <c r="L3104" s="52">
        <v>9.333333333333331E-2</v>
      </c>
    </row>
    <row r="3105" spans="1:12" ht="38.25">
      <c r="A3105" s="41">
        <v>3056</v>
      </c>
      <c r="B3105" s="49" t="s">
        <v>1918</v>
      </c>
      <c r="C3105" s="51">
        <v>1.7366666666666667E-3</v>
      </c>
      <c r="D3105" s="51">
        <v>3.4733333333333335E-3</v>
      </c>
      <c r="E3105" s="51">
        <v>5.2100000000000002E-3</v>
      </c>
      <c r="F3105" s="51">
        <v>6.946666666666667E-3</v>
      </c>
      <c r="G3105" s="51">
        <v>8.6833333333333328E-3</v>
      </c>
      <c r="H3105" s="51">
        <v>1.0419999999999999E-2</v>
      </c>
      <c r="I3105" s="51">
        <v>1.2156666666666666E-2</v>
      </c>
      <c r="J3105" s="51">
        <v>1.3893333333333334E-2</v>
      </c>
      <c r="K3105" s="51">
        <v>1.5630000000000002E-2</v>
      </c>
      <c r="L3105" s="52">
        <v>1.7366666666666669E-2</v>
      </c>
    </row>
    <row r="3106" spans="1:12" ht="38.25">
      <c r="A3106" s="41">
        <v>3057</v>
      </c>
      <c r="B3106" s="49" t="s">
        <v>1918</v>
      </c>
      <c r="C3106" s="51">
        <v>6.8866666666666659E-3</v>
      </c>
      <c r="D3106" s="51">
        <v>1.3773333333333332E-2</v>
      </c>
      <c r="E3106" s="51">
        <v>2.0659999999999998E-2</v>
      </c>
      <c r="F3106" s="51">
        <v>2.7546666666666664E-2</v>
      </c>
      <c r="G3106" s="51">
        <v>3.443333333333333E-2</v>
      </c>
      <c r="H3106" s="51">
        <v>4.1320000000000003E-2</v>
      </c>
      <c r="I3106" s="51">
        <v>4.8206666666666668E-2</v>
      </c>
      <c r="J3106" s="51">
        <v>5.5093333333333327E-2</v>
      </c>
      <c r="K3106" s="51">
        <v>6.1979999999999993E-2</v>
      </c>
      <c r="L3106" s="52">
        <v>6.8866666666666659E-2</v>
      </c>
    </row>
    <row r="3107" spans="1:12" ht="38.25">
      <c r="A3107" s="41">
        <v>3058</v>
      </c>
      <c r="B3107" s="49" t="s">
        <v>1918</v>
      </c>
      <c r="C3107" s="51">
        <v>2.5666666666666667E-3</v>
      </c>
      <c r="D3107" s="51">
        <v>5.1333333333333335E-3</v>
      </c>
      <c r="E3107" s="51">
        <v>7.7000000000000002E-3</v>
      </c>
      <c r="F3107" s="51">
        <v>1.0266666666666667E-2</v>
      </c>
      <c r="G3107" s="51">
        <v>1.2833333333333334E-2</v>
      </c>
      <c r="H3107" s="51">
        <v>1.54E-2</v>
      </c>
      <c r="I3107" s="51">
        <v>1.7966666666666666E-2</v>
      </c>
      <c r="J3107" s="51">
        <v>2.0533333333333334E-2</v>
      </c>
      <c r="K3107" s="51">
        <v>2.3100000000000002E-2</v>
      </c>
      <c r="L3107" s="52">
        <v>2.5666666666666667E-2</v>
      </c>
    </row>
    <row r="3108" spans="1:12" ht="38.25">
      <c r="A3108" s="41">
        <v>3059</v>
      </c>
      <c r="B3108" s="49" t="s">
        <v>1918</v>
      </c>
      <c r="C3108" s="51">
        <v>6.0533333333333324E-3</v>
      </c>
      <c r="D3108" s="51">
        <v>1.2106666666666665E-2</v>
      </c>
      <c r="E3108" s="51">
        <v>1.8159999999999996E-2</v>
      </c>
      <c r="F3108" s="51">
        <v>2.421333333333333E-2</v>
      </c>
      <c r="G3108" s="51">
        <v>3.0266666666666664E-2</v>
      </c>
      <c r="H3108" s="51">
        <v>3.6319999999999998E-2</v>
      </c>
      <c r="I3108" s="51">
        <v>4.2373333333333332E-2</v>
      </c>
      <c r="J3108" s="51">
        <v>4.842666666666666E-2</v>
      </c>
      <c r="K3108" s="51">
        <v>5.4480000000000001E-2</v>
      </c>
      <c r="L3108" s="52">
        <v>6.0533333333333328E-2</v>
      </c>
    </row>
    <row r="3109" spans="1:12" ht="38.25">
      <c r="A3109" s="41">
        <v>3060</v>
      </c>
      <c r="B3109" s="49" t="s">
        <v>1918</v>
      </c>
      <c r="C3109" s="51">
        <v>4.5333333333333337E-4</v>
      </c>
      <c r="D3109" s="51">
        <v>9.0666666666666673E-4</v>
      </c>
      <c r="E3109" s="51">
        <v>1.3600000000000001E-3</v>
      </c>
      <c r="F3109" s="51">
        <v>1.8133333333333335E-3</v>
      </c>
      <c r="G3109" s="51">
        <v>2.2666666666666668E-3</v>
      </c>
      <c r="H3109" s="51">
        <v>2.7199999999999998E-3</v>
      </c>
      <c r="I3109" s="51">
        <v>3.1733333333333331E-3</v>
      </c>
      <c r="J3109" s="51">
        <v>3.6266666666666669E-3</v>
      </c>
      <c r="K3109" s="51">
        <v>4.0800000000000003E-3</v>
      </c>
      <c r="L3109" s="52">
        <v>4.5333333333333337E-3</v>
      </c>
    </row>
    <row r="3110" spans="1:12" ht="38.25">
      <c r="A3110" s="41">
        <v>3061</v>
      </c>
      <c r="B3110" s="49" t="s">
        <v>1918</v>
      </c>
      <c r="C3110" s="51">
        <v>4.9999999999999992E-3</v>
      </c>
      <c r="D3110" s="51">
        <v>9.9999999999999985E-3</v>
      </c>
      <c r="E3110" s="51">
        <v>1.4999999999999998E-2</v>
      </c>
      <c r="F3110" s="51">
        <v>1.9999999999999997E-2</v>
      </c>
      <c r="G3110" s="51">
        <v>2.5000000000000001E-2</v>
      </c>
      <c r="H3110" s="51">
        <v>0.03</v>
      </c>
      <c r="I3110" s="51">
        <v>3.5000000000000003E-2</v>
      </c>
      <c r="J3110" s="51">
        <v>0.04</v>
      </c>
      <c r="K3110" s="51">
        <v>4.5000000000000005E-2</v>
      </c>
      <c r="L3110" s="52">
        <v>0.05</v>
      </c>
    </row>
    <row r="3111" spans="1:12" ht="38.25">
      <c r="A3111" s="41">
        <v>3062</v>
      </c>
      <c r="B3111" s="49" t="s">
        <v>1918</v>
      </c>
      <c r="C3111" s="51">
        <v>6.0000000000000006E-4</v>
      </c>
      <c r="D3111" s="51">
        <v>1.2000000000000001E-3</v>
      </c>
      <c r="E3111" s="51">
        <v>1.8000000000000002E-3</v>
      </c>
      <c r="F3111" s="51">
        <v>2.4000000000000002E-3</v>
      </c>
      <c r="G3111" s="51">
        <v>3.0000000000000001E-3</v>
      </c>
      <c r="H3111" s="51">
        <v>3.6000000000000003E-3</v>
      </c>
      <c r="I3111" s="51">
        <v>4.2000000000000006E-3</v>
      </c>
      <c r="J3111" s="51">
        <v>4.8000000000000004E-3</v>
      </c>
      <c r="K3111" s="51">
        <v>5.4000000000000012E-3</v>
      </c>
      <c r="L3111" s="52">
        <v>6.0000000000000019E-3</v>
      </c>
    </row>
    <row r="3112" spans="1:12" ht="25.5">
      <c r="A3112" s="41">
        <v>3063</v>
      </c>
      <c r="B3112" s="49" t="s">
        <v>2020</v>
      </c>
      <c r="C3112" s="51">
        <v>6.6666666666666662E-3</v>
      </c>
      <c r="D3112" s="51">
        <v>1.3333333333333332E-2</v>
      </c>
      <c r="E3112" s="51">
        <v>1.9999999999999997E-2</v>
      </c>
      <c r="F3112" s="51">
        <v>2.6666666666666665E-2</v>
      </c>
      <c r="G3112" s="51">
        <v>3.3333333333333333E-2</v>
      </c>
      <c r="H3112" s="51">
        <v>0.04</v>
      </c>
      <c r="I3112" s="51">
        <v>4.6666666666666669E-2</v>
      </c>
      <c r="J3112" s="51">
        <v>5.333333333333333E-2</v>
      </c>
      <c r="K3112" s="51">
        <v>0.06</v>
      </c>
      <c r="L3112" s="52">
        <v>6.6666666666666666E-2</v>
      </c>
    </row>
    <row r="3113" spans="1:12" ht="12.75">
      <c r="A3113" s="41">
        <v>3064</v>
      </c>
      <c r="B3113" s="49" t="s">
        <v>2021</v>
      </c>
      <c r="C3113" s="51">
        <v>3.3499999999999997E-3</v>
      </c>
      <c r="D3113" s="51">
        <v>6.6999999999999994E-3</v>
      </c>
      <c r="E3113" s="51">
        <v>1.005E-2</v>
      </c>
      <c r="F3113" s="51">
        <v>1.3399999999999999E-2</v>
      </c>
      <c r="G3113" s="51">
        <v>1.6750000000000001E-2</v>
      </c>
      <c r="H3113" s="51">
        <v>2.01E-2</v>
      </c>
      <c r="I3113" s="51">
        <v>2.3449999999999999E-2</v>
      </c>
      <c r="J3113" s="51">
        <v>2.6799999999999997E-2</v>
      </c>
      <c r="K3113" s="51">
        <v>3.015E-2</v>
      </c>
      <c r="L3113" s="52">
        <v>3.3500000000000002E-2</v>
      </c>
    </row>
    <row r="3114" spans="1:12" ht="51">
      <c r="A3114" s="41">
        <v>3065</v>
      </c>
      <c r="B3114" s="49" t="s">
        <v>2022</v>
      </c>
      <c r="C3114" s="51">
        <v>3.1000000000000005E-4</v>
      </c>
      <c r="D3114" s="51">
        <v>6.2000000000000011E-4</v>
      </c>
      <c r="E3114" s="51">
        <v>9.3000000000000016E-4</v>
      </c>
      <c r="F3114" s="51">
        <v>1.2400000000000002E-3</v>
      </c>
      <c r="G3114" s="51">
        <v>1.5500000000000002E-3</v>
      </c>
      <c r="H3114" s="51">
        <v>1.8600000000000001E-3</v>
      </c>
      <c r="I3114" s="51">
        <v>2.1700000000000001E-3</v>
      </c>
      <c r="J3114" s="51">
        <v>2.48E-3</v>
      </c>
      <c r="K3114" s="51">
        <v>2.7899999999999999E-3</v>
      </c>
      <c r="L3114" s="52">
        <v>3.1000000000000003E-3</v>
      </c>
    </row>
    <row r="3115" spans="1:12" ht="51">
      <c r="A3115" s="41">
        <v>3066</v>
      </c>
      <c r="B3115" s="49" t="s">
        <v>2022</v>
      </c>
      <c r="C3115" s="51">
        <v>1.3166666666666669E-3</v>
      </c>
      <c r="D3115" s="51">
        <v>2.6333333333333339E-3</v>
      </c>
      <c r="E3115" s="51">
        <v>3.9500000000000004E-3</v>
      </c>
      <c r="F3115" s="51">
        <v>5.2666666666666678E-3</v>
      </c>
      <c r="G3115" s="51">
        <v>6.5833333333333334E-3</v>
      </c>
      <c r="H3115" s="51">
        <v>7.9000000000000008E-3</v>
      </c>
      <c r="I3115" s="51">
        <v>9.2166666666666664E-3</v>
      </c>
      <c r="J3115" s="51">
        <v>1.0533333333333334E-2</v>
      </c>
      <c r="K3115" s="51">
        <v>1.1850000000000001E-2</v>
      </c>
      <c r="L3115" s="52">
        <v>1.3166666666666667E-2</v>
      </c>
    </row>
    <row r="3116" spans="1:12" ht="51">
      <c r="A3116" s="41">
        <v>3067</v>
      </c>
      <c r="B3116" s="49" t="s">
        <v>2022</v>
      </c>
      <c r="C3116" s="51">
        <v>6.0000000000000006E-4</v>
      </c>
      <c r="D3116" s="51">
        <v>1.2000000000000001E-3</v>
      </c>
      <c r="E3116" s="51">
        <v>1.8000000000000002E-3</v>
      </c>
      <c r="F3116" s="51">
        <v>2.4000000000000002E-3</v>
      </c>
      <c r="G3116" s="51">
        <v>3.0000000000000001E-3</v>
      </c>
      <c r="H3116" s="51">
        <v>3.6000000000000003E-3</v>
      </c>
      <c r="I3116" s="51">
        <v>4.2000000000000006E-3</v>
      </c>
      <c r="J3116" s="51">
        <v>4.8000000000000004E-3</v>
      </c>
      <c r="K3116" s="51">
        <v>5.4000000000000012E-3</v>
      </c>
      <c r="L3116" s="52">
        <v>6.0000000000000019E-3</v>
      </c>
    </row>
    <row r="3117" spans="1:12" ht="12.75">
      <c r="A3117" s="41">
        <v>3068</v>
      </c>
      <c r="B3117" s="49" t="s">
        <v>1989</v>
      </c>
      <c r="C3117" s="51">
        <v>6.6333333333333327E-4</v>
      </c>
      <c r="D3117" s="51">
        <v>1.3266666666666665E-3</v>
      </c>
      <c r="E3117" s="51">
        <v>1.9899999999999996E-3</v>
      </c>
      <c r="F3117" s="51">
        <v>2.6533333333333331E-3</v>
      </c>
      <c r="G3117" s="51">
        <v>3.3166666666666665E-3</v>
      </c>
      <c r="H3117" s="51">
        <v>3.98E-3</v>
      </c>
      <c r="I3117" s="51">
        <v>4.6433333333333335E-3</v>
      </c>
      <c r="J3117" s="51">
        <v>5.306666666666667E-3</v>
      </c>
      <c r="K3117" s="51">
        <v>5.9699999999999996E-3</v>
      </c>
      <c r="L3117" s="52">
        <v>6.6333333333333331E-3</v>
      </c>
    </row>
    <row r="3118" spans="1:12" ht="51">
      <c r="A3118" s="41">
        <v>3069</v>
      </c>
      <c r="B3118" s="49" t="s">
        <v>2023</v>
      </c>
      <c r="C3118" s="51">
        <v>6.4000000000000003E-3</v>
      </c>
      <c r="D3118" s="51">
        <v>1.2800000000000001E-2</v>
      </c>
      <c r="E3118" s="51">
        <v>1.9200000000000002E-2</v>
      </c>
      <c r="F3118" s="51">
        <v>2.5600000000000001E-2</v>
      </c>
      <c r="G3118" s="51">
        <v>3.2000000000000001E-2</v>
      </c>
      <c r="H3118" s="51">
        <v>3.8400000000000004E-2</v>
      </c>
      <c r="I3118" s="51">
        <v>4.4800000000000006E-2</v>
      </c>
      <c r="J3118" s="51">
        <v>5.1200000000000009E-2</v>
      </c>
      <c r="K3118" s="51">
        <v>5.7600000000000012E-2</v>
      </c>
      <c r="L3118" s="52">
        <v>6.4000000000000015E-2</v>
      </c>
    </row>
    <row r="3119" spans="1:12" ht="12.75">
      <c r="A3119" s="41">
        <v>3070</v>
      </c>
      <c r="B3119" s="49" t="s">
        <v>2024</v>
      </c>
      <c r="C3119" s="51">
        <v>1.2066666666666667E-3</v>
      </c>
      <c r="D3119" s="51">
        <v>2.4133333333333333E-3</v>
      </c>
      <c r="E3119" s="51">
        <v>3.62E-3</v>
      </c>
      <c r="F3119" s="51">
        <v>4.8266666666666666E-3</v>
      </c>
      <c r="G3119" s="51">
        <v>6.0333333333333333E-3</v>
      </c>
      <c r="H3119" s="51">
        <v>7.2399999999999999E-3</v>
      </c>
      <c r="I3119" s="51">
        <v>8.4466666666666666E-3</v>
      </c>
      <c r="J3119" s="51">
        <v>9.6533333333333332E-3</v>
      </c>
      <c r="K3119" s="51">
        <v>1.086E-2</v>
      </c>
      <c r="L3119" s="52">
        <v>1.2066666666666667E-2</v>
      </c>
    </row>
    <row r="3120" spans="1:12" ht="12.75">
      <c r="A3120" s="41">
        <v>3071</v>
      </c>
      <c r="B3120" s="49" t="s">
        <v>2024</v>
      </c>
      <c r="C3120" s="51">
        <v>2.0033333333333335E-3</v>
      </c>
      <c r="D3120" s="51">
        <v>4.0066666666666671E-3</v>
      </c>
      <c r="E3120" s="51">
        <v>6.0100000000000006E-3</v>
      </c>
      <c r="F3120" s="51">
        <v>8.0133333333333341E-3</v>
      </c>
      <c r="G3120" s="51">
        <v>1.0016666666666667E-2</v>
      </c>
      <c r="H3120" s="51">
        <v>1.2019999999999999E-2</v>
      </c>
      <c r="I3120" s="51">
        <v>1.4023333333333332E-2</v>
      </c>
      <c r="J3120" s="51">
        <v>1.6026666666666665E-2</v>
      </c>
      <c r="K3120" s="51">
        <v>1.8029999999999997E-2</v>
      </c>
      <c r="L3120" s="52">
        <v>2.003333333333333E-2</v>
      </c>
    </row>
    <row r="3121" spans="1:12" ht="25.5">
      <c r="A3121" s="41">
        <v>3072</v>
      </c>
      <c r="B3121" s="49" t="s">
        <v>1829</v>
      </c>
      <c r="C3121" s="51">
        <v>1.0146666666666668E-2</v>
      </c>
      <c r="D3121" s="51">
        <v>2.0293333333333337E-2</v>
      </c>
      <c r="E3121" s="51">
        <v>3.0440000000000005E-2</v>
      </c>
      <c r="F3121" s="51">
        <v>4.0586666666666674E-2</v>
      </c>
      <c r="G3121" s="51">
        <v>5.0733333333333339E-2</v>
      </c>
      <c r="H3121" s="51">
        <v>6.088000000000001E-2</v>
      </c>
      <c r="I3121" s="51">
        <v>7.1026666666666682E-2</v>
      </c>
      <c r="J3121" s="51">
        <v>8.1173333333333347E-2</v>
      </c>
      <c r="K3121" s="51">
        <v>9.1320000000000026E-2</v>
      </c>
      <c r="L3121" s="52">
        <v>0.1014666666666667</v>
      </c>
    </row>
    <row r="3122" spans="1:12" ht="25.5">
      <c r="A3122" s="41">
        <v>3073</v>
      </c>
      <c r="B3122" s="49" t="s">
        <v>2025</v>
      </c>
      <c r="C3122" s="51">
        <v>2.2099999999999997E-3</v>
      </c>
      <c r="D3122" s="51">
        <v>4.4199999999999995E-3</v>
      </c>
      <c r="E3122" s="51">
        <v>6.6299999999999987E-3</v>
      </c>
      <c r="F3122" s="51">
        <v>8.8399999999999989E-3</v>
      </c>
      <c r="G3122" s="51">
        <v>1.1049999999999999E-2</v>
      </c>
      <c r="H3122" s="51">
        <v>1.3259999999999997E-2</v>
      </c>
      <c r="I3122" s="51">
        <v>1.5469999999999998E-2</v>
      </c>
      <c r="J3122" s="51">
        <v>1.7679999999999998E-2</v>
      </c>
      <c r="K3122" s="51">
        <v>1.9889999999999998E-2</v>
      </c>
      <c r="L3122" s="52">
        <v>2.2099999999999998E-2</v>
      </c>
    </row>
    <row r="3123" spans="1:12" ht="25.5">
      <c r="A3123" s="41">
        <v>3074</v>
      </c>
      <c r="B3123" s="49" t="s">
        <v>2025</v>
      </c>
      <c r="C3123" s="51">
        <v>7.9399999999999991E-3</v>
      </c>
      <c r="D3123" s="51">
        <v>1.5879999999999998E-2</v>
      </c>
      <c r="E3123" s="51">
        <v>2.3819999999999997E-2</v>
      </c>
      <c r="F3123" s="51">
        <v>3.1759999999999997E-2</v>
      </c>
      <c r="G3123" s="51">
        <v>3.9699999999999999E-2</v>
      </c>
      <c r="H3123" s="51">
        <v>4.7639999999999995E-2</v>
      </c>
      <c r="I3123" s="51">
        <v>5.5579999999999991E-2</v>
      </c>
      <c r="J3123" s="51">
        <v>6.3519999999999993E-2</v>
      </c>
      <c r="K3123" s="51">
        <v>7.1459999999999982E-2</v>
      </c>
      <c r="L3123" s="52">
        <v>7.9399999999999971E-2</v>
      </c>
    </row>
    <row r="3124" spans="1:12" ht="63.75">
      <c r="A3124" s="41">
        <v>3075</v>
      </c>
      <c r="B3124" s="49" t="s">
        <v>2026</v>
      </c>
      <c r="C3124" s="51">
        <v>3.0733333333333333E-3</v>
      </c>
      <c r="D3124" s="51">
        <v>6.1466666666666666E-3</v>
      </c>
      <c r="E3124" s="51">
        <v>9.219999999999999E-3</v>
      </c>
      <c r="F3124" s="51">
        <v>1.2293333333333333E-2</v>
      </c>
      <c r="G3124" s="51">
        <v>1.5366666666666664E-2</v>
      </c>
      <c r="H3124" s="51">
        <v>1.8439999999999998E-2</v>
      </c>
      <c r="I3124" s="51">
        <v>2.1513333333333329E-2</v>
      </c>
      <c r="J3124" s="51">
        <v>2.4586666666666666E-2</v>
      </c>
      <c r="K3124" s="51">
        <v>2.7659999999999997E-2</v>
      </c>
      <c r="L3124" s="52">
        <v>3.0733333333333328E-2</v>
      </c>
    </row>
    <row r="3125" spans="1:12" ht="25.5">
      <c r="A3125" s="41">
        <v>3076</v>
      </c>
      <c r="B3125" s="49" t="s">
        <v>2027</v>
      </c>
      <c r="C3125" s="51">
        <v>7.5499999999999994E-3</v>
      </c>
      <c r="D3125" s="51">
        <v>1.5099999999999999E-2</v>
      </c>
      <c r="E3125" s="51">
        <v>2.2649999999999997E-2</v>
      </c>
      <c r="F3125" s="51">
        <v>3.0199999999999998E-2</v>
      </c>
      <c r="G3125" s="51">
        <v>3.7749999999999999E-2</v>
      </c>
      <c r="H3125" s="51">
        <v>4.53E-2</v>
      </c>
      <c r="I3125" s="51">
        <v>5.2849999999999994E-2</v>
      </c>
      <c r="J3125" s="51">
        <v>6.0399999999999995E-2</v>
      </c>
      <c r="K3125" s="51">
        <v>6.7949999999999997E-2</v>
      </c>
      <c r="L3125" s="52">
        <v>7.5499999999999998E-2</v>
      </c>
    </row>
    <row r="3126" spans="1:12" ht="25.5">
      <c r="A3126" s="41">
        <v>3077</v>
      </c>
      <c r="B3126" s="49" t="s">
        <v>1900</v>
      </c>
      <c r="C3126" s="51">
        <v>3.6333333333333324E-4</v>
      </c>
      <c r="D3126" s="51">
        <v>7.2666666666666648E-4</v>
      </c>
      <c r="E3126" s="51">
        <v>1.0899999999999998E-3</v>
      </c>
      <c r="F3126" s="51">
        <v>1.453333333333333E-3</v>
      </c>
      <c r="G3126" s="51">
        <v>1.8166666666666665E-3</v>
      </c>
      <c r="H3126" s="51">
        <v>2.1799999999999996E-3</v>
      </c>
      <c r="I3126" s="51">
        <v>2.5433333333333332E-3</v>
      </c>
      <c r="J3126" s="51">
        <v>2.9066666666666663E-3</v>
      </c>
      <c r="K3126" s="51">
        <v>3.2699999999999995E-3</v>
      </c>
      <c r="L3126" s="52">
        <v>3.633333333333333E-3</v>
      </c>
    </row>
    <row r="3127" spans="1:12" ht="25.5">
      <c r="A3127" s="41">
        <v>3078</v>
      </c>
      <c r="B3127" s="49" t="s">
        <v>1900</v>
      </c>
      <c r="C3127" s="51">
        <v>1.9299999999999999E-3</v>
      </c>
      <c r="D3127" s="51">
        <v>3.8599999999999997E-3</v>
      </c>
      <c r="E3127" s="51">
        <v>5.79E-3</v>
      </c>
      <c r="F3127" s="51">
        <v>7.7199999999999994E-3</v>
      </c>
      <c r="G3127" s="51">
        <v>9.6500000000000006E-3</v>
      </c>
      <c r="H3127" s="51">
        <v>1.158E-2</v>
      </c>
      <c r="I3127" s="51">
        <v>1.3509999999999999E-2</v>
      </c>
      <c r="J3127" s="51">
        <v>1.5439999999999999E-2</v>
      </c>
      <c r="K3127" s="51">
        <v>1.737E-2</v>
      </c>
      <c r="L3127" s="52">
        <v>1.9300000000000001E-2</v>
      </c>
    </row>
    <row r="3128" spans="1:12" ht="25.5">
      <c r="A3128" s="41">
        <v>3079</v>
      </c>
      <c r="B3128" s="49" t="s">
        <v>1900</v>
      </c>
      <c r="C3128" s="51">
        <v>1.9299999999999999E-3</v>
      </c>
      <c r="D3128" s="51">
        <v>3.8599999999999997E-3</v>
      </c>
      <c r="E3128" s="51">
        <v>5.79E-3</v>
      </c>
      <c r="F3128" s="51">
        <v>7.7199999999999994E-3</v>
      </c>
      <c r="G3128" s="51">
        <v>9.6500000000000006E-3</v>
      </c>
      <c r="H3128" s="51">
        <v>1.158E-2</v>
      </c>
      <c r="I3128" s="51">
        <v>1.3509999999999999E-2</v>
      </c>
      <c r="J3128" s="51">
        <v>1.5439999999999999E-2</v>
      </c>
      <c r="K3128" s="51">
        <v>1.737E-2</v>
      </c>
      <c r="L3128" s="52">
        <v>1.9300000000000001E-2</v>
      </c>
    </row>
    <row r="3129" spans="1:12" ht="25.5">
      <c r="A3129" s="41">
        <v>3080</v>
      </c>
      <c r="B3129" s="49" t="s">
        <v>1900</v>
      </c>
      <c r="C3129" s="51">
        <v>2.0933333333333333E-3</v>
      </c>
      <c r="D3129" s="51">
        <v>4.1866666666666667E-3</v>
      </c>
      <c r="E3129" s="51">
        <v>6.28E-3</v>
      </c>
      <c r="F3129" s="51">
        <v>8.3733333333333333E-3</v>
      </c>
      <c r="G3129" s="51">
        <v>1.0466666666666669E-2</v>
      </c>
      <c r="H3129" s="51">
        <v>1.2560000000000002E-2</v>
      </c>
      <c r="I3129" s="51">
        <v>1.4653333333333338E-2</v>
      </c>
      <c r="J3129" s="51">
        <v>1.674666666666667E-2</v>
      </c>
      <c r="K3129" s="51">
        <v>1.8840000000000006E-2</v>
      </c>
      <c r="L3129" s="52">
        <v>2.0933333333333339E-2</v>
      </c>
    </row>
    <row r="3130" spans="1:12" ht="25.5">
      <c r="A3130" s="41">
        <v>3081</v>
      </c>
      <c r="B3130" s="49" t="s">
        <v>1900</v>
      </c>
      <c r="C3130" s="51">
        <v>3.3800000000000006E-3</v>
      </c>
      <c r="D3130" s="51">
        <v>6.7600000000000013E-3</v>
      </c>
      <c r="E3130" s="51">
        <v>1.0140000000000001E-2</v>
      </c>
      <c r="F3130" s="51">
        <v>1.3520000000000003E-2</v>
      </c>
      <c r="G3130" s="51">
        <v>1.6900000000000002E-2</v>
      </c>
      <c r="H3130" s="51">
        <v>2.0279999999999999E-2</v>
      </c>
      <c r="I3130" s="51">
        <v>2.366E-2</v>
      </c>
      <c r="J3130" s="51">
        <v>2.7040000000000002E-2</v>
      </c>
      <c r="K3130" s="51">
        <v>3.0419999999999999E-2</v>
      </c>
      <c r="L3130" s="52">
        <v>3.3799999999999997E-2</v>
      </c>
    </row>
    <row r="3131" spans="1:12" ht="38.25">
      <c r="A3131" s="41">
        <v>3082</v>
      </c>
      <c r="B3131" s="49" t="s">
        <v>1976</v>
      </c>
      <c r="C3131" s="51">
        <v>7.1799999999999998E-3</v>
      </c>
      <c r="D3131" s="51">
        <v>1.436E-2</v>
      </c>
      <c r="E3131" s="51">
        <v>2.154E-2</v>
      </c>
      <c r="F3131" s="51">
        <v>2.8719999999999999E-2</v>
      </c>
      <c r="G3131" s="51">
        <v>3.5900000000000001E-2</v>
      </c>
      <c r="H3131" s="51">
        <v>4.3080000000000007E-2</v>
      </c>
      <c r="I3131" s="51">
        <v>5.0260000000000006E-2</v>
      </c>
      <c r="J3131" s="51">
        <v>5.7440000000000005E-2</v>
      </c>
      <c r="K3131" s="51">
        <v>6.4620000000000011E-2</v>
      </c>
      <c r="L3131" s="52">
        <v>7.1800000000000017E-2</v>
      </c>
    </row>
    <row r="3132" spans="1:12" ht="25.5">
      <c r="A3132" s="41">
        <v>3083</v>
      </c>
      <c r="B3132" s="49" t="s">
        <v>2028</v>
      </c>
      <c r="C3132" s="51">
        <v>3.3333333333333328E-5</v>
      </c>
      <c r="D3132" s="51">
        <v>6.6666666666666656E-5</v>
      </c>
      <c r="E3132" s="51">
        <v>9.9999999999999991E-5</v>
      </c>
      <c r="F3132" s="51">
        <v>1.3333333333333331E-4</v>
      </c>
      <c r="G3132" s="51">
        <v>1.6666666666666666E-4</v>
      </c>
      <c r="H3132" s="51">
        <v>1.9999999999999998E-4</v>
      </c>
      <c r="I3132" s="51">
        <v>2.333333333333333E-4</v>
      </c>
      <c r="J3132" s="51">
        <v>2.6666666666666663E-4</v>
      </c>
      <c r="K3132" s="51">
        <v>2.9999999999999997E-4</v>
      </c>
      <c r="L3132" s="52">
        <v>3.3333333333333332E-4</v>
      </c>
    </row>
    <row r="3133" spans="1:12" ht="38.25">
      <c r="A3133" s="41">
        <v>3084</v>
      </c>
      <c r="B3133" s="49" t="s">
        <v>1903</v>
      </c>
      <c r="C3133" s="51">
        <v>1.8666666666666666E-3</v>
      </c>
      <c r="D3133" s="51">
        <v>3.7333333333333333E-3</v>
      </c>
      <c r="E3133" s="51">
        <v>5.5999999999999999E-3</v>
      </c>
      <c r="F3133" s="51">
        <v>7.4666666666666666E-3</v>
      </c>
      <c r="G3133" s="51">
        <v>9.3333333333333341E-3</v>
      </c>
      <c r="H3133" s="51">
        <v>1.1200000000000002E-2</v>
      </c>
      <c r="I3133" s="51">
        <v>1.3066666666666667E-2</v>
      </c>
      <c r="J3133" s="51">
        <v>1.4933333333333333E-2</v>
      </c>
      <c r="K3133" s="51">
        <v>1.6799999999999999E-2</v>
      </c>
      <c r="L3133" s="52">
        <v>1.8666666666666665E-2</v>
      </c>
    </row>
    <row r="3134" spans="1:12" ht="12.75">
      <c r="A3134" s="41">
        <v>3085</v>
      </c>
      <c r="B3134" s="49" t="s">
        <v>2029</v>
      </c>
      <c r="C3134" s="51">
        <v>3.6999999999999997E-3</v>
      </c>
      <c r="D3134" s="51">
        <v>7.3999999999999995E-3</v>
      </c>
      <c r="E3134" s="51">
        <v>1.1099999999999999E-2</v>
      </c>
      <c r="F3134" s="51">
        <v>1.4799999999999999E-2</v>
      </c>
      <c r="G3134" s="51">
        <v>1.8499999999999996E-2</v>
      </c>
      <c r="H3134" s="51">
        <v>2.2199999999999998E-2</v>
      </c>
      <c r="I3134" s="51">
        <v>2.5899999999999992E-2</v>
      </c>
      <c r="J3134" s="51">
        <v>2.9599999999999994E-2</v>
      </c>
      <c r="K3134" s="51">
        <v>3.3299999999999989E-2</v>
      </c>
      <c r="L3134" s="52">
        <v>3.6999999999999991E-2</v>
      </c>
    </row>
    <row r="3135" spans="1:12" ht="12.75">
      <c r="A3135" s="41">
        <v>3086</v>
      </c>
      <c r="B3135" s="49" t="s">
        <v>2030</v>
      </c>
      <c r="C3135" s="51">
        <v>2.8000000000000004E-3</v>
      </c>
      <c r="D3135" s="51">
        <v>5.6000000000000008E-3</v>
      </c>
      <c r="E3135" s="51">
        <v>8.4000000000000012E-3</v>
      </c>
      <c r="F3135" s="51">
        <v>1.1200000000000002E-2</v>
      </c>
      <c r="G3135" s="51">
        <v>1.4000000000000002E-2</v>
      </c>
      <c r="H3135" s="51">
        <v>1.6800000000000002E-2</v>
      </c>
      <c r="I3135" s="51">
        <v>1.9600000000000003E-2</v>
      </c>
      <c r="J3135" s="51">
        <v>2.2400000000000003E-2</v>
      </c>
      <c r="K3135" s="51">
        <v>2.5200000000000004E-2</v>
      </c>
      <c r="L3135" s="52">
        <v>2.8000000000000004E-2</v>
      </c>
    </row>
    <row r="3136" spans="1:12" ht="51">
      <c r="A3136" s="41">
        <v>3087</v>
      </c>
      <c r="B3136" s="49" t="s">
        <v>2031</v>
      </c>
      <c r="C3136" s="51">
        <v>2.4000000000000003E-4</v>
      </c>
      <c r="D3136" s="51">
        <v>4.8000000000000007E-4</v>
      </c>
      <c r="E3136" s="51">
        <v>7.2000000000000015E-4</v>
      </c>
      <c r="F3136" s="51">
        <v>9.6000000000000013E-4</v>
      </c>
      <c r="G3136" s="51">
        <v>1.2000000000000001E-3</v>
      </c>
      <c r="H3136" s="51">
        <v>1.4400000000000001E-3</v>
      </c>
      <c r="I3136" s="51">
        <v>1.6800000000000001E-3</v>
      </c>
      <c r="J3136" s="51">
        <v>1.9200000000000003E-3</v>
      </c>
      <c r="K3136" s="51">
        <v>2.16E-3</v>
      </c>
      <c r="L3136" s="52">
        <v>2.4000000000000002E-3</v>
      </c>
    </row>
    <row r="3137" spans="1:12" ht="12.75">
      <c r="A3137" s="41">
        <v>3088</v>
      </c>
      <c r="B3137" s="49" t="s">
        <v>2032</v>
      </c>
      <c r="C3137" s="51">
        <v>4.6666666666666665E-5</v>
      </c>
      <c r="D3137" s="51">
        <v>9.333333333333333E-5</v>
      </c>
      <c r="E3137" s="51">
        <v>1.3999999999999999E-4</v>
      </c>
      <c r="F3137" s="51">
        <v>1.8666666666666666E-4</v>
      </c>
      <c r="G3137" s="51">
        <v>2.333333333333333E-4</v>
      </c>
      <c r="H3137" s="51">
        <v>2.7999999999999998E-4</v>
      </c>
      <c r="I3137" s="51">
        <v>3.2666666666666662E-4</v>
      </c>
      <c r="J3137" s="51">
        <v>3.7333333333333326E-4</v>
      </c>
      <c r="K3137" s="51">
        <v>4.1999999999999991E-4</v>
      </c>
      <c r="L3137" s="52">
        <v>4.6666666666666655E-4</v>
      </c>
    </row>
    <row r="3138" spans="1:12" ht="12.75">
      <c r="A3138" s="41">
        <v>3089</v>
      </c>
      <c r="B3138" s="49" t="s">
        <v>2033</v>
      </c>
      <c r="C3138" s="51">
        <v>7.7066666666666664E-3</v>
      </c>
      <c r="D3138" s="51">
        <v>1.5413333333333333E-2</v>
      </c>
      <c r="E3138" s="51">
        <v>2.3119999999999998E-2</v>
      </c>
      <c r="F3138" s="51">
        <v>3.0826666666666665E-2</v>
      </c>
      <c r="G3138" s="51">
        <v>3.8533333333333329E-2</v>
      </c>
      <c r="H3138" s="51">
        <v>4.6239999999999989E-2</v>
      </c>
      <c r="I3138" s="51">
        <v>5.3946666666666657E-2</v>
      </c>
      <c r="J3138" s="51">
        <v>6.1653333333333324E-2</v>
      </c>
      <c r="K3138" s="51">
        <v>6.9359999999999977E-2</v>
      </c>
      <c r="L3138" s="52">
        <v>7.7066666666666644E-2</v>
      </c>
    </row>
    <row r="3139" spans="1:12" ht="25.5">
      <c r="A3139" s="41">
        <v>3090</v>
      </c>
      <c r="B3139" s="41" t="s">
        <v>2034</v>
      </c>
      <c r="C3139" s="41">
        <v>2.4E-2</v>
      </c>
      <c r="D3139" s="41">
        <v>4.8000000000000001E-2</v>
      </c>
      <c r="E3139" s="41">
        <v>7.2000000000000008E-2</v>
      </c>
      <c r="F3139" s="41">
        <v>9.6000000000000002E-2</v>
      </c>
      <c r="G3139" s="41">
        <v>0.12</v>
      </c>
      <c r="H3139" s="41">
        <v>0.14400000000000002</v>
      </c>
      <c r="I3139" s="41">
        <v>0.16800000000000001</v>
      </c>
      <c r="J3139" s="41">
        <v>0.192</v>
      </c>
      <c r="K3139" s="41">
        <v>0.21600000000000003</v>
      </c>
      <c r="L3139" s="41">
        <v>0.24000000000000005</v>
      </c>
    </row>
    <row r="3140" spans="1:12" ht="25.5">
      <c r="A3140" s="41">
        <v>3091</v>
      </c>
      <c r="B3140" s="41" t="s">
        <v>2034</v>
      </c>
      <c r="C3140" s="41">
        <v>1.7279999999999998</v>
      </c>
      <c r="D3140" s="41">
        <v>3.4559999999999995</v>
      </c>
      <c r="E3140" s="41">
        <v>5.1839999999999993</v>
      </c>
      <c r="F3140" s="41">
        <v>6.911999999999999</v>
      </c>
      <c r="G3140" s="41">
        <v>8.64</v>
      </c>
      <c r="H3140" s="41">
        <v>10.368</v>
      </c>
      <c r="I3140" s="41">
        <v>12.096</v>
      </c>
      <c r="J3140" s="41">
        <v>13.823999999999998</v>
      </c>
      <c r="K3140" s="41">
        <v>15.551999999999998</v>
      </c>
      <c r="L3140" s="41">
        <v>17.279999999999998</v>
      </c>
    </row>
    <row r="3141" spans="1:12" ht="12.75">
      <c r="A3141" s="94" t="s">
        <v>2035</v>
      </c>
      <c r="B3141" s="94"/>
      <c r="C3141" s="43">
        <f>SUM(C2766:C3140)</f>
        <v>5.1190866666666661</v>
      </c>
      <c r="D3141" s="43">
        <f t="shared" ref="D3141:L3141" si="15">SUM(D2766:D3140)</f>
        <v>10.238173333333332</v>
      </c>
      <c r="E3141" s="43">
        <f t="shared" si="15"/>
        <v>15.357259999999982</v>
      </c>
      <c r="F3141" s="43">
        <f t="shared" si="15"/>
        <v>20.476346666666664</v>
      </c>
      <c r="G3141" s="43">
        <f t="shared" si="15"/>
        <v>25.595433333333339</v>
      </c>
      <c r="H3141" s="43">
        <f t="shared" si="15"/>
        <v>30.714519999999958</v>
      </c>
      <c r="I3141" s="43">
        <f t="shared" si="15"/>
        <v>35.833606666666682</v>
      </c>
      <c r="J3141" s="43">
        <f t="shared" si="15"/>
        <v>40.952693333333329</v>
      </c>
      <c r="K3141" s="43">
        <f t="shared" si="15"/>
        <v>46.071780000000018</v>
      </c>
      <c r="L3141" s="43">
        <f t="shared" si="15"/>
        <v>51.190866666666679</v>
      </c>
    </row>
    <row r="3142" spans="1:12" ht="12.75">
      <c r="A3142" s="95" t="s">
        <v>2036</v>
      </c>
      <c r="B3142" s="95"/>
      <c r="C3142" s="95"/>
      <c r="D3142" s="95"/>
      <c r="E3142" s="95"/>
      <c r="F3142" s="95"/>
      <c r="G3142" s="95"/>
      <c r="H3142" s="95"/>
      <c r="I3142" s="95"/>
      <c r="J3142" s="95"/>
      <c r="K3142" s="95"/>
      <c r="L3142" s="95"/>
    </row>
    <row r="3143" spans="1:12" ht="12.75">
      <c r="A3143" s="41">
        <v>3092</v>
      </c>
      <c r="B3143" s="45" t="s">
        <v>2037</v>
      </c>
      <c r="C3143" s="51">
        <v>9.6000000000000002E-2</v>
      </c>
      <c r="D3143" s="51">
        <v>0.192</v>
      </c>
      <c r="E3143" s="51">
        <v>0.28800000000000003</v>
      </c>
      <c r="F3143" s="51">
        <v>0.38400000000000001</v>
      </c>
      <c r="G3143" s="51">
        <v>0.48</v>
      </c>
      <c r="H3143" s="51">
        <v>0.57600000000000007</v>
      </c>
      <c r="I3143" s="51">
        <v>0.67200000000000004</v>
      </c>
      <c r="J3143" s="51">
        <v>0.76800000000000002</v>
      </c>
      <c r="K3143" s="51">
        <v>0.8640000000000001</v>
      </c>
      <c r="L3143" s="52">
        <v>0.96000000000000019</v>
      </c>
    </row>
    <row r="3144" spans="1:12" ht="12.75">
      <c r="A3144" s="41">
        <v>3093</v>
      </c>
      <c r="B3144" s="45" t="s">
        <v>2038</v>
      </c>
      <c r="C3144" s="51">
        <v>2.4E-2</v>
      </c>
      <c r="D3144" s="51">
        <v>4.8000000000000001E-2</v>
      </c>
      <c r="E3144" s="51">
        <v>7.2000000000000008E-2</v>
      </c>
      <c r="F3144" s="51">
        <v>9.6000000000000002E-2</v>
      </c>
      <c r="G3144" s="51">
        <v>0.12</v>
      </c>
      <c r="H3144" s="51">
        <v>0.14400000000000002</v>
      </c>
      <c r="I3144" s="51">
        <v>0.16800000000000001</v>
      </c>
      <c r="J3144" s="51">
        <v>0.192</v>
      </c>
      <c r="K3144" s="51">
        <v>0.21600000000000003</v>
      </c>
      <c r="L3144" s="52">
        <v>0.24000000000000005</v>
      </c>
    </row>
    <row r="3145" spans="1:12" ht="25.5">
      <c r="A3145" s="41">
        <v>3094</v>
      </c>
      <c r="B3145" s="45" t="s">
        <v>2039</v>
      </c>
      <c r="C3145" s="51">
        <v>2.4E-2</v>
      </c>
      <c r="D3145" s="51">
        <v>4.8000000000000001E-2</v>
      </c>
      <c r="E3145" s="51">
        <v>7.2000000000000008E-2</v>
      </c>
      <c r="F3145" s="51">
        <v>9.6000000000000002E-2</v>
      </c>
      <c r="G3145" s="51">
        <v>0.12</v>
      </c>
      <c r="H3145" s="51">
        <v>0.14400000000000002</v>
      </c>
      <c r="I3145" s="51">
        <v>0.16800000000000001</v>
      </c>
      <c r="J3145" s="51">
        <v>0.192</v>
      </c>
      <c r="K3145" s="51">
        <v>0.21600000000000003</v>
      </c>
      <c r="L3145" s="52">
        <v>0.24000000000000005</v>
      </c>
    </row>
    <row r="3146" spans="1:12" ht="25.5">
      <c r="A3146" s="41">
        <v>3095</v>
      </c>
      <c r="B3146" s="45" t="s">
        <v>2040</v>
      </c>
      <c r="C3146" s="51">
        <v>0.31200000000000006</v>
      </c>
      <c r="D3146" s="51">
        <v>0.62400000000000011</v>
      </c>
      <c r="E3146" s="51">
        <v>0.93600000000000017</v>
      </c>
      <c r="F3146" s="51">
        <v>1.2480000000000002</v>
      </c>
      <c r="G3146" s="51">
        <v>1.56</v>
      </c>
      <c r="H3146" s="51">
        <v>1.8719999999999999</v>
      </c>
      <c r="I3146" s="51">
        <v>2.1840000000000002</v>
      </c>
      <c r="J3146" s="51">
        <v>2.496</v>
      </c>
      <c r="K3146" s="51">
        <v>2.8079999999999998</v>
      </c>
      <c r="L3146" s="52">
        <v>3.12</v>
      </c>
    </row>
    <row r="3147" spans="1:12" ht="12.75">
      <c r="A3147" s="41">
        <v>3096</v>
      </c>
      <c r="B3147" s="45" t="s">
        <v>2041</v>
      </c>
      <c r="C3147" s="51">
        <v>7.2000000000000008E-2</v>
      </c>
      <c r="D3147" s="51">
        <v>0.14400000000000002</v>
      </c>
      <c r="E3147" s="51">
        <v>0.21600000000000003</v>
      </c>
      <c r="F3147" s="51">
        <v>0.28800000000000003</v>
      </c>
      <c r="G3147" s="51">
        <v>0.36</v>
      </c>
      <c r="H3147" s="51">
        <v>0.43199999999999994</v>
      </c>
      <c r="I3147" s="51">
        <v>0.504</v>
      </c>
      <c r="J3147" s="51">
        <v>0.57599999999999996</v>
      </c>
      <c r="K3147" s="51">
        <v>0.64799999999999991</v>
      </c>
      <c r="L3147" s="52">
        <v>0.71999999999999986</v>
      </c>
    </row>
    <row r="3148" spans="1:12" ht="12.75">
      <c r="A3148" s="41">
        <v>3097</v>
      </c>
      <c r="B3148" s="45" t="s">
        <v>2042</v>
      </c>
      <c r="C3148" s="51">
        <v>7.2000000000000008E-2</v>
      </c>
      <c r="D3148" s="51">
        <v>0.14400000000000002</v>
      </c>
      <c r="E3148" s="51">
        <v>0.21600000000000003</v>
      </c>
      <c r="F3148" s="51">
        <v>0.28800000000000003</v>
      </c>
      <c r="G3148" s="51">
        <v>0.36</v>
      </c>
      <c r="H3148" s="51">
        <v>0.43199999999999994</v>
      </c>
      <c r="I3148" s="51">
        <v>0.504</v>
      </c>
      <c r="J3148" s="51">
        <v>0.57599999999999996</v>
      </c>
      <c r="K3148" s="51">
        <v>0.64799999999999991</v>
      </c>
      <c r="L3148" s="52">
        <v>0.71999999999999986</v>
      </c>
    </row>
    <row r="3149" spans="1:12" ht="12.75">
      <c r="A3149" s="41">
        <v>3098</v>
      </c>
      <c r="B3149" s="45" t="s">
        <v>2042</v>
      </c>
      <c r="C3149" s="51">
        <v>0.48</v>
      </c>
      <c r="D3149" s="51">
        <v>0.96</v>
      </c>
      <c r="E3149" s="51">
        <v>1.44</v>
      </c>
      <c r="F3149" s="51">
        <v>1.92</v>
      </c>
      <c r="G3149" s="51">
        <v>2.4000000000000004</v>
      </c>
      <c r="H3149" s="51">
        <v>2.8800000000000003</v>
      </c>
      <c r="I3149" s="51">
        <v>3.3600000000000003</v>
      </c>
      <c r="J3149" s="51">
        <v>3.84</v>
      </c>
      <c r="K3149" s="51">
        <v>4.32</v>
      </c>
      <c r="L3149" s="52">
        <v>4.8</v>
      </c>
    </row>
    <row r="3150" spans="1:12" ht="12.75">
      <c r="A3150" s="41">
        <v>3099</v>
      </c>
      <c r="B3150" s="45" t="s">
        <v>2043</v>
      </c>
      <c r="C3150" s="51">
        <v>2.4E-2</v>
      </c>
      <c r="D3150" s="51">
        <v>4.8000000000000001E-2</v>
      </c>
      <c r="E3150" s="51">
        <v>7.2000000000000008E-2</v>
      </c>
      <c r="F3150" s="51">
        <v>9.6000000000000002E-2</v>
      </c>
      <c r="G3150" s="51">
        <v>0.12</v>
      </c>
      <c r="H3150" s="51">
        <v>0.14400000000000002</v>
      </c>
      <c r="I3150" s="51">
        <v>0.16800000000000001</v>
      </c>
      <c r="J3150" s="51">
        <v>0.192</v>
      </c>
      <c r="K3150" s="51">
        <v>0.21600000000000003</v>
      </c>
      <c r="L3150" s="52">
        <v>0.24000000000000005</v>
      </c>
    </row>
    <row r="3151" spans="1:12" ht="12.75">
      <c r="A3151" s="41">
        <v>3100</v>
      </c>
      <c r="B3151" s="45" t="s">
        <v>2044</v>
      </c>
      <c r="C3151" s="51">
        <v>7.2000000000000008E-2</v>
      </c>
      <c r="D3151" s="51">
        <v>0.14400000000000002</v>
      </c>
      <c r="E3151" s="51">
        <v>0.21600000000000003</v>
      </c>
      <c r="F3151" s="51">
        <v>0.28800000000000003</v>
      </c>
      <c r="G3151" s="51">
        <v>0.36</v>
      </c>
      <c r="H3151" s="51">
        <v>0.43199999999999994</v>
      </c>
      <c r="I3151" s="51">
        <v>0.504</v>
      </c>
      <c r="J3151" s="51">
        <v>0.57599999999999996</v>
      </c>
      <c r="K3151" s="51">
        <v>0.64799999999999991</v>
      </c>
      <c r="L3151" s="52">
        <v>0.71999999999999986</v>
      </c>
    </row>
    <row r="3152" spans="1:12" ht="25.5">
      <c r="A3152" s="41">
        <v>3101</v>
      </c>
      <c r="B3152" s="45" t="s">
        <v>2039</v>
      </c>
      <c r="C3152" s="51">
        <v>0.192</v>
      </c>
      <c r="D3152" s="51">
        <v>0.38400000000000001</v>
      </c>
      <c r="E3152" s="51">
        <v>0.57600000000000007</v>
      </c>
      <c r="F3152" s="51">
        <v>0.76800000000000002</v>
      </c>
      <c r="G3152" s="51">
        <v>0.96</v>
      </c>
      <c r="H3152" s="51">
        <v>1.1520000000000001</v>
      </c>
      <c r="I3152" s="51">
        <v>1.3440000000000001</v>
      </c>
      <c r="J3152" s="51">
        <v>1.536</v>
      </c>
      <c r="K3152" s="51">
        <v>1.7280000000000002</v>
      </c>
      <c r="L3152" s="52">
        <v>1.9200000000000004</v>
      </c>
    </row>
    <row r="3153" spans="1:12" ht="25.5">
      <c r="A3153" s="41">
        <v>3102</v>
      </c>
      <c r="B3153" s="45" t="s">
        <v>2039</v>
      </c>
      <c r="C3153" s="51">
        <v>2.4E-2</v>
      </c>
      <c r="D3153" s="51">
        <v>4.8000000000000001E-2</v>
      </c>
      <c r="E3153" s="51">
        <v>7.2000000000000008E-2</v>
      </c>
      <c r="F3153" s="51">
        <v>9.6000000000000002E-2</v>
      </c>
      <c r="G3153" s="51">
        <v>0.12</v>
      </c>
      <c r="H3153" s="51">
        <v>0.14400000000000002</v>
      </c>
      <c r="I3153" s="51">
        <v>0.16800000000000001</v>
      </c>
      <c r="J3153" s="51">
        <v>0.192</v>
      </c>
      <c r="K3153" s="51">
        <v>0.21600000000000003</v>
      </c>
      <c r="L3153" s="52">
        <v>0.24000000000000005</v>
      </c>
    </row>
    <row r="3154" spans="1:12" ht="12.75">
      <c r="A3154" s="41">
        <v>3103</v>
      </c>
      <c r="B3154" s="45" t="s">
        <v>2045</v>
      </c>
      <c r="C3154" s="51">
        <v>2.4E-2</v>
      </c>
      <c r="D3154" s="51">
        <v>4.8000000000000001E-2</v>
      </c>
      <c r="E3154" s="51">
        <v>7.2000000000000008E-2</v>
      </c>
      <c r="F3154" s="51">
        <v>9.6000000000000002E-2</v>
      </c>
      <c r="G3154" s="51">
        <v>0.12</v>
      </c>
      <c r="H3154" s="51">
        <v>0.14400000000000002</v>
      </c>
      <c r="I3154" s="51">
        <v>0.16800000000000001</v>
      </c>
      <c r="J3154" s="51">
        <v>0.192</v>
      </c>
      <c r="K3154" s="51">
        <v>0.21600000000000003</v>
      </c>
      <c r="L3154" s="52">
        <v>0.24000000000000005</v>
      </c>
    </row>
    <row r="3155" spans="1:12" ht="12.75">
      <c r="A3155" s="41">
        <v>3104</v>
      </c>
      <c r="B3155" s="45" t="s">
        <v>2045</v>
      </c>
      <c r="C3155" s="51">
        <v>0.21599999999999997</v>
      </c>
      <c r="D3155" s="51">
        <v>0.43199999999999994</v>
      </c>
      <c r="E3155" s="51">
        <v>0.64799999999999991</v>
      </c>
      <c r="F3155" s="51">
        <v>0.86399999999999988</v>
      </c>
      <c r="G3155" s="51">
        <v>1.08</v>
      </c>
      <c r="H3155" s="51">
        <v>1.296</v>
      </c>
      <c r="I3155" s="51">
        <v>1.512</v>
      </c>
      <c r="J3155" s="51">
        <v>1.7279999999999998</v>
      </c>
      <c r="K3155" s="51">
        <v>1.9439999999999997</v>
      </c>
      <c r="L3155" s="52">
        <v>2.1599999999999997</v>
      </c>
    </row>
    <row r="3156" spans="1:12" ht="12.75">
      <c r="A3156" s="41">
        <v>3105</v>
      </c>
      <c r="B3156" s="45" t="s">
        <v>2046</v>
      </c>
      <c r="C3156" s="51">
        <v>2.4E-2</v>
      </c>
      <c r="D3156" s="51">
        <v>4.8000000000000001E-2</v>
      </c>
      <c r="E3156" s="51">
        <v>7.2000000000000008E-2</v>
      </c>
      <c r="F3156" s="51">
        <v>9.6000000000000002E-2</v>
      </c>
      <c r="G3156" s="51">
        <v>0.12</v>
      </c>
      <c r="H3156" s="51">
        <v>0.14400000000000002</v>
      </c>
      <c r="I3156" s="51">
        <v>0.16800000000000001</v>
      </c>
      <c r="J3156" s="51">
        <v>0.192</v>
      </c>
      <c r="K3156" s="51">
        <v>0.21600000000000003</v>
      </c>
      <c r="L3156" s="52">
        <v>0.24000000000000005</v>
      </c>
    </row>
    <row r="3157" spans="1:12" ht="12.75">
      <c r="A3157" s="41">
        <v>3106</v>
      </c>
      <c r="B3157" s="45" t="s">
        <v>2046</v>
      </c>
      <c r="C3157" s="51">
        <v>2.4E-2</v>
      </c>
      <c r="D3157" s="51">
        <v>4.8000000000000001E-2</v>
      </c>
      <c r="E3157" s="51">
        <v>7.2000000000000008E-2</v>
      </c>
      <c r="F3157" s="51">
        <v>9.6000000000000002E-2</v>
      </c>
      <c r="G3157" s="51">
        <v>0.12</v>
      </c>
      <c r="H3157" s="51">
        <v>0.14400000000000002</v>
      </c>
      <c r="I3157" s="51">
        <v>0.16800000000000001</v>
      </c>
      <c r="J3157" s="51">
        <v>0.192</v>
      </c>
      <c r="K3157" s="51">
        <v>0.21600000000000003</v>
      </c>
      <c r="L3157" s="52">
        <v>0.24000000000000005</v>
      </c>
    </row>
    <row r="3158" spans="1:12" ht="12.75">
      <c r="A3158" s="41">
        <v>3107</v>
      </c>
      <c r="B3158" s="45" t="s">
        <v>2047</v>
      </c>
      <c r="C3158" s="51">
        <v>7.2000000000000008E-2</v>
      </c>
      <c r="D3158" s="51">
        <v>0.14400000000000002</v>
      </c>
      <c r="E3158" s="51">
        <v>0.21600000000000003</v>
      </c>
      <c r="F3158" s="51">
        <v>0.28800000000000003</v>
      </c>
      <c r="G3158" s="51">
        <v>0.36</v>
      </c>
      <c r="H3158" s="51">
        <v>0.43199999999999994</v>
      </c>
      <c r="I3158" s="51">
        <v>0.504</v>
      </c>
      <c r="J3158" s="51">
        <v>0.57599999999999996</v>
      </c>
      <c r="K3158" s="51">
        <v>0.64799999999999991</v>
      </c>
      <c r="L3158" s="52">
        <v>0.71999999999999986</v>
      </c>
    </row>
    <row r="3159" spans="1:12" ht="51">
      <c r="A3159" s="41">
        <v>3108</v>
      </c>
      <c r="B3159" s="45" t="s">
        <v>2048</v>
      </c>
      <c r="C3159" s="51">
        <v>9.6000000000000002E-2</v>
      </c>
      <c r="D3159" s="51">
        <v>0.192</v>
      </c>
      <c r="E3159" s="51">
        <v>0.28800000000000003</v>
      </c>
      <c r="F3159" s="51">
        <v>0.38400000000000001</v>
      </c>
      <c r="G3159" s="51">
        <v>0.48</v>
      </c>
      <c r="H3159" s="51">
        <v>0.57600000000000007</v>
      </c>
      <c r="I3159" s="51">
        <v>0.67200000000000004</v>
      </c>
      <c r="J3159" s="51">
        <v>0.76800000000000002</v>
      </c>
      <c r="K3159" s="51">
        <v>0.8640000000000001</v>
      </c>
      <c r="L3159" s="52">
        <v>0.96000000000000019</v>
      </c>
    </row>
    <row r="3160" spans="1:12" ht="12.75">
      <c r="A3160" s="41">
        <v>3109</v>
      </c>
      <c r="B3160" s="45" t="s">
        <v>2049</v>
      </c>
      <c r="C3160" s="51">
        <v>2.4E-2</v>
      </c>
      <c r="D3160" s="51">
        <v>4.8000000000000001E-2</v>
      </c>
      <c r="E3160" s="51">
        <v>7.2000000000000008E-2</v>
      </c>
      <c r="F3160" s="51">
        <v>9.6000000000000002E-2</v>
      </c>
      <c r="G3160" s="51">
        <v>0.12</v>
      </c>
      <c r="H3160" s="51">
        <v>0.14400000000000002</v>
      </c>
      <c r="I3160" s="51">
        <v>0.16800000000000001</v>
      </c>
      <c r="J3160" s="51">
        <v>0.192</v>
      </c>
      <c r="K3160" s="51">
        <v>0.21600000000000003</v>
      </c>
      <c r="L3160" s="52">
        <v>0.24000000000000005</v>
      </c>
    </row>
    <row r="3161" spans="1:12" ht="12.75">
      <c r="A3161" s="41">
        <v>3110</v>
      </c>
      <c r="B3161" s="45" t="s">
        <v>2049</v>
      </c>
      <c r="C3161" s="51">
        <v>4.8000000000000001E-2</v>
      </c>
      <c r="D3161" s="51">
        <v>9.6000000000000002E-2</v>
      </c>
      <c r="E3161" s="51">
        <v>0.14400000000000002</v>
      </c>
      <c r="F3161" s="51">
        <v>0.192</v>
      </c>
      <c r="G3161" s="51">
        <v>0.24</v>
      </c>
      <c r="H3161" s="51">
        <v>0.28800000000000003</v>
      </c>
      <c r="I3161" s="51">
        <v>0.33600000000000002</v>
      </c>
      <c r="J3161" s="51">
        <v>0.38400000000000001</v>
      </c>
      <c r="K3161" s="51">
        <v>0.43200000000000005</v>
      </c>
      <c r="L3161" s="52">
        <v>0.48000000000000009</v>
      </c>
    </row>
    <row r="3162" spans="1:12" ht="12.75">
      <c r="A3162" s="41">
        <v>3111</v>
      </c>
      <c r="B3162" s="45" t="s">
        <v>2050</v>
      </c>
      <c r="C3162" s="51">
        <v>2.4E-2</v>
      </c>
      <c r="D3162" s="51">
        <v>4.8000000000000001E-2</v>
      </c>
      <c r="E3162" s="51">
        <v>7.2000000000000008E-2</v>
      </c>
      <c r="F3162" s="51">
        <v>9.6000000000000002E-2</v>
      </c>
      <c r="G3162" s="51">
        <v>0.12</v>
      </c>
      <c r="H3162" s="51">
        <v>0.14400000000000002</v>
      </c>
      <c r="I3162" s="51">
        <v>0.16800000000000001</v>
      </c>
      <c r="J3162" s="51">
        <v>0.192</v>
      </c>
      <c r="K3162" s="51">
        <v>0.21600000000000003</v>
      </c>
      <c r="L3162" s="52">
        <v>0.24000000000000005</v>
      </c>
    </row>
    <row r="3163" spans="1:12" ht="12.75">
      <c r="A3163" s="41">
        <v>3112</v>
      </c>
      <c r="B3163" s="45" t="s">
        <v>2051</v>
      </c>
      <c r="C3163" s="51">
        <v>2.4E-2</v>
      </c>
      <c r="D3163" s="51">
        <v>4.8000000000000001E-2</v>
      </c>
      <c r="E3163" s="51">
        <v>7.2000000000000008E-2</v>
      </c>
      <c r="F3163" s="51">
        <v>9.6000000000000002E-2</v>
      </c>
      <c r="G3163" s="51">
        <v>0.12</v>
      </c>
      <c r="H3163" s="51">
        <v>0.14400000000000002</v>
      </c>
      <c r="I3163" s="51">
        <v>0.16800000000000001</v>
      </c>
      <c r="J3163" s="51">
        <v>0.192</v>
      </c>
      <c r="K3163" s="51">
        <v>0.21600000000000003</v>
      </c>
      <c r="L3163" s="52">
        <v>0.24000000000000005</v>
      </c>
    </row>
    <row r="3164" spans="1:12" ht="12.75">
      <c r="A3164" s="41">
        <v>3113</v>
      </c>
      <c r="B3164" s="45" t="s">
        <v>2052</v>
      </c>
      <c r="C3164" s="51">
        <v>2.4E-2</v>
      </c>
      <c r="D3164" s="51">
        <v>4.8000000000000001E-2</v>
      </c>
      <c r="E3164" s="51">
        <v>7.2000000000000008E-2</v>
      </c>
      <c r="F3164" s="51">
        <v>9.6000000000000002E-2</v>
      </c>
      <c r="G3164" s="51">
        <v>0.12</v>
      </c>
      <c r="H3164" s="51">
        <v>0.14400000000000002</v>
      </c>
      <c r="I3164" s="51">
        <v>0.16800000000000001</v>
      </c>
      <c r="J3164" s="51">
        <v>0.192</v>
      </c>
      <c r="K3164" s="51">
        <v>0.21600000000000003</v>
      </c>
      <c r="L3164" s="52">
        <v>0.24000000000000005</v>
      </c>
    </row>
    <row r="3165" spans="1:12" ht="12.75">
      <c r="A3165" s="41">
        <v>3114</v>
      </c>
      <c r="B3165" s="45" t="s">
        <v>2053</v>
      </c>
      <c r="C3165" s="51">
        <v>2.4E-2</v>
      </c>
      <c r="D3165" s="51">
        <v>4.8000000000000001E-2</v>
      </c>
      <c r="E3165" s="51">
        <v>7.2000000000000008E-2</v>
      </c>
      <c r="F3165" s="51">
        <v>9.6000000000000002E-2</v>
      </c>
      <c r="G3165" s="51">
        <v>0.12</v>
      </c>
      <c r="H3165" s="51">
        <v>0.14400000000000002</v>
      </c>
      <c r="I3165" s="51">
        <v>0.16800000000000001</v>
      </c>
      <c r="J3165" s="51">
        <v>0.192</v>
      </c>
      <c r="K3165" s="51">
        <v>0.21600000000000003</v>
      </c>
      <c r="L3165" s="52">
        <v>0.24000000000000005</v>
      </c>
    </row>
    <row r="3166" spans="1:12" ht="12.75">
      <c r="A3166" s="41">
        <v>3115</v>
      </c>
      <c r="B3166" s="45" t="s">
        <v>2054</v>
      </c>
      <c r="C3166" s="51">
        <v>2.4E-2</v>
      </c>
      <c r="D3166" s="51">
        <v>4.8000000000000001E-2</v>
      </c>
      <c r="E3166" s="51">
        <v>7.2000000000000008E-2</v>
      </c>
      <c r="F3166" s="51">
        <v>9.6000000000000002E-2</v>
      </c>
      <c r="G3166" s="51">
        <v>0.12</v>
      </c>
      <c r="H3166" s="51">
        <v>0.14400000000000002</v>
      </c>
      <c r="I3166" s="51">
        <v>0.16800000000000001</v>
      </c>
      <c r="J3166" s="51">
        <v>0.192</v>
      </c>
      <c r="K3166" s="51">
        <v>0.21600000000000003</v>
      </c>
      <c r="L3166" s="52">
        <v>0.24000000000000005</v>
      </c>
    </row>
    <row r="3167" spans="1:12" ht="12.75">
      <c r="A3167" s="41">
        <v>3116</v>
      </c>
      <c r="B3167" s="45" t="s">
        <v>2055</v>
      </c>
      <c r="C3167" s="51">
        <v>4.8000000000000001E-2</v>
      </c>
      <c r="D3167" s="51">
        <v>9.6000000000000002E-2</v>
      </c>
      <c r="E3167" s="51">
        <v>0.14400000000000002</v>
      </c>
      <c r="F3167" s="51">
        <v>0.192</v>
      </c>
      <c r="G3167" s="51">
        <v>0.24</v>
      </c>
      <c r="H3167" s="51">
        <v>0.28800000000000003</v>
      </c>
      <c r="I3167" s="51">
        <v>0.33600000000000002</v>
      </c>
      <c r="J3167" s="51">
        <v>0.38400000000000001</v>
      </c>
      <c r="K3167" s="51">
        <v>0.43200000000000005</v>
      </c>
      <c r="L3167" s="52">
        <v>0.48000000000000009</v>
      </c>
    </row>
    <row r="3168" spans="1:12" ht="12.75">
      <c r="A3168" s="41">
        <v>3117</v>
      </c>
      <c r="B3168" s="45" t="s">
        <v>2056</v>
      </c>
      <c r="C3168" s="51">
        <v>2.4E-2</v>
      </c>
      <c r="D3168" s="51">
        <v>4.8000000000000001E-2</v>
      </c>
      <c r="E3168" s="51">
        <v>7.2000000000000008E-2</v>
      </c>
      <c r="F3168" s="51">
        <v>9.6000000000000002E-2</v>
      </c>
      <c r="G3168" s="51">
        <v>0.12</v>
      </c>
      <c r="H3168" s="51">
        <v>0.14400000000000002</v>
      </c>
      <c r="I3168" s="51">
        <v>0.16800000000000001</v>
      </c>
      <c r="J3168" s="51">
        <v>0.192</v>
      </c>
      <c r="K3168" s="51">
        <v>0.21600000000000003</v>
      </c>
      <c r="L3168" s="52">
        <v>0.24000000000000005</v>
      </c>
    </row>
    <row r="3169" spans="1:12" ht="12.75">
      <c r="A3169" s="41">
        <v>3118</v>
      </c>
      <c r="B3169" s="45" t="s">
        <v>2057</v>
      </c>
      <c r="C3169" s="51">
        <v>2.4E-2</v>
      </c>
      <c r="D3169" s="51">
        <v>4.8000000000000001E-2</v>
      </c>
      <c r="E3169" s="51">
        <v>7.2000000000000008E-2</v>
      </c>
      <c r="F3169" s="51">
        <v>9.6000000000000002E-2</v>
      </c>
      <c r="G3169" s="51">
        <v>0.12</v>
      </c>
      <c r="H3169" s="51">
        <v>0.14400000000000002</v>
      </c>
      <c r="I3169" s="51">
        <v>0.16800000000000001</v>
      </c>
      <c r="J3169" s="51">
        <v>0.192</v>
      </c>
      <c r="K3169" s="51">
        <v>0.21600000000000003</v>
      </c>
      <c r="L3169" s="52">
        <v>0.24000000000000005</v>
      </c>
    </row>
    <row r="3170" spans="1:12" ht="25.5">
      <c r="A3170" s="41">
        <v>3119</v>
      </c>
      <c r="B3170" s="45" t="s">
        <v>2058</v>
      </c>
      <c r="C3170" s="51">
        <v>2.4E-2</v>
      </c>
      <c r="D3170" s="51">
        <v>4.8000000000000001E-2</v>
      </c>
      <c r="E3170" s="51">
        <v>7.2000000000000008E-2</v>
      </c>
      <c r="F3170" s="51">
        <v>9.6000000000000002E-2</v>
      </c>
      <c r="G3170" s="51">
        <v>0.12</v>
      </c>
      <c r="H3170" s="51">
        <v>0.14400000000000002</v>
      </c>
      <c r="I3170" s="51">
        <v>0.16800000000000001</v>
      </c>
      <c r="J3170" s="51">
        <v>0.192</v>
      </c>
      <c r="K3170" s="51">
        <v>0.21600000000000003</v>
      </c>
      <c r="L3170" s="52">
        <v>0.24000000000000005</v>
      </c>
    </row>
    <row r="3171" spans="1:12" ht="12.75">
      <c r="A3171" s="41">
        <v>3120</v>
      </c>
      <c r="B3171" s="45" t="s">
        <v>2059</v>
      </c>
      <c r="C3171" s="51">
        <v>2.4E-2</v>
      </c>
      <c r="D3171" s="51">
        <v>4.8000000000000001E-2</v>
      </c>
      <c r="E3171" s="51">
        <v>7.2000000000000008E-2</v>
      </c>
      <c r="F3171" s="51">
        <v>9.6000000000000002E-2</v>
      </c>
      <c r="G3171" s="51">
        <v>0.12</v>
      </c>
      <c r="H3171" s="51">
        <v>0.14400000000000002</v>
      </c>
      <c r="I3171" s="51">
        <v>0.16800000000000001</v>
      </c>
      <c r="J3171" s="51">
        <v>0.192</v>
      </c>
      <c r="K3171" s="51">
        <v>0.21600000000000003</v>
      </c>
      <c r="L3171" s="52">
        <v>0.24000000000000005</v>
      </c>
    </row>
    <row r="3172" spans="1:12" ht="12.75">
      <c r="A3172" s="41">
        <v>3121</v>
      </c>
      <c r="B3172" s="45" t="s">
        <v>2060</v>
      </c>
      <c r="C3172" s="51">
        <v>0.12</v>
      </c>
      <c r="D3172" s="51">
        <v>0.24</v>
      </c>
      <c r="E3172" s="51">
        <v>0.36</v>
      </c>
      <c r="F3172" s="51">
        <v>0.48</v>
      </c>
      <c r="G3172" s="51">
        <v>0.60000000000000009</v>
      </c>
      <c r="H3172" s="51">
        <v>0.72000000000000008</v>
      </c>
      <c r="I3172" s="51">
        <v>0.84000000000000008</v>
      </c>
      <c r="J3172" s="51">
        <v>0.96</v>
      </c>
      <c r="K3172" s="51">
        <v>1.08</v>
      </c>
      <c r="L3172" s="52">
        <v>1.2</v>
      </c>
    </row>
    <row r="3173" spans="1:12" ht="12.75">
      <c r="A3173" s="41">
        <v>3122</v>
      </c>
      <c r="B3173" s="45" t="s">
        <v>2061</v>
      </c>
      <c r="C3173" s="51">
        <v>2.4E-2</v>
      </c>
      <c r="D3173" s="51">
        <v>4.8000000000000001E-2</v>
      </c>
      <c r="E3173" s="51">
        <v>7.2000000000000008E-2</v>
      </c>
      <c r="F3173" s="51">
        <v>9.6000000000000002E-2</v>
      </c>
      <c r="G3173" s="51">
        <v>0.12</v>
      </c>
      <c r="H3173" s="51">
        <v>0.14400000000000002</v>
      </c>
      <c r="I3173" s="51">
        <v>0.16800000000000001</v>
      </c>
      <c r="J3173" s="51">
        <v>0.192</v>
      </c>
      <c r="K3173" s="51">
        <v>0.21600000000000003</v>
      </c>
      <c r="L3173" s="52">
        <v>0.24000000000000005</v>
      </c>
    </row>
    <row r="3174" spans="1:12" ht="12.75">
      <c r="A3174" s="41">
        <v>3123</v>
      </c>
      <c r="B3174" s="45" t="s">
        <v>2062</v>
      </c>
      <c r="C3174" s="51">
        <v>2.4E-2</v>
      </c>
      <c r="D3174" s="51">
        <v>4.8000000000000001E-2</v>
      </c>
      <c r="E3174" s="51">
        <v>7.2000000000000008E-2</v>
      </c>
      <c r="F3174" s="51">
        <v>9.6000000000000002E-2</v>
      </c>
      <c r="G3174" s="51">
        <v>0.12</v>
      </c>
      <c r="H3174" s="51">
        <v>0.14400000000000002</v>
      </c>
      <c r="I3174" s="51">
        <v>0.16800000000000001</v>
      </c>
      <c r="J3174" s="51">
        <v>0.192</v>
      </c>
      <c r="K3174" s="51">
        <v>0.21600000000000003</v>
      </c>
      <c r="L3174" s="52">
        <v>0.24000000000000005</v>
      </c>
    </row>
    <row r="3175" spans="1:12" ht="12.75">
      <c r="A3175" s="41">
        <v>3124</v>
      </c>
      <c r="B3175" s="45" t="s">
        <v>2063</v>
      </c>
      <c r="C3175" s="51">
        <v>2.4E-2</v>
      </c>
      <c r="D3175" s="51">
        <v>4.8000000000000001E-2</v>
      </c>
      <c r="E3175" s="51">
        <v>7.2000000000000008E-2</v>
      </c>
      <c r="F3175" s="51">
        <v>9.6000000000000002E-2</v>
      </c>
      <c r="G3175" s="51">
        <v>0.12</v>
      </c>
      <c r="H3175" s="51">
        <v>0.14400000000000002</v>
      </c>
      <c r="I3175" s="51">
        <v>0.16800000000000001</v>
      </c>
      <c r="J3175" s="51">
        <v>0.192</v>
      </c>
      <c r="K3175" s="51">
        <v>0.21600000000000003</v>
      </c>
      <c r="L3175" s="52">
        <v>0.24000000000000005</v>
      </c>
    </row>
    <row r="3176" spans="1:12" ht="12.75">
      <c r="A3176" s="41">
        <v>3125</v>
      </c>
      <c r="B3176" s="45" t="s">
        <v>2063</v>
      </c>
      <c r="C3176" s="51">
        <v>0.33600000000000008</v>
      </c>
      <c r="D3176" s="51">
        <v>0.67200000000000015</v>
      </c>
      <c r="E3176" s="51">
        <v>1.0080000000000002</v>
      </c>
      <c r="F3176" s="51">
        <v>1.3440000000000003</v>
      </c>
      <c r="G3176" s="51">
        <v>1.6800000000000002</v>
      </c>
      <c r="H3176" s="51">
        <v>2.016</v>
      </c>
      <c r="I3176" s="51">
        <v>2.3520000000000003</v>
      </c>
      <c r="J3176" s="51">
        <v>2.6880000000000002</v>
      </c>
      <c r="K3176" s="51">
        <v>3.024</v>
      </c>
      <c r="L3176" s="52">
        <v>3.3600000000000003</v>
      </c>
    </row>
    <row r="3177" spans="1:12" ht="12.75">
      <c r="A3177" s="41">
        <v>3126</v>
      </c>
      <c r="B3177" s="45" t="s">
        <v>2063</v>
      </c>
      <c r="C3177" s="51">
        <v>7.2000000000000008E-2</v>
      </c>
      <c r="D3177" s="51">
        <v>0.14400000000000002</v>
      </c>
      <c r="E3177" s="51">
        <v>0.21600000000000003</v>
      </c>
      <c r="F3177" s="51">
        <v>0.28800000000000003</v>
      </c>
      <c r="G3177" s="51">
        <v>0.36</v>
      </c>
      <c r="H3177" s="51">
        <v>0.43199999999999994</v>
      </c>
      <c r="I3177" s="51">
        <v>0.504</v>
      </c>
      <c r="J3177" s="51">
        <v>0.57599999999999996</v>
      </c>
      <c r="K3177" s="51">
        <v>0.64799999999999991</v>
      </c>
      <c r="L3177" s="52">
        <v>0.71999999999999986</v>
      </c>
    </row>
    <row r="3178" spans="1:12" ht="12.75">
      <c r="A3178" s="41">
        <v>3127</v>
      </c>
      <c r="B3178" s="45" t="s">
        <v>2064</v>
      </c>
      <c r="C3178" s="51">
        <v>2.4E-2</v>
      </c>
      <c r="D3178" s="51">
        <v>4.8000000000000001E-2</v>
      </c>
      <c r="E3178" s="51">
        <v>7.2000000000000008E-2</v>
      </c>
      <c r="F3178" s="51">
        <v>9.6000000000000002E-2</v>
      </c>
      <c r="G3178" s="51">
        <v>0.12</v>
      </c>
      <c r="H3178" s="51">
        <v>0.14400000000000002</v>
      </c>
      <c r="I3178" s="51">
        <v>0.16800000000000001</v>
      </c>
      <c r="J3178" s="51">
        <v>0.192</v>
      </c>
      <c r="K3178" s="51">
        <v>0.21600000000000003</v>
      </c>
      <c r="L3178" s="52">
        <v>0.24000000000000005</v>
      </c>
    </row>
    <row r="3179" spans="1:12" ht="38.25">
      <c r="A3179" s="41">
        <v>3128</v>
      </c>
      <c r="B3179" s="45" t="s">
        <v>2065</v>
      </c>
      <c r="C3179" s="51">
        <v>2.4E-2</v>
      </c>
      <c r="D3179" s="51">
        <v>4.8000000000000001E-2</v>
      </c>
      <c r="E3179" s="51">
        <v>7.2000000000000008E-2</v>
      </c>
      <c r="F3179" s="51">
        <v>9.6000000000000002E-2</v>
      </c>
      <c r="G3179" s="51">
        <v>0.12</v>
      </c>
      <c r="H3179" s="51">
        <v>0.14400000000000002</v>
      </c>
      <c r="I3179" s="51">
        <v>0.16800000000000001</v>
      </c>
      <c r="J3179" s="51">
        <v>0.192</v>
      </c>
      <c r="K3179" s="51">
        <v>0.21600000000000003</v>
      </c>
      <c r="L3179" s="52">
        <v>0.24000000000000005</v>
      </c>
    </row>
    <row r="3180" spans="1:12" ht="38.25">
      <c r="A3180" s="41">
        <v>3129</v>
      </c>
      <c r="B3180" s="45" t="s">
        <v>2065</v>
      </c>
      <c r="C3180" s="51">
        <v>2.4E-2</v>
      </c>
      <c r="D3180" s="51">
        <v>4.8000000000000001E-2</v>
      </c>
      <c r="E3180" s="51">
        <v>7.2000000000000008E-2</v>
      </c>
      <c r="F3180" s="51">
        <v>9.6000000000000002E-2</v>
      </c>
      <c r="G3180" s="51">
        <v>0.12</v>
      </c>
      <c r="H3180" s="51">
        <v>0.14400000000000002</v>
      </c>
      <c r="I3180" s="51">
        <v>0.16800000000000001</v>
      </c>
      <c r="J3180" s="51">
        <v>0.192</v>
      </c>
      <c r="K3180" s="51">
        <v>0.21600000000000003</v>
      </c>
      <c r="L3180" s="52">
        <v>0.24000000000000005</v>
      </c>
    </row>
    <row r="3181" spans="1:12" ht="25.5">
      <c r="A3181" s="41">
        <v>3130</v>
      </c>
      <c r="B3181" s="45" t="s">
        <v>2066</v>
      </c>
      <c r="C3181" s="51">
        <v>0.38400000000000001</v>
      </c>
      <c r="D3181" s="51">
        <v>0.76800000000000002</v>
      </c>
      <c r="E3181" s="51">
        <v>1.1520000000000001</v>
      </c>
      <c r="F3181" s="51">
        <v>1.536</v>
      </c>
      <c r="G3181" s="51">
        <v>1.92</v>
      </c>
      <c r="H3181" s="51">
        <v>2.3040000000000003</v>
      </c>
      <c r="I3181" s="51">
        <v>2.6880000000000002</v>
      </c>
      <c r="J3181" s="51">
        <v>3.0720000000000001</v>
      </c>
      <c r="K3181" s="51">
        <v>3.4560000000000004</v>
      </c>
      <c r="L3181" s="52">
        <v>3.8400000000000007</v>
      </c>
    </row>
    <row r="3182" spans="1:12" ht="25.5">
      <c r="A3182" s="41">
        <v>3131</v>
      </c>
      <c r="B3182" s="45" t="s">
        <v>2066</v>
      </c>
      <c r="C3182" s="51">
        <v>0.28800000000000003</v>
      </c>
      <c r="D3182" s="51">
        <v>0.57600000000000007</v>
      </c>
      <c r="E3182" s="51">
        <v>0.8640000000000001</v>
      </c>
      <c r="F3182" s="51">
        <v>1.1520000000000001</v>
      </c>
      <c r="G3182" s="51">
        <v>1.44</v>
      </c>
      <c r="H3182" s="51">
        <v>1.7279999999999998</v>
      </c>
      <c r="I3182" s="51">
        <v>2.016</v>
      </c>
      <c r="J3182" s="51">
        <v>2.3039999999999998</v>
      </c>
      <c r="K3182" s="51">
        <v>2.5919999999999996</v>
      </c>
      <c r="L3182" s="52">
        <v>2.8799999999999994</v>
      </c>
    </row>
    <row r="3183" spans="1:12" ht="25.5">
      <c r="A3183" s="41">
        <v>3132</v>
      </c>
      <c r="B3183" s="45" t="s">
        <v>2066</v>
      </c>
      <c r="C3183" s="51">
        <v>7.2000000000000008E-2</v>
      </c>
      <c r="D3183" s="51">
        <v>0.14400000000000002</v>
      </c>
      <c r="E3183" s="51">
        <v>0.21600000000000003</v>
      </c>
      <c r="F3183" s="51">
        <v>0.28800000000000003</v>
      </c>
      <c r="G3183" s="51">
        <v>0.36</v>
      </c>
      <c r="H3183" s="51">
        <v>0.43199999999999994</v>
      </c>
      <c r="I3183" s="51">
        <v>0.504</v>
      </c>
      <c r="J3183" s="51">
        <v>0.57599999999999996</v>
      </c>
      <c r="K3183" s="51">
        <v>0.64799999999999991</v>
      </c>
      <c r="L3183" s="52">
        <v>0.71999999999999986</v>
      </c>
    </row>
    <row r="3184" spans="1:12" ht="25.5">
      <c r="A3184" s="41">
        <v>3133</v>
      </c>
      <c r="B3184" s="45" t="s">
        <v>2067</v>
      </c>
      <c r="C3184" s="51">
        <v>2.4E-2</v>
      </c>
      <c r="D3184" s="51">
        <v>4.8000000000000001E-2</v>
      </c>
      <c r="E3184" s="51">
        <v>7.2000000000000008E-2</v>
      </c>
      <c r="F3184" s="51">
        <v>9.6000000000000002E-2</v>
      </c>
      <c r="G3184" s="51">
        <v>0.12</v>
      </c>
      <c r="H3184" s="51">
        <v>0.14400000000000002</v>
      </c>
      <c r="I3184" s="51">
        <v>0.16800000000000001</v>
      </c>
      <c r="J3184" s="51">
        <v>0.192</v>
      </c>
      <c r="K3184" s="51">
        <v>0.21600000000000003</v>
      </c>
      <c r="L3184" s="52">
        <v>0.24000000000000005</v>
      </c>
    </row>
    <row r="3185" spans="1:12" ht="25.5">
      <c r="A3185" s="41">
        <v>3134</v>
      </c>
      <c r="B3185" s="45" t="s">
        <v>2067</v>
      </c>
      <c r="C3185" s="51">
        <v>2.4E-2</v>
      </c>
      <c r="D3185" s="51">
        <v>4.8000000000000001E-2</v>
      </c>
      <c r="E3185" s="51">
        <v>7.2000000000000008E-2</v>
      </c>
      <c r="F3185" s="51">
        <v>9.6000000000000002E-2</v>
      </c>
      <c r="G3185" s="51">
        <v>0.12</v>
      </c>
      <c r="H3185" s="51">
        <v>0.14400000000000002</v>
      </c>
      <c r="I3185" s="51">
        <v>0.16800000000000001</v>
      </c>
      <c r="J3185" s="51">
        <v>0.192</v>
      </c>
      <c r="K3185" s="51">
        <v>0.21600000000000003</v>
      </c>
      <c r="L3185" s="52">
        <v>0.24000000000000005</v>
      </c>
    </row>
    <row r="3186" spans="1:12" ht="25.5">
      <c r="A3186" s="41">
        <v>3135</v>
      </c>
      <c r="B3186" s="45" t="s">
        <v>2068</v>
      </c>
      <c r="C3186" s="51">
        <v>2.4E-2</v>
      </c>
      <c r="D3186" s="51">
        <v>4.8000000000000001E-2</v>
      </c>
      <c r="E3186" s="51">
        <v>7.2000000000000008E-2</v>
      </c>
      <c r="F3186" s="51">
        <v>9.6000000000000002E-2</v>
      </c>
      <c r="G3186" s="51">
        <v>0.12</v>
      </c>
      <c r="H3186" s="51">
        <v>0.14400000000000002</v>
      </c>
      <c r="I3186" s="51">
        <v>0.16800000000000001</v>
      </c>
      <c r="J3186" s="51">
        <v>0.192</v>
      </c>
      <c r="K3186" s="51">
        <v>0.21600000000000003</v>
      </c>
      <c r="L3186" s="52">
        <v>0.24000000000000005</v>
      </c>
    </row>
    <row r="3187" spans="1:12" ht="25.5">
      <c r="A3187" s="41">
        <v>3136</v>
      </c>
      <c r="B3187" s="45" t="s">
        <v>2068</v>
      </c>
      <c r="C3187" s="51">
        <v>2.4E-2</v>
      </c>
      <c r="D3187" s="51">
        <v>4.8000000000000001E-2</v>
      </c>
      <c r="E3187" s="51">
        <v>7.2000000000000008E-2</v>
      </c>
      <c r="F3187" s="51">
        <v>9.6000000000000002E-2</v>
      </c>
      <c r="G3187" s="51">
        <v>0.12</v>
      </c>
      <c r="H3187" s="51">
        <v>0.14400000000000002</v>
      </c>
      <c r="I3187" s="51">
        <v>0.16800000000000001</v>
      </c>
      <c r="J3187" s="51">
        <v>0.192</v>
      </c>
      <c r="K3187" s="51">
        <v>0.21600000000000003</v>
      </c>
      <c r="L3187" s="52">
        <v>0.24000000000000005</v>
      </c>
    </row>
    <row r="3188" spans="1:12" ht="12.75">
      <c r="A3188" s="41">
        <v>3137</v>
      </c>
      <c r="B3188" s="45" t="s">
        <v>2069</v>
      </c>
      <c r="C3188" s="51">
        <v>2.4E-2</v>
      </c>
      <c r="D3188" s="51">
        <v>4.8000000000000001E-2</v>
      </c>
      <c r="E3188" s="51">
        <v>7.2000000000000008E-2</v>
      </c>
      <c r="F3188" s="51">
        <v>9.6000000000000002E-2</v>
      </c>
      <c r="G3188" s="51">
        <v>0.12</v>
      </c>
      <c r="H3188" s="51">
        <v>0.14400000000000002</v>
      </c>
      <c r="I3188" s="51">
        <v>0.16800000000000001</v>
      </c>
      <c r="J3188" s="51">
        <v>0.192</v>
      </c>
      <c r="K3188" s="51">
        <v>0.21600000000000003</v>
      </c>
      <c r="L3188" s="52">
        <v>0.24000000000000005</v>
      </c>
    </row>
    <row r="3189" spans="1:12" ht="12.75">
      <c r="A3189" s="41">
        <v>3138</v>
      </c>
      <c r="B3189" s="45" t="s">
        <v>2070</v>
      </c>
      <c r="C3189" s="51">
        <v>2.4E-2</v>
      </c>
      <c r="D3189" s="51">
        <v>4.8000000000000001E-2</v>
      </c>
      <c r="E3189" s="51">
        <v>7.2000000000000008E-2</v>
      </c>
      <c r="F3189" s="51">
        <v>9.6000000000000002E-2</v>
      </c>
      <c r="G3189" s="51">
        <v>0.12</v>
      </c>
      <c r="H3189" s="51">
        <v>0.14400000000000002</v>
      </c>
      <c r="I3189" s="51">
        <v>0.16800000000000001</v>
      </c>
      <c r="J3189" s="51">
        <v>0.192</v>
      </c>
      <c r="K3189" s="51">
        <v>0.21600000000000003</v>
      </c>
      <c r="L3189" s="52">
        <v>0.24000000000000005</v>
      </c>
    </row>
    <row r="3190" spans="1:12" ht="12.75">
      <c r="A3190" s="41">
        <v>3139</v>
      </c>
      <c r="B3190" s="45" t="s">
        <v>2071</v>
      </c>
      <c r="C3190" s="51">
        <v>2.4E-2</v>
      </c>
      <c r="D3190" s="51">
        <v>4.8000000000000001E-2</v>
      </c>
      <c r="E3190" s="51">
        <v>7.2000000000000008E-2</v>
      </c>
      <c r="F3190" s="51">
        <v>9.6000000000000002E-2</v>
      </c>
      <c r="G3190" s="51">
        <v>0.12</v>
      </c>
      <c r="H3190" s="51">
        <v>0.14400000000000002</v>
      </c>
      <c r="I3190" s="51">
        <v>0.16800000000000001</v>
      </c>
      <c r="J3190" s="51">
        <v>0.192</v>
      </c>
      <c r="K3190" s="51">
        <v>0.21600000000000003</v>
      </c>
      <c r="L3190" s="52">
        <v>0.24000000000000005</v>
      </c>
    </row>
    <row r="3191" spans="1:12" ht="12.75">
      <c r="A3191" s="41">
        <v>3140</v>
      </c>
      <c r="B3191" s="45" t="s">
        <v>2060</v>
      </c>
      <c r="C3191" s="51">
        <v>0.12</v>
      </c>
      <c r="D3191" s="51">
        <v>0.24</v>
      </c>
      <c r="E3191" s="51">
        <v>0.36</v>
      </c>
      <c r="F3191" s="51">
        <v>0.48</v>
      </c>
      <c r="G3191" s="51">
        <v>0.60000000000000009</v>
      </c>
      <c r="H3191" s="51">
        <v>0.72000000000000008</v>
      </c>
      <c r="I3191" s="51">
        <v>0.84000000000000008</v>
      </c>
      <c r="J3191" s="51">
        <v>0.96</v>
      </c>
      <c r="K3191" s="51">
        <v>1.08</v>
      </c>
      <c r="L3191" s="52">
        <v>1.2</v>
      </c>
    </row>
    <row r="3192" spans="1:12" ht="12.75">
      <c r="A3192" s="41">
        <v>3141</v>
      </c>
      <c r="B3192" s="45" t="s">
        <v>2072</v>
      </c>
      <c r="C3192" s="51">
        <v>0.12</v>
      </c>
      <c r="D3192" s="51">
        <v>0.24</v>
      </c>
      <c r="E3192" s="51">
        <v>0.36</v>
      </c>
      <c r="F3192" s="51">
        <v>0.48</v>
      </c>
      <c r="G3192" s="51">
        <v>0.60000000000000009</v>
      </c>
      <c r="H3192" s="51">
        <v>0.72000000000000008</v>
      </c>
      <c r="I3192" s="51">
        <v>0.84000000000000008</v>
      </c>
      <c r="J3192" s="51">
        <v>0.96</v>
      </c>
      <c r="K3192" s="51">
        <v>1.08</v>
      </c>
      <c r="L3192" s="52">
        <v>1.2</v>
      </c>
    </row>
    <row r="3193" spans="1:12" ht="12.75">
      <c r="A3193" s="41">
        <v>3142</v>
      </c>
      <c r="B3193" s="45" t="s">
        <v>2073</v>
      </c>
      <c r="C3193" s="51">
        <v>2.4E-2</v>
      </c>
      <c r="D3193" s="51">
        <v>4.8000000000000001E-2</v>
      </c>
      <c r="E3193" s="51">
        <v>7.2000000000000008E-2</v>
      </c>
      <c r="F3193" s="51">
        <v>9.6000000000000002E-2</v>
      </c>
      <c r="G3193" s="51">
        <v>0.12</v>
      </c>
      <c r="H3193" s="51">
        <v>0.14400000000000002</v>
      </c>
      <c r="I3193" s="51">
        <v>0.16800000000000001</v>
      </c>
      <c r="J3193" s="51">
        <v>0.192</v>
      </c>
      <c r="K3193" s="51">
        <v>0.21600000000000003</v>
      </c>
      <c r="L3193" s="52">
        <v>0.24000000000000005</v>
      </c>
    </row>
    <row r="3194" spans="1:12" ht="12.75">
      <c r="A3194" s="41">
        <v>3143</v>
      </c>
      <c r="B3194" s="45" t="s">
        <v>2074</v>
      </c>
      <c r="C3194" s="51">
        <v>4.8000000000000001E-2</v>
      </c>
      <c r="D3194" s="51">
        <v>9.6000000000000002E-2</v>
      </c>
      <c r="E3194" s="51">
        <v>0.14400000000000002</v>
      </c>
      <c r="F3194" s="51">
        <v>0.192</v>
      </c>
      <c r="G3194" s="51">
        <v>0.24</v>
      </c>
      <c r="H3194" s="51">
        <v>0.28800000000000003</v>
      </c>
      <c r="I3194" s="51">
        <v>0.33600000000000002</v>
      </c>
      <c r="J3194" s="51">
        <v>0.38400000000000001</v>
      </c>
      <c r="K3194" s="51">
        <v>0.43200000000000005</v>
      </c>
      <c r="L3194" s="52">
        <v>0.48000000000000009</v>
      </c>
    </row>
    <row r="3195" spans="1:12" ht="12.75">
      <c r="A3195" s="41">
        <v>3144</v>
      </c>
      <c r="B3195" s="45" t="s">
        <v>2074</v>
      </c>
      <c r="C3195" s="51">
        <v>0.40800000000000003</v>
      </c>
      <c r="D3195" s="51">
        <v>0.81600000000000006</v>
      </c>
      <c r="E3195" s="51">
        <v>1.2240000000000002</v>
      </c>
      <c r="F3195" s="51">
        <v>1.6320000000000001</v>
      </c>
      <c r="G3195" s="51">
        <v>2.04</v>
      </c>
      <c r="H3195" s="51">
        <v>2.4480000000000004</v>
      </c>
      <c r="I3195" s="51">
        <v>2.8560000000000003</v>
      </c>
      <c r="J3195" s="51">
        <v>3.2640000000000002</v>
      </c>
      <c r="K3195" s="51">
        <v>3.6720000000000006</v>
      </c>
      <c r="L3195" s="52">
        <v>4.080000000000001</v>
      </c>
    </row>
    <row r="3196" spans="1:12" ht="12.75">
      <c r="A3196" s="41">
        <v>3145</v>
      </c>
      <c r="B3196" s="45" t="s">
        <v>2074</v>
      </c>
      <c r="C3196" s="51">
        <v>4.8000000000000001E-2</v>
      </c>
      <c r="D3196" s="51">
        <v>9.6000000000000002E-2</v>
      </c>
      <c r="E3196" s="51">
        <v>0.14400000000000002</v>
      </c>
      <c r="F3196" s="51">
        <v>0.192</v>
      </c>
      <c r="G3196" s="51">
        <v>0.24</v>
      </c>
      <c r="H3196" s="51">
        <v>0.28800000000000003</v>
      </c>
      <c r="I3196" s="51">
        <v>0.33600000000000002</v>
      </c>
      <c r="J3196" s="51">
        <v>0.38400000000000001</v>
      </c>
      <c r="K3196" s="51">
        <v>0.43200000000000005</v>
      </c>
      <c r="L3196" s="52">
        <v>0.48000000000000009</v>
      </c>
    </row>
    <row r="3197" spans="1:12" ht="12.75">
      <c r="A3197" s="41">
        <v>3146</v>
      </c>
      <c r="B3197" s="45" t="s">
        <v>2074</v>
      </c>
      <c r="C3197" s="51">
        <v>0.12</v>
      </c>
      <c r="D3197" s="51">
        <v>0.24</v>
      </c>
      <c r="E3197" s="51">
        <v>0.36</v>
      </c>
      <c r="F3197" s="51">
        <v>0.48</v>
      </c>
      <c r="G3197" s="51">
        <v>0.60000000000000009</v>
      </c>
      <c r="H3197" s="51">
        <v>0.72000000000000008</v>
      </c>
      <c r="I3197" s="51">
        <v>0.84000000000000008</v>
      </c>
      <c r="J3197" s="51">
        <v>0.96</v>
      </c>
      <c r="K3197" s="51">
        <v>1.08</v>
      </c>
      <c r="L3197" s="52">
        <v>1.2</v>
      </c>
    </row>
    <row r="3198" spans="1:12" ht="12.75">
      <c r="A3198" s="41">
        <v>3147</v>
      </c>
      <c r="B3198" s="45" t="s">
        <v>2074</v>
      </c>
      <c r="C3198" s="51">
        <v>9.6000000000000002E-2</v>
      </c>
      <c r="D3198" s="51">
        <v>0.192</v>
      </c>
      <c r="E3198" s="51">
        <v>0.28800000000000003</v>
      </c>
      <c r="F3198" s="51">
        <v>0.38400000000000001</v>
      </c>
      <c r="G3198" s="51">
        <v>0.48</v>
      </c>
      <c r="H3198" s="51">
        <v>0.57600000000000007</v>
      </c>
      <c r="I3198" s="51">
        <v>0.67200000000000004</v>
      </c>
      <c r="J3198" s="51">
        <v>0.76800000000000002</v>
      </c>
      <c r="K3198" s="51">
        <v>0.8640000000000001</v>
      </c>
      <c r="L3198" s="52">
        <v>0.96000000000000019</v>
      </c>
    </row>
    <row r="3199" spans="1:12" ht="12.75">
      <c r="A3199" s="41">
        <v>3148</v>
      </c>
      <c r="B3199" s="45" t="s">
        <v>2075</v>
      </c>
      <c r="C3199" s="51">
        <v>2.4E-2</v>
      </c>
      <c r="D3199" s="51">
        <v>4.8000000000000001E-2</v>
      </c>
      <c r="E3199" s="51">
        <v>7.2000000000000008E-2</v>
      </c>
      <c r="F3199" s="51">
        <v>9.6000000000000002E-2</v>
      </c>
      <c r="G3199" s="51">
        <v>0.12</v>
      </c>
      <c r="H3199" s="51">
        <v>0.14400000000000002</v>
      </c>
      <c r="I3199" s="51">
        <v>0.16800000000000001</v>
      </c>
      <c r="J3199" s="51">
        <v>0.192</v>
      </c>
      <c r="K3199" s="51">
        <v>0.21600000000000003</v>
      </c>
      <c r="L3199" s="52">
        <v>0.24000000000000005</v>
      </c>
    </row>
    <row r="3200" spans="1:12" ht="12.75">
      <c r="A3200" s="41">
        <v>3149</v>
      </c>
      <c r="B3200" s="45" t="s">
        <v>2076</v>
      </c>
      <c r="C3200" s="51">
        <v>7.2000000000000008E-2</v>
      </c>
      <c r="D3200" s="51">
        <v>0.14400000000000002</v>
      </c>
      <c r="E3200" s="51">
        <v>0.21600000000000003</v>
      </c>
      <c r="F3200" s="51">
        <v>0.28800000000000003</v>
      </c>
      <c r="G3200" s="51">
        <v>0.36</v>
      </c>
      <c r="H3200" s="51">
        <v>0.43199999999999994</v>
      </c>
      <c r="I3200" s="51">
        <v>0.504</v>
      </c>
      <c r="J3200" s="51">
        <v>0.57599999999999996</v>
      </c>
      <c r="K3200" s="51">
        <v>0.64799999999999991</v>
      </c>
      <c r="L3200" s="52">
        <v>0.71999999999999986</v>
      </c>
    </row>
    <row r="3201" spans="1:12" ht="12.75">
      <c r="A3201" s="41">
        <v>3150</v>
      </c>
      <c r="B3201" s="45" t="s">
        <v>2077</v>
      </c>
      <c r="C3201" s="51">
        <v>2.4E-2</v>
      </c>
      <c r="D3201" s="51">
        <v>4.8000000000000001E-2</v>
      </c>
      <c r="E3201" s="51">
        <v>7.2000000000000008E-2</v>
      </c>
      <c r="F3201" s="51">
        <v>9.6000000000000002E-2</v>
      </c>
      <c r="G3201" s="51">
        <v>0.12</v>
      </c>
      <c r="H3201" s="51">
        <v>0.14400000000000002</v>
      </c>
      <c r="I3201" s="51">
        <v>0.16800000000000001</v>
      </c>
      <c r="J3201" s="51">
        <v>0.192</v>
      </c>
      <c r="K3201" s="51">
        <v>0.21600000000000003</v>
      </c>
      <c r="L3201" s="52">
        <v>0.24000000000000005</v>
      </c>
    </row>
    <row r="3202" spans="1:12" ht="12.75">
      <c r="A3202" s="41">
        <v>3151</v>
      </c>
      <c r="B3202" s="45" t="s">
        <v>2041</v>
      </c>
      <c r="C3202" s="51">
        <v>2.4E-2</v>
      </c>
      <c r="D3202" s="51">
        <v>4.8000000000000001E-2</v>
      </c>
      <c r="E3202" s="51">
        <v>7.2000000000000008E-2</v>
      </c>
      <c r="F3202" s="51">
        <v>9.6000000000000002E-2</v>
      </c>
      <c r="G3202" s="51">
        <v>0.12</v>
      </c>
      <c r="H3202" s="51">
        <v>0.14400000000000002</v>
      </c>
      <c r="I3202" s="51">
        <v>0.16800000000000001</v>
      </c>
      <c r="J3202" s="51">
        <v>0.192</v>
      </c>
      <c r="K3202" s="51">
        <v>0.21600000000000003</v>
      </c>
      <c r="L3202" s="52">
        <v>0.24000000000000005</v>
      </c>
    </row>
    <row r="3203" spans="1:12" ht="12.75">
      <c r="A3203" s="41">
        <v>3152</v>
      </c>
      <c r="B3203" s="45" t="s">
        <v>2078</v>
      </c>
      <c r="C3203" s="51">
        <v>2.4E-2</v>
      </c>
      <c r="D3203" s="51">
        <v>4.8000000000000001E-2</v>
      </c>
      <c r="E3203" s="51">
        <v>7.2000000000000008E-2</v>
      </c>
      <c r="F3203" s="51">
        <v>9.6000000000000002E-2</v>
      </c>
      <c r="G3203" s="51">
        <v>0.12</v>
      </c>
      <c r="H3203" s="51">
        <v>0.14400000000000002</v>
      </c>
      <c r="I3203" s="51">
        <v>0.16800000000000001</v>
      </c>
      <c r="J3203" s="51">
        <v>0.192</v>
      </c>
      <c r="K3203" s="51">
        <v>0.21600000000000003</v>
      </c>
      <c r="L3203" s="52">
        <v>0.24000000000000005</v>
      </c>
    </row>
    <row r="3204" spans="1:12" ht="12.75">
      <c r="A3204" s="41">
        <v>3153</v>
      </c>
      <c r="B3204" s="45" t="s">
        <v>2079</v>
      </c>
      <c r="C3204" s="51">
        <v>2.4E-2</v>
      </c>
      <c r="D3204" s="51">
        <v>4.8000000000000001E-2</v>
      </c>
      <c r="E3204" s="51">
        <v>7.2000000000000008E-2</v>
      </c>
      <c r="F3204" s="51">
        <v>9.6000000000000002E-2</v>
      </c>
      <c r="G3204" s="51">
        <v>0.12</v>
      </c>
      <c r="H3204" s="51">
        <v>0.14400000000000002</v>
      </c>
      <c r="I3204" s="51">
        <v>0.16800000000000001</v>
      </c>
      <c r="J3204" s="51">
        <v>0.192</v>
      </c>
      <c r="K3204" s="51">
        <v>0.21600000000000003</v>
      </c>
      <c r="L3204" s="52">
        <v>0.24000000000000005</v>
      </c>
    </row>
    <row r="3205" spans="1:12" ht="12.75">
      <c r="A3205" s="41">
        <v>3154</v>
      </c>
      <c r="B3205" s="45" t="s">
        <v>2080</v>
      </c>
      <c r="C3205" s="51">
        <v>2.4E-2</v>
      </c>
      <c r="D3205" s="51">
        <v>4.8000000000000001E-2</v>
      </c>
      <c r="E3205" s="51">
        <v>7.2000000000000008E-2</v>
      </c>
      <c r="F3205" s="51">
        <v>9.6000000000000002E-2</v>
      </c>
      <c r="G3205" s="51">
        <v>0.12</v>
      </c>
      <c r="H3205" s="51">
        <v>0.14400000000000002</v>
      </c>
      <c r="I3205" s="51">
        <v>0.16800000000000001</v>
      </c>
      <c r="J3205" s="51">
        <v>0.192</v>
      </c>
      <c r="K3205" s="51">
        <v>0.21600000000000003</v>
      </c>
      <c r="L3205" s="52">
        <v>0.24000000000000005</v>
      </c>
    </row>
    <row r="3206" spans="1:12" ht="12.75">
      <c r="A3206" s="41">
        <v>3155</v>
      </c>
      <c r="B3206" s="45" t="s">
        <v>2080</v>
      </c>
      <c r="C3206" s="51">
        <v>2.4E-2</v>
      </c>
      <c r="D3206" s="51">
        <v>4.8000000000000001E-2</v>
      </c>
      <c r="E3206" s="51">
        <v>7.2000000000000008E-2</v>
      </c>
      <c r="F3206" s="51">
        <v>9.6000000000000002E-2</v>
      </c>
      <c r="G3206" s="51">
        <v>0.12</v>
      </c>
      <c r="H3206" s="51">
        <v>0.14400000000000002</v>
      </c>
      <c r="I3206" s="51">
        <v>0.16800000000000001</v>
      </c>
      <c r="J3206" s="51">
        <v>0.192</v>
      </c>
      <c r="K3206" s="51">
        <v>0.21600000000000003</v>
      </c>
      <c r="L3206" s="52">
        <v>0.24000000000000005</v>
      </c>
    </row>
    <row r="3207" spans="1:12" ht="12.75">
      <c r="A3207" s="41">
        <v>3156</v>
      </c>
      <c r="B3207" s="45" t="s">
        <v>2081</v>
      </c>
      <c r="C3207" s="51">
        <v>9.6000000000000002E-2</v>
      </c>
      <c r="D3207" s="51">
        <v>0.192</v>
      </c>
      <c r="E3207" s="51">
        <v>0.28800000000000003</v>
      </c>
      <c r="F3207" s="51">
        <v>0.38400000000000001</v>
      </c>
      <c r="G3207" s="51">
        <v>0.48</v>
      </c>
      <c r="H3207" s="51">
        <v>0.57600000000000007</v>
      </c>
      <c r="I3207" s="51">
        <v>0.67200000000000004</v>
      </c>
      <c r="J3207" s="51">
        <v>0.76800000000000002</v>
      </c>
      <c r="K3207" s="51">
        <v>0.8640000000000001</v>
      </c>
      <c r="L3207" s="52">
        <v>0.96000000000000019</v>
      </c>
    </row>
    <row r="3208" spans="1:12" ht="12.75">
      <c r="A3208" s="41">
        <v>3157</v>
      </c>
      <c r="B3208" s="45" t="s">
        <v>2082</v>
      </c>
      <c r="C3208" s="51">
        <v>2.4E-2</v>
      </c>
      <c r="D3208" s="51">
        <v>4.8000000000000001E-2</v>
      </c>
      <c r="E3208" s="51">
        <v>7.2000000000000008E-2</v>
      </c>
      <c r="F3208" s="51">
        <v>9.6000000000000002E-2</v>
      </c>
      <c r="G3208" s="51">
        <v>0.12</v>
      </c>
      <c r="H3208" s="51">
        <v>0.14400000000000002</v>
      </c>
      <c r="I3208" s="51">
        <v>0.16800000000000001</v>
      </c>
      <c r="J3208" s="51">
        <v>0.192</v>
      </c>
      <c r="K3208" s="51">
        <v>0.21600000000000003</v>
      </c>
      <c r="L3208" s="52">
        <v>0.24000000000000005</v>
      </c>
    </row>
    <row r="3209" spans="1:12" ht="25.5">
      <c r="A3209" s="41">
        <v>3158</v>
      </c>
      <c r="B3209" s="45" t="s">
        <v>2083</v>
      </c>
      <c r="C3209" s="51">
        <v>2.4E-2</v>
      </c>
      <c r="D3209" s="51">
        <v>4.8000000000000001E-2</v>
      </c>
      <c r="E3209" s="51">
        <v>7.2000000000000008E-2</v>
      </c>
      <c r="F3209" s="51">
        <v>9.6000000000000002E-2</v>
      </c>
      <c r="G3209" s="51">
        <v>0.12</v>
      </c>
      <c r="H3209" s="51">
        <v>0.14400000000000002</v>
      </c>
      <c r="I3209" s="51">
        <v>0.16800000000000001</v>
      </c>
      <c r="J3209" s="51">
        <v>0.192</v>
      </c>
      <c r="K3209" s="51">
        <v>0.21600000000000003</v>
      </c>
      <c r="L3209" s="52">
        <v>0.24000000000000005</v>
      </c>
    </row>
    <row r="3210" spans="1:12" ht="12.75">
      <c r="A3210" s="41">
        <v>3159</v>
      </c>
      <c r="B3210" s="45" t="s">
        <v>2084</v>
      </c>
      <c r="C3210" s="51">
        <v>2.4E-2</v>
      </c>
      <c r="D3210" s="51">
        <v>4.8000000000000001E-2</v>
      </c>
      <c r="E3210" s="51">
        <v>7.2000000000000008E-2</v>
      </c>
      <c r="F3210" s="51">
        <v>9.6000000000000002E-2</v>
      </c>
      <c r="G3210" s="51">
        <v>0.12</v>
      </c>
      <c r="H3210" s="51">
        <v>0.14400000000000002</v>
      </c>
      <c r="I3210" s="51">
        <v>0.16800000000000001</v>
      </c>
      <c r="J3210" s="51">
        <v>0.192</v>
      </c>
      <c r="K3210" s="51">
        <v>0.21600000000000003</v>
      </c>
      <c r="L3210" s="52">
        <v>0.24000000000000005</v>
      </c>
    </row>
    <row r="3211" spans="1:12" ht="25.5">
      <c r="A3211" s="41">
        <v>3160</v>
      </c>
      <c r="B3211" s="45" t="s">
        <v>2085</v>
      </c>
      <c r="C3211" s="51">
        <v>2.4E-2</v>
      </c>
      <c r="D3211" s="51">
        <v>4.8000000000000001E-2</v>
      </c>
      <c r="E3211" s="51">
        <v>7.2000000000000008E-2</v>
      </c>
      <c r="F3211" s="51">
        <v>9.6000000000000002E-2</v>
      </c>
      <c r="G3211" s="51">
        <v>0.12</v>
      </c>
      <c r="H3211" s="51">
        <v>0.14400000000000002</v>
      </c>
      <c r="I3211" s="51">
        <v>0.16800000000000001</v>
      </c>
      <c r="J3211" s="51">
        <v>0.192</v>
      </c>
      <c r="K3211" s="51">
        <v>0.21600000000000003</v>
      </c>
      <c r="L3211" s="52">
        <v>0.24000000000000005</v>
      </c>
    </row>
    <row r="3212" spans="1:12" ht="12.75">
      <c r="A3212" s="41">
        <v>3161</v>
      </c>
      <c r="B3212" s="45" t="s">
        <v>2086</v>
      </c>
      <c r="C3212" s="51">
        <v>2.4E-2</v>
      </c>
      <c r="D3212" s="51">
        <v>4.8000000000000001E-2</v>
      </c>
      <c r="E3212" s="51">
        <v>7.2000000000000008E-2</v>
      </c>
      <c r="F3212" s="51">
        <v>9.6000000000000002E-2</v>
      </c>
      <c r="G3212" s="51">
        <v>0.12</v>
      </c>
      <c r="H3212" s="51">
        <v>0.14400000000000002</v>
      </c>
      <c r="I3212" s="51">
        <v>0.16800000000000001</v>
      </c>
      <c r="J3212" s="51">
        <v>0.192</v>
      </c>
      <c r="K3212" s="51">
        <v>0.21600000000000003</v>
      </c>
      <c r="L3212" s="52">
        <v>0.24000000000000005</v>
      </c>
    </row>
    <row r="3213" spans="1:12" ht="12.75">
      <c r="A3213" s="41">
        <v>3162</v>
      </c>
      <c r="B3213" s="45" t="s">
        <v>2087</v>
      </c>
      <c r="C3213" s="51">
        <v>2.4E-2</v>
      </c>
      <c r="D3213" s="51">
        <v>4.8000000000000001E-2</v>
      </c>
      <c r="E3213" s="51">
        <v>7.2000000000000008E-2</v>
      </c>
      <c r="F3213" s="51">
        <v>9.6000000000000002E-2</v>
      </c>
      <c r="G3213" s="51">
        <v>0.12</v>
      </c>
      <c r="H3213" s="51">
        <v>0.14400000000000002</v>
      </c>
      <c r="I3213" s="51">
        <v>0.16800000000000001</v>
      </c>
      <c r="J3213" s="51">
        <v>0.192</v>
      </c>
      <c r="K3213" s="51">
        <v>0.21600000000000003</v>
      </c>
      <c r="L3213" s="52">
        <v>0.24000000000000005</v>
      </c>
    </row>
    <row r="3214" spans="1:12" ht="12.75">
      <c r="A3214" s="41">
        <v>3163</v>
      </c>
      <c r="B3214" s="45" t="s">
        <v>2088</v>
      </c>
      <c r="C3214" s="51">
        <v>2.4E-2</v>
      </c>
      <c r="D3214" s="51">
        <v>4.8000000000000001E-2</v>
      </c>
      <c r="E3214" s="51">
        <v>7.2000000000000008E-2</v>
      </c>
      <c r="F3214" s="51">
        <v>9.6000000000000002E-2</v>
      </c>
      <c r="G3214" s="51">
        <v>0.12</v>
      </c>
      <c r="H3214" s="51">
        <v>0.14400000000000002</v>
      </c>
      <c r="I3214" s="51">
        <v>0.16800000000000001</v>
      </c>
      <c r="J3214" s="51">
        <v>0.192</v>
      </c>
      <c r="K3214" s="51">
        <v>0.21600000000000003</v>
      </c>
      <c r="L3214" s="52">
        <v>0.24000000000000005</v>
      </c>
    </row>
    <row r="3215" spans="1:12" ht="25.5">
      <c r="A3215" s="41">
        <v>3164</v>
      </c>
      <c r="B3215" s="45" t="s">
        <v>2089</v>
      </c>
      <c r="C3215" s="51">
        <v>0.192</v>
      </c>
      <c r="D3215" s="51">
        <v>0.38400000000000001</v>
      </c>
      <c r="E3215" s="51">
        <v>0.57600000000000007</v>
      </c>
      <c r="F3215" s="51">
        <v>0.76800000000000002</v>
      </c>
      <c r="G3215" s="51">
        <v>0.96</v>
      </c>
      <c r="H3215" s="51">
        <v>1.1520000000000001</v>
      </c>
      <c r="I3215" s="51">
        <v>1.3440000000000001</v>
      </c>
      <c r="J3215" s="51">
        <v>1.536</v>
      </c>
      <c r="K3215" s="51">
        <v>1.7280000000000002</v>
      </c>
      <c r="L3215" s="52">
        <v>1.9200000000000004</v>
      </c>
    </row>
    <row r="3216" spans="1:12" ht="25.5">
      <c r="A3216" s="41">
        <v>3165</v>
      </c>
      <c r="B3216" s="45" t="s">
        <v>2089</v>
      </c>
      <c r="C3216" s="51">
        <v>7.2000000000000008E-2</v>
      </c>
      <c r="D3216" s="51">
        <v>0.14400000000000002</v>
      </c>
      <c r="E3216" s="51">
        <v>0.21600000000000003</v>
      </c>
      <c r="F3216" s="51">
        <v>0.28800000000000003</v>
      </c>
      <c r="G3216" s="51">
        <v>0.36</v>
      </c>
      <c r="H3216" s="51">
        <v>0.43199999999999994</v>
      </c>
      <c r="I3216" s="51">
        <v>0.504</v>
      </c>
      <c r="J3216" s="51">
        <v>0.57599999999999996</v>
      </c>
      <c r="K3216" s="51">
        <v>0.64799999999999991</v>
      </c>
      <c r="L3216" s="52">
        <v>0.71999999999999986</v>
      </c>
    </row>
    <row r="3217" spans="1:12" ht="12.75">
      <c r="A3217" s="41">
        <v>3166</v>
      </c>
      <c r="B3217" s="45" t="s">
        <v>2090</v>
      </c>
      <c r="C3217" s="51">
        <v>2.4E-2</v>
      </c>
      <c r="D3217" s="51">
        <v>4.8000000000000001E-2</v>
      </c>
      <c r="E3217" s="51">
        <v>7.2000000000000008E-2</v>
      </c>
      <c r="F3217" s="51">
        <v>9.6000000000000002E-2</v>
      </c>
      <c r="G3217" s="51">
        <v>0.12</v>
      </c>
      <c r="H3217" s="51">
        <v>0.14400000000000002</v>
      </c>
      <c r="I3217" s="51">
        <v>0.16800000000000001</v>
      </c>
      <c r="J3217" s="51">
        <v>0.192</v>
      </c>
      <c r="K3217" s="51">
        <v>0.21600000000000003</v>
      </c>
      <c r="L3217" s="52">
        <v>0.24000000000000005</v>
      </c>
    </row>
    <row r="3218" spans="1:12" ht="12.75">
      <c r="A3218" s="41">
        <v>3167</v>
      </c>
      <c r="B3218" s="45" t="s">
        <v>2091</v>
      </c>
      <c r="C3218" s="51">
        <v>7.2000000000000008E-2</v>
      </c>
      <c r="D3218" s="51">
        <v>0.14400000000000002</v>
      </c>
      <c r="E3218" s="51">
        <v>0.21600000000000003</v>
      </c>
      <c r="F3218" s="51">
        <v>0.28800000000000003</v>
      </c>
      <c r="G3218" s="51">
        <v>0.36</v>
      </c>
      <c r="H3218" s="51">
        <v>0.43199999999999994</v>
      </c>
      <c r="I3218" s="51">
        <v>0.504</v>
      </c>
      <c r="J3218" s="51">
        <v>0.57599999999999996</v>
      </c>
      <c r="K3218" s="51">
        <v>0.64799999999999991</v>
      </c>
      <c r="L3218" s="52">
        <v>0.71999999999999986</v>
      </c>
    </row>
    <row r="3219" spans="1:12" ht="12.75">
      <c r="A3219" s="41">
        <v>3168</v>
      </c>
      <c r="B3219" s="45" t="s">
        <v>2092</v>
      </c>
      <c r="C3219" s="51">
        <v>0.38400000000000001</v>
      </c>
      <c r="D3219" s="51">
        <v>0.76800000000000002</v>
      </c>
      <c r="E3219" s="51">
        <v>1.1520000000000001</v>
      </c>
      <c r="F3219" s="51">
        <v>1.536</v>
      </c>
      <c r="G3219" s="51">
        <v>1.92</v>
      </c>
      <c r="H3219" s="51">
        <v>2.3040000000000003</v>
      </c>
      <c r="I3219" s="51">
        <v>2.6880000000000002</v>
      </c>
      <c r="J3219" s="51">
        <v>3.0720000000000001</v>
      </c>
      <c r="K3219" s="51">
        <v>3.4560000000000004</v>
      </c>
      <c r="L3219" s="52">
        <v>3.8400000000000007</v>
      </c>
    </row>
    <row r="3220" spans="1:12" ht="12.75">
      <c r="A3220" s="41">
        <v>3169</v>
      </c>
      <c r="B3220" s="45" t="s">
        <v>2092</v>
      </c>
      <c r="C3220" s="51">
        <v>2.4E-2</v>
      </c>
      <c r="D3220" s="51">
        <v>4.8000000000000001E-2</v>
      </c>
      <c r="E3220" s="51">
        <v>7.2000000000000008E-2</v>
      </c>
      <c r="F3220" s="51">
        <v>9.6000000000000002E-2</v>
      </c>
      <c r="G3220" s="51">
        <v>0.12</v>
      </c>
      <c r="H3220" s="51">
        <v>0.14400000000000002</v>
      </c>
      <c r="I3220" s="51">
        <v>0.16800000000000001</v>
      </c>
      <c r="J3220" s="51">
        <v>0.192</v>
      </c>
      <c r="K3220" s="51">
        <v>0.21600000000000003</v>
      </c>
      <c r="L3220" s="52">
        <v>0.24000000000000005</v>
      </c>
    </row>
    <row r="3221" spans="1:12" ht="12.75">
      <c r="A3221" s="41">
        <v>3170</v>
      </c>
      <c r="B3221" s="45" t="s">
        <v>2092</v>
      </c>
      <c r="C3221" s="51">
        <v>0.48</v>
      </c>
      <c r="D3221" s="51">
        <v>0.96</v>
      </c>
      <c r="E3221" s="51">
        <v>1.44</v>
      </c>
      <c r="F3221" s="51">
        <v>1.92</v>
      </c>
      <c r="G3221" s="51">
        <v>2.4000000000000004</v>
      </c>
      <c r="H3221" s="51">
        <v>2.8800000000000003</v>
      </c>
      <c r="I3221" s="51">
        <v>3.3600000000000003</v>
      </c>
      <c r="J3221" s="51">
        <v>3.84</v>
      </c>
      <c r="K3221" s="51">
        <v>4.32</v>
      </c>
      <c r="L3221" s="52">
        <v>4.8</v>
      </c>
    </row>
    <row r="3222" spans="1:12" ht="12.75">
      <c r="A3222" s="41">
        <v>3171</v>
      </c>
      <c r="B3222" s="45" t="s">
        <v>2092</v>
      </c>
      <c r="C3222" s="51">
        <v>7.2000000000000008E-2</v>
      </c>
      <c r="D3222" s="51">
        <v>0.14400000000000002</v>
      </c>
      <c r="E3222" s="51">
        <v>0.21600000000000003</v>
      </c>
      <c r="F3222" s="51">
        <v>0.28800000000000003</v>
      </c>
      <c r="G3222" s="51">
        <v>0.36</v>
      </c>
      <c r="H3222" s="51">
        <v>0.43199999999999994</v>
      </c>
      <c r="I3222" s="51">
        <v>0.504</v>
      </c>
      <c r="J3222" s="51">
        <v>0.57599999999999996</v>
      </c>
      <c r="K3222" s="51">
        <v>0.64799999999999991</v>
      </c>
      <c r="L3222" s="52">
        <v>0.71999999999999986</v>
      </c>
    </row>
    <row r="3223" spans="1:12" ht="12.75">
      <c r="A3223" s="41">
        <v>3172</v>
      </c>
      <c r="B3223" s="45" t="s">
        <v>2092</v>
      </c>
      <c r="C3223" s="51">
        <v>2.4E-2</v>
      </c>
      <c r="D3223" s="51">
        <v>4.8000000000000001E-2</v>
      </c>
      <c r="E3223" s="51">
        <v>7.2000000000000008E-2</v>
      </c>
      <c r="F3223" s="51">
        <v>9.6000000000000002E-2</v>
      </c>
      <c r="G3223" s="51">
        <v>0.12</v>
      </c>
      <c r="H3223" s="51">
        <v>0.14400000000000002</v>
      </c>
      <c r="I3223" s="51">
        <v>0.16800000000000001</v>
      </c>
      <c r="J3223" s="51">
        <v>0.192</v>
      </c>
      <c r="K3223" s="51">
        <v>0.21600000000000003</v>
      </c>
      <c r="L3223" s="52">
        <v>0.24000000000000005</v>
      </c>
    </row>
    <row r="3224" spans="1:12" ht="12.75">
      <c r="A3224" s="41">
        <v>3173</v>
      </c>
      <c r="B3224" s="45" t="s">
        <v>2092</v>
      </c>
      <c r="C3224" s="51">
        <v>0.60000000000000009</v>
      </c>
      <c r="D3224" s="51">
        <v>1.2000000000000002</v>
      </c>
      <c r="E3224" s="51">
        <v>1.8000000000000003</v>
      </c>
      <c r="F3224" s="51">
        <v>2.4000000000000004</v>
      </c>
      <c r="G3224" s="51">
        <v>3</v>
      </c>
      <c r="H3224" s="51">
        <v>3.5999999999999996</v>
      </c>
      <c r="I3224" s="51">
        <v>4.1999999999999993</v>
      </c>
      <c r="J3224" s="51">
        <v>4.8</v>
      </c>
      <c r="K3224" s="51">
        <v>5.3999999999999995</v>
      </c>
      <c r="L3224" s="52">
        <v>5.9999999999999991</v>
      </c>
    </row>
    <row r="3225" spans="1:12" ht="12.75">
      <c r="A3225" s="41">
        <v>3174</v>
      </c>
      <c r="B3225" s="49" t="s">
        <v>2092</v>
      </c>
      <c r="C3225" s="46">
        <v>0.40800000000000003</v>
      </c>
      <c r="D3225" s="46">
        <v>0.81600000000000006</v>
      </c>
      <c r="E3225" s="46">
        <v>1.2240000000000002</v>
      </c>
      <c r="F3225" s="46">
        <v>1.6320000000000001</v>
      </c>
      <c r="G3225" s="46">
        <v>2.04</v>
      </c>
      <c r="H3225" s="46">
        <v>2.4480000000000004</v>
      </c>
      <c r="I3225" s="46">
        <v>2.8560000000000003</v>
      </c>
      <c r="J3225" s="46">
        <v>3.2640000000000002</v>
      </c>
      <c r="K3225" s="46">
        <v>3.6720000000000006</v>
      </c>
      <c r="L3225" s="47">
        <v>4.080000000000001</v>
      </c>
    </row>
    <row r="3226" spans="1:12" ht="12.75">
      <c r="A3226" s="41">
        <v>3175</v>
      </c>
      <c r="B3226" s="49" t="s">
        <v>2092</v>
      </c>
      <c r="C3226" s="46">
        <v>0.14400000000000002</v>
      </c>
      <c r="D3226" s="46">
        <v>0.28800000000000003</v>
      </c>
      <c r="E3226" s="46">
        <v>0.43200000000000005</v>
      </c>
      <c r="F3226" s="46">
        <v>0.57600000000000007</v>
      </c>
      <c r="G3226" s="46">
        <v>0.72</v>
      </c>
      <c r="H3226" s="46">
        <v>0.86399999999999988</v>
      </c>
      <c r="I3226" s="46">
        <v>1.008</v>
      </c>
      <c r="J3226" s="46">
        <v>1.1519999999999999</v>
      </c>
      <c r="K3226" s="46">
        <v>1.2959999999999998</v>
      </c>
      <c r="L3226" s="47">
        <v>1.4399999999999997</v>
      </c>
    </row>
    <row r="3227" spans="1:12" ht="12.75">
      <c r="A3227" s="41">
        <v>3176</v>
      </c>
      <c r="B3227" s="49" t="s">
        <v>2093</v>
      </c>
      <c r="C3227" s="46">
        <v>2.4E-2</v>
      </c>
      <c r="D3227" s="46">
        <v>4.8000000000000001E-2</v>
      </c>
      <c r="E3227" s="46">
        <v>7.2000000000000008E-2</v>
      </c>
      <c r="F3227" s="46">
        <v>9.6000000000000002E-2</v>
      </c>
      <c r="G3227" s="46">
        <v>0.12</v>
      </c>
      <c r="H3227" s="46">
        <v>0.14400000000000002</v>
      </c>
      <c r="I3227" s="46">
        <v>0.16800000000000001</v>
      </c>
      <c r="J3227" s="46">
        <v>0.192</v>
      </c>
      <c r="K3227" s="46">
        <v>0.21600000000000003</v>
      </c>
      <c r="L3227" s="47">
        <v>0.24000000000000005</v>
      </c>
    </row>
    <row r="3228" spans="1:12" ht="12.75">
      <c r="A3228" s="41">
        <v>3177</v>
      </c>
      <c r="B3228" s="49" t="s">
        <v>2093</v>
      </c>
      <c r="C3228" s="46">
        <v>0.12</v>
      </c>
      <c r="D3228" s="46">
        <v>0.24</v>
      </c>
      <c r="E3228" s="46">
        <v>0.36</v>
      </c>
      <c r="F3228" s="46">
        <v>0.48</v>
      </c>
      <c r="G3228" s="46">
        <v>0.60000000000000009</v>
      </c>
      <c r="H3228" s="46">
        <v>0.72000000000000008</v>
      </c>
      <c r="I3228" s="46">
        <v>0.84000000000000008</v>
      </c>
      <c r="J3228" s="46">
        <v>0.96</v>
      </c>
      <c r="K3228" s="46">
        <v>1.08</v>
      </c>
      <c r="L3228" s="47">
        <v>1.2</v>
      </c>
    </row>
    <row r="3229" spans="1:12" ht="12.75">
      <c r="A3229" s="41">
        <v>3178</v>
      </c>
      <c r="B3229" s="49" t="s">
        <v>2093</v>
      </c>
      <c r="C3229" s="46">
        <v>2.4E-2</v>
      </c>
      <c r="D3229" s="46">
        <v>4.8000000000000001E-2</v>
      </c>
      <c r="E3229" s="46">
        <v>7.2000000000000008E-2</v>
      </c>
      <c r="F3229" s="46">
        <v>9.6000000000000002E-2</v>
      </c>
      <c r="G3229" s="46">
        <v>0.12</v>
      </c>
      <c r="H3229" s="46">
        <v>0.14400000000000002</v>
      </c>
      <c r="I3229" s="46">
        <v>0.16800000000000001</v>
      </c>
      <c r="J3229" s="46">
        <v>0.192</v>
      </c>
      <c r="K3229" s="46">
        <v>0.21600000000000003</v>
      </c>
      <c r="L3229" s="47">
        <v>0.24000000000000005</v>
      </c>
    </row>
    <row r="3230" spans="1:12" ht="12.75">
      <c r="A3230" s="41">
        <v>3179</v>
      </c>
      <c r="B3230" s="49" t="s">
        <v>2093</v>
      </c>
      <c r="C3230" s="46">
        <v>2.4E-2</v>
      </c>
      <c r="D3230" s="46">
        <v>4.8000000000000001E-2</v>
      </c>
      <c r="E3230" s="46">
        <v>7.2000000000000008E-2</v>
      </c>
      <c r="F3230" s="46">
        <v>9.6000000000000002E-2</v>
      </c>
      <c r="G3230" s="46">
        <v>0.12</v>
      </c>
      <c r="H3230" s="46">
        <v>0.14400000000000002</v>
      </c>
      <c r="I3230" s="46">
        <v>0.16800000000000001</v>
      </c>
      <c r="J3230" s="46">
        <v>0.192</v>
      </c>
      <c r="K3230" s="46">
        <v>0.21600000000000003</v>
      </c>
      <c r="L3230" s="47">
        <v>0.24000000000000005</v>
      </c>
    </row>
    <row r="3231" spans="1:12" ht="12.75">
      <c r="A3231" s="41">
        <v>3180</v>
      </c>
      <c r="B3231" s="49" t="s">
        <v>2094</v>
      </c>
      <c r="C3231" s="46">
        <v>0.21599999999999997</v>
      </c>
      <c r="D3231" s="46">
        <v>0.43199999999999994</v>
      </c>
      <c r="E3231" s="46">
        <v>0.64799999999999991</v>
      </c>
      <c r="F3231" s="46">
        <v>0.86399999999999988</v>
      </c>
      <c r="G3231" s="46">
        <v>1.08</v>
      </c>
      <c r="H3231" s="46">
        <v>1.296</v>
      </c>
      <c r="I3231" s="46">
        <v>1.512</v>
      </c>
      <c r="J3231" s="46">
        <v>1.7279999999999998</v>
      </c>
      <c r="K3231" s="46">
        <v>1.9439999999999997</v>
      </c>
      <c r="L3231" s="47">
        <v>2.1599999999999997</v>
      </c>
    </row>
    <row r="3232" spans="1:12" ht="12.75">
      <c r="A3232" s="41">
        <v>3181</v>
      </c>
      <c r="B3232" s="49" t="s">
        <v>2095</v>
      </c>
      <c r="C3232" s="46">
        <v>0.14400000000000002</v>
      </c>
      <c r="D3232" s="46">
        <v>0.28800000000000003</v>
      </c>
      <c r="E3232" s="46">
        <v>0.43200000000000005</v>
      </c>
      <c r="F3232" s="46">
        <v>0.57600000000000007</v>
      </c>
      <c r="G3232" s="46">
        <v>0.72</v>
      </c>
      <c r="H3232" s="46">
        <v>0.86399999999999988</v>
      </c>
      <c r="I3232" s="46">
        <v>1.008</v>
      </c>
      <c r="J3232" s="46">
        <v>1.1519999999999999</v>
      </c>
      <c r="K3232" s="46">
        <v>1.2959999999999998</v>
      </c>
      <c r="L3232" s="47">
        <v>1.4399999999999997</v>
      </c>
    </row>
    <row r="3233" spans="1:12" ht="12.75">
      <c r="A3233" s="41">
        <v>3182</v>
      </c>
      <c r="B3233" s="45" t="s">
        <v>2096</v>
      </c>
      <c r="C3233" s="51">
        <v>9.6000000000000002E-2</v>
      </c>
      <c r="D3233" s="51">
        <v>0.192</v>
      </c>
      <c r="E3233" s="51">
        <v>0.28800000000000003</v>
      </c>
      <c r="F3233" s="51">
        <v>0.38400000000000001</v>
      </c>
      <c r="G3233" s="51">
        <v>0.48</v>
      </c>
      <c r="H3233" s="51">
        <v>0.57600000000000007</v>
      </c>
      <c r="I3233" s="51">
        <v>0.67200000000000004</v>
      </c>
      <c r="J3233" s="51">
        <v>0.76800000000000002</v>
      </c>
      <c r="K3233" s="51">
        <v>0.8640000000000001</v>
      </c>
      <c r="L3233" s="52">
        <v>0.96000000000000019</v>
      </c>
    </row>
    <row r="3234" spans="1:12" ht="12.75">
      <c r="A3234" s="41">
        <v>3183</v>
      </c>
      <c r="B3234" s="45" t="s">
        <v>2097</v>
      </c>
      <c r="C3234" s="51">
        <v>2.4E-2</v>
      </c>
      <c r="D3234" s="51">
        <v>4.8000000000000001E-2</v>
      </c>
      <c r="E3234" s="51">
        <v>7.2000000000000008E-2</v>
      </c>
      <c r="F3234" s="51">
        <v>9.6000000000000002E-2</v>
      </c>
      <c r="G3234" s="51">
        <v>0.12</v>
      </c>
      <c r="H3234" s="51">
        <v>0.14400000000000002</v>
      </c>
      <c r="I3234" s="51">
        <v>0.16800000000000001</v>
      </c>
      <c r="J3234" s="51">
        <v>0.192</v>
      </c>
      <c r="K3234" s="51">
        <v>0.21600000000000003</v>
      </c>
      <c r="L3234" s="52">
        <v>0.24000000000000005</v>
      </c>
    </row>
    <row r="3235" spans="1:12" ht="38.25">
      <c r="A3235" s="41">
        <v>3184</v>
      </c>
      <c r="B3235" s="45" t="s">
        <v>2098</v>
      </c>
      <c r="C3235" s="51">
        <v>2.4E-2</v>
      </c>
      <c r="D3235" s="51">
        <v>4.8000000000000001E-2</v>
      </c>
      <c r="E3235" s="51">
        <v>7.2000000000000008E-2</v>
      </c>
      <c r="F3235" s="51">
        <v>9.6000000000000002E-2</v>
      </c>
      <c r="G3235" s="51">
        <v>0.12</v>
      </c>
      <c r="H3235" s="51">
        <v>0.14400000000000002</v>
      </c>
      <c r="I3235" s="51">
        <v>0.16800000000000001</v>
      </c>
      <c r="J3235" s="51">
        <v>0.192</v>
      </c>
      <c r="K3235" s="51">
        <v>0.21600000000000003</v>
      </c>
      <c r="L3235" s="52">
        <v>0.24000000000000005</v>
      </c>
    </row>
    <row r="3236" spans="1:12" ht="12.75">
      <c r="A3236" s="41">
        <v>3185</v>
      </c>
      <c r="B3236" s="45" t="s">
        <v>2059</v>
      </c>
      <c r="C3236" s="51">
        <v>7.2000000000000008E-2</v>
      </c>
      <c r="D3236" s="51">
        <v>0.14400000000000002</v>
      </c>
      <c r="E3236" s="51">
        <v>0.21600000000000003</v>
      </c>
      <c r="F3236" s="51">
        <v>0.28800000000000003</v>
      </c>
      <c r="G3236" s="51">
        <v>0.36</v>
      </c>
      <c r="H3236" s="51">
        <v>0.43199999999999994</v>
      </c>
      <c r="I3236" s="51">
        <v>0.504</v>
      </c>
      <c r="J3236" s="51">
        <v>0.57599999999999996</v>
      </c>
      <c r="K3236" s="51">
        <v>0.64799999999999991</v>
      </c>
      <c r="L3236" s="52">
        <v>0.71999999999999986</v>
      </c>
    </row>
    <row r="3237" spans="1:12" ht="12.75">
      <c r="A3237" s="94" t="s">
        <v>2099</v>
      </c>
      <c r="B3237" s="94"/>
      <c r="C3237" s="43">
        <f>SUM(C3143:C3236)</f>
        <v>8.5200000000000014</v>
      </c>
      <c r="D3237" s="43">
        <f t="shared" ref="D3237:L3237" si="16">SUM(D3143:D3236)</f>
        <v>17.040000000000003</v>
      </c>
      <c r="E3237" s="43">
        <f t="shared" si="16"/>
        <v>25.559999999999977</v>
      </c>
      <c r="F3237" s="43">
        <f t="shared" si="16"/>
        <v>34.080000000000005</v>
      </c>
      <c r="G3237" s="43">
        <f t="shared" si="16"/>
        <v>42.599999999999987</v>
      </c>
      <c r="H3237" s="43">
        <f t="shared" si="16"/>
        <v>51.119999999999955</v>
      </c>
      <c r="I3237" s="43">
        <f t="shared" si="16"/>
        <v>59.639999999999965</v>
      </c>
      <c r="J3237" s="43">
        <f t="shared" si="16"/>
        <v>68.16</v>
      </c>
      <c r="K3237" s="43">
        <f t="shared" si="16"/>
        <v>76.680000000000035</v>
      </c>
      <c r="L3237" s="43">
        <f t="shared" si="16"/>
        <v>85.199999999999974</v>
      </c>
    </row>
    <row r="3238" spans="1:12" ht="12.75">
      <c r="A3238" s="94" t="s">
        <v>2100</v>
      </c>
      <c r="B3238" s="94"/>
      <c r="C3238" s="94"/>
      <c r="D3238" s="94"/>
      <c r="E3238" s="94"/>
      <c r="F3238" s="94"/>
      <c r="G3238" s="94"/>
      <c r="H3238" s="94"/>
      <c r="I3238" s="94"/>
      <c r="J3238" s="94"/>
      <c r="K3238" s="94"/>
      <c r="L3238" s="94"/>
    </row>
    <row r="3239" spans="1:12" ht="12.75">
      <c r="A3239" s="41">
        <v>3186</v>
      </c>
      <c r="B3239" s="49" t="s">
        <v>2101</v>
      </c>
      <c r="C3239" s="46">
        <v>3.7830000000000003E-2</v>
      </c>
      <c r="D3239" s="46">
        <v>7.5660000000000005E-2</v>
      </c>
      <c r="E3239" s="46">
        <v>0.11349000000000001</v>
      </c>
      <c r="F3239" s="46">
        <v>0.15132000000000001</v>
      </c>
      <c r="G3239" s="46">
        <v>0.18914999999999998</v>
      </c>
      <c r="H3239" s="46">
        <v>0.22697999999999996</v>
      </c>
      <c r="I3239" s="46">
        <v>0.26480999999999999</v>
      </c>
      <c r="J3239" s="46">
        <v>0.30263999999999996</v>
      </c>
      <c r="K3239" s="46">
        <v>0.34046999999999994</v>
      </c>
      <c r="L3239" s="47">
        <v>0.37829999999999997</v>
      </c>
    </row>
    <row r="3240" spans="1:12" ht="12.75">
      <c r="A3240" s="41">
        <v>3187</v>
      </c>
      <c r="B3240" s="49" t="s">
        <v>2101</v>
      </c>
      <c r="C3240" s="46">
        <v>8.253333333333332E-2</v>
      </c>
      <c r="D3240" s="46">
        <v>0.16506666666666664</v>
      </c>
      <c r="E3240" s="46">
        <v>0.24759999999999996</v>
      </c>
      <c r="F3240" s="46">
        <v>0.33013333333333328</v>
      </c>
      <c r="G3240" s="46">
        <v>0.41266666666666663</v>
      </c>
      <c r="H3240" s="46">
        <v>0.49519999999999992</v>
      </c>
      <c r="I3240" s="46">
        <v>0.57773333333333321</v>
      </c>
      <c r="J3240" s="46">
        <v>0.66026666666666656</v>
      </c>
      <c r="K3240" s="46">
        <v>0.74279999999999979</v>
      </c>
      <c r="L3240" s="47">
        <v>0.82533333333333303</v>
      </c>
    </row>
    <row r="3241" spans="1:12" ht="12.75">
      <c r="A3241" s="41">
        <v>3188</v>
      </c>
      <c r="B3241" s="49" t="s">
        <v>2102</v>
      </c>
      <c r="C3241" s="46">
        <v>8.5900000000000004E-3</v>
      </c>
      <c r="D3241" s="46">
        <v>1.7180000000000001E-2</v>
      </c>
      <c r="E3241" s="46">
        <v>2.5770000000000001E-2</v>
      </c>
      <c r="F3241" s="46">
        <v>3.4360000000000002E-2</v>
      </c>
      <c r="G3241" s="46">
        <v>4.2949999999999995E-2</v>
      </c>
      <c r="H3241" s="46">
        <v>5.1539999999999989E-2</v>
      </c>
      <c r="I3241" s="46">
        <v>6.0129999999999989E-2</v>
      </c>
      <c r="J3241" s="46">
        <v>6.8719999999999989E-2</v>
      </c>
      <c r="K3241" s="46">
        <v>7.730999999999999E-2</v>
      </c>
      <c r="L3241" s="47">
        <v>8.5899999999999976E-2</v>
      </c>
    </row>
    <row r="3242" spans="1:12" ht="12.75">
      <c r="A3242" s="41">
        <v>3189</v>
      </c>
      <c r="B3242" s="49" t="s">
        <v>2103</v>
      </c>
      <c r="C3242" s="46">
        <v>1.1199999999999999E-3</v>
      </c>
      <c r="D3242" s="46">
        <v>2.2399999999999998E-3</v>
      </c>
      <c r="E3242" s="46">
        <v>3.3599999999999997E-3</v>
      </c>
      <c r="F3242" s="46">
        <v>4.4799999999999996E-3</v>
      </c>
      <c r="G3242" s="46">
        <v>5.5999999999999999E-3</v>
      </c>
      <c r="H3242" s="46">
        <v>6.7199999999999994E-3</v>
      </c>
      <c r="I3242" s="46">
        <v>7.8399999999999997E-3</v>
      </c>
      <c r="J3242" s="46">
        <v>8.9599999999999992E-3</v>
      </c>
      <c r="K3242" s="46">
        <v>1.0079999999999999E-2</v>
      </c>
      <c r="L3242" s="47">
        <v>1.1199999999999998E-2</v>
      </c>
    </row>
    <row r="3243" spans="1:12" ht="12.75">
      <c r="A3243" s="41">
        <v>3190</v>
      </c>
      <c r="B3243" s="49" t="s">
        <v>2104</v>
      </c>
      <c r="C3243" s="46">
        <v>7.3000000000000001E-3</v>
      </c>
      <c r="D3243" s="46">
        <v>1.46E-2</v>
      </c>
      <c r="E3243" s="46">
        <v>2.1899999999999999E-2</v>
      </c>
      <c r="F3243" s="46">
        <v>2.92E-2</v>
      </c>
      <c r="G3243" s="46">
        <v>3.6499999999999998E-2</v>
      </c>
      <c r="H3243" s="46">
        <v>4.3799999999999992E-2</v>
      </c>
      <c r="I3243" s="46">
        <v>5.1099999999999993E-2</v>
      </c>
      <c r="J3243" s="46">
        <v>5.8399999999999994E-2</v>
      </c>
      <c r="K3243" s="46">
        <v>6.5699999999999981E-2</v>
      </c>
      <c r="L3243" s="47">
        <v>7.2999999999999982E-2</v>
      </c>
    </row>
    <row r="3244" spans="1:12" ht="12.75">
      <c r="A3244" s="41">
        <v>3191</v>
      </c>
      <c r="B3244" s="49" t="s">
        <v>2104</v>
      </c>
      <c r="C3244" s="46">
        <v>1.0400000000000001E-3</v>
      </c>
      <c r="D3244" s="46">
        <v>2.0800000000000003E-3</v>
      </c>
      <c r="E3244" s="46">
        <v>3.1200000000000004E-3</v>
      </c>
      <c r="F3244" s="46">
        <v>4.1600000000000005E-3</v>
      </c>
      <c r="G3244" s="46">
        <v>5.1999999999999998E-3</v>
      </c>
      <c r="H3244" s="46">
        <v>6.239999999999999E-3</v>
      </c>
      <c r="I3244" s="46">
        <v>7.2799999999999991E-3</v>
      </c>
      <c r="J3244" s="46">
        <v>8.3199999999999993E-3</v>
      </c>
      <c r="K3244" s="46">
        <v>9.3599999999999985E-3</v>
      </c>
      <c r="L3244" s="47">
        <v>1.0399999999999998E-2</v>
      </c>
    </row>
    <row r="3245" spans="1:12" ht="12.75">
      <c r="A3245" s="41">
        <v>3192</v>
      </c>
      <c r="B3245" s="49" t="s">
        <v>2104</v>
      </c>
      <c r="C3245" s="46">
        <v>2.0800000000000003E-3</v>
      </c>
      <c r="D3245" s="46">
        <v>4.1600000000000005E-3</v>
      </c>
      <c r="E3245" s="46">
        <v>6.2400000000000008E-3</v>
      </c>
      <c r="F3245" s="46">
        <v>8.320000000000001E-3</v>
      </c>
      <c r="G3245" s="46">
        <v>1.04E-2</v>
      </c>
      <c r="H3245" s="46">
        <v>1.2479999999999998E-2</v>
      </c>
      <c r="I3245" s="46">
        <v>1.4559999999999998E-2</v>
      </c>
      <c r="J3245" s="46">
        <v>1.6639999999999999E-2</v>
      </c>
      <c r="K3245" s="46">
        <v>1.8719999999999997E-2</v>
      </c>
      <c r="L3245" s="47">
        <v>2.0799999999999996E-2</v>
      </c>
    </row>
    <row r="3246" spans="1:12" ht="12.75">
      <c r="A3246" s="41">
        <v>3193</v>
      </c>
      <c r="B3246" s="49" t="s">
        <v>2105</v>
      </c>
      <c r="C3246" s="46">
        <v>2.5300000000000001E-3</v>
      </c>
      <c r="D3246" s="46">
        <v>5.0600000000000003E-3</v>
      </c>
      <c r="E3246" s="46">
        <v>7.5900000000000004E-3</v>
      </c>
      <c r="F3246" s="46">
        <v>1.0120000000000001E-2</v>
      </c>
      <c r="G3246" s="46">
        <v>1.2650000000000002E-2</v>
      </c>
      <c r="H3246" s="46">
        <v>1.5180000000000001E-2</v>
      </c>
      <c r="I3246" s="46">
        <v>1.771E-2</v>
      </c>
      <c r="J3246" s="46">
        <v>2.0240000000000001E-2</v>
      </c>
      <c r="K3246" s="46">
        <v>2.2769999999999999E-2</v>
      </c>
      <c r="L3246" s="47">
        <v>2.5299999999999996E-2</v>
      </c>
    </row>
    <row r="3247" spans="1:12" ht="12.75">
      <c r="A3247" s="41">
        <v>3194</v>
      </c>
      <c r="B3247" s="49" t="s">
        <v>2105</v>
      </c>
      <c r="C3247" s="46">
        <v>1.453333333333333E-3</v>
      </c>
      <c r="D3247" s="46">
        <v>2.9066666666666659E-3</v>
      </c>
      <c r="E3247" s="46">
        <v>4.3599999999999993E-3</v>
      </c>
      <c r="F3247" s="46">
        <v>5.8133333333333318E-3</v>
      </c>
      <c r="G3247" s="46">
        <v>7.2666666666666661E-3</v>
      </c>
      <c r="H3247" s="46">
        <v>8.7199999999999986E-3</v>
      </c>
      <c r="I3247" s="46">
        <v>1.0173333333333333E-2</v>
      </c>
      <c r="J3247" s="46">
        <v>1.1626666666666665E-2</v>
      </c>
      <c r="K3247" s="46">
        <v>1.3079999999999998E-2</v>
      </c>
      <c r="L3247" s="47">
        <v>1.4533333333333332E-2</v>
      </c>
    </row>
    <row r="3248" spans="1:12" ht="12.75">
      <c r="A3248" s="41">
        <v>3195</v>
      </c>
      <c r="B3248" s="49" t="s">
        <v>2105</v>
      </c>
      <c r="C3248" s="46">
        <v>3.8999999999999994E-4</v>
      </c>
      <c r="D3248" s="46">
        <v>7.7999999999999988E-4</v>
      </c>
      <c r="E3248" s="46">
        <v>1.1699999999999998E-3</v>
      </c>
      <c r="F3248" s="46">
        <v>1.5599999999999998E-3</v>
      </c>
      <c r="G3248" s="46">
        <v>1.9499999999999999E-3</v>
      </c>
      <c r="H3248" s="46">
        <v>2.3400000000000001E-3</v>
      </c>
      <c r="I3248" s="46">
        <v>2.7299999999999998E-3</v>
      </c>
      <c r="J3248" s="46">
        <v>3.1199999999999995E-3</v>
      </c>
      <c r="K3248" s="46">
        <v>3.5099999999999992E-3</v>
      </c>
      <c r="L3248" s="47">
        <v>3.899999999999999E-3</v>
      </c>
    </row>
    <row r="3249" spans="1:12" ht="12.75">
      <c r="A3249" s="41">
        <v>3196</v>
      </c>
      <c r="B3249" s="49" t="s">
        <v>2105</v>
      </c>
      <c r="C3249" s="46">
        <v>3.8999999999999994E-4</v>
      </c>
      <c r="D3249" s="46">
        <v>7.7999999999999988E-4</v>
      </c>
      <c r="E3249" s="46">
        <v>1.1699999999999998E-3</v>
      </c>
      <c r="F3249" s="46">
        <v>1.5599999999999998E-3</v>
      </c>
      <c r="G3249" s="46">
        <v>1.9499999999999999E-3</v>
      </c>
      <c r="H3249" s="46">
        <v>2.3400000000000001E-3</v>
      </c>
      <c r="I3249" s="46">
        <v>2.7299999999999998E-3</v>
      </c>
      <c r="J3249" s="46">
        <v>3.1199999999999995E-3</v>
      </c>
      <c r="K3249" s="46">
        <v>3.5099999999999992E-3</v>
      </c>
      <c r="L3249" s="47">
        <v>3.899999999999999E-3</v>
      </c>
    </row>
    <row r="3250" spans="1:12" ht="12.75">
      <c r="A3250" s="41">
        <v>3197</v>
      </c>
      <c r="B3250" s="49" t="s">
        <v>2105</v>
      </c>
      <c r="C3250" s="46">
        <v>3.1633333333333331E-3</v>
      </c>
      <c r="D3250" s="46">
        <v>6.3266666666666662E-3</v>
      </c>
      <c r="E3250" s="46">
        <v>9.4899999999999984E-3</v>
      </c>
      <c r="F3250" s="46">
        <v>1.2653333333333332E-2</v>
      </c>
      <c r="G3250" s="46">
        <v>1.5816666666666666E-2</v>
      </c>
      <c r="H3250" s="46">
        <v>1.898E-2</v>
      </c>
      <c r="I3250" s="46">
        <v>2.2143333333333334E-2</v>
      </c>
      <c r="J3250" s="46">
        <v>2.5306666666666665E-2</v>
      </c>
      <c r="K3250" s="46">
        <v>2.8470000000000002E-2</v>
      </c>
      <c r="L3250" s="47">
        <v>3.1633333333333333E-2</v>
      </c>
    </row>
    <row r="3251" spans="1:12" ht="12.75">
      <c r="A3251" s="41">
        <v>3198</v>
      </c>
      <c r="B3251" s="49" t="s">
        <v>2105</v>
      </c>
      <c r="C3251" s="46">
        <v>4.0666666666666672E-4</v>
      </c>
      <c r="D3251" s="46">
        <v>8.1333333333333344E-4</v>
      </c>
      <c r="E3251" s="46">
        <v>1.2200000000000002E-3</v>
      </c>
      <c r="F3251" s="46">
        <v>1.6266666666666669E-3</v>
      </c>
      <c r="G3251" s="46">
        <v>2.0333333333333332E-3</v>
      </c>
      <c r="H3251" s="46">
        <v>2.4399999999999999E-3</v>
      </c>
      <c r="I3251" s="46">
        <v>2.8466666666666666E-3</v>
      </c>
      <c r="J3251" s="46">
        <v>3.2533333333333338E-3</v>
      </c>
      <c r="K3251" s="46">
        <v>3.6600000000000005E-3</v>
      </c>
      <c r="L3251" s="47">
        <v>4.0666666666666672E-3</v>
      </c>
    </row>
    <row r="3252" spans="1:12" ht="12.75">
      <c r="A3252" s="41">
        <v>3199</v>
      </c>
      <c r="B3252" s="49" t="s">
        <v>2105</v>
      </c>
      <c r="C3252" s="46">
        <v>3.0099999999999997E-3</v>
      </c>
      <c r="D3252" s="46">
        <v>6.0199999999999993E-3</v>
      </c>
      <c r="E3252" s="46">
        <v>9.0299999999999998E-3</v>
      </c>
      <c r="F3252" s="46">
        <v>1.2039999999999999E-2</v>
      </c>
      <c r="G3252" s="46">
        <v>1.5050000000000001E-2</v>
      </c>
      <c r="H3252" s="46">
        <v>1.806E-2</v>
      </c>
      <c r="I3252" s="46">
        <v>2.1070000000000002E-2</v>
      </c>
      <c r="J3252" s="46">
        <v>2.4079999999999997E-2</v>
      </c>
      <c r="K3252" s="46">
        <v>2.7089999999999999E-2</v>
      </c>
      <c r="L3252" s="47">
        <v>3.0100000000000002E-2</v>
      </c>
    </row>
    <row r="3253" spans="1:12" ht="12.75">
      <c r="A3253" s="41">
        <v>3200</v>
      </c>
      <c r="B3253" s="49" t="s">
        <v>2105</v>
      </c>
      <c r="C3253" s="46">
        <v>2.4066666666666663E-3</v>
      </c>
      <c r="D3253" s="46">
        <v>4.8133333333333327E-3</v>
      </c>
      <c r="E3253" s="46">
        <v>7.219999999999999E-3</v>
      </c>
      <c r="F3253" s="46">
        <v>9.6266666666666653E-3</v>
      </c>
      <c r="G3253" s="46">
        <v>1.2033333333333333E-2</v>
      </c>
      <c r="H3253" s="46">
        <v>1.4440000000000001E-2</v>
      </c>
      <c r="I3253" s="46">
        <v>1.684666666666667E-2</v>
      </c>
      <c r="J3253" s="46">
        <v>1.9253333333333334E-2</v>
      </c>
      <c r="K3253" s="46">
        <v>2.1660000000000002E-2</v>
      </c>
      <c r="L3253" s="47">
        <v>2.4066666666666667E-2</v>
      </c>
    </row>
    <row r="3254" spans="1:12" ht="12.75">
      <c r="A3254" s="41">
        <v>3201</v>
      </c>
      <c r="B3254" s="49" t="s">
        <v>2105</v>
      </c>
      <c r="C3254" s="46">
        <v>1.3333333333333335E-5</v>
      </c>
      <c r="D3254" s="46">
        <v>2.666666666666667E-5</v>
      </c>
      <c r="E3254" s="46">
        <v>4.0000000000000003E-5</v>
      </c>
      <c r="F3254" s="46">
        <v>5.333333333333334E-5</v>
      </c>
      <c r="G3254" s="46">
        <v>6.666666666666667E-5</v>
      </c>
      <c r="H3254" s="46">
        <v>7.9999999999999993E-5</v>
      </c>
      <c r="I3254" s="46">
        <v>9.333333333333333E-5</v>
      </c>
      <c r="J3254" s="46">
        <v>1.0666666666666667E-4</v>
      </c>
      <c r="K3254" s="46">
        <v>1.1999999999999999E-4</v>
      </c>
      <c r="L3254" s="47">
        <v>1.3333333333333331E-4</v>
      </c>
    </row>
    <row r="3255" spans="1:12" ht="12.75">
      <c r="A3255" s="41">
        <v>3202</v>
      </c>
      <c r="B3255" s="49" t="s">
        <v>2105</v>
      </c>
      <c r="C3255" s="46">
        <v>5.7333333333333346E-4</v>
      </c>
      <c r="D3255" s="46">
        <v>1.1466666666666669E-3</v>
      </c>
      <c r="E3255" s="46">
        <v>1.7200000000000004E-3</v>
      </c>
      <c r="F3255" s="46">
        <v>2.2933333333333339E-3</v>
      </c>
      <c r="G3255" s="46">
        <v>2.8666666666666667E-3</v>
      </c>
      <c r="H3255" s="46">
        <v>3.4400000000000003E-3</v>
      </c>
      <c r="I3255" s="46">
        <v>4.0133333333333332E-3</v>
      </c>
      <c r="J3255" s="46">
        <v>4.5866666666666668E-3</v>
      </c>
      <c r="K3255" s="46">
        <v>5.1599999999999997E-3</v>
      </c>
      <c r="L3255" s="47">
        <v>5.7333333333333333E-3</v>
      </c>
    </row>
    <row r="3256" spans="1:12" ht="12.75">
      <c r="A3256" s="41">
        <v>3203</v>
      </c>
      <c r="B3256" s="49" t="s">
        <v>2105</v>
      </c>
      <c r="C3256" s="46">
        <v>5.1333333333333331E-4</v>
      </c>
      <c r="D3256" s="46">
        <v>1.0266666666666666E-3</v>
      </c>
      <c r="E3256" s="46">
        <v>1.5399999999999999E-3</v>
      </c>
      <c r="F3256" s="46">
        <v>2.0533333333333332E-3</v>
      </c>
      <c r="G3256" s="46">
        <v>2.5666666666666659E-3</v>
      </c>
      <c r="H3256" s="46">
        <v>3.0799999999999994E-3</v>
      </c>
      <c r="I3256" s="46">
        <v>3.5933333333333321E-3</v>
      </c>
      <c r="J3256" s="46">
        <v>4.1066666666666656E-3</v>
      </c>
      <c r="K3256" s="46">
        <v>4.6199999999999982E-3</v>
      </c>
      <c r="L3256" s="47">
        <v>5.1333333333333318E-3</v>
      </c>
    </row>
    <row r="3257" spans="1:12" ht="12.75">
      <c r="A3257" s="41">
        <v>3204</v>
      </c>
      <c r="B3257" s="49" t="s">
        <v>2105</v>
      </c>
      <c r="C3257" s="46">
        <v>3.0199999999999997E-3</v>
      </c>
      <c r="D3257" s="46">
        <v>6.0399999999999994E-3</v>
      </c>
      <c r="E3257" s="46">
        <v>9.0599999999999986E-3</v>
      </c>
      <c r="F3257" s="46">
        <v>1.2079999999999999E-2</v>
      </c>
      <c r="G3257" s="46">
        <v>1.5099999999999997E-2</v>
      </c>
      <c r="H3257" s="46">
        <v>1.8119999999999997E-2</v>
      </c>
      <c r="I3257" s="46">
        <v>2.1139999999999992E-2</v>
      </c>
      <c r="J3257" s="46">
        <v>2.4159999999999994E-2</v>
      </c>
      <c r="K3257" s="46">
        <v>2.7179999999999989E-2</v>
      </c>
      <c r="L3257" s="47">
        <v>3.0199999999999991E-2</v>
      </c>
    </row>
    <row r="3258" spans="1:12" ht="12.75">
      <c r="A3258" s="41">
        <v>3205</v>
      </c>
      <c r="B3258" s="49" t="s">
        <v>2105</v>
      </c>
      <c r="C3258" s="46">
        <v>2.1933333333333332E-3</v>
      </c>
      <c r="D3258" s="46">
        <v>4.3866666666666663E-3</v>
      </c>
      <c r="E3258" s="46">
        <v>6.579999999999999E-3</v>
      </c>
      <c r="F3258" s="46">
        <v>8.7733333333333326E-3</v>
      </c>
      <c r="G3258" s="46">
        <v>1.0966666666666666E-2</v>
      </c>
      <c r="H3258" s="46">
        <v>1.3159999999999998E-2</v>
      </c>
      <c r="I3258" s="46">
        <v>1.5353333333333333E-2</v>
      </c>
      <c r="J3258" s="46">
        <v>1.7546666666666665E-2</v>
      </c>
      <c r="K3258" s="46">
        <v>1.9740000000000001E-2</v>
      </c>
      <c r="L3258" s="47">
        <v>2.1933333333333332E-2</v>
      </c>
    </row>
    <row r="3259" spans="1:12" ht="12.75">
      <c r="A3259" s="41">
        <v>3206</v>
      </c>
      <c r="B3259" s="49" t="s">
        <v>2106</v>
      </c>
      <c r="C3259" s="46">
        <v>3.9333333333333332E-4</v>
      </c>
      <c r="D3259" s="46">
        <v>7.8666666666666663E-4</v>
      </c>
      <c r="E3259" s="46">
        <v>1.1800000000000001E-3</v>
      </c>
      <c r="F3259" s="46">
        <v>1.5733333333333333E-3</v>
      </c>
      <c r="G3259" s="46">
        <v>1.9666666666666669E-3</v>
      </c>
      <c r="H3259" s="46">
        <v>2.3600000000000001E-3</v>
      </c>
      <c r="I3259" s="46">
        <v>2.7533333333333338E-3</v>
      </c>
      <c r="J3259" s="46">
        <v>3.1466666666666665E-3</v>
      </c>
      <c r="K3259" s="46">
        <v>3.5400000000000002E-3</v>
      </c>
      <c r="L3259" s="47">
        <v>3.9333333333333338E-3</v>
      </c>
    </row>
    <row r="3260" spans="1:12" ht="12.75">
      <c r="A3260" s="41">
        <v>3207</v>
      </c>
      <c r="B3260" s="49" t="s">
        <v>2107</v>
      </c>
      <c r="C3260" s="46">
        <v>9.2000000000000003E-4</v>
      </c>
      <c r="D3260" s="46">
        <v>1.8400000000000001E-3</v>
      </c>
      <c r="E3260" s="46">
        <v>2.7600000000000003E-3</v>
      </c>
      <c r="F3260" s="46">
        <v>3.6800000000000001E-3</v>
      </c>
      <c r="G3260" s="46">
        <v>4.5999999999999999E-3</v>
      </c>
      <c r="H3260" s="46">
        <v>5.5200000000000006E-3</v>
      </c>
      <c r="I3260" s="46">
        <v>6.4399999999999995E-3</v>
      </c>
      <c r="J3260" s="46">
        <v>7.3600000000000002E-3</v>
      </c>
      <c r="K3260" s="46">
        <v>8.2800000000000009E-3</v>
      </c>
      <c r="L3260" s="47">
        <v>9.2000000000000016E-3</v>
      </c>
    </row>
    <row r="3261" spans="1:12" ht="12.75">
      <c r="A3261" s="41">
        <v>3208</v>
      </c>
      <c r="B3261" s="49" t="s">
        <v>2107</v>
      </c>
      <c r="C3261" s="46">
        <v>4.5599999999999998E-3</v>
      </c>
      <c r="D3261" s="46">
        <v>9.1199999999999996E-3</v>
      </c>
      <c r="E3261" s="46">
        <v>1.3679999999999999E-2</v>
      </c>
      <c r="F3261" s="46">
        <v>1.8239999999999999E-2</v>
      </c>
      <c r="G3261" s="46">
        <v>2.2800000000000001E-2</v>
      </c>
      <c r="H3261" s="46">
        <v>2.7360000000000002E-2</v>
      </c>
      <c r="I3261" s="46">
        <v>3.1920000000000004E-2</v>
      </c>
      <c r="J3261" s="46">
        <v>3.6480000000000005E-2</v>
      </c>
      <c r="K3261" s="46">
        <v>4.1040000000000007E-2</v>
      </c>
      <c r="L3261" s="47">
        <v>4.5600000000000009E-2</v>
      </c>
    </row>
    <row r="3262" spans="1:12" ht="12.75">
      <c r="A3262" s="41">
        <v>3209</v>
      </c>
      <c r="B3262" s="49" t="s">
        <v>2108</v>
      </c>
      <c r="C3262" s="46">
        <v>1.5546666666666665E-2</v>
      </c>
      <c r="D3262" s="46">
        <v>3.109333333333333E-2</v>
      </c>
      <c r="E3262" s="46">
        <v>4.6639999999999994E-2</v>
      </c>
      <c r="F3262" s="46">
        <v>6.2186666666666661E-2</v>
      </c>
      <c r="G3262" s="46">
        <v>7.7733333333333321E-2</v>
      </c>
      <c r="H3262" s="46">
        <v>9.3279999999999974E-2</v>
      </c>
      <c r="I3262" s="46">
        <v>0.10882666666666664</v>
      </c>
      <c r="J3262" s="46">
        <v>0.12437333333333331</v>
      </c>
      <c r="K3262" s="46">
        <v>0.13991999999999996</v>
      </c>
      <c r="L3262" s="47">
        <v>0.15546666666666661</v>
      </c>
    </row>
    <row r="3263" spans="1:12" ht="12.75">
      <c r="A3263" s="41">
        <v>3210</v>
      </c>
      <c r="B3263" s="49" t="s">
        <v>2109</v>
      </c>
      <c r="C3263" s="46">
        <v>0.20282666666666666</v>
      </c>
      <c r="D3263" s="46">
        <v>0.40565333333333331</v>
      </c>
      <c r="E3263" s="46">
        <v>0.60847999999999991</v>
      </c>
      <c r="F3263" s="46">
        <v>0.81130666666666662</v>
      </c>
      <c r="G3263" s="46">
        <v>1.0141333333333333</v>
      </c>
      <c r="H3263" s="46">
        <v>1.2169599999999998</v>
      </c>
      <c r="I3263" s="46">
        <v>1.4197866666666665</v>
      </c>
      <c r="J3263" s="46">
        <v>1.6226133333333332</v>
      </c>
      <c r="K3263" s="46">
        <v>1.8254399999999997</v>
      </c>
      <c r="L3263" s="47">
        <v>2.0282666666666662</v>
      </c>
    </row>
    <row r="3264" spans="1:12" ht="12.75">
      <c r="A3264" s="41">
        <v>3211</v>
      </c>
      <c r="B3264" s="49" t="s">
        <v>2110</v>
      </c>
      <c r="C3264" s="46">
        <v>6.0000000000000008E-5</v>
      </c>
      <c r="D3264" s="46">
        <v>1.2000000000000002E-4</v>
      </c>
      <c r="E3264" s="46">
        <v>1.8000000000000004E-4</v>
      </c>
      <c r="F3264" s="46">
        <v>2.4000000000000003E-4</v>
      </c>
      <c r="G3264" s="46">
        <v>3.0000000000000003E-4</v>
      </c>
      <c r="H3264" s="46">
        <v>3.6000000000000002E-4</v>
      </c>
      <c r="I3264" s="46">
        <v>4.2000000000000002E-4</v>
      </c>
      <c r="J3264" s="46">
        <v>4.8000000000000007E-4</v>
      </c>
      <c r="K3264" s="46">
        <v>5.4000000000000001E-4</v>
      </c>
      <c r="L3264" s="47">
        <v>6.0000000000000006E-4</v>
      </c>
    </row>
    <row r="3265" spans="1:12" ht="12.75">
      <c r="A3265" s="41">
        <v>3212</v>
      </c>
      <c r="B3265" s="49" t="s">
        <v>2111</v>
      </c>
      <c r="C3265" s="46">
        <v>1.5666666666666666E-4</v>
      </c>
      <c r="D3265" s="46">
        <v>3.1333333333333332E-4</v>
      </c>
      <c r="E3265" s="46">
        <v>4.6999999999999999E-4</v>
      </c>
      <c r="F3265" s="46">
        <v>6.2666666666666665E-4</v>
      </c>
      <c r="G3265" s="46">
        <v>7.8333333333333336E-4</v>
      </c>
      <c r="H3265" s="46">
        <v>9.3999999999999997E-4</v>
      </c>
      <c r="I3265" s="46">
        <v>1.0966666666666666E-3</v>
      </c>
      <c r="J3265" s="46">
        <v>1.2533333333333333E-3</v>
      </c>
      <c r="K3265" s="46">
        <v>1.41E-3</v>
      </c>
      <c r="L3265" s="47">
        <v>1.5666666666666667E-3</v>
      </c>
    </row>
    <row r="3266" spans="1:12" ht="12.75">
      <c r="A3266" s="41">
        <v>3213</v>
      </c>
      <c r="B3266" s="49" t="s">
        <v>2112</v>
      </c>
      <c r="C3266" s="46">
        <v>9.766666666666667E-4</v>
      </c>
      <c r="D3266" s="46">
        <v>1.9533333333333334E-3</v>
      </c>
      <c r="E3266" s="46">
        <v>2.9300000000000003E-3</v>
      </c>
      <c r="F3266" s="46">
        <v>3.9066666666666668E-3</v>
      </c>
      <c r="G3266" s="46">
        <v>4.8833333333333333E-3</v>
      </c>
      <c r="H3266" s="46">
        <v>5.8600000000000006E-3</v>
      </c>
      <c r="I3266" s="46">
        <v>6.8366666666666662E-3</v>
      </c>
      <c r="J3266" s="46">
        <v>7.8133333333333336E-3</v>
      </c>
      <c r="K3266" s="46">
        <v>8.7899999999999992E-3</v>
      </c>
      <c r="L3266" s="47">
        <v>9.7666666666666666E-3</v>
      </c>
    </row>
    <row r="3267" spans="1:12" ht="12.75">
      <c r="A3267" s="41">
        <v>3214</v>
      </c>
      <c r="B3267" s="49" t="s">
        <v>2112</v>
      </c>
      <c r="C3267" s="46">
        <v>7.3333333333333345E-4</v>
      </c>
      <c r="D3267" s="46">
        <v>1.4666666666666669E-3</v>
      </c>
      <c r="E3267" s="46">
        <v>2.2000000000000006E-3</v>
      </c>
      <c r="F3267" s="46">
        <v>2.9333333333333338E-3</v>
      </c>
      <c r="G3267" s="46">
        <v>3.666666666666667E-3</v>
      </c>
      <c r="H3267" s="46">
        <v>4.4000000000000011E-3</v>
      </c>
      <c r="I3267" s="46">
        <v>5.1333333333333344E-3</v>
      </c>
      <c r="J3267" s="46">
        <v>5.8666666666666676E-3</v>
      </c>
      <c r="K3267" s="46">
        <v>6.6000000000000017E-3</v>
      </c>
      <c r="L3267" s="47">
        <v>7.3333333333333358E-3</v>
      </c>
    </row>
    <row r="3268" spans="1:12" ht="12.75">
      <c r="A3268" s="41">
        <v>3215</v>
      </c>
      <c r="B3268" s="49" t="s">
        <v>2112</v>
      </c>
      <c r="C3268" s="46">
        <v>6.4999999999999997E-4</v>
      </c>
      <c r="D3268" s="46">
        <v>1.2999999999999999E-3</v>
      </c>
      <c r="E3268" s="46">
        <v>1.9499999999999999E-3</v>
      </c>
      <c r="F3268" s="46">
        <v>2.5999999999999999E-3</v>
      </c>
      <c r="G3268" s="46">
        <v>3.2499999999999999E-3</v>
      </c>
      <c r="H3268" s="46">
        <v>3.8999999999999998E-3</v>
      </c>
      <c r="I3268" s="46">
        <v>4.5500000000000002E-3</v>
      </c>
      <c r="J3268" s="46">
        <v>5.1999999999999998E-3</v>
      </c>
      <c r="K3268" s="46">
        <v>5.8499999999999993E-3</v>
      </c>
      <c r="L3268" s="47">
        <v>6.4999999999999997E-3</v>
      </c>
    </row>
    <row r="3269" spans="1:12" ht="12.75">
      <c r="A3269" s="41">
        <v>3216</v>
      </c>
      <c r="B3269" s="49" t="s">
        <v>2112</v>
      </c>
      <c r="C3269" s="46">
        <v>1E-4</v>
      </c>
      <c r="D3269" s="46">
        <v>2.0000000000000001E-4</v>
      </c>
      <c r="E3269" s="46">
        <v>3.0000000000000003E-4</v>
      </c>
      <c r="F3269" s="46">
        <v>4.0000000000000002E-4</v>
      </c>
      <c r="G3269" s="46">
        <v>5.0000000000000001E-4</v>
      </c>
      <c r="H3269" s="46">
        <v>6.0000000000000006E-4</v>
      </c>
      <c r="I3269" s="46">
        <v>7.000000000000001E-4</v>
      </c>
      <c r="J3269" s="46">
        <v>8.0000000000000015E-4</v>
      </c>
      <c r="K3269" s="46">
        <v>9.0000000000000019E-4</v>
      </c>
      <c r="L3269" s="47">
        <v>1.0000000000000002E-3</v>
      </c>
    </row>
    <row r="3270" spans="1:12" ht="12.75">
      <c r="A3270" s="41">
        <v>3217</v>
      </c>
      <c r="B3270" s="49" t="s">
        <v>2113</v>
      </c>
      <c r="C3270" s="46">
        <v>2.326666666666667E-3</v>
      </c>
      <c r="D3270" s="46">
        <v>4.653333333333334E-3</v>
      </c>
      <c r="E3270" s="46">
        <v>6.980000000000001E-3</v>
      </c>
      <c r="F3270" s="46">
        <v>9.3066666666666679E-3</v>
      </c>
      <c r="G3270" s="46">
        <v>1.1633333333333332E-2</v>
      </c>
      <c r="H3270" s="46">
        <v>1.396E-2</v>
      </c>
      <c r="I3270" s="46">
        <v>1.6286666666666665E-2</v>
      </c>
      <c r="J3270" s="46">
        <v>1.8613333333333332E-2</v>
      </c>
      <c r="K3270" s="46">
        <v>2.0939999999999997E-2</v>
      </c>
      <c r="L3270" s="47">
        <v>2.3266666666666665E-2</v>
      </c>
    </row>
    <row r="3271" spans="1:12" ht="12.75">
      <c r="A3271" s="41">
        <v>3218</v>
      </c>
      <c r="B3271" s="49" t="s">
        <v>2113</v>
      </c>
      <c r="C3271" s="46">
        <v>1.3333333333333335E-5</v>
      </c>
      <c r="D3271" s="46">
        <v>2.666666666666667E-5</v>
      </c>
      <c r="E3271" s="46">
        <v>4.0000000000000003E-5</v>
      </c>
      <c r="F3271" s="46">
        <v>5.333333333333334E-5</v>
      </c>
      <c r="G3271" s="46">
        <v>6.666666666666667E-5</v>
      </c>
      <c r="H3271" s="46">
        <v>7.9999999999999993E-5</v>
      </c>
      <c r="I3271" s="46">
        <v>9.333333333333333E-5</v>
      </c>
      <c r="J3271" s="46">
        <v>1.0666666666666667E-4</v>
      </c>
      <c r="K3271" s="46">
        <v>1.1999999999999999E-4</v>
      </c>
      <c r="L3271" s="47">
        <v>1.3333333333333331E-4</v>
      </c>
    </row>
    <row r="3272" spans="1:12" ht="12.75">
      <c r="A3272" s="41">
        <v>3219</v>
      </c>
      <c r="B3272" s="49" t="s">
        <v>2114</v>
      </c>
      <c r="C3272" s="46">
        <v>9.5666666666666665E-4</v>
      </c>
      <c r="D3272" s="46">
        <v>1.9133333333333333E-3</v>
      </c>
      <c r="E3272" s="46">
        <v>2.8700000000000002E-3</v>
      </c>
      <c r="F3272" s="46">
        <v>3.8266666666666666E-3</v>
      </c>
      <c r="G3272" s="46">
        <v>4.7833333333333339E-3</v>
      </c>
      <c r="H3272" s="46">
        <v>5.7400000000000003E-3</v>
      </c>
      <c r="I3272" s="46">
        <v>6.6966666666666667E-3</v>
      </c>
      <c r="J3272" s="46">
        <v>7.6533333333333332E-3</v>
      </c>
      <c r="K3272" s="46">
        <v>8.6099999999999996E-3</v>
      </c>
      <c r="L3272" s="47">
        <v>9.5666666666666678E-3</v>
      </c>
    </row>
    <row r="3273" spans="1:12" ht="12.75">
      <c r="A3273" s="41">
        <v>3220</v>
      </c>
      <c r="B3273" s="49" t="s">
        <v>2115</v>
      </c>
      <c r="C3273" s="46">
        <v>4.7500000000000007E-3</v>
      </c>
      <c r="D3273" s="46">
        <v>9.5000000000000015E-3</v>
      </c>
      <c r="E3273" s="46">
        <v>1.4250000000000002E-2</v>
      </c>
      <c r="F3273" s="46">
        <v>1.9000000000000003E-2</v>
      </c>
      <c r="G3273" s="46">
        <v>2.375E-2</v>
      </c>
      <c r="H3273" s="46">
        <v>2.8500000000000004E-2</v>
      </c>
      <c r="I3273" s="46">
        <v>3.3250000000000009E-2</v>
      </c>
      <c r="J3273" s="46">
        <v>3.8000000000000006E-2</v>
      </c>
      <c r="K3273" s="46">
        <v>4.275000000000001E-2</v>
      </c>
      <c r="L3273" s="47">
        <v>4.7500000000000014E-2</v>
      </c>
    </row>
    <row r="3274" spans="1:12" ht="12.75">
      <c r="A3274" s="41">
        <v>3221</v>
      </c>
      <c r="B3274" s="49" t="s">
        <v>2115</v>
      </c>
      <c r="C3274" s="46">
        <v>3.2899999999999995E-3</v>
      </c>
      <c r="D3274" s="46">
        <v>6.579999999999999E-3</v>
      </c>
      <c r="E3274" s="46">
        <v>9.8699999999999986E-3</v>
      </c>
      <c r="F3274" s="46">
        <v>1.3159999999999998E-2</v>
      </c>
      <c r="G3274" s="46">
        <v>1.6449999999999999E-2</v>
      </c>
      <c r="H3274" s="46">
        <v>1.9740000000000001E-2</v>
      </c>
      <c r="I3274" s="46">
        <v>2.3030000000000002E-2</v>
      </c>
      <c r="J3274" s="46">
        <v>2.6319999999999996E-2</v>
      </c>
      <c r="K3274" s="46">
        <v>2.9609999999999997E-2</v>
      </c>
      <c r="L3274" s="47">
        <v>3.2899999999999992E-2</v>
      </c>
    </row>
    <row r="3275" spans="1:12" ht="12.75">
      <c r="A3275" s="41">
        <v>3222</v>
      </c>
      <c r="B3275" s="49" t="s">
        <v>2116</v>
      </c>
      <c r="C3275" s="46">
        <v>6.9333333333333334E-4</v>
      </c>
      <c r="D3275" s="46">
        <v>1.3866666666666667E-3</v>
      </c>
      <c r="E3275" s="46">
        <v>2.0800000000000003E-3</v>
      </c>
      <c r="F3275" s="46">
        <v>2.7733333333333334E-3</v>
      </c>
      <c r="G3275" s="46">
        <v>3.4666666666666665E-3</v>
      </c>
      <c r="H3275" s="46">
        <v>4.1600000000000005E-3</v>
      </c>
      <c r="I3275" s="46">
        <v>4.8533333333333336E-3</v>
      </c>
      <c r="J3275" s="46">
        <v>5.5466666666666668E-3</v>
      </c>
      <c r="K3275" s="46">
        <v>6.2400000000000008E-3</v>
      </c>
      <c r="L3275" s="47">
        <v>6.9333333333333347E-3</v>
      </c>
    </row>
    <row r="3276" spans="1:12" ht="12.75">
      <c r="A3276" s="41">
        <v>3223</v>
      </c>
      <c r="B3276" s="49" t="s">
        <v>2117</v>
      </c>
      <c r="C3276" s="46">
        <v>1.9000000000000001E-4</v>
      </c>
      <c r="D3276" s="46">
        <v>3.8000000000000002E-4</v>
      </c>
      <c r="E3276" s="46">
        <v>5.6999999999999998E-4</v>
      </c>
      <c r="F3276" s="46">
        <v>7.6000000000000004E-4</v>
      </c>
      <c r="G3276" s="46">
        <v>9.4999999999999989E-4</v>
      </c>
      <c r="H3276" s="46">
        <v>1.14E-3</v>
      </c>
      <c r="I3276" s="46">
        <v>1.3299999999999998E-3</v>
      </c>
      <c r="J3276" s="46">
        <v>1.5200000000000001E-3</v>
      </c>
      <c r="K3276" s="46">
        <v>1.7099999999999999E-3</v>
      </c>
      <c r="L3276" s="47">
        <v>1.8999999999999998E-3</v>
      </c>
    </row>
    <row r="3277" spans="1:12" ht="12.75">
      <c r="A3277" s="41">
        <v>3224</v>
      </c>
      <c r="B3277" s="49" t="s">
        <v>2118</v>
      </c>
      <c r="C3277" s="46">
        <v>4.9666666666666674E-4</v>
      </c>
      <c r="D3277" s="46">
        <v>9.9333333333333348E-4</v>
      </c>
      <c r="E3277" s="46">
        <v>1.4900000000000002E-3</v>
      </c>
      <c r="F3277" s="46">
        <v>1.986666666666667E-3</v>
      </c>
      <c r="G3277" s="46">
        <v>2.4833333333333331E-3</v>
      </c>
      <c r="H3277" s="46">
        <v>2.98E-3</v>
      </c>
      <c r="I3277" s="46">
        <v>3.4766666666666661E-3</v>
      </c>
      <c r="J3277" s="46">
        <v>3.9733333333333331E-3</v>
      </c>
      <c r="K3277" s="46">
        <v>4.4699999999999991E-3</v>
      </c>
      <c r="L3277" s="47">
        <v>4.9666666666666661E-3</v>
      </c>
    </row>
    <row r="3278" spans="1:12" ht="12.75">
      <c r="A3278" s="41">
        <v>3225</v>
      </c>
      <c r="B3278" s="49" t="s">
        <v>2118</v>
      </c>
      <c r="C3278" s="46">
        <v>1.16E-3</v>
      </c>
      <c r="D3278" s="46">
        <v>2.32E-3</v>
      </c>
      <c r="E3278" s="46">
        <v>3.48E-3</v>
      </c>
      <c r="F3278" s="46">
        <v>4.64E-3</v>
      </c>
      <c r="G3278" s="46">
        <v>5.7999999999999996E-3</v>
      </c>
      <c r="H3278" s="46">
        <v>6.96E-3</v>
      </c>
      <c r="I3278" s="46">
        <v>8.1200000000000005E-3</v>
      </c>
      <c r="J3278" s="46">
        <v>9.2800000000000001E-3</v>
      </c>
      <c r="K3278" s="46">
        <v>1.044E-2</v>
      </c>
      <c r="L3278" s="47">
        <v>1.1599999999999999E-2</v>
      </c>
    </row>
    <row r="3279" spans="1:12" ht="12.75">
      <c r="A3279" s="41">
        <v>3226</v>
      </c>
      <c r="B3279" s="49" t="s">
        <v>2119</v>
      </c>
      <c r="C3279" s="46">
        <v>2.3666666666666668E-4</v>
      </c>
      <c r="D3279" s="46">
        <v>4.7333333333333336E-4</v>
      </c>
      <c r="E3279" s="46">
        <v>7.1000000000000002E-4</v>
      </c>
      <c r="F3279" s="46">
        <v>9.4666666666666673E-4</v>
      </c>
      <c r="G3279" s="46">
        <v>1.1833333333333333E-3</v>
      </c>
      <c r="H3279" s="46">
        <v>1.4199999999999998E-3</v>
      </c>
      <c r="I3279" s="46">
        <v>1.6566666666666665E-3</v>
      </c>
      <c r="J3279" s="46">
        <v>1.8933333333333332E-3</v>
      </c>
      <c r="K3279" s="46">
        <v>2.1299999999999999E-3</v>
      </c>
      <c r="L3279" s="47">
        <v>2.3666666666666662E-3</v>
      </c>
    </row>
    <row r="3280" spans="1:12" ht="12.75">
      <c r="A3280" s="41">
        <v>3227</v>
      </c>
      <c r="B3280" s="49" t="s">
        <v>2120</v>
      </c>
      <c r="C3280" s="46">
        <v>6.0000000000000008E-5</v>
      </c>
      <c r="D3280" s="46">
        <v>1.2000000000000002E-4</v>
      </c>
      <c r="E3280" s="46">
        <v>1.8000000000000004E-4</v>
      </c>
      <c r="F3280" s="46">
        <v>2.4000000000000003E-4</v>
      </c>
      <c r="G3280" s="46">
        <v>3.0000000000000003E-4</v>
      </c>
      <c r="H3280" s="46">
        <v>3.6000000000000002E-4</v>
      </c>
      <c r="I3280" s="46">
        <v>4.2000000000000002E-4</v>
      </c>
      <c r="J3280" s="46">
        <v>4.8000000000000007E-4</v>
      </c>
      <c r="K3280" s="46">
        <v>5.4000000000000001E-4</v>
      </c>
      <c r="L3280" s="47">
        <v>6.0000000000000006E-4</v>
      </c>
    </row>
    <row r="3281" spans="1:12" ht="12.75">
      <c r="A3281" s="41">
        <v>3228</v>
      </c>
      <c r="B3281" s="49" t="s">
        <v>2121</v>
      </c>
      <c r="C3281" s="46">
        <v>1.4333333333333337E-4</v>
      </c>
      <c r="D3281" s="46">
        <v>2.8666666666666673E-4</v>
      </c>
      <c r="E3281" s="46">
        <v>4.300000000000001E-4</v>
      </c>
      <c r="F3281" s="46">
        <v>5.7333333333333346E-4</v>
      </c>
      <c r="G3281" s="46">
        <v>7.1666666666666667E-4</v>
      </c>
      <c r="H3281" s="46">
        <v>8.6000000000000009E-4</v>
      </c>
      <c r="I3281" s="46">
        <v>1.0033333333333333E-3</v>
      </c>
      <c r="J3281" s="46">
        <v>1.1466666666666667E-3</v>
      </c>
      <c r="K3281" s="46">
        <v>1.2899999999999999E-3</v>
      </c>
      <c r="L3281" s="47">
        <v>1.4333333333333333E-3</v>
      </c>
    </row>
    <row r="3282" spans="1:12" ht="12.75">
      <c r="A3282" s="41">
        <v>3229</v>
      </c>
      <c r="B3282" s="49" t="s">
        <v>2122</v>
      </c>
      <c r="C3282" s="46">
        <v>1.2766666666666668E-3</v>
      </c>
      <c r="D3282" s="46">
        <v>2.5533333333333337E-3</v>
      </c>
      <c r="E3282" s="46">
        <v>3.8300000000000005E-3</v>
      </c>
      <c r="F3282" s="46">
        <v>5.1066666666666673E-3</v>
      </c>
      <c r="G3282" s="46">
        <v>6.3833333333333337E-3</v>
      </c>
      <c r="H3282" s="46">
        <v>7.660000000000001E-3</v>
      </c>
      <c r="I3282" s="46">
        <v>8.9366666666666691E-3</v>
      </c>
      <c r="J3282" s="46">
        <v>1.0213333333333335E-2</v>
      </c>
      <c r="K3282" s="46">
        <v>1.1490000000000004E-2</v>
      </c>
      <c r="L3282" s="47">
        <v>1.2766666666666669E-2</v>
      </c>
    </row>
    <row r="3283" spans="1:12" ht="12.75">
      <c r="A3283" s="41">
        <v>3230</v>
      </c>
      <c r="B3283" s="49" t="s">
        <v>2123</v>
      </c>
      <c r="C3283" s="46">
        <v>6.6666666666666675E-6</v>
      </c>
      <c r="D3283" s="46">
        <v>1.3333333333333335E-5</v>
      </c>
      <c r="E3283" s="46">
        <v>2.0000000000000002E-5</v>
      </c>
      <c r="F3283" s="46">
        <v>2.666666666666667E-5</v>
      </c>
      <c r="G3283" s="46">
        <v>3.3333333333333335E-5</v>
      </c>
      <c r="H3283" s="46">
        <v>3.9999999999999996E-5</v>
      </c>
      <c r="I3283" s="46">
        <v>4.6666666666666665E-5</v>
      </c>
      <c r="J3283" s="46">
        <v>5.3333333333333333E-5</v>
      </c>
      <c r="K3283" s="46">
        <v>5.9999999999999995E-5</v>
      </c>
      <c r="L3283" s="47">
        <v>6.6666666666666656E-5</v>
      </c>
    </row>
    <row r="3284" spans="1:12" ht="12.75">
      <c r="A3284" s="41">
        <v>3231</v>
      </c>
      <c r="B3284" s="49" t="s">
        <v>2124</v>
      </c>
      <c r="C3284" s="46">
        <v>4.6666666666666665E-5</v>
      </c>
      <c r="D3284" s="46">
        <v>9.333333333333333E-5</v>
      </c>
      <c r="E3284" s="46">
        <v>1.3999999999999999E-4</v>
      </c>
      <c r="F3284" s="46">
        <v>1.8666666666666666E-4</v>
      </c>
      <c r="G3284" s="46">
        <v>2.333333333333333E-4</v>
      </c>
      <c r="H3284" s="46">
        <v>2.7999999999999998E-4</v>
      </c>
      <c r="I3284" s="46">
        <v>3.2666666666666662E-4</v>
      </c>
      <c r="J3284" s="46">
        <v>3.7333333333333326E-4</v>
      </c>
      <c r="K3284" s="46">
        <v>4.1999999999999991E-4</v>
      </c>
      <c r="L3284" s="47">
        <v>4.6666666666666655E-4</v>
      </c>
    </row>
    <row r="3285" spans="1:12" ht="12.75">
      <c r="A3285" s="41">
        <v>3232</v>
      </c>
      <c r="B3285" s="49" t="s">
        <v>2125</v>
      </c>
      <c r="C3285" s="46">
        <v>8.0666666666666679E-4</v>
      </c>
      <c r="D3285" s="46">
        <v>1.6133333333333336E-3</v>
      </c>
      <c r="E3285" s="46">
        <v>2.4200000000000003E-3</v>
      </c>
      <c r="F3285" s="46">
        <v>3.2266666666666672E-3</v>
      </c>
      <c r="G3285" s="46">
        <v>4.0333333333333332E-3</v>
      </c>
      <c r="H3285" s="46">
        <v>4.8400000000000006E-3</v>
      </c>
      <c r="I3285" s="46">
        <v>5.6466666666666662E-3</v>
      </c>
      <c r="J3285" s="46">
        <v>6.4533333333333335E-3</v>
      </c>
      <c r="K3285" s="46">
        <v>7.2599999999999991E-3</v>
      </c>
      <c r="L3285" s="47">
        <v>8.0666666666666664E-3</v>
      </c>
    </row>
    <row r="3286" spans="1:12" ht="12.75">
      <c r="A3286" s="41">
        <v>3233</v>
      </c>
      <c r="B3286" s="49" t="s">
        <v>2126</v>
      </c>
      <c r="C3286" s="46">
        <v>1.2483333333333332E-2</v>
      </c>
      <c r="D3286" s="46">
        <v>2.4966666666666665E-2</v>
      </c>
      <c r="E3286" s="46">
        <v>3.7449999999999997E-2</v>
      </c>
      <c r="F3286" s="46">
        <v>4.993333333333333E-2</v>
      </c>
      <c r="G3286" s="46">
        <v>6.2416666666666669E-2</v>
      </c>
      <c r="H3286" s="46">
        <v>7.4900000000000008E-2</v>
      </c>
      <c r="I3286" s="46">
        <v>8.7383333333333341E-2</v>
      </c>
      <c r="J3286" s="46">
        <v>9.9866666666666659E-2</v>
      </c>
      <c r="K3286" s="46">
        <v>0.11234999999999999</v>
      </c>
      <c r="L3286" s="47">
        <v>0.12483333333333332</v>
      </c>
    </row>
    <row r="3287" spans="1:12" ht="12.75">
      <c r="A3287" s="41">
        <v>3234</v>
      </c>
      <c r="B3287" s="49" t="s">
        <v>2127</v>
      </c>
      <c r="C3287" s="46">
        <v>1.4399999999999999E-3</v>
      </c>
      <c r="D3287" s="46">
        <v>2.8799999999999997E-3</v>
      </c>
      <c r="E3287" s="46">
        <v>4.3199999999999992E-3</v>
      </c>
      <c r="F3287" s="46">
        <v>5.7599999999999995E-3</v>
      </c>
      <c r="G3287" s="46">
        <v>7.1999999999999998E-3</v>
      </c>
      <c r="H3287" s="46">
        <v>8.6399999999999984E-3</v>
      </c>
      <c r="I3287" s="46">
        <v>1.0079999999999999E-2</v>
      </c>
      <c r="J3287" s="46">
        <v>1.1519999999999999E-2</v>
      </c>
      <c r="K3287" s="46">
        <v>1.2959999999999998E-2</v>
      </c>
      <c r="L3287" s="47">
        <v>1.4399999999999996E-2</v>
      </c>
    </row>
    <row r="3288" spans="1:12" ht="12.75">
      <c r="A3288" s="41">
        <v>3235</v>
      </c>
      <c r="B3288" s="49" t="s">
        <v>2128</v>
      </c>
      <c r="C3288" s="46">
        <v>5.6666666666666671E-4</v>
      </c>
      <c r="D3288" s="46">
        <v>1.1333333333333334E-3</v>
      </c>
      <c r="E3288" s="46">
        <v>1.7000000000000001E-3</v>
      </c>
      <c r="F3288" s="46">
        <v>2.2666666666666668E-3</v>
      </c>
      <c r="G3288" s="46">
        <v>2.8333333333333331E-3</v>
      </c>
      <c r="H3288" s="46">
        <v>3.3999999999999994E-3</v>
      </c>
      <c r="I3288" s="46">
        <v>3.9666666666666661E-3</v>
      </c>
      <c r="J3288" s="46">
        <v>4.5333333333333328E-3</v>
      </c>
      <c r="K3288" s="46">
        <v>5.0999999999999986E-3</v>
      </c>
      <c r="L3288" s="47">
        <v>5.6666666666666653E-3</v>
      </c>
    </row>
    <row r="3289" spans="1:12" ht="12.75">
      <c r="A3289" s="41">
        <v>3236</v>
      </c>
      <c r="B3289" s="49" t="s">
        <v>2129</v>
      </c>
      <c r="C3289" s="46">
        <v>1.6666666666666664E-5</v>
      </c>
      <c r="D3289" s="46">
        <v>3.3333333333333328E-5</v>
      </c>
      <c r="E3289" s="46">
        <v>4.9999999999999996E-5</v>
      </c>
      <c r="F3289" s="46">
        <v>6.6666666666666656E-5</v>
      </c>
      <c r="G3289" s="46">
        <v>8.3333333333333331E-5</v>
      </c>
      <c r="H3289" s="46">
        <v>9.9999999999999991E-5</v>
      </c>
      <c r="I3289" s="46">
        <v>1.1666666666666665E-4</v>
      </c>
      <c r="J3289" s="46">
        <v>1.3333333333333331E-4</v>
      </c>
      <c r="K3289" s="46">
        <v>1.4999999999999999E-4</v>
      </c>
      <c r="L3289" s="47">
        <v>1.6666666666666666E-4</v>
      </c>
    </row>
    <row r="3290" spans="1:12" ht="12.75">
      <c r="A3290" s="41">
        <v>3237</v>
      </c>
      <c r="B3290" s="49" t="s">
        <v>2130</v>
      </c>
      <c r="C3290" s="46">
        <v>1.1566666666666666E-2</v>
      </c>
      <c r="D3290" s="46">
        <v>2.3133333333333332E-2</v>
      </c>
      <c r="E3290" s="46">
        <v>3.4699999999999995E-2</v>
      </c>
      <c r="F3290" s="46">
        <v>4.6266666666666664E-2</v>
      </c>
      <c r="G3290" s="46">
        <v>5.7833333333333334E-2</v>
      </c>
      <c r="H3290" s="46">
        <v>6.9400000000000003E-2</v>
      </c>
      <c r="I3290" s="46">
        <v>8.0966666666666673E-2</v>
      </c>
      <c r="J3290" s="46">
        <v>9.2533333333333342E-2</v>
      </c>
      <c r="K3290" s="46">
        <v>0.1041</v>
      </c>
      <c r="L3290" s="47">
        <v>0.11566666666666667</v>
      </c>
    </row>
    <row r="3291" spans="1:12" ht="12.75">
      <c r="A3291" s="41">
        <v>3238</v>
      </c>
      <c r="B3291" s="49" t="s">
        <v>2131</v>
      </c>
      <c r="C3291" s="46">
        <v>3.0633333333333333E-3</v>
      </c>
      <c r="D3291" s="46">
        <v>6.1266666666666665E-3</v>
      </c>
      <c r="E3291" s="46">
        <v>9.1900000000000003E-3</v>
      </c>
      <c r="F3291" s="46">
        <v>1.2253333333333333E-2</v>
      </c>
      <c r="G3291" s="46">
        <v>1.5316666666666668E-2</v>
      </c>
      <c r="H3291" s="46">
        <v>1.8380000000000001E-2</v>
      </c>
      <c r="I3291" s="46">
        <v>2.1443333333333335E-2</v>
      </c>
      <c r="J3291" s="46">
        <v>2.450666666666667E-2</v>
      </c>
      <c r="K3291" s="46">
        <v>2.7570000000000004E-2</v>
      </c>
      <c r="L3291" s="47">
        <v>3.0633333333333339E-2</v>
      </c>
    </row>
    <row r="3292" spans="1:12" ht="12.75">
      <c r="A3292" s="41">
        <v>3239</v>
      </c>
      <c r="B3292" s="49" t="s">
        <v>2132</v>
      </c>
      <c r="C3292" s="46">
        <v>1.5666666666666666E-4</v>
      </c>
      <c r="D3292" s="46">
        <v>3.1333333333333332E-4</v>
      </c>
      <c r="E3292" s="46">
        <v>4.6999999999999999E-4</v>
      </c>
      <c r="F3292" s="46">
        <v>6.2666666666666665E-4</v>
      </c>
      <c r="G3292" s="46">
        <v>7.8333333333333336E-4</v>
      </c>
      <c r="H3292" s="46">
        <v>9.3999999999999997E-4</v>
      </c>
      <c r="I3292" s="46">
        <v>1.0966666666666666E-3</v>
      </c>
      <c r="J3292" s="46">
        <v>1.2533333333333333E-3</v>
      </c>
      <c r="K3292" s="46">
        <v>1.41E-3</v>
      </c>
      <c r="L3292" s="47">
        <v>1.5666666666666667E-3</v>
      </c>
    </row>
    <row r="3293" spans="1:12" ht="12.75">
      <c r="A3293" s="41">
        <v>3240</v>
      </c>
      <c r="B3293" s="49" t="s">
        <v>2132</v>
      </c>
      <c r="C3293" s="46">
        <v>2.3333333333333333E-4</v>
      </c>
      <c r="D3293" s="46">
        <v>4.6666666666666666E-4</v>
      </c>
      <c r="E3293" s="46">
        <v>6.9999999999999999E-4</v>
      </c>
      <c r="F3293" s="46">
        <v>9.3333333333333332E-4</v>
      </c>
      <c r="G3293" s="46">
        <v>1.1666666666666668E-3</v>
      </c>
      <c r="H3293" s="46">
        <v>1.4000000000000002E-3</v>
      </c>
      <c r="I3293" s="46">
        <v>1.6333333333333334E-3</v>
      </c>
      <c r="J3293" s="46">
        <v>1.8666666666666666E-3</v>
      </c>
      <c r="K3293" s="46">
        <v>2.0999999999999999E-3</v>
      </c>
      <c r="L3293" s="47">
        <v>2.3333333333333331E-3</v>
      </c>
    </row>
    <row r="3294" spans="1:12" ht="12.75">
      <c r="A3294" s="41">
        <v>3241</v>
      </c>
      <c r="B3294" s="49" t="s">
        <v>2132</v>
      </c>
      <c r="C3294" s="46">
        <v>1.0836666666666668E-2</v>
      </c>
      <c r="D3294" s="46">
        <v>2.1673333333333336E-2</v>
      </c>
      <c r="E3294" s="46">
        <v>3.2510000000000004E-2</v>
      </c>
      <c r="F3294" s="46">
        <v>4.3346666666666672E-2</v>
      </c>
      <c r="G3294" s="46">
        <v>5.4183333333333333E-2</v>
      </c>
      <c r="H3294" s="46">
        <v>6.5019999999999994E-2</v>
      </c>
      <c r="I3294" s="46">
        <v>7.5856666666666656E-2</v>
      </c>
      <c r="J3294" s="46">
        <v>8.6693333333333331E-2</v>
      </c>
      <c r="K3294" s="46">
        <v>9.7529999999999992E-2</v>
      </c>
      <c r="L3294" s="47">
        <v>0.10836666666666667</v>
      </c>
    </row>
    <row r="3295" spans="1:12" ht="12.75">
      <c r="A3295" s="41">
        <v>3242</v>
      </c>
      <c r="B3295" s="49" t="s">
        <v>2132</v>
      </c>
      <c r="C3295" s="46">
        <v>5.1333333333333335E-3</v>
      </c>
      <c r="D3295" s="46">
        <v>1.0266666666666667E-2</v>
      </c>
      <c r="E3295" s="46">
        <v>1.54E-2</v>
      </c>
      <c r="F3295" s="46">
        <v>2.0533333333333334E-2</v>
      </c>
      <c r="G3295" s="46">
        <v>2.5666666666666667E-2</v>
      </c>
      <c r="H3295" s="46">
        <v>3.0800000000000001E-2</v>
      </c>
      <c r="I3295" s="46">
        <v>3.5933333333333331E-2</v>
      </c>
      <c r="J3295" s="46">
        <v>4.1066666666666668E-2</v>
      </c>
      <c r="K3295" s="46">
        <v>4.6200000000000005E-2</v>
      </c>
      <c r="L3295" s="47">
        <v>5.1333333333333335E-2</v>
      </c>
    </row>
    <row r="3296" spans="1:12" ht="12.75">
      <c r="A3296" s="41">
        <v>3243</v>
      </c>
      <c r="B3296" s="49" t="s">
        <v>2132</v>
      </c>
      <c r="C3296" s="46">
        <v>9.333333333333333E-5</v>
      </c>
      <c r="D3296" s="46">
        <v>1.8666666666666666E-4</v>
      </c>
      <c r="E3296" s="46">
        <v>2.7999999999999998E-4</v>
      </c>
      <c r="F3296" s="46">
        <v>3.7333333333333332E-4</v>
      </c>
      <c r="G3296" s="46">
        <v>4.6666666666666661E-4</v>
      </c>
      <c r="H3296" s="46">
        <v>5.5999999999999995E-4</v>
      </c>
      <c r="I3296" s="46">
        <v>6.5333333333333324E-4</v>
      </c>
      <c r="J3296" s="46">
        <v>7.4666666666666653E-4</v>
      </c>
      <c r="K3296" s="46">
        <v>8.3999999999999982E-4</v>
      </c>
      <c r="L3296" s="47">
        <v>9.3333333333333311E-4</v>
      </c>
    </row>
    <row r="3297" spans="1:12" ht="12.75">
      <c r="A3297" s="41">
        <v>3244</v>
      </c>
      <c r="B3297" s="49" t="s">
        <v>2133</v>
      </c>
      <c r="C3297" s="46">
        <v>2.7333333333333333E-4</v>
      </c>
      <c r="D3297" s="46">
        <v>5.4666666666666665E-4</v>
      </c>
      <c r="E3297" s="46">
        <v>8.1999999999999998E-4</v>
      </c>
      <c r="F3297" s="46">
        <v>1.0933333333333333E-3</v>
      </c>
      <c r="G3297" s="46">
        <v>1.3666666666666669E-3</v>
      </c>
      <c r="H3297" s="46">
        <v>1.6400000000000004E-3</v>
      </c>
      <c r="I3297" s="46">
        <v>1.9133333333333337E-3</v>
      </c>
      <c r="J3297" s="46">
        <v>2.1866666666666671E-3</v>
      </c>
      <c r="K3297" s="46">
        <v>2.4600000000000004E-3</v>
      </c>
      <c r="L3297" s="47">
        <v>2.7333333333333341E-3</v>
      </c>
    </row>
    <row r="3298" spans="1:12" ht="12.75">
      <c r="A3298" s="41">
        <v>3245</v>
      </c>
      <c r="B3298" s="49" t="s">
        <v>2133</v>
      </c>
      <c r="C3298" s="46">
        <v>1.2213333333333331E-2</v>
      </c>
      <c r="D3298" s="46">
        <v>2.4426666666666663E-2</v>
      </c>
      <c r="E3298" s="46">
        <v>3.6639999999999992E-2</v>
      </c>
      <c r="F3298" s="46">
        <v>4.8853333333333325E-2</v>
      </c>
      <c r="G3298" s="46">
        <v>6.1066666666666651E-2</v>
      </c>
      <c r="H3298" s="46">
        <v>7.3279999999999984E-2</v>
      </c>
      <c r="I3298" s="46">
        <v>8.549333333333331E-2</v>
      </c>
      <c r="J3298" s="46">
        <v>9.7706666666666636E-2</v>
      </c>
      <c r="K3298" s="46">
        <v>0.10991999999999996</v>
      </c>
      <c r="L3298" s="47">
        <v>0.12213333333333329</v>
      </c>
    </row>
    <row r="3299" spans="1:12" ht="12.75">
      <c r="A3299" s="41">
        <v>3246</v>
      </c>
      <c r="B3299" s="49" t="s">
        <v>2134</v>
      </c>
      <c r="C3299" s="46">
        <v>3.0000000000000004E-5</v>
      </c>
      <c r="D3299" s="46">
        <v>6.0000000000000008E-5</v>
      </c>
      <c r="E3299" s="46">
        <v>9.0000000000000019E-5</v>
      </c>
      <c r="F3299" s="46">
        <v>1.2000000000000002E-4</v>
      </c>
      <c r="G3299" s="46">
        <v>1.5000000000000001E-4</v>
      </c>
      <c r="H3299" s="46">
        <v>1.8000000000000001E-4</v>
      </c>
      <c r="I3299" s="46">
        <v>2.1000000000000001E-4</v>
      </c>
      <c r="J3299" s="46">
        <v>2.4000000000000003E-4</v>
      </c>
      <c r="K3299" s="46">
        <v>2.7E-4</v>
      </c>
      <c r="L3299" s="47">
        <v>3.0000000000000003E-4</v>
      </c>
    </row>
    <row r="3300" spans="1:12" ht="12.75">
      <c r="A3300" s="41">
        <v>3247</v>
      </c>
      <c r="B3300" s="49" t="s">
        <v>2134</v>
      </c>
      <c r="C3300" s="46">
        <v>1.9666666666666666E-4</v>
      </c>
      <c r="D3300" s="46">
        <v>3.9333333333333332E-4</v>
      </c>
      <c r="E3300" s="46">
        <v>5.9000000000000003E-4</v>
      </c>
      <c r="F3300" s="46">
        <v>7.8666666666666663E-4</v>
      </c>
      <c r="G3300" s="46">
        <v>9.8333333333333345E-4</v>
      </c>
      <c r="H3300" s="46">
        <v>1.1800000000000001E-3</v>
      </c>
      <c r="I3300" s="46">
        <v>1.3766666666666669E-3</v>
      </c>
      <c r="J3300" s="46">
        <v>1.5733333333333333E-3</v>
      </c>
      <c r="K3300" s="46">
        <v>1.7700000000000001E-3</v>
      </c>
      <c r="L3300" s="47">
        <v>1.9666666666666669E-3</v>
      </c>
    </row>
    <row r="3301" spans="1:12" ht="12.75">
      <c r="A3301" s="41">
        <v>3248</v>
      </c>
      <c r="B3301" s="49" t="s">
        <v>2134</v>
      </c>
      <c r="C3301" s="46">
        <v>4.823333333333334E-3</v>
      </c>
      <c r="D3301" s="46">
        <v>9.646666666666668E-3</v>
      </c>
      <c r="E3301" s="46">
        <v>1.4470000000000002E-2</v>
      </c>
      <c r="F3301" s="46">
        <v>1.9293333333333336E-2</v>
      </c>
      <c r="G3301" s="46">
        <v>2.4116666666666668E-2</v>
      </c>
      <c r="H3301" s="46">
        <v>2.894E-2</v>
      </c>
      <c r="I3301" s="46">
        <v>3.3763333333333333E-2</v>
      </c>
      <c r="J3301" s="46">
        <v>3.8586666666666665E-2</v>
      </c>
      <c r="K3301" s="46">
        <v>4.3409999999999997E-2</v>
      </c>
      <c r="L3301" s="47">
        <v>4.8233333333333336E-2</v>
      </c>
    </row>
    <row r="3302" spans="1:12" ht="12.75">
      <c r="A3302" s="41">
        <v>3249</v>
      </c>
      <c r="B3302" s="49" t="s">
        <v>2135</v>
      </c>
      <c r="C3302" s="46">
        <v>3.8933333333333328E-3</v>
      </c>
      <c r="D3302" s="46">
        <v>7.7866666666666657E-3</v>
      </c>
      <c r="E3302" s="46">
        <v>1.1679999999999999E-2</v>
      </c>
      <c r="F3302" s="46">
        <v>1.5573333333333331E-2</v>
      </c>
      <c r="G3302" s="46">
        <v>1.9466666666666667E-2</v>
      </c>
      <c r="H3302" s="46">
        <v>2.3359999999999999E-2</v>
      </c>
      <c r="I3302" s="46">
        <v>2.7253333333333331E-2</v>
      </c>
      <c r="J3302" s="46">
        <v>3.1146666666666663E-2</v>
      </c>
      <c r="K3302" s="46">
        <v>3.5040000000000002E-2</v>
      </c>
      <c r="L3302" s="47">
        <v>3.8933333333333334E-2</v>
      </c>
    </row>
    <row r="3303" spans="1:12" ht="12.75">
      <c r="A3303" s="41">
        <v>3250</v>
      </c>
      <c r="B3303" s="49" t="s">
        <v>2135</v>
      </c>
      <c r="C3303" s="46">
        <v>2.3899999999999998E-3</v>
      </c>
      <c r="D3303" s="46">
        <v>4.7799999999999995E-3</v>
      </c>
      <c r="E3303" s="46">
        <v>7.1699999999999993E-3</v>
      </c>
      <c r="F3303" s="46">
        <v>9.5599999999999991E-3</v>
      </c>
      <c r="G3303" s="46">
        <v>1.1950000000000001E-2</v>
      </c>
      <c r="H3303" s="46">
        <v>1.4340000000000002E-2</v>
      </c>
      <c r="I3303" s="46">
        <v>1.6730000000000002E-2</v>
      </c>
      <c r="J3303" s="46">
        <v>1.9120000000000002E-2</v>
      </c>
      <c r="K3303" s="46">
        <v>2.1510000000000001E-2</v>
      </c>
      <c r="L3303" s="47">
        <v>2.3900000000000001E-2</v>
      </c>
    </row>
    <row r="3304" spans="1:12" ht="12.75">
      <c r="A3304" s="41">
        <v>3251</v>
      </c>
      <c r="B3304" s="49" t="s">
        <v>2135</v>
      </c>
      <c r="C3304" s="46">
        <v>6.9166666666666682E-3</v>
      </c>
      <c r="D3304" s="46">
        <v>1.3833333333333336E-2</v>
      </c>
      <c r="E3304" s="46">
        <v>2.0750000000000005E-2</v>
      </c>
      <c r="F3304" s="46">
        <v>2.7666666666666673E-2</v>
      </c>
      <c r="G3304" s="46">
        <v>3.4583333333333341E-2</v>
      </c>
      <c r="H3304" s="46">
        <v>4.1500000000000002E-2</v>
      </c>
      <c r="I3304" s="46">
        <v>4.841666666666667E-2</v>
      </c>
      <c r="J3304" s="46">
        <v>5.5333333333333345E-2</v>
      </c>
      <c r="K3304" s="46">
        <v>6.2250000000000014E-2</v>
      </c>
      <c r="L3304" s="47">
        <v>6.9166666666666682E-2</v>
      </c>
    </row>
    <row r="3305" spans="1:12" ht="12.75">
      <c r="A3305" s="41">
        <v>3252</v>
      </c>
      <c r="B3305" s="49" t="s">
        <v>2135</v>
      </c>
      <c r="C3305" s="46">
        <v>1.1099999999999999E-3</v>
      </c>
      <c r="D3305" s="46">
        <v>2.2199999999999998E-3</v>
      </c>
      <c r="E3305" s="46">
        <v>3.3299999999999996E-3</v>
      </c>
      <c r="F3305" s="46">
        <v>4.4399999999999995E-3</v>
      </c>
      <c r="G3305" s="46">
        <v>5.5500000000000002E-3</v>
      </c>
      <c r="H3305" s="46">
        <v>6.660000000000001E-3</v>
      </c>
      <c r="I3305" s="46">
        <v>7.7700000000000009E-3</v>
      </c>
      <c r="J3305" s="46">
        <v>8.8800000000000007E-3</v>
      </c>
      <c r="K3305" s="46">
        <v>9.9900000000000024E-3</v>
      </c>
      <c r="L3305" s="47">
        <v>1.1100000000000002E-2</v>
      </c>
    </row>
    <row r="3306" spans="1:12" ht="12.75">
      <c r="A3306" s="41">
        <v>3253</v>
      </c>
      <c r="B3306" s="49" t="s">
        <v>2136</v>
      </c>
      <c r="C3306" s="46">
        <v>6.0000000000000008E-5</v>
      </c>
      <c r="D3306" s="46">
        <v>1.2000000000000002E-4</v>
      </c>
      <c r="E3306" s="46">
        <v>1.8000000000000004E-4</v>
      </c>
      <c r="F3306" s="46">
        <v>2.4000000000000003E-4</v>
      </c>
      <c r="G3306" s="46">
        <v>3.0000000000000003E-4</v>
      </c>
      <c r="H3306" s="46">
        <v>3.6000000000000002E-4</v>
      </c>
      <c r="I3306" s="46">
        <v>4.2000000000000002E-4</v>
      </c>
      <c r="J3306" s="46">
        <v>4.8000000000000007E-4</v>
      </c>
      <c r="K3306" s="46">
        <v>5.4000000000000001E-4</v>
      </c>
      <c r="L3306" s="47">
        <v>6.0000000000000006E-4</v>
      </c>
    </row>
    <row r="3307" spans="1:12" ht="12.75">
      <c r="A3307" s="41">
        <v>3254</v>
      </c>
      <c r="B3307" s="49" t="s">
        <v>2136</v>
      </c>
      <c r="C3307" s="46">
        <v>3.1333333333333332E-4</v>
      </c>
      <c r="D3307" s="46">
        <v>6.2666666666666665E-4</v>
      </c>
      <c r="E3307" s="46">
        <v>9.3999999999999997E-4</v>
      </c>
      <c r="F3307" s="46">
        <v>1.2533333333333333E-3</v>
      </c>
      <c r="G3307" s="46">
        <v>1.5666666666666667E-3</v>
      </c>
      <c r="H3307" s="46">
        <v>1.8799999999999999E-3</v>
      </c>
      <c r="I3307" s="46">
        <v>2.1933333333333332E-3</v>
      </c>
      <c r="J3307" s="46">
        <v>2.5066666666666666E-3</v>
      </c>
      <c r="K3307" s="46">
        <v>2.82E-3</v>
      </c>
      <c r="L3307" s="47">
        <v>3.1333333333333335E-3</v>
      </c>
    </row>
    <row r="3308" spans="1:12" ht="12.75">
      <c r="A3308" s="41">
        <v>3255</v>
      </c>
      <c r="B3308" s="49" t="s">
        <v>2137</v>
      </c>
      <c r="C3308" s="46">
        <v>1.4666666666666669E-3</v>
      </c>
      <c r="D3308" s="46">
        <v>2.9333333333333338E-3</v>
      </c>
      <c r="E3308" s="46">
        <v>4.4000000000000011E-3</v>
      </c>
      <c r="F3308" s="46">
        <v>5.8666666666666676E-3</v>
      </c>
      <c r="G3308" s="46">
        <v>7.3333333333333341E-3</v>
      </c>
      <c r="H3308" s="46">
        <v>8.8000000000000023E-3</v>
      </c>
      <c r="I3308" s="46">
        <v>1.0266666666666669E-2</v>
      </c>
      <c r="J3308" s="46">
        <v>1.1733333333333335E-2</v>
      </c>
      <c r="K3308" s="46">
        <v>1.3200000000000003E-2</v>
      </c>
      <c r="L3308" s="47">
        <v>1.4666666666666672E-2</v>
      </c>
    </row>
    <row r="3309" spans="1:12" ht="12.75">
      <c r="A3309" s="41">
        <v>3256</v>
      </c>
      <c r="B3309" s="49" t="s">
        <v>2138</v>
      </c>
      <c r="C3309" s="46">
        <v>4.4000000000000003E-3</v>
      </c>
      <c r="D3309" s="46">
        <v>8.8000000000000005E-3</v>
      </c>
      <c r="E3309" s="46">
        <v>1.32E-2</v>
      </c>
      <c r="F3309" s="46">
        <v>1.7600000000000001E-2</v>
      </c>
      <c r="G3309" s="46">
        <v>2.1999999999999999E-2</v>
      </c>
      <c r="H3309" s="46">
        <v>2.64E-2</v>
      </c>
      <c r="I3309" s="46">
        <v>3.0800000000000001E-2</v>
      </c>
      <c r="J3309" s="46">
        <v>3.5200000000000002E-2</v>
      </c>
      <c r="K3309" s="46">
        <v>3.9599999999999996E-2</v>
      </c>
      <c r="L3309" s="47">
        <v>4.3999999999999997E-2</v>
      </c>
    </row>
    <row r="3310" spans="1:12" ht="12.75">
      <c r="A3310" s="41">
        <v>3257</v>
      </c>
      <c r="B3310" s="49" t="s">
        <v>2139</v>
      </c>
      <c r="C3310" s="46">
        <v>2.0833333333333333E-3</v>
      </c>
      <c r="D3310" s="46">
        <v>4.1666666666666666E-3</v>
      </c>
      <c r="E3310" s="46">
        <v>6.2500000000000003E-3</v>
      </c>
      <c r="F3310" s="46">
        <v>8.3333333333333332E-3</v>
      </c>
      <c r="G3310" s="46">
        <v>1.0416666666666668E-2</v>
      </c>
      <c r="H3310" s="46">
        <v>1.2500000000000001E-2</v>
      </c>
      <c r="I3310" s="46">
        <v>1.4583333333333334E-2</v>
      </c>
      <c r="J3310" s="46">
        <v>1.6666666666666666E-2</v>
      </c>
      <c r="K3310" s="46">
        <v>1.8750000000000003E-2</v>
      </c>
      <c r="L3310" s="47">
        <v>2.0833333333333336E-2</v>
      </c>
    </row>
    <row r="3311" spans="1:12" ht="12.75">
      <c r="A3311" s="41">
        <v>3258</v>
      </c>
      <c r="B3311" s="49" t="s">
        <v>2140</v>
      </c>
      <c r="C3311" s="46">
        <v>5.6666666666666671E-4</v>
      </c>
      <c r="D3311" s="46">
        <v>1.1333333333333334E-3</v>
      </c>
      <c r="E3311" s="46">
        <v>1.7000000000000001E-3</v>
      </c>
      <c r="F3311" s="46">
        <v>2.2666666666666668E-3</v>
      </c>
      <c r="G3311" s="46">
        <v>2.8333333333333331E-3</v>
      </c>
      <c r="H3311" s="46">
        <v>3.3999999999999994E-3</v>
      </c>
      <c r="I3311" s="46">
        <v>3.9666666666666661E-3</v>
      </c>
      <c r="J3311" s="46">
        <v>4.5333333333333328E-3</v>
      </c>
      <c r="K3311" s="46">
        <v>5.0999999999999986E-3</v>
      </c>
      <c r="L3311" s="47">
        <v>5.6666666666666653E-3</v>
      </c>
    </row>
    <row r="3312" spans="1:12" ht="12.75">
      <c r="A3312" s="41">
        <v>3259</v>
      </c>
      <c r="B3312" s="49" t="s">
        <v>2140</v>
      </c>
      <c r="C3312" s="46">
        <v>6.9000000000000008E-4</v>
      </c>
      <c r="D3312" s="46">
        <v>1.3800000000000002E-3</v>
      </c>
      <c r="E3312" s="46">
        <v>2.0700000000000002E-3</v>
      </c>
      <c r="F3312" s="46">
        <v>2.7600000000000003E-3</v>
      </c>
      <c r="G3312" s="46">
        <v>3.4499999999999999E-3</v>
      </c>
      <c r="H3312" s="46">
        <v>4.1399999999999996E-3</v>
      </c>
      <c r="I3312" s="46">
        <v>4.8299999999999992E-3</v>
      </c>
      <c r="J3312" s="46">
        <v>5.5199999999999997E-3</v>
      </c>
      <c r="K3312" s="46">
        <v>6.2099999999999994E-3</v>
      </c>
      <c r="L3312" s="47">
        <v>6.8999999999999999E-3</v>
      </c>
    </row>
    <row r="3313" spans="1:12" ht="12.75">
      <c r="A3313" s="41">
        <v>3260</v>
      </c>
      <c r="B3313" s="49" t="s">
        <v>2141</v>
      </c>
      <c r="C3313" s="46">
        <v>2.8399999999999996E-3</v>
      </c>
      <c r="D3313" s="46">
        <v>5.6799999999999993E-3</v>
      </c>
      <c r="E3313" s="46">
        <v>8.5199999999999998E-3</v>
      </c>
      <c r="F3313" s="46">
        <v>1.1359999999999999E-2</v>
      </c>
      <c r="G3313" s="46">
        <v>1.4200000000000001E-2</v>
      </c>
      <c r="H3313" s="46">
        <v>1.704E-2</v>
      </c>
      <c r="I3313" s="46">
        <v>1.9880000000000002E-2</v>
      </c>
      <c r="J3313" s="46">
        <v>2.2720000000000001E-2</v>
      </c>
      <c r="K3313" s="46">
        <v>2.5559999999999999E-2</v>
      </c>
      <c r="L3313" s="47">
        <v>2.8400000000000002E-2</v>
      </c>
    </row>
    <row r="3314" spans="1:12" ht="12.75">
      <c r="A3314" s="41">
        <v>3261</v>
      </c>
      <c r="B3314" s="49" t="s">
        <v>2142</v>
      </c>
      <c r="C3314" s="46">
        <v>5.0200000000000002E-3</v>
      </c>
      <c r="D3314" s="46">
        <v>1.004E-2</v>
      </c>
      <c r="E3314" s="46">
        <v>1.506E-2</v>
      </c>
      <c r="F3314" s="46">
        <v>2.0080000000000001E-2</v>
      </c>
      <c r="G3314" s="46">
        <v>2.5099999999999997E-2</v>
      </c>
      <c r="H3314" s="46">
        <v>3.0120000000000001E-2</v>
      </c>
      <c r="I3314" s="46">
        <v>3.5140000000000005E-2</v>
      </c>
      <c r="J3314" s="46">
        <v>4.0160000000000001E-2</v>
      </c>
      <c r="K3314" s="46">
        <v>4.5180000000000005E-2</v>
      </c>
      <c r="L3314" s="47">
        <v>5.0200000000000009E-2</v>
      </c>
    </row>
    <row r="3315" spans="1:12" ht="12.75">
      <c r="A3315" s="41">
        <v>3262</v>
      </c>
      <c r="B3315" s="49" t="s">
        <v>2143</v>
      </c>
      <c r="C3315" s="46">
        <v>1.8590000000000002E-2</v>
      </c>
      <c r="D3315" s="46">
        <v>3.7180000000000005E-2</v>
      </c>
      <c r="E3315" s="46">
        <v>5.5770000000000007E-2</v>
      </c>
      <c r="F3315" s="46">
        <v>7.4360000000000009E-2</v>
      </c>
      <c r="G3315" s="46">
        <v>9.2950000000000005E-2</v>
      </c>
      <c r="H3315" s="46">
        <v>0.11154000000000001</v>
      </c>
      <c r="I3315" s="46">
        <v>0.13013000000000002</v>
      </c>
      <c r="J3315" s="46">
        <v>0.14872000000000002</v>
      </c>
      <c r="K3315" s="46">
        <v>0.16731000000000004</v>
      </c>
      <c r="L3315" s="47">
        <v>0.18590000000000007</v>
      </c>
    </row>
    <row r="3316" spans="1:12" ht="12.75">
      <c r="A3316" s="41">
        <v>3263</v>
      </c>
      <c r="B3316" s="49" t="s">
        <v>2143</v>
      </c>
      <c r="C3316" s="46">
        <v>1.3743333333333331E-2</v>
      </c>
      <c r="D3316" s="46">
        <v>2.7486666666666663E-2</v>
      </c>
      <c r="E3316" s="46">
        <v>4.1229999999999996E-2</v>
      </c>
      <c r="F3316" s="46">
        <v>5.4973333333333325E-2</v>
      </c>
      <c r="G3316" s="46">
        <v>6.8716666666666662E-2</v>
      </c>
      <c r="H3316" s="46">
        <v>8.2460000000000006E-2</v>
      </c>
      <c r="I3316" s="46">
        <v>9.6203333333333335E-2</v>
      </c>
      <c r="J3316" s="46">
        <v>0.10994666666666666</v>
      </c>
      <c r="K3316" s="46">
        <v>0.12369000000000001</v>
      </c>
      <c r="L3316" s="47">
        <v>0.13743333333333335</v>
      </c>
    </row>
    <row r="3317" spans="1:12" ht="12.75">
      <c r="A3317" s="41">
        <v>3264</v>
      </c>
      <c r="B3317" s="49" t="s">
        <v>2144</v>
      </c>
      <c r="C3317" s="46">
        <v>4.8333333333333336E-3</v>
      </c>
      <c r="D3317" s="46">
        <v>9.6666666666666672E-3</v>
      </c>
      <c r="E3317" s="46">
        <v>1.4500000000000001E-2</v>
      </c>
      <c r="F3317" s="46">
        <v>1.9333333333333334E-2</v>
      </c>
      <c r="G3317" s="46">
        <v>2.4166666666666666E-2</v>
      </c>
      <c r="H3317" s="46">
        <v>2.9000000000000001E-2</v>
      </c>
      <c r="I3317" s="46">
        <v>3.383333333333334E-2</v>
      </c>
      <c r="J3317" s="46">
        <v>3.8666666666666669E-2</v>
      </c>
      <c r="K3317" s="46">
        <v>4.3500000000000011E-2</v>
      </c>
      <c r="L3317" s="47">
        <v>4.8333333333333339E-2</v>
      </c>
    </row>
    <row r="3318" spans="1:12" ht="12.75">
      <c r="A3318" s="41">
        <v>3265</v>
      </c>
      <c r="B3318" s="49" t="s">
        <v>2145</v>
      </c>
      <c r="C3318" s="46">
        <v>4.476666666666667E-3</v>
      </c>
      <c r="D3318" s="46">
        <v>8.953333333333334E-3</v>
      </c>
      <c r="E3318" s="46">
        <v>1.3430000000000001E-2</v>
      </c>
      <c r="F3318" s="46">
        <v>1.7906666666666668E-2</v>
      </c>
      <c r="G3318" s="46">
        <v>2.2383333333333331E-2</v>
      </c>
      <c r="H3318" s="46">
        <v>2.6860000000000002E-2</v>
      </c>
      <c r="I3318" s="46">
        <v>3.1336666666666672E-2</v>
      </c>
      <c r="J3318" s="46">
        <v>3.5813333333333336E-2</v>
      </c>
      <c r="K3318" s="46">
        <v>4.0290000000000006E-2</v>
      </c>
      <c r="L3318" s="47">
        <v>4.4766666666666677E-2</v>
      </c>
    </row>
    <row r="3319" spans="1:12" ht="12.75">
      <c r="A3319" s="41">
        <v>3266</v>
      </c>
      <c r="B3319" s="49" t="s">
        <v>2145</v>
      </c>
      <c r="C3319" s="46">
        <v>3.5466666666666667E-3</v>
      </c>
      <c r="D3319" s="46">
        <v>7.0933333333333334E-3</v>
      </c>
      <c r="E3319" s="46">
        <v>1.064E-2</v>
      </c>
      <c r="F3319" s="46">
        <v>1.4186666666666667E-2</v>
      </c>
      <c r="G3319" s="46">
        <v>1.7733333333333337E-2</v>
      </c>
      <c r="H3319" s="46">
        <v>2.1280000000000004E-2</v>
      </c>
      <c r="I3319" s="46">
        <v>2.482666666666667E-2</v>
      </c>
      <c r="J3319" s="46">
        <v>2.8373333333333334E-2</v>
      </c>
      <c r="K3319" s="46">
        <v>3.1920000000000004E-2</v>
      </c>
      <c r="L3319" s="47">
        <v>3.5466666666666667E-2</v>
      </c>
    </row>
    <row r="3320" spans="1:12" ht="12.75">
      <c r="A3320" s="41">
        <v>3267</v>
      </c>
      <c r="B3320" s="49" t="s">
        <v>2146</v>
      </c>
      <c r="C3320" s="46">
        <v>5.1433333333333331E-3</v>
      </c>
      <c r="D3320" s="46">
        <v>1.0286666666666666E-2</v>
      </c>
      <c r="E3320" s="46">
        <v>1.5429999999999999E-2</v>
      </c>
      <c r="F3320" s="46">
        <v>2.0573333333333332E-2</v>
      </c>
      <c r="G3320" s="46">
        <v>2.5716666666666665E-2</v>
      </c>
      <c r="H3320" s="46">
        <v>3.0859999999999999E-2</v>
      </c>
      <c r="I3320" s="46">
        <v>3.6003333333333332E-2</v>
      </c>
      <c r="J3320" s="46">
        <v>4.1146666666666665E-2</v>
      </c>
      <c r="K3320" s="46">
        <v>4.6289999999999991E-2</v>
      </c>
      <c r="L3320" s="47">
        <v>5.1433333333333324E-2</v>
      </c>
    </row>
    <row r="3321" spans="1:12" ht="12.75">
      <c r="A3321" s="41">
        <v>3268</v>
      </c>
      <c r="B3321" s="49" t="s">
        <v>2146</v>
      </c>
      <c r="C3321" s="46">
        <v>3.273333333333333E-3</v>
      </c>
      <c r="D3321" s="46">
        <v>6.5466666666666659E-3</v>
      </c>
      <c r="E3321" s="46">
        <v>9.8199999999999989E-3</v>
      </c>
      <c r="F3321" s="46">
        <v>1.3093333333333332E-2</v>
      </c>
      <c r="G3321" s="46">
        <v>1.6366666666666668E-2</v>
      </c>
      <c r="H3321" s="46">
        <v>1.9640000000000001E-2</v>
      </c>
      <c r="I3321" s="46">
        <v>2.2913333333333334E-2</v>
      </c>
      <c r="J3321" s="46">
        <v>2.6186666666666664E-2</v>
      </c>
      <c r="K3321" s="46">
        <v>2.9459999999999997E-2</v>
      </c>
      <c r="L3321" s="47">
        <v>3.273333333333333E-2</v>
      </c>
    </row>
    <row r="3322" spans="1:12" ht="12.75">
      <c r="A3322" s="41">
        <v>3269</v>
      </c>
      <c r="B3322" s="49" t="s">
        <v>2147</v>
      </c>
      <c r="C3322" s="46">
        <v>1.5666666666666666E-4</v>
      </c>
      <c r="D3322" s="46">
        <v>3.1333333333333332E-4</v>
      </c>
      <c r="E3322" s="46">
        <v>4.6999999999999999E-4</v>
      </c>
      <c r="F3322" s="46">
        <v>6.2666666666666665E-4</v>
      </c>
      <c r="G3322" s="46">
        <v>7.8333333333333336E-4</v>
      </c>
      <c r="H3322" s="46">
        <v>9.3999999999999997E-4</v>
      </c>
      <c r="I3322" s="46">
        <v>1.0966666666666666E-3</v>
      </c>
      <c r="J3322" s="46">
        <v>1.2533333333333333E-3</v>
      </c>
      <c r="K3322" s="46">
        <v>1.41E-3</v>
      </c>
      <c r="L3322" s="47">
        <v>1.5666666666666667E-3</v>
      </c>
    </row>
    <row r="3323" spans="1:12" ht="12.75">
      <c r="A3323" s="41">
        <v>3270</v>
      </c>
      <c r="B3323" s="49" t="s">
        <v>2148</v>
      </c>
      <c r="C3323" s="46">
        <v>7.3333333333333318E-5</v>
      </c>
      <c r="D3323" s="46">
        <v>1.4666666666666664E-4</v>
      </c>
      <c r="E3323" s="46">
        <v>2.1999999999999995E-4</v>
      </c>
      <c r="F3323" s="46">
        <v>2.9333333333333327E-4</v>
      </c>
      <c r="G3323" s="46">
        <v>3.6666666666666662E-4</v>
      </c>
      <c r="H3323" s="46">
        <v>4.3999999999999996E-4</v>
      </c>
      <c r="I3323" s="46">
        <v>5.1333333333333331E-4</v>
      </c>
      <c r="J3323" s="46">
        <v>5.8666666666666665E-4</v>
      </c>
      <c r="K3323" s="46">
        <v>6.6E-4</v>
      </c>
      <c r="L3323" s="47">
        <v>7.3333333333333323E-4</v>
      </c>
    </row>
    <row r="3324" spans="1:12" ht="12.75">
      <c r="A3324" s="41">
        <v>3271</v>
      </c>
      <c r="B3324" s="49" t="s">
        <v>2148</v>
      </c>
      <c r="C3324" s="46">
        <v>7.8866666666666668E-3</v>
      </c>
      <c r="D3324" s="46">
        <v>1.5773333333333334E-2</v>
      </c>
      <c r="E3324" s="46">
        <v>2.366E-2</v>
      </c>
      <c r="F3324" s="46">
        <v>3.1546666666666667E-2</v>
      </c>
      <c r="G3324" s="46">
        <v>3.9433333333333334E-2</v>
      </c>
      <c r="H3324" s="46">
        <v>4.7320000000000001E-2</v>
      </c>
      <c r="I3324" s="46">
        <v>5.5206666666666668E-2</v>
      </c>
      <c r="J3324" s="46">
        <v>6.3093333333333335E-2</v>
      </c>
      <c r="K3324" s="46">
        <v>7.0980000000000001E-2</v>
      </c>
      <c r="L3324" s="47">
        <v>7.8866666666666668E-2</v>
      </c>
    </row>
    <row r="3325" spans="1:12" ht="12.75">
      <c r="A3325" s="41">
        <v>3272</v>
      </c>
      <c r="B3325" s="49" t="s">
        <v>2149</v>
      </c>
      <c r="C3325" s="46">
        <v>7.5000000000000002E-4</v>
      </c>
      <c r="D3325" s="46">
        <v>1.5E-3</v>
      </c>
      <c r="E3325" s="46">
        <v>2.2500000000000003E-3</v>
      </c>
      <c r="F3325" s="46">
        <v>3.0000000000000001E-3</v>
      </c>
      <c r="G3325" s="46">
        <v>3.7499999999999999E-3</v>
      </c>
      <c r="H3325" s="46">
        <v>4.5000000000000005E-3</v>
      </c>
      <c r="I3325" s="46">
        <v>5.2500000000000003E-3</v>
      </c>
      <c r="J3325" s="46">
        <v>6.0000000000000001E-3</v>
      </c>
      <c r="K3325" s="46">
        <v>6.7500000000000008E-3</v>
      </c>
      <c r="L3325" s="47">
        <v>7.5000000000000015E-3</v>
      </c>
    </row>
    <row r="3326" spans="1:12" ht="12.75">
      <c r="A3326" s="41">
        <v>3273</v>
      </c>
      <c r="B3326" s="49" t="s">
        <v>2150</v>
      </c>
      <c r="C3326" s="46">
        <v>5.1599999999999997E-3</v>
      </c>
      <c r="D3326" s="46">
        <v>1.0319999999999999E-2</v>
      </c>
      <c r="E3326" s="46">
        <v>1.5479999999999999E-2</v>
      </c>
      <c r="F3326" s="46">
        <v>2.0639999999999999E-2</v>
      </c>
      <c r="G3326" s="46">
        <v>2.58E-2</v>
      </c>
      <c r="H3326" s="46">
        <v>3.0959999999999998E-2</v>
      </c>
      <c r="I3326" s="46">
        <v>3.6119999999999999E-2</v>
      </c>
      <c r="J3326" s="46">
        <v>4.1279999999999997E-2</v>
      </c>
      <c r="K3326" s="46">
        <v>4.6439999999999995E-2</v>
      </c>
      <c r="L3326" s="47">
        <v>5.1599999999999993E-2</v>
      </c>
    </row>
    <row r="3327" spans="1:12" ht="12.75">
      <c r="A3327" s="41">
        <v>3274</v>
      </c>
      <c r="B3327" s="49" t="s">
        <v>2151</v>
      </c>
      <c r="C3327" s="46">
        <v>2.9383333333333331E-2</v>
      </c>
      <c r="D3327" s="46">
        <v>5.8766666666666662E-2</v>
      </c>
      <c r="E3327" s="46">
        <v>8.8149999999999992E-2</v>
      </c>
      <c r="F3327" s="46">
        <v>0.11753333333333332</v>
      </c>
      <c r="G3327" s="46">
        <v>0.14691666666666667</v>
      </c>
      <c r="H3327" s="46">
        <v>0.17630000000000001</v>
      </c>
      <c r="I3327" s="46">
        <v>0.20568333333333333</v>
      </c>
      <c r="J3327" s="46">
        <v>0.23506666666666665</v>
      </c>
      <c r="K3327" s="46">
        <v>0.26444999999999996</v>
      </c>
      <c r="L3327" s="47">
        <v>0.29383333333333328</v>
      </c>
    </row>
    <row r="3328" spans="1:12" ht="12.75">
      <c r="A3328" s="41">
        <v>3275</v>
      </c>
      <c r="B3328" s="49" t="s">
        <v>2152</v>
      </c>
      <c r="C3328" s="46">
        <v>2.8033333333333339E-3</v>
      </c>
      <c r="D3328" s="46">
        <v>5.6066666666666678E-3</v>
      </c>
      <c r="E3328" s="46">
        <v>8.4100000000000008E-3</v>
      </c>
      <c r="F3328" s="46">
        <v>1.1213333333333336E-2</v>
      </c>
      <c r="G3328" s="46">
        <v>1.4016666666666667E-2</v>
      </c>
      <c r="H3328" s="46">
        <v>1.6820000000000002E-2</v>
      </c>
      <c r="I3328" s="46">
        <v>1.9623333333333333E-2</v>
      </c>
      <c r="J3328" s="46">
        <v>2.2426666666666668E-2</v>
      </c>
      <c r="K3328" s="46">
        <v>2.5230000000000002E-2</v>
      </c>
      <c r="L3328" s="47">
        <v>2.8033333333333334E-2</v>
      </c>
    </row>
    <row r="3329" spans="1:12" ht="12.75">
      <c r="A3329" s="41">
        <v>3276</v>
      </c>
      <c r="B3329" s="49" t="s">
        <v>2153</v>
      </c>
      <c r="C3329" s="46">
        <v>1.2700000000000003E-3</v>
      </c>
      <c r="D3329" s="46">
        <v>2.5400000000000006E-3</v>
      </c>
      <c r="E3329" s="46">
        <v>3.8100000000000009E-3</v>
      </c>
      <c r="F3329" s="46">
        <v>5.0800000000000012E-3</v>
      </c>
      <c r="G3329" s="46">
        <v>6.3500000000000006E-3</v>
      </c>
      <c r="H3329" s="46">
        <v>7.62E-3</v>
      </c>
      <c r="I3329" s="46">
        <v>8.8900000000000003E-3</v>
      </c>
      <c r="J3329" s="46">
        <v>1.0160000000000001E-2</v>
      </c>
      <c r="K3329" s="46">
        <v>1.1429999999999999E-2</v>
      </c>
      <c r="L3329" s="47">
        <v>1.2700000000000001E-2</v>
      </c>
    </row>
    <row r="3330" spans="1:12" ht="12.75">
      <c r="A3330" s="41">
        <v>3277</v>
      </c>
      <c r="B3330" s="49" t="s">
        <v>2154</v>
      </c>
      <c r="C3330" s="46">
        <v>8.0666666666666679E-4</v>
      </c>
      <c r="D3330" s="46">
        <v>1.6133333333333336E-3</v>
      </c>
      <c r="E3330" s="46">
        <v>2.4200000000000003E-3</v>
      </c>
      <c r="F3330" s="46">
        <v>3.2266666666666672E-3</v>
      </c>
      <c r="G3330" s="46">
        <v>4.0333333333333332E-3</v>
      </c>
      <c r="H3330" s="46">
        <v>4.8400000000000006E-3</v>
      </c>
      <c r="I3330" s="46">
        <v>5.6466666666666662E-3</v>
      </c>
      <c r="J3330" s="46">
        <v>6.4533333333333335E-3</v>
      </c>
      <c r="K3330" s="46">
        <v>7.2599999999999991E-3</v>
      </c>
      <c r="L3330" s="47">
        <v>8.0666666666666664E-3</v>
      </c>
    </row>
    <row r="3331" spans="1:12" ht="12.75">
      <c r="A3331" s="41">
        <v>3278</v>
      </c>
      <c r="B3331" s="49" t="s">
        <v>2155</v>
      </c>
      <c r="C3331" s="46">
        <v>6.2866666666666678E-3</v>
      </c>
      <c r="D3331" s="46">
        <v>1.2573333333333336E-2</v>
      </c>
      <c r="E3331" s="46">
        <v>1.8860000000000002E-2</v>
      </c>
      <c r="F3331" s="46">
        <v>2.5146666666666671E-2</v>
      </c>
      <c r="G3331" s="46">
        <v>3.1433333333333334E-2</v>
      </c>
      <c r="H3331" s="46">
        <v>3.7720000000000004E-2</v>
      </c>
      <c r="I3331" s="46">
        <v>4.4006666666666666E-2</v>
      </c>
      <c r="J3331" s="46">
        <v>5.0293333333333343E-2</v>
      </c>
      <c r="K3331" s="46">
        <v>5.6580000000000005E-2</v>
      </c>
      <c r="L3331" s="47">
        <v>6.2866666666666668E-2</v>
      </c>
    </row>
    <row r="3332" spans="1:12" ht="12.75">
      <c r="A3332" s="41">
        <v>3279</v>
      </c>
      <c r="B3332" s="49" t="s">
        <v>2156</v>
      </c>
      <c r="C3332" s="46">
        <v>5.2300000000000003E-3</v>
      </c>
      <c r="D3332" s="46">
        <v>1.0460000000000001E-2</v>
      </c>
      <c r="E3332" s="46">
        <v>1.5690000000000003E-2</v>
      </c>
      <c r="F3332" s="46">
        <v>2.0920000000000001E-2</v>
      </c>
      <c r="G3332" s="46">
        <v>2.615E-2</v>
      </c>
      <c r="H3332" s="46">
        <v>3.1379999999999998E-2</v>
      </c>
      <c r="I3332" s="46">
        <v>3.6609999999999997E-2</v>
      </c>
      <c r="J3332" s="46">
        <v>4.1839999999999995E-2</v>
      </c>
      <c r="K3332" s="46">
        <v>4.7070000000000001E-2</v>
      </c>
      <c r="L3332" s="47">
        <v>5.2299999999999999E-2</v>
      </c>
    </row>
    <row r="3333" spans="1:12" ht="12.75">
      <c r="A3333" s="41">
        <v>3280</v>
      </c>
      <c r="B3333" s="49" t="s">
        <v>2157</v>
      </c>
      <c r="C3333" s="46">
        <v>1.3333333333333335E-5</v>
      </c>
      <c r="D3333" s="46">
        <v>2.666666666666667E-5</v>
      </c>
      <c r="E3333" s="46">
        <v>4.0000000000000003E-5</v>
      </c>
      <c r="F3333" s="46">
        <v>5.333333333333334E-5</v>
      </c>
      <c r="G3333" s="46">
        <v>6.666666666666667E-5</v>
      </c>
      <c r="H3333" s="46">
        <v>7.9999999999999993E-5</v>
      </c>
      <c r="I3333" s="46">
        <v>9.333333333333333E-5</v>
      </c>
      <c r="J3333" s="46">
        <v>1.0666666666666667E-4</v>
      </c>
      <c r="K3333" s="46">
        <v>1.1999999999999999E-4</v>
      </c>
      <c r="L3333" s="47">
        <v>1.3333333333333331E-4</v>
      </c>
    </row>
    <row r="3334" spans="1:12" ht="12.75">
      <c r="A3334" s="41">
        <v>3281</v>
      </c>
      <c r="B3334" s="49" t="s">
        <v>2157</v>
      </c>
      <c r="C3334" s="46">
        <v>7.2666666666666648E-4</v>
      </c>
      <c r="D3334" s="46">
        <v>1.453333333333333E-3</v>
      </c>
      <c r="E3334" s="46">
        <v>2.1799999999999996E-3</v>
      </c>
      <c r="F3334" s="46">
        <v>2.9066666666666659E-3</v>
      </c>
      <c r="G3334" s="46">
        <v>3.633333333333333E-3</v>
      </c>
      <c r="H3334" s="46">
        <v>4.3599999999999993E-3</v>
      </c>
      <c r="I3334" s="46">
        <v>5.0866666666666664E-3</v>
      </c>
      <c r="J3334" s="46">
        <v>5.8133333333333327E-3</v>
      </c>
      <c r="K3334" s="46">
        <v>6.5399999999999989E-3</v>
      </c>
      <c r="L3334" s="47">
        <v>7.2666666666666661E-3</v>
      </c>
    </row>
    <row r="3335" spans="1:12" ht="12.75">
      <c r="A3335" s="41">
        <v>3282</v>
      </c>
      <c r="B3335" s="49" t="s">
        <v>2157</v>
      </c>
      <c r="C3335" s="46">
        <v>4.6133333333333339E-3</v>
      </c>
      <c r="D3335" s="46">
        <v>9.2266666666666677E-3</v>
      </c>
      <c r="E3335" s="46">
        <v>1.3840000000000002E-2</v>
      </c>
      <c r="F3335" s="46">
        <v>1.8453333333333335E-2</v>
      </c>
      <c r="G3335" s="46">
        <v>2.3066666666666666E-2</v>
      </c>
      <c r="H3335" s="46">
        <v>2.7680000000000003E-2</v>
      </c>
      <c r="I3335" s="46">
        <v>3.2293333333333341E-2</v>
      </c>
      <c r="J3335" s="46">
        <v>3.6906666666666671E-2</v>
      </c>
      <c r="K3335" s="46">
        <v>4.1520000000000008E-2</v>
      </c>
      <c r="L3335" s="47">
        <v>4.6133333333333346E-2</v>
      </c>
    </row>
    <row r="3336" spans="1:12" ht="12.75">
      <c r="A3336" s="41">
        <v>3283</v>
      </c>
      <c r="B3336" s="49" t="s">
        <v>2158</v>
      </c>
      <c r="C3336" s="46">
        <v>4.8000000000000007E-4</v>
      </c>
      <c r="D3336" s="46">
        <v>9.6000000000000013E-4</v>
      </c>
      <c r="E3336" s="46">
        <v>1.4400000000000003E-3</v>
      </c>
      <c r="F3336" s="46">
        <v>1.9200000000000003E-3</v>
      </c>
      <c r="G3336" s="46">
        <v>2.4000000000000002E-3</v>
      </c>
      <c r="H3336" s="46">
        <v>2.8800000000000002E-3</v>
      </c>
      <c r="I3336" s="46">
        <v>3.3600000000000001E-3</v>
      </c>
      <c r="J3336" s="46">
        <v>3.8400000000000005E-3</v>
      </c>
      <c r="K3336" s="46">
        <v>4.3200000000000001E-3</v>
      </c>
      <c r="L3336" s="47">
        <v>4.8000000000000004E-3</v>
      </c>
    </row>
    <row r="3337" spans="1:12" ht="12.75">
      <c r="A3337" s="41">
        <v>3284</v>
      </c>
      <c r="B3337" s="49" t="s">
        <v>2159</v>
      </c>
      <c r="C3337" s="46">
        <v>4.6433333333333326E-3</v>
      </c>
      <c r="D3337" s="46">
        <v>9.2866666666666653E-3</v>
      </c>
      <c r="E3337" s="46">
        <v>1.3929999999999998E-2</v>
      </c>
      <c r="F3337" s="46">
        <v>1.8573333333333331E-2</v>
      </c>
      <c r="G3337" s="46">
        <v>2.3216666666666667E-2</v>
      </c>
      <c r="H3337" s="46">
        <v>2.7860000000000003E-2</v>
      </c>
      <c r="I3337" s="46">
        <v>3.2503333333333335E-2</v>
      </c>
      <c r="J3337" s="46">
        <v>3.7146666666666668E-2</v>
      </c>
      <c r="K3337" s="46">
        <v>4.1790000000000008E-2</v>
      </c>
      <c r="L3337" s="47">
        <v>4.643333333333334E-2</v>
      </c>
    </row>
    <row r="3338" spans="1:12" ht="12.75">
      <c r="A3338" s="41">
        <v>3285</v>
      </c>
      <c r="B3338" s="49" t="s">
        <v>2160</v>
      </c>
      <c r="C3338" s="46">
        <v>5.6666666666666671E-4</v>
      </c>
      <c r="D3338" s="46">
        <v>1.1333333333333334E-3</v>
      </c>
      <c r="E3338" s="46">
        <v>1.7000000000000001E-3</v>
      </c>
      <c r="F3338" s="46">
        <v>2.2666666666666668E-3</v>
      </c>
      <c r="G3338" s="46">
        <v>2.8333333333333331E-3</v>
      </c>
      <c r="H3338" s="46">
        <v>3.3999999999999994E-3</v>
      </c>
      <c r="I3338" s="46">
        <v>3.9666666666666661E-3</v>
      </c>
      <c r="J3338" s="46">
        <v>4.5333333333333328E-3</v>
      </c>
      <c r="K3338" s="46">
        <v>5.0999999999999986E-3</v>
      </c>
      <c r="L3338" s="47">
        <v>5.6666666666666653E-3</v>
      </c>
    </row>
    <row r="3339" spans="1:12" ht="12.75">
      <c r="A3339" s="41">
        <v>3286</v>
      </c>
      <c r="B3339" s="49" t="s">
        <v>2161</v>
      </c>
      <c r="C3339" s="46">
        <v>5.163333333333334E-3</v>
      </c>
      <c r="D3339" s="46">
        <v>1.0326666666666668E-2</v>
      </c>
      <c r="E3339" s="46">
        <v>1.5490000000000002E-2</v>
      </c>
      <c r="F3339" s="46">
        <v>2.0653333333333336E-2</v>
      </c>
      <c r="G3339" s="46">
        <v>2.5816666666666668E-2</v>
      </c>
      <c r="H3339" s="46">
        <v>3.0980000000000001E-2</v>
      </c>
      <c r="I3339" s="46">
        <v>3.6143333333333333E-2</v>
      </c>
      <c r="J3339" s="46">
        <v>4.1306666666666665E-2</v>
      </c>
      <c r="K3339" s="46">
        <v>4.6469999999999997E-2</v>
      </c>
      <c r="L3339" s="47">
        <v>5.1633333333333337E-2</v>
      </c>
    </row>
    <row r="3340" spans="1:12" ht="12.75">
      <c r="A3340" s="41">
        <v>3287</v>
      </c>
      <c r="B3340" s="49" t="s">
        <v>2162</v>
      </c>
      <c r="C3340" s="46">
        <v>2.3216666666666663E-2</v>
      </c>
      <c r="D3340" s="46">
        <v>4.6433333333333326E-2</v>
      </c>
      <c r="E3340" s="46">
        <v>6.964999999999999E-2</v>
      </c>
      <c r="F3340" s="46">
        <v>9.2866666666666653E-2</v>
      </c>
      <c r="G3340" s="46">
        <v>0.11608333333333332</v>
      </c>
      <c r="H3340" s="46">
        <v>0.13929999999999998</v>
      </c>
      <c r="I3340" s="46">
        <v>0.16251666666666664</v>
      </c>
      <c r="J3340" s="46">
        <v>0.18573333333333331</v>
      </c>
      <c r="K3340" s="46">
        <v>0.20894999999999997</v>
      </c>
      <c r="L3340" s="47">
        <v>0.23216666666666663</v>
      </c>
    </row>
    <row r="3341" spans="1:12" ht="12.75">
      <c r="A3341" s="41">
        <v>3288</v>
      </c>
      <c r="B3341" s="49" t="s">
        <v>2163</v>
      </c>
      <c r="C3341" s="46">
        <v>1.9666666666666669E-3</v>
      </c>
      <c r="D3341" s="46">
        <v>3.9333333333333338E-3</v>
      </c>
      <c r="E3341" s="46">
        <v>5.9000000000000007E-3</v>
      </c>
      <c r="F3341" s="46">
        <v>7.8666666666666676E-3</v>
      </c>
      <c r="G3341" s="46">
        <v>9.8333333333333328E-3</v>
      </c>
      <c r="H3341" s="46">
        <v>1.1800000000000001E-2</v>
      </c>
      <c r="I3341" s="46">
        <v>1.376666666666667E-2</v>
      </c>
      <c r="J3341" s="46">
        <v>1.5733333333333335E-2</v>
      </c>
      <c r="K3341" s="46">
        <v>1.7700000000000004E-2</v>
      </c>
      <c r="L3341" s="47">
        <v>1.9666666666666673E-2</v>
      </c>
    </row>
    <row r="3342" spans="1:12" ht="12.75">
      <c r="A3342" s="41">
        <v>3289</v>
      </c>
      <c r="B3342" s="49" t="s">
        <v>2163</v>
      </c>
      <c r="C3342" s="46">
        <v>1.5500000000000002E-3</v>
      </c>
      <c r="D3342" s="46">
        <v>3.1000000000000003E-3</v>
      </c>
      <c r="E3342" s="46">
        <v>4.6500000000000005E-3</v>
      </c>
      <c r="F3342" s="46">
        <v>6.2000000000000006E-3</v>
      </c>
      <c r="G3342" s="46">
        <v>7.7499999999999999E-3</v>
      </c>
      <c r="H3342" s="46">
        <v>9.2999999999999992E-3</v>
      </c>
      <c r="I3342" s="46">
        <v>1.0849999999999999E-2</v>
      </c>
      <c r="J3342" s="46">
        <v>1.2400000000000001E-2</v>
      </c>
      <c r="K3342" s="46">
        <v>1.3950000000000001E-2</v>
      </c>
      <c r="L3342" s="47">
        <v>1.5500000000000003E-2</v>
      </c>
    </row>
    <row r="3343" spans="1:12" ht="12.75">
      <c r="A3343" s="41">
        <v>3290</v>
      </c>
      <c r="B3343" s="49" t="s">
        <v>2164</v>
      </c>
      <c r="C3343" s="46">
        <v>1E-3</v>
      </c>
      <c r="D3343" s="46">
        <v>2E-3</v>
      </c>
      <c r="E3343" s="46">
        <v>3.0000000000000001E-3</v>
      </c>
      <c r="F3343" s="46">
        <v>4.0000000000000001E-3</v>
      </c>
      <c r="G3343" s="46">
        <v>5.000000000000001E-3</v>
      </c>
      <c r="H3343" s="46">
        <v>6.0000000000000019E-3</v>
      </c>
      <c r="I3343" s="46">
        <v>7.0000000000000019E-3</v>
      </c>
      <c r="J3343" s="46">
        <v>8.0000000000000019E-3</v>
      </c>
      <c r="K3343" s="46">
        <v>9.0000000000000028E-3</v>
      </c>
      <c r="L3343" s="47">
        <v>1.0000000000000004E-2</v>
      </c>
    </row>
    <row r="3344" spans="1:12" ht="12.75">
      <c r="A3344" s="41">
        <v>3291</v>
      </c>
      <c r="B3344" s="49" t="s">
        <v>2165</v>
      </c>
      <c r="C3344" s="46">
        <v>6.8800000000000007E-3</v>
      </c>
      <c r="D3344" s="46">
        <v>1.3760000000000001E-2</v>
      </c>
      <c r="E3344" s="46">
        <v>2.0640000000000002E-2</v>
      </c>
      <c r="F3344" s="46">
        <v>2.7520000000000003E-2</v>
      </c>
      <c r="G3344" s="46">
        <v>3.44E-2</v>
      </c>
      <c r="H3344" s="46">
        <v>4.1279999999999997E-2</v>
      </c>
      <c r="I3344" s="46">
        <v>4.8159999999999994E-2</v>
      </c>
      <c r="J3344" s="46">
        <v>5.5040000000000006E-2</v>
      </c>
      <c r="K3344" s="46">
        <v>6.1920000000000003E-2</v>
      </c>
      <c r="L3344" s="47">
        <v>6.8800000000000014E-2</v>
      </c>
    </row>
    <row r="3345" spans="1:12" ht="12.75">
      <c r="A3345" s="41">
        <v>3292</v>
      </c>
      <c r="B3345" s="49" t="s">
        <v>2166</v>
      </c>
      <c r="C3345" s="46">
        <v>2.6633333333333335E-3</v>
      </c>
      <c r="D3345" s="46">
        <v>5.326666666666667E-3</v>
      </c>
      <c r="E3345" s="46">
        <v>7.9900000000000006E-3</v>
      </c>
      <c r="F3345" s="46">
        <v>1.0653333333333334E-2</v>
      </c>
      <c r="G3345" s="46">
        <v>1.3316666666666668E-2</v>
      </c>
      <c r="H3345" s="46">
        <v>1.5980000000000001E-2</v>
      </c>
      <c r="I3345" s="46">
        <v>1.8643333333333335E-2</v>
      </c>
      <c r="J3345" s="46">
        <v>2.1306666666666668E-2</v>
      </c>
      <c r="K3345" s="46">
        <v>2.3970000000000002E-2</v>
      </c>
      <c r="L3345" s="47">
        <v>2.6633333333333335E-2</v>
      </c>
    </row>
    <row r="3346" spans="1:12" ht="12.75">
      <c r="A3346" s="41">
        <v>3293</v>
      </c>
      <c r="B3346" s="49" t="s">
        <v>2167</v>
      </c>
      <c r="C3346" s="46">
        <v>3.1566666666666666E-3</v>
      </c>
      <c r="D3346" s="46">
        <v>6.3133333333333331E-3</v>
      </c>
      <c r="E3346" s="46">
        <v>9.4699999999999993E-3</v>
      </c>
      <c r="F3346" s="46">
        <v>1.2626666666666666E-2</v>
      </c>
      <c r="G3346" s="46">
        <v>1.578333333333333E-2</v>
      </c>
      <c r="H3346" s="46">
        <v>1.8939999999999999E-2</v>
      </c>
      <c r="I3346" s="46">
        <v>2.209666666666666E-2</v>
      </c>
      <c r="J3346" s="46">
        <v>2.5253333333333329E-2</v>
      </c>
      <c r="K3346" s="46">
        <v>2.8409999999999991E-2</v>
      </c>
      <c r="L3346" s="47">
        <v>3.156666666666666E-2</v>
      </c>
    </row>
    <row r="3347" spans="1:12" ht="12.75">
      <c r="A3347" s="41">
        <v>3294</v>
      </c>
      <c r="B3347" s="49" t="s">
        <v>2168</v>
      </c>
      <c r="C3347" s="46">
        <v>6.6666666666666656E-5</v>
      </c>
      <c r="D3347" s="46">
        <v>1.3333333333333331E-4</v>
      </c>
      <c r="E3347" s="46">
        <v>1.9999999999999998E-4</v>
      </c>
      <c r="F3347" s="46">
        <v>2.6666666666666663E-4</v>
      </c>
      <c r="G3347" s="46">
        <v>3.3333333333333332E-4</v>
      </c>
      <c r="H3347" s="46">
        <v>3.9999999999999996E-4</v>
      </c>
      <c r="I3347" s="46">
        <v>4.6666666666666661E-4</v>
      </c>
      <c r="J3347" s="46">
        <v>5.3333333333333325E-4</v>
      </c>
      <c r="K3347" s="46">
        <v>5.9999999999999995E-4</v>
      </c>
      <c r="L3347" s="47">
        <v>6.6666666666666664E-4</v>
      </c>
    </row>
    <row r="3348" spans="1:12" ht="12.75">
      <c r="A3348" s="41">
        <v>3295</v>
      </c>
      <c r="B3348" s="49" t="s">
        <v>2114</v>
      </c>
      <c r="C3348" s="46">
        <v>9.1133333333333327E-3</v>
      </c>
      <c r="D3348" s="46">
        <v>1.8226666666666665E-2</v>
      </c>
      <c r="E3348" s="46">
        <v>2.7339999999999996E-2</v>
      </c>
      <c r="F3348" s="46">
        <v>3.6453333333333331E-2</v>
      </c>
      <c r="G3348" s="46">
        <v>4.5566666666666665E-2</v>
      </c>
      <c r="H3348" s="46">
        <v>5.4679999999999992E-2</v>
      </c>
      <c r="I3348" s="46">
        <v>6.3793333333333327E-2</v>
      </c>
      <c r="J3348" s="46">
        <v>7.2906666666666661E-2</v>
      </c>
      <c r="K3348" s="46">
        <v>8.2019999999999996E-2</v>
      </c>
      <c r="L3348" s="47">
        <v>9.113333333333333E-2</v>
      </c>
    </row>
    <row r="3349" spans="1:12" ht="12.75">
      <c r="A3349" s="41">
        <v>3296</v>
      </c>
      <c r="B3349" s="49" t="s">
        <v>2169</v>
      </c>
      <c r="C3349" s="46">
        <v>1.9400000000000001E-3</v>
      </c>
      <c r="D3349" s="46">
        <v>3.8800000000000002E-3</v>
      </c>
      <c r="E3349" s="46">
        <v>5.8200000000000005E-3</v>
      </c>
      <c r="F3349" s="46">
        <v>7.7600000000000004E-3</v>
      </c>
      <c r="G3349" s="46">
        <v>9.7000000000000003E-3</v>
      </c>
      <c r="H3349" s="46">
        <v>1.1640000000000001E-2</v>
      </c>
      <c r="I3349" s="46">
        <v>1.3580000000000002E-2</v>
      </c>
      <c r="J3349" s="46">
        <v>1.5520000000000003E-2</v>
      </c>
      <c r="K3349" s="46">
        <v>1.7460000000000003E-2</v>
      </c>
      <c r="L3349" s="47">
        <v>1.9400000000000004E-2</v>
      </c>
    </row>
    <row r="3350" spans="1:12" ht="12.75">
      <c r="A3350" s="41">
        <v>3297</v>
      </c>
      <c r="B3350" s="49" t="s">
        <v>2170</v>
      </c>
      <c r="C3350" s="46">
        <v>7.6400000000000001E-3</v>
      </c>
      <c r="D3350" s="46">
        <v>1.528E-2</v>
      </c>
      <c r="E3350" s="46">
        <v>2.2919999999999999E-2</v>
      </c>
      <c r="F3350" s="46">
        <v>3.056E-2</v>
      </c>
      <c r="G3350" s="46">
        <v>3.8199999999999998E-2</v>
      </c>
      <c r="H3350" s="46">
        <v>4.5839999999999992E-2</v>
      </c>
      <c r="I3350" s="46">
        <v>5.3479999999999993E-2</v>
      </c>
      <c r="J3350" s="46">
        <v>6.1119999999999994E-2</v>
      </c>
      <c r="K3350" s="46">
        <v>6.8759999999999988E-2</v>
      </c>
      <c r="L3350" s="47">
        <v>7.6399999999999982E-2</v>
      </c>
    </row>
    <row r="3351" spans="1:12" ht="12.75">
      <c r="A3351" s="41">
        <v>3298</v>
      </c>
      <c r="B3351" s="49" t="s">
        <v>2171</v>
      </c>
      <c r="C3351" s="46">
        <v>2.96E-3</v>
      </c>
      <c r="D3351" s="46">
        <v>5.9199999999999999E-3</v>
      </c>
      <c r="E3351" s="46">
        <v>8.879999999999999E-3</v>
      </c>
      <c r="F3351" s="46">
        <v>1.184E-2</v>
      </c>
      <c r="G3351" s="46">
        <v>1.4800000000000001E-2</v>
      </c>
      <c r="H3351" s="46">
        <v>1.7760000000000001E-2</v>
      </c>
      <c r="I3351" s="46">
        <v>2.0720000000000002E-2</v>
      </c>
      <c r="J3351" s="46">
        <v>2.368E-2</v>
      </c>
      <c r="K3351" s="46">
        <v>2.6640000000000004E-2</v>
      </c>
      <c r="L3351" s="47">
        <v>2.9600000000000001E-2</v>
      </c>
    </row>
    <row r="3352" spans="1:12" ht="12.75">
      <c r="A3352" s="41">
        <v>3299</v>
      </c>
      <c r="B3352" s="49" t="s">
        <v>2172</v>
      </c>
      <c r="C3352" s="46">
        <v>1.3716666666666667E-2</v>
      </c>
      <c r="D3352" s="46">
        <v>2.7433333333333334E-2</v>
      </c>
      <c r="E3352" s="46">
        <v>4.1149999999999999E-2</v>
      </c>
      <c r="F3352" s="46">
        <v>5.4866666666666668E-2</v>
      </c>
      <c r="G3352" s="46">
        <v>6.8583333333333329E-2</v>
      </c>
      <c r="H3352" s="46">
        <v>8.2299999999999984E-2</v>
      </c>
      <c r="I3352" s="46">
        <v>9.6016666666666653E-2</v>
      </c>
      <c r="J3352" s="46">
        <v>0.10973333333333332</v>
      </c>
      <c r="K3352" s="46">
        <v>0.12344999999999998</v>
      </c>
      <c r="L3352" s="47">
        <v>0.13716666666666663</v>
      </c>
    </row>
    <row r="3353" spans="1:12" ht="12.75">
      <c r="A3353" s="41">
        <v>3300</v>
      </c>
      <c r="B3353" s="49" t="s">
        <v>2173</v>
      </c>
      <c r="C3353" s="46">
        <v>9.9799999999999993E-3</v>
      </c>
      <c r="D3353" s="46">
        <v>1.9959999999999999E-2</v>
      </c>
      <c r="E3353" s="46">
        <v>2.9939999999999998E-2</v>
      </c>
      <c r="F3353" s="46">
        <v>3.9919999999999997E-2</v>
      </c>
      <c r="G3353" s="46">
        <v>4.99E-2</v>
      </c>
      <c r="H3353" s="46">
        <v>5.9879999999999996E-2</v>
      </c>
      <c r="I3353" s="46">
        <v>6.9859999999999992E-2</v>
      </c>
      <c r="J3353" s="46">
        <v>7.9839999999999994E-2</v>
      </c>
      <c r="K3353" s="46">
        <v>8.9819999999999983E-2</v>
      </c>
      <c r="L3353" s="47">
        <v>9.9799999999999972E-2</v>
      </c>
    </row>
    <row r="3354" spans="1:12" ht="12.75">
      <c r="A3354" s="41">
        <v>3301</v>
      </c>
      <c r="B3354" s="49" t="s">
        <v>2174</v>
      </c>
      <c r="C3354" s="46">
        <v>6.0333333333333333E-4</v>
      </c>
      <c r="D3354" s="46">
        <v>1.2066666666666667E-3</v>
      </c>
      <c r="E3354" s="46">
        <v>1.81E-3</v>
      </c>
      <c r="F3354" s="46">
        <v>2.4133333333333333E-3</v>
      </c>
      <c r="G3354" s="46">
        <v>3.0166666666666666E-3</v>
      </c>
      <c r="H3354" s="46">
        <v>3.62E-3</v>
      </c>
      <c r="I3354" s="46">
        <v>4.2233333333333333E-3</v>
      </c>
      <c r="J3354" s="46">
        <v>4.8266666666666666E-3</v>
      </c>
      <c r="K3354" s="46">
        <v>5.4299999999999999E-3</v>
      </c>
      <c r="L3354" s="47">
        <v>6.0333333333333333E-3</v>
      </c>
    </row>
    <row r="3355" spans="1:12" ht="12.75">
      <c r="A3355" s="41">
        <v>3302</v>
      </c>
      <c r="B3355" s="49" t="s">
        <v>2175</v>
      </c>
      <c r="C3355" s="46">
        <v>1.1543333333333333E-2</v>
      </c>
      <c r="D3355" s="46">
        <v>2.3086666666666665E-2</v>
      </c>
      <c r="E3355" s="46">
        <v>3.4629999999999994E-2</v>
      </c>
      <c r="F3355" s="46">
        <v>4.617333333333333E-2</v>
      </c>
      <c r="G3355" s="46">
        <v>5.7716666666666666E-2</v>
      </c>
      <c r="H3355" s="46">
        <v>6.9259999999999988E-2</v>
      </c>
      <c r="I3355" s="46">
        <v>8.0803333333333324E-2</v>
      </c>
      <c r="J3355" s="46">
        <v>9.234666666666666E-2</v>
      </c>
      <c r="K3355" s="46">
        <v>0.10388999999999998</v>
      </c>
      <c r="L3355" s="47">
        <v>0.1154333333333333</v>
      </c>
    </row>
    <row r="3356" spans="1:12" ht="12.75">
      <c r="A3356" s="41">
        <v>3303</v>
      </c>
      <c r="B3356" s="49" t="s">
        <v>1662</v>
      </c>
      <c r="C3356" s="46">
        <v>3.1600000000000005E-3</v>
      </c>
      <c r="D3356" s="46">
        <v>6.320000000000001E-3</v>
      </c>
      <c r="E3356" s="46">
        <v>9.4800000000000023E-3</v>
      </c>
      <c r="F3356" s="46">
        <v>1.2640000000000002E-2</v>
      </c>
      <c r="G3356" s="46">
        <v>1.5800000000000002E-2</v>
      </c>
      <c r="H3356" s="46">
        <v>1.8960000000000001E-2</v>
      </c>
      <c r="I3356" s="46">
        <v>2.2120000000000001E-2</v>
      </c>
      <c r="J3356" s="46">
        <v>2.5280000000000004E-2</v>
      </c>
      <c r="K3356" s="46">
        <v>2.844E-2</v>
      </c>
      <c r="L3356" s="47">
        <v>3.1600000000000003E-2</v>
      </c>
    </row>
    <row r="3357" spans="1:12" ht="12.75">
      <c r="A3357" s="41">
        <v>3304</v>
      </c>
      <c r="B3357" s="49" t="s">
        <v>2176</v>
      </c>
      <c r="C3357" s="46">
        <v>2.1366666666666665E-3</v>
      </c>
      <c r="D3357" s="46">
        <v>4.273333333333333E-3</v>
      </c>
      <c r="E3357" s="46">
        <v>6.409999999999999E-3</v>
      </c>
      <c r="F3357" s="46">
        <v>8.546666666666666E-3</v>
      </c>
      <c r="G3357" s="46">
        <v>1.0683333333333333E-2</v>
      </c>
      <c r="H3357" s="46">
        <v>1.2819999999999998E-2</v>
      </c>
      <c r="I3357" s="46">
        <v>1.4956666666666667E-2</v>
      </c>
      <c r="J3357" s="46">
        <v>1.7093333333333332E-2</v>
      </c>
      <c r="K3357" s="46">
        <v>1.9229999999999997E-2</v>
      </c>
      <c r="L3357" s="47">
        <v>2.1366666666666662E-2</v>
      </c>
    </row>
    <row r="3358" spans="1:12" ht="12.75">
      <c r="A3358" s="41">
        <v>3305</v>
      </c>
      <c r="B3358" s="49" t="s">
        <v>2104</v>
      </c>
      <c r="C3358" s="46">
        <v>7.0333333333333337E-4</v>
      </c>
      <c r="D3358" s="46">
        <v>1.4066666666666667E-3</v>
      </c>
      <c r="E3358" s="46">
        <v>2.1099999999999999E-3</v>
      </c>
      <c r="F3358" s="46">
        <v>2.8133333333333335E-3</v>
      </c>
      <c r="G3358" s="46">
        <v>3.5166666666666671E-3</v>
      </c>
      <c r="H3358" s="46">
        <v>4.2199999999999998E-3</v>
      </c>
      <c r="I3358" s="46">
        <v>4.9233333333333334E-3</v>
      </c>
      <c r="J3358" s="46">
        <v>5.626666666666667E-3</v>
      </c>
      <c r="K3358" s="46">
        <v>6.3299999999999997E-3</v>
      </c>
      <c r="L3358" s="47">
        <v>7.0333333333333324E-3</v>
      </c>
    </row>
    <row r="3359" spans="1:12" ht="12.75">
      <c r="A3359" s="41">
        <v>3306</v>
      </c>
      <c r="B3359" s="49" t="s">
        <v>2177</v>
      </c>
      <c r="C3359" s="46">
        <v>1.5336666666666665E-2</v>
      </c>
      <c r="D3359" s="46">
        <v>3.067333333333333E-2</v>
      </c>
      <c r="E3359" s="46">
        <v>4.6009999999999995E-2</v>
      </c>
      <c r="F3359" s="46">
        <v>6.134666666666666E-2</v>
      </c>
      <c r="G3359" s="46">
        <v>7.6683333333333326E-2</v>
      </c>
      <c r="H3359" s="46">
        <v>9.2020000000000005E-2</v>
      </c>
      <c r="I3359" s="46">
        <v>0.10735666666666667</v>
      </c>
      <c r="J3359" s="46">
        <v>0.12269333333333332</v>
      </c>
      <c r="K3359" s="46">
        <v>0.13802999999999999</v>
      </c>
      <c r="L3359" s="47">
        <v>0.15336666666666665</v>
      </c>
    </row>
    <row r="3360" spans="1:12" ht="12.75">
      <c r="A3360" s="41">
        <v>3307</v>
      </c>
      <c r="B3360" s="49" t="s">
        <v>2178</v>
      </c>
      <c r="C3360" s="46">
        <v>6.6666666666666656E-5</v>
      </c>
      <c r="D3360" s="46">
        <v>1.3333333333333331E-4</v>
      </c>
      <c r="E3360" s="46">
        <v>1.9999999999999998E-4</v>
      </c>
      <c r="F3360" s="46">
        <v>2.6666666666666663E-4</v>
      </c>
      <c r="G3360" s="46">
        <v>3.3333333333333332E-4</v>
      </c>
      <c r="H3360" s="46">
        <v>3.9999999999999996E-4</v>
      </c>
      <c r="I3360" s="46">
        <v>4.6666666666666661E-4</v>
      </c>
      <c r="J3360" s="46">
        <v>5.3333333333333325E-4</v>
      </c>
      <c r="K3360" s="46">
        <v>5.9999999999999995E-4</v>
      </c>
      <c r="L3360" s="47">
        <v>6.6666666666666664E-4</v>
      </c>
    </row>
    <row r="3361" spans="1:12" ht="12.75">
      <c r="A3361" s="41">
        <v>3308</v>
      </c>
      <c r="B3361" s="49" t="s">
        <v>2178</v>
      </c>
      <c r="C3361" s="46">
        <v>2.0999999999999998E-4</v>
      </c>
      <c r="D3361" s="46">
        <v>4.1999999999999996E-4</v>
      </c>
      <c r="E3361" s="46">
        <v>6.2999999999999992E-4</v>
      </c>
      <c r="F3361" s="46">
        <v>8.3999999999999993E-4</v>
      </c>
      <c r="G3361" s="46">
        <v>1.0499999999999997E-3</v>
      </c>
      <c r="H3361" s="46">
        <v>1.2599999999999998E-3</v>
      </c>
      <c r="I3361" s="46">
        <v>1.4699999999999995E-3</v>
      </c>
      <c r="J3361" s="46">
        <v>1.6799999999999996E-3</v>
      </c>
      <c r="K3361" s="46">
        <v>1.8899999999999993E-3</v>
      </c>
      <c r="L3361" s="47">
        <v>2.0999999999999994E-3</v>
      </c>
    </row>
    <row r="3362" spans="1:12" ht="12.75">
      <c r="A3362" s="41">
        <v>3309</v>
      </c>
      <c r="B3362" s="49" t="s">
        <v>2179</v>
      </c>
      <c r="C3362" s="46">
        <v>3.1040000000000002E-2</v>
      </c>
      <c r="D3362" s="46">
        <v>6.2080000000000003E-2</v>
      </c>
      <c r="E3362" s="46">
        <v>9.3120000000000008E-2</v>
      </c>
      <c r="F3362" s="46">
        <v>0.12416000000000001</v>
      </c>
      <c r="G3362" s="46">
        <v>0.1552</v>
      </c>
      <c r="H3362" s="46">
        <v>0.18624000000000002</v>
      </c>
      <c r="I3362" s="46">
        <v>0.21728000000000003</v>
      </c>
      <c r="J3362" s="46">
        <v>0.24832000000000004</v>
      </c>
      <c r="K3362" s="46">
        <v>0.27936000000000005</v>
      </c>
      <c r="L3362" s="47">
        <v>0.31040000000000006</v>
      </c>
    </row>
    <row r="3363" spans="1:12" ht="12.75">
      <c r="A3363" s="41">
        <v>3310</v>
      </c>
      <c r="B3363" s="49" t="s">
        <v>2180</v>
      </c>
      <c r="C3363" s="46">
        <v>2.7999999999999998E-4</v>
      </c>
      <c r="D3363" s="46">
        <v>5.5999999999999995E-4</v>
      </c>
      <c r="E3363" s="46">
        <v>8.3999999999999993E-4</v>
      </c>
      <c r="F3363" s="46">
        <v>1.1199999999999999E-3</v>
      </c>
      <c r="G3363" s="46">
        <v>1.4E-3</v>
      </c>
      <c r="H3363" s="46">
        <v>1.6799999999999999E-3</v>
      </c>
      <c r="I3363" s="46">
        <v>1.9599999999999999E-3</v>
      </c>
      <c r="J3363" s="46">
        <v>2.2399999999999998E-3</v>
      </c>
      <c r="K3363" s="46">
        <v>2.5199999999999997E-3</v>
      </c>
      <c r="L3363" s="47">
        <v>2.7999999999999995E-3</v>
      </c>
    </row>
    <row r="3364" spans="1:12" ht="12.75">
      <c r="A3364" s="41">
        <v>3311</v>
      </c>
      <c r="B3364" s="49" t="s">
        <v>2181</v>
      </c>
      <c r="C3364" s="46">
        <v>1.2366666666666663E-3</v>
      </c>
      <c r="D3364" s="46">
        <v>2.4733333333333326E-3</v>
      </c>
      <c r="E3364" s="46">
        <v>3.7099999999999989E-3</v>
      </c>
      <c r="F3364" s="46">
        <v>4.9466666666666652E-3</v>
      </c>
      <c r="G3364" s="46">
        <v>6.1833333333333323E-3</v>
      </c>
      <c r="H3364" s="46">
        <v>7.4199999999999995E-3</v>
      </c>
      <c r="I3364" s="46">
        <v>8.6566666666666667E-3</v>
      </c>
      <c r="J3364" s="46">
        <v>9.8933333333333321E-3</v>
      </c>
      <c r="K3364" s="46">
        <v>1.1129999999999999E-2</v>
      </c>
      <c r="L3364" s="47">
        <v>1.2366666666666665E-2</v>
      </c>
    </row>
    <row r="3365" spans="1:12" ht="12.75">
      <c r="A3365" s="41">
        <v>3312</v>
      </c>
      <c r="B3365" s="49" t="s">
        <v>2181</v>
      </c>
      <c r="C3365" s="46">
        <v>8.9333333333333333E-4</v>
      </c>
      <c r="D3365" s="46">
        <v>1.7866666666666667E-3</v>
      </c>
      <c r="E3365" s="46">
        <v>2.6800000000000001E-3</v>
      </c>
      <c r="F3365" s="46">
        <v>3.5733333333333333E-3</v>
      </c>
      <c r="G3365" s="46">
        <v>4.4666666666666674E-3</v>
      </c>
      <c r="H3365" s="46">
        <v>5.3600000000000002E-3</v>
      </c>
      <c r="I3365" s="46">
        <v>6.2533333333333347E-3</v>
      </c>
      <c r="J3365" s="46">
        <v>7.1466666666666675E-3</v>
      </c>
      <c r="K3365" s="46">
        <v>8.040000000000002E-3</v>
      </c>
      <c r="L3365" s="47">
        <v>8.9333333333333348E-3</v>
      </c>
    </row>
    <row r="3366" spans="1:12" ht="12.75">
      <c r="A3366" s="41">
        <v>3313</v>
      </c>
      <c r="B3366" s="49" t="s">
        <v>2182</v>
      </c>
      <c r="C3366" s="46">
        <v>7.2999999999999996E-4</v>
      </c>
      <c r="D3366" s="46">
        <v>1.4599999999999999E-3</v>
      </c>
      <c r="E3366" s="46">
        <v>2.1900000000000001E-3</v>
      </c>
      <c r="F3366" s="46">
        <v>2.9199999999999999E-3</v>
      </c>
      <c r="G3366" s="46">
        <v>3.6499999999999996E-3</v>
      </c>
      <c r="H3366" s="46">
        <v>4.3799999999999993E-3</v>
      </c>
      <c r="I3366" s="46">
        <v>5.1099999999999991E-3</v>
      </c>
      <c r="J3366" s="46">
        <v>5.8399999999999988E-3</v>
      </c>
      <c r="K3366" s="46">
        <v>6.5699999999999995E-3</v>
      </c>
      <c r="L3366" s="47">
        <v>7.2999999999999992E-3</v>
      </c>
    </row>
    <row r="3367" spans="1:12" ht="12.75">
      <c r="A3367" s="41">
        <v>3314</v>
      </c>
      <c r="B3367" s="49" t="s">
        <v>2183</v>
      </c>
      <c r="C3367" s="46">
        <v>2.1033333333333334E-3</v>
      </c>
      <c r="D3367" s="46">
        <v>4.2066666666666667E-3</v>
      </c>
      <c r="E3367" s="46">
        <v>6.3099999999999996E-3</v>
      </c>
      <c r="F3367" s="46">
        <v>8.4133333333333334E-3</v>
      </c>
      <c r="G3367" s="46">
        <v>1.0516666666666667E-2</v>
      </c>
      <c r="H3367" s="46">
        <v>1.2619999999999999E-2</v>
      </c>
      <c r="I3367" s="46">
        <v>1.4723333333333335E-2</v>
      </c>
      <c r="J3367" s="46">
        <v>1.6826666666666667E-2</v>
      </c>
      <c r="K3367" s="46">
        <v>1.8929999999999999E-2</v>
      </c>
      <c r="L3367" s="47">
        <v>2.1033333333333331E-2</v>
      </c>
    </row>
    <row r="3368" spans="1:12" ht="12.75">
      <c r="A3368" s="41">
        <v>3315</v>
      </c>
      <c r="B3368" s="49" t="s">
        <v>2114</v>
      </c>
      <c r="C3368" s="46">
        <v>5.8833333333333324E-3</v>
      </c>
      <c r="D3368" s="46">
        <v>1.1766666666666665E-2</v>
      </c>
      <c r="E3368" s="46">
        <v>1.7649999999999999E-2</v>
      </c>
      <c r="F3368" s="46">
        <v>2.353333333333333E-2</v>
      </c>
      <c r="G3368" s="46">
        <v>2.9416666666666667E-2</v>
      </c>
      <c r="H3368" s="46">
        <v>3.5299999999999998E-2</v>
      </c>
      <c r="I3368" s="46">
        <v>4.1183333333333336E-2</v>
      </c>
      <c r="J3368" s="46">
        <v>4.7066666666666659E-2</v>
      </c>
      <c r="K3368" s="46">
        <v>5.2949999999999997E-2</v>
      </c>
      <c r="L3368" s="47">
        <v>5.8833333333333335E-2</v>
      </c>
    </row>
    <row r="3369" spans="1:12" ht="12.75">
      <c r="A3369" s="41">
        <v>3316</v>
      </c>
      <c r="B3369" s="49" t="s">
        <v>2184</v>
      </c>
      <c r="C3369" s="46">
        <v>1.3720000000000001E-2</v>
      </c>
      <c r="D3369" s="46">
        <v>2.7440000000000003E-2</v>
      </c>
      <c r="E3369" s="46">
        <v>4.1160000000000002E-2</v>
      </c>
      <c r="F3369" s="46">
        <v>5.4880000000000005E-2</v>
      </c>
      <c r="G3369" s="46">
        <v>6.8599999999999994E-2</v>
      </c>
      <c r="H3369" s="46">
        <v>8.2320000000000004E-2</v>
      </c>
      <c r="I3369" s="46">
        <v>9.6039999999999986E-2</v>
      </c>
      <c r="J3369" s="46">
        <v>0.10976</v>
      </c>
      <c r="K3369" s="46">
        <v>0.12347999999999998</v>
      </c>
      <c r="L3369" s="47">
        <v>0.13719999999999999</v>
      </c>
    </row>
    <row r="3370" spans="1:12" ht="12.75">
      <c r="A3370" s="41">
        <v>3317</v>
      </c>
      <c r="B3370" s="49" t="s">
        <v>2185</v>
      </c>
      <c r="C3370" s="46">
        <v>2.017E-2</v>
      </c>
      <c r="D3370" s="46">
        <v>4.0340000000000001E-2</v>
      </c>
      <c r="E3370" s="46">
        <v>6.0510000000000001E-2</v>
      </c>
      <c r="F3370" s="46">
        <v>8.0680000000000002E-2</v>
      </c>
      <c r="G3370" s="46">
        <v>0.10085000000000001</v>
      </c>
      <c r="H3370" s="46">
        <v>0.12102</v>
      </c>
      <c r="I3370" s="46">
        <v>0.14118999999999998</v>
      </c>
      <c r="J3370" s="46">
        <v>0.16136</v>
      </c>
      <c r="K3370" s="46">
        <v>0.18152999999999997</v>
      </c>
      <c r="L3370" s="47">
        <v>0.20169999999999999</v>
      </c>
    </row>
    <row r="3371" spans="1:12" ht="12.75">
      <c r="A3371" s="41">
        <v>3318</v>
      </c>
      <c r="B3371" s="49" t="s">
        <v>2185</v>
      </c>
      <c r="C3371" s="46">
        <v>9.6666666666666667E-5</v>
      </c>
      <c r="D3371" s="46">
        <v>1.9333333333333333E-4</v>
      </c>
      <c r="E3371" s="46">
        <v>2.9E-4</v>
      </c>
      <c r="F3371" s="46">
        <v>3.8666666666666667E-4</v>
      </c>
      <c r="G3371" s="46">
        <v>4.8333333333333334E-4</v>
      </c>
      <c r="H3371" s="46">
        <v>5.8E-4</v>
      </c>
      <c r="I3371" s="46">
        <v>6.7666666666666667E-4</v>
      </c>
      <c r="J3371" s="46">
        <v>7.7333333333333334E-4</v>
      </c>
      <c r="K3371" s="46">
        <v>8.7000000000000001E-4</v>
      </c>
      <c r="L3371" s="47">
        <v>9.6666666666666667E-4</v>
      </c>
    </row>
    <row r="3372" spans="1:12" ht="12.75">
      <c r="A3372" s="41">
        <v>3319</v>
      </c>
      <c r="B3372" s="49" t="s">
        <v>2186</v>
      </c>
      <c r="C3372" s="46">
        <v>3.3633333333333336E-3</v>
      </c>
      <c r="D3372" s="46">
        <v>6.7266666666666673E-3</v>
      </c>
      <c r="E3372" s="46">
        <v>1.0090000000000002E-2</v>
      </c>
      <c r="F3372" s="46">
        <v>1.3453333333333335E-2</v>
      </c>
      <c r="G3372" s="46">
        <v>1.6816666666666667E-2</v>
      </c>
      <c r="H3372" s="46">
        <v>2.018E-2</v>
      </c>
      <c r="I3372" s="46">
        <v>2.3543333333333333E-2</v>
      </c>
      <c r="J3372" s="46">
        <v>2.6906666666666669E-2</v>
      </c>
      <c r="K3372" s="46">
        <v>3.0269999999999998E-2</v>
      </c>
      <c r="L3372" s="47">
        <v>3.3633333333333335E-2</v>
      </c>
    </row>
    <row r="3373" spans="1:12" ht="12.75">
      <c r="A3373" s="41">
        <v>3320</v>
      </c>
      <c r="B3373" s="49" t="s">
        <v>2187</v>
      </c>
      <c r="C3373" s="46">
        <v>4.6733333333333332E-3</v>
      </c>
      <c r="D3373" s="46">
        <v>9.3466666666666663E-3</v>
      </c>
      <c r="E3373" s="46">
        <v>1.4019999999999999E-2</v>
      </c>
      <c r="F3373" s="46">
        <v>1.8693333333333333E-2</v>
      </c>
      <c r="G3373" s="46">
        <v>2.3366666666666668E-2</v>
      </c>
      <c r="H3373" s="46">
        <v>2.8039999999999999E-2</v>
      </c>
      <c r="I3373" s="46">
        <v>3.271333333333333E-2</v>
      </c>
      <c r="J3373" s="46">
        <v>3.7386666666666665E-2</v>
      </c>
      <c r="K3373" s="46">
        <v>4.206E-2</v>
      </c>
      <c r="L3373" s="47">
        <v>4.6733333333333335E-2</v>
      </c>
    </row>
    <row r="3374" spans="1:12" ht="12.75">
      <c r="A3374" s="41">
        <v>3321</v>
      </c>
      <c r="B3374" s="49" t="s">
        <v>2188</v>
      </c>
      <c r="C3374" s="46">
        <v>3.9633333333333326E-3</v>
      </c>
      <c r="D3374" s="46">
        <v>7.9266666666666652E-3</v>
      </c>
      <c r="E3374" s="46">
        <v>1.1889999999999998E-2</v>
      </c>
      <c r="F3374" s="46">
        <v>1.585333333333333E-2</v>
      </c>
      <c r="G3374" s="46">
        <v>1.9816666666666666E-2</v>
      </c>
      <c r="H3374" s="46">
        <v>2.3780000000000003E-2</v>
      </c>
      <c r="I3374" s="46">
        <v>2.7743333333333335E-2</v>
      </c>
      <c r="J3374" s="46">
        <v>3.1706666666666668E-2</v>
      </c>
      <c r="K3374" s="46">
        <v>3.5670000000000007E-2</v>
      </c>
      <c r="L3374" s="47">
        <v>3.963333333333334E-2</v>
      </c>
    </row>
    <row r="3375" spans="1:12" ht="12.75">
      <c r="A3375" s="41">
        <v>3322</v>
      </c>
      <c r="B3375" s="49" t="s">
        <v>2189</v>
      </c>
      <c r="C3375" s="46">
        <v>5.2999999999999998E-4</v>
      </c>
      <c r="D3375" s="46">
        <v>1.06E-3</v>
      </c>
      <c r="E3375" s="46">
        <v>1.5899999999999998E-3</v>
      </c>
      <c r="F3375" s="46">
        <v>2.1199999999999999E-3</v>
      </c>
      <c r="G3375" s="46">
        <v>2.65E-3</v>
      </c>
      <c r="H3375" s="46">
        <v>3.1799999999999997E-3</v>
      </c>
      <c r="I3375" s="46">
        <v>3.7100000000000002E-3</v>
      </c>
      <c r="J3375" s="46">
        <v>4.2399999999999998E-3</v>
      </c>
      <c r="K3375" s="46">
        <v>4.7699999999999999E-3</v>
      </c>
      <c r="L3375" s="47">
        <v>5.2999999999999992E-3</v>
      </c>
    </row>
    <row r="3376" spans="1:12" ht="12.75">
      <c r="A3376" s="41">
        <v>3323</v>
      </c>
      <c r="B3376" s="49" t="s">
        <v>2189</v>
      </c>
      <c r="C3376" s="46">
        <v>6.0333333333333333E-4</v>
      </c>
      <c r="D3376" s="46">
        <v>1.2066666666666667E-3</v>
      </c>
      <c r="E3376" s="46">
        <v>1.81E-3</v>
      </c>
      <c r="F3376" s="46">
        <v>2.4133333333333333E-3</v>
      </c>
      <c r="G3376" s="46">
        <v>3.0166666666666666E-3</v>
      </c>
      <c r="H3376" s="46">
        <v>3.62E-3</v>
      </c>
      <c r="I3376" s="46">
        <v>4.2233333333333333E-3</v>
      </c>
      <c r="J3376" s="46">
        <v>4.8266666666666666E-3</v>
      </c>
      <c r="K3376" s="46">
        <v>5.4299999999999999E-3</v>
      </c>
      <c r="L3376" s="47">
        <v>6.0333333333333333E-3</v>
      </c>
    </row>
    <row r="3377" spans="1:12" ht="12.75">
      <c r="A3377" s="41">
        <v>3324</v>
      </c>
      <c r="B3377" s="49" t="s">
        <v>2190</v>
      </c>
      <c r="C3377" s="46">
        <v>4.1333333333333326E-4</v>
      </c>
      <c r="D3377" s="46">
        <v>8.2666666666666652E-4</v>
      </c>
      <c r="E3377" s="46">
        <v>1.2399999999999998E-3</v>
      </c>
      <c r="F3377" s="46">
        <v>1.653333333333333E-3</v>
      </c>
      <c r="G3377" s="46">
        <v>2.0666666666666663E-3</v>
      </c>
      <c r="H3377" s="46">
        <v>2.48E-3</v>
      </c>
      <c r="I3377" s="46">
        <v>2.8933333333333333E-3</v>
      </c>
      <c r="J3377" s="46">
        <v>3.3066666666666661E-3</v>
      </c>
      <c r="K3377" s="46">
        <v>3.7199999999999993E-3</v>
      </c>
      <c r="L3377" s="47">
        <v>4.1333333333333326E-3</v>
      </c>
    </row>
    <row r="3378" spans="1:12" ht="12.75">
      <c r="A3378" s="41">
        <v>3325</v>
      </c>
      <c r="B3378" s="49" t="s">
        <v>2190</v>
      </c>
      <c r="C3378" s="46">
        <v>5.6633333333333327E-3</v>
      </c>
      <c r="D3378" s="46">
        <v>1.1326666666666665E-2</v>
      </c>
      <c r="E3378" s="46">
        <v>1.6989999999999998E-2</v>
      </c>
      <c r="F3378" s="46">
        <v>2.2653333333333331E-2</v>
      </c>
      <c r="G3378" s="46">
        <v>2.8316666666666667E-2</v>
      </c>
      <c r="H3378" s="46">
        <v>3.3980000000000003E-2</v>
      </c>
      <c r="I3378" s="46">
        <v>3.9643333333333336E-2</v>
      </c>
      <c r="J3378" s="46">
        <v>4.5306666666666669E-2</v>
      </c>
      <c r="K3378" s="46">
        <v>5.0970000000000001E-2</v>
      </c>
      <c r="L3378" s="47">
        <v>5.6633333333333334E-2</v>
      </c>
    </row>
    <row r="3379" spans="1:12" ht="12.75">
      <c r="A3379" s="41">
        <v>3326</v>
      </c>
      <c r="B3379" s="49" t="s">
        <v>2190</v>
      </c>
      <c r="C3379" s="46">
        <v>8.6666666666666668E-5</v>
      </c>
      <c r="D3379" s="46">
        <v>1.7333333333333334E-4</v>
      </c>
      <c r="E3379" s="46">
        <v>2.6000000000000003E-4</v>
      </c>
      <c r="F3379" s="46">
        <v>3.4666666666666667E-4</v>
      </c>
      <c r="G3379" s="46">
        <v>4.3333333333333331E-4</v>
      </c>
      <c r="H3379" s="46">
        <v>5.2000000000000006E-4</v>
      </c>
      <c r="I3379" s="46">
        <v>6.066666666666667E-4</v>
      </c>
      <c r="J3379" s="46">
        <v>6.9333333333333334E-4</v>
      </c>
      <c r="K3379" s="46">
        <v>7.8000000000000009E-4</v>
      </c>
      <c r="L3379" s="47">
        <v>8.6666666666666684E-4</v>
      </c>
    </row>
    <row r="3380" spans="1:12" ht="12.75">
      <c r="A3380" s="41">
        <v>3327</v>
      </c>
      <c r="B3380" s="49" t="s">
        <v>2190</v>
      </c>
      <c r="C3380" s="46">
        <v>4.1916666666666672E-2</v>
      </c>
      <c r="D3380" s="46">
        <v>8.3833333333333343E-2</v>
      </c>
      <c r="E3380" s="46">
        <v>0.12575000000000003</v>
      </c>
      <c r="F3380" s="46">
        <v>0.16766666666666669</v>
      </c>
      <c r="G3380" s="46">
        <v>0.20958333333333334</v>
      </c>
      <c r="H3380" s="46">
        <v>0.2515</v>
      </c>
      <c r="I3380" s="46">
        <v>0.29341666666666666</v>
      </c>
      <c r="J3380" s="46">
        <v>0.33533333333333332</v>
      </c>
      <c r="K3380" s="46">
        <v>0.37724999999999997</v>
      </c>
      <c r="L3380" s="47">
        <v>0.41916666666666669</v>
      </c>
    </row>
    <row r="3381" spans="1:12" ht="12.75">
      <c r="A3381" s="41">
        <v>3328</v>
      </c>
      <c r="B3381" s="49" t="s">
        <v>2191</v>
      </c>
      <c r="C3381" s="46">
        <v>5.3333333333333325E-4</v>
      </c>
      <c r="D3381" s="46">
        <v>1.0666666666666665E-3</v>
      </c>
      <c r="E3381" s="46">
        <v>1.5999999999999999E-3</v>
      </c>
      <c r="F3381" s="46">
        <v>2.133333333333333E-3</v>
      </c>
      <c r="G3381" s="46">
        <v>2.6666666666666666E-3</v>
      </c>
      <c r="H3381" s="46">
        <v>3.1999999999999997E-3</v>
      </c>
      <c r="I3381" s="46">
        <v>3.7333333333333329E-3</v>
      </c>
      <c r="J3381" s="46">
        <v>4.266666666666666E-3</v>
      </c>
      <c r="K3381" s="46">
        <v>4.7999999999999996E-3</v>
      </c>
      <c r="L3381" s="47">
        <v>5.3333333333333332E-3</v>
      </c>
    </row>
    <row r="3382" spans="1:12" ht="12.75">
      <c r="A3382" s="41">
        <v>3329</v>
      </c>
      <c r="B3382" s="49" t="s">
        <v>2192</v>
      </c>
      <c r="C3382" s="46">
        <v>5.4033333333333346E-3</v>
      </c>
      <c r="D3382" s="46">
        <v>1.0806666666666669E-2</v>
      </c>
      <c r="E3382" s="46">
        <v>1.6210000000000002E-2</v>
      </c>
      <c r="F3382" s="46">
        <v>2.1613333333333339E-2</v>
      </c>
      <c r="G3382" s="46">
        <v>2.7016666666666668E-2</v>
      </c>
      <c r="H3382" s="46">
        <v>3.2420000000000004E-2</v>
      </c>
      <c r="I3382" s="46">
        <v>3.7823333333333334E-2</v>
      </c>
      <c r="J3382" s="46">
        <v>4.322666666666667E-2</v>
      </c>
      <c r="K3382" s="46">
        <v>4.8630000000000007E-2</v>
      </c>
      <c r="L3382" s="47">
        <v>5.4033333333333336E-2</v>
      </c>
    </row>
    <row r="3383" spans="1:12" ht="12.75">
      <c r="A3383" s="41">
        <v>3330</v>
      </c>
      <c r="B3383" s="49" t="s">
        <v>2162</v>
      </c>
      <c r="C3383" s="46">
        <v>5.7400000000000003E-3</v>
      </c>
      <c r="D3383" s="46">
        <v>1.1480000000000001E-2</v>
      </c>
      <c r="E3383" s="46">
        <v>1.7219999999999999E-2</v>
      </c>
      <c r="F3383" s="46">
        <v>2.2960000000000001E-2</v>
      </c>
      <c r="G3383" s="46">
        <v>2.8699999999999996E-2</v>
      </c>
      <c r="H3383" s="46">
        <v>3.4439999999999998E-2</v>
      </c>
      <c r="I3383" s="46">
        <v>4.0179999999999993E-2</v>
      </c>
      <c r="J3383" s="46">
        <v>4.5919999999999996E-2</v>
      </c>
      <c r="K3383" s="46">
        <v>5.1659999999999998E-2</v>
      </c>
      <c r="L3383" s="47">
        <v>5.7399999999999993E-2</v>
      </c>
    </row>
    <row r="3384" spans="1:12" ht="12.75">
      <c r="A3384" s="41">
        <v>3331</v>
      </c>
      <c r="B3384" s="49" t="s">
        <v>2162</v>
      </c>
      <c r="C3384" s="46">
        <v>1.2260000000000002E-2</v>
      </c>
      <c r="D3384" s="46">
        <v>2.4520000000000004E-2</v>
      </c>
      <c r="E3384" s="46">
        <v>3.6780000000000007E-2</v>
      </c>
      <c r="F3384" s="46">
        <v>4.9040000000000007E-2</v>
      </c>
      <c r="G3384" s="46">
        <v>6.1300000000000014E-2</v>
      </c>
      <c r="H3384" s="46">
        <v>7.3560000000000014E-2</v>
      </c>
      <c r="I3384" s="46">
        <v>8.5820000000000035E-2</v>
      </c>
      <c r="J3384" s="46">
        <v>9.8080000000000028E-2</v>
      </c>
      <c r="K3384" s="46">
        <v>0.11034000000000005</v>
      </c>
      <c r="L3384" s="47">
        <v>0.12260000000000004</v>
      </c>
    </row>
    <row r="3385" spans="1:12" ht="12.75">
      <c r="A3385" s="41">
        <v>3332</v>
      </c>
      <c r="B3385" s="49" t="s">
        <v>2162</v>
      </c>
      <c r="C3385" s="46">
        <v>1.3333333333333335E-5</v>
      </c>
      <c r="D3385" s="46">
        <v>2.666666666666667E-5</v>
      </c>
      <c r="E3385" s="46">
        <v>4.0000000000000003E-5</v>
      </c>
      <c r="F3385" s="46">
        <v>5.333333333333334E-5</v>
      </c>
      <c r="G3385" s="46">
        <v>6.666666666666667E-5</v>
      </c>
      <c r="H3385" s="46">
        <v>7.9999999999999993E-5</v>
      </c>
      <c r="I3385" s="46">
        <v>9.333333333333333E-5</v>
      </c>
      <c r="J3385" s="46">
        <v>1.0666666666666667E-4</v>
      </c>
      <c r="K3385" s="46">
        <v>1.1999999999999999E-4</v>
      </c>
      <c r="L3385" s="47">
        <v>1.3333333333333331E-4</v>
      </c>
    </row>
    <row r="3386" spans="1:12" ht="12.75">
      <c r="A3386" s="41">
        <v>3333</v>
      </c>
      <c r="B3386" s="49" t="s">
        <v>2162</v>
      </c>
      <c r="C3386" s="46">
        <v>9.9999999999999991E-6</v>
      </c>
      <c r="D3386" s="46">
        <v>1.9999999999999998E-5</v>
      </c>
      <c r="E3386" s="46">
        <v>2.9999999999999997E-5</v>
      </c>
      <c r="F3386" s="46">
        <v>3.9999999999999996E-5</v>
      </c>
      <c r="G3386" s="46">
        <v>5.0000000000000002E-5</v>
      </c>
      <c r="H3386" s="46">
        <v>6.0000000000000008E-5</v>
      </c>
      <c r="I3386" s="46">
        <v>7.0000000000000007E-5</v>
      </c>
      <c r="J3386" s="46">
        <v>8.0000000000000007E-5</v>
      </c>
      <c r="K3386" s="46">
        <v>9.0000000000000019E-5</v>
      </c>
      <c r="L3386" s="47">
        <v>1E-4</v>
      </c>
    </row>
    <row r="3387" spans="1:12" ht="12.75">
      <c r="A3387" s="41">
        <v>3334</v>
      </c>
      <c r="B3387" s="49" t="s">
        <v>2162</v>
      </c>
      <c r="C3387" s="46">
        <v>6.9033333333333342E-3</v>
      </c>
      <c r="D3387" s="46">
        <v>1.3806666666666668E-2</v>
      </c>
      <c r="E3387" s="46">
        <v>2.0710000000000003E-2</v>
      </c>
      <c r="F3387" s="46">
        <v>2.7613333333333337E-2</v>
      </c>
      <c r="G3387" s="46">
        <v>3.4516666666666668E-2</v>
      </c>
      <c r="H3387" s="46">
        <v>4.1420000000000005E-2</v>
      </c>
      <c r="I3387" s="46">
        <v>4.8323333333333343E-2</v>
      </c>
      <c r="J3387" s="46">
        <v>5.5226666666666674E-2</v>
      </c>
      <c r="K3387" s="46">
        <v>6.2130000000000005E-2</v>
      </c>
      <c r="L3387" s="47">
        <v>6.9033333333333335E-2</v>
      </c>
    </row>
    <row r="3388" spans="1:12" ht="12.75">
      <c r="A3388" s="41">
        <v>3335</v>
      </c>
      <c r="B3388" s="49" t="s">
        <v>2162</v>
      </c>
      <c r="C3388" s="46">
        <v>1.4399999999999999E-3</v>
      </c>
      <c r="D3388" s="46">
        <v>2.8799999999999997E-3</v>
      </c>
      <c r="E3388" s="46">
        <v>4.3199999999999992E-3</v>
      </c>
      <c r="F3388" s="46">
        <v>5.7599999999999995E-3</v>
      </c>
      <c r="G3388" s="46">
        <v>7.1999999999999998E-3</v>
      </c>
      <c r="H3388" s="46">
        <v>8.6399999999999984E-3</v>
      </c>
      <c r="I3388" s="46">
        <v>1.0079999999999999E-2</v>
      </c>
      <c r="J3388" s="46">
        <v>1.1519999999999999E-2</v>
      </c>
      <c r="K3388" s="46">
        <v>1.2959999999999998E-2</v>
      </c>
      <c r="L3388" s="47">
        <v>1.4399999999999996E-2</v>
      </c>
    </row>
    <row r="3389" spans="1:12" ht="12.75">
      <c r="A3389" s="41">
        <v>3336</v>
      </c>
      <c r="B3389" s="49" t="s">
        <v>2193</v>
      </c>
      <c r="C3389" s="46">
        <v>4.2966666666666674E-3</v>
      </c>
      <c r="D3389" s="46">
        <v>8.5933333333333348E-3</v>
      </c>
      <c r="E3389" s="46">
        <v>1.2890000000000002E-2</v>
      </c>
      <c r="F3389" s="46">
        <v>1.718666666666667E-2</v>
      </c>
      <c r="G3389" s="46">
        <v>2.1483333333333333E-2</v>
      </c>
      <c r="H3389" s="46">
        <v>2.5779999999999997E-2</v>
      </c>
      <c r="I3389" s="46">
        <v>3.0076666666666665E-2</v>
      </c>
      <c r="J3389" s="46">
        <v>3.4373333333333332E-2</v>
      </c>
      <c r="K3389" s="46">
        <v>3.8669999999999996E-2</v>
      </c>
      <c r="L3389" s="47">
        <v>4.296666666666666E-2</v>
      </c>
    </row>
    <row r="3390" spans="1:12" ht="12.75">
      <c r="A3390" s="41">
        <v>3337</v>
      </c>
      <c r="B3390" s="49" t="s">
        <v>2194</v>
      </c>
      <c r="C3390" s="46">
        <v>1.4033333333333333E-3</v>
      </c>
      <c r="D3390" s="46">
        <v>2.8066666666666665E-3</v>
      </c>
      <c r="E3390" s="46">
        <v>4.2100000000000002E-3</v>
      </c>
      <c r="F3390" s="46">
        <v>5.613333333333333E-3</v>
      </c>
      <c r="G3390" s="46">
        <v>7.0166666666666676E-3</v>
      </c>
      <c r="H3390" s="46">
        <v>8.4200000000000004E-3</v>
      </c>
      <c r="I3390" s="46">
        <v>9.823333333333335E-3</v>
      </c>
      <c r="J3390" s="46">
        <v>1.1226666666666668E-2</v>
      </c>
      <c r="K3390" s="46">
        <v>1.2630000000000001E-2</v>
      </c>
      <c r="L3390" s="47">
        <v>1.4033333333333335E-2</v>
      </c>
    </row>
    <row r="3391" spans="1:12" ht="12.75">
      <c r="A3391" s="41">
        <v>3338</v>
      </c>
      <c r="B3391" s="49" t="s">
        <v>2195</v>
      </c>
      <c r="C3391" s="46">
        <v>1.2333333333333331E-4</v>
      </c>
      <c r="D3391" s="46">
        <v>2.4666666666666663E-4</v>
      </c>
      <c r="E3391" s="46">
        <v>3.6999999999999994E-4</v>
      </c>
      <c r="F3391" s="46">
        <v>4.9333333333333325E-4</v>
      </c>
      <c r="G3391" s="46">
        <v>6.1666666666666662E-4</v>
      </c>
      <c r="H3391" s="46">
        <v>7.3999999999999999E-4</v>
      </c>
      <c r="I3391" s="46">
        <v>8.6333333333333336E-4</v>
      </c>
      <c r="J3391" s="46">
        <v>9.8666666666666672E-4</v>
      </c>
      <c r="K3391" s="46">
        <v>1.1100000000000001E-3</v>
      </c>
      <c r="L3391" s="47">
        <v>1.2333333333333335E-3</v>
      </c>
    </row>
    <row r="3392" spans="1:12" ht="12.75">
      <c r="A3392" s="41">
        <v>3339</v>
      </c>
      <c r="B3392" s="49" t="s">
        <v>2196</v>
      </c>
      <c r="C3392" s="46">
        <v>5.6566666666666675E-3</v>
      </c>
      <c r="D3392" s="46">
        <v>1.1313333333333335E-2</v>
      </c>
      <c r="E3392" s="46">
        <v>1.6970000000000002E-2</v>
      </c>
      <c r="F3392" s="46">
        <v>2.262666666666667E-2</v>
      </c>
      <c r="G3392" s="46">
        <v>2.8283333333333334E-2</v>
      </c>
      <c r="H3392" s="46">
        <v>3.3939999999999998E-2</v>
      </c>
      <c r="I3392" s="46">
        <v>3.9596666666666669E-2</v>
      </c>
      <c r="J3392" s="46">
        <v>4.5253333333333333E-2</v>
      </c>
      <c r="K3392" s="46">
        <v>5.0909999999999997E-2</v>
      </c>
      <c r="L3392" s="47">
        <v>5.6566666666666668E-2</v>
      </c>
    </row>
    <row r="3393" spans="1:12" ht="12.75">
      <c r="A3393" s="41">
        <v>3340</v>
      </c>
      <c r="B3393" s="49" t="s">
        <v>2197</v>
      </c>
      <c r="C3393" s="46">
        <v>2.0866666666666668E-3</v>
      </c>
      <c r="D3393" s="46">
        <v>4.1733333333333336E-3</v>
      </c>
      <c r="E3393" s="46">
        <v>6.2599999999999999E-3</v>
      </c>
      <c r="F3393" s="46">
        <v>8.3466666666666672E-3</v>
      </c>
      <c r="G3393" s="46">
        <v>1.0433333333333334E-2</v>
      </c>
      <c r="H3393" s="46">
        <v>1.252E-2</v>
      </c>
      <c r="I3393" s="46">
        <v>1.4606666666666669E-2</v>
      </c>
      <c r="J3393" s="46">
        <v>1.6693333333333334E-2</v>
      </c>
      <c r="K3393" s="46">
        <v>1.8779999999999998E-2</v>
      </c>
      <c r="L3393" s="47">
        <v>2.0866666666666665E-2</v>
      </c>
    </row>
    <row r="3394" spans="1:12" ht="12.75">
      <c r="A3394" s="41">
        <v>3341</v>
      </c>
      <c r="B3394" s="49" t="s">
        <v>2198</v>
      </c>
      <c r="C3394" s="46">
        <v>2.5000000000000001E-4</v>
      </c>
      <c r="D3394" s="46">
        <v>5.0000000000000001E-4</v>
      </c>
      <c r="E3394" s="46">
        <v>7.5000000000000002E-4</v>
      </c>
      <c r="F3394" s="46">
        <v>1E-3</v>
      </c>
      <c r="G3394" s="46">
        <v>1.2500000000000002E-3</v>
      </c>
      <c r="H3394" s="46">
        <v>1.5000000000000005E-3</v>
      </c>
      <c r="I3394" s="46">
        <v>1.7500000000000005E-3</v>
      </c>
      <c r="J3394" s="46">
        <v>2.0000000000000005E-3</v>
      </c>
      <c r="K3394" s="46">
        <v>2.2500000000000007E-3</v>
      </c>
      <c r="L3394" s="47">
        <v>2.5000000000000009E-3</v>
      </c>
    </row>
    <row r="3395" spans="1:12" ht="12.75">
      <c r="A3395" s="41">
        <v>3342</v>
      </c>
      <c r="B3395" s="49" t="s">
        <v>2199</v>
      </c>
      <c r="C3395" s="46">
        <v>3.4666666666666667E-4</v>
      </c>
      <c r="D3395" s="46">
        <v>6.9333333333333334E-4</v>
      </c>
      <c r="E3395" s="46">
        <v>1.0400000000000001E-3</v>
      </c>
      <c r="F3395" s="46">
        <v>1.3866666666666667E-3</v>
      </c>
      <c r="G3395" s="46">
        <v>1.7333333333333333E-3</v>
      </c>
      <c r="H3395" s="46">
        <v>2.0800000000000003E-3</v>
      </c>
      <c r="I3395" s="46">
        <v>2.4266666666666668E-3</v>
      </c>
      <c r="J3395" s="46">
        <v>2.7733333333333334E-3</v>
      </c>
      <c r="K3395" s="46">
        <v>3.1200000000000004E-3</v>
      </c>
      <c r="L3395" s="47">
        <v>3.4666666666666674E-3</v>
      </c>
    </row>
    <row r="3396" spans="1:12" ht="12.75">
      <c r="A3396" s="41">
        <v>3343</v>
      </c>
      <c r="B3396" s="49" t="s">
        <v>2200</v>
      </c>
      <c r="C3396" s="46">
        <v>1.2536666666666668E-2</v>
      </c>
      <c r="D3396" s="46">
        <v>2.5073333333333336E-2</v>
      </c>
      <c r="E3396" s="46">
        <v>3.7610000000000005E-2</v>
      </c>
      <c r="F3396" s="46">
        <v>5.0146666666666673E-2</v>
      </c>
      <c r="G3396" s="46">
        <v>6.2683333333333341E-2</v>
      </c>
      <c r="H3396" s="46">
        <v>7.5219999999999995E-2</v>
      </c>
      <c r="I3396" s="46">
        <v>8.7756666666666663E-2</v>
      </c>
      <c r="J3396" s="46">
        <v>0.10029333333333335</v>
      </c>
      <c r="K3396" s="46">
        <v>0.11283000000000001</v>
      </c>
      <c r="L3396" s="47">
        <v>0.12536666666666668</v>
      </c>
    </row>
    <row r="3397" spans="1:12" ht="25.5">
      <c r="A3397" s="41">
        <v>3344</v>
      </c>
      <c r="B3397" s="49" t="s">
        <v>2201</v>
      </c>
      <c r="C3397" s="46">
        <v>5.0000000000000002E-5</v>
      </c>
      <c r="D3397" s="46">
        <v>1E-4</v>
      </c>
      <c r="E3397" s="46">
        <v>1.5000000000000001E-4</v>
      </c>
      <c r="F3397" s="46">
        <v>2.0000000000000001E-4</v>
      </c>
      <c r="G3397" s="46">
        <v>2.5000000000000001E-4</v>
      </c>
      <c r="H3397" s="46">
        <v>3.0000000000000003E-4</v>
      </c>
      <c r="I3397" s="46">
        <v>3.5000000000000005E-4</v>
      </c>
      <c r="J3397" s="46">
        <v>4.0000000000000007E-4</v>
      </c>
      <c r="K3397" s="46">
        <v>4.500000000000001E-4</v>
      </c>
      <c r="L3397" s="47">
        <v>5.0000000000000012E-4</v>
      </c>
    </row>
    <row r="3398" spans="1:12" ht="12.75">
      <c r="A3398" s="41">
        <v>3345</v>
      </c>
      <c r="B3398" s="49" t="s">
        <v>2202</v>
      </c>
      <c r="C3398" s="46">
        <v>4.5000000000000004E-4</v>
      </c>
      <c r="D3398" s="46">
        <v>9.0000000000000008E-4</v>
      </c>
      <c r="E3398" s="46">
        <v>1.3500000000000001E-3</v>
      </c>
      <c r="F3398" s="46">
        <v>1.8000000000000002E-3</v>
      </c>
      <c r="G3398" s="46">
        <v>2.2500000000000003E-3</v>
      </c>
      <c r="H3398" s="46">
        <v>2.7000000000000001E-3</v>
      </c>
      <c r="I3398" s="46">
        <v>3.15E-3</v>
      </c>
      <c r="J3398" s="46">
        <v>3.5999999999999999E-3</v>
      </c>
      <c r="K3398" s="46">
        <v>4.0499999999999998E-3</v>
      </c>
      <c r="L3398" s="47">
        <v>4.4999999999999997E-3</v>
      </c>
    </row>
    <row r="3399" spans="1:12" ht="12.75">
      <c r="A3399" s="41">
        <v>3346</v>
      </c>
      <c r="B3399" s="49" t="s">
        <v>2203</v>
      </c>
      <c r="C3399" s="46">
        <v>1.5899999999999998E-3</v>
      </c>
      <c r="D3399" s="46">
        <v>3.1799999999999997E-3</v>
      </c>
      <c r="E3399" s="46">
        <v>4.7699999999999999E-3</v>
      </c>
      <c r="F3399" s="46">
        <v>6.3599999999999993E-3</v>
      </c>
      <c r="G3399" s="46">
        <v>7.9500000000000005E-3</v>
      </c>
      <c r="H3399" s="46">
        <v>9.5399999999999999E-3</v>
      </c>
      <c r="I3399" s="46">
        <v>1.1130000000000001E-2</v>
      </c>
      <c r="J3399" s="46">
        <v>1.2719999999999999E-2</v>
      </c>
      <c r="K3399" s="46">
        <v>1.431E-2</v>
      </c>
      <c r="L3399" s="47">
        <v>1.5900000000000001E-2</v>
      </c>
    </row>
    <row r="3400" spans="1:12" ht="12.75">
      <c r="A3400" s="41">
        <v>3347</v>
      </c>
      <c r="B3400" s="49" t="s">
        <v>2204</v>
      </c>
      <c r="C3400" s="46">
        <v>9.7800000000000005E-3</v>
      </c>
      <c r="D3400" s="46">
        <v>1.9560000000000001E-2</v>
      </c>
      <c r="E3400" s="46">
        <v>2.9340000000000001E-2</v>
      </c>
      <c r="F3400" s="46">
        <v>3.9120000000000002E-2</v>
      </c>
      <c r="G3400" s="46">
        <v>4.8900000000000006E-2</v>
      </c>
      <c r="H3400" s="46">
        <v>5.8680000000000003E-2</v>
      </c>
      <c r="I3400" s="46">
        <v>6.8459999999999993E-2</v>
      </c>
      <c r="J3400" s="46">
        <v>7.8240000000000004E-2</v>
      </c>
      <c r="K3400" s="46">
        <v>8.8019999999999987E-2</v>
      </c>
      <c r="L3400" s="47">
        <v>9.7799999999999998E-2</v>
      </c>
    </row>
    <row r="3401" spans="1:12" ht="12.75">
      <c r="A3401" s="41">
        <v>3348</v>
      </c>
      <c r="B3401" s="49" t="s">
        <v>2205</v>
      </c>
      <c r="C3401" s="46">
        <v>2.6666666666666663E-4</v>
      </c>
      <c r="D3401" s="46">
        <v>5.3333333333333325E-4</v>
      </c>
      <c r="E3401" s="46">
        <v>7.9999999999999993E-4</v>
      </c>
      <c r="F3401" s="46">
        <v>1.0666666666666665E-3</v>
      </c>
      <c r="G3401" s="46">
        <v>1.3333333333333333E-3</v>
      </c>
      <c r="H3401" s="46">
        <v>1.5999999999999999E-3</v>
      </c>
      <c r="I3401" s="46">
        <v>1.8666666666666664E-3</v>
      </c>
      <c r="J3401" s="46">
        <v>2.133333333333333E-3</v>
      </c>
      <c r="K3401" s="46">
        <v>2.3999999999999998E-3</v>
      </c>
      <c r="L3401" s="47">
        <v>2.6666666666666666E-3</v>
      </c>
    </row>
    <row r="3402" spans="1:12" ht="12.75">
      <c r="A3402" s="41">
        <v>3349</v>
      </c>
      <c r="B3402" s="49" t="s">
        <v>2206</v>
      </c>
      <c r="C3402" s="46">
        <v>3.9566666666666674E-3</v>
      </c>
      <c r="D3402" s="46">
        <v>7.9133333333333347E-3</v>
      </c>
      <c r="E3402" s="46">
        <v>1.1870000000000002E-2</v>
      </c>
      <c r="F3402" s="46">
        <v>1.5826666666666669E-2</v>
      </c>
      <c r="G3402" s="46">
        <v>1.9783333333333333E-2</v>
      </c>
      <c r="H3402" s="46">
        <v>2.3739999999999997E-2</v>
      </c>
      <c r="I3402" s="46">
        <v>2.7696666666666665E-2</v>
      </c>
      <c r="J3402" s="46">
        <v>3.1653333333333332E-2</v>
      </c>
      <c r="K3402" s="46">
        <v>3.5609999999999996E-2</v>
      </c>
      <c r="L3402" s="47">
        <v>3.956666666666666E-2</v>
      </c>
    </row>
    <row r="3403" spans="1:12" ht="12.75">
      <c r="A3403" s="41">
        <v>3350</v>
      </c>
      <c r="B3403" s="49" t="s">
        <v>2194</v>
      </c>
      <c r="C3403" s="46">
        <v>4.8833333333333333E-3</v>
      </c>
      <c r="D3403" s="46">
        <v>9.7666666666666666E-3</v>
      </c>
      <c r="E3403" s="46">
        <v>1.465E-2</v>
      </c>
      <c r="F3403" s="46">
        <v>1.9533333333333333E-2</v>
      </c>
      <c r="G3403" s="46">
        <v>2.441666666666667E-2</v>
      </c>
      <c r="H3403" s="46">
        <v>2.9300000000000007E-2</v>
      </c>
      <c r="I3403" s="46">
        <v>3.4183333333333343E-2</v>
      </c>
      <c r="J3403" s="46">
        <v>3.9066666666666673E-2</v>
      </c>
      <c r="K3403" s="46">
        <v>4.395000000000001E-2</v>
      </c>
      <c r="L3403" s="47">
        <v>4.883333333333334E-2</v>
      </c>
    </row>
    <row r="3404" spans="1:12" ht="12.75">
      <c r="A3404" s="41">
        <v>3351</v>
      </c>
      <c r="B3404" s="49" t="s">
        <v>2194</v>
      </c>
      <c r="C3404" s="46">
        <v>4.2599999999999999E-3</v>
      </c>
      <c r="D3404" s="46">
        <v>8.5199999999999998E-3</v>
      </c>
      <c r="E3404" s="46">
        <v>1.278E-2</v>
      </c>
      <c r="F3404" s="46">
        <v>1.704E-2</v>
      </c>
      <c r="G3404" s="46">
        <v>2.1299999999999996E-2</v>
      </c>
      <c r="H3404" s="46">
        <v>2.5559999999999992E-2</v>
      </c>
      <c r="I3404" s="46">
        <v>2.9819999999999992E-2</v>
      </c>
      <c r="J3404" s="46">
        <v>3.4079999999999992E-2</v>
      </c>
      <c r="K3404" s="46">
        <v>3.8339999999999985E-2</v>
      </c>
      <c r="L3404" s="47">
        <v>4.2599999999999985E-2</v>
      </c>
    </row>
    <row r="3405" spans="1:12" ht="12.75">
      <c r="A3405" s="41">
        <v>3352</v>
      </c>
      <c r="B3405" s="49" t="s">
        <v>2194</v>
      </c>
      <c r="C3405" s="46">
        <v>3.7666666666666664E-3</v>
      </c>
      <c r="D3405" s="46">
        <v>7.5333333333333329E-3</v>
      </c>
      <c r="E3405" s="46">
        <v>1.1299999999999999E-2</v>
      </c>
      <c r="F3405" s="46">
        <v>1.5066666666666666E-2</v>
      </c>
      <c r="G3405" s="46">
        <v>1.8833333333333334E-2</v>
      </c>
      <c r="H3405" s="46">
        <v>2.2600000000000002E-2</v>
      </c>
      <c r="I3405" s="46">
        <v>2.636666666666667E-2</v>
      </c>
      <c r="J3405" s="46">
        <v>3.0133333333333331E-2</v>
      </c>
      <c r="K3405" s="46">
        <v>3.39E-2</v>
      </c>
      <c r="L3405" s="47">
        <v>3.7666666666666661E-2</v>
      </c>
    </row>
    <row r="3406" spans="1:12" ht="12.75">
      <c r="A3406" s="41">
        <v>3353</v>
      </c>
      <c r="B3406" s="49" t="s">
        <v>2207</v>
      </c>
      <c r="C3406" s="46">
        <v>3.6933333333333336E-3</v>
      </c>
      <c r="D3406" s="46">
        <v>7.3866666666666672E-3</v>
      </c>
      <c r="E3406" s="46">
        <v>1.1080000000000001E-2</v>
      </c>
      <c r="F3406" s="46">
        <v>1.4773333333333334E-2</v>
      </c>
      <c r="G3406" s="46">
        <v>1.8466666666666669E-2</v>
      </c>
      <c r="H3406" s="46">
        <v>2.2160000000000006E-2</v>
      </c>
      <c r="I3406" s="46">
        <v>2.5853333333333339E-2</v>
      </c>
      <c r="J3406" s="46">
        <v>2.9546666666666672E-2</v>
      </c>
      <c r="K3406" s="46">
        <v>3.3240000000000006E-2</v>
      </c>
      <c r="L3406" s="47">
        <v>3.6933333333333346E-2</v>
      </c>
    </row>
    <row r="3407" spans="1:12" ht="12.75">
      <c r="A3407" s="41">
        <v>3354</v>
      </c>
      <c r="B3407" s="49" t="s">
        <v>2208</v>
      </c>
      <c r="C3407" s="46">
        <v>1.5333333333333332E-3</v>
      </c>
      <c r="D3407" s="46">
        <v>3.0666666666666663E-3</v>
      </c>
      <c r="E3407" s="46">
        <v>4.5999999999999999E-3</v>
      </c>
      <c r="F3407" s="46">
        <v>6.1333333333333327E-3</v>
      </c>
      <c r="G3407" s="46">
        <v>7.6666666666666654E-3</v>
      </c>
      <c r="H3407" s="46">
        <v>9.1999999999999998E-3</v>
      </c>
      <c r="I3407" s="46">
        <v>1.0733333333333333E-2</v>
      </c>
      <c r="J3407" s="46">
        <v>1.2266666666666665E-2</v>
      </c>
      <c r="K3407" s="46">
        <v>1.38E-2</v>
      </c>
      <c r="L3407" s="47">
        <v>1.5333333333333334E-2</v>
      </c>
    </row>
    <row r="3408" spans="1:12" ht="12.75">
      <c r="A3408" s="41">
        <v>3355</v>
      </c>
      <c r="B3408" s="49" t="s">
        <v>2208</v>
      </c>
      <c r="C3408" s="46">
        <v>8.1999999999999998E-4</v>
      </c>
      <c r="D3408" s="46">
        <v>1.64E-3</v>
      </c>
      <c r="E3408" s="46">
        <v>2.4599999999999999E-3</v>
      </c>
      <c r="F3408" s="46">
        <v>3.2799999999999999E-3</v>
      </c>
      <c r="G3408" s="46">
        <v>4.0999999999999995E-3</v>
      </c>
      <c r="H3408" s="46">
        <v>4.9199999999999999E-3</v>
      </c>
      <c r="I3408" s="46">
        <v>5.7400000000000003E-3</v>
      </c>
      <c r="J3408" s="46">
        <v>6.5599999999999999E-3</v>
      </c>
      <c r="K3408" s="46">
        <v>7.3799999999999994E-3</v>
      </c>
      <c r="L3408" s="47">
        <v>8.199999999999999E-3</v>
      </c>
    </row>
    <row r="3409" spans="1:12" ht="12.75">
      <c r="A3409" s="41">
        <v>3356</v>
      </c>
      <c r="B3409" s="49" t="s">
        <v>2209</v>
      </c>
      <c r="C3409" s="46">
        <v>3.9333333333333332E-4</v>
      </c>
      <c r="D3409" s="46">
        <v>7.8666666666666663E-4</v>
      </c>
      <c r="E3409" s="46">
        <v>1.1800000000000001E-3</v>
      </c>
      <c r="F3409" s="46">
        <v>1.5733333333333333E-3</v>
      </c>
      <c r="G3409" s="46">
        <v>1.9666666666666669E-3</v>
      </c>
      <c r="H3409" s="46">
        <v>2.3600000000000001E-3</v>
      </c>
      <c r="I3409" s="46">
        <v>2.7533333333333338E-3</v>
      </c>
      <c r="J3409" s="46">
        <v>3.1466666666666665E-3</v>
      </c>
      <c r="K3409" s="46">
        <v>3.5400000000000002E-3</v>
      </c>
      <c r="L3409" s="47">
        <v>3.9333333333333338E-3</v>
      </c>
    </row>
    <row r="3410" spans="1:12" ht="12.75">
      <c r="A3410" s="41">
        <v>3357</v>
      </c>
      <c r="B3410" s="49" t="s">
        <v>2210</v>
      </c>
      <c r="C3410" s="46">
        <v>5.9566666666666665E-3</v>
      </c>
      <c r="D3410" s="46">
        <v>1.1913333333333333E-2</v>
      </c>
      <c r="E3410" s="46">
        <v>1.787E-2</v>
      </c>
      <c r="F3410" s="46">
        <v>2.3826666666666666E-2</v>
      </c>
      <c r="G3410" s="46">
        <v>2.9783333333333335E-2</v>
      </c>
      <c r="H3410" s="46">
        <v>3.5740000000000008E-2</v>
      </c>
      <c r="I3410" s="46">
        <v>4.1696666666666674E-2</v>
      </c>
      <c r="J3410" s="46">
        <v>4.7653333333333339E-2</v>
      </c>
      <c r="K3410" s="46">
        <v>5.3610000000000012E-2</v>
      </c>
      <c r="L3410" s="47">
        <v>5.9566666666666684E-2</v>
      </c>
    </row>
    <row r="3411" spans="1:12" ht="12.75">
      <c r="A3411" s="41">
        <v>3358</v>
      </c>
      <c r="B3411" s="49" t="s">
        <v>2211</v>
      </c>
      <c r="C3411" s="46">
        <v>8.2933333333333348E-3</v>
      </c>
      <c r="D3411" s="46">
        <v>1.658666666666667E-2</v>
      </c>
      <c r="E3411" s="46">
        <v>2.4880000000000006E-2</v>
      </c>
      <c r="F3411" s="46">
        <v>3.3173333333333339E-2</v>
      </c>
      <c r="G3411" s="46">
        <v>4.1466666666666673E-2</v>
      </c>
      <c r="H3411" s="46">
        <v>4.9760000000000013E-2</v>
      </c>
      <c r="I3411" s="46">
        <v>5.8053333333333346E-2</v>
      </c>
      <c r="J3411" s="46">
        <v>6.6346666666666679E-2</v>
      </c>
      <c r="K3411" s="46">
        <v>7.4640000000000012E-2</v>
      </c>
      <c r="L3411" s="47">
        <v>8.2933333333333345E-2</v>
      </c>
    </row>
    <row r="3412" spans="1:12" ht="12.75">
      <c r="A3412" s="41">
        <v>3359</v>
      </c>
      <c r="B3412" s="49" t="s">
        <v>2162</v>
      </c>
      <c r="C3412" s="46">
        <v>1.8273333333333336E-2</v>
      </c>
      <c r="D3412" s="46">
        <v>3.6546666666666672E-2</v>
      </c>
      <c r="E3412" s="46">
        <v>5.4820000000000008E-2</v>
      </c>
      <c r="F3412" s="46">
        <v>7.3093333333333343E-2</v>
      </c>
      <c r="G3412" s="46">
        <v>9.1366666666666665E-2</v>
      </c>
      <c r="H3412" s="46">
        <v>0.10963999999999999</v>
      </c>
      <c r="I3412" s="46">
        <v>0.12791333333333332</v>
      </c>
      <c r="J3412" s="46">
        <v>0.14618666666666666</v>
      </c>
      <c r="K3412" s="46">
        <v>0.16446</v>
      </c>
      <c r="L3412" s="47">
        <v>0.1827333333333333</v>
      </c>
    </row>
    <row r="3413" spans="1:12" ht="12.75">
      <c r="A3413" s="41">
        <v>3360</v>
      </c>
      <c r="B3413" s="49" t="s">
        <v>2212</v>
      </c>
      <c r="C3413" s="46">
        <v>1.3933333333333337E-3</v>
      </c>
      <c r="D3413" s="46">
        <v>2.7866666666666673E-3</v>
      </c>
      <c r="E3413" s="46">
        <v>4.1800000000000014E-3</v>
      </c>
      <c r="F3413" s="46">
        <v>5.5733333333333347E-3</v>
      </c>
      <c r="G3413" s="46">
        <v>6.9666666666666679E-3</v>
      </c>
      <c r="H3413" s="46">
        <v>8.3600000000000011E-3</v>
      </c>
      <c r="I3413" s="46">
        <v>9.7533333333333343E-3</v>
      </c>
      <c r="J3413" s="46">
        <v>1.1146666666666668E-2</v>
      </c>
      <c r="K3413" s="46">
        <v>1.2540000000000003E-2</v>
      </c>
      <c r="L3413" s="47">
        <v>1.3933333333333336E-2</v>
      </c>
    </row>
    <row r="3414" spans="1:12" ht="12.75">
      <c r="A3414" s="41">
        <v>3361</v>
      </c>
      <c r="B3414" s="49" t="s">
        <v>2213</v>
      </c>
      <c r="C3414" s="46">
        <v>6.6666666666666675E-6</v>
      </c>
      <c r="D3414" s="46">
        <v>1.3333333333333335E-5</v>
      </c>
      <c r="E3414" s="46">
        <v>2.0000000000000002E-5</v>
      </c>
      <c r="F3414" s="46">
        <v>2.666666666666667E-5</v>
      </c>
      <c r="G3414" s="46">
        <v>3.3333333333333335E-5</v>
      </c>
      <c r="H3414" s="46">
        <v>3.9999999999999996E-5</v>
      </c>
      <c r="I3414" s="46">
        <v>4.6666666666666665E-5</v>
      </c>
      <c r="J3414" s="46">
        <v>5.3333333333333333E-5</v>
      </c>
      <c r="K3414" s="46">
        <v>5.9999999999999995E-5</v>
      </c>
      <c r="L3414" s="47">
        <v>6.6666666666666656E-5</v>
      </c>
    </row>
    <row r="3415" spans="1:12" ht="12.75">
      <c r="A3415" s="41">
        <v>3362</v>
      </c>
      <c r="B3415" s="49" t="s">
        <v>2214</v>
      </c>
      <c r="C3415" s="46">
        <v>2.3933333333333333E-3</v>
      </c>
      <c r="D3415" s="46">
        <v>4.7866666666666665E-3</v>
      </c>
      <c r="E3415" s="46">
        <v>7.1799999999999998E-3</v>
      </c>
      <c r="F3415" s="46">
        <v>9.573333333333333E-3</v>
      </c>
      <c r="G3415" s="46">
        <v>1.1966666666666667E-2</v>
      </c>
      <c r="H3415" s="46">
        <v>1.436E-2</v>
      </c>
      <c r="I3415" s="46">
        <v>1.6753333333333332E-2</v>
      </c>
      <c r="J3415" s="46">
        <v>1.9146666666666666E-2</v>
      </c>
      <c r="K3415" s="46">
        <v>2.1539999999999997E-2</v>
      </c>
      <c r="L3415" s="47">
        <v>2.3933333333333327E-2</v>
      </c>
    </row>
    <row r="3416" spans="1:12" ht="12.75">
      <c r="A3416" s="41">
        <v>3363</v>
      </c>
      <c r="B3416" s="49" t="s">
        <v>2214</v>
      </c>
      <c r="C3416" s="46">
        <v>3.32E-3</v>
      </c>
      <c r="D3416" s="46">
        <v>6.6400000000000001E-3</v>
      </c>
      <c r="E3416" s="46">
        <v>9.9600000000000001E-3</v>
      </c>
      <c r="F3416" s="46">
        <v>1.328E-2</v>
      </c>
      <c r="G3416" s="46">
        <v>1.6599999999999997E-2</v>
      </c>
      <c r="H3416" s="46">
        <v>1.9919999999999997E-2</v>
      </c>
      <c r="I3416" s="46">
        <v>2.3239999999999997E-2</v>
      </c>
      <c r="J3416" s="46">
        <v>2.656E-2</v>
      </c>
      <c r="K3416" s="46">
        <v>2.988E-2</v>
      </c>
      <c r="L3416" s="47">
        <v>3.32E-2</v>
      </c>
    </row>
    <row r="3417" spans="1:12" ht="12.75">
      <c r="A3417" s="41">
        <v>3364</v>
      </c>
      <c r="B3417" s="49" t="s">
        <v>2215</v>
      </c>
      <c r="C3417" s="46">
        <v>2.8000000000000004E-3</v>
      </c>
      <c r="D3417" s="46">
        <v>5.6000000000000008E-3</v>
      </c>
      <c r="E3417" s="46">
        <v>8.4000000000000012E-3</v>
      </c>
      <c r="F3417" s="46">
        <v>1.1200000000000002E-2</v>
      </c>
      <c r="G3417" s="46">
        <v>1.4000000000000002E-2</v>
      </c>
      <c r="H3417" s="46">
        <v>1.6800000000000002E-2</v>
      </c>
      <c r="I3417" s="46">
        <v>1.9600000000000003E-2</v>
      </c>
      <c r="J3417" s="46">
        <v>2.2400000000000003E-2</v>
      </c>
      <c r="K3417" s="46">
        <v>2.5200000000000004E-2</v>
      </c>
      <c r="L3417" s="47">
        <v>2.8000000000000004E-2</v>
      </c>
    </row>
    <row r="3418" spans="1:12" ht="12.75">
      <c r="A3418" s="41">
        <v>3365</v>
      </c>
      <c r="B3418" s="49" t="s">
        <v>2216</v>
      </c>
      <c r="C3418" s="46">
        <v>1.9686666666666665E-2</v>
      </c>
      <c r="D3418" s="46">
        <v>3.937333333333333E-2</v>
      </c>
      <c r="E3418" s="46">
        <v>5.9059999999999994E-2</v>
      </c>
      <c r="F3418" s="46">
        <v>7.8746666666666659E-2</v>
      </c>
      <c r="G3418" s="46">
        <v>9.8433333333333331E-2</v>
      </c>
      <c r="H3418" s="46">
        <v>0.11811999999999999</v>
      </c>
      <c r="I3418" s="46">
        <v>0.13780666666666663</v>
      </c>
      <c r="J3418" s="46">
        <v>0.15749333333333332</v>
      </c>
      <c r="K3418" s="46">
        <v>0.17717999999999995</v>
      </c>
      <c r="L3418" s="47">
        <v>0.19686666666666663</v>
      </c>
    </row>
    <row r="3419" spans="1:12" ht="12.75">
      <c r="A3419" s="41">
        <v>3366</v>
      </c>
      <c r="B3419" s="49" t="s">
        <v>2217</v>
      </c>
      <c r="C3419" s="46">
        <v>2.2666666666666668E-4</v>
      </c>
      <c r="D3419" s="46">
        <v>4.5333333333333337E-4</v>
      </c>
      <c r="E3419" s="46">
        <v>6.8000000000000005E-4</v>
      </c>
      <c r="F3419" s="46">
        <v>9.0666666666666673E-4</v>
      </c>
      <c r="G3419" s="46">
        <v>1.1333333333333334E-3</v>
      </c>
      <c r="H3419" s="46">
        <v>1.3599999999999999E-3</v>
      </c>
      <c r="I3419" s="46">
        <v>1.5866666666666666E-3</v>
      </c>
      <c r="J3419" s="46">
        <v>1.8133333333333335E-3</v>
      </c>
      <c r="K3419" s="46">
        <v>2.0400000000000001E-3</v>
      </c>
      <c r="L3419" s="47">
        <v>2.2666666666666668E-3</v>
      </c>
    </row>
    <row r="3420" spans="1:12" ht="12.75">
      <c r="A3420" s="41">
        <v>3367</v>
      </c>
      <c r="B3420" s="49" t="s">
        <v>2218</v>
      </c>
      <c r="C3420" s="46">
        <v>1.1713333333333333E-2</v>
      </c>
      <c r="D3420" s="46">
        <v>2.3426666666666665E-2</v>
      </c>
      <c r="E3420" s="46">
        <v>3.5139999999999998E-2</v>
      </c>
      <c r="F3420" s="46">
        <v>4.685333333333333E-2</v>
      </c>
      <c r="G3420" s="46">
        <v>5.856666666666667E-2</v>
      </c>
      <c r="H3420" s="46">
        <v>7.0279999999999995E-2</v>
      </c>
      <c r="I3420" s="46">
        <v>8.1993333333333321E-2</v>
      </c>
      <c r="J3420" s="46">
        <v>9.370666666666666E-2</v>
      </c>
      <c r="K3420" s="46">
        <v>0.10541999999999999</v>
      </c>
      <c r="L3420" s="47">
        <v>0.11713333333333334</v>
      </c>
    </row>
    <row r="3421" spans="1:12" ht="12.75">
      <c r="A3421" s="41">
        <v>3368</v>
      </c>
      <c r="B3421" s="49" t="s">
        <v>2219</v>
      </c>
      <c r="C3421" s="46">
        <v>7.9000000000000012E-4</v>
      </c>
      <c r="D3421" s="46">
        <v>1.5800000000000002E-3</v>
      </c>
      <c r="E3421" s="46">
        <v>2.3700000000000006E-3</v>
      </c>
      <c r="F3421" s="46">
        <v>3.1600000000000005E-3</v>
      </c>
      <c r="G3421" s="46">
        <v>3.9500000000000004E-3</v>
      </c>
      <c r="H3421" s="46">
        <v>4.7400000000000003E-3</v>
      </c>
      <c r="I3421" s="46">
        <v>5.5300000000000002E-3</v>
      </c>
      <c r="J3421" s="46">
        <v>6.320000000000001E-3</v>
      </c>
      <c r="K3421" s="46">
        <v>7.11E-3</v>
      </c>
      <c r="L3421" s="47">
        <v>7.9000000000000008E-3</v>
      </c>
    </row>
    <row r="3422" spans="1:12" ht="12.75">
      <c r="A3422" s="41">
        <v>3369</v>
      </c>
      <c r="B3422" s="49" t="s">
        <v>2220</v>
      </c>
      <c r="C3422" s="46">
        <v>9.3999999999999997E-4</v>
      </c>
      <c r="D3422" s="46">
        <v>1.8799999999999999E-3</v>
      </c>
      <c r="E3422" s="46">
        <v>2.82E-3</v>
      </c>
      <c r="F3422" s="46">
        <v>3.7599999999999999E-3</v>
      </c>
      <c r="G3422" s="46">
        <v>4.7000000000000002E-3</v>
      </c>
      <c r="H3422" s="46">
        <v>5.6400000000000009E-3</v>
      </c>
      <c r="I3422" s="46">
        <v>6.5800000000000008E-3</v>
      </c>
      <c r="J3422" s="46">
        <v>7.5200000000000006E-3</v>
      </c>
      <c r="K3422" s="46">
        <v>8.4600000000000022E-3</v>
      </c>
      <c r="L3422" s="47">
        <v>9.4000000000000021E-3</v>
      </c>
    </row>
    <row r="3423" spans="1:12" ht="12.75">
      <c r="A3423" s="41">
        <v>3370</v>
      </c>
      <c r="B3423" s="49" t="s">
        <v>2220</v>
      </c>
      <c r="C3423" s="46">
        <v>4.476666666666667E-3</v>
      </c>
      <c r="D3423" s="46">
        <v>8.953333333333334E-3</v>
      </c>
      <c r="E3423" s="46">
        <v>1.3430000000000001E-2</v>
      </c>
      <c r="F3423" s="46">
        <v>1.7906666666666668E-2</v>
      </c>
      <c r="G3423" s="46">
        <v>2.2383333333333331E-2</v>
      </c>
      <c r="H3423" s="46">
        <v>2.6860000000000002E-2</v>
      </c>
      <c r="I3423" s="46">
        <v>3.1336666666666672E-2</v>
      </c>
      <c r="J3423" s="46">
        <v>3.5813333333333336E-2</v>
      </c>
      <c r="K3423" s="46">
        <v>4.0290000000000006E-2</v>
      </c>
      <c r="L3423" s="47">
        <v>4.4766666666666677E-2</v>
      </c>
    </row>
    <row r="3424" spans="1:12" ht="12.75">
      <c r="A3424" s="41">
        <v>3371</v>
      </c>
      <c r="B3424" s="49" t="s">
        <v>2221</v>
      </c>
      <c r="C3424" s="46">
        <v>7.6666666666666669E-5</v>
      </c>
      <c r="D3424" s="46">
        <v>1.5333333333333334E-4</v>
      </c>
      <c r="E3424" s="46">
        <v>2.3000000000000001E-4</v>
      </c>
      <c r="F3424" s="46">
        <v>3.0666666666666668E-4</v>
      </c>
      <c r="G3424" s="46">
        <v>3.8333333333333329E-4</v>
      </c>
      <c r="H3424" s="46">
        <v>4.5999999999999991E-4</v>
      </c>
      <c r="I3424" s="46">
        <v>5.3666666666666663E-4</v>
      </c>
      <c r="J3424" s="46">
        <v>6.1333333333333324E-4</v>
      </c>
      <c r="K3424" s="46">
        <v>6.8999999999999986E-4</v>
      </c>
      <c r="L3424" s="47">
        <v>7.6666666666666658E-4</v>
      </c>
    </row>
    <row r="3425" spans="1:12" ht="12.75">
      <c r="A3425" s="41">
        <v>3372</v>
      </c>
      <c r="B3425" s="49" t="s">
        <v>2222</v>
      </c>
      <c r="C3425" s="46">
        <v>3.2499999999999994E-2</v>
      </c>
      <c r="D3425" s="46">
        <v>6.4999999999999988E-2</v>
      </c>
      <c r="E3425" s="46">
        <v>9.7499999999999976E-2</v>
      </c>
      <c r="F3425" s="46">
        <v>0.12999999999999998</v>
      </c>
      <c r="G3425" s="46">
        <v>0.16249999999999998</v>
      </c>
      <c r="H3425" s="46">
        <v>0.19499999999999995</v>
      </c>
      <c r="I3425" s="46">
        <v>0.22749999999999998</v>
      </c>
      <c r="J3425" s="46">
        <v>0.25999999999999995</v>
      </c>
      <c r="K3425" s="46">
        <v>0.29249999999999998</v>
      </c>
      <c r="L3425" s="47">
        <v>0.32499999999999996</v>
      </c>
    </row>
    <row r="3426" spans="1:12" ht="12.75">
      <c r="A3426" s="41">
        <v>3373</v>
      </c>
      <c r="B3426" s="49" t="s">
        <v>2222</v>
      </c>
      <c r="C3426" s="46">
        <v>1.0613333333333332E-2</v>
      </c>
      <c r="D3426" s="46">
        <v>2.1226666666666665E-2</v>
      </c>
      <c r="E3426" s="46">
        <v>3.1839999999999993E-2</v>
      </c>
      <c r="F3426" s="46">
        <v>4.2453333333333329E-2</v>
      </c>
      <c r="G3426" s="46">
        <v>5.3066666666666665E-2</v>
      </c>
      <c r="H3426" s="46">
        <v>6.368E-2</v>
      </c>
      <c r="I3426" s="46">
        <v>7.4293333333333336E-2</v>
      </c>
      <c r="J3426" s="46">
        <v>8.4906666666666672E-2</v>
      </c>
      <c r="K3426" s="46">
        <v>9.5519999999999994E-2</v>
      </c>
      <c r="L3426" s="47">
        <v>0.10613333333333333</v>
      </c>
    </row>
    <row r="3427" spans="1:12" ht="12.75">
      <c r="A3427" s="41">
        <v>3374</v>
      </c>
      <c r="B3427" s="49" t="s">
        <v>2223</v>
      </c>
      <c r="C3427" s="46">
        <v>7.0233333333333328E-3</v>
      </c>
      <c r="D3427" s="46">
        <v>1.4046666666666666E-2</v>
      </c>
      <c r="E3427" s="46">
        <v>2.1069999999999998E-2</v>
      </c>
      <c r="F3427" s="46">
        <v>2.8093333333333331E-2</v>
      </c>
      <c r="G3427" s="46">
        <v>3.5116666666666671E-2</v>
      </c>
      <c r="H3427" s="46">
        <v>4.2140000000000004E-2</v>
      </c>
      <c r="I3427" s="46">
        <v>4.9163333333333337E-2</v>
      </c>
      <c r="J3427" s="46">
        <v>5.6186666666666663E-2</v>
      </c>
      <c r="K3427" s="46">
        <v>6.3209999999999988E-2</v>
      </c>
      <c r="L3427" s="47">
        <v>7.0233333333333328E-2</v>
      </c>
    </row>
    <row r="3428" spans="1:12" ht="12.75">
      <c r="A3428" s="41">
        <v>3375</v>
      </c>
      <c r="B3428" s="49" t="s">
        <v>2224</v>
      </c>
      <c r="C3428" s="46">
        <v>9.123333333333334E-3</v>
      </c>
      <c r="D3428" s="46">
        <v>1.8246666666666668E-2</v>
      </c>
      <c r="E3428" s="46">
        <v>2.7370000000000002E-2</v>
      </c>
      <c r="F3428" s="46">
        <v>3.6493333333333336E-2</v>
      </c>
      <c r="G3428" s="46">
        <v>4.5616666666666666E-2</v>
      </c>
      <c r="H3428" s="46">
        <v>5.4740000000000004E-2</v>
      </c>
      <c r="I3428" s="46">
        <v>6.3863333333333341E-2</v>
      </c>
      <c r="J3428" s="46">
        <v>7.2986666666666672E-2</v>
      </c>
      <c r="K3428" s="46">
        <v>8.2110000000000016E-2</v>
      </c>
      <c r="L3428" s="47">
        <v>9.1233333333333361E-2</v>
      </c>
    </row>
    <row r="3429" spans="1:12" ht="12.75">
      <c r="A3429" s="41">
        <v>3376</v>
      </c>
      <c r="B3429" s="49" t="s">
        <v>2224</v>
      </c>
      <c r="C3429" s="46">
        <v>4.3233333333333335E-3</v>
      </c>
      <c r="D3429" s="46">
        <v>8.6466666666666671E-3</v>
      </c>
      <c r="E3429" s="46">
        <v>1.2970000000000001E-2</v>
      </c>
      <c r="F3429" s="46">
        <v>1.7293333333333334E-2</v>
      </c>
      <c r="G3429" s="46">
        <v>2.1616666666666666E-2</v>
      </c>
      <c r="H3429" s="46">
        <v>2.5940000000000001E-2</v>
      </c>
      <c r="I3429" s="46">
        <v>3.0263333333333337E-2</v>
      </c>
      <c r="J3429" s="46">
        <v>3.4586666666666668E-2</v>
      </c>
      <c r="K3429" s="46">
        <v>3.8910000000000007E-2</v>
      </c>
      <c r="L3429" s="47">
        <v>4.3233333333333346E-2</v>
      </c>
    </row>
    <row r="3430" spans="1:12" ht="12.75">
      <c r="A3430" s="41">
        <v>3377</v>
      </c>
      <c r="B3430" s="49" t="s">
        <v>2225</v>
      </c>
      <c r="C3430" s="46">
        <v>4.3333333333333334E-5</v>
      </c>
      <c r="D3430" s="46">
        <v>8.6666666666666668E-5</v>
      </c>
      <c r="E3430" s="46">
        <v>1.3000000000000002E-4</v>
      </c>
      <c r="F3430" s="46">
        <v>1.7333333333333334E-4</v>
      </c>
      <c r="G3430" s="46">
        <v>2.1666666666666666E-4</v>
      </c>
      <c r="H3430" s="46">
        <v>2.6000000000000003E-4</v>
      </c>
      <c r="I3430" s="46">
        <v>3.0333333333333335E-4</v>
      </c>
      <c r="J3430" s="46">
        <v>3.4666666666666667E-4</v>
      </c>
      <c r="K3430" s="46">
        <v>3.9000000000000005E-4</v>
      </c>
      <c r="L3430" s="47">
        <v>4.3333333333333342E-4</v>
      </c>
    </row>
    <row r="3431" spans="1:12" ht="12.75">
      <c r="A3431" s="41">
        <v>3378</v>
      </c>
      <c r="B3431" s="49" t="s">
        <v>2226</v>
      </c>
      <c r="C3431" s="46">
        <v>5.6400000000000009E-3</v>
      </c>
      <c r="D3431" s="46">
        <v>1.1280000000000002E-2</v>
      </c>
      <c r="E3431" s="46">
        <v>1.6920000000000004E-2</v>
      </c>
      <c r="F3431" s="46">
        <v>2.2560000000000004E-2</v>
      </c>
      <c r="G3431" s="46">
        <v>2.8200000000000003E-2</v>
      </c>
      <c r="H3431" s="46">
        <v>3.3840000000000002E-2</v>
      </c>
      <c r="I3431" s="46">
        <v>3.9480000000000001E-2</v>
      </c>
      <c r="J3431" s="46">
        <v>4.512E-2</v>
      </c>
      <c r="K3431" s="46">
        <v>5.076E-2</v>
      </c>
      <c r="L3431" s="47">
        <v>5.6400000000000006E-2</v>
      </c>
    </row>
    <row r="3432" spans="1:12" ht="12.75">
      <c r="A3432" s="41">
        <v>3379</v>
      </c>
      <c r="B3432" s="49" t="s">
        <v>2227</v>
      </c>
      <c r="C3432" s="46">
        <v>4.6666666666666665E-5</v>
      </c>
      <c r="D3432" s="46">
        <v>9.333333333333333E-5</v>
      </c>
      <c r="E3432" s="46">
        <v>1.3999999999999999E-4</v>
      </c>
      <c r="F3432" s="46">
        <v>1.8666666666666666E-4</v>
      </c>
      <c r="G3432" s="46">
        <v>2.333333333333333E-4</v>
      </c>
      <c r="H3432" s="46">
        <v>2.7999999999999998E-4</v>
      </c>
      <c r="I3432" s="46">
        <v>3.2666666666666662E-4</v>
      </c>
      <c r="J3432" s="46">
        <v>3.7333333333333326E-4</v>
      </c>
      <c r="K3432" s="46">
        <v>4.1999999999999991E-4</v>
      </c>
      <c r="L3432" s="47">
        <v>4.6666666666666655E-4</v>
      </c>
    </row>
    <row r="3433" spans="1:12" ht="12.75">
      <c r="A3433" s="41">
        <v>3380</v>
      </c>
      <c r="B3433" s="49" t="s">
        <v>2228</v>
      </c>
      <c r="C3433" s="46">
        <v>2.8149999999999994E-2</v>
      </c>
      <c r="D3433" s="46">
        <v>5.6299999999999989E-2</v>
      </c>
      <c r="E3433" s="46">
        <v>8.4449999999999983E-2</v>
      </c>
      <c r="F3433" s="46">
        <v>0.11259999999999998</v>
      </c>
      <c r="G3433" s="46">
        <v>0.14074999999999999</v>
      </c>
      <c r="H3433" s="46">
        <v>0.16889999999999999</v>
      </c>
      <c r="I3433" s="46">
        <v>0.19705</v>
      </c>
      <c r="J3433" s="46">
        <v>0.22519999999999996</v>
      </c>
      <c r="K3433" s="46">
        <v>0.25334999999999996</v>
      </c>
      <c r="L3433" s="47">
        <v>0.28149999999999992</v>
      </c>
    </row>
    <row r="3434" spans="1:12" ht="12.75">
      <c r="A3434" s="41">
        <v>3381</v>
      </c>
      <c r="B3434" s="49" t="s">
        <v>2229</v>
      </c>
      <c r="C3434" s="46">
        <v>2.7233333333333337E-3</v>
      </c>
      <c r="D3434" s="46">
        <v>5.4466666666666674E-3</v>
      </c>
      <c r="E3434" s="46">
        <v>8.1700000000000002E-3</v>
      </c>
      <c r="F3434" s="46">
        <v>1.0893333333333335E-2</v>
      </c>
      <c r="G3434" s="46">
        <v>1.3616666666666668E-2</v>
      </c>
      <c r="H3434" s="46">
        <v>1.634E-2</v>
      </c>
      <c r="I3434" s="46">
        <v>1.9063333333333335E-2</v>
      </c>
      <c r="J3434" s="46">
        <v>2.1786666666666669E-2</v>
      </c>
      <c r="K3434" s="46">
        <v>2.4510000000000004E-2</v>
      </c>
      <c r="L3434" s="47">
        <v>2.7233333333333339E-2</v>
      </c>
    </row>
    <row r="3435" spans="1:12" ht="12.75">
      <c r="A3435" s="41">
        <v>3382</v>
      </c>
      <c r="B3435" s="49" t="s">
        <v>2230</v>
      </c>
      <c r="C3435" s="46">
        <v>4.2466666666666668E-3</v>
      </c>
      <c r="D3435" s="46">
        <v>8.4933333333333336E-3</v>
      </c>
      <c r="E3435" s="46">
        <v>1.2740000000000001E-2</v>
      </c>
      <c r="F3435" s="46">
        <v>1.6986666666666667E-2</v>
      </c>
      <c r="G3435" s="46">
        <v>2.1233333333333333E-2</v>
      </c>
      <c r="H3435" s="46">
        <v>2.5480000000000003E-2</v>
      </c>
      <c r="I3435" s="46">
        <v>2.9726666666666665E-2</v>
      </c>
      <c r="J3435" s="46">
        <v>3.3973333333333335E-2</v>
      </c>
      <c r="K3435" s="46">
        <v>3.8219999999999997E-2</v>
      </c>
      <c r="L3435" s="47">
        <v>4.2466666666666666E-2</v>
      </c>
    </row>
    <row r="3436" spans="1:12" ht="12.75">
      <c r="A3436" s="41">
        <v>3383</v>
      </c>
      <c r="B3436" s="49" t="s">
        <v>2230</v>
      </c>
      <c r="C3436" s="46">
        <v>9.0666666666666673E-4</v>
      </c>
      <c r="D3436" s="46">
        <v>1.8133333333333335E-3</v>
      </c>
      <c r="E3436" s="46">
        <v>2.7200000000000002E-3</v>
      </c>
      <c r="F3436" s="46">
        <v>3.6266666666666669E-3</v>
      </c>
      <c r="G3436" s="46">
        <v>4.5333333333333337E-3</v>
      </c>
      <c r="H3436" s="46">
        <v>5.4399999999999995E-3</v>
      </c>
      <c r="I3436" s="46">
        <v>6.3466666666666663E-3</v>
      </c>
      <c r="J3436" s="46">
        <v>7.2533333333333339E-3</v>
      </c>
      <c r="K3436" s="46">
        <v>8.1600000000000006E-3</v>
      </c>
      <c r="L3436" s="47">
        <v>9.0666666666666673E-3</v>
      </c>
    </row>
    <row r="3437" spans="1:12" ht="12.75">
      <c r="A3437" s="41">
        <v>3384</v>
      </c>
      <c r="B3437" s="49" t="s">
        <v>2230</v>
      </c>
      <c r="C3437" s="46">
        <v>1.0256666666666667E-2</v>
      </c>
      <c r="D3437" s="46">
        <v>2.0513333333333335E-2</v>
      </c>
      <c r="E3437" s="46">
        <v>3.0770000000000002E-2</v>
      </c>
      <c r="F3437" s="46">
        <v>4.102666666666667E-2</v>
      </c>
      <c r="G3437" s="46">
        <v>5.1283333333333334E-2</v>
      </c>
      <c r="H3437" s="46">
        <v>6.1539999999999997E-2</v>
      </c>
      <c r="I3437" s="46">
        <v>7.1796666666666661E-2</v>
      </c>
      <c r="J3437" s="46">
        <v>8.2053333333333325E-2</v>
      </c>
      <c r="K3437" s="46">
        <v>9.2309999999999989E-2</v>
      </c>
      <c r="L3437" s="47">
        <v>0.10256666666666667</v>
      </c>
    </row>
    <row r="3438" spans="1:12" ht="12.75">
      <c r="A3438" s="41">
        <v>3385</v>
      </c>
      <c r="B3438" s="49" t="s">
        <v>2230</v>
      </c>
      <c r="C3438" s="46">
        <v>7.6666666666666669E-5</v>
      </c>
      <c r="D3438" s="46">
        <v>1.5333333333333334E-4</v>
      </c>
      <c r="E3438" s="46">
        <v>2.3000000000000001E-4</v>
      </c>
      <c r="F3438" s="46">
        <v>3.0666666666666668E-4</v>
      </c>
      <c r="G3438" s="46">
        <v>3.8333333333333329E-4</v>
      </c>
      <c r="H3438" s="46">
        <v>4.5999999999999991E-4</v>
      </c>
      <c r="I3438" s="46">
        <v>5.3666666666666663E-4</v>
      </c>
      <c r="J3438" s="46">
        <v>6.1333333333333324E-4</v>
      </c>
      <c r="K3438" s="46">
        <v>6.8999999999999986E-4</v>
      </c>
      <c r="L3438" s="47">
        <v>7.6666666666666658E-4</v>
      </c>
    </row>
    <row r="3439" spans="1:12" ht="12.75">
      <c r="A3439" s="41">
        <v>3386</v>
      </c>
      <c r="B3439" s="49" t="s">
        <v>2230</v>
      </c>
      <c r="C3439" s="46">
        <v>6.5433333333333333E-3</v>
      </c>
      <c r="D3439" s="46">
        <v>1.3086666666666667E-2</v>
      </c>
      <c r="E3439" s="46">
        <v>1.9630000000000002E-2</v>
      </c>
      <c r="F3439" s="46">
        <v>2.6173333333333333E-2</v>
      </c>
      <c r="G3439" s="46">
        <v>3.2716666666666665E-2</v>
      </c>
      <c r="H3439" s="46">
        <v>3.9260000000000003E-2</v>
      </c>
      <c r="I3439" s="46">
        <v>4.5803333333333335E-2</v>
      </c>
      <c r="J3439" s="46">
        <v>5.2346666666666666E-2</v>
      </c>
      <c r="K3439" s="46">
        <v>5.8890000000000005E-2</v>
      </c>
      <c r="L3439" s="47">
        <v>6.5433333333333343E-2</v>
      </c>
    </row>
    <row r="3440" spans="1:12" ht="12.75">
      <c r="A3440" s="41">
        <v>3387</v>
      </c>
      <c r="B3440" s="49" t="s">
        <v>2230</v>
      </c>
      <c r="C3440" s="46">
        <v>5.2433333333333342E-3</v>
      </c>
      <c r="D3440" s="46">
        <v>1.0486666666666668E-2</v>
      </c>
      <c r="E3440" s="46">
        <v>1.5730000000000001E-2</v>
      </c>
      <c r="F3440" s="46">
        <v>2.0973333333333337E-2</v>
      </c>
      <c r="G3440" s="46">
        <v>2.6216666666666669E-2</v>
      </c>
      <c r="H3440" s="46">
        <v>3.1460000000000002E-2</v>
      </c>
      <c r="I3440" s="46">
        <v>3.6703333333333338E-2</v>
      </c>
      <c r="J3440" s="46">
        <v>4.1946666666666674E-2</v>
      </c>
      <c r="K3440" s="46">
        <v>4.719000000000001E-2</v>
      </c>
      <c r="L3440" s="47">
        <v>5.2433333333333346E-2</v>
      </c>
    </row>
    <row r="3441" spans="1:12" ht="12.75">
      <c r="A3441" s="41">
        <v>3388</v>
      </c>
      <c r="B3441" s="49" t="s">
        <v>2231</v>
      </c>
      <c r="C3441" s="46">
        <v>1.8833333333333332E-3</v>
      </c>
      <c r="D3441" s="46">
        <v>3.7666666666666664E-3</v>
      </c>
      <c r="E3441" s="46">
        <v>5.6499999999999996E-3</v>
      </c>
      <c r="F3441" s="46">
        <v>7.5333333333333329E-3</v>
      </c>
      <c r="G3441" s="46">
        <v>9.4166666666666669E-3</v>
      </c>
      <c r="H3441" s="46">
        <v>1.1300000000000001E-2</v>
      </c>
      <c r="I3441" s="46">
        <v>1.3183333333333335E-2</v>
      </c>
      <c r="J3441" s="46">
        <v>1.5066666666666666E-2</v>
      </c>
      <c r="K3441" s="46">
        <v>1.695E-2</v>
      </c>
      <c r="L3441" s="47">
        <v>1.883333333333333E-2</v>
      </c>
    </row>
    <row r="3442" spans="1:12" ht="12.75">
      <c r="A3442" s="41">
        <v>3389</v>
      </c>
      <c r="B3442" s="49" t="s">
        <v>2232</v>
      </c>
      <c r="C3442" s="46">
        <v>4.7333333333333342E-3</v>
      </c>
      <c r="D3442" s="46">
        <v>9.4666666666666684E-3</v>
      </c>
      <c r="E3442" s="46">
        <v>1.4200000000000003E-2</v>
      </c>
      <c r="F3442" s="46">
        <v>1.8933333333333337E-2</v>
      </c>
      <c r="G3442" s="46">
        <v>2.3666666666666669E-2</v>
      </c>
      <c r="H3442" s="46">
        <v>2.8400000000000005E-2</v>
      </c>
      <c r="I3442" s="46">
        <v>3.3133333333333341E-2</v>
      </c>
      <c r="J3442" s="46">
        <v>3.7866666666666673E-2</v>
      </c>
      <c r="K3442" s="46">
        <v>4.2600000000000013E-2</v>
      </c>
      <c r="L3442" s="47">
        <v>4.7333333333333352E-2</v>
      </c>
    </row>
    <row r="3443" spans="1:12" ht="12.75">
      <c r="A3443" s="41">
        <v>3390</v>
      </c>
      <c r="B3443" s="49" t="s">
        <v>2233</v>
      </c>
      <c r="C3443" s="46">
        <v>5.2999999999999998E-4</v>
      </c>
      <c r="D3443" s="46">
        <v>1.06E-3</v>
      </c>
      <c r="E3443" s="46">
        <v>1.5899999999999998E-3</v>
      </c>
      <c r="F3443" s="46">
        <v>2.1199999999999999E-3</v>
      </c>
      <c r="G3443" s="46">
        <v>2.65E-3</v>
      </c>
      <c r="H3443" s="46">
        <v>3.1799999999999997E-3</v>
      </c>
      <c r="I3443" s="46">
        <v>3.7100000000000002E-3</v>
      </c>
      <c r="J3443" s="46">
        <v>4.2399999999999998E-3</v>
      </c>
      <c r="K3443" s="46">
        <v>4.7699999999999999E-3</v>
      </c>
      <c r="L3443" s="47">
        <v>5.2999999999999992E-3</v>
      </c>
    </row>
    <row r="3444" spans="1:12" ht="12.75">
      <c r="A3444" s="41">
        <v>3391</v>
      </c>
      <c r="B3444" s="49" t="s">
        <v>2234</v>
      </c>
      <c r="C3444" s="46">
        <v>1.0133333333333333E-3</v>
      </c>
      <c r="D3444" s="46">
        <v>2.0266666666666666E-3</v>
      </c>
      <c r="E3444" s="46">
        <v>3.0400000000000002E-3</v>
      </c>
      <c r="F3444" s="46">
        <v>4.0533333333333333E-3</v>
      </c>
      <c r="G3444" s="46">
        <v>5.0666666666666664E-3</v>
      </c>
      <c r="H3444" s="46">
        <v>6.0800000000000003E-3</v>
      </c>
      <c r="I3444" s="46">
        <v>7.0933333333333326E-3</v>
      </c>
      <c r="J3444" s="46">
        <v>8.1066666666666665E-3</v>
      </c>
      <c r="K3444" s="46">
        <v>9.1199999999999996E-3</v>
      </c>
      <c r="L3444" s="47">
        <v>1.0133333333333334E-2</v>
      </c>
    </row>
    <row r="3445" spans="1:12" ht="12.75">
      <c r="A3445" s="41">
        <v>3392</v>
      </c>
      <c r="B3445" s="49" t="s">
        <v>2235</v>
      </c>
      <c r="C3445" s="46">
        <v>5.6366666666666666E-3</v>
      </c>
      <c r="D3445" s="46">
        <v>1.1273333333333333E-2</v>
      </c>
      <c r="E3445" s="46">
        <v>1.6910000000000001E-2</v>
      </c>
      <c r="F3445" s="46">
        <v>2.2546666666666666E-2</v>
      </c>
      <c r="G3445" s="46">
        <v>2.8183333333333331E-2</v>
      </c>
      <c r="H3445" s="46">
        <v>3.3819999999999996E-2</v>
      </c>
      <c r="I3445" s="46">
        <v>3.9456666666666661E-2</v>
      </c>
      <c r="J3445" s="46">
        <v>4.5093333333333326E-2</v>
      </c>
      <c r="K3445" s="46">
        <v>5.0729999999999997E-2</v>
      </c>
      <c r="L3445" s="47">
        <v>5.6366666666666662E-2</v>
      </c>
    </row>
    <row r="3446" spans="1:12" ht="12.75">
      <c r="A3446" s="41">
        <v>3393</v>
      </c>
      <c r="B3446" s="49" t="s">
        <v>2236</v>
      </c>
      <c r="C3446" s="46">
        <v>1.0366666666666669E-3</v>
      </c>
      <c r="D3446" s="46">
        <v>2.0733333333333337E-3</v>
      </c>
      <c r="E3446" s="46">
        <v>3.1100000000000008E-3</v>
      </c>
      <c r="F3446" s="46">
        <v>4.1466666666666674E-3</v>
      </c>
      <c r="G3446" s="46">
        <v>5.1833333333333341E-3</v>
      </c>
      <c r="H3446" s="46">
        <v>6.2200000000000016E-3</v>
      </c>
      <c r="I3446" s="46">
        <v>7.2566666666666682E-3</v>
      </c>
      <c r="J3446" s="46">
        <v>8.2933333333333348E-3</v>
      </c>
      <c r="K3446" s="46">
        <v>9.3300000000000015E-3</v>
      </c>
      <c r="L3446" s="47">
        <v>1.0366666666666668E-2</v>
      </c>
    </row>
    <row r="3447" spans="1:12" ht="12.75">
      <c r="A3447" s="41">
        <v>3394</v>
      </c>
      <c r="B3447" s="49" t="s">
        <v>2237</v>
      </c>
      <c r="C3447" s="46">
        <v>2.1166666666666664E-3</v>
      </c>
      <c r="D3447" s="46">
        <v>4.2333333333333329E-3</v>
      </c>
      <c r="E3447" s="46">
        <v>6.3499999999999997E-3</v>
      </c>
      <c r="F3447" s="46">
        <v>8.4666666666666657E-3</v>
      </c>
      <c r="G3447" s="46">
        <v>1.0583333333333333E-2</v>
      </c>
      <c r="H3447" s="46">
        <v>1.2699999999999999E-2</v>
      </c>
      <c r="I3447" s="46">
        <v>1.4816666666666665E-2</v>
      </c>
      <c r="J3447" s="46">
        <v>1.6933333333333331E-2</v>
      </c>
      <c r="K3447" s="46">
        <v>1.9049999999999997E-2</v>
      </c>
      <c r="L3447" s="47">
        <v>2.1166666666666667E-2</v>
      </c>
    </row>
    <row r="3448" spans="1:12" ht="12.75">
      <c r="A3448" s="41">
        <v>3395</v>
      </c>
      <c r="B3448" s="49" t="s">
        <v>2238</v>
      </c>
      <c r="C3448" s="46">
        <v>5.8199999999999988E-3</v>
      </c>
      <c r="D3448" s="46">
        <v>1.1639999999999998E-2</v>
      </c>
      <c r="E3448" s="46">
        <v>1.7459999999999996E-2</v>
      </c>
      <c r="F3448" s="46">
        <v>2.3279999999999995E-2</v>
      </c>
      <c r="G3448" s="46">
        <v>2.9099999999999994E-2</v>
      </c>
      <c r="H3448" s="46">
        <v>3.4919999999999993E-2</v>
      </c>
      <c r="I3448" s="46">
        <v>4.0739999999999991E-2</v>
      </c>
      <c r="J3448" s="46">
        <v>4.655999999999999E-2</v>
      </c>
      <c r="K3448" s="46">
        <v>5.2379999999999989E-2</v>
      </c>
      <c r="L3448" s="47">
        <v>5.8199999999999988E-2</v>
      </c>
    </row>
    <row r="3449" spans="1:12" ht="12.75">
      <c r="A3449" s="41">
        <v>3396</v>
      </c>
      <c r="B3449" s="49" t="s">
        <v>2239</v>
      </c>
      <c r="C3449" s="46">
        <v>1.9066666666666668E-3</v>
      </c>
      <c r="D3449" s="46">
        <v>3.8133333333333335E-3</v>
      </c>
      <c r="E3449" s="46">
        <v>5.7200000000000003E-3</v>
      </c>
      <c r="F3449" s="46">
        <v>7.626666666666667E-3</v>
      </c>
      <c r="G3449" s="46">
        <v>9.5333333333333329E-3</v>
      </c>
      <c r="H3449" s="46">
        <v>1.1439999999999999E-2</v>
      </c>
      <c r="I3449" s="46">
        <v>1.3346666666666666E-2</v>
      </c>
      <c r="J3449" s="46">
        <v>1.5253333333333334E-2</v>
      </c>
      <c r="K3449" s="46">
        <v>1.7160000000000002E-2</v>
      </c>
      <c r="L3449" s="47">
        <v>1.9066666666666669E-2</v>
      </c>
    </row>
    <row r="3450" spans="1:12" ht="12.75">
      <c r="A3450" s="41">
        <v>3397</v>
      </c>
      <c r="B3450" s="49" t="s">
        <v>2239</v>
      </c>
      <c r="C3450" s="46">
        <v>4.1800000000000006E-3</v>
      </c>
      <c r="D3450" s="46">
        <v>8.3600000000000011E-3</v>
      </c>
      <c r="E3450" s="46">
        <v>1.2540000000000003E-2</v>
      </c>
      <c r="F3450" s="46">
        <v>1.6720000000000002E-2</v>
      </c>
      <c r="G3450" s="46">
        <v>2.0900000000000002E-2</v>
      </c>
      <c r="H3450" s="46">
        <v>2.5080000000000005E-2</v>
      </c>
      <c r="I3450" s="46">
        <v>2.9260000000000001E-2</v>
      </c>
      <c r="J3450" s="46">
        <v>3.3440000000000004E-2</v>
      </c>
      <c r="K3450" s="46">
        <v>3.7620000000000001E-2</v>
      </c>
      <c r="L3450" s="47">
        <v>4.1800000000000004E-2</v>
      </c>
    </row>
    <row r="3451" spans="1:12" ht="12.75">
      <c r="A3451" s="41">
        <v>3398</v>
      </c>
      <c r="B3451" s="49" t="s">
        <v>2239</v>
      </c>
      <c r="C3451" s="46">
        <v>9.6666666666666667E-4</v>
      </c>
      <c r="D3451" s="46">
        <v>1.9333333333333333E-3</v>
      </c>
      <c r="E3451" s="46">
        <v>2.8999999999999998E-3</v>
      </c>
      <c r="F3451" s="46">
        <v>3.8666666666666667E-3</v>
      </c>
      <c r="G3451" s="46">
        <v>4.8333333333333336E-3</v>
      </c>
      <c r="H3451" s="46">
        <v>5.7999999999999996E-3</v>
      </c>
      <c r="I3451" s="46">
        <v>6.7666666666666674E-3</v>
      </c>
      <c r="J3451" s="46">
        <v>7.7333333333333334E-3</v>
      </c>
      <c r="K3451" s="46">
        <v>8.6999999999999994E-3</v>
      </c>
      <c r="L3451" s="47">
        <v>9.6666666666666654E-3</v>
      </c>
    </row>
    <row r="3452" spans="1:12" ht="12.75">
      <c r="A3452" s="41">
        <v>3399</v>
      </c>
      <c r="B3452" s="49" t="s">
        <v>2240</v>
      </c>
      <c r="C3452" s="46">
        <v>5.9266666666666678E-3</v>
      </c>
      <c r="D3452" s="46">
        <v>1.1853333333333336E-2</v>
      </c>
      <c r="E3452" s="46">
        <v>1.7780000000000004E-2</v>
      </c>
      <c r="F3452" s="46">
        <v>2.3706666666666671E-2</v>
      </c>
      <c r="G3452" s="46">
        <v>2.9633333333333341E-2</v>
      </c>
      <c r="H3452" s="46">
        <v>3.5560000000000008E-2</v>
      </c>
      <c r="I3452" s="46">
        <v>4.1486666666666686E-2</v>
      </c>
      <c r="J3452" s="46">
        <v>4.7413333333333349E-2</v>
      </c>
      <c r="K3452" s="46">
        <v>5.3340000000000026E-2</v>
      </c>
      <c r="L3452" s="47">
        <v>5.926666666666669E-2</v>
      </c>
    </row>
    <row r="3453" spans="1:12" ht="12.75">
      <c r="A3453" s="41">
        <v>3400</v>
      </c>
      <c r="B3453" s="49" t="s">
        <v>2241</v>
      </c>
      <c r="C3453" s="46">
        <v>2.3433333333333336E-3</v>
      </c>
      <c r="D3453" s="46">
        <v>4.6866666666666671E-3</v>
      </c>
      <c r="E3453" s="46">
        <v>7.0300000000000007E-3</v>
      </c>
      <c r="F3453" s="46">
        <v>9.3733333333333342E-3</v>
      </c>
      <c r="G3453" s="46">
        <v>1.1716666666666667E-2</v>
      </c>
      <c r="H3453" s="46">
        <v>1.406E-2</v>
      </c>
      <c r="I3453" s="46">
        <v>1.6403333333333332E-2</v>
      </c>
      <c r="J3453" s="46">
        <v>1.8746666666666665E-2</v>
      </c>
      <c r="K3453" s="46">
        <v>2.1089999999999998E-2</v>
      </c>
      <c r="L3453" s="47">
        <v>2.343333333333333E-2</v>
      </c>
    </row>
    <row r="3454" spans="1:12" ht="12.75">
      <c r="A3454" s="41">
        <v>3401</v>
      </c>
      <c r="B3454" s="49" t="s">
        <v>2241</v>
      </c>
      <c r="C3454" s="46">
        <v>5.5999999999999995E-4</v>
      </c>
      <c r="D3454" s="46">
        <v>1.1199999999999999E-3</v>
      </c>
      <c r="E3454" s="46">
        <v>1.6799999999999999E-3</v>
      </c>
      <c r="F3454" s="46">
        <v>2.2399999999999998E-3</v>
      </c>
      <c r="G3454" s="46">
        <v>2.8E-3</v>
      </c>
      <c r="H3454" s="46">
        <v>3.3599999999999997E-3</v>
      </c>
      <c r="I3454" s="46">
        <v>3.9199999999999999E-3</v>
      </c>
      <c r="J3454" s="46">
        <v>4.4799999999999996E-3</v>
      </c>
      <c r="K3454" s="46">
        <v>5.0399999999999993E-3</v>
      </c>
      <c r="L3454" s="47">
        <v>5.5999999999999991E-3</v>
      </c>
    </row>
    <row r="3455" spans="1:12" ht="12.75">
      <c r="A3455" s="41">
        <v>3402</v>
      </c>
      <c r="B3455" s="49" t="s">
        <v>2233</v>
      </c>
      <c r="C3455" s="46">
        <v>5.333333333333334E-5</v>
      </c>
      <c r="D3455" s="46">
        <v>1.0666666666666668E-4</v>
      </c>
      <c r="E3455" s="46">
        <v>1.6000000000000001E-4</v>
      </c>
      <c r="F3455" s="46">
        <v>2.1333333333333336E-4</v>
      </c>
      <c r="G3455" s="46">
        <v>2.6666666666666668E-4</v>
      </c>
      <c r="H3455" s="46">
        <v>3.1999999999999997E-4</v>
      </c>
      <c r="I3455" s="46">
        <v>3.7333333333333332E-4</v>
      </c>
      <c r="J3455" s="46">
        <v>4.2666666666666667E-4</v>
      </c>
      <c r="K3455" s="46">
        <v>4.7999999999999996E-4</v>
      </c>
      <c r="L3455" s="47">
        <v>5.3333333333333325E-4</v>
      </c>
    </row>
    <row r="3456" spans="1:12" ht="12.75">
      <c r="A3456" s="41">
        <v>3403</v>
      </c>
      <c r="B3456" s="49" t="s">
        <v>2242</v>
      </c>
      <c r="C3456" s="46">
        <v>4.0433333333333337E-3</v>
      </c>
      <c r="D3456" s="46">
        <v>8.0866666666666673E-3</v>
      </c>
      <c r="E3456" s="46">
        <v>1.2130000000000002E-2</v>
      </c>
      <c r="F3456" s="46">
        <v>1.6173333333333335E-2</v>
      </c>
      <c r="G3456" s="46">
        <v>2.0216666666666668E-2</v>
      </c>
      <c r="H3456" s="46">
        <v>2.4260000000000004E-2</v>
      </c>
      <c r="I3456" s="46">
        <v>2.8303333333333333E-2</v>
      </c>
      <c r="J3456" s="46">
        <v>3.2346666666666669E-2</v>
      </c>
      <c r="K3456" s="46">
        <v>3.6389999999999999E-2</v>
      </c>
      <c r="L3456" s="47">
        <v>4.0433333333333335E-2</v>
      </c>
    </row>
    <row r="3457" spans="1:12" ht="12.75">
      <c r="A3457" s="41">
        <v>3404</v>
      </c>
      <c r="B3457" s="49" t="s">
        <v>2243</v>
      </c>
      <c r="C3457" s="46">
        <v>4.47E-3</v>
      </c>
      <c r="D3457" s="46">
        <v>8.94E-3</v>
      </c>
      <c r="E3457" s="46">
        <v>1.341E-2</v>
      </c>
      <c r="F3457" s="46">
        <v>1.788E-2</v>
      </c>
      <c r="G3457" s="46">
        <v>2.2350000000000002E-2</v>
      </c>
      <c r="H3457" s="46">
        <v>2.682E-2</v>
      </c>
      <c r="I3457" s="46">
        <v>3.1289999999999998E-2</v>
      </c>
      <c r="J3457" s="46">
        <v>3.576E-2</v>
      </c>
      <c r="K3457" s="46">
        <v>4.0230000000000002E-2</v>
      </c>
      <c r="L3457" s="47">
        <v>4.4700000000000004E-2</v>
      </c>
    </row>
    <row r="3458" spans="1:12" ht="12.75">
      <c r="A3458" s="41">
        <v>3405</v>
      </c>
      <c r="B3458" s="49" t="s">
        <v>2243</v>
      </c>
      <c r="C3458" s="46">
        <v>4.6666666666666665E-5</v>
      </c>
      <c r="D3458" s="46">
        <v>9.333333333333333E-5</v>
      </c>
      <c r="E3458" s="46">
        <v>1.3999999999999999E-4</v>
      </c>
      <c r="F3458" s="46">
        <v>1.8666666666666666E-4</v>
      </c>
      <c r="G3458" s="46">
        <v>2.333333333333333E-4</v>
      </c>
      <c r="H3458" s="46">
        <v>2.7999999999999998E-4</v>
      </c>
      <c r="I3458" s="46">
        <v>3.2666666666666662E-4</v>
      </c>
      <c r="J3458" s="46">
        <v>3.7333333333333326E-4</v>
      </c>
      <c r="K3458" s="46">
        <v>4.1999999999999991E-4</v>
      </c>
      <c r="L3458" s="47">
        <v>4.6666666666666655E-4</v>
      </c>
    </row>
    <row r="3459" spans="1:12" ht="12.75">
      <c r="A3459" s="41">
        <v>3406</v>
      </c>
      <c r="B3459" s="49" t="s">
        <v>2243</v>
      </c>
      <c r="C3459" s="46">
        <v>2.7666666666666671E-4</v>
      </c>
      <c r="D3459" s="46">
        <v>5.5333333333333341E-4</v>
      </c>
      <c r="E3459" s="46">
        <v>8.3000000000000012E-4</v>
      </c>
      <c r="F3459" s="46">
        <v>1.1066666666666668E-3</v>
      </c>
      <c r="G3459" s="46">
        <v>1.3833333333333334E-3</v>
      </c>
      <c r="H3459" s="46">
        <v>1.6600000000000002E-3</v>
      </c>
      <c r="I3459" s="46">
        <v>1.936666666666667E-3</v>
      </c>
      <c r="J3459" s="46">
        <v>2.2133333333333336E-3</v>
      </c>
      <c r="K3459" s="46">
        <v>2.4900000000000009E-3</v>
      </c>
      <c r="L3459" s="47">
        <v>2.7666666666666673E-3</v>
      </c>
    </row>
    <row r="3460" spans="1:12" ht="12.75">
      <c r="A3460" s="41">
        <v>3407</v>
      </c>
      <c r="B3460" s="49" t="s">
        <v>2243</v>
      </c>
      <c r="C3460" s="46">
        <v>3.4233333333333338E-3</v>
      </c>
      <c r="D3460" s="46">
        <v>6.8466666666666676E-3</v>
      </c>
      <c r="E3460" s="46">
        <v>1.0270000000000001E-2</v>
      </c>
      <c r="F3460" s="46">
        <v>1.3693333333333335E-2</v>
      </c>
      <c r="G3460" s="46">
        <v>1.7116666666666669E-2</v>
      </c>
      <c r="H3460" s="46">
        <v>2.0539999999999999E-2</v>
      </c>
      <c r="I3460" s="46">
        <v>2.3963333333333333E-2</v>
      </c>
      <c r="J3460" s="46">
        <v>2.738666666666667E-2</v>
      </c>
      <c r="K3460" s="46">
        <v>3.0810000000000004E-2</v>
      </c>
      <c r="L3460" s="47">
        <v>3.4233333333333338E-2</v>
      </c>
    </row>
    <row r="3461" spans="1:12" ht="12.75">
      <c r="A3461" s="41">
        <v>3408</v>
      </c>
      <c r="B3461" s="49" t="s">
        <v>2244</v>
      </c>
      <c r="C3461" s="46">
        <v>3.033333333333333E-4</v>
      </c>
      <c r="D3461" s="46">
        <v>6.066666666666666E-4</v>
      </c>
      <c r="E3461" s="46">
        <v>9.0999999999999989E-4</v>
      </c>
      <c r="F3461" s="46">
        <v>1.2133333333333332E-3</v>
      </c>
      <c r="G3461" s="46">
        <v>1.5166666666666666E-3</v>
      </c>
      <c r="H3461" s="46">
        <v>1.8199999999999998E-3</v>
      </c>
      <c r="I3461" s="46">
        <v>2.123333333333333E-3</v>
      </c>
      <c r="J3461" s="46">
        <v>2.4266666666666664E-3</v>
      </c>
      <c r="K3461" s="46">
        <v>2.7299999999999994E-3</v>
      </c>
      <c r="L3461" s="47">
        <v>3.0333333333333323E-3</v>
      </c>
    </row>
    <row r="3462" spans="1:12" ht="12.75">
      <c r="A3462" s="41">
        <v>3409</v>
      </c>
      <c r="B3462" s="49" t="s">
        <v>2245</v>
      </c>
      <c r="C3462" s="46">
        <v>2.2403333333333331E-2</v>
      </c>
      <c r="D3462" s="46">
        <v>4.4806666666666661E-2</v>
      </c>
      <c r="E3462" s="46">
        <v>6.7209999999999992E-2</v>
      </c>
      <c r="F3462" s="46">
        <v>8.9613333333333323E-2</v>
      </c>
      <c r="G3462" s="46">
        <v>0.11201666666666665</v>
      </c>
      <c r="H3462" s="46">
        <v>0.13441999999999998</v>
      </c>
      <c r="I3462" s="46">
        <v>0.15682333333333331</v>
      </c>
      <c r="J3462" s="46">
        <v>0.17922666666666665</v>
      </c>
      <c r="K3462" s="46">
        <v>0.20162999999999998</v>
      </c>
      <c r="L3462" s="47">
        <v>0.22403333333333331</v>
      </c>
    </row>
    <row r="3463" spans="1:12" ht="12.75">
      <c r="A3463" s="41">
        <v>3410</v>
      </c>
      <c r="B3463" s="49" t="s">
        <v>2246</v>
      </c>
      <c r="C3463" s="46">
        <v>2.3000000000000001E-4</v>
      </c>
      <c r="D3463" s="46">
        <v>4.6000000000000001E-4</v>
      </c>
      <c r="E3463" s="46">
        <v>6.9000000000000008E-4</v>
      </c>
      <c r="F3463" s="46">
        <v>9.2000000000000003E-4</v>
      </c>
      <c r="G3463" s="46">
        <v>1.15E-3</v>
      </c>
      <c r="H3463" s="46">
        <v>1.3800000000000002E-3</v>
      </c>
      <c r="I3463" s="46">
        <v>1.6099999999999999E-3</v>
      </c>
      <c r="J3463" s="46">
        <v>1.8400000000000001E-3</v>
      </c>
      <c r="K3463" s="46">
        <v>2.0700000000000002E-3</v>
      </c>
      <c r="L3463" s="47">
        <v>2.3000000000000004E-3</v>
      </c>
    </row>
    <row r="3464" spans="1:12" ht="12.75">
      <c r="A3464" s="41">
        <v>3411</v>
      </c>
      <c r="B3464" s="49" t="s">
        <v>2247</v>
      </c>
      <c r="C3464" s="46">
        <v>8.9366666666666674E-3</v>
      </c>
      <c r="D3464" s="46">
        <v>1.7873333333333335E-2</v>
      </c>
      <c r="E3464" s="46">
        <v>2.681E-2</v>
      </c>
      <c r="F3464" s="46">
        <v>3.574666666666667E-2</v>
      </c>
      <c r="G3464" s="46">
        <v>4.4683333333333332E-2</v>
      </c>
      <c r="H3464" s="46">
        <v>5.3620000000000001E-2</v>
      </c>
      <c r="I3464" s="46">
        <v>6.2556666666666677E-2</v>
      </c>
      <c r="J3464" s="46">
        <v>7.1493333333333339E-2</v>
      </c>
      <c r="K3464" s="46">
        <v>8.0430000000000001E-2</v>
      </c>
      <c r="L3464" s="47">
        <v>8.9366666666666664E-2</v>
      </c>
    </row>
    <row r="3465" spans="1:12" ht="12.75">
      <c r="A3465" s="41">
        <v>3412</v>
      </c>
      <c r="B3465" s="49" t="s">
        <v>2248</v>
      </c>
      <c r="C3465" s="46">
        <v>8.3733333333333333E-3</v>
      </c>
      <c r="D3465" s="46">
        <v>1.6746666666666667E-2</v>
      </c>
      <c r="E3465" s="46">
        <v>2.512E-2</v>
      </c>
      <c r="F3465" s="46">
        <v>3.3493333333333333E-2</v>
      </c>
      <c r="G3465" s="46">
        <v>4.1866666666666677E-2</v>
      </c>
      <c r="H3465" s="46">
        <v>5.0240000000000007E-2</v>
      </c>
      <c r="I3465" s="46">
        <v>5.8613333333333351E-2</v>
      </c>
      <c r="J3465" s="46">
        <v>6.698666666666668E-2</v>
      </c>
      <c r="K3465" s="46">
        <v>7.5360000000000024E-2</v>
      </c>
      <c r="L3465" s="47">
        <v>8.3733333333333354E-2</v>
      </c>
    </row>
    <row r="3466" spans="1:12" ht="12.75">
      <c r="A3466" s="41">
        <v>3413</v>
      </c>
      <c r="B3466" s="49" t="s">
        <v>2230</v>
      </c>
      <c r="C3466" s="46">
        <v>3.0000000000000001E-3</v>
      </c>
      <c r="D3466" s="46">
        <v>6.0000000000000001E-3</v>
      </c>
      <c r="E3466" s="46">
        <v>9.0000000000000011E-3</v>
      </c>
      <c r="F3466" s="46">
        <v>1.2E-2</v>
      </c>
      <c r="G3466" s="46">
        <v>1.4999999999999999E-2</v>
      </c>
      <c r="H3466" s="46">
        <v>1.8000000000000002E-2</v>
      </c>
      <c r="I3466" s="46">
        <v>2.1000000000000001E-2</v>
      </c>
      <c r="J3466" s="46">
        <v>2.4E-2</v>
      </c>
      <c r="K3466" s="46">
        <v>2.7000000000000003E-2</v>
      </c>
      <c r="L3466" s="47">
        <v>3.0000000000000006E-2</v>
      </c>
    </row>
    <row r="3467" spans="1:12" ht="12.75">
      <c r="A3467" s="41">
        <v>3414</v>
      </c>
      <c r="B3467" s="49" t="s">
        <v>2230</v>
      </c>
      <c r="C3467" s="46">
        <v>1.3133333333333335E-3</v>
      </c>
      <c r="D3467" s="46">
        <v>2.6266666666666669E-3</v>
      </c>
      <c r="E3467" s="46">
        <v>3.9400000000000008E-3</v>
      </c>
      <c r="F3467" s="46">
        <v>5.2533333333333338E-3</v>
      </c>
      <c r="G3467" s="46">
        <v>6.5666666666666668E-3</v>
      </c>
      <c r="H3467" s="46">
        <v>7.8800000000000016E-3</v>
      </c>
      <c r="I3467" s="46">
        <v>9.1933333333333346E-3</v>
      </c>
      <c r="J3467" s="46">
        <v>1.0506666666666668E-2</v>
      </c>
      <c r="K3467" s="46">
        <v>1.1820000000000002E-2</v>
      </c>
      <c r="L3467" s="47">
        <v>1.3133333333333337E-2</v>
      </c>
    </row>
    <row r="3468" spans="1:12" ht="12.75">
      <c r="A3468" s="41">
        <v>3415</v>
      </c>
      <c r="B3468" s="49" t="s">
        <v>2230</v>
      </c>
      <c r="C3468" s="46">
        <v>7.6533333333333332E-3</v>
      </c>
      <c r="D3468" s="46">
        <v>1.5306666666666666E-2</v>
      </c>
      <c r="E3468" s="46">
        <v>2.2960000000000001E-2</v>
      </c>
      <c r="F3468" s="46">
        <v>3.0613333333333333E-2</v>
      </c>
      <c r="G3468" s="46">
        <v>3.8266666666666671E-2</v>
      </c>
      <c r="H3468" s="46">
        <v>4.5920000000000002E-2</v>
      </c>
      <c r="I3468" s="46">
        <v>5.3573333333333334E-2</v>
      </c>
      <c r="J3468" s="46">
        <v>6.1226666666666665E-2</v>
      </c>
      <c r="K3468" s="46">
        <v>6.8879999999999997E-2</v>
      </c>
      <c r="L3468" s="47">
        <v>7.6533333333333342E-2</v>
      </c>
    </row>
    <row r="3469" spans="1:12" ht="12.75">
      <c r="A3469" s="41">
        <v>3416</v>
      </c>
      <c r="B3469" s="49" t="s">
        <v>2230</v>
      </c>
      <c r="C3469" s="46">
        <v>6.4999999999999997E-3</v>
      </c>
      <c r="D3469" s="46">
        <v>1.2999999999999999E-2</v>
      </c>
      <c r="E3469" s="46">
        <v>1.95E-2</v>
      </c>
      <c r="F3469" s="46">
        <v>2.5999999999999999E-2</v>
      </c>
      <c r="G3469" s="46">
        <v>3.2500000000000001E-2</v>
      </c>
      <c r="H3469" s="46">
        <v>3.9000000000000007E-2</v>
      </c>
      <c r="I3469" s="46">
        <v>4.5500000000000006E-2</v>
      </c>
      <c r="J3469" s="46">
        <v>5.2000000000000005E-2</v>
      </c>
      <c r="K3469" s="46">
        <v>5.850000000000001E-2</v>
      </c>
      <c r="L3469" s="47">
        <v>6.5000000000000016E-2</v>
      </c>
    </row>
    <row r="3470" spans="1:12" ht="12.75">
      <c r="A3470" s="41">
        <v>3417</v>
      </c>
      <c r="B3470" s="49" t="s">
        <v>2230</v>
      </c>
      <c r="C3470" s="46">
        <v>5.7733333333333334E-3</v>
      </c>
      <c r="D3470" s="46">
        <v>1.1546666666666667E-2</v>
      </c>
      <c r="E3470" s="46">
        <v>1.7320000000000002E-2</v>
      </c>
      <c r="F3470" s="46">
        <v>2.3093333333333334E-2</v>
      </c>
      <c r="G3470" s="46">
        <v>2.8866666666666665E-2</v>
      </c>
      <c r="H3470" s="46">
        <v>3.4639999999999997E-2</v>
      </c>
      <c r="I3470" s="46">
        <v>4.0413333333333329E-2</v>
      </c>
      <c r="J3470" s="46">
        <v>4.6186666666666661E-2</v>
      </c>
      <c r="K3470" s="46">
        <v>5.1959999999999992E-2</v>
      </c>
      <c r="L3470" s="47">
        <v>5.7733333333333331E-2</v>
      </c>
    </row>
    <row r="3471" spans="1:12" ht="12.75">
      <c r="A3471" s="41">
        <v>3418</v>
      </c>
      <c r="B3471" s="49" t="s">
        <v>2230</v>
      </c>
      <c r="C3471" s="46">
        <v>6.3333333333333332E-5</v>
      </c>
      <c r="D3471" s="46">
        <v>1.2666666666666666E-4</v>
      </c>
      <c r="E3471" s="46">
        <v>1.9000000000000001E-4</v>
      </c>
      <c r="F3471" s="46">
        <v>2.5333333333333333E-4</v>
      </c>
      <c r="G3471" s="46">
        <v>3.1666666666666665E-4</v>
      </c>
      <c r="H3471" s="46">
        <v>3.8000000000000002E-4</v>
      </c>
      <c r="I3471" s="46">
        <v>4.4333333333333329E-4</v>
      </c>
      <c r="J3471" s="46">
        <v>5.0666666666666666E-4</v>
      </c>
      <c r="K3471" s="46">
        <v>5.6999999999999998E-4</v>
      </c>
      <c r="L3471" s="47">
        <v>6.333333333333334E-4</v>
      </c>
    </row>
    <row r="3472" spans="1:12" ht="12.75">
      <c r="A3472" s="41">
        <v>3419</v>
      </c>
      <c r="B3472" s="49" t="s">
        <v>2230</v>
      </c>
      <c r="C3472" s="46">
        <v>5.3666666666666663E-4</v>
      </c>
      <c r="D3472" s="46">
        <v>1.0733333333333333E-3</v>
      </c>
      <c r="E3472" s="46">
        <v>1.6099999999999999E-3</v>
      </c>
      <c r="F3472" s="46">
        <v>2.1466666666666665E-3</v>
      </c>
      <c r="G3472" s="46">
        <v>2.6833333333333336E-3</v>
      </c>
      <c r="H3472" s="46">
        <v>3.2199999999999998E-3</v>
      </c>
      <c r="I3472" s="46">
        <v>3.756666666666666E-3</v>
      </c>
      <c r="J3472" s="46">
        <v>4.293333333333333E-3</v>
      </c>
      <c r="K3472" s="46">
        <v>4.8299999999999992E-3</v>
      </c>
      <c r="L3472" s="47">
        <v>5.3666666666666654E-3</v>
      </c>
    </row>
    <row r="3473" spans="1:12" ht="12.75">
      <c r="A3473" s="41">
        <v>3420</v>
      </c>
      <c r="B3473" s="49" t="s">
        <v>2230</v>
      </c>
      <c r="C3473" s="46">
        <v>2.4933333333333335E-3</v>
      </c>
      <c r="D3473" s="46">
        <v>4.986666666666667E-3</v>
      </c>
      <c r="E3473" s="46">
        <v>7.4800000000000005E-3</v>
      </c>
      <c r="F3473" s="46">
        <v>9.973333333333334E-3</v>
      </c>
      <c r="G3473" s="46">
        <v>1.2466666666666668E-2</v>
      </c>
      <c r="H3473" s="46">
        <v>1.4960000000000001E-2</v>
      </c>
      <c r="I3473" s="46">
        <v>1.7453333333333335E-2</v>
      </c>
      <c r="J3473" s="46">
        <v>1.9946666666666668E-2</v>
      </c>
      <c r="K3473" s="46">
        <v>2.2440000000000005E-2</v>
      </c>
      <c r="L3473" s="47">
        <v>2.4933333333333339E-2</v>
      </c>
    </row>
    <row r="3474" spans="1:12" ht="12.75">
      <c r="A3474" s="41">
        <v>3421</v>
      </c>
      <c r="B3474" s="49" t="s">
        <v>2230</v>
      </c>
      <c r="C3474" s="46">
        <v>8.9999999999999992E-5</v>
      </c>
      <c r="D3474" s="46">
        <v>1.7999999999999998E-4</v>
      </c>
      <c r="E3474" s="46">
        <v>2.6999999999999995E-4</v>
      </c>
      <c r="F3474" s="46">
        <v>3.5999999999999997E-4</v>
      </c>
      <c r="G3474" s="46">
        <v>4.4999999999999999E-4</v>
      </c>
      <c r="H3474" s="46">
        <v>5.399999999999999E-4</v>
      </c>
      <c r="I3474" s="46">
        <v>6.2999999999999992E-4</v>
      </c>
      <c r="J3474" s="46">
        <v>7.1999999999999994E-4</v>
      </c>
      <c r="K3474" s="46">
        <v>8.0999999999999985E-4</v>
      </c>
      <c r="L3474" s="47">
        <v>8.9999999999999976E-4</v>
      </c>
    </row>
    <row r="3475" spans="1:12" ht="12.75">
      <c r="A3475" s="41">
        <v>3422</v>
      </c>
      <c r="B3475" s="49" t="s">
        <v>2230</v>
      </c>
      <c r="C3475" s="46">
        <v>1.3666666666666666E-4</v>
      </c>
      <c r="D3475" s="46">
        <v>2.7333333333333333E-4</v>
      </c>
      <c r="E3475" s="46">
        <v>4.0999999999999999E-4</v>
      </c>
      <c r="F3475" s="46">
        <v>5.4666666666666665E-4</v>
      </c>
      <c r="G3475" s="46">
        <v>6.8333333333333343E-4</v>
      </c>
      <c r="H3475" s="46">
        <v>8.200000000000002E-4</v>
      </c>
      <c r="I3475" s="46">
        <v>9.5666666666666686E-4</v>
      </c>
      <c r="J3475" s="46">
        <v>1.0933333333333335E-3</v>
      </c>
      <c r="K3475" s="46">
        <v>1.2300000000000002E-3</v>
      </c>
      <c r="L3475" s="47">
        <v>1.3666666666666671E-3</v>
      </c>
    </row>
    <row r="3476" spans="1:12" ht="12.75">
      <c r="A3476" s="41">
        <v>3423</v>
      </c>
      <c r="B3476" s="49" t="s">
        <v>2230</v>
      </c>
      <c r="C3476" s="46">
        <v>5.6666666666666671E-5</v>
      </c>
      <c r="D3476" s="46">
        <v>1.1333333333333334E-4</v>
      </c>
      <c r="E3476" s="46">
        <v>1.7000000000000001E-4</v>
      </c>
      <c r="F3476" s="46">
        <v>2.2666666666666668E-4</v>
      </c>
      <c r="G3476" s="46">
        <v>2.8333333333333335E-4</v>
      </c>
      <c r="H3476" s="46">
        <v>3.3999999999999997E-4</v>
      </c>
      <c r="I3476" s="46">
        <v>3.9666666666666664E-4</v>
      </c>
      <c r="J3476" s="46">
        <v>4.5333333333333337E-4</v>
      </c>
      <c r="K3476" s="46">
        <v>5.1000000000000004E-4</v>
      </c>
      <c r="L3476" s="47">
        <v>5.6666666666666671E-4</v>
      </c>
    </row>
    <row r="3477" spans="1:12" ht="12.75">
      <c r="A3477" s="41">
        <v>3424</v>
      </c>
      <c r="B3477" s="49" t="s">
        <v>2230</v>
      </c>
      <c r="C3477" s="46">
        <v>1.9999999999999998E-5</v>
      </c>
      <c r="D3477" s="46">
        <v>3.9999999999999996E-5</v>
      </c>
      <c r="E3477" s="46">
        <v>5.9999999999999995E-5</v>
      </c>
      <c r="F3477" s="46">
        <v>7.9999999999999993E-5</v>
      </c>
      <c r="G3477" s="46">
        <v>1E-4</v>
      </c>
      <c r="H3477" s="46">
        <v>1.2000000000000002E-4</v>
      </c>
      <c r="I3477" s="46">
        <v>1.4000000000000001E-4</v>
      </c>
      <c r="J3477" s="46">
        <v>1.6000000000000001E-4</v>
      </c>
      <c r="K3477" s="46">
        <v>1.8000000000000004E-4</v>
      </c>
      <c r="L3477" s="47">
        <v>2.0000000000000001E-4</v>
      </c>
    </row>
    <row r="3478" spans="1:12" ht="12.75">
      <c r="A3478" s="41">
        <v>3425</v>
      </c>
      <c r="B3478" s="49" t="s">
        <v>2230</v>
      </c>
      <c r="C3478" s="46">
        <v>5.3100000000000005E-3</v>
      </c>
      <c r="D3478" s="46">
        <v>1.0620000000000001E-2</v>
      </c>
      <c r="E3478" s="46">
        <v>1.593E-2</v>
      </c>
      <c r="F3478" s="46">
        <v>2.1240000000000002E-2</v>
      </c>
      <c r="G3478" s="46">
        <v>2.6550000000000001E-2</v>
      </c>
      <c r="H3478" s="46">
        <v>3.1859999999999999E-2</v>
      </c>
      <c r="I3478" s="46">
        <v>3.7170000000000009E-2</v>
      </c>
      <c r="J3478" s="46">
        <v>4.2480000000000004E-2</v>
      </c>
      <c r="K3478" s="46">
        <v>4.7790000000000013E-2</v>
      </c>
      <c r="L3478" s="47">
        <v>5.3100000000000008E-2</v>
      </c>
    </row>
    <row r="3479" spans="1:12" ht="12.75">
      <c r="A3479" s="41">
        <v>3426</v>
      </c>
      <c r="B3479" s="49" t="s">
        <v>2230</v>
      </c>
      <c r="C3479" s="46">
        <v>2.8033333333333339E-3</v>
      </c>
      <c r="D3479" s="46">
        <v>5.6066666666666678E-3</v>
      </c>
      <c r="E3479" s="46">
        <v>8.4100000000000008E-3</v>
      </c>
      <c r="F3479" s="46">
        <v>1.1213333333333336E-2</v>
      </c>
      <c r="G3479" s="46">
        <v>1.4016666666666667E-2</v>
      </c>
      <c r="H3479" s="46">
        <v>1.6820000000000002E-2</v>
      </c>
      <c r="I3479" s="46">
        <v>1.9623333333333333E-2</v>
      </c>
      <c r="J3479" s="46">
        <v>2.2426666666666668E-2</v>
      </c>
      <c r="K3479" s="46">
        <v>2.5230000000000002E-2</v>
      </c>
      <c r="L3479" s="47">
        <v>2.8033333333333334E-2</v>
      </c>
    </row>
    <row r="3480" spans="1:12" ht="12.75">
      <c r="A3480" s="41">
        <v>3427</v>
      </c>
      <c r="B3480" s="49" t="s">
        <v>2230</v>
      </c>
      <c r="C3480" s="46">
        <v>6.3833333333333337E-3</v>
      </c>
      <c r="D3480" s="46">
        <v>1.2766666666666667E-2</v>
      </c>
      <c r="E3480" s="46">
        <v>1.915E-2</v>
      </c>
      <c r="F3480" s="46">
        <v>2.5533333333333335E-2</v>
      </c>
      <c r="G3480" s="46">
        <v>3.1916666666666663E-2</v>
      </c>
      <c r="H3480" s="46">
        <v>3.8300000000000001E-2</v>
      </c>
      <c r="I3480" s="46">
        <v>4.4683333333333325E-2</v>
      </c>
      <c r="J3480" s="46">
        <v>5.1066666666666663E-2</v>
      </c>
      <c r="K3480" s="46">
        <v>5.7449999999999987E-2</v>
      </c>
      <c r="L3480" s="47">
        <v>6.3833333333333325E-2</v>
      </c>
    </row>
    <row r="3481" spans="1:12" ht="12.75">
      <c r="A3481" s="41">
        <v>3428</v>
      </c>
      <c r="B3481" s="49" t="s">
        <v>2230</v>
      </c>
      <c r="C3481" s="46">
        <v>4.9733333333333331E-3</v>
      </c>
      <c r="D3481" s="46">
        <v>9.9466666666666662E-3</v>
      </c>
      <c r="E3481" s="46">
        <v>1.4919999999999999E-2</v>
      </c>
      <c r="F3481" s="46">
        <v>1.9893333333333332E-2</v>
      </c>
      <c r="G3481" s="46">
        <v>2.4866666666666669E-2</v>
      </c>
      <c r="H3481" s="46">
        <v>2.9839999999999998E-2</v>
      </c>
      <c r="I3481" s="46">
        <v>3.4813333333333328E-2</v>
      </c>
      <c r="J3481" s="46">
        <v>3.9786666666666665E-2</v>
      </c>
      <c r="K3481" s="46">
        <v>4.4759999999999994E-2</v>
      </c>
      <c r="L3481" s="47">
        <v>4.9733333333333324E-2</v>
      </c>
    </row>
    <row r="3482" spans="1:12" ht="12.75">
      <c r="A3482" s="41">
        <v>3429</v>
      </c>
      <c r="B3482" s="49" t="s">
        <v>2230</v>
      </c>
      <c r="C3482" s="46">
        <v>8.1333333333333344E-4</v>
      </c>
      <c r="D3482" s="46">
        <v>1.6266666666666669E-3</v>
      </c>
      <c r="E3482" s="46">
        <v>2.4400000000000003E-3</v>
      </c>
      <c r="F3482" s="46">
        <v>3.2533333333333338E-3</v>
      </c>
      <c r="G3482" s="46">
        <v>4.0666666666666663E-3</v>
      </c>
      <c r="H3482" s="46">
        <v>4.8799999999999998E-3</v>
      </c>
      <c r="I3482" s="46">
        <v>5.6933333333333332E-3</v>
      </c>
      <c r="J3482" s="46">
        <v>6.5066666666666675E-3</v>
      </c>
      <c r="K3482" s="46">
        <v>7.320000000000001E-3</v>
      </c>
      <c r="L3482" s="47">
        <v>8.1333333333333344E-3</v>
      </c>
    </row>
    <row r="3483" spans="1:12" ht="12.75">
      <c r="A3483" s="41">
        <v>3430</v>
      </c>
      <c r="B3483" s="49" t="s">
        <v>2230</v>
      </c>
      <c r="C3483" s="46">
        <v>2.3333333333333331E-3</v>
      </c>
      <c r="D3483" s="46">
        <v>4.6666666666666662E-3</v>
      </c>
      <c r="E3483" s="46">
        <v>6.9999999999999993E-3</v>
      </c>
      <c r="F3483" s="46">
        <v>9.3333333333333324E-3</v>
      </c>
      <c r="G3483" s="46">
        <v>1.1666666666666665E-2</v>
      </c>
      <c r="H3483" s="46">
        <v>1.3999999999999999E-2</v>
      </c>
      <c r="I3483" s="46">
        <v>1.6333333333333332E-2</v>
      </c>
      <c r="J3483" s="46">
        <v>1.8666666666666665E-2</v>
      </c>
      <c r="K3483" s="46">
        <v>2.0999999999999994E-2</v>
      </c>
      <c r="L3483" s="47">
        <v>2.3333333333333327E-2</v>
      </c>
    </row>
    <row r="3484" spans="1:12" ht="12.75">
      <c r="A3484" s="41">
        <v>3431</v>
      </c>
      <c r="B3484" s="49" t="s">
        <v>2230</v>
      </c>
      <c r="C3484" s="46">
        <v>1.0700000000000002E-3</v>
      </c>
      <c r="D3484" s="46">
        <v>2.1400000000000004E-3</v>
      </c>
      <c r="E3484" s="46">
        <v>3.2100000000000006E-3</v>
      </c>
      <c r="F3484" s="46">
        <v>4.2800000000000008E-3</v>
      </c>
      <c r="G3484" s="46">
        <v>5.3500000000000006E-3</v>
      </c>
      <c r="H3484" s="46">
        <v>6.4200000000000004E-3</v>
      </c>
      <c r="I3484" s="46">
        <v>7.4900000000000001E-3</v>
      </c>
      <c r="J3484" s="46">
        <v>8.5599999999999999E-3</v>
      </c>
      <c r="K3484" s="46">
        <v>9.6299999999999997E-3</v>
      </c>
      <c r="L3484" s="47">
        <v>1.0699999999999999E-2</v>
      </c>
    </row>
    <row r="3485" spans="1:12" ht="12.75">
      <c r="A3485" s="41">
        <v>3432</v>
      </c>
      <c r="B3485" s="49" t="s">
        <v>2230</v>
      </c>
      <c r="C3485" s="46">
        <v>3.1099999999999999E-3</v>
      </c>
      <c r="D3485" s="46">
        <v>6.2199999999999998E-3</v>
      </c>
      <c r="E3485" s="46">
        <v>9.3299999999999998E-3</v>
      </c>
      <c r="F3485" s="46">
        <v>1.244E-2</v>
      </c>
      <c r="G3485" s="46">
        <v>1.555E-2</v>
      </c>
      <c r="H3485" s="46">
        <v>1.866E-2</v>
      </c>
      <c r="I3485" s="46">
        <v>2.1769999999999998E-2</v>
      </c>
      <c r="J3485" s="46">
        <v>2.4879999999999999E-2</v>
      </c>
      <c r="K3485" s="46">
        <v>2.7990000000000001E-2</v>
      </c>
      <c r="L3485" s="47">
        <v>3.1099999999999999E-2</v>
      </c>
    </row>
    <row r="3486" spans="1:12" ht="12.75">
      <c r="A3486" s="41">
        <v>3433</v>
      </c>
      <c r="B3486" s="49" t="s">
        <v>2230</v>
      </c>
      <c r="C3486" s="46">
        <v>6.2366666666666664E-3</v>
      </c>
      <c r="D3486" s="46">
        <v>1.2473333333333333E-2</v>
      </c>
      <c r="E3486" s="46">
        <v>1.8709999999999997E-2</v>
      </c>
      <c r="F3486" s="46">
        <v>2.4946666666666666E-2</v>
      </c>
      <c r="G3486" s="46">
        <v>3.1183333333333334E-2</v>
      </c>
      <c r="H3486" s="46">
        <v>3.7419999999999995E-2</v>
      </c>
      <c r="I3486" s="46">
        <v>4.3656666666666663E-2</v>
      </c>
      <c r="J3486" s="46">
        <v>4.9893333333333331E-2</v>
      </c>
      <c r="K3486" s="46">
        <v>5.6129999999999992E-2</v>
      </c>
      <c r="L3486" s="47">
        <v>6.2366666666666654E-2</v>
      </c>
    </row>
    <row r="3487" spans="1:12" ht="12.75">
      <c r="A3487" s="41">
        <v>3434</v>
      </c>
      <c r="B3487" s="49" t="s">
        <v>2230</v>
      </c>
      <c r="C3487" s="46">
        <v>1.1866666666666666E-3</v>
      </c>
      <c r="D3487" s="46">
        <v>2.3733333333333332E-3</v>
      </c>
      <c r="E3487" s="46">
        <v>3.5599999999999998E-3</v>
      </c>
      <c r="F3487" s="46">
        <v>4.7466666666666664E-3</v>
      </c>
      <c r="G3487" s="46">
        <v>5.9333333333333339E-3</v>
      </c>
      <c r="H3487" s="46">
        <v>7.1200000000000013E-3</v>
      </c>
      <c r="I3487" s="46">
        <v>8.3066666666666671E-3</v>
      </c>
      <c r="J3487" s="46">
        <v>9.4933333333333345E-3</v>
      </c>
      <c r="K3487" s="46">
        <v>1.0680000000000002E-2</v>
      </c>
      <c r="L3487" s="47">
        <v>1.1866666666666668E-2</v>
      </c>
    </row>
    <row r="3488" spans="1:12" ht="12.75">
      <c r="A3488" s="41">
        <v>3435</v>
      </c>
      <c r="B3488" s="49" t="s">
        <v>2230</v>
      </c>
      <c r="C3488" s="46">
        <v>1.1713333333333333E-2</v>
      </c>
      <c r="D3488" s="46">
        <v>2.3426666666666665E-2</v>
      </c>
      <c r="E3488" s="46">
        <v>3.5139999999999998E-2</v>
      </c>
      <c r="F3488" s="46">
        <v>4.685333333333333E-2</v>
      </c>
      <c r="G3488" s="46">
        <v>5.856666666666667E-2</v>
      </c>
      <c r="H3488" s="46">
        <v>7.0279999999999995E-2</v>
      </c>
      <c r="I3488" s="46">
        <v>8.1993333333333321E-2</v>
      </c>
      <c r="J3488" s="46">
        <v>9.370666666666666E-2</v>
      </c>
      <c r="K3488" s="46">
        <v>0.10541999999999999</v>
      </c>
      <c r="L3488" s="47">
        <v>0.11713333333333334</v>
      </c>
    </row>
    <row r="3489" spans="1:12" ht="12.75">
      <c r="A3489" s="41">
        <v>3436</v>
      </c>
      <c r="B3489" s="49" t="s">
        <v>2230</v>
      </c>
      <c r="C3489" s="46">
        <v>2.4200000000000003E-3</v>
      </c>
      <c r="D3489" s="46">
        <v>4.8400000000000006E-3</v>
      </c>
      <c r="E3489" s="46">
        <v>7.2600000000000008E-3</v>
      </c>
      <c r="F3489" s="46">
        <v>9.6800000000000011E-3</v>
      </c>
      <c r="G3489" s="46">
        <v>1.21E-2</v>
      </c>
      <c r="H3489" s="46">
        <v>1.4519999999999998E-2</v>
      </c>
      <c r="I3489" s="46">
        <v>1.6939999999999997E-2</v>
      </c>
      <c r="J3489" s="46">
        <v>1.9359999999999999E-2</v>
      </c>
      <c r="K3489" s="46">
        <v>2.1779999999999997E-2</v>
      </c>
      <c r="L3489" s="47">
        <v>2.4199999999999999E-2</v>
      </c>
    </row>
    <row r="3490" spans="1:12" ht="12.75">
      <c r="A3490" s="41">
        <v>3437</v>
      </c>
      <c r="B3490" s="49" t="s">
        <v>2230</v>
      </c>
      <c r="C3490" s="46">
        <v>5.3766666666666667E-3</v>
      </c>
      <c r="D3490" s="46">
        <v>1.0753333333333333E-2</v>
      </c>
      <c r="E3490" s="46">
        <v>1.6129999999999999E-2</v>
      </c>
      <c r="F3490" s="46">
        <v>2.1506666666666667E-2</v>
      </c>
      <c r="G3490" s="46">
        <v>2.6883333333333332E-2</v>
      </c>
      <c r="H3490" s="46">
        <v>3.2259999999999997E-2</v>
      </c>
      <c r="I3490" s="46">
        <v>3.7636666666666665E-2</v>
      </c>
      <c r="J3490" s="46">
        <v>4.3013333333333334E-2</v>
      </c>
      <c r="K3490" s="46">
        <v>4.8390000000000002E-2</v>
      </c>
      <c r="L3490" s="47">
        <v>5.3766666666666671E-2</v>
      </c>
    </row>
    <row r="3491" spans="1:12" ht="12.75">
      <c r="A3491" s="41">
        <v>3438</v>
      </c>
      <c r="B3491" s="49" t="s">
        <v>2230</v>
      </c>
      <c r="C3491" s="46">
        <v>2.1833333333333336E-3</v>
      </c>
      <c r="D3491" s="46">
        <v>4.3666666666666671E-3</v>
      </c>
      <c r="E3491" s="46">
        <v>6.5500000000000003E-3</v>
      </c>
      <c r="F3491" s="46">
        <v>8.7333333333333343E-3</v>
      </c>
      <c r="G3491" s="46">
        <v>1.0916666666666667E-2</v>
      </c>
      <c r="H3491" s="46">
        <v>1.3100000000000001E-2</v>
      </c>
      <c r="I3491" s="46">
        <v>1.5283333333333335E-2</v>
      </c>
      <c r="J3491" s="46">
        <v>1.7466666666666669E-2</v>
      </c>
      <c r="K3491" s="46">
        <v>1.9650000000000001E-2</v>
      </c>
      <c r="L3491" s="47">
        <v>2.1833333333333333E-2</v>
      </c>
    </row>
    <row r="3492" spans="1:12" ht="12.75">
      <c r="A3492" s="41">
        <v>3439</v>
      </c>
      <c r="B3492" s="49" t="s">
        <v>2230</v>
      </c>
      <c r="C3492" s="46">
        <v>1.17E-3</v>
      </c>
      <c r="D3492" s="46">
        <v>2.3400000000000001E-3</v>
      </c>
      <c r="E3492" s="46">
        <v>3.5100000000000001E-3</v>
      </c>
      <c r="F3492" s="46">
        <v>4.6800000000000001E-3</v>
      </c>
      <c r="G3492" s="46">
        <v>5.8499999999999993E-3</v>
      </c>
      <c r="H3492" s="46">
        <v>7.0200000000000002E-3</v>
      </c>
      <c r="I3492" s="46">
        <v>8.1900000000000011E-3</v>
      </c>
      <c r="J3492" s="46">
        <v>9.3600000000000003E-3</v>
      </c>
      <c r="K3492" s="46">
        <v>1.0530000000000001E-2</v>
      </c>
      <c r="L3492" s="47">
        <v>1.1700000000000002E-2</v>
      </c>
    </row>
    <row r="3493" spans="1:12" ht="12.75">
      <c r="A3493" s="41">
        <v>3440</v>
      </c>
      <c r="B3493" s="49" t="s">
        <v>2230</v>
      </c>
      <c r="C3493" s="46">
        <v>9.1666666666666665E-4</v>
      </c>
      <c r="D3493" s="46">
        <v>1.8333333333333333E-3</v>
      </c>
      <c r="E3493" s="46">
        <v>2.7499999999999998E-3</v>
      </c>
      <c r="F3493" s="46">
        <v>3.6666666666666666E-3</v>
      </c>
      <c r="G3493" s="46">
        <v>4.5833333333333334E-3</v>
      </c>
      <c r="H3493" s="46">
        <v>5.4999999999999997E-3</v>
      </c>
      <c r="I3493" s="46">
        <v>6.416666666666666E-3</v>
      </c>
      <c r="J3493" s="46">
        <v>7.3333333333333323E-3</v>
      </c>
      <c r="K3493" s="46">
        <v>8.2499999999999987E-3</v>
      </c>
      <c r="L3493" s="47">
        <v>9.166666666666665E-3</v>
      </c>
    </row>
    <row r="3494" spans="1:12" ht="12.75">
      <c r="A3494" s="41">
        <v>3441</v>
      </c>
      <c r="B3494" s="49" t="s">
        <v>2230</v>
      </c>
      <c r="C3494" s="46">
        <v>3.6733333333333327E-3</v>
      </c>
      <c r="D3494" s="46">
        <v>7.3466666666666654E-3</v>
      </c>
      <c r="E3494" s="46">
        <v>1.1019999999999999E-2</v>
      </c>
      <c r="F3494" s="46">
        <v>1.4693333333333331E-2</v>
      </c>
      <c r="G3494" s="46">
        <v>1.8366666666666663E-2</v>
      </c>
      <c r="H3494" s="46">
        <v>2.2039999999999997E-2</v>
      </c>
      <c r="I3494" s="46">
        <v>2.5713333333333331E-2</v>
      </c>
      <c r="J3494" s="46">
        <v>2.9386666666666665E-2</v>
      </c>
      <c r="K3494" s="46">
        <v>3.3059999999999999E-2</v>
      </c>
      <c r="L3494" s="47">
        <v>3.6733333333333333E-2</v>
      </c>
    </row>
    <row r="3495" spans="1:12" ht="12.75">
      <c r="A3495" s="41">
        <v>3442</v>
      </c>
      <c r="B3495" s="49" t="s">
        <v>2249</v>
      </c>
      <c r="C3495" s="46">
        <v>4.8666666666666661E-4</v>
      </c>
      <c r="D3495" s="46">
        <v>9.7333333333333321E-4</v>
      </c>
      <c r="E3495" s="46">
        <v>1.4599999999999999E-3</v>
      </c>
      <c r="F3495" s="46">
        <v>1.9466666666666664E-3</v>
      </c>
      <c r="G3495" s="46">
        <v>2.4333333333333334E-3</v>
      </c>
      <c r="H3495" s="46">
        <v>2.9199999999999999E-3</v>
      </c>
      <c r="I3495" s="46">
        <v>3.4066666666666664E-3</v>
      </c>
      <c r="J3495" s="46">
        <v>3.8933333333333328E-3</v>
      </c>
      <c r="K3495" s="46">
        <v>4.3800000000000002E-3</v>
      </c>
      <c r="L3495" s="47">
        <v>4.8666666666666667E-3</v>
      </c>
    </row>
    <row r="3496" spans="1:12" ht="12.75">
      <c r="A3496" s="41">
        <v>3443</v>
      </c>
      <c r="B3496" s="49" t="s">
        <v>2114</v>
      </c>
      <c r="C3496" s="46">
        <v>9.1833333333333315E-3</v>
      </c>
      <c r="D3496" s="46">
        <v>1.8366666666666663E-2</v>
      </c>
      <c r="E3496" s="46">
        <v>2.7549999999999995E-2</v>
      </c>
      <c r="F3496" s="46">
        <v>3.6733333333333326E-2</v>
      </c>
      <c r="G3496" s="46">
        <v>4.5916666666666661E-2</v>
      </c>
      <c r="H3496" s="46">
        <v>5.5099999999999996E-2</v>
      </c>
      <c r="I3496" s="46">
        <v>6.4283333333333331E-2</v>
      </c>
      <c r="J3496" s="46">
        <v>7.3466666666666666E-2</v>
      </c>
      <c r="K3496" s="46">
        <v>8.2650000000000001E-2</v>
      </c>
      <c r="L3496" s="47">
        <v>9.1833333333333336E-2</v>
      </c>
    </row>
    <row r="3497" spans="1:12" ht="12.75">
      <c r="A3497" s="41">
        <v>3444</v>
      </c>
      <c r="B3497" s="49" t="s">
        <v>2184</v>
      </c>
      <c r="C3497" s="46">
        <v>3.6400000000000002E-2</v>
      </c>
      <c r="D3497" s="46">
        <v>7.2800000000000004E-2</v>
      </c>
      <c r="E3497" s="46">
        <v>0.10920000000000001</v>
      </c>
      <c r="F3497" s="46">
        <v>0.14560000000000001</v>
      </c>
      <c r="G3497" s="46">
        <v>0.182</v>
      </c>
      <c r="H3497" s="46">
        <v>0.21839999999999998</v>
      </c>
      <c r="I3497" s="46">
        <v>0.25479999999999997</v>
      </c>
      <c r="J3497" s="46">
        <v>0.29119999999999996</v>
      </c>
      <c r="K3497" s="46">
        <v>0.32759999999999995</v>
      </c>
      <c r="L3497" s="47">
        <v>0.36399999999999993</v>
      </c>
    </row>
    <row r="3498" spans="1:12" ht="12.75">
      <c r="A3498" s="41">
        <v>3445</v>
      </c>
      <c r="B3498" s="49" t="s">
        <v>2250</v>
      </c>
      <c r="C3498" s="46">
        <v>1.7633333333333338E-3</v>
      </c>
      <c r="D3498" s="46">
        <v>3.5266666666666675E-3</v>
      </c>
      <c r="E3498" s="46">
        <v>5.2900000000000013E-3</v>
      </c>
      <c r="F3498" s="46">
        <v>7.0533333333333351E-3</v>
      </c>
      <c r="G3498" s="46">
        <v>8.8166666666666671E-3</v>
      </c>
      <c r="H3498" s="46">
        <v>1.0580000000000001E-2</v>
      </c>
      <c r="I3498" s="46">
        <v>1.2343333333333335E-2</v>
      </c>
      <c r="J3498" s="46">
        <v>1.410666666666667E-2</v>
      </c>
      <c r="K3498" s="46">
        <v>1.5870000000000002E-2</v>
      </c>
      <c r="L3498" s="47">
        <v>1.7633333333333338E-2</v>
      </c>
    </row>
    <row r="3499" spans="1:12" ht="12.75">
      <c r="A3499" s="41">
        <v>3446</v>
      </c>
      <c r="B3499" s="49" t="s">
        <v>2250</v>
      </c>
      <c r="C3499" s="46">
        <v>1.3900000000000002E-3</v>
      </c>
      <c r="D3499" s="46">
        <v>2.7800000000000004E-3</v>
      </c>
      <c r="E3499" s="46">
        <v>4.1700000000000001E-3</v>
      </c>
      <c r="F3499" s="46">
        <v>5.5600000000000007E-3</v>
      </c>
      <c r="G3499" s="46">
        <v>6.9500000000000013E-3</v>
      </c>
      <c r="H3499" s="46">
        <v>8.3400000000000002E-3</v>
      </c>
      <c r="I3499" s="46">
        <v>9.7300000000000008E-3</v>
      </c>
      <c r="J3499" s="46">
        <v>1.1120000000000001E-2</v>
      </c>
      <c r="K3499" s="46">
        <v>1.251E-2</v>
      </c>
      <c r="L3499" s="47">
        <v>1.3899999999999999E-2</v>
      </c>
    </row>
    <row r="3500" spans="1:12" ht="12.75">
      <c r="A3500" s="41">
        <v>3447</v>
      </c>
      <c r="B3500" s="49" t="s">
        <v>2251</v>
      </c>
      <c r="C3500" s="46">
        <v>2.1666666666666666E-4</v>
      </c>
      <c r="D3500" s="46">
        <v>4.3333333333333331E-4</v>
      </c>
      <c r="E3500" s="46">
        <v>6.4999999999999997E-4</v>
      </c>
      <c r="F3500" s="46">
        <v>8.6666666666666663E-4</v>
      </c>
      <c r="G3500" s="46">
        <v>1.0833333333333333E-3</v>
      </c>
      <c r="H3500" s="46">
        <v>1.2999999999999999E-3</v>
      </c>
      <c r="I3500" s="46">
        <v>1.5166666666666666E-3</v>
      </c>
      <c r="J3500" s="46">
        <v>1.7333333333333333E-3</v>
      </c>
      <c r="K3500" s="46">
        <v>1.9499999999999999E-3</v>
      </c>
      <c r="L3500" s="47">
        <v>2.1666666666666666E-3</v>
      </c>
    </row>
    <row r="3501" spans="1:12" ht="12.75">
      <c r="A3501" s="41">
        <v>3448</v>
      </c>
      <c r="B3501" s="49" t="s">
        <v>2251</v>
      </c>
      <c r="C3501" s="46">
        <v>5.9899999999999997E-3</v>
      </c>
      <c r="D3501" s="46">
        <v>1.1979999999999999E-2</v>
      </c>
      <c r="E3501" s="46">
        <v>1.797E-2</v>
      </c>
      <c r="F3501" s="46">
        <v>2.3959999999999999E-2</v>
      </c>
      <c r="G3501" s="46">
        <v>2.9950000000000001E-2</v>
      </c>
      <c r="H3501" s="46">
        <v>3.594E-2</v>
      </c>
      <c r="I3501" s="46">
        <v>4.1930000000000009E-2</v>
      </c>
      <c r="J3501" s="46">
        <v>4.7920000000000004E-2</v>
      </c>
      <c r="K3501" s="46">
        <v>5.3910000000000013E-2</v>
      </c>
      <c r="L3501" s="47">
        <v>5.9900000000000009E-2</v>
      </c>
    </row>
    <row r="3502" spans="1:12" ht="12.75">
      <c r="A3502" s="41">
        <v>3449</v>
      </c>
      <c r="B3502" s="49" t="s">
        <v>2251</v>
      </c>
      <c r="C3502" s="46">
        <v>3.6266666666666669E-3</v>
      </c>
      <c r="D3502" s="46">
        <v>7.2533333333333339E-3</v>
      </c>
      <c r="E3502" s="46">
        <v>1.0880000000000001E-2</v>
      </c>
      <c r="F3502" s="46">
        <v>1.4506666666666668E-2</v>
      </c>
      <c r="G3502" s="46">
        <v>1.8133333333333335E-2</v>
      </c>
      <c r="H3502" s="46">
        <v>2.1759999999999998E-2</v>
      </c>
      <c r="I3502" s="46">
        <v>2.5386666666666665E-2</v>
      </c>
      <c r="J3502" s="46">
        <v>2.9013333333333335E-2</v>
      </c>
      <c r="K3502" s="46">
        <v>3.2640000000000002E-2</v>
      </c>
      <c r="L3502" s="47">
        <v>3.6266666666666669E-2</v>
      </c>
    </row>
    <row r="3503" spans="1:12" ht="12.75">
      <c r="A3503" s="41">
        <v>3450</v>
      </c>
      <c r="B3503" s="49" t="s">
        <v>2190</v>
      </c>
      <c r="C3503" s="46">
        <v>2.4599999999999995E-3</v>
      </c>
      <c r="D3503" s="46">
        <v>4.919999999999999E-3</v>
      </c>
      <c r="E3503" s="46">
        <v>7.3799999999999985E-3</v>
      </c>
      <c r="F3503" s="46">
        <v>9.8399999999999981E-3</v>
      </c>
      <c r="G3503" s="46">
        <v>1.2299999999999998E-2</v>
      </c>
      <c r="H3503" s="46">
        <v>1.4759999999999997E-2</v>
      </c>
      <c r="I3503" s="46">
        <v>1.7219999999999996E-2</v>
      </c>
      <c r="J3503" s="46">
        <v>1.9679999999999996E-2</v>
      </c>
      <c r="K3503" s="46">
        <v>2.2139999999999993E-2</v>
      </c>
      <c r="L3503" s="47">
        <v>2.459999999999999E-2</v>
      </c>
    </row>
    <row r="3504" spans="1:12" ht="12.75">
      <c r="A3504" s="41">
        <v>3451</v>
      </c>
      <c r="B3504" s="49" t="s">
        <v>2252</v>
      </c>
      <c r="C3504" s="46">
        <v>3.5333333333333341E-3</v>
      </c>
      <c r="D3504" s="46">
        <v>7.0666666666666681E-3</v>
      </c>
      <c r="E3504" s="46">
        <v>1.0600000000000002E-2</v>
      </c>
      <c r="F3504" s="46">
        <v>1.4133333333333336E-2</v>
      </c>
      <c r="G3504" s="46">
        <v>1.7666666666666671E-2</v>
      </c>
      <c r="H3504" s="46">
        <v>2.1200000000000004E-2</v>
      </c>
      <c r="I3504" s="46">
        <v>2.4733333333333336E-2</v>
      </c>
      <c r="J3504" s="46">
        <v>2.8266666666666669E-2</v>
      </c>
      <c r="K3504" s="46">
        <v>3.1800000000000002E-2</v>
      </c>
      <c r="L3504" s="47">
        <v>3.5333333333333335E-2</v>
      </c>
    </row>
    <row r="3505" spans="1:12" ht="12.75">
      <c r="A3505" s="41">
        <v>3452</v>
      </c>
      <c r="B3505" s="49" t="s">
        <v>2252</v>
      </c>
      <c r="C3505" s="46">
        <v>1.9200000000000003E-3</v>
      </c>
      <c r="D3505" s="46">
        <v>3.8400000000000005E-3</v>
      </c>
      <c r="E3505" s="46">
        <v>5.7600000000000012E-3</v>
      </c>
      <c r="F3505" s="46">
        <v>7.6800000000000011E-3</v>
      </c>
      <c r="G3505" s="46">
        <v>9.6000000000000009E-3</v>
      </c>
      <c r="H3505" s="46">
        <v>1.1520000000000001E-2</v>
      </c>
      <c r="I3505" s="46">
        <v>1.3440000000000001E-2</v>
      </c>
      <c r="J3505" s="46">
        <v>1.5360000000000002E-2</v>
      </c>
      <c r="K3505" s="46">
        <v>1.728E-2</v>
      </c>
      <c r="L3505" s="47">
        <v>1.9200000000000002E-2</v>
      </c>
    </row>
    <row r="3506" spans="1:12" ht="12.75">
      <c r="A3506" s="41">
        <v>3453</v>
      </c>
      <c r="B3506" s="49" t="s">
        <v>2253</v>
      </c>
      <c r="C3506" s="46">
        <v>1.2500000000000001E-2</v>
      </c>
      <c r="D3506" s="46">
        <v>2.5000000000000001E-2</v>
      </c>
      <c r="E3506" s="46">
        <v>3.7500000000000006E-2</v>
      </c>
      <c r="F3506" s="46">
        <v>0.05</v>
      </c>
      <c r="G3506" s="46">
        <v>6.25E-2</v>
      </c>
      <c r="H3506" s="46">
        <v>7.4999999999999997E-2</v>
      </c>
      <c r="I3506" s="46">
        <v>8.7499999999999994E-2</v>
      </c>
      <c r="J3506" s="46">
        <v>0.1</v>
      </c>
      <c r="K3506" s="46">
        <v>0.11249999999999999</v>
      </c>
      <c r="L3506" s="47">
        <v>0.125</v>
      </c>
    </row>
    <row r="3507" spans="1:12" ht="12.75">
      <c r="A3507" s="41">
        <v>3454</v>
      </c>
      <c r="B3507" s="49" t="s">
        <v>2114</v>
      </c>
      <c r="C3507" s="46">
        <v>9.2066666666666686E-3</v>
      </c>
      <c r="D3507" s="46">
        <v>1.8413333333333337E-2</v>
      </c>
      <c r="E3507" s="46">
        <v>2.7620000000000006E-2</v>
      </c>
      <c r="F3507" s="46">
        <v>3.6826666666666674E-2</v>
      </c>
      <c r="G3507" s="46">
        <v>4.6033333333333336E-2</v>
      </c>
      <c r="H3507" s="46">
        <v>5.5239999999999997E-2</v>
      </c>
      <c r="I3507" s="46">
        <v>6.4446666666666666E-2</v>
      </c>
      <c r="J3507" s="46">
        <v>7.3653333333333335E-2</v>
      </c>
      <c r="K3507" s="46">
        <v>8.2859999999999989E-2</v>
      </c>
      <c r="L3507" s="47">
        <v>9.2066666666666658E-2</v>
      </c>
    </row>
    <row r="3508" spans="1:12" ht="12.75">
      <c r="A3508" s="41">
        <v>3455</v>
      </c>
      <c r="B3508" s="49" t="s">
        <v>2254</v>
      </c>
      <c r="C3508" s="46">
        <v>1.3900000000000002E-3</v>
      </c>
      <c r="D3508" s="46">
        <v>2.7800000000000004E-3</v>
      </c>
      <c r="E3508" s="46">
        <v>4.1700000000000001E-3</v>
      </c>
      <c r="F3508" s="46">
        <v>5.5600000000000007E-3</v>
      </c>
      <c r="G3508" s="46">
        <v>6.9500000000000013E-3</v>
      </c>
      <c r="H3508" s="46">
        <v>8.3400000000000002E-3</v>
      </c>
      <c r="I3508" s="46">
        <v>9.7300000000000008E-3</v>
      </c>
      <c r="J3508" s="46">
        <v>1.1120000000000001E-2</v>
      </c>
      <c r="K3508" s="46">
        <v>1.251E-2</v>
      </c>
      <c r="L3508" s="47">
        <v>1.3899999999999999E-2</v>
      </c>
    </row>
    <row r="3509" spans="1:12" ht="12.75">
      <c r="A3509" s="41">
        <v>3456</v>
      </c>
      <c r="B3509" s="49" t="s">
        <v>2254</v>
      </c>
      <c r="C3509" s="46">
        <v>3.7733333333333334E-3</v>
      </c>
      <c r="D3509" s="46">
        <v>7.5466666666666668E-3</v>
      </c>
      <c r="E3509" s="46">
        <v>1.132E-2</v>
      </c>
      <c r="F3509" s="46">
        <v>1.5093333333333334E-2</v>
      </c>
      <c r="G3509" s="46">
        <v>1.8866666666666667E-2</v>
      </c>
      <c r="H3509" s="46">
        <v>2.264E-2</v>
      </c>
      <c r="I3509" s="46">
        <v>2.6413333333333334E-2</v>
      </c>
      <c r="J3509" s="46">
        <v>3.0186666666666667E-2</v>
      </c>
      <c r="K3509" s="46">
        <v>3.3960000000000004E-2</v>
      </c>
      <c r="L3509" s="47">
        <v>3.7733333333333334E-2</v>
      </c>
    </row>
    <row r="3510" spans="1:12" ht="12.75">
      <c r="A3510" s="41">
        <v>3457</v>
      </c>
      <c r="B3510" s="49" t="s">
        <v>2255</v>
      </c>
      <c r="C3510" s="46">
        <v>9.1733333333333354E-3</v>
      </c>
      <c r="D3510" s="46">
        <v>1.8346666666666671E-2</v>
      </c>
      <c r="E3510" s="46">
        <v>2.7520000000000006E-2</v>
      </c>
      <c r="F3510" s="46">
        <v>3.6693333333333342E-2</v>
      </c>
      <c r="G3510" s="46">
        <v>4.5866666666666667E-2</v>
      </c>
      <c r="H3510" s="46">
        <v>5.5040000000000006E-2</v>
      </c>
      <c r="I3510" s="46">
        <v>6.4213333333333331E-2</v>
      </c>
      <c r="J3510" s="46">
        <v>7.3386666666666669E-2</v>
      </c>
      <c r="K3510" s="46">
        <v>8.2559999999999995E-2</v>
      </c>
      <c r="L3510" s="47">
        <v>9.1733333333333333E-2</v>
      </c>
    </row>
    <row r="3511" spans="1:12" ht="12.75">
      <c r="A3511" s="41">
        <v>3458</v>
      </c>
      <c r="B3511" s="49" t="s">
        <v>2256</v>
      </c>
      <c r="C3511" s="46">
        <v>1.4833333333333335E-3</v>
      </c>
      <c r="D3511" s="46">
        <v>2.9666666666666669E-3</v>
      </c>
      <c r="E3511" s="46">
        <v>4.4500000000000008E-3</v>
      </c>
      <c r="F3511" s="46">
        <v>5.9333333333333339E-3</v>
      </c>
      <c r="G3511" s="46">
        <v>7.4166666666666669E-3</v>
      </c>
      <c r="H3511" s="46">
        <v>8.9000000000000017E-3</v>
      </c>
      <c r="I3511" s="46">
        <v>1.0383333333333335E-2</v>
      </c>
      <c r="J3511" s="46">
        <v>1.1866666666666668E-2</v>
      </c>
      <c r="K3511" s="46">
        <v>1.3350000000000002E-2</v>
      </c>
      <c r="L3511" s="47">
        <v>1.4833333333333337E-2</v>
      </c>
    </row>
    <row r="3512" spans="1:12" ht="12.75">
      <c r="A3512" s="41">
        <v>3459</v>
      </c>
      <c r="B3512" s="49" t="s">
        <v>2257</v>
      </c>
      <c r="C3512" s="46">
        <v>1.5933333333333333E-3</v>
      </c>
      <c r="D3512" s="46">
        <v>3.1866666666666666E-3</v>
      </c>
      <c r="E3512" s="46">
        <v>4.7799999999999995E-3</v>
      </c>
      <c r="F3512" s="46">
        <v>6.3733333333333333E-3</v>
      </c>
      <c r="G3512" s="46">
        <v>7.966666666666667E-3</v>
      </c>
      <c r="H3512" s="46">
        <v>9.5599999999999991E-3</v>
      </c>
      <c r="I3512" s="46">
        <v>1.1153333333333333E-2</v>
      </c>
      <c r="J3512" s="46">
        <v>1.2746666666666667E-2</v>
      </c>
      <c r="K3512" s="46">
        <v>1.4339999999999999E-2</v>
      </c>
      <c r="L3512" s="47">
        <v>1.5933333333333331E-2</v>
      </c>
    </row>
    <row r="3513" spans="1:12" ht="12.75">
      <c r="A3513" s="41">
        <v>3460</v>
      </c>
      <c r="B3513" s="49" t="s">
        <v>2257</v>
      </c>
      <c r="C3513" s="46">
        <v>6.9633333333333344E-3</v>
      </c>
      <c r="D3513" s="46">
        <v>1.3926666666666669E-2</v>
      </c>
      <c r="E3513" s="46">
        <v>2.0890000000000002E-2</v>
      </c>
      <c r="F3513" s="46">
        <v>2.7853333333333338E-2</v>
      </c>
      <c r="G3513" s="46">
        <v>3.4816666666666669E-2</v>
      </c>
      <c r="H3513" s="46">
        <v>4.1779999999999998E-2</v>
      </c>
      <c r="I3513" s="46">
        <v>4.8743333333333333E-2</v>
      </c>
      <c r="J3513" s="46">
        <v>5.5706666666666668E-2</v>
      </c>
      <c r="K3513" s="46">
        <v>6.2670000000000003E-2</v>
      </c>
      <c r="L3513" s="47">
        <v>6.9633333333333325E-2</v>
      </c>
    </row>
    <row r="3514" spans="1:12" ht="12.75">
      <c r="A3514" s="41">
        <v>3461</v>
      </c>
      <c r="B3514" s="49" t="s">
        <v>2258</v>
      </c>
      <c r="C3514" s="46">
        <v>2.4000000000000002E-3</v>
      </c>
      <c r="D3514" s="46">
        <v>4.8000000000000004E-3</v>
      </c>
      <c r="E3514" s="46">
        <v>7.2000000000000007E-3</v>
      </c>
      <c r="F3514" s="46">
        <v>9.6000000000000009E-3</v>
      </c>
      <c r="G3514" s="46">
        <v>1.2E-2</v>
      </c>
      <c r="H3514" s="46">
        <v>1.4400000000000001E-2</v>
      </c>
      <c r="I3514" s="46">
        <v>1.6800000000000002E-2</v>
      </c>
      <c r="J3514" s="46">
        <v>1.9200000000000002E-2</v>
      </c>
      <c r="K3514" s="46">
        <v>2.1600000000000005E-2</v>
      </c>
      <c r="L3514" s="47">
        <v>2.4000000000000007E-2</v>
      </c>
    </row>
    <row r="3515" spans="1:12" ht="12.75">
      <c r="A3515" s="41">
        <v>3462</v>
      </c>
      <c r="B3515" s="49" t="s">
        <v>2259</v>
      </c>
      <c r="C3515" s="46">
        <v>3.7766666666666665E-3</v>
      </c>
      <c r="D3515" s="46">
        <v>7.5533333333333329E-3</v>
      </c>
      <c r="E3515" s="46">
        <v>1.133E-2</v>
      </c>
      <c r="F3515" s="46">
        <v>1.5106666666666666E-2</v>
      </c>
      <c r="G3515" s="46">
        <v>1.8883333333333335E-2</v>
      </c>
      <c r="H3515" s="46">
        <v>2.266E-2</v>
      </c>
      <c r="I3515" s="46">
        <v>2.6436666666666671E-2</v>
      </c>
      <c r="J3515" s="46">
        <v>3.0213333333333335E-2</v>
      </c>
      <c r="K3515" s="46">
        <v>3.3990000000000006E-2</v>
      </c>
      <c r="L3515" s="47">
        <v>3.7766666666666671E-2</v>
      </c>
    </row>
    <row r="3516" spans="1:12" ht="12.75">
      <c r="A3516" s="41">
        <v>3463</v>
      </c>
      <c r="B3516" s="49" t="s">
        <v>2260</v>
      </c>
      <c r="C3516" s="46">
        <v>1.09E-3</v>
      </c>
      <c r="D3516" s="46">
        <v>2.1800000000000001E-3</v>
      </c>
      <c r="E3516" s="46">
        <v>3.2700000000000003E-3</v>
      </c>
      <c r="F3516" s="46">
        <v>4.3600000000000002E-3</v>
      </c>
      <c r="G3516" s="46">
        <v>5.45E-3</v>
      </c>
      <c r="H3516" s="46">
        <v>6.5400000000000007E-3</v>
      </c>
      <c r="I3516" s="46">
        <v>7.6299999999999996E-3</v>
      </c>
      <c r="J3516" s="46">
        <v>8.7200000000000003E-3</v>
      </c>
      <c r="K3516" s="46">
        <v>9.810000000000001E-3</v>
      </c>
      <c r="L3516" s="47">
        <v>1.0900000000000002E-2</v>
      </c>
    </row>
    <row r="3517" spans="1:12" ht="12.75">
      <c r="A3517" s="41">
        <v>3464</v>
      </c>
      <c r="B3517" s="49" t="s">
        <v>2261</v>
      </c>
      <c r="C3517" s="46">
        <v>9.6100000000000005E-3</v>
      </c>
      <c r="D3517" s="46">
        <v>1.9220000000000001E-2</v>
      </c>
      <c r="E3517" s="46">
        <v>2.8830000000000001E-2</v>
      </c>
      <c r="F3517" s="46">
        <v>3.8440000000000002E-2</v>
      </c>
      <c r="G3517" s="46">
        <v>4.8049999999999995E-2</v>
      </c>
      <c r="H3517" s="46">
        <v>5.7659999999999989E-2</v>
      </c>
      <c r="I3517" s="46">
        <v>6.7269999999999996E-2</v>
      </c>
      <c r="J3517" s="46">
        <v>7.687999999999999E-2</v>
      </c>
      <c r="K3517" s="46">
        <v>8.6489999999999984E-2</v>
      </c>
      <c r="L3517" s="47">
        <v>9.6099999999999991E-2</v>
      </c>
    </row>
    <row r="3518" spans="1:12" ht="12.75">
      <c r="A3518" s="41">
        <v>3465</v>
      </c>
      <c r="B3518" s="49" t="s">
        <v>2262</v>
      </c>
      <c r="C3518" s="46">
        <v>9.766666666666667E-4</v>
      </c>
      <c r="D3518" s="46">
        <v>1.9533333333333334E-3</v>
      </c>
      <c r="E3518" s="46">
        <v>2.9300000000000003E-3</v>
      </c>
      <c r="F3518" s="46">
        <v>3.9066666666666668E-3</v>
      </c>
      <c r="G3518" s="46">
        <v>4.8833333333333333E-3</v>
      </c>
      <c r="H3518" s="46">
        <v>5.8600000000000006E-3</v>
      </c>
      <c r="I3518" s="46">
        <v>6.8366666666666662E-3</v>
      </c>
      <c r="J3518" s="46">
        <v>7.8133333333333336E-3</v>
      </c>
      <c r="K3518" s="46">
        <v>8.7899999999999992E-3</v>
      </c>
      <c r="L3518" s="47">
        <v>9.7666666666666666E-3</v>
      </c>
    </row>
    <row r="3519" spans="1:12" ht="12.75">
      <c r="A3519" s="41">
        <v>3466</v>
      </c>
      <c r="B3519" s="49" t="s">
        <v>2263</v>
      </c>
      <c r="C3519" s="46">
        <v>1.3666666666666666E-4</v>
      </c>
      <c r="D3519" s="46">
        <v>2.7333333333333333E-4</v>
      </c>
      <c r="E3519" s="46">
        <v>4.0999999999999999E-4</v>
      </c>
      <c r="F3519" s="46">
        <v>5.4666666666666665E-4</v>
      </c>
      <c r="G3519" s="46">
        <v>6.8333333333333343E-4</v>
      </c>
      <c r="H3519" s="46">
        <v>8.200000000000002E-4</v>
      </c>
      <c r="I3519" s="46">
        <v>9.5666666666666686E-4</v>
      </c>
      <c r="J3519" s="46">
        <v>1.0933333333333335E-3</v>
      </c>
      <c r="K3519" s="46">
        <v>1.2300000000000002E-3</v>
      </c>
      <c r="L3519" s="47">
        <v>1.3666666666666671E-3</v>
      </c>
    </row>
    <row r="3520" spans="1:12" ht="12.75">
      <c r="A3520" s="41">
        <v>3467</v>
      </c>
      <c r="B3520" s="49" t="s">
        <v>2263</v>
      </c>
      <c r="C3520" s="46">
        <v>4.1800000000000006E-3</v>
      </c>
      <c r="D3520" s="46">
        <v>8.3600000000000011E-3</v>
      </c>
      <c r="E3520" s="46">
        <v>1.2540000000000003E-2</v>
      </c>
      <c r="F3520" s="46">
        <v>1.6720000000000002E-2</v>
      </c>
      <c r="G3520" s="46">
        <v>2.0900000000000002E-2</v>
      </c>
      <c r="H3520" s="46">
        <v>2.5080000000000005E-2</v>
      </c>
      <c r="I3520" s="46">
        <v>2.9260000000000001E-2</v>
      </c>
      <c r="J3520" s="46">
        <v>3.3440000000000004E-2</v>
      </c>
      <c r="K3520" s="46">
        <v>3.7620000000000001E-2</v>
      </c>
      <c r="L3520" s="47">
        <v>4.1800000000000004E-2</v>
      </c>
    </row>
    <row r="3521" spans="1:12" ht="12.75">
      <c r="A3521" s="41">
        <v>3468</v>
      </c>
      <c r="B3521" s="49" t="s">
        <v>2263</v>
      </c>
      <c r="C3521" s="46">
        <v>1.1299999999999999E-3</v>
      </c>
      <c r="D3521" s="46">
        <v>2.2599999999999999E-3</v>
      </c>
      <c r="E3521" s="46">
        <v>3.3899999999999998E-3</v>
      </c>
      <c r="F3521" s="46">
        <v>4.5199999999999997E-3</v>
      </c>
      <c r="G3521" s="46">
        <v>5.6499999999999996E-3</v>
      </c>
      <c r="H3521" s="46">
        <v>6.7799999999999996E-3</v>
      </c>
      <c r="I3521" s="46">
        <v>7.9100000000000004E-3</v>
      </c>
      <c r="J3521" s="46">
        <v>9.0399999999999994E-3</v>
      </c>
      <c r="K3521" s="46">
        <v>1.0169999999999998E-2</v>
      </c>
      <c r="L3521" s="47">
        <v>1.1299999999999999E-2</v>
      </c>
    </row>
    <row r="3522" spans="1:12" ht="12.75">
      <c r="A3522" s="41">
        <v>3469</v>
      </c>
      <c r="B3522" s="49" t="s">
        <v>2264</v>
      </c>
      <c r="C3522" s="46">
        <v>1.2333333333333331E-4</v>
      </c>
      <c r="D3522" s="46">
        <v>2.4666666666666663E-4</v>
      </c>
      <c r="E3522" s="46">
        <v>3.6999999999999994E-4</v>
      </c>
      <c r="F3522" s="46">
        <v>4.9333333333333325E-4</v>
      </c>
      <c r="G3522" s="46">
        <v>6.1666666666666662E-4</v>
      </c>
      <c r="H3522" s="46">
        <v>7.3999999999999999E-4</v>
      </c>
      <c r="I3522" s="46">
        <v>8.6333333333333336E-4</v>
      </c>
      <c r="J3522" s="46">
        <v>9.8666666666666672E-4</v>
      </c>
      <c r="K3522" s="46">
        <v>1.1100000000000001E-3</v>
      </c>
      <c r="L3522" s="47">
        <v>1.2333333333333335E-3</v>
      </c>
    </row>
    <row r="3523" spans="1:12" ht="12.75">
      <c r="A3523" s="41">
        <v>3470</v>
      </c>
      <c r="B3523" s="49" t="s">
        <v>2264</v>
      </c>
      <c r="C3523" s="46">
        <v>3.283333333333333E-3</v>
      </c>
      <c r="D3523" s="46">
        <v>6.566666666666666E-3</v>
      </c>
      <c r="E3523" s="46">
        <v>9.8499999999999994E-3</v>
      </c>
      <c r="F3523" s="46">
        <v>1.3133333333333332E-2</v>
      </c>
      <c r="G3523" s="46">
        <v>1.6416666666666666E-2</v>
      </c>
      <c r="H3523" s="46">
        <v>1.9700000000000002E-2</v>
      </c>
      <c r="I3523" s="46">
        <v>2.2983333333333335E-2</v>
      </c>
      <c r="J3523" s="46">
        <v>2.6266666666666667E-2</v>
      </c>
      <c r="K3523" s="46">
        <v>2.9550000000000003E-2</v>
      </c>
      <c r="L3523" s="47">
        <v>3.2833333333333339E-2</v>
      </c>
    </row>
    <row r="3524" spans="1:12" ht="12.75">
      <c r="A3524" s="41">
        <v>3471</v>
      </c>
      <c r="B3524" s="49" t="s">
        <v>2265</v>
      </c>
      <c r="C3524" s="46">
        <v>3.0000000000000001E-3</v>
      </c>
      <c r="D3524" s="46">
        <v>6.0000000000000001E-3</v>
      </c>
      <c r="E3524" s="46">
        <v>9.0000000000000011E-3</v>
      </c>
      <c r="F3524" s="46">
        <v>1.2E-2</v>
      </c>
      <c r="G3524" s="46">
        <v>1.4999999999999999E-2</v>
      </c>
      <c r="H3524" s="46">
        <v>1.8000000000000002E-2</v>
      </c>
      <c r="I3524" s="46">
        <v>2.1000000000000001E-2</v>
      </c>
      <c r="J3524" s="46">
        <v>2.4E-2</v>
      </c>
      <c r="K3524" s="46">
        <v>2.7000000000000003E-2</v>
      </c>
      <c r="L3524" s="47">
        <v>3.0000000000000006E-2</v>
      </c>
    </row>
    <row r="3525" spans="1:12" ht="12.75">
      <c r="A3525" s="41">
        <v>3472</v>
      </c>
      <c r="B3525" s="49" t="s">
        <v>2266</v>
      </c>
      <c r="C3525" s="46">
        <v>3.3300000000000005E-3</v>
      </c>
      <c r="D3525" s="46">
        <v>6.660000000000001E-3</v>
      </c>
      <c r="E3525" s="46">
        <v>9.9900000000000024E-3</v>
      </c>
      <c r="F3525" s="46">
        <v>1.3320000000000002E-2</v>
      </c>
      <c r="G3525" s="46">
        <v>1.6650000000000002E-2</v>
      </c>
      <c r="H3525" s="46">
        <v>1.9980000000000001E-2</v>
      </c>
      <c r="I3525" s="46">
        <v>2.3310000000000001E-2</v>
      </c>
      <c r="J3525" s="46">
        <v>2.6640000000000004E-2</v>
      </c>
      <c r="K3525" s="46">
        <v>2.9970000000000004E-2</v>
      </c>
      <c r="L3525" s="47">
        <v>3.3300000000000003E-2</v>
      </c>
    </row>
    <row r="3526" spans="1:12" ht="12.75">
      <c r="A3526" s="41">
        <v>3473</v>
      </c>
      <c r="B3526" s="49" t="s">
        <v>2267</v>
      </c>
      <c r="C3526" s="46">
        <v>4.6899999999999997E-3</v>
      </c>
      <c r="D3526" s="46">
        <v>9.3799999999999994E-3</v>
      </c>
      <c r="E3526" s="46">
        <v>1.4069999999999999E-2</v>
      </c>
      <c r="F3526" s="46">
        <v>1.8759999999999999E-2</v>
      </c>
      <c r="G3526" s="46">
        <v>2.3449999999999999E-2</v>
      </c>
      <c r="H3526" s="46">
        <v>2.8139999999999998E-2</v>
      </c>
      <c r="I3526" s="46">
        <v>3.2829999999999998E-2</v>
      </c>
      <c r="J3526" s="46">
        <v>3.7519999999999998E-2</v>
      </c>
      <c r="K3526" s="46">
        <v>4.2209999999999998E-2</v>
      </c>
      <c r="L3526" s="47">
        <v>4.6899999999999997E-2</v>
      </c>
    </row>
    <row r="3527" spans="1:12" ht="12.75">
      <c r="A3527" s="41">
        <v>3474</v>
      </c>
      <c r="B3527" s="49" t="s">
        <v>2125</v>
      </c>
      <c r="C3527" s="46">
        <v>6.1133333333333335E-3</v>
      </c>
      <c r="D3527" s="46">
        <v>1.2226666666666667E-2</v>
      </c>
      <c r="E3527" s="46">
        <v>1.8340000000000002E-2</v>
      </c>
      <c r="F3527" s="46">
        <v>2.4453333333333334E-2</v>
      </c>
      <c r="G3527" s="46">
        <v>3.0566666666666666E-2</v>
      </c>
      <c r="H3527" s="46">
        <v>3.6679999999999997E-2</v>
      </c>
      <c r="I3527" s="46">
        <v>4.2793333333333329E-2</v>
      </c>
      <c r="J3527" s="46">
        <v>4.8906666666666668E-2</v>
      </c>
      <c r="K3527" s="46">
        <v>5.5019999999999999E-2</v>
      </c>
      <c r="L3527" s="47">
        <v>6.1133333333333331E-2</v>
      </c>
    </row>
    <row r="3528" spans="1:12" ht="12.75">
      <c r="A3528" s="41">
        <v>3475</v>
      </c>
      <c r="B3528" s="49" t="s">
        <v>2268</v>
      </c>
      <c r="C3528" s="46">
        <v>3.5866666666666668E-3</v>
      </c>
      <c r="D3528" s="46">
        <v>7.1733333333333336E-3</v>
      </c>
      <c r="E3528" s="46">
        <v>1.076E-2</v>
      </c>
      <c r="F3528" s="46">
        <v>1.4346666666666667E-2</v>
      </c>
      <c r="G3528" s="46">
        <v>1.7933333333333336E-2</v>
      </c>
      <c r="H3528" s="46">
        <v>2.1520000000000001E-2</v>
      </c>
      <c r="I3528" s="46">
        <v>2.5106666666666666E-2</v>
      </c>
      <c r="J3528" s="46">
        <v>2.8693333333333335E-2</v>
      </c>
      <c r="K3528" s="46">
        <v>3.2280000000000003E-2</v>
      </c>
      <c r="L3528" s="47">
        <v>3.5866666666666672E-2</v>
      </c>
    </row>
    <row r="3529" spans="1:12" ht="12.75">
      <c r="A3529" s="94" t="s">
        <v>2269</v>
      </c>
      <c r="B3529" s="94"/>
      <c r="C3529" s="43">
        <f t="shared" ref="C3529:L3529" si="17">SUM(C3239:C3528)</f>
        <v>1.5286633333333324</v>
      </c>
      <c r="D3529" s="43">
        <f t="shared" si="17"/>
        <v>3.0573266666666647</v>
      </c>
      <c r="E3529" s="43">
        <f t="shared" si="17"/>
        <v>4.5859900000000042</v>
      </c>
      <c r="F3529" s="43">
        <f t="shared" si="17"/>
        <v>6.1146533333333295</v>
      </c>
      <c r="G3529" s="43">
        <f t="shared" si="17"/>
        <v>7.6433166666666645</v>
      </c>
      <c r="H3529" s="43">
        <f t="shared" si="17"/>
        <v>9.1719800000000049</v>
      </c>
      <c r="I3529" s="43">
        <f t="shared" si="17"/>
        <v>10.700643333333348</v>
      </c>
      <c r="J3529" s="43">
        <f t="shared" si="17"/>
        <v>12.229306666666659</v>
      </c>
      <c r="K3529" s="43">
        <f t="shared" si="17"/>
        <v>13.757970000000002</v>
      </c>
      <c r="L3529" s="43">
        <f t="shared" si="17"/>
        <v>15.286633333333326</v>
      </c>
    </row>
    <row r="3530" spans="1:12" ht="12.75">
      <c r="A3530" s="94" t="s">
        <v>2270</v>
      </c>
      <c r="B3530" s="94"/>
      <c r="C3530" s="43">
        <f>SUM(C962+C1194+C1592+C1989+C2427+C2764+C3141+C3237+C3529)</f>
        <v>40.194886666666669</v>
      </c>
      <c r="D3530" s="43">
        <f t="shared" ref="D3530:L3530" si="18">SUM(D962+D1194+D1592+D1989+D2427+D2764+D3141+D3237+D3529)</f>
        <v>80.389773333333338</v>
      </c>
      <c r="E3530" s="43">
        <f t="shared" si="18"/>
        <v>120.58465999999994</v>
      </c>
      <c r="F3530" s="43">
        <f t="shared" si="18"/>
        <v>160.77954666666668</v>
      </c>
      <c r="G3530" s="43">
        <f t="shared" si="18"/>
        <v>200.97443333333334</v>
      </c>
      <c r="H3530" s="43">
        <f t="shared" si="18"/>
        <v>241.16931999999991</v>
      </c>
      <c r="I3530" s="43">
        <f t="shared" si="18"/>
        <v>281.36420666666663</v>
      </c>
      <c r="J3530" s="43">
        <f t="shared" si="18"/>
        <v>321.55909333333335</v>
      </c>
      <c r="K3530" s="43">
        <f t="shared" si="18"/>
        <v>361.75398000000007</v>
      </c>
      <c r="L3530" s="43">
        <f t="shared" si="18"/>
        <v>401.94886666666667</v>
      </c>
    </row>
    <row r="3531" spans="1:12" ht="12.75">
      <c r="A3531" s="95" t="s">
        <v>2271</v>
      </c>
      <c r="B3531" s="95"/>
      <c r="C3531" s="95"/>
      <c r="D3531" s="95"/>
      <c r="E3531" s="95"/>
      <c r="F3531" s="95"/>
      <c r="G3531" s="95"/>
      <c r="H3531" s="95"/>
      <c r="I3531" s="95"/>
      <c r="J3531" s="95"/>
      <c r="K3531" s="95"/>
      <c r="L3531" s="95"/>
    </row>
    <row r="3532" spans="1:12" ht="12.75">
      <c r="A3532" s="95" t="s">
        <v>2272</v>
      </c>
      <c r="B3532" s="95"/>
      <c r="C3532" s="95"/>
      <c r="D3532" s="95"/>
      <c r="E3532" s="95"/>
      <c r="F3532" s="95"/>
      <c r="G3532" s="95"/>
      <c r="H3532" s="95"/>
      <c r="I3532" s="95"/>
      <c r="J3532" s="95"/>
      <c r="K3532" s="95"/>
      <c r="L3532" s="95"/>
    </row>
    <row r="3533" spans="1:12" ht="12.75">
      <c r="A3533" s="41">
        <v>3476</v>
      </c>
      <c r="B3533" s="53" t="s">
        <v>2273</v>
      </c>
      <c r="C3533" s="42">
        <f t="shared" ref="C3533:C3538" si="19">L3533*0.1</f>
        <v>4.9693548480000009E-2</v>
      </c>
      <c r="D3533" s="42">
        <f t="shared" ref="D3533:D3538" si="20">L3533*0.2</f>
        <v>9.9387096960000018E-2</v>
      </c>
      <c r="E3533" s="42">
        <f t="shared" ref="E3533:E3538" si="21">L3533*0.299999999999999</f>
        <v>0.14908064543999952</v>
      </c>
      <c r="F3533" s="42">
        <f t="shared" ref="F3533:F3538" si="22">L3533*0.4</f>
        <v>0.19877419392000004</v>
      </c>
      <c r="G3533" s="42">
        <f t="shared" ref="G3533:G3538" si="23">L3533*0.5</f>
        <v>0.24846774240000002</v>
      </c>
      <c r="H3533" s="42">
        <f t="shared" ref="H3533:H3538" si="24">L3533*0.599999999999999</f>
        <v>0.29816129087999954</v>
      </c>
      <c r="I3533" s="42">
        <f t="shared" ref="I3533:I3538" si="25">L3533*0.699999999999999</f>
        <v>0.3478548393599995</v>
      </c>
      <c r="J3533" s="42">
        <f t="shared" ref="J3533:J3538" si="26">L3533*0.8</f>
        <v>0.39754838784000007</v>
      </c>
      <c r="K3533" s="42">
        <f t="shared" ref="K3533:K3538" si="27">L3533*0.9</f>
        <v>0.44724193632000003</v>
      </c>
      <c r="L3533" s="54">
        <v>0.49693548480000005</v>
      </c>
    </row>
    <row r="3534" spans="1:12" ht="12.75">
      <c r="A3534" s="41">
        <v>3477</v>
      </c>
      <c r="B3534" s="53" t="s">
        <v>2274</v>
      </c>
      <c r="C3534" s="42">
        <f t="shared" si="19"/>
        <v>1.5325806480000002E-2</v>
      </c>
      <c r="D3534" s="42">
        <f t="shared" si="20"/>
        <v>3.0651612960000005E-2</v>
      </c>
      <c r="E3534" s="42">
        <f t="shared" si="21"/>
        <v>4.5977419439999848E-2</v>
      </c>
      <c r="F3534" s="42">
        <f t="shared" si="22"/>
        <v>6.130322592000001E-2</v>
      </c>
      <c r="G3534" s="42">
        <f t="shared" si="23"/>
        <v>7.6629032400000005E-2</v>
      </c>
      <c r="H3534" s="42">
        <f t="shared" si="24"/>
        <v>9.1954838879999848E-2</v>
      </c>
      <c r="I3534" s="42">
        <f t="shared" si="25"/>
        <v>0.10728064535999984</v>
      </c>
      <c r="J3534" s="42">
        <f t="shared" si="26"/>
        <v>0.12260645184000002</v>
      </c>
      <c r="K3534" s="42">
        <f t="shared" si="27"/>
        <v>0.13793225832</v>
      </c>
      <c r="L3534" s="54">
        <v>0.15325806480000001</v>
      </c>
    </row>
    <row r="3535" spans="1:12" ht="12.75">
      <c r="A3535" s="41">
        <v>3478</v>
      </c>
      <c r="B3535" s="53" t="s">
        <v>2275</v>
      </c>
      <c r="C3535" s="42">
        <f t="shared" si="19"/>
        <v>1.4029032240000001E-2</v>
      </c>
      <c r="D3535" s="42">
        <f t="shared" si="20"/>
        <v>2.8058064480000002E-2</v>
      </c>
      <c r="E3535" s="42">
        <f t="shared" si="21"/>
        <v>4.2087096719999856E-2</v>
      </c>
      <c r="F3535" s="42">
        <f t="shared" si="22"/>
        <v>5.6116128960000004E-2</v>
      </c>
      <c r="G3535" s="42">
        <f t="shared" si="23"/>
        <v>7.01451612E-2</v>
      </c>
      <c r="H3535" s="42">
        <f t="shared" si="24"/>
        <v>8.417419343999985E-2</v>
      </c>
      <c r="I3535" s="42">
        <f t="shared" si="25"/>
        <v>9.8203225679999853E-2</v>
      </c>
      <c r="J3535" s="42">
        <f t="shared" si="26"/>
        <v>0.11223225792000001</v>
      </c>
      <c r="K3535" s="42">
        <f t="shared" si="27"/>
        <v>0.12626129016000001</v>
      </c>
      <c r="L3535" s="54">
        <v>0.1402903224</v>
      </c>
    </row>
    <row r="3536" spans="1:12" ht="12.75">
      <c r="A3536" s="41">
        <v>3479</v>
      </c>
      <c r="B3536" s="53" t="s">
        <v>2273</v>
      </c>
      <c r="C3536" s="42">
        <f t="shared" si="19"/>
        <v>0.1068387096</v>
      </c>
      <c r="D3536" s="42">
        <f t="shared" si="20"/>
        <v>0.2136774192</v>
      </c>
      <c r="E3536" s="42">
        <f t="shared" si="21"/>
        <v>0.32051612879999891</v>
      </c>
      <c r="F3536" s="42">
        <f t="shared" si="22"/>
        <v>0.42735483839999999</v>
      </c>
      <c r="G3536" s="42">
        <f t="shared" si="23"/>
        <v>0.53419354799999996</v>
      </c>
      <c r="H3536" s="42">
        <f t="shared" si="24"/>
        <v>0.64103225759999882</v>
      </c>
      <c r="I3536" s="42">
        <f t="shared" si="25"/>
        <v>0.74787096719999879</v>
      </c>
      <c r="J3536" s="42">
        <f t="shared" si="26"/>
        <v>0.85470967679999998</v>
      </c>
      <c r="K3536" s="42">
        <f t="shared" si="27"/>
        <v>0.96154838639999995</v>
      </c>
      <c r="L3536" s="54">
        <v>1.0683870959999999</v>
      </c>
    </row>
    <row r="3537" spans="1:12" ht="12.75">
      <c r="A3537" s="41">
        <v>3480</v>
      </c>
      <c r="B3537" s="53" t="s">
        <v>2273</v>
      </c>
      <c r="C3537" s="42">
        <f t="shared" si="19"/>
        <v>6.3596774159999994E-2</v>
      </c>
      <c r="D3537" s="42">
        <f t="shared" si="20"/>
        <v>0.12719354831999999</v>
      </c>
      <c r="E3537" s="42">
        <f t="shared" si="21"/>
        <v>0.19079032247999933</v>
      </c>
      <c r="F3537" s="42">
        <f t="shared" si="22"/>
        <v>0.25438709663999998</v>
      </c>
      <c r="G3537" s="42">
        <f t="shared" si="23"/>
        <v>0.31798387079999996</v>
      </c>
      <c r="H3537" s="42">
        <f t="shared" si="24"/>
        <v>0.38158064495999927</v>
      </c>
      <c r="I3537" s="42">
        <f t="shared" si="25"/>
        <v>0.44517741911999925</v>
      </c>
      <c r="J3537" s="42">
        <f t="shared" si="26"/>
        <v>0.50877419327999995</v>
      </c>
      <c r="K3537" s="42">
        <f t="shared" si="27"/>
        <v>0.57237096743999993</v>
      </c>
      <c r="L3537" s="54">
        <v>0.63596774159999991</v>
      </c>
    </row>
    <row r="3538" spans="1:12" ht="12.75">
      <c r="A3538" s="41">
        <v>3481</v>
      </c>
      <c r="B3538" s="53" t="s">
        <v>2273</v>
      </c>
      <c r="C3538" s="42">
        <f t="shared" si="19"/>
        <v>0.11418387096</v>
      </c>
      <c r="D3538" s="42">
        <f t="shared" si="20"/>
        <v>0.22836774192000001</v>
      </c>
      <c r="E3538" s="42">
        <f t="shared" si="21"/>
        <v>0.34255161287999886</v>
      </c>
      <c r="F3538" s="42">
        <f t="shared" si="22"/>
        <v>0.45673548384000001</v>
      </c>
      <c r="G3538" s="42">
        <f t="shared" si="23"/>
        <v>0.5709193548</v>
      </c>
      <c r="H3538" s="42">
        <f t="shared" si="24"/>
        <v>0.68510322575999882</v>
      </c>
      <c r="I3538" s="42">
        <f t="shared" si="25"/>
        <v>0.79928709671999876</v>
      </c>
      <c r="J3538" s="42">
        <f t="shared" si="26"/>
        <v>0.91347096768000002</v>
      </c>
      <c r="K3538" s="42">
        <f t="shared" si="27"/>
        <v>1.02765483864</v>
      </c>
      <c r="L3538" s="54">
        <v>1.1418387096</v>
      </c>
    </row>
    <row r="3539" spans="1:12" ht="12.75">
      <c r="A3539" s="94" t="s">
        <v>2276</v>
      </c>
      <c r="B3539" s="94"/>
      <c r="C3539" s="43">
        <f t="shared" ref="C3539:L3539" si="28">SUM(C3533:C3538)</f>
        <v>0.36366774192000001</v>
      </c>
      <c r="D3539" s="43">
        <f t="shared" si="28"/>
        <v>0.72733548384000002</v>
      </c>
      <c r="E3539" s="43">
        <f t="shared" si="28"/>
        <v>1.0910032257599962</v>
      </c>
      <c r="F3539" s="43">
        <f t="shared" si="28"/>
        <v>1.45467096768</v>
      </c>
      <c r="G3539" s="43">
        <f t="shared" si="28"/>
        <v>1.8183387095999999</v>
      </c>
      <c r="H3539" s="43">
        <f t="shared" si="28"/>
        <v>2.1820064515199959</v>
      </c>
      <c r="I3539" s="43">
        <f t="shared" si="28"/>
        <v>2.545674193439996</v>
      </c>
      <c r="J3539" s="43">
        <f t="shared" si="28"/>
        <v>2.9093419353600001</v>
      </c>
      <c r="K3539" s="43">
        <f t="shared" si="28"/>
        <v>3.2730096772800001</v>
      </c>
      <c r="L3539" s="43">
        <f t="shared" si="28"/>
        <v>3.6366774191999998</v>
      </c>
    </row>
    <row r="3540" spans="1:12" ht="12.75">
      <c r="A3540" s="95" t="s">
        <v>2277</v>
      </c>
      <c r="B3540" s="95"/>
      <c r="C3540" s="95"/>
      <c r="D3540" s="95"/>
      <c r="E3540" s="95"/>
      <c r="F3540" s="95"/>
      <c r="G3540" s="95"/>
      <c r="H3540" s="95"/>
      <c r="I3540" s="95"/>
      <c r="J3540" s="95"/>
      <c r="K3540" s="95"/>
      <c r="L3540" s="95"/>
    </row>
    <row r="3541" spans="1:12" ht="25.5">
      <c r="A3541" s="41">
        <v>3482</v>
      </c>
      <c r="B3541" s="53" t="s">
        <v>2278</v>
      </c>
      <c r="C3541" s="42">
        <f t="shared" ref="C3541:C3588" si="29">L3541*0.1</f>
        <v>8.9809798800000007E-2</v>
      </c>
      <c r="D3541" s="42">
        <f t="shared" ref="D3541:D3588" si="30">L3541*0.2</f>
        <v>0.17961959760000001</v>
      </c>
      <c r="E3541" s="42">
        <f t="shared" ref="E3541:E3588" si="31">L3541*0.299999999999999</f>
        <v>0.26942939639999913</v>
      </c>
      <c r="F3541" s="42">
        <f t="shared" ref="F3541:F3588" si="32">L3541*0.4</f>
        <v>0.35923919520000003</v>
      </c>
      <c r="G3541" s="42">
        <f t="shared" ref="G3541:G3588" si="33">L3541*0.5</f>
        <v>0.44904899400000003</v>
      </c>
      <c r="H3541" s="42">
        <f t="shared" ref="H3541:H3588" si="34">L3541*0.599999999999999</f>
        <v>0.53885879279999915</v>
      </c>
      <c r="I3541" s="42">
        <f t="shared" ref="I3541:I3588" si="35">L3541*0.699999999999999</f>
        <v>0.6286685915999991</v>
      </c>
      <c r="J3541" s="42">
        <f t="shared" ref="J3541:J3588" si="36">L3541*0.8</f>
        <v>0.71847839040000006</v>
      </c>
      <c r="K3541" s="42">
        <f t="shared" ref="K3541:K3588" si="37">L3541*0.9</f>
        <v>0.80828818920000012</v>
      </c>
      <c r="L3541" s="55">
        <v>0.89809798800000007</v>
      </c>
    </row>
    <row r="3542" spans="1:12" ht="38.25">
      <c r="A3542" s="41">
        <v>3483</v>
      </c>
      <c r="B3542" s="53" t="s">
        <v>2279</v>
      </c>
      <c r="C3542" s="42">
        <f t="shared" si="29"/>
        <v>0.44594618280000003</v>
      </c>
      <c r="D3542" s="42">
        <f t="shared" si="30"/>
        <v>0.89189236560000007</v>
      </c>
      <c r="E3542" s="42">
        <f t="shared" si="31"/>
        <v>1.3378385483999955</v>
      </c>
      <c r="F3542" s="42">
        <f t="shared" si="32"/>
        <v>1.7837847312000001</v>
      </c>
      <c r="G3542" s="42">
        <f t="shared" si="33"/>
        <v>2.2297309140000001</v>
      </c>
      <c r="H3542" s="42">
        <f t="shared" si="34"/>
        <v>2.6756770967999954</v>
      </c>
      <c r="I3542" s="42">
        <f t="shared" si="35"/>
        <v>3.1216232795999956</v>
      </c>
      <c r="J3542" s="42">
        <f t="shared" si="36"/>
        <v>3.5675694624000003</v>
      </c>
      <c r="K3542" s="42">
        <f t="shared" si="37"/>
        <v>4.0135156452</v>
      </c>
      <c r="L3542" s="55">
        <v>4.4594618280000002</v>
      </c>
    </row>
    <row r="3543" spans="1:12" ht="12.75">
      <c r="A3543" s="41">
        <v>3484</v>
      </c>
      <c r="B3543" s="53" t="s">
        <v>2280</v>
      </c>
      <c r="C3543" s="42">
        <f t="shared" si="29"/>
        <v>4.886860056000001E-2</v>
      </c>
      <c r="D3543" s="42">
        <f t="shared" si="30"/>
        <v>9.773720112000002E-2</v>
      </c>
      <c r="E3543" s="42">
        <f t="shared" si="31"/>
        <v>0.14660580167999954</v>
      </c>
      <c r="F3543" s="42">
        <f t="shared" si="32"/>
        <v>0.19547440224000004</v>
      </c>
      <c r="G3543" s="42">
        <f t="shared" si="33"/>
        <v>0.24434300280000004</v>
      </c>
      <c r="H3543" s="42">
        <f t="shared" si="34"/>
        <v>0.29321160335999957</v>
      </c>
      <c r="I3543" s="42">
        <f t="shared" si="35"/>
        <v>0.34208020391999955</v>
      </c>
      <c r="J3543" s="42">
        <f t="shared" si="36"/>
        <v>0.39094880448000008</v>
      </c>
      <c r="K3543" s="42">
        <f t="shared" si="37"/>
        <v>0.43981740504000011</v>
      </c>
      <c r="L3543" s="55">
        <v>0.48868600560000008</v>
      </c>
    </row>
    <row r="3544" spans="1:12" ht="25.5">
      <c r="A3544" s="41">
        <v>3485</v>
      </c>
      <c r="B3544" s="53" t="s">
        <v>2281</v>
      </c>
      <c r="C3544" s="42">
        <f t="shared" si="29"/>
        <v>0.20556519048000005</v>
      </c>
      <c r="D3544" s="42">
        <f t="shared" si="30"/>
        <v>0.4111303809600001</v>
      </c>
      <c r="E3544" s="42">
        <f t="shared" si="31"/>
        <v>0.61669557143999798</v>
      </c>
      <c r="F3544" s="42">
        <f t="shared" si="32"/>
        <v>0.82226076192000019</v>
      </c>
      <c r="G3544" s="42">
        <f t="shared" si="33"/>
        <v>1.0278259524000002</v>
      </c>
      <c r="H3544" s="42">
        <f t="shared" si="34"/>
        <v>1.2333911428799982</v>
      </c>
      <c r="I3544" s="42">
        <f t="shared" si="35"/>
        <v>1.4389563333599982</v>
      </c>
      <c r="J3544" s="42">
        <f t="shared" si="36"/>
        <v>1.6445215238400004</v>
      </c>
      <c r="K3544" s="42">
        <f t="shared" si="37"/>
        <v>1.8500867143200004</v>
      </c>
      <c r="L3544" s="55">
        <v>2.0556519048000004</v>
      </c>
    </row>
    <row r="3545" spans="1:12" ht="25.5">
      <c r="A3545" s="41">
        <v>3486</v>
      </c>
      <c r="B3545" s="53" t="s">
        <v>2282</v>
      </c>
      <c r="C3545" s="42">
        <f t="shared" si="29"/>
        <v>0.24278123808000004</v>
      </c>
      <c r="D3545" s="42">
        <f t="shared" si="30"/>
        <v>0.48556247616000009</v>
      </c>
      <c r="E3545" s="42">
        <f t="shared" si="31"/>
        <v>0.72834371423999766</v>
      </c>
      <c r="F3545" s="42">
        <f t="shared" si="32"/>
        <v>0.97112495232000018</v>
      </c>
      <c r="G3545" s="42">
        <f t="shared" si="33"/>
        <v>1.2139061904000001</v>
      </c>
      <c r="H3545" s="42">
        <f t="shared" si="34"/>
        <v>1.4566874284799978</v>
      </c>
      <c r="I3545" s="42">
        <f t="shared" si="35"/>
        <v>1.6994686665599976</v>
      </c>
      <c r="J3545" s="42">
        <f t="shared" si="36"/>
        <v>1.9422499046400004</v>
      </c>
      <c r="K3545" s="42">
        <f t="shared" si="37"/>
        <v>2.1850311427200002</v>
      </c>
      <c r="L3545" s="55">
        <v>2.4278123808000003</v>
      </c>
    </row>
    <row r="3546" spans="1:12" ht="12.75">
      <c r="A3546" s="41">
        <v>3487</v>
      </c>
      <c r="B3546" s="53" t="s">
        <v>2283</v>
      </c>
      <c r="C3546" s="42">
        <f t="shared" si="29"/>
        <v>4.7732227200000005E-2</v>
      </c>
      <c r="D3546" s="42">
        <f t="shared" si="30"/>
        <v>9.5464454400000009E-2</v>
      </c>
      <c r="E3546" s="42">
        <f t="shared" si="31"/>
        <v>0.14319668159999951</v>
      </c>
      <c r="F3546" s="42">
        <f t="shared" si="32"/>
        <v>0.19092890880000002</v>
      </c>
      <c r="G3546" s="42">
        <f t="shared" si="33"/>
        <v>0.238661136</v>
      </c>
      <c r="H3546" s="42">
        <f t="shared" si="34"/>
        <v>0.28639336319999953</v>
      </c>
      <c r="I3546" s="42">
        <f t="shared" si="35"/>
        <v>0.33412559039999951</v>
      </c>
      <c r="J3546" s="42">
        <f t="shared" si="36"/>
        <v>0.38185781760000004</v>
      </c>
      <c r="K3546" s="42">
        <f t="shared" si="37"/>
        <v>0.42959004480000001</v>
      </c>
      <c r="L3546" s="55">
        <v>0.47732227199999999</v>
      </c>
    </row>
    <row r="3547" spans="1:12" ht="12.75">
      <c r="A3547" s="41">
        <v>3488</v>
      </c>
      <c r="B3547" s="53" t="s">
        <v>2284</v>
      </c>
      <c r="C3547" s="42">
        <f t="shared" si="29"/>
        <v>6.6001526879999994E-2</v>
      </c>
      <c r="D3547" s="42">
        <f t="shared" si="30"/>
        <v>0.13200305375999999</v>
      </c>
      <c r="E3547" s="42">
        <f t="shared" si="31"/>
        <v>0.19800458063999932</v>
      </c>
      <c r="F3547" s="42">
        <f t="shared" si="32"/>
        <v>0.26400610751999998</v>
      </c>
      <c r="G3547" s="42">
        <f t="shared" si="33"/>
        <v>0.33000763439999997</v>
      </c>
      <c r="H3547" s="42">
        <f t="shared" si="34"/>
        <v>0.3960091612799993</v>
      </c>
      <c r="I3547" s="42">
        <f t="shared" si="35"/>
        <v>0.46201068815999929</v>
      </c>
      <c r="J3547" s="42">
        <f t="shared" si="36"/>
        <v>0.52801221503999995</v>
      </c>
      <c r="K3547" s="42">
        <f t="shared" si="37"/>
        <v>0.59401374192</v>
      </c>
      <c r="L3547" s="55">
        <v>0.66001526879999994</v>
      </c>
    </row>
    <row r="3548" spans="1:12" ht="12.75">
      <c r="A3548" s="41">
        <v>3489</v>
      </c>
      <c r="B3548" s="53" t="s">
        <v>2285</v>
      </c>
      <c r="C3548" s="42">
        <f t="shared" si="29"/>
        <v>3.9512635920000004E-2</v>
      </c>
      <c r="D3548" s="42">
        <f t="shared" si="30"/>
        <v>7.9025271840000008E-2</v>
      </c>
      <c r="E3548" s="42">
        <f t="shared" si="31"/>
        <v>0.1185379077599996</v>
      </c>
      <c r="F3548" s="42">
        <f t="shared" si="32"/>
        <v>0.15805054368000002</v>
      </c>
      <c r="G3548" s="42">
        <f t="shared" si="33"/>
        <v>0.1975631796</v>
      </c>
      <c r="H3548" s="42">
        <f t="shared" si="34"/>
        <v>0.23707581551999959</v>
      </c>
      <c r="I3548" s="42">
        <f t="shared" si="35"/>
        <v>0.27658845143999961</v>
      </c>
      <c r="J3548" s="42">
        <f t="shared" si="36"/>
        <v>0.31610108736000003</v>
      </c>
      <c r="K3548" s="42">
        <f t="shared" si="37"/>
        <v>0.35561372328000002</v>
      </c>
      <c r="L3548" s="55">
        <v>0.3951263592</v>
      </c>
    </row>
    <row r="3549" spans="1:12" ht="25.5">
      <c r="A3549" s="41">
        <v>3490</v>
      </c>
      <c r="B3549" s="53" t="s">
        <v>2286</v>
      </c>
      <c r="C3549" s="42">
        <f t="shared" si="29"/>
        <v>8.9985571440000009E-2</v>
      </c>
      <c r="D3549" s="42">
        <f t="shared" si="30"/>
        <v>0.17997114288000002</v>
      </c>
      <c r="E3549" s="42">
        <f t="shared" si="31"/>
        <v>0.26995671431999907</v>
      </c>
      <c r="F3549" s="42">
        <f t="shared" si="32"/>
        <v>0.35994228576000004</v>
      </c>
      <c r="G3549" s="42">
        <f t="shared" si="33"/>
        <v>0.4499278572</v>
      </c>
      <c r="H3549" s="42">
        <f t="shared" si="34"/>
        <v>0.53991342863999914</v>
      </c>
      <c r="I3549" s="42">
        <f t="shared" si="35"/>
        <v>0.62989900007999911</v>
      </c>
      <c r="J3549" s="42">
        <f t="shared" si="36"/>
        <v>0.71988457152000007</v>
      </c>
      <c r="K3549" s="42">
        <f t="shared" si="37"/>
        <v>0.80987014296000004</v>
      </c>
      <c r="L3549" s="55">
        <v>0.89985571440000001</v>
      </c>
    </row>
    <row r="3550" spans="1:12" ht="12.75">
      <c r="A3550" s="41">
        <v>3491</v>
      </c>
      <c r="B3550" s="53" t="s">
        <v>2287</v>
      </c>
      <c r="C3550" s="42">
        <f t="shared" si="29"/>
        <v>0.11081806464000002</v>
      </c>
      <c r="D3550" s="42">
        <f t="shared" si="30"/>
        <v>0.22163612928000004</v>
      </c>
      <c r="E3550" s="42">
        <f t="shared" si="31"/>
        <v>0.33245419391999892</v>
      </c>
      <c r="F3550" s="42">
        <f t="shared" si="32"/>
        <v>0.44327225856000008</v>
      </c>
      <c r="G3550" s="42">
        <f t="shared" si="33"/>
        <v>0.55409032320000007</v>
      </c>
      <c r="H3550" s="42">
        <f t="shared" si="34"/>
        <v>0.66490838783999895</v>
      </c>
      <c r="I3550" s="42">
        <f t="shared" si="35"/>
        <v>0.77572645247999894</v>
      </c>
      <c r="J3550" s="42">
        <f t="shared" si="36"/>
        <v>0.88654451712000015</v>
      </c>
      <c r="K3550" s="42">
        <f t="shared" si="37"/>
        <v>0.99736258176000014</v>
      </c>
      <c r="L3550" s="55">
        <v>1.1081806464000001</v>
      </c>
    </row>
    <row r="3551" spans="1:12" ht="12.75">
      <c r="A3551" s="41">
        <v>3492</v>
      </c>
      <c r="B3551" s="53" t="s">
        <v>2288</v>
      </c>
      <c r="C3551" s="42">
        <f t="shared" si="29"/>
        <v>0.54819502608000004</v>
      </c>
      <c r="D3551" s="42">
        <f t="shared" si="30"/>
        <v>1.0963900521600001</v>
      </c>
      <c r="E3551" s="42">
        <f t="shared" si="31"/>
        <v>1.6445850782399947</v>
      </c>
      <c r="F3551" s="42">
        <f t="shared" si="32"/>
        <v>2.1927801043200001</v>
      </c>
      <c r="G3551" s="42">
        <f t="shared" si="33"/>
        <v>2.7409751304000003</v>
      </c>
      <c r="H3551" s="42">
        <f t="shared" si="34"/>
        <v>3.2891701564799947</v>
      </c>
      <c r="I3551" s="42">
        <f t="shared" si="35"/>
        <v>3.8373651825599948</v>
      </c>
      <c r="J3551" s="42">
        <f t="shared" si="36"/>
        <v>4.3855602086400003</v>
      </c>
      <c r="K3551" s="42">
        <f t="shared" si="37"/>
        <v>4.9337552347200004</v>
      </c>
      <c r="L3551" s="55">
        <v>5.4819502608000006</v>
      </c>
    </row>
    <row r="3552" spans="1:12" ht="12.75">
      <c r="A3552" s="41">
        <v>3493</v>
      </c>
      <c r="B3552" s="53" t="s">
        <v>2289</v>
      </c>
      <c r="C3552" s="42">
        <f t="shared" si="29"/>
        <v>4.5716804880000003E-2</v>
      </c>
      <c r="D3552" s="42">
        <f t="shared" si="30"/>
        <v>9.1433609760000006E-2</v>
      </c>
      <c r="E3552" s="42">
        <f t="shared" si="31"/>
        <v>0.13715041463999955</v>
      </c>
      <c r="F3552" s="42">
        <f t="shared" si="32"/>
        <v>0.18286721952000001</v>
      </c>
      <c r="G3552" s="42">
        <f t="shared" si="33"/>
        <v>0.2285840244</v>
      </c>
      <c r="H3552" s="42">
        <f t="shared" si="34"/>
        <v>0.27430082927999955</v>
      </c>
      <c r="I3552" s="42">
        <f t="shared" si="35"/>
        <v>0.32001763415999951</v>
      </c>
      <c r="J3552" s="42">
        <f t="shared" si="36"/>
        <v>0.36573443904000003</v>
      </c>
      <c r="K3552" s="42">
        <f t="shared" si="37"/>
        <v>0.41145124391999999</v>
      </c>
      <c r="L3552" s="55">
        <v>0.4571680488</v>
      </c>
    </row>
    <row r="3553" spans="1:12" ht="12.75">
      <c r="A3553" s="41">
        <v>3494</v>
      </c>
      <c r="B3553" s="53" t="s">
        <v>2290</v>
      </c>
      <c r="C3553" s="42">
        <f t="shared" si="29"/>
        <v>0.17987496</v>
      </c>
      <c r="D3553" s="42">
        <f t="shared" si="30"/>
        <v>0.35974992</v>
      </c>
      <c r="E3553" s="42">
        <f t="shared" si="31"/>
        <v>0.53962487999999809</v>
      </c>
      <c r="F3553" s="42">
        <f t="shared" si="32"/>
        <v>0.71949984</v>
      </c>
      <c r="G3553" s="42">
        <f t="shared" si="33"/>
        <v>0.89937479999999992</v>
      </c>
      <c r="H3553" s="42">
        <f t="shared" si="34"/>
        <v>1.0792497599999982</v>
      </c>
      <c r="I3553" s="42">
        <f t="shared" si="35"/>
        <v>1.259124719999998</v>
      </c>
      <c r="J3553" s="42">
        <f t="shared" si="36"/>
        <v>1.43899968</v>
      </c>
      <c r="K3553" s="42">
        <f t="shared" si="37"/>
        <v>1.6188746399999998</v>
      </c>
      <c r="L3553" s="55">
        <v>1.7987495999999998</v>
      </c>
    </row>
    <row r="3554" spans="1:12" ht="25.5">
      <c r="A3554" s="41">
        <v>3495</v>
      </c>
      <c r="B3554" s="53" t="s">
        <v>2291</v>
      </c>
      <c r="C3554" s="42">
        <f t="shared" si="29"/>
        <v>0.11279382648000001</v>
      </c>
      <c r="D3554" s="42">
        <f t="shared" si="30"/>
        <v>0.22558765296000002</v>
      </c>
      <c r="E3554" s="42">
        <f t="shared" si="31"/>
        <v>0.33838147943999886</v>
      </c>
      <c r="F3554" s="42">
        <f t="shared" si="32"/>
        <v>0.45117530592000005</v>
      </c>
      <c r="G3554" s="42">
        <f t="shared" si="33"/>
        <v>0.56396913240000002</v>
      </c>
      <c r="H3554" s="42">
        <f t="shared" si="34"/>
        <v>0.67676295887999882</v>
      </c>
      <c r="I3554" s="42">
        <f t="shared" si="35"/>
        <v>0.78955678535999885</v>
      </c>
      <c r="J3554" s="42">
        <f t="shared" si="36"/>
        <v>0.90235061184000009</v>
      </c>
      <c r="K3554" s="42">
        <f t="shared" si="37"/>
        <v>1.0151444383200001</v>
      </c>
      <c r="L3554" s="55">
        <v>1.1279382648</v>
      </c>
    </row>
    <row r="3555" spans="1:12" ht="25.5">
      <c r="A3555" s="41">
        <v>3496</v>
      </c>
      <c r="B3555" s="53" t="s">
        <v>2292</v>
      </c>
      <c r="C3555" s="42">
        <f t="shared" si="29"/>
        <v>0.22911605208000002</v>
      </c>
      <c r="D3555" s="42">
        <f t="shared" si="30"/>
        <v>0.45823210416000004</v>
      </c>
      <c r="E3555" s="42">
        <f t="shared" si="31"/>
        <v>0.68734815623999768</v>
      </c>
      <c r="F3555" s="42">
        <f t="shared" si="32"/>
        <v>0.91646420832000008</v>
      </c>
      <c r="G3555" s="42">
        <f t="shared" si="33"/>
        <v>1.1455802604</v>
      </c>
      <c r="H3555" s="42">
        <f t="shared" si="34"/>
        <v>1.3746963124799978</v>
      </c>
      <c r="I3555" s="42">
        <f t="shared" si="35"/>
        <v>1.6038123645599978</v>
      </c>
      <c r="J3555" s="42">
        <f t="shared" si="36"/>
        <v>1.8329284166400002</v>
      </c>
      <c r="K3555" s="42">
        <f t="shared" si="37"/>
        <v>2.0620444687200004</v>
      </c>
      <c r="L3555" s="55">
        <v>2.2911605208000001</v>
      </c>
    </row>
    <row r="3556" spans="1:12" ht="12.75">
      <c r="A3556" s="41">
        <v>3497</v>
      </c>
      <c r="B3556" s="53" t="s">
        <v>2293</v>
      </c>
      <c r="C3556" s="42">
        <f t="shared" si="29"/>
        <v>5.2397906399999999E-2</v>
      </c>
      <c r="D3556" s="42">
        <f t="shared" si="30"/>
        <v>0.1047958128</v>
      </c>
      <c r="E3556" s="42">
        <f t="shared" si="31"/>
        <v>0.15719371919999944</v>
      </c>
      <c r="F3556" s="42">
        <f t="shared" si="32"/>
        <v>0.2095916256</v>
      </c>
      <c r="G3556" s="42">
        <f t="shared" si="33"/>
        <v>0.26198953199999997</v>
      </c>
      <c r="H3556" s="42">
        <f t="shared" si="34"/>
        <v>0.31438743839999944</v>
      </c>
      <c r="I3556" s="42">
        <f t="shared" si="35"/>
        <v>0.36678534479999941</v>
      </c>
      <c r="J3556" s="42">
        <f t="shared" si="36"/>
        <v>0.4191832512</v>
      </c>
      <c r="K3556" s="42">
        <f t="shared" si="37"/>
        <v>0.47158115759999997</v>
      </c>
      <c r="L3556" s="55">
        <v>0.52397906399999994</v>
      </c>
    </row>
    <row r="3557" spans="1:12" ht="12.75">
      <c r="A3557" s="41">
        <v>3498</v>
      </c>
      <c r="B3557" s="53" t="s">
        <v>2294</v>
      </c>
      <c r="C3557" s="42">
        <f t="shared" si="29"/>
        <v>4.2131428560000003E-2</v>
      </c>
      <c r="D3557" s="42">
        <f t="shared" si="30"/>
        <v>8.4262857120000006E-2</v>
      </c>
      <c r="E3557" s="42">
        <f t="shared" si="31"/>
        <v>0.12639428567999958</v>
      </c>
      <c r="F3557" s="42">
        <f t="shared" si="32"/>
        <v>0.16852571424000001</v>
      </c>
      <c r="G3557" s="42">
        <f t="shared" si="33"/>
        <v>0.2106571428</v>
      </c>
      <c r="H3557" s="42">
        <f t="shared" si="34"/>
        <v>0.25278857135999955</v>
      </c>
      <c r="I3557" s="42">
        <f t="shared" si="35"/>
        <v>0.29491999991999956</v>
      </c>
      <c r="J3557" s="42">
        <f t="shared" si="36"/>
        <v>0.33705142848000003</v>
      </c>
      <c r="K3557" s="42">
        <f t="shared" si="37"/>
        <v>0.37918285703999999</v>
      </c>
      <c r="L3557" s="55">
        <v>0.4213142856</v>
      </c>
    </row>
    <row r="3558" spans="1:12" ht="12.75">
      <c r="A3558" s="41">
        <v>3499</v>
      </c>
      <c r="B3558" s="53" t="s">
        <v>2295</v>
      </c>
      <c r="C3558" s="42">
        <f t="shared" si="29"/>
        <v>5.6177427120000005E-2</v>
      </c>
      <c r="D3558" s="42">
        <f t="shared" si="30"/>
        <v>0.11235485424000001</v>
      </c>
      <c r="E3558" s="42">
        <f t="shared" si="31"/>
        <v>0.16853228135999943</v>
      </c>
      <c r="F3558" s="42">
        <f t="shared" si="32"/>
        <v>0.22470970848000002</v>
      </c>
      <c r="G3558" s="42">
        <f t="shared" si="33"/>
        <v>0.2808871356</v>
      </c>
      <c r="H3558" s="42">
        <f t="shared" si="34"/>
        <v>0.33706456271999941</v>
      </c>
      <c r="I3558" s="42">
        <f t="shared" si="35"/>
        <v>0.39324198983999942</v>
      </c>
      <c r="J3558" s="42">
        <f t="shared" si="36"/>
        <v>0.44941941696000004</v>
      </c>
      <c r="K3558" s="42">
        <f t="shared" si="37"/>
        <v>0.50559684408000005</v>
      </c>
      <c r="L3558" s="55">
        <v>0.56177427120000001</v>
      </c>
    </row>
    <row r="3559" spans="1:12" ht="12.75">
      <c r="A3559" s="41">
        <v>3500</v>
      </c>
      <c r="B3559" s="53" t="s">
        <v>2296</v>
      </c>
      <c r="C3559" s="42">
        <f t="shared" si="29"/>
        <v>8.5023560639999995E-2</v>
      </c>
      <c r="D3559" s="42">
        <f t="shared" si="30"/>
        <v>0.17004712127999999</v>
      </c>
      <c r="E3559" s="42">
        <f t="shared" si="31"/>
        <v>0.2550706819199991</v>
      </c>
      <c r="F3559" s="42">
        <f t="shared" si="32"/>
        <v>0.34009424255999998</v>
      </c>
      <c r="G3559" s="42">
        <f t="shared" si="33"/>
        <v>0.42511780319999992</v>
      </c>
      <c r="H3559" s="42">
        <f t="shared" si="34"/>
        <v>0.51014136383999908</v>
      </c>
      <c r="I3559" s="42">
        <f t="shared" si="35"/>
        <v>0.59516492447999902</v>
      </c>
      <c r="J3559" s="42">
        <f t="shared" si="36"/>
        <v>0.68018848511999996</v>
      </c>
      <c r="K3559" s="42">
        <f t="shared" si="37"/>
        <v>0.7652120457599999</v>
      </c>
      <c r="L3559" s="55">
        <v>0.85023560639999984</v>
      </c>
    </row>
    <row r="3560" spans="1:12" ht="25.5">
      <c r="A3560" s="41">
        <v>3501</v>
      </c>
      <c r="B3560" s="53" t="s">
        <v>2297</v>
      </c>
      <c r="C3560" s="42">
        <f t="shared" si="29"/>
        <v>7.9039437840000004E-2</v>
      </c>
      <c r="D3560" s="42">
        <f t="shared" si="30"/>
        <v>0.15807887568000001</v>
      </c>
      <c r="E3560" s="42">
        <f t="shared" si="31"/>
        <v>0.23711831351999921</v>
      </c>
      <c r="F3560" s="42">
        <f t="shared" si="32"/>
        <v>0.31615775136000002</v>
      </c>
      <c r="G3560" s="42">
        <f t="shared" si="33"/>
        <v>0.39519718920000002</v>
      </c>
      <c r="H3560" s="42">
        <f t="shared" si="34"/>
        <v>0.47423662703999919</v>
      </c>
      <c r="I3560" s="42">
        <f t="shared" si="35"/>
        <v>0.55327606487999925</v>
      </c>
      <c r="J3560" s="42">
        <f t="shared" si="36"/>
        <v>0.63231550272000003</v>
      </c>
      <c r="K3560" s="42">
        <f t="shared" si="37"/>
        <v>0.71135494056000004</v>
      </c>
      <c r="L3560" s="55">
        <v>0.79039437840000004</v>
      </c>
    </row>
    <row r="3561" spans="1:12" ht="25.5">
      <c r="A3561" s="41">
        <v>3502</v>
      </c>
      <c r="B3561" s="53" t="s">
        <v>2298</v>
      </c>
      <c r="C3561" s="42">
        <f t="shared" si="29"/>
        <v>0.17743540392000004</v>
      </c>
      <c r="D3561" s="42">
        <f t="shared" si="30"/>
        <v>0.35487080784000008</v>
      </c>
      <c r="E3561" s="42">
        <f t="shared" si="31"/>
        <v>0.53230621175999826</v>
      </c>
      <c r="F3561" s="42">
        <f t="shared" si="32"/>
        <v>0.70974161568000016</v>
      </c>
      <c r="G3561" s="42">
        <f t="shared" si="33"/>
        <v>0.88717701960000017</v>
      </c>
      <c r="H3561" s="42">
        <f t="shared" si="34"/>
        <v>1.0646124235199983</v>
      </c>
      <c r="I3561" s="42">
        <f t="shared" si="35"/>
        <v>1.2420478274399984</v>
      </c>
      <c r="J3561" s="42">
        <f t="shared" si="36"/>
        <v>1.4194832313600003</v>
      </c>
      <c r="K3561" s="42">
        <f t="shared" si="37"/>
        <v>1.5969186352800004</v>
      </c>
      <c r="L3561" s="55">
        <v>1.7743540392000003</v>
      </c>
    </row>
    <row r="3562" spans="1:12" ht="25.5">
      <c r="A3562" s="41">
        <v>3503</v>
      </c>
      <c r="B3562" s="53" t="s">
        <v>2299</v>
      </c>
      <c r="C3562" s="42">
        <f t="shared" si="29"/>
        <v>9.0436245839999999E-2</v>
      </c>
      <c r="D3562" s="42">
        <f t="shared" si="30"/>
        <v>0.18087249168</v>
      </c>
      <c r="E3562" s="42">
        <f t="shared" si="31"/>
        <v>0.27130873751999907</v>
      </c>
      <c r="F3562" s="42">
        <f t="shared" si="32"/>
        <v>0.36174498335999999</v>
      </c>
      <c r="G3562" s="42">
        <f t="shared" si="33"/>
        <v>0.45218122919999998</v>
      </c>
      <c r="H3562" s="42">
        <f t="shared" si="34"/>
        <v>0.54261747503999902</v>
      </c>
      <c r="I3562" s="42">
        <f t="shared" si="35"/>
        <v>0.633053720879999</v>
      </c>
      <c r="J3562" s="42">
        <f t="shared" si="36"/>
        <v>0.72348996671999999</v>
      </c>
      <c r="K3562" s="42">
        <f t="shared" si="37"/>
        <v>0.81392621255999997</v>
      </c>
      <c r="L3562" s="55">
        <v>0.90436245839999996</v>
      </c>
    </row>
    <row r="3563" spans="1:12" ht="25.5">
      <c r="A3563" s="41">
        <v>3504</v>
      </c>
      <c r="B3563" s="53" t="s">
        <v>2300</v>
      </c>
      <c r="C3563" s="42">
        <f t="shared" si="29"/>
        <v>9.0678609839999993E-2</v>
      </c>
      <c r="D3563" s="42">
        <f t="shared" si="30"/>
        <v>0.18135721967999999</v>
      </c>
      <c r="E3563" s="42">
        <f t="shared" si="31"/>
        <v>0.27203582951999905</v>
      </c>
      <c r="F3563" s="42">
        <f t="shared" si="32"/>
        <v>0.36271443935999997</v>
      </c>
      <c r="G3563" s="42">
        <f t="shared" si="33"/>
        <v>0.45339304919999995</v>
      </c>
      <c r="H3563" s="42">
        <f t="shared" si="34"/>
        <v>0.54407165903999899</v>
      </c>
      <c r="I3563" s="42">
        <f t="shared" si="35"/>
        <v>0.63475026887999897</v>
      </c>
      <c r="J3563" s="42">
        <f t="shared" si="36"/>
        <v>0.72542887871999995</v>
      </c>
      <c r="K3563" s="42">
        <f t="shared" si="37"/>
        <v>0.81610748855999993</v>
      </c>
      <c r="L3563" s="55">
        <v>0.90678609839999991</v>
      </c>
    </row>
    <row r="3564" spans="1:12" ht="12.75">
      <c r="A3564" s="41">
        <v>3505</v>
      </c>
      <c r="B3564" s="53" t="s">
        <v>2301</v>
      </c>
      <c r="C3564" s="42">
        <f t="shared" si="29"/>
        <v>0.23457314591999998</v>
      </c>
      <c r="D3564" s="42">
        <f t="shared" si="30"/>
        <v>0.46914629183999995</v>
      </c>
      <c r="E3564" s="42">
        <f t="shared" si="31"/>
        <v>0.70371943775999746</v>
      </c>
      <c r="F3564" s="42">
        <f t="shared" si="32"/>
        <v>0.9382925836799999</v>
      </c>
      <c r="G3564" s="42">
        <f t="shared" si="33"/>
        <v>1.1728657295999998</v>
      </c>
      <c r="H3564" s="42">
        <f t="shared" si="34"/>
        <v>1.4074388755199974</v>
      </c>
      <c r="I3564" s="42">
        <f t="shared" si="35"/>
        <v>1.6420120214399974</v>
      </c>
      <c r="J3564" s="42">
        <f t="shared" si="36"/>
        <v>1.8765851673599998</v>
      </c>
      <c r="K3564" s="42">
        <f t="shared" si="37"/>
        <v>2.1111583132799998</v>
      </c>
      <c r="L3564" s="55">
        <v>2.3457314591999996</v>
      </c>
    </row>
    <row r="3565" spans="1:12" ht="12.75">
      <c r="A3565" s="41">
        <v>3506</v>
      </c>
      <c r="B3565" s="53" t="s">
        <v>2302</v>
      </c>
      <c r="C3565" s="42">
        <f t="shared" si="29"/>
        <v>0.46530092159999992</v>
      </c>
      <c r="D3565" s="42">
        <f t="shared" si="30"/>
        <v>0.93060184319999983</v>
      </c>
      <c r="E3565" s="42">
        <f t="shared" si="31"/>
        <v>1.3959027647999951</v>
      </c>
      <c r="F3565" s="42">
        <f t="shared" si="32"/>
        <v>1.8612036863999997</v>
      </c>
      <c r="G3565" s="42">
        <f t="shared" si="33"/>
        <v>2.3265046079999996</v>
      </c>
      <c r="H3565" s="42">
        <f t="shared" si="34"/>
        <v>2.7918055295999946</v>
      </c>
      <c r="I3565" s="42">
        <f t="shared" si="35"/>
        <v>3.2571064511999945</v>
      </c>
      <c r="J3565" s="42">
        <f t="shared" si="36"/>
        <v>3.7224073727999993</v>
      </c>
      <c r="K3565" s="42">
        <f t="shared" si="37"/>
        <v>4.1877082943999993</v>
      </c>
      <c r="L3565" s="55">
        <v>4.6530092159999992</v>
      </c>
    </row>
    <row r="3566" spans="1:12" ht="12.75">
      <c r="A3566" s="41">
        <v>3507</v>
      </c>
      <c r="B3566" s="53" t="s">
        <v>2303</v>
      </c>
      <c r="C3566" s="42">
        <f t="shared" si="29"/>
        <v>0.11730611376</v>
      </c>
      <c r="D3566" s="42">
        <f t="shared" si="30"/>
        <v>0.23461222751999999</v>
      </c>
      <c r="E3566" s="42">
        <f t="shared" si="31"/>
        <v>0.35191834127999883</v>
      </c>
      <c r="F3566" s="42">
        <f t="shared" si="32"/>
        <v>0.46922445503999999</v>
      </c>
      <c r="G3566" s="42">
        <f t="shared" si="33"/>
        <v>0.58653056879999999</v>
      </c>
      <c r="H3566" s="42">
        <f t="shared" si="34"/>
        <v>0.70383668255999876</v>
      </c>
      <c r="I3566" s="42">
        <f t="shared" si="35"/>
        <v>0.82114279631999876</v>
      </c>
      <c r="J3566" s="42">
        <f t="shared" si="36"/>
        <v>0.93844891007999998</v>
      </c>
      <c r="K3566" s="42">
        <f t="shared" si="37"/>
        <v>1.05575502384</v>
      </c>
      <c r="L3566" s="55">
        <v>1.1730611376</v>
      </c>
    </row>
    <row r="3567" spans="1:12" ht="12.75">
      <c r="A3567" s="41">
        <v>3508</v>
      </c>
      <c r="B3567" s="53" t="s">
        <v>2304</v>
      </c>
      <c r="C3567" s="42">
        <f t="shared" si="29"/>
        <v>0.17045538408000002</v>
      </c>
      <c r="D3567" s="42">
        <f t="shared" si="30"/>
        <v>0.34091076816000004</v>
      </c>
      <c r="E3567" s="42">
        <f t="shared" si="31"/>
        <v>0.51136615223999826</v>
      </c>
      <c r="F3567" s="42">
        <f t="shared" si="32"/>
        <v>0.68182153632000009</v>
      </c>
      <c r="G3567" s="42">
        <f t="shared" si="33"/>
        <v>0.85227692040000003</v>
      </c>
      <c r="H3567" s="42">
        <f t="shared" si="34"/>
        <v>1.0227323044799983</v>
      </c>
      <c r="I3567" s="42">
        <f t="shared" si="35"/>
        <v>1.1931876885599983</v>
      </c>
      <c r="J3567" s="42">
        <f t="shared" si="36"/>
        <v>1.3636430726400002</v>
      </c>
      <c r="K3567" s="42">
        <f t="shared" si="37"/>
        <v>1.53409845672</v>
      </c>
      <c r="L3567" s="55">
        <v>1.7045538408000001</v>
      </c>
    </row>
    <row r="3568" spans="1:12" ht="25.5">
      <c r="A3568" s="41">
        <v>3509</v>
      </c>
      <c r="B3568" s="53" t="s">
        <v>2305</v>
      </c>
      <c r="C3568" s="42">
        <f t="shared" si="29"/>
        <v>0.15265698936000002</v>
      </c>
      <c r="D3568" s="42">
        <f t="shared" si="30"/>
        <v>0.30531397872000005</v>
      </c>
      <c r="E3568" s="42">
        <f t="shared" si="31"/>
        <v>0.45797096807999849</v>
      </c>
      <c r="F3568" s="42">
        <f t="shared" si="32"/>
        <v>0.61062795744000009</v>
      </c>
      <c r="G3568" s="42">
        <f t="shared" si="33"/>
        <v>0.76328494680000003</v>
      </c>
      <c r="H3568" s="42">
        <f t="shared" si="34"/>
        <v>0.91594193615999853</v>
      </c>
      <c r="I3568" s="42">
        <f t="shared" si="35"/>
        <v>1.0685989255199984</v>
      </c>
      <c r="J3568" s="42">
        <f t="shared" si="36"/>
        <v>1.2212559148800002</v>
      </c>
      <c r="K3568" s="42">
        <f t="shared" si="37"/>
        <v>1.37391290424</v>
      </c>
      <c r="L3568" s="55">
        <v>1.5265698936000001</v>
      </c>
    </row>
    <row r="3569" spans="1:12" ht="25.5">
      <c r="A3569" s="41">
        <v>3510</v>
      </c>
      <c r="B3569" s="53" t="s">
        <v>2306</v>
      </c>
      <c r="C3569" s="42">
        <f t="shared" si="29"/>
        <v>9.835833192E-2</v>
      </c>
      <c r="D3569" s="42">
        <f t="shared" si="30"/>
        <v>0.19671666384</v>
      </c>
      <c r="E3569" s="42">
        <f t="shared" si="31"/>
        <v>0.29507499575999901</v>
      </c>
      <c r="F3569" s="42">
        <f t="shared" si="32"/>
        <v>0.39343332768</v>
      </c>
      <c r="G3569" s="42">
        <f t="shared" si="33"/>
        <v>0.49179165959999999</v>
      </c>
      <c r="H3569" s="42">
        <f t="shared" si="34"/>
        <v>0.59014999151999903</v>
      </c>
      <c r="I3569" s="42">
        <f t="shared" si="35"/>
        <v>0.6885083234399989</v>
      </c>
      <c r="J3569" s="42">
        <f t="shared" si="36"/>
        <v>0.78686665536</v>
      </c>
      <c r="K3569" s="42">
        <f t="shared" si="37"/>
        <v>0.88522498727999999</v>
      </c>
      <c r="L3569" s="55">
        <v>0.98358331919999997</v>
      </c>
    </row>
    <row r="3570" spans="1:12" ht="25.5">
      <c r="A3570" s="41">
        <v>3511</v>
      </c>
      <c r="B3570" s="53" t="s">
        <v>2307</v>
      </c>
      <c r="C3570" s="42">
        <f t="shared" si="29"/>
        <v>4.9007416319999997E-2</v>
      </c>
      <c r="D3570" s="42">
        <f t="shared" si="30"/>
        <v>9.8014832639999994E-2</v>
      </c>
      <c r="E3570" s="42">
        <f t="shared" si="31"/>
        <v>0.14702224895999949</v>
      </c>
      <c r="F3570" s="42">
        <f t="shared" si="32"/>
        <v>0.19602966527999999</v>
      </c>
      <c r="G3570" s="42">
        <f t="shared" si="33"/>
        <v>0.24503708159999998</v>
      </c>
      <c r="H3570" s="42">
        <f t="shared" si="34"/>
        <v>0.29404449791999948</v>
      </c>
      <c r="I3570" s="42">
        <f t="shared" si="35"/>
        <v>0.34305191423999948</v>
      </c>
      <c r="J3570" s="42">
        <f t="shared" si="36"/>
        <v>0.39205933055999997</v>
      </c>
      <c r="K3570" s="42">
        <f t="shared" si="37"/>
        <v>0.44106674687999997</v>
      </c>
      <c r="L3570" s="55">
        <v>0.49007416319999997</v>
      </c>
    </row>
    <row r="3571" spans="1:12" ht="12.75">
      <c r="A3571" s="41">
        <v>3512</v>
      </c>
      <c r="B3571" s="53" t="s">
        <v>2308</v>
      </c>
      <c r="C3571" s="42">
        <f t="shared" si="29"/>
        <v>4.4997998399999996E-2</v>
      </c>
      <c r="D3571" s="42">
        <f t="shared" si="30"/>
        <v>8.9995996799999992E-2</v>
      </c>
      <c r="E3571" s="42">
        <f t="shared" si="31"/>
        <v>0.13499399519999952</v>
      </c>
      <c r="F3571" s="42">
        <f t="shared" si="32"/>
        <v>0.17999199359999998</v>
      </c>
      <c r="G3571" s="42">
        <f t="shared" si="33"/>
        <v>0.22498999199999997</v>
      </c>
      <c r="H3571" s="42">
        <f t="shared" si="34"/>
        <v>0.26998799039999949</v>
      </c>
      <c r="I3571" s="42">
        <f t="shared" si="35"/>
        <v>0.31498598879999951</v>
      </c>
      <c r="J3571" s="42">
        <f t="shared" si="36"/>
        <v>0.35998398719999997</v>
      </c>
      <c r="K3571" s="42">
        <f t="shared" si="37"/>
        <v>0.40498198559999998</v>
      </c>
      <c r="L3571" s="55">
        <v>0.44997998399999994</v>
      </c>
    </row>
    <row r="3572" spans="1:12" ht="12.75">
      <c r="A3572" s="41">
        <v>3513</v>
      </c>
      <c r="B3572" s="53" t="s">
        <v>2309</v>
      </c>
      <c r="C3572" s="42">
        <f t="shared" si="29"/>
        <v>0.28658865600000005</v>
      </c>
      <c r="D3572" s="42">
        <f t="shared" si="30"/>
        <v>0.57317731200000011</v>
      </c>
      <c r="E3572" s="42">
        <f t="shared" si="31"/>
        <v>0.85976596799999716</v>
      </c>
      <c r="F3572" s="42">
        <f t="shared" si="32"/>
        <v>1.1463546240000002</v>
      </c>
      <c r="G3572" s="42">
        <f t="shared" si="33"/>
        <v>1.4329432800000002</v>
      </c>
      <c r="H3572" s="42">
        <f t="shared" si="34"/>
        <v>1.7195319359999972</v>
      </c>
      <c r="I3572" s="42">
        <f t="shared" si="35"/>
        <v>2.0061205919999971</v>
      </c>
      <c r="J3572" s="42">
        <f t="shared" si="36"/>
        <v>2.2927092480000004</v>
      </c>
      <c r="K3572" s="42">
        <f t="shared" si="37"/>
        <v>2.5792979040000001</v>
      </c>
      <c r="L3572" s="55">
        <v>2.8658865600000003</v>
      </c>
    </row>
    <row r="3573" spans="1:12" ht="12.75">
      <c r="A3573" s="41">
        <v>3514</v>
      </c>
      <c r="B3573" s="53" t="s">
        <v>2310</v>
      </c>
      <c r="C3573" s="42">
        <f t="shared" si="29"/>
        <v>0.2238168264</v>
      </c>
      <c r="D3573" s="42">
        <f t="shared" si="30"/>
        <v>0.4476336528</v>
      </c>
      <c r="E3573" s="42">
        <f t="shared" si="31"/>
        <v>0.67145047919999779</v>
      </c>
      <c r="F3573" s="42">
        <f t="shared" si="32"/>
        <v>0.89526730560000001</v>
      </c>
      <c r="G3573" s="42">
        <f t="shared" si="33"/>
        <v>1.119084132</v>
      </c>
      <c r="H3573" s="42">
        <f t="shared" si="34"/>
        <v>1.3429009583999978</v>
      </c>
      <c r="I3573" s="42">
        <f t="shared" si="35"/>
        <v>1.5667177847999976</v>
      </c>
      <c r="J3573" s="42">
        <f t="shared" si="36"/>
        <v>1.7905346112</v>
      </c>
      <c r="K3573" s="42">
        <f t="shared" si="37"/>
        <v>2.0143514376000002</v>
      </c>
      <c r="L3573" s="55">
        <v>2.238168264</v>
      </c>
    </row>
    <row r="3574" spans="1:12" ht="12.75">
      <c r="A3574" s="41">
        <v>3515</v>
      </c>
      <c r="B3574" s="53" t="s">
        <v>2311</v>
      </c>
      <c r="C3574" s="42">
        <f t="shared" si="29"/>
        <v>2.5479461397600001</v>
      </c>
      <c r="D3574" s="42">
        <f t="shared" si="30"/>
        <v>5.0958922795200001</v>
      </c>
      <c r="E3574" s="42">
        <f t="shared" si="31"/>
        <v>7.643838419279974</v>
      </c>
      <c r="F3574" s="42">
        <f t="shared" si="32"/>
        <v>10.19178455904</v>
      </c>
      <c r="G3574" s="42">
        <f t="shared" si="33"/>
        <v>12.739730698799999</v>
      </c>
      <c r="H3574" s="42">
        <f t="shared" si="34"/>
        <v>15.287676838559973</v>
      </c>
      <c r="I3574" s="42">
        <f t="shared" si="35"/>
        <v>17.835622978319972</v>
      </c>
      <c r="J3574" s="42">
        <f t="shared" si="36"/>
        <v>20.38356911808</v>
      </c>
      <c r="K3574" s="42">
        <f t="shared" si="37"/>
        <v>22.931515257839997</v>
      </c>
      <c r="L3574" s="55">
        <v>25.479461397599998</v>
      </c>
    </row>
    <row r="3575" spans="1:12" ht="12.75">
      <c r="A3575" s="41">
        <v>3516</v>
      </c>
      <c r="B3575" s="53" t="s">
        <v>2312</v>
      </c>
      <c r="C3575" s="42">
        <f t="shared" si="29"/>
        <v>0.13620485567999999</v>
      </c>
      <c r="D3575" s="42">
        <f t="shared" si="30"/>
        <v>0.27240971135999997</v>
      </c>
      <c r="E3575" s="42">
        <f t="shared" si="31"/>
        <v>0.40861456703999854</v>
      </c>
      <c r="F3575" s="42">
        <f t="shared" si="32"/>
        <v>0.54481942271999995</v>
      </c>
      <c r="G3575" s="42">
        <f t="shared" si="33"/>
        <v>0.6810242783999999</v>
      </c>
      <c r="H3575" s="42">
        <f t="shared" si="34"/>
        <v>0.81722913407999853</v>
      </c>
      <c r="I3575" s="42">
        <f t="shared" si="35"/>
        <v>0.95343398975999849</v>
      </c>
      <c r="J3575" s="42">
        <f t="shared" si="36"/>
        <v>1.0896388454399999</v>
      </c>
      <c r="K3575" s="42">
        <f t="shared" si="37"/>
        <v>1.2258437011199999</v>
      </c>
      <c r="L3575" s="55">
        <v>1.3620485567999998</v>
      </c>
    </row>
    <row r="3576" spans="1:12" ht="12.75">
      <c r="A3576" s="41">
        <v>3517</v>
      </c>
      <c r="B3576" s="53" t="s">
        <v>2313</v>
      </c>
      <c r="C3576" s="42">
        <f t="shared" si="29"/>
        <v>5.7882718800000003E-2</v>
      </c>
      <c r="D3576" s="42">
        <f t="shared" si="30"/>
        <v>0.11576543760000001</v>
      </c>
      <c r="E3576" s="42">
        <f t="shared" si="31"/>
        <v>0.17364815639999942</v>
      </c>
      <c r="F3576" s="42">
        <f t="shared" si="32"/>
        <v>0.23153087520000001</v>
      </c>
      <c r="G3576" s="42">
        <f t="shared" si="33"/>
        <v>0.289413594</v>
      </c>
      <c r="H3576" s="42">
        <f t="shared" si="34"/>
        <v>0.3472963127999994</v>
      </c>
      <c r="I3576" s="42">
        <f t="shared" si="35"/>
        <v>0.40517903159999941</v>
      </c>
      <c r="J3576" s="42">
        <f t="shared" si="36"/>
        <v>0.46306175040000003</v>
      </c>
      <c r="K3576" s="42">
        <f t="shared" si="37"/>
        <v>0.52094446920000004</v>
      </c>
      <c r="L3576" s="55">
        <v>0.57882718799999999</v>
      </c>
    </row>
    <row r="3577" spans="1:12" ht="25.5">
      <c r="A3577" s="41">
        <v>3518</v>
      </c>
      <c r="B3577" s="53" t="s">
        <v>2314</v>
      </c>
      <c r="C3577" s="42">
        <f t="shared" si="29"/>
        <v>8.0974025999999991E-2</v>
      </c>
      <c r="D3577" s="42">
        <f t="shared" si="30"/>
        <v>0.16194805199999998</v>
      </c>
      <c r="E3577" s="42">
        <f t="shared" si="31"/>
        <v>0.24292207799999915</v>
      </c>
      <c r="F3577" s="42">
        <f t="shared" si="32"/>
        <v>0.32389610399999996</v>
      </c>
      <c r="G3577" s="42">
        <f t="shared" si="33"/>
        <v>0.40487012999999994</v>
      </c>
      <c r="H3577" s="42">
        <f t="shared" si="34"/>
        <v>0.48584415599999908</v>
      </c>
      <c r="I3577" s="42">
        <f t="shared" si="35"/>
        <v>0.56681818199999912</v>
      </c>
      <c r="J3577" s="42">
        <f t="shared" si="36"/>
        <v>0.64779220799999992</v>
      </c>
      <c r="K3577" s="42">
        <f t="shared" si="37"/>
        <v>0.72876623399999996</v>
      </c>
      <c r="L3577" s="55">
        <v>0.80974025999999988</v>
      </c>
    </row>
    <row r="3578" spans="1:12" ht="25.5">
      <c r="A3578" s="41">
        <v>3519</v>
      </c>
      <c r="B3578" s="53" t="s">
        <v>2315</v>
      </c>
      <c r="C3578" s="42">
        <f t="shared" si="29"/>
        <v>4.1238294960000005E-2</v>
      </c>
      <c r="D3578" s="42">
        <f t="shared" si="30"/>
        <v>8.247658992000001E-2</v>
      </c>
      <c r="E3578" s="42">
        <f t="shared" si="31"/>
        <v>0.12371488487999958</v>
      </c>
      <c r="F3578" s="42">
        <f t="shared" si="32"/>
        <v>0.16495317984000002</v>
      </c>
      <c r="G3578" s="42">
        <f t="shared" si="33"/>
        <v>0.2061914748</v>
      </c>
      <c r="H3578" s="42">
        <f t="shared" si="34"/>
        <v>0.24742976975999958</v>
      </c>
      <c r="I3578" s="42">
        <f t="shared" si="35"/>
        <v>0.28866806471999956</v>
      </c>
      <c r="J3578" s="42">
        <f t="shared" si="36"/>
        <v>0.32990635968000004</v>
      </c>
      <c r="K3578" s="42">
        <f t="shared" si="37"/>
        <v>0.37114465464000002</v>
      </c>
      <c r="L3578" s="55">
        <v>0.41238294959999999</v>
      </c>
    </row>
    <row r="3579" spans="1:12" ht="12.75">
      <c r="A3579" s="41">
        <v>3520</v>
      </c>
      <c r="B3579" s="53" t="s">
        <v>2316</v>
      </c>
      <c r="C3579" s="42">
        <f t="shared" si="29"/>
        <v>3.7950640560000005E-2</v>
      </c>
      <c r="D3579" s="42">
        <f t="shared" si="30"/>
        <v>7.5901281120000011E-2</v>
      </c>
      <c r="E3579" s="42">
        <f t="shared" si="31"/>
        <v>0.11385192167999963</v>
      </c>
      <c r="F3579" s="42">
        <f t="shared" si="32"/>
        <v>0.15180256224000002</v>
      </c>
      <c r="G3579" s="42">
        <f t="shared" si="33"/>
        <v>0.18975320280000002</v>
      </c>
      <c r="H3579" s="42">
        <f t="shared" si="34"/>
        <v>0.22770384335999963</v>
      </c>
      <c r="I3579" s="42">
        <f t="shared" si="35"/>
        <v>0.26565448391999963</v>
      </c>
      <c r="J3579" s="42">
        <f t="shared" si="36"/>
        <v>0.30360512448000004</v>
      </c>
      <c r="K3579" s="42">
        <f t="shared" si="37"/>
        <v>0.34155576504000007</v>
      </c>
      <c r="L3579" s="55">
        <v>0.37950640560000004</v>
      </c>
    </row>
    <row r="3580" spans="1:12" ht="12.75">
      <c r="A3580" s="41">
        <v>3521</v>
      </c>
      <c r="B3580" s="53" t="s">
        <v>2317</v>
      </c>
      <c r="C3580" s="42">
        <f t="shared" si="29"/>
        <v>4.0224915600000001E-2</v>
      </c>
      <c r="D3580" s="42">
        <f t="shared" si="30"/>
        <v>8.0449831200000002E-2</v>
      </c>
      <c r="E3580" s="42">
        <f t="shared" si="31"/>
        <v>0.12067474679999959</v>
      </c>
      <c r="F3580" s="42">
        <f t="shared" si="32"/>
        <v>0.1608996624</v>
      </c>
      <c r="G3580" s="42">
        <f t="shared" si="33"/>
        <v>0.201124578</v>
      </c>
      <c r="H3580" s="42">
        <f t="shared" si="34"/>
        <v>0.24134949359999958</v>
      </c>
      <c r="I3580" s="42">
        <f t="shared" si="35"/>
        <v>0.2815744091999996</v>
      </c>
      <c r="J3580" s="42">
        <f t="shared" si="36"/>
        <v>0.32179932480000001</v>
      </c>
      <c r="K3580" s="42">
        <f t="shared" si="37"/>
        <v>0.36202424040000003</v>
      </c>
      <c r="L3580" s="55">
        <v>0.402249156</v>
      </c>
    </row>
    <row r="3581" spans="1:12" ht="12.75">
      <c r="A3581" s="41">
        <v>3522</v>
      </c>
      <c r="B3581" s="53" t="s">
        <v>2318</v>
      </c>
      <c r="C3581" s="42">
        <f t="shared" si="29"/>
        <v>3.8575995360000004E-2</v>
      </c>
      <c r="D3581" s="42">
        <f t="shared" si="30"/>
        <v>7.7151990720000008E-2</v>
      </c>
      <c r="E3581" s="42">
        <f t="shared" si="31"/>
        <v>0.11572798607999962</v>
      </c>
      <c r="F3581" s="42">
        <f t="shared" si="32"/>
        <v>0.15430398144000002</v>
      </c>
      <c r="G3581" s="42">
        <f t="shared" si="33"/>
        <v>0.19287997680000002</v>
      </c>
      <c r="H3581" s="42">
        <f t="shared" si="34"/>
        <v>0.23145597215999963</v>
      </c>
      <c r="I3581" s="42">
        <f t="shared" si="35"/>
        <v>0.27003196751999964</v>
      </c>
      <c r="J3581" s="42">
        <f t="shared" si="36"/>
        <v>0.30860796288000003</v>
      </c>
      <c r="K3581" s="42">
        <f t="shared" si="37"/>
        <v>0.34718395824000003</v>
      </c>
      <c r="L3581" s="55">
        <v>0.38575995360000004</v>
      </c>
    </row>
    <row r="3582" spans="1:12" ht="25.5">
      <c r="A3582" s="41">
        <v>3523</v>
      </c>
      <c r="B3582" s="53" t="s">
        <v>2319</v>
      </c>
      <c r="C3582" s="42">
        <f t="shared" si="29"/>
        <v>4.6625585280000006E-2</v>
      </c>
      <c r="D3582" s="42">
        <f t="shared" si="30"/>
        <v>9.3251170560000013E-2</v>
      </c>
      <c r="E3582" s="42">
        <f t="shared" si="31"/>
        <v>0.13987675583999953</v>
      </c>
      <c r="F3582" s="42">
        <f t="shared" si="32"/>
        <v>0.18650234112000003</v>
      </c>
      <c r="G3582" s="42">
        <f t="shared" si="33"/>
        <v>0.23312792640000002</v>
      </c>
      <c r="H3582" s="42">
        <f t="shared" si="34"/>
        <v>0.27975351167999957</v>
      </c>
      <c r="I3582" s="42">
        <f t="shared" si="35"/>
        <v>0.32637909695999956</v>
      </c>
      <c r="J3582" s="42">
        <f t="shared" si="36"/>
        <v>0.37300468224000005</v>
      </c>
      <c r="K3582" s="42">
        <f t="shared" si="37"/>
        <v>0.41963026752000004</v>
      </c>
      <c r="L3582" s="55">
        <v>0.46625585280000004</v>
      </c>
    </row>
    <row r="3583" spans="1:12" ht="12.75">
      <c r="A3583" s="41">
        <v>3524</v>
      </c>
      <c r="B3583" s="53" t="s">
        <v>2320</v>
      </c>
      <c r="C3583" s="42">
        <f t="shared" si="29"/>
        <v>9.8904577679999994E-2</v>
      </c>
      <c r="D3583" s="42">
        <f t="shared" si="30"/>
        <v>0.19780915535999999</v>
      </c>
      <c r="E3583" s="42">
        <f t="shared" si="31"/>
        <v>0.29671373303999898</v>
      </c>
      <c r="F3583" s="42">
        <f t="shared" si="32"/>
        <v>0.39561831071999998</v>
      </c>
      <c r="G3583" s="42">
        <f t="shared" si="33"/>
        <v>0.49452288839999997</v>
      </c>
      <c r="H3583" s="42">
        <f t="shared" si="34"/>
        <v>0.59342746607999897</v>
      </c>
      <c r="I3583" s="42">
        <f t="shared" si="35"/>
        <v>0.69233204375999891</v>
      </c>
      <c r="J3583" s="42">
        <f t="shared" si="36"/>
        <v>0.79123662143999995</v>
      </c>
      <c r="K3583" s="42">
        <f t="shared" si="37"/>
        <v>0.89014119912</v>
      </c>
      <c r="L3583" s="55">
        <v>0.98904577679999994</v>
      </c>
    </row>
    <row r="3584" spans="1:12" ht="12.75">
      <c r="A3584" s="41">
        <v>3525</v>
      </c>
      <c r="B3584" s="53" t="s">
        <v>2290</v>
      </c>
      <c r="C3584" s="42">
        <f t="shared" si="29"/>
        <v>7.9852056720000009E-2</v>
      </c>
      <c r="D3584" s="42">
        <f t="shared" si="30"/>
        <v>0.15970411344000002</v>
      </c>
      <c r="E3584" s="42">
        <f t="shared" si="31"/>
        <v>0.23955617015999922</v>
      </c>
      <c r="F3584" s="42">
        <f t="shared" si="32"/>
        <v>0.31940822688000003</v>
      </c>
      <c r="G3584" s="42">
        <f t="shared" si="33"/>
        <v>0.39926028360000004</v>
      </c>
      <c r="H3584" s="42">
        <f t="shared" si="34"/>
        <v>0.47911234031999922</v>
      </c>
      <c r="I3584" s="42">
        <f t="shared" si="35"/>
        <v>0.55896439703999923</v>
      </c>
      <c r="J3584" s="42">
        <f t="shared" si="36"/>
        <v>0.63881645376000007</v>
      </c>
      <c r="K3584" s="42">
        <f t="shared" si="37"/>
        <v>0.71866851048000013</v>
      </c>
      <c r="L3584" s="55">
        <v>0.79852056720000009</v>
      </c>
    </row>
    <row r="3585" spans="1:12" ht="12.75">
      <c r="A3585" s="41">
        <v>3526</v>
      </c>
      <c r="B3585" s="53" t="s">
        <v>2321</v>
      </c>
      <c r="C3585" s="42">
        <f t="shared" si="29"/>
        <v>0.39589783872000006</v>
      </c>
      <c r="D3585" s="42">
        <f t="shared" si="30"/>
        <v>0.79179567744000012</v>
      </c>
      <c r="E3585" s="42">
        <f t="shared" si="31"/>
        <v>1.187693516159996</v>
      </c>
      <c r="F3585" s="42">
        <f t="shared" si="32"/>
        <v>1.5835913548800002</v>
      </c>
      <c r="G3585" s="42">
        <f t="shared" si="33"/>
        <v>1.9794891936000001</v>
      </c>
      <c r="H3585" s="42">
        <f t="shared" si="34"/>
        <v>2.3753870323199959</v>
      </c>
      <c r="I3585" s="42">
        <f t="shared" si="35"/>
        <v>2.7712848710399958</v>
      </c>
      <c r="J3585" s="42">
        <f t="shared" si="36"/>
        <v>3.1671827097600005</v>
      </c>
      <c r="K3585" s="42">
        <f t="shared" si="37"/>
        <v>3.5630805484800003</v>
      </c>
      <c r="L3585" s="55">
        <v>3.9589783872000002</v>
      </c>
    </row>
    <row r="3586" spans="1:12" ht="12.75">
      <c r="A3586" s="41">
        <v>3527</v>
      </c>
      <c r="B3586" s="53" t="s">
        <v>2322</v>
      </c>
      <c r="C3586" s="42">
        <f t="shared" si="29"/>
        <v>4.1457688319999998E-2</v>
      </c>
      <c r="D3586" s="42">
        <f t="shared" si="30"/>
        <v>8.2915376639999996E-2</v>
      </c>
      <c r="E3586" s="42">
        <f t="shared" si="31"/>
        <v>0.12437306495999957</v>
      </c>
      <c r="F3586" s="42">
        <f t="shared" si="32"/>
        <v>0.16583075327999999</v>
      </c>
      <c r="G3586" s="42">
        <f t="shared" si="33"/>
        <v>0.20728844159999998</v>
      </c>
      <c r="H3586" s="42">
        <f t="shared" si="34"/>
        <v>0.24874612991999956</v>
      </c>
      <c r="I3586" s="42">
        <f t="shared" si="35"/>
        <v>0.29020381823999952</v>
      </c>
      <c r="J3586" s="42">
        <f t="shared" si="36"/>
        <v>0.33166150655999999</v>
      </c>
      <c r="K3586" s="42">
        <f t="shared" si="37"/>
        <v>0.37311919488</v>
      </c>
      <c r="L3586" s="55">
        <v>0.41457688319999997</v>
      </c>
    </row>
    <row r="3587" spans="1:12" ht="25.5">
      <c r="A3587" s="41">
        <v>3528</v>
      </c>
      <c r="B3587" s="53" t="s">
        <v>2323</v>
      </c>
      <c r="C3587" s="42">
        <f t="shared" si="29"/>
        <v>4.1391812639999997E-2</v>
      </c>
      <c r="D3587" s="42">
        <f t="shared" si="30"/>
        <v>8.2783625279999995E-2</v>
      </c>
      <c r="E3587" s="42">
        <f t="shared" si="31"/>
        <v>0.12417543791999956</v>
      </c>
      <c r="F3587" s="42">
        <f t="shared" si="32"/>
        <v>0.16556725055999999</v>
      </c>
      <c r="G3587" s="42">
        <f t="shared" si="33"/>
        <v>0.20695906319999996</v>
      </c>
      <c r="H3587" s="42">
        <f t="shared" si="34"/>
        <v>0.24835087583999954</v>
      </c>
      <c r="I3587" s="42">
        <f t="shared" si="35"/>
        <v>0.28974268847999951</v>
      </c>
      <c r="J3587" s="42">
        <f t="shared" si="36"/>
        <v>0.33113450111999998</v>
      </c>
      <c r="K3587" s="42">
        <f t="shared" si="37"/>
        <v>0.37252631375999995</v>
      </c>
      <c r="L3587" s="55">
        <v>0.41391812639999992</v>
      </c>
    </row>
    <row r="3588" spans="1:12" ht="25.5">
      <c r="A3588" s="41">
        <v>3529</v>
      </c>
      <c r="B3588" s="53" t="s">
        <v>2324</v>
      </c>
      <c r="C3588" s="42">
        <f t="shared" si="29"/>
        <v>4.7991671280000009E-2</v>
      </c>
      <c r="D3588" s="42">
        <f t="shared" si="30"/>
        <v>9.5983342560000018E-2</v>
      </c>
      <c r="E3588" s="42">
        <f t="shared" si="31"/>
        <v>0.14397501383999953</v>
      </c>
      <c r="F3588" s="42">
        <f t="shared" si="32"/>
        <v>0.19196668512000004</v>
      </c>
      <c r="G3588" s="42">
        <f t="shared" si="33"/>
        <v>0.23995835640000002</v>
      </c>
      <c r="H3588" s="42">
        <f t="shared" si="34"/>
        <v>0.28795002767999955</v>
      </c>
      <c r="I3588" s="42">
        <f t="shared" si="35"/>
        <v>0.33594169895999954</v>
      </c>
      <c r="J3588" s="42">
        <f t="shared" si="36"/>
        <v>0.38393337024000007</v>
      </c>
      <c r="K3588" s="42">
        <f t="shared" si="37"/>
        <v>0.43192504152000005</v>
      </c>
      <c r="L3588" s="55">
        <v>0.47991671280000003</v>
      </c>
    </row>
    <row r="3589" spans="1:12" ht="12.75">
      <c r="A3589" s="94" t="s">
        <v>2325</v>
      </c>
      <c r="B3589" s="94"/>
      <c r="C3589" s="43">
        <f>SUM(C3541:C3588)</f>
        <v>8.7522183276000014</v>
      </c>
      <c r="D3589" s="43">
        <f t="shared" ref="D3589:L3589" si="38">SUM(D3541:D3588)</f>
        <v>17.504436655200003</v>
      </c>
      <c r="E3589" s="43">
        <f t="shared" si="38"/>
        <v>26.256654982799908</v>
      </c>
      <c r="F3589" s="43">
        <f t="shared" si="38"/>
        <v>35.008873310400006</v>
      </c>
      <c r="G3589" s="43">
        <f t="shared" si="38"/>
        <v>43.761091638000018</v>
      </c>
      <c r="H3589" s="43">
        <f t="shared" si="38"/>
        <v>52.513309965599909</v>
      </c>
      <c r="I3589" s="43">
        <f t="shared" si="38"/>
        <v>61.265528293199907</v>
      </c>
      <c r="J3589" s="43">
        <f t="shared" si="38"/>
        <v>70.017746620800011</v>
      </c>
      <c r="K3589" s="43">
        <f t="shared" si="38"/>
        <v>78.769964948400016</v>
      </c>
      <c r="L3589" s="43">
        <f t="shared" si="38"/>
        <v>87.522183276000035</v>
      </c>
    </row>
    <row r="3590" spans="1:12" ht="12.75">
      <c r="A3590" s="95" t="s">
        <v>2326</v>
      </c>
      <c r="B3590" s="95"/>
      <c r="C3590" s="95"/>
      <c r="D3590" s="95"/>
      <c r="E3590" s="95"/>
      <c r="F3590" s="95"/>
      <c r="G3590" s="95"/>
      <c r="H3590" s="95"/>
      <c r="I3590" s="95"/>
      <c r="J3590" s="95"/>
      <c r="K3590" s="95"/>
      <c r="L3590" s="95"/>
    </row>
    <row r="3591" spans="1:12" ht="12.75">
      <c r="A3591" s="41">
        <v>3530</v>
      </c>
      <c r="B3591" s="53" t="s">
        <v>2327</v>
      </c>
      <c r="C3591" s="42">
        <f t="shared" ref="C3591:C3654" si="39">L3591*0.1</f>
        <v>2.9232445440000001E-2</v>
      </c>
      <c r="D3591" s="42">
        <f t="shared" ref="D3591:D3654" si="40">L3591*0.2</f>
        <v>5.8464890880000002E-2</v>
      </c>
      <c r="E3591" s="42">
        <f t="shared" ref="E3591:E3654" si="41">L3591*0.299999999999999</f>
        <v>8.7697336319999708E-2</v>
      </c>
      <c r="F3591" s="42">
        <f t="shared" ref="F3591:F3654" si="42">L3591*0.4</f>
        <v>0.11692978176</v>
      </c>
      <c r="G3591" s="42">
        <f t="shared" ref="G3591:G3654" si="43">L3591*0.5</f>
        <v>0.14616222719999999</v>
      </c>
      <c r="H3591" s="42">
        <f t="shared" ref="H3591:H3654" si="44">L3591*0.599999999999999</f>
        <v>0.17539467263999969</v>
      </c>
      <c r="I3591" s="42">
        <f t="shared" ref="I3591:I3654" si="45">L3591*0.699999999999999</f>
        <v>0.2046271180799997</v>
      </c>
      <c r="J3591" s="42">
        <f t="shared" ref="J3591:J3654" si="46">L3591*0.8</f>
        <v>0.23385956352000001</v>
      </c>
      <c r="K3591" s="42">
        <f t="shared" ref="K3591:K3654" si="47">L3591*0.9</f>
        <v>0.26309200896000001</v>
      </c>
      <c r="L3591" s="55">
        <v>0.29232445439999999</v>
      </c>
    </row>
    <row r="3592" spans="1:12" ht="25.5">
      <c r="A3592" s="41">
        <v>3531</v>
      </c>
      <c r="B3592" s="53" t="s">
        <v>2328</v>
      </c>
      <c r="C3592" s="42">
        <f t="shared" si="39"/>
        <v>0.13839849144000002</v>
      </c>
      <c r="D3592" s="42">
        <f t="shared" si="40"/>
        <v>0.27679698288000004</v>
      </c>
      <c r="E3592" s="42">
        <f t="shared" si="41"/>
        <v>0.41519547431999859</v>
      </c>
      <c r="F3592" s="42">
        <f t="shared" si="42"/>
        <v>0.55359396576000008</v>
      </c>
      <c r="G3592" s="42">
        <f t="shared" si="43"/>
        <v>0.69199245720000002</v>
      </c>
      <c r="H3592" s="42">
        <f t="shared" si="44"/>
        <v>0.83039094863999863</v>
      </c>
      <c r="I3592" s="42">
        <f t="shared" si="45"/>
        <v>0.96878944007999857</v>
      </c>
      <c r="J3592" s="42">
        <f t="shared" si="46"/>
        <v>1.1071879315200002</v>
      </c>
      <c r="K3592" s="42">
        <f t="shared" si="47"/>
        <v>1.24558642296</v>
      </c>
      <c r="L3592" s="55">
        <v>1.3839849144</v>
      </c>
    </row>
    <row r="3593" spans="1:12" ht="25.5">
      <c r="A3593" s="41">
        <v>3532</v>
      </c>
      <c r="B3593" s="53" t="s">
        <v>2329</v>
      </c>
      <c r="C3593" s="42">
        <f t="shared" si="39"/>
        <v>0.18389274959999999</v>
      </c>
      <c r="D3593" s="42">
        <f t="shared" si="40"/>
        <v>0.36778549919999998</v>
      </c>
      <c r="E3593" s="42">
        <f t="shared" si="41"/>
        <v>0.55167824879999805</v>
      </c>
      <c r="F3593" s="42">
        <f t="shared" si="42"/>
        <v>0.73557099839999995</v>
      </c>
      <c r="G3593" s="42">
        <f t="shared" si="43"/>
        <v>0.91946374799999986</v>
      </c>
      <c r="H3593" s="42">
        <f t="shared" si="44"/>
        <v>1.1033564975999979</v>
      </c>
      <c r="I3593" s="42">
        <f t="shared" si="45"/>
        <v>1.2872492471999979</v>
      </c>
      <c r="J3593" s="42">
        <f t="shared" si="46"/>
        <v>1.4711419967999999</v>
      </c>
      <c r="K3593" s="42">
        <f t="shared" si="47"/>
        <v>1.6550347463999997</v>
      </c>
      <c r="L3593" s="55">
        <v>1.8389274959999997</v>
      </c>
    </row>
    <row r="3594" spans="1:12" ht="25.5">
      <c r="A3594" s="41">
        <v>3533</v>
      </c>
      <c r="B3594" s="53" t="s">
        <v>2330</v>
      </c>
      <c r="C3594" s="42">
        <f t="shared" si="39"/>
        <v>0.32811413832000008</v>
      </c>
      <c r="D3594" s="42">
        <f t="shared" si="40"/>
        <v>0.65622827664000016</v>
      </c>
      <c r="E3594" s="42">
        <f t="shared" si="41"/>
        <v>0.98434241495999686</v>
      </c>
      <c r="F3594" s="42">
        <f t="shared" si="42"/>
        <v>1.3124565532800003</v>
      </c>
      <c r="G3594" s="42">
        <f t="shared" si="43"/>
        <v>1.6405706916000002</v>
      </c>
      <c r="H3594" s="42">
        <f t="shared" si="44"/>
        <v>1.968684829919997</v>
      </c>
      <c r="I3594" s="42">
        <f t="shared" si="45"/>
        <v>2.296798968239997</v>
      </c>
      <c r="J3594" s="42">
        <f t="shared" si="46"/>
        <v>2.6249131065600007</v>
      </c>
      <c r="K3594" s="42">
        <f t="shared" si="47"/>
        <v>2.9530272448800003</v>
      </c>
      <c r="L3594" s="55">
        <v>3.2811413832000005</v>
      </c>
    </row>
    <row r="3595" spans="1:12" ht="25.5">
      <c r="A3595" s="41">
        <v>3534</v>
      </c>
      <c r="B3595" s="53" t="s">
        <v>2331</v>
      </c>
      <c r="C3595" s="42">
        <f t="shared" si="39"/>
        <v>3.9136557600000003E-2</v>
      </c>
      <c r="D3595" s="42">
        <f t="shared" si="40"/>
        <v>7.8273115200000007E-2</v>
      </c>
      <c r="E3595" s="42">
        <f t="shared" si="41"/>
        <v>0.1174096727999996</v>
      </c>
      <c r="F3595" s="42">
        <f t="shared" si="42"/>
        <v>0.15654623040000001</v>
      </c>
      <c r="G3595" s="42">
        <f t="shared" si="43"/>
        <v>0.195682788</v>
      </c>
      <c r="H3595" s="42">
        <f t="shared" si="44"/>
        <v>0.23481934559999959</v>
      </c>
      <c r="I3595" s="42">
        <f t="shared" si="45"/>
        <v>0.27395590319999957</v>
      </c>
      <c r="J3595" s="42">
        <f t="shared" si="46"/>
        <v>0.31309246080000003</v>
      </c>
      <c r="K3595" s="42">
        <f t="shared" si="47"/>
        <v>0.35222901839999998</v>
      </c>
      <c r="L3595" s="55">
        <v>0.39136557599999999</v>
      </c>
    </row>
    <row r="3596" spans="1:12" ht="38.25">
      <c r="A3596" s="41">
        <v>3535</v>
      </c>
      <c r="B3596" s="53" t="s">
        <v>2332</v>
      </c>
      <c r="C3596" s="42">
        <f t="shared" si="39"/>
        <v>0.22644332255999999</v>
      </c>
      <c r="D3596" s="42">
        <f t="shared" si="40"/>
        <v>0.45288664511999999</v>
      </c>
      <c r="E3596" s="42">
        <f t="shared" si="41"/>
        <v>0.67932996767999765</v>
      </c>
      <c r="F3596" s="42">
        <f t="shared" si="42"/>
        <v>0.90577329023999997</v>
      </c>
      <c r="G3596" s="42">
        <f t="shared" si="43"/>
        <v>1.1322166128</v>
      </c>
      <c r="H3596" s="42">
        <f t="shared" si="44"/>
        <v>1.3586599353599977</v>
      </c>
      <c r="I3596" s="42">
        <f t="shared" si="45"/>
        <v>1.5851032579199975</v>
      </c>
      <c r="J3596" s="42">
        <f t="shared" si="46"/>
        <v>1.8115465804799999</v>
      </c>
      <c r="K3596" s="42">
        <f t="shared" si="47"/>
        <v>2.0379899030400002</v>
      </c>
      <c r="L3596" s="55">
        <v>2.2644332255999999</v>
      </c>
    </row>
    <row r="3597" spans="1:12" ht="12.75">
      <c r="A3597" s="41">
        <v>3536</v>
      </c>
      <c r="B3597" s="53" t="s">
        <v>2333</v>
      </c>
      <c r="C3597" s="42">
        <f t="shared" si="39"/>
        <v>5.3045574480000003E-2</v>
      </c>
      <c r="D3597" s="42">
        <f t="shared" si="40"/>
        <v>0.10609114896000001</v>
      </c>
      <c r="E3597" s="42">
        <f t="shared" si="41"/>
        <v>0.15913672343999946</v>
      </c>
      <c r="F3597" s="42">
        <f t="shared" si="42"/>
        <v>0.21218229792000001</v>
      </c>
      <c r="G3597" s="42">
        <f t="shared" si="43"/>
        <v>0.26522787240000001</v>
      </c>
      <c r="H3597" s="42">
        <f t="shared" si="44"/>
        <v>0.31827344687999948</v>
      </c>
      <c r="I3597" s="42">
        <f t="shared" si="45"/>
        <v>0.37131902135999945</v>
      </c>
      <c r="J3597" s="42">
        <f t="shared" si="46"/>
        <v>0.42436459584000003</v>
      </c>
      <c r="K3597" s="42">
        <f t="shared" si="47"/>
        <v>0.47741017032000005</v>
      </c>
      <c r="L3597" s="55">
        <v>0.53045574480000002</v>
      </c>
    </row>
    <row r="3598" spans="1:12" ht="12.75">
      <c r="A3598" s="41">
        <v>3537</v>
      </c>
      <c r="B3598" s="53" t="s">
        <v>2334</v>
      </c>
      <c r="C3598" s="42">
        <f t="shared" si="39"/>
        <v>2.7265480799999998E-2</v>
      </c>
      <c r="D3598" s="42">
        <f t="shared" si="40"/>
        <v>5.4530961599999997E-2</v>
      </c>
      <c r="E3598" s="42">
        <f t="shared" si="41"/>
        <v>8.1796442399999711E-2</v>
      </c>
      <c r="F3598" s="42">
        <f t="shared" si="42"/>
        <v>0.10906192319999999</v>
      </c>
      <c r="G3598" s="42">
        <f t="shared" si="43"/>
        <v>0.13632740399999999</v>
      </c>
      <c r="H3598" s="42">
        <f t="shared" si="44"/>
        <v>0.1635928847999997</v>
      </c>
      <c r="I3598" s="42">
        <f t="shared" si="45"/>
        <v>0.19085836559999969</v>
      </c>
      <c r="J3598" s="42">
        <f t="shared" si="46"/>
        <v>0.21812384639999999</v>
      </c>
      <c r="K3598" s="42">
        <f t="shared" si="47"/>
        <v>0.24538932719999998</v>
      </c>
      <c r="L3598" s="55">
        <v>0.27265480799999997</v>
      </c>
    </row>
    <row r="3599" spans="1:12" ht="25.5">
      <c r="A3599" s="41">
        <v>3538</v>
      </c>
      <c r="B3599" s="53" t="s">
        <v>2335</v>
      </c>
      <c r="C3599" s="42">
        <f t="shared" si="39"/>
        <v>4.3192628160000003E-2</v>
      </c>
      <c r="D3599" s="42">
        <f t="shared" si="40"/>
        <v>8.6385256320000006E-2</v>
      </c>
      <c r="E3599" s="42">
        <f t="shared" si="41"/>
        <v>0.12957788447999957</v>
      </c>
      <c r="F3599" s="42">
        <f t="shared" si="42"/>
        <v>0.17277051264000001</v>
      </c>
      <c r="G3599" s="42">
        <f t="shared" si="43"/>
        <v>0.21596314080000001</v>
      </c>
      <c r="H3599" s="42">
        <f t="shared" si="44"/>
        <v>0.25915576895999959</v>
      </c>
      <c r="I3599" s="42">
        <f t="shared" si="45"/>
        <v>0.30234839711999956</v>
      </c>
      <c r="J3599" s="42">
        <f t="shared" si="46"/>
        <v>0.34554102528000002</v>
      </c>
      <c r="K3599" s="42">
        <f t="shared" si="47"/>
        <v>0.38873365344000005</v>
      </c>
      <c r="L3599" s="55">
        <v>0.43192628160000002</v>
      </c>
    </row>
    <row r="3600" spans="1:12" ht="12.75">
      <c r="A3600" s="41">
        <v>3539</v>
      </c>
      <c r="B3600" s="53" t="s">
        <v>2336</v>
      </c>
      <c r="C3600" s="42">
        <f t="shared" si="39"/>
        <v>3.7386233519999999E-2</v>
      </c>
      <c r="D3600" s="42">
        <f t="shared" si="40"/>
        <v>7.4772467039999999E-2</v>
      </c>
      <c r="E3600" s="42">
        <f t="shared" si="41"/>
        <v>0.11215870055999963</v>
      </c>
      <c r="F3600" s="42">
        <f t="shared" si="42"/>
        <v>0.14954493408</v>
      </c>
      <c r="G3600" s="42">
        <f t="shared" si="43"/>
        <v>0.1869311676</v>
      </c>
      <c r="H3600" s="42">
        <f t="shared" si="44"/>
        <v>0.22431740111999962</v>
      </c>
      <c r="I3600" s="42">
        <f t="shared" si="45"/>
        <v>0.26170363463999963</v>
      </c>
      <c r="J3600" s="42">
        <f t="shared" si="46"/>
        <v>0.29908986815999999</v>
      </c>
      <c r="K3600" s="42">
        <f t="shared" si="47"/>
        <v>0.33647610168000003</v>
      </c>
      <c r="L3600" s="55">
        <v>0.37386233520000001</v>
      </c>
    </row>
    <row r="3601" spans="1:12" ht="25.5">
      <c r="A3601" s="41">
        <v>3540</v>
      </c>
      <c r="B3601" s="53" t="s">
        <v>2337</v>
      </c>
      <c r="C3601" s="42">
        <f t="shared" si="39"/>
        <v>3.4869145920000004E-2</v>
      </c>
      <c r="D3601" s="42">
        <f t="shared" si="40"/>
        <v>6.9738291840000008E-2</v>
      </c>
      <c r="E3601" s="42">
        <f t="shared" si="41"/>
        <v>0.10460743775999964</v>
      </c>
      <c r="F3601" s="42">
        <f t="shared" si="42"/>
        <v>0.13947658368000002</v>
      </c>
      <c r="G3601" s="42">
        <f t="shared" si="43"/>
        <v>0.1743457296</v>
      </c>
      <c r="H3601" s="42">
        <f t="shared" si="44"/>
        <v>0.20921487551999965</v>
      </c>
      <c r="I3601" s="42">
        <f t="shared" si="45"/>
        <v>0.24408402143999963</v>
      </c>
      <c r="J3601" s="42">
        <f t="shared" si="46"/>
        <v>0.27895316736000003</v>
      </c>
      <c r="K3601" s="42">
        <f t="shared" si="47"/>
        <v>0.31382231327999999</v>
      </c>
      <c r="L3601" s="55">
        <v>0.3486914592</v>
      </c>
    </row>
    <row r="3602" spans="1:12" ht="12.75">
      <c r="A3602" s="41">
        <v>3541</v>
      </c>
      <c r="B3602" s="53" t="s">
        <v>2338</v>
      </c>
      <c r="C3602" s="42">
        <f t="shared" si="39"/>
        <v>9.6564677520000003E-2</v>
      </c>
      <c r="D3602" s="42">
        <f t="shared" si="40"/>
        <v>0.19312935504000001</v>
      </c>
      <c r="E3602" s="42">
        <f t="shared" si="41"/>
        <v>0.28969403255999904</v>
      </c>
      <c r="F3602" s="42">
        <f t="shared" si="42"/>
        <v>0.38625871008000001</v>
      </c>
      <c r="G3602" s="42">
        <f t="shared" si="43"/>
        <v>0.48282338759999999</v>
      </c>
      <c r="H3602" s="42">
        <f t="shared" si="44"/>
        <v>0.57938806511999896</v>
      </c>
      <c r="I3602" s="42">
        <f t="shared" si="45"/>
        <v>0.67595274263999894</v>
      </c>
      <c r="J3602" s="42">
        <f t="shared" si="46"/>
        <v>0.77251742016000002</v>
      </c>
      <c r="K3602" s="42">
        <f t="shared" si="47"/>
        <v>0.86908209768</v>
      </c>
      <c r="L3602" s="55">
        <v>0.96564677519999997</v>
      </c>
    </row>
    <row r="3603" spans="1:12" ht="12.75">
      <c r="A3603" s="41">
        <v>3542</v>
      </c>
      <c r="B3603" s="53" t="s">
        <v>2339</v>
      </c>
      <c r="C3603" s="42">
        <f t="shared" si="39"/>
        <v>3.3950846400000005E-2</v>
      </c>
      <c r="D3603" s="42">
        <f t="shared" si="40"/>
        <v>6.790169280000001E-2</v>
      </c>
      <c r="E3603" s="42">
        <f t="shared" si="41"/>
        <v>0.10185253919999966</v>
      </c>
      <c r="F3603" s="42">
        <f t="shared" si="42"/>
        <v>0.13580338560000002</v>
      </c>
      <c r="G3603" s="42">
        <f t="shared" si="43"/>
        <v>0.169754232</v>
      </c>
      <c r="H3603" s="42">
        <f t="shared" si="44"/>
        <v>0.20370507839999966</v>
      </c>
      <c r="I3603" s="42">
        <f t="shared" si="45"/>
        <v>0.23765592479999964</v>
      </c>
      <c r="J3603" s="42">
        <f t="shared" si="46"/>
        <v>0.27160677120000004</v>
      </c>
      <c r="K3603" s="42">
        <f t="shared" si="47"/>
        <v>0.3055576176</v>
      </c>
      <c r="L3603" s="55">
        <v>0.33950846400000001</v>
      </c>
    </row>
    <row r="3604" spans="1:12" ht="12.75">
      <c r="A3604" s="41">
        <v>3543</v>
      </c>
      <c r="B3604" s="53" t="s">
        <v>2340</v>
      </c>
      <c r="C3604" s="42">
        <f t="shared" si="39"/>
        <v>2.5115999999999999E-2</v>
      </c>
      <c r="D3604" s="42">
        <f t="shared" si="40"/>
        <v>5.0231999999999999E-2</v>
      </c>
      <c r="E3604" s="42">
        <f t="shared" si="41"/>
        <v>7.5347999999999749E-2</v>
      </c>
      <c r="F3604" s="42">
        <f t="shared" si="42"/>
        <v>0.100464</v>
      </c>
      <c r="G3604" s="42">
        <f t="shared" si="43"/>
        <v>0.12558</v>
      </c>
      <c r="H3604" s="42">
        <f t="shared" si="44"/>
        <v>0.15069599999999975</v>
      </c>
      <c r="I3604" s="42">
        <f t="shared" si="45"/>
        <v>0.17581199999999975</v>
      </c>
      <c r="J3604" s="42">
        <f t="shared" si="46"/>
        <v>0.200928</v>
      </c>
      <c r="K3604" s="42">
        <f t="shared" si="47"/>
        <v>0.22604399999999999</v>
      </c>
      <c r="L3604" s="55">
        <v>0.25115999999999999</v>
      </c>
    </row>
    <row r="3605" spans="1:12" ht="25.5">
      <c r="A3605" s="41">
        <v>3544</v>
      </c>
      <c r="B3605" s="53" t="s">
        <v>2341</v>
      </c>
      <c r="C3605" s="42">
        <f t="shared" si="39"/>
        <v>3.1816799999999999E-2</v>
      </c>
      <c r="D3605" s="42">
        <f t="shared" si="40"/>
        <v>6.3633599999999998E-2</v>
      </c>
      <c r="E3605" s="42">
        <f t="shared" si="41"/>
        <v>9.5450399999999685E-2</v>
      </c>
      <c r="F3605" s="42">
        <f t="shared" si="42"/>
        <v>0.1272672</v>
      </c>
      <c r="G3605" s="42">
        <f t="shared" si="43"/>
        <v>0.159084</v>
      </c>
      <c r="H3605" s="42">
        <f t="shared" si="44"/>
        <v>0.19090079999999968</v>
      </c>
      <c r="I3605" s="42">
        <f t="shared" si="45"/>
        <v>0.22271759999999968</v>
      </c>
      <c r="J3605" s="42">
        <f t="shared" si="46"/>
        <v>0.25453439999999999</v>
      </c>
      <c r="K3605" s="42">
        <f t="shared" si="47"/>
        <v>0.28635120000000003</v>
      </c>
      <c r="L3605" s="55">
        <v>0.31816800000000001</v>
      </c>
    </row>
    <row r="3606" spans="1:12" ht="25.5">
      <c r="A3606" s="41">
        <v>3545</v>
      </c>
      <c r="B3606" s="53" t="s">
        <v>2342</v>
      </c>
      <c r="C3606" s="42">
        <f t="shared" si="39"/>
        <v>9.9251999999999993E-2</v>
      </c>
      <c r="D3606" s="42">
        <f t="shared" si="40"/>
        <v>0.19850399999999999</v>
      </c>
      <c r="E3606" s="42">
        <f t="shared" si="41"/>
        <v>0.29775599999999897</v>
      </c>
      <c r="F3606" s="42">
        <f t="shared" si="42"/>
        <v>0.39700799999999997</v>
      </c>
      <c r="G3606" s="42">
        <f t="shared" si="43"/>
        <v>0.49625999999999992</v>
      </c>
      <c r="H3606" s="42">
        <f t="shared" si="44"/>
        <v>0.59551199999999893</v>
      </c>
      <c r="I3606" s="42">
        <f t="shared" si="45"/>
        <v>0.69476399999999883</v>
      </c>
      <c r="J3606" s="42">
        <f t="shared" si="46"/>
        <v>0.79401599999999994</v>
      </c>
      <c r="K3606" s="42">
        <f t="shared" si="47"/>
        <v>0.89326799999999984</v>
      </c>
      <c r="L3606" s="55">
        <v>0.99251999999999985</v>
      </c>
    </row>
    <row r="3607" spans="1:12" ht="25.5">
      <c r="A3607" s="41">
        <v>3546</v>
      </c>
      <c r="B3607" s="53" t="s">
        <v>2343</v>
      </c>
      <c r="C3607" s="42">
        <f t="shared" si="39"/>
        <v>3.6194400000000002E-2</v>
      </c>
      <c r="D3607" s="42">
        <f t="shared" si="40"/>
        <v>7.2388800000000003E-2</v>
      </c>
      <c r="E3607" s="42">
        <f t="shared" si="41"/>
        <v>0.10858319999999963</v>
      </c>
      <c r="F3607" s="42">
        <f t="shared" si="42"/>
        <v>0.14477760000000001</v>
      </c>
      <c r="G3607" s="42">
        <f t="shared" si="43"/>
        <v>0.18097199999999999</v>
      </c>
      <c r="H3607" s="42">
        <f t="shared" si="44"/>
        <v>0.21716639999999962</v>
      </c>
      <c r="I3607" s="42">
        <f t="shared" si="45"/>
        <v>0.25336079999999961</v>
      </c>
      <c r="J3607" s="42">
        <f t="shared" si="46"/>
        <v>0.28955520000000001</v>
      </c>
      <c r="K3607" s="42">
        <f t="shared" si="47"/>
        <v>0.32574959999999997</v>
      </c>
      <c r="L3607" s="55">
        <v>0.36194399999999999</v>
      </c>
    </row>
    <row r="3608" spans="1:12" ht="25.5">
      <c r="A3608" s="41">
        <v>3547</v>
      </c>
      <c r="B3608" s="53" t="s">
        <v>2343</v>
      </c>
      <c r="C3608" s="42">
        <f t="shared" si="39"/>
        <v>0.1045944</v>
      </c>
      <c r="D3608" s="42">
        <f t="shared" si="40"/>
        <v>0.20918880000000001</v>
      </c>
      <c r="E3608" s="42">
        <f t="shared" si="41"/>
        <v>0.31378319999999893</v>
      </c>
      <c r="F3608" s="42">
        <f t="shared" si="42"/>
        <v>0.41837760000000002</v>
      </c>
      <c r="G3608" s="42">
        <f t="shared" si="43"/>
        <v>0.52297199999999999</v>
      </c>
      <c r="H3608" s="42">
        <f t="shared" si="44"/>
        <v>0.62756639999999897</v>
      </c>
      <c r="I3608" s="42">
        <f t="shared" si="45"/>
        <v>0.73216079999999895</v>
      </c>
      <c r="J3608" s="42">
        <f t="shared" si="46"/>
        <v>0.83675520000000003</v>
      </c>
      <c r="K3608" s="42">
        <f t="shared" si="47"/>
        <v>0.94134960000000001</v>
      </c>
      <c r="L3608" s="55">
        <v>1.045944</v>
      </c>
    </row>
    <row r="3609" spans="1:12" ht="25.5">
      <c r="A3609" s="41">
        <v>3548</v>
      </c>
      <c r="B3609" s="53" t="s">
        <v>2343</v>
      </c>
      <c r="C3609" s="42">
        <f t="shared" si="39"/>
        <v>1.3935483840000002E-2</v>
      </c>
      <c r="D3609" s="42">
        <f t="shared" si="40"/>
        <v>2.7870967680000004E-2</v>
      </c>
      <c r="E3609" s="42">
        <f t="shared" si="41"/>
        <v>4.1806451519999864E-2</v>
      </c>
      <c r="F3609" s="42">
        <f t="shared" si="42"/>
        <v>5.5741935360000008E-2</v>
      </c>
      <c r="G3609" s="42">
        <f t="shared" si="43"/>
        <v>6.9677419200000007E-2</v>
      </c>
      <c r="H3609" s="42">
        <f t="shared" si="44"/>
        <v>8.3612903039999867E-2</v>
      </c>
      <c r="I3609" s="42">
        <f t="shared" si="45"/>
        <v>9.7548386879999865E-2</v>
      </c>
      <c r="J3609" s="42">
        <f t="shared" si="46"/>
        <v>0.11148387072000002</v>
      </c>
      <c r="K3609" s="42">
        <f t="shared" si="47"/>
        <v>0.12541935456000003</v>
      </c>
      <c r="L3609" s="55">
        <v>0.13935483840000001</v>
      </c>
    </row>
    <row r="3610" spans="1:12" ht="25.5">
      <c r="A3610" s="41">
        <v>3549</v>
      </c>
      <c r="B3610" s="53" t="s">
        <v>2344</v>
      </c>
      <c r="C3610" s="42">
        <f t="shared" si="39"/>
        <v>0.17091600000000001</v>
      </c>
      <c r="D3610" s="42">
        <f t="shared" si="40"/>
        <v>0.34183200000000002</v>
      </c>
      <c r="E3610" s="42">
        <f t="shared" si="41"/>
        <v>0.51274799999999832</v>
      </c>
      <c r="F3610" s="42">
        <f t="shared" si="42"/>
        <v>0.68366400000000005</v>
      </c>
      <c r="G3610" s="42">
        <f t="shared" si="43"/>
        <v>0.85458000000000001</v>
      </c>
      <c r="H3610" s="42">
        <f t="shared" si="44"/>
        <v>1.0254959999999982</v>
      </c>
      <c r="I3610" s="42">
        <f t="shared" si="45"/>
        <v>1.1964119999999983</v>
      </c>
      <c r="J3610" s="42">
        <f t="shared" si="46"/>
        <v>1.3673280000000001</v>
      </c>
      <c r="K3610" s="42">
        <f t="shared" si="47"/>
        <v>1.5382439999999999</v>
      </c>
      <c r="L3610" s="55">
        <v>1.70916</v>
      </c>
    </row>
    <row r="3611" spans="1:12" ht="25.5">
      <c r="A3611" s="41">
        <v>3550</v>
      </c>
      <c r="B3611" s="53" t="s">
        <v>2345</v>
      </c>
      <c r="C3611" s="42">
        <f t="shared" si="39"/>
        <v>3.9791474880000004E-2</v>
      </c>
      <c r="D3611" s="42">
        <f t="shared" si="40"/>
        <v>7.9582949760000007E-2</v>
      </c>
      <c r="E3611" s="42">
        <f t="shared" si="41"/>
        <v>0.1193744246399996</v>
      </c>
      <c r="F3611" s="42">
        <f t="shared" si="42"/>
        <v>0.15916589952000001</v>
      </c>
      <c r="G3611" s="42">
        <f t="shared" si="43"/>
        <v>0.1989573744</v>
      </c>
      <c r="H3611" s="42">
        <f t="shared" si="44"/>
        <v>0.23874884927999959</v>
      </c>
      <c r="I3611" s="42">
        <f t="shared" si="45"/>
        <v>0.27854032415999957</v>
      </c>
      <c r="J3611" s="42">
        <f t="shared" si="46"/>
        <v>0.31833179904000003</v>
      </c>
      <c r="K3611" s="42">
        <f t="shared" si="47"/>
        <v>0.35812327391999998</v>
      </c>
      <c r="L3611" s="54">
        <v>0.3979147488</v>
      </c>
    </row>
    <row r="3612" spans="1:12" ht="12.75">
      <c r="A3612" s="41">
        <v>3551</v>
      </c>
      <c r="B3612" s="53" t="s">
        <v>2346</v>
      </c>
      <c r="C3612" s="42">
        <f t="shared" si="39"/>
        <v>4.2940795680000005E-2</v>
      </c>
      <c r="D3612" s="42">
        <f t="shared" si="40"/>
        <v>8.5881591360000009E-2</v>
      </c>
      <c r="E3612" s="42">
        <f t="shared" si="41"/>
        <v>0.12882238703999957</v>
      </c>
      <c r="F3612" s="42">
        <f t="shared" si="42"/>
        <v>0.17176318272000002</v>
      </c>
      <c r="G3612" s="42">
        <f t="shared" si="43"/>
        <v>0.2147039784</v>
      </c>
      <c r="H3612" s="42">
        <f t="shared" si="44"/>
        <v>0.25764477407999953</v>
      </c>
      <c r="I3612" s="42">
        <f t="shared" si="45"/>
        <v>0.30058556975999956</v>
      </c>
      <c r="J3612" s="42">
        <f t="shared" si="46"/>
        <v>0.34352636544000004</v>
      </c>
      <c r="K3612" s="42">
        <f t="shared" si="47"/>
        <v>0.38646716112000001</v>
      </c>
      <c r="L3612" s="55">
        <v>0.42940795679999999</v>
      </c>
    </row>
    <row r="3613" spans="1:12" ht="25.5">
      <c r="A3613" s="41">
        <v>3552</v>
      </c>
      <c r="B3613" s="53" t="s">
        <v>2347</v>
      </c>
      <c r="C3613" s="42">
        <f t="shared" si="39"/>
        <v>3.7106826480000001E-2</v>
      </c>
      <c r="D3613" s="42">
        <f t="shared" si="40"/>
        <v>7.4213652960000001E-2</v>
      </c>
      <c r="E3613" s="42">
        <f t="shared" si="41"/>
        <v>0.11132047943999962</v>
      </c>
      <c r="F3613" s="42">
        <f t="shared" si="42"/>
        <v>0.14842730592</v>
      </c>
      <c r="G3613" s="42">
        <f t="shared" si="43"/>
        <v>0.1855341324</v>
      </c>
      <c r="H3613" s="42">
        <f t="shared" si="44"/>
        <v>0.22264095887999963</v>
      </c>
      <c r="I3613" s="42">
        <f t="shared" si="45"/>
        <v>0.25974778535999959</v>
      </c>
      <c r="J3613" s="42">
        <f t="shared" si="46"/>
        <v>0.29685461184</v>
      </c>
      <c r="K3613" s="42">
        <f t="shared" si="47"/>
        <v>0.33396143832000003</v>
      </c>
      <c r="L3613" s="55">
        <v>0.37106826479999999</v>
      </c>
    </row>
    <row r="3614" spans="1:12" ht="25.5">
      <c r="A3614" s="41">
        <v>3553</v>
      </c>
      <c r="B3614" s="53" t="s">
        <v>2348</v>
      </c>
      <c r="C3614" s="42">
        <f t="shared" si="39"/>
        <v>0.26244265127999999</v>
      </c>
      <c r="D3614" s="42">
        <f t="shared" si="40"/>
        <v>0.52488530255999999</v>
      </c>
      <c r="E3614" s="42">
        <f t="shared" si="41"/>
        <v>0.78732795383999732</v>
      </c>
      <c r="F3614" s="42">
        <f t="shared" si="42"/>
        <v>1.04977060512</v>
      </c>
      <c r="G3614" s="42">
        <f t="shared" si="43"/>
        <v>1.3122132564</v>
      </c>
      <c r="H3614" s="42">
        <f t="shared" si="44"/>
        <v>1.5746559076799973</v>
      </c>
      <c r="I3614" s="42">
        <f t="shared" si="45"/>
        <v>1.8370985589599973</v>
      </c>
      <c r="J3614" s="42">
        <f t="shared" si="46"/>
        <v>2.09954121024</v>
      </c>
      <c r="K3614" s="42">
        <f t="shared" si="47"/>
        <v>2.3619838615200002</v>
      </c>
      <c r="L3614" s="55">
        <v>2.6244265127999999</v>
      </c>
    </row>
    <row r="3615" spans="1:12" ht="25.5">
      <c r="A3615" s="41">
        <v>3554</v>
      </c>
      <c r="B3615" s="53" t="s">
        <v>2349</v>
      </c>
      <c r="C3615" s="42">
        <f t="shared" si="39"/>
        <v>5.7752722079999999E-2</v>
      </c>
      <c r="D3615" s="42">
        <f t="shared" si="40"/>
        <v>0.11550544416</v>
      </c>
      <c r="E3615" s="42">
        <f t="shared" si="41"/>
        <v>0.1732581662399994</v>
      </c>
      <c r="F3615" s="42">
        <f t="shared" si="42"/>
        <v>0.23101088832</v>
      </c>
      <c r="G3615" s="42">
        <f t="shared" si="43"/>
        <v>0.28876361039999998</v>
      </c>
      <c r="H3615" s="42">
        <f t="shared" si="44"/>
        <v>0.34651633247999941</v>
      </c>
      <c r="I3615" s="42">
        <f t="shared" si="45"/>
        <v>0.4042690545599994</v>
      </c>
      <c r="J3615" s="42">
        <f t="shared" si="46"/>
        <v>0.46202177663999999</v>
      </c>
      <c r="K3615" s="42">
        <f t="shared" si="47"/>
        <v>0.51977449872000003</v>
      </c>
      <c r="L3615" s="55">
        <v>0.57752722079999996</v>
      </c>
    </row>
    <row r="3616" spans="1:12" ht="25.5">
      <c r="A3616" s="41">
        <v>3555</v>
      </c>
      <c r="B3616" s="53" t="s">
        <v>2350</v>
      </c>
      <c r="C3616" s="42">
        <f t="shared" si="39"/>
        <v>0.23536258535999999</v>
      </c>
      <c r="D3616" s="42">
        <f t="shared" si="40"/>
        <v>0.47072517071999997</v>
      </c>
      <c r="E3616" s="42">
        <f t="shared" si="41"/>
        <v>0.70608775607999752</v>
      </c>
      <c r="F3616" s="42">
        <f t="shared" si="42"/>
        <v>0.94145034143999995</v>
      </c>
      <c r="G3616" s="42">
        <f t="shared" si="43"/>
        <v>1.1768129267999998</v>
      </c>
      <c r="H3616" s="42">
        <f t="shared" si="44"/>
        <v>1.4121755121599975</v>
      </c>
      <c r="I3616" s="42">
        <f t="shared" si="45"/>
        <v>1.6475380975199974</v>
      </c>
      <c r="J3616" s="42">
        <f t="shared" si="46"/>
        <v>1.8829006828799999</v>
      </c>
      <c r="K3616" s="42">
        <f t="shared" si="47"/>
        <v>2.1182632682399998</v>
      </c>
      <c r="L3616" s="55">
        <v>2.3536258535999997</v>
      </c>
    </row>
    <row r="3617" spans="1:12" ht="25.5">
      <c r="A3617" s="41">
        <v>3556</v>
      </c>
      <c r="B3617" s="53" t="s">
        <v>2351</v>
      </c>
      <c r="C3617" s="42">
        <f t="shared" si="39"/>
        <v>8.3855602080000008E-2</v>
      </c>
      <c r="D3617" s="42">
        <f t="shared" si="40"/>
        <v>0.16771120416000002</v>
      </c>
      <c r="E3617" s="42">
        <f t="shared" si="41"/>
        <v>0.25156680623999916</v>
      </c>
      <c r="F3617" s="42">
        <f t="shared" si="42"/>
        <v>0.33542240832000003</v>
      </c>
      <c r="G3617" s="42">
        <f t="shared" si="43"/>
        <v>0.41927801040000001</v>
      </c>
      <c r="H3617" s="42">
        <f t="shared" si="44"/>
        <v>0.5031336124799991</v>
      </c>
      <c r="I3617" s="42">
        <f t="shared" si="45"/>
        <v>0.5869892145599992</v>
      </c>
      <c r="J3617" s="42">
        <f t="shared" si="46"/>
        <v>0.67084481664000006</v>
      </c>
      <c r="K3617" s="42">
        <f t="shared" si="47"/>
        <v>0.75470041872000004</v>
      </c>
      <c r="L3617" s="55">
        <v>0.83855602080000002</v>
      </c>
    </row>
    <row r="3618" spans="1:12" ht="38.25">
      <c r="A3618" s="41">
        <v>3557</v>
      </c>
      <c r="B3618" s="53" t="s">
        <v>2352</v>
      </c>
      <c r="C3618" s="42">
        <f t="shared" si="39"/>
        <v>0.52766155751999999</v>
      </c>
      <c r="D3618" s="42">
        <f t="shared" si="40"/>
        <v>1.05532311504</v>
      </c>
      <c r="E3618" s="42">
        <f t="shared" si="41"/>
        <v>1.5829846725599948</v>
      </c>
      <c r="F3618" s="42">
        <f t="shared" si="42"/>
        <v>2.11064623008</v>
      </c>
      <c r="G3618" s="42">
        <f t="shared" si="43"/>
        <v>2.6383077876000001</v>
      </c>
      <c r="H3618" s="42">
        <f t="shared" si="44"/>
        <v>3.1659693451199948</v>
      </c>
      <c r="I3618" s="42">
        <f t="shared" si="45"/>
        <v>3.6936309026399945</v>
      </c>
      <c r="J3618" s="42">
        <f t="shared" si="46"/>
        <v>4.2212924601599999</v>
      </c>
      <c r="K3618" s="42">
        <f t="shared" si="47"/>
        <v>4.74895401768</v>
      </c>
      <c r="L3618" s="55">
        <v>5.2766155752000001</v>
      </c>
    </row>
    <row r="3619" spans="1:12" ht="25.5">
      <c r="A3619" s="41">
        <v>3558</v>
      </c>
      <c r="B3619" s="53" t="s">
        <v>2353</v>
      </c>
      <c r="C3619" s="42">
        <f t="shared" si="39"/>
        <v>9.095886936E-2</v>
      </c>
      <c r="D3619" s="42">
        <f t="shared" si="40"/>
        <v>0.18191773872</v>
      </c>
      <c r="E3619" s="42">
        <f t="shared" si="41"/>
        <v>0.27287660807999908</v>
      </c>
      <c r="F3619" s="42">
        <f t="shared" si="42"/>
        <v>0.36383547744</v>
      </c>
      <c r="G3619" s="42">
        <f t="shared" si="43"/>
        <v>0.45479434679999997</v>
      </c>
      <c r="H3619" s="42">
        <f t="shared" si="44"/>
        <v>0.54575321615999906</v>
      </c>
      <c r="I3619" s="42">
        <f t="shared" si="45"/>
        <v>0.63671208551999903</v>
      </c>
      <c r="J3619" s="42">
        <f t="shared" si="46"/>
        <v>0.72767095488</v>
      </c>
      <c r="K3619" s="42">
        <f t="shared" si="47"/>
        <v>0.81862982423999997</v>
      </c>
      <c r="L3619" s="55">
        <v>0.90958869359999994</v>
      </c>
    </row>
    <row r="3620" spans="1:12" ht="25.5">
      <c r="A3620" s="41">
        <v>3559</v>
      </c>
      <c r="B3620" s="53" t="s">
        <v>2354</v>
      </c>
      <c r="C3620" s="42">
        <f t="shared" si="39"/>
        <v>6.7519644931200009</v>
      </c>
      <c r="D3620" s="42">
        <f t="shared" si="40"/>
        <v>13.503928986240002</v>
      </c>
      <c r="E3620" s="42">
        <f t="shared" si="41"/>
        <v>20.255893479359933</v>
      </c>
      <c r="F3620" s="42">
        <f t="shared" si="42"/>
        <v>27.007857972480004</v>
      </c>
      <c r="G3620" s="42">
        <f t="shared" si="43"/>
        <v>33.759822465600003</v>
      </c>
      <c r="H3620" s="42">
        <f t="shared" si="44"/>
        <v>40.511786958719931</v>
      </c>
      <c r="I3620" s="42">
        <f t="shared" si="45"/>
        <v>47.26375145183993</v>
      </c>
      <c r="J3620" s="42">
        <f t="shared" si="46"/>
        <v>54.015715944960007</v>
      </c>
      <c r="K3620" s="42">
        <f t="shared" si="47"/>
        <v>60.767680438080006</v>
      </c>
      <c r="L3620" s="55">
        <v>67.519644931200006</v>
      </c>
    </row>
    <row r="3621" spans="1:12" ht="25.5">
      <c r="A3621" s="41">
        <v>3560</v>
      </c>
      <c r="B3621" s="53" t="s">
        <v>2354</v>
      </c>
      <c r="C3621" s="42">
        <f t="shared" si="39"/>
        <v>11.70534651144</v>
      </c>
      <c r="D3621" s="42">
        <f t="shared" si="40"/>
        <v>23.41069302288</v>
      </c>
      <c r="E3621" s="42">
        <f t="shared" si="41"/>
        <v>35.116039534319881</v>
      </c>
      <c r="F3621" s="42">
        <f t="shared" si="42"/>
        <v>46.821386045760001</v>
      </c>
      <c r="G3621" s="42">
        <f t="shared" si="43"/>
        <v>58.526732557199999</v>
      </c>
      <c r="H3621" s="42">
        <f t="shared" si="44"/>
        <v>70.232079068639877</v>
      </c>
      <c r="I3621" s="42">
        <f t="shared" si="45"/>
        <v>81.937425580079875</v>
      </c>
      <c r="J3621" s="42">
        <f t="shared" si="46"/>
        <v>93.642772091520001</v>
      </c>
      <c r="K3621" s="42">
        <f t="shared" si="47"/>
        <v>105.34811860296</v>
      </c>
      <c r="L3621" s="55">
        <v>117.0534651144</v>
      </c>
    </row>
    <row r="3622" spans="1:12" ht="38.25">
      <c r="A3622" s="41">
        <v>3561</v>
      </c>
      <c r="B3622" s="53" t="s">
        <v>2355</v>
      </c>
      <c r="C3622" s="42">
        <f t="shared" si="39"/>
        <v>0.53504965896000001</v>
      </c>
      <c r="D3622" s="42">
        <f t="shared" si="40"/>
        <v>1.07009931792</v>
      </c>
      <c r="E3622" s="42">
        <f t="shared" si="41"/>
        <v>1.6051489768799945</v>
      </c>
      <c r="F3622" s="42">
        <f t="shared" si="42"/>
        <v>2.14019863584</v>
      </c>
      <c r="G3622" s="42">
        <f t="shared" si="43"/>
        <v>2.6752482947999998</v>
      </c>
      <c r="H3622" s="42">
        <f t="shared" si="44"/>
        <v>3.2102979537599943</v>
      </c>
      <c r="I3622" s="42">
        <f t="shared" si="45"/>
        <v>3.7453476127199941</v>
      </c>
      <c r="J3622" s="42">
        <f t="shared" si="46"/>
        <v>4.2803972716800001</v>
      </c>
      <c r="K3622" s="42">
        <f t="shared" si="47"/>
        <v>4.8154469306399994</v>
      </c>
      <c r="L3622" s="55">
        <v>5.3504965895999996</v>
      </c>
    </row>
    <row r="3623" spans="1:12" ht="38.25">
      <c r="A3623" s="41">
        <v>3562</v>
      </c>
      <c r="B3623" s="53" t="s">
        <v>2356</v>
      </c>
      <c r="C3623" s="42">
        <f t="shared" si="39"/>
        <v>0.12079797384</v>
      </c>
      <c r="D3623" s="42">
        <f t="shared" si="40"/>
        <v>0.24159594768000001</v>
      </c>
      <c r="E3623" s="42">
        <f t="shared" si="41"/>
        <v>0.36239392151999877</v>
      </c>
      <c r="F3623" s="42">
        <f t="shared" si="42"/>
        <v>0.48319189536000001</v>
      </c>
      <c r="G3623" s="42">
        <f t="shared" si="43"/>
        <v>0.60398986919999997</v>
      </c>
      <c r="H3623" s="42">
        <f t="shared" si="44"/>
        <v>0.72478784303999877</v>
      </c>
      <c r="I3623" s="42">
        <f t="shared" si="45"/>
        <v>0.84558581687999868</v>
      </c>
      <c r="J3623" s="42">
        <f t="shared" si="46"/>
        <v>0.96638379072000002</v>
      </c>
      <c r="K3623" s="42">
        <f t="shared" si="47"/>
        <v>1.0871817645599999</v>
      </c>
      <c r="L3623" s="55">
        <v>1.2079797383999999</v>
      </c>
    </row>
    <row r="3624" spans="1:12" ht="25.5">
      <c r="A3624" s="41">
        <v>3563</v>
      </c>
      <c r="B3624" s="53" t="s">
        <v>2357</v>
      </c>
      <c r="C3624" s="42">
        <f t="shared" si="39"/>
        <v>3.478593696E-2</v>
      </c>
      <c r="D3624" s="42">
        <f t="shared" si="40"/>
        <v>6.9571873919999999E-2</v>
      </c>
      <c r="E3624" s="42">
        <f t="shared" si="41"/>
        <v>0.10435781087999964</v>
      </c>
      <c r="F3624" s="42">
        <f t="shared" si="42"/>
        <v>0.13914374784</v>
      </c>
      <c r="G3624" s="42">
        <f t="shared" si="43"/>
        <v>0.17392968479999998</v>
      </c>
      <c r="H3624" s="42">
        <f t="shared" si="44"/>
        <v>0.20871562175999964</v>
      </c>
      <c r="I3624" s="42">
        <f t="shared" si="45"/>
        <v>0.24350155871999962</v>
      </c>
      <c r="J3624" s="42">
        <f t="shared" si="46"/>
        <v>0.27828749568</v>
      </c>
      <c r="K3624" s="42">
        <f t="shared" si="47"/>
        <v>0.31307343263999998</v>
      </c>
      <c r="L3624" s="55">
        <v>0.34785936959999997</v>
      </c>
    </row>
    <row r="3625" spans="1:12" ht="25.5">
      <c r="A3625" s="41">
        <v>3564</v>
      </c>
      <c r="B3625" s="53" t="s">
        <v>2358</v>
      </c>
      <c r="C3625" s="42">
        <f t="shared" si="39"/>
        <v>8.0317119840000006E-2</v>
      </c>
      <c r="D3625" s="42">
        <f t="shared" si="40"/>
        <v>0.16063423968000001</v>
      </c>
      <c r="E3625" s="42">
        <f t="shared" si="41"/>
        <v>0.24095135951999921</v>
      </c>
      <c r="F3625" s="42">
        <f t="shared" si="42"/>
        <v>0.32126847936000003</v>
      </c>
      <c r="G3625" s="42">
        <f t="shared" si="43"/>
        <v>0.40158559920000003</v>
      </c>
      <c r="H3625" s="42">
        <f t="shared" si="44"/>
        <v>0.48190271903999921</v>
      </c>
      <c r="I3625" s="42">
        <f t="shared" si="45"/>
        <v>0.56221983887999916</v>
      </c>
      <c r="J3625" s="42">
        <f t="shared" si="46"/>
        <v>0.64253695872000005</v>
      </c>
      <c r="K3625" s="42">
        <f t="shared" si="47"/>
        <v>0.72285407856000006</v>
      </c>
      <c r="L3625" s="55">
        <v>0.80317119840000006</v>
      </c>
    </row>
    <row r="3626" spans="1:12" ht="25.5">
      <c r="A3626" s="41">
        <v>3565</v>
      </c>
      <c r="B3626" s="53" t="s">
        <v>2359</v>
      </c>
      <c r="C3626" s="42">
        <f t="shared" si="39"/>
        <v>0.1052265792</v>
      </c>
      <c r="D3626" s="42">
        <f t="shared" si="40"/>
        <v>0.21045315840000001</v>
      </c>
      <c r="E3626" s="42">
        <f t="shared" si="41"/>
        <v>0.31567973759999896</v>
      </c>
      <c r="F3626" s="42">
        <f t="shared" si="42"/>
        <v>0.42090631680000001</v>
      </c>
      <c r="G3626" s="42">
        <f t="shared" si="43"/>
        <v>0.52613289600000002</v>
      </c>
      <c r="H3626" s="42">
        <f t="shared" si="44"/>
        <v>0.63135947519999891</v>
      </c>
      <c r="I3626" s="42">
        <f t="shared" si="45"/>
        <v>0.73658605439999891</v>
      </c>
      <c r="J3626" s="42">
        <f t="shared" si="46"/>
        <v>0.84181263360000003</v>
      </c>
      <c r="K3626" s="42">
        <f t="shared" si="47"/>
        <v>0.94703921280000003</v>
      </c>
      <c r="L3626" s="55">
        <v>1.052265792</v>
      </c>
    </row>
    <row r="3627" spans="1:12" ht="25.5">
      <c r="A3627" s="41">
        <v>3566</v>
      </c>
      <c r="B3627" s="53" t="s">
        <v>2360</v>
      </c>
      <c r="C3627" s="42">
        <f t="shared" si="39"/>
        <v>6.5030554559999995E-2</v>
      </c>
      <c r="D3627" s="42">
        <f t="shared" si="40"/>
        <v>0.13006110911999999</v>
      </c>
      <c r="E3627" s="42">
        <f t="shared" si="41"/>
        <v>0.19509166367999933</v>
      </c>
      <c r="F3627" s="42">
        <f t="shared" si="42"/>
        <v>0.26012221823999998</v>
      </c>
      <c r="G3627" s="42">
        <f t="shared" si="43"/>
        <v>0.32515277279999999</v>
      </c>
      <c r="H3627" s="42">
        <f t="shared" si="44"/>
        <v>0.39018332735999933</v>
      </c>
      <c r="I3627" s="42">
        <f t="shared" si="45"/>
        <v>0.45521388191999929</v>
      </c>
      <c r="J3627" s="42">
        <f t="shared" si="46"/>
        <v>0.52024443647999996</v>
      </c>
      <c r="K3627" s="42">
        <f t="shared" si="47"/>
        <v>0.58527499104000003</v>
      </c>
      <c r="L3627" s="55">
        <v>0.65030554559999998</v>
      </c>
    </row>
    <row r="3628" spans="1:12" ht="25.5">
      <c r="A3628" s="41">
        <v>3567</v>
      </c>
      <c r="B3628" s="53" t="s">
        <v>2361</v>
      </c>
      <c r="C3628" s="42">
        <f t="shared" si="39"/>
        <v>0.19955548392</v>
      </c>
      <c r="D3628" s="42">
        <f t="shared" si="40"/>
        <v>0.39911096784</v>
      </c>
      <c r="E3628" s="42">
        <f t="shared" si="41"/>
        <v>0.59866645175999789</v>
      </c>
      <c r="F3628" s="42">
        <f t="shared" si="42"/>
        <v>0.79822193567999999</v>
      </c>
      <c r="G3628" s="42">
        <f t="shared" si="43"/>
        <v>0.99777741959999988</v>
      </c>
      <c r="H3628" s="42">
        <f t="shared" si="44"/>
        <v>1.1973329035199978</v>
      </c>
      <c r="I3628" s="42">
        <f t="shared" si="45"/>
        <v>1.3968883874399978</v>
      </c>
      <c r="J3628" s="42">
        <f t="shared" si="46"/>
        <v>1.59644387136</v>
      </c>
      <c r="K3628" s="42">
        <f t="shared" si="47"/>
        <v>1.7959993552799998</v>
      </c>
      <c r="L3628" s="55">
        <v>1.9955548391999998</v>
      </c>
    </row>
    <row r="3629" spans="1:12" ht="12.75">
      <c r="A3629" s="41">
        <v>3568</v>
      </c>
      <c r="B3629" s="53" t="s">
        <v>2362</v>
      </c>
      <c r="C3629" s="42">
        <f t="shared" si="39"/>
        <v>3.306572352E-2</v>
      </c>
      <c r="D3629" s="42">
        <f t="shared" si="40"/>
        <v>6.6131447039999999E-2</v>
      </c>
      <c r="E3629" s="42">
        <f t="shared" si="41"/>
        <v>9.9197170559999673E-2</v>
      </c>
      <c r="F3629" s="42">
        <f t="shared" si="42"/>
        <v>0.13226289408</v>
      </c>
      <c r="G3629" s="42">
        <f t="shared" si="43"/>
        <v>0.16532861760000001</v>
      </c>
      <c r="H3629" s="42">
        <f t="shared" si="44"/>
        <v>0.19839434111999968</v>
      </c>
      <c r="I3629" s="42">
        <f t="shared" si="45"/>
        <v>0.23146006463999966</v>
      </c>
      <c r="J3629" s="42">
        <f t="shared" si="46"/>
        <v>0.26452578816</v>
      </c>
      <c r="K3629" s="42">
        <f t="shared" si="47"/>
        <v>0.29759151168000003</v>
      </c>
      <c r="L3629" s="55">
        <v>0.33065723520000001</v>
      </c>
    </row>
    <row r="3630" spans="1:12" ht="38.25">
      <c r="A3630" s="41">
        <v>3569</v>
      </c>
      <c r="B3630" s="53" t="s">
        <v>2363</v>
      </c>
      <c r="C3630" s="42">
        <f t="shared" si="39"/>
        <v>4.8588606719999997E-2</v>
      </c>
      <c r="D3630" s="42">
        <f t="shared" si="40"/>
        <v>9.7177213439999993E-2</v>
      </c>
      <c r="E3630" s="42">
        <f t="shared" si="41"/>
        <v>0.1457658201599995</v>
      </c>
      <c r="F3630" s="42">
        <f t="shared" si="42"/>
        <v>0.19435442687999999</v>
      </c>
      <c r="G3630" s="42">
        <f t="shared" si="43"/>
        <v>0.24294303359999997</v>
      </c>
      <c r="H3630" s="42">
        <f t="shared" si="44"/>
        <v>0.29153164031999945</v>
      </c>
      <c r="I3630" s="42">
        <f t="shared" si="45"/>
        <v>0.34012024703999943</v>
      </c>
      <c r="J3630" s="42">
        <f t="shared" si="46"/>
        <v>0.38870885375999997</v>
      </c>
      <c r="K3630" s="42">
        <f t="shared" si="47"/>
        <v>0.43729746047999996</v>
      </c>
      <c r="L3630" s="54">
        <v>0.48588606719999994</v>
      </c>
    </row>
    <row r="3631" spans="1:12" ht="25.5">
      <c r="A3631" s="41">
        <v>3570</v>
      </c>
      <c r="B3631" s="53" t="s">
        <v>2364</v>
      </c>
      <c r="C3631" s="42">
        <f t="shared" si="39"/>
        <v>3.2796399359999999E-2</v>
      </c>
      <c r="D3631" s="42">
        <f t="shared" si="40"/>
        <v>6.5592798719999998E-2</v>
      </c>
      <c r="E3631" s="42">
        <f t="shared" si="41"/>
        <v>9.8389198079999671E-2</v>
      </c>
      <c r="F3631" s="42">
        <f t="shared" si="42"/>
        <v>0.13118559744</v>
      </c>
      <c r="G3631" s="42">
        <f t="shared" si="43"/>
        <v>0.1639819968</v>
      </c>
      <c r="H3631" s="42">
        <f t="shared" si="44"/>
        <v>0.19677839615999967</v>
      </c>
      <c r="I3631" s="42">
        <f t="shared" si="45"/>
        <v>0.22957479551999965</v>
      </c>
      <c r="J3631" s="42">
        <f t="shared" si="46"/>
        <v>0.26237119487999999</v>
      </c>
      <c r="K3631" s="42">
        <f t="shared" si="47"/>
        <v>0.29516759424</v>
      </c>
      <c r="L3631" s="55">
        <v>0.3279639936</v>
      </c>
    </row>
    <row r="3632" spans="1:12" ht="25.5">
      <c r="A3632" s="41">
        <v>3571</v>
      </c>
      <c r="B3632" s="53" t="s">
        <v>2365</v>
      </c>
      <c r="C3632" s="42">
        <f t="shared" si="39"/>
        <v>6.3868933919999996E-2</v>
      </c>
      <c r="D3632" s="42">
        <f t="shared" si="40"/>
        <v>0.12773786783999999</v>
      </c>
      <c r="E3632" s="42">
        <f t="shared" si="41"/>
        <v>0.19160680175999933</v>
      </c>
      <c r="F3632" s="42">
        <f t="shared" si="42"/>
        <v>0.25547573567999998</v>
      </c>
      <c r="G3632" s="42">
        <f t="shared" si="43"/>
        <v>0.31934466959999996</v>
      </c>
      <c r="H3632" s="42">
        <f t="shared" si="44"/>
        <v>0.38321360351999928</v>
      </c>
      <c r="I3632" s="42">
        <f t="shared" si="45"/>
        <v>0.44708253743999926</v>
      </c>
      <c r="J3632" s="42">
        <f t="shared" si="46"/>
        <v>0.51095147135999996</v>
      </c>
      <c r="K3632" s="42">
        <f t="shared" si="47"/>
        <v>0.57482040528</v>
      </c>
      <c r="L3632" s="55">
        <v>0.63868933919999993</v>
      </c>
    </row>
    <row r="3633" spans="1:12" ht="25.5">
      <c r="A3633" s="41">
        <v>3572</v>
      </c>
      <c r="B3633" s="53" t="s">
        <v>2366</v>
      </c>
      <c r="C3633" s="42">
        <f t="shared" si="39"/>
        <v>6.5245851120000004E-2</v>
      </c>
      <c r="D3633" s="42">
        <f t="shared" si="40"/>
        <v>0.13049170224000001</v>
      </c>
      <c r="E3633" s="42">
        <f t="shared" si="41"/>
        <v>0.19573755335999934</v>
      </c>
      <c r="F3633" s="42">
        <f t="shared" si="42"/>
        <v>0.26098340448000001</v>
      </c>
      <c r="G3633" s="42">
        <f t="shared" si="43"/>
        <v>0.32622925559999999</v>
      </c>
      <c r="H3633" s="42">
        <f t="shared" si="44"/>
        <v>0.3914751067199993</v>
      </c>
      <c r="I3633" s="42">
        <f t="shared" si="45"/>
        <v>0.45672095783999933</v>
      </c>
      <c r="J3633" s="42">
        <f t="shared" si="46"/>
        <v>0.52196680896000003</v>
      </c>
      <c r="K3633" s="42">
        <f t="shared" si="47"/>
        <v>0.58721266007999995</v>
      </c>
      <c r="L3633" s="55">
        <v>0.65245851119999998</v>
      </c>
    </row>
    <row r="3634" spans="1:12" ht="25.5">
      <c r="A3634" s="41">
        <v>3573</v>
      </c>
      <c r="B3634" s="53" t="s">
        <v>2366</v>
      </c>
      <c r="C3634" s="42">
        <f t="shared" si="39"/>
        <v>5.6362006080000006E-2</v>
      </c>
      <c r="D3634" s="42">
        <f t="shared" si="40"/>
        <v>0.11272401216000001</v>
      </c>
      <c r="E3634" s="42">
        <f t="shared" si="41"/>
        <v>0.16908601823999944</v>
      </c>
      <c r="F3634" s="42">
        <f t="shared" si="42"/>
        <v>0.22544802432000002</v>
      </c>
      <c r="G3634" s="42">
        <f t="shared" si="43"/>
        <v>0.28181003040000002</v>
      </c>
      <c r="H3634" s="42">
        <f t="shared" si="44"/>
        <v>0.33817203647999944</v>
      </c>
      <c r="I3634" s="42">
        <f t="shared" si="45"/>
        <v>0.39453404255999946</v>
      </c>
      <c r="J3634" s="42">
        <f t="shared" si="46"/>
        <v>0.45089604864000005</v>
      </c>
      <c r="K3634" s="42">
        <f t="shared" si="47"/>
        <v>0.50725805472000007</v>
      </c>
      <c r="L3634" s="55">
        <v>0.56362006080000004</v>
      </c>
    </row>
    <row r="3635" spans="1:12" ht="25.5">
      <c r="A3635" s="41">
        <v>3574</v>
      </c>
      <c r="B3635" s="53" t="s">
        <v>2367</v>
      </c>
      <c r="C3635" s="42">
        <f t="shared" si="39"/>
        <v>6.4848047519999993E-2</v>
      </c>
      <c r="D3635" s="42">
        <f t="shared" si="40"/>
        <v>0.12969609503999999</v>
      </c>
      <c r="E3635" s="42">
        <f t="shared" si="41"/>
        <v>0.19454414255999933</v>
      </c>
      <c r="F3635" s="42">
        <f t="shared" si="42"/>
        <v>0.25939219007999997</v>
      </c>
      <c r="G3635" s="42">
        <f t="shared" si="43"/>
        <v>0.32424023759999998</v>
      </c>
      <c r="H3635" s="42">
        <f t="shared" si="44"/>
        <v>0.38908828511999932</v>
      </c>
      <c r="I3635" s="42">
        <f t="shared" si="45"/>
        <v>0.45393633263999927</v>
      </c>
      <c r="J3635" s="42">
        <f t="shared" si="46"/>
        <v>0.51878438015999995</v>
      </c>
      <c r="K3635" s="42">
        <f t="shared" si="47"/>
        <v>0.58363242768000001</v>
      </c>
      <c r="L3635" s="55">
        <v>0.64848047519999996</v>
      </c>
    </row>
    <row r="3636" spans="1:12" ht="25.5">
      <c r="A3636" s="41">
        <v>3575</v>
      </c>
      <c r="B3636" s="53" t="s">
        <v>2368</v>
      </c>
      <c r="C3636" s="42">
        <f t="shared" si="39"/>
        <v>2.8926064560000006E-2</v>
      </c>
      <c r="D3636" s="42">
        <f t="shared" si="40"/>
        <v>5.7852129120000012E-2</v>
      </c>
      <c r="E3636" s="42">
        <f t="shared" si="41"/>
        <v>8.6778193679999713E-2</v>
      </c>
      <c r="F3636" s="42">
        <f t="shared" si="42"/>
        <v>0.11570425824000002</v>
      </c>
      <c r="G3636" s="42">
        <f t="shared" si="43"/>
        <v>0.14463032280000002</v>
      </c>
      <c r="H3636" s="42">
        <f t="shared" si="44"/>
        <v>0.17355638735999973</v>
      </c>
      <c r="I3636" s="42">
        <f t="shared" si="45"/>
        <v>0.20248245191999972</v>
      </c>
      <c r="J3636" s="42">
        <f t="shared" si="46"/>
        <v>0.23140851648000005</v>
      </c>
      <c r="K3636" s="42">
        <f t="shared" si="47"/>
        <v>0.26033458104000001</v>
      </c>
      <c r="L3636" s="55">
        <v>0.28926064560000003</v>
      </c>
    </row>
    <row r="3637" spans="1:12" ht="12.75">
      <c r="A3637" s="41">
        <v>3576</v>
      </c>
      <c r="B3637" s="53" t="s">
        <v>2369</v>
      </c>
      <c r="C3637" s="42">
        <f t="shared" si="39"/>
        <v>7.6974101279999999E-2</v>
      </c>
      <c r="D3637" s="42">
        <f t="shared" si="40"/>
        <v>0.15394820256</v>
      </c>
      <c r="E3637" s="42">
        <f t="shared" si="41"/>
        <v>0.2309223038399992</v>
      </c>
      <c r="F3637" s="42">
        <f t="shared" si="42"/>
        <v>0.30789640511999999</v>
      </c>
      <c r="G3637" s="42">
        <f t="shared" si="43"/>
        <v>0.38487050639999998</v>
      </c>
      <c r="H3637" s="42">
        <f t="shared" si="44"/>
        <v>0.46184460767999919</v>
      </c>
      <c r="I3637" s="42">
        <f t="shared" si="45"/>
        <v>0.53881870895999917</v>
      </c>
      <c r="J3637" s="42">
        <f t="shared" si="46"/>
        <v>0.61579281023999999</v>
      </c>
      <c r="K3637" s="42">
        <f t="shared" si="47"/>
        <v>0.69276691152000003</v>
      </c>
      <c r="L3637" s="55">
        <v>0.76974101279999996</v>
      </c>
    </row>
    <row r="3638" spans="1:12" ht="25.5">
      <c r="A3638" s="41">
        <v>3577</v>
      </c>
      <c r="B3638" s="53" t="s">
        <v>2370</v>
      </c>
      <c r="C3638" s="42">
        <f t="shared" si="39"/>
        <v>2.4013993920000004E-2</v>
      </c>
      <c r="D3638" s="42">
        <f t="shared" si="40"/>
        <v>4.8027987840000008E-2</v>
      </c>
      <c r="E3638" s="42">
        <f t="shared" si="41"/>
        <v>7.2041981759999763E-2</v>
      </c>
      <c r="F3638" s="42">
        <f t="shared" si="42"/>
        <v>9.6055975680000016E-2</v>
      </c>
      <c r="G3638" s="42">
        <f t="shared" si="43"/>
        <v>0.12006996960000001</v>
      </c>
      <c r="H3638" s="42">
        <f t="shared" si="44"/>
        <v>0.14408396351999977</v>
      </c>
      <c r="I3638" s="42">
        <f t="shared" si="45"/>
        <v>0.16809795743999975</v>
      </c>
      <c r="J3638" s="42">
        <f t="shared" si="46"/>
        <v>0.19211195136000003</v>
      </c>
      <c r="K3638" s="42">
        <f t="shared" si="47"/>
        <v>0.21612594528000001</v>
      </c>
      <c r="L3638" s="55">
        <v>0.24013993920000001</v>
      </c>
    </row>
    <row r="3639" spans="1:12" ht="25.5">
      <c r="A3639" s="41">
        <v>3578</v>
      </c>
      <c r="B3639" s="53" t="s">
        <v>2371</v>
      </c>
      <c r="C3639" s="42">
        <f t="shared" si="39"/>
        <v>0.10211621352</v>
      </c>
      <c r="D3639" s="42">
        <f t="shared" si="40"/>
        <v>0.20423242704</v>
      </c>
      <c r="E3639" s="42">
        <f t="shared" si="41"/>
        <v>0.30634864055999894</v>
      </c>
      <c r="F3639" s="42">
        <f t="shared" si="42"/>
        <v>0.40846485407999999</v>
      </c>
      <c r="G3639" s="42">
        <f t="shared" si="43"/>
        <v>0.51058106759999999</v>
      </c>
      <c r="H3639" s="42">
        <f t="shared" si="44"/>
        <v>0.61269728111999899</v>
      </c>
      <c r="I3639" s="42">
        <f t="shared" si="45"/>
        <v>0.71481349463999888</v>
      </c>
      <c r="J3639" s="42">
        <f t="shared" si="46"/>
        <v>0.81692970815999999</v>
      </c>
      <c r="K3639" s="42">
        <f t="shared" si="47"/>
        <v>0.91904592167999999</v>
      </c>
      <c r="L3639" s="55">
        <v>1.0211621352</v>
      </c>
    </row>
    <row r="3640" spans="1:12" ht="12.75">
      <c r="A3640" s="41">
        <v>3579</v>
      </c>
      <c r="B3640" s="53" t="s">
        <v>2372</v>
      </c>
      <c r="C3640" s="42">
        <f t="shared" si="39"/>
        <v>7.5975546960000001E-2</v>
      </c>
      <c r="D3640" s="42">
        <f t="shared" si="40"/>
        <v>0.15195109392</v>
      </c>
      <c r="E3640" s="42">
        <f t="shared" si="41"/>
        <v>0.22792664087999923</v>
      </c>
      <c r="F3640" s="42">
        <f t="shared" si="42"/>
        <v>0.30390218784</v>
      </c>
      <c r="G3640" s="42">
        <f t="shared" si="43"/>
        <v>0.37987773479999998</v>
      </c>
      <c r="H3640" s="42">
        <f t="shared" si="44"/>
        <v>0.45585328175999917</v>
      </c>
      <c r="I3640" s="42">
        <f t="shared" si="45"/>
        <v>0.53182882871999915</v>
      </c>
      <c r="J3640" s="42">
        <f t="shared" si="46"/>
        <v>0.60780437568000001</v>
      </c>
      <c r="K3640" s="42">
        <f t="shared" si="47"/>
        <v>0.68377992263999998</v>
      </c>
      <c r="L3640" s="55">
        <v>0.75975546959999996</v>
      </c>
    </row>
    <row r="3641" spans="1:12" ht="25.5">
      <c r="A3641" s="41">
        <v>3580</v>
      </c>
      <c r="B3641" s="53" t="s">
        <v>2373</v>
      </c>
      <c r="C3641" s="42">
        <f t="shared" si="39"/>
        <v>4.7745863280000009E-2</v>
      </c>
      <c r="D3641" s="42">
        <f t="shared" si="40"/>
        <v>9.5491726560000018E-2</v>
      </c>
      <c r="E3641" s="42">
        <f t="shared" si="41"/>
        <v>0.14323758983999954</v>
      </c>
      <c r="F3641" s="42">
        <f t="shared" si="42"/>
        <v>0.19098345312000004</v>
      </c>
      <c r="G3641" s="42">
        <f t="shared" si="43"/>
        <v>0.23872931640000003</v>
      </c>
      <c r="H3641" s="42">
        <f t="shared" si="44"/>
        <v>0.28647517967999953</v>
      </c>
      <c r="I3641" s="42">
        <f t="shared" si="45"/>
        <v>0.33422104295999955</v>
      </c>
      <c r="J3641" s="42">
        <f t="shared" si="46"/>
        <v>0.38196690624000007</v>
      </c>
      <c r="K3641" s="42">
        <f t="shared" si="47"/>
        <v>0.42971276952000004</v>
      </c>
      <c r="L3641" s="54">
        <v>0.47745863280000006</v>
      </c>
    </row>
    <row r="3642" spans="1:12" ht="25.5">
      <c r="A3642" s="41">
        <v>3581</v>
      </c>
      <c r="B3642" s="53" t="s">
        <v>2374</v>
      </c>
      <c r="C3642" s="42">
        <f t="shared" si="39"/>
        <v>6.0087829439999997E-2</v>
      </c>
      <c r="D3642" s="42">
        <f t="shared" si="40"/>
        <v>0.12017565887999999</v>
      </c>
      <c r="E3642" s="42">
        <f t="shared" si="41"/>
        <v>0.18026348831999939</v>
      </c>
      <c r="F3642" s="42">
        <f t="shared" si="42"/>
        <v>0.24035131775999999</v>
      </c>
      <c r="G3642" s="42">
        <f t="shared" si="43"/>
        <v>0.30043914719999998</v>
      </c>
      <c r="H3642" s="42">
        <f t="shared" si="44"/>
        <v>0.36052697663999939</v>
      </c>
      <c r="I3642" s="42">
        <f t="shared" si="45"/>
        <v>0.42061480607999935</v>
      </c>
      <c r="J3642" s="42">
        <f t="shared" si="46"/>
        <v>0.48070263551999998</v>
      </c>
      <c r="K3642" s="42">
        <f t="shared" si="47"/>
        <v>0.54079046495999994</v>
      </c>
      <c r="L3642" s="54">
        <v>0.60087829439999996</v>
      </c>
    </row>
    <row r="3643" spans="1:12" ht="12.75">
      <c r="A3643" s="41">
        <v>3582</v>
      </c>
      <c r="B3643" s="53" t="s">
        <v>2375</v>
      </c>
      <c r="C3643" s="42">
        <f t="shared" si="39"/>
        <v>4.5183313440000011E-2</v>
      </c>
      <c r="D3643" s="42">
        <f t="shared" si="40"/>
        <v>9.0366626880000023E-2</v>
      </c>
      <c r="E3643" s="42">
        <f t="shared" si="41"/>
        <v>0.13554994031999956</v>
      </c>
      <c r="F3643" s="42">
        <f t="shared" si="42"/>
        <v>0.18073325376000005</v>
      </c>
      <c r="G3643" s="42">
        <f t="shared" si="43"/>
        <v>0.22591656720000003</v>
      </c>
      <c r="H3643" s="42">
        <f t="shared" si="44"/>
        <v>0.27109988063999957</v>
      </c>
      <c r="I3643" s="42">
        <f t="shared" si="45"/>
        <v>0.31628319407999955</v>
      </c>
      <c r="J3643" s="42">
        <f t="shared" si="46"/>
        <v>0.36146650752000009</v>
      </c>
      <c r="K3643" s="42">
        <f t="shared" si="47"/>
        <v>0.40664982096000007</v>
      </c>
      <c r="L3643" s="55">
        <v>0.45183313440000006</v>
      </c>
    </row>
    <row r="3644" spans="1:12" ht="12.75">
      <c r="A3644" s="41">
        <v>3583</v>
      </c>
      <c r="B3644" s="53" t="s">
        <v>2376</v>
      </c>
      <c r="C3644" s="42">
        <f t="shared" si="39"/>
        <v>0.18877606440000003</v>
      </c>
      <c r="D3644" s="42">
        <f t="shared" si="40"/>
        <v>0.37755212880000005</v>
      </c>
      <c r="E3644" s="42">
        <f t="shared" si="41"/>
        <v>0.56632819319999816</v>
      </c>
      <c r="F3644" s="42">
        <f t="shared" si="42"/>
        <v>0.75510425760000011</v>
      </c>
      <c r="G3644" s="42">
        <f t="shared" si="43"/>
        <v>0.94388032200000005</v>
      </c>
      <c r="H3644" s="42">
        <f t="shared" si="44"/>
        <v>1.1326563863999981</v>
      </c>
      <c r="I3644" s="42">
        <f t="shared" si="45"/>
        <v>1.3214324507999982</v>
      </c>
      <c r="J3644" s="42">
        <f t="shared" si="46"/>
        <v>1.5102085152000002</v>
      </c>
      <c r="K3644" s="42">
        <f t="shared" si="47"/>
        <v>1.6989845796</v>
      </c>
      <c r="L3644" s="55">
        <v>1.8877606440000001</v>
      </c>
    </row>
    <row r="3645" spans="1:12" ht="25.5">
      <c r="A3645" s="41">
        <v>3584</v>
      </c>
      <c r="B3645" s="53" t="s">
        <v>2377</v>
      </c>
      <c r="C3645" s="42">
        <f t="shared" si="39"/>
        <v>2.7005591280000005E-2</v>
      </c>
      <c r="D3645" s="42">
        <f t="shared" si="40"/>
        <v>5.401118256000001E-2</v>
      </c>
      <c r="E3645" s="42">
        <f t="shared" si="41"/>
        <v>8.1016773839999737E-2</v>
      </c>
      <c r="F3645" s="42">
        <f t="shared" si="42"/>
        <v>0.10802236512000002</v>
      </c>
      <c r="G3645" s="42">
        <f t="shared" si="43"/>
        <v>0.13502795640000001</v>
      </c>
      <c r="H3645" s="42">
        <f t="shared" si="44"/>
        <v>0.16203354767999972</v>
      </c>
      <c r="I3645" s="42">
        <f t="shared" si="45"/>
        <v>0.18903913895999974</v>
      </c>
      <c r="J3645" s="42">
        <f t="shared" si="46"/>
        <v>0.21604473024000004</v>
      </c>
      <c r="K3645" s="42">
        <f t="shared" si="47"/>
        <v>0.24305032152000003</v>
      </c>
      <c r="L3645" s="55">
        <v>0.27005591280000002</v>
      </c>
    </row>
    <row r="3646" spans="1:12" ht="25.5">
      <c r="A3646" s="41">
        <v>3585</v>
      </c>
      <c r="B3646" s="53" t="s">
        <v>2378</v>
      </c>
      <c r="C3646" s="42">
        <f t="shared" si="39"/>
        <v>8.2977780240000021E-2</v>
      </c>
      <c r="D3646" s="42">
        <f t="shared" si="40"/>
        <v>0.16595556048000004</v>
      </c>
      <c r="E3646" s="42">
        <f t="shared" si="41"/>
        <v>0.2489333407199992</v>
      </c>
      <c r="F3646" s="42">
        <f t="shared" si="42"/>
        <v>0.33191112096000008</v>
      </c>
      <c r="G3646" s="42">
        <f t="shared" si="43"/>
        <v>0.41488890120000005</v>
      </c>
      <c r="H3646" s="42">
        <f t="shared" si="44"/>
        <v>0.49786668143999924</v>
      </c>
      <c r="I3646" s="42">
        <f t="shared" si="45"/>
        <v>0.58084446167999926</v>
      </c>
      <c r="J3646" s="42">
        <f t="shared" si="46"/>
        <v>0.66382224192000017</v>
      </c>
      <c r="K3646" s="42">
        <f t="shared" si="47"/>
        <v>0.74680002216000008</v>
      </c>
      <c r="L3646" s="55">
        <v>0.8297778024000001</v>
      </c>
    </row>
    <row r="3647" spans="1:12" ht="25.5">
      <c r="A3647" s="41">
        <v>3586</v>
      </c>
      <c r="B3647" s="53" t="s">
        <v>2379</v>
      </c>
      <c r="C3647" s="42">
        <f t="shared" si="39"/>
        <v>4.9594488480000004E-2</v>
      </c>
      <c r="D3647" s="42">
        <f t="shared" si="40"/>
        <v>9.9188976960000008E-2</v>
      </c>
      <c r="E3647" s="42">
        <f t="shared" si="41"/>
        <v>0.14878346543999948</v>
      </c>
      <c r="F3647" s="42">
        <f t="shared" si="42"/>
        <v>0.19837795392000002</v>
      </c>
      <c r="G3647" s="42">
        <f t="shared" si="43"/>
        <v>0.24797244239999999</v>
      </c>
      <c r="H3647" s="42">
        <f t="shared" si="44"/>
        <v>0.29756693087999947</v>
      </c>
      <c r="I3647" s="42">
        <f t="shared" si="45"/>
        <v>0.34716141935999945</v>
      </c>
      <c r="J3647" s="42">
        <f t="shared" si="46"/>
        <v>0.39675590784000003</v>
      </c>
      <c r="K3647" s="42">
        <f t="shared" si="47"/>
        <v>0.44635039632000001</v>
      </c>
      <c r="L3647" s="55">
        <v>0.49594488479999999</v>
      </c>
    </row>
    <row r="3648" spans="1:12" ht="25.5">
      <c r="A3648" s="41">
        <v>3587</v>
      </c>
      <c r="B3648" s="53" t="s">
        <v>2380</v>
      </c>
      <c r="C3648" s="42">
        <f t="shared" si="39"/>
        <v>0.11466635952000002</v>
      </c>
      <c r="D3648" s="42">
        <f t="shared" si="40"/>
        <v>0.22933271904000005</v>
      </c>
      <c r="E3648" s="42">
        <f t="shared" si="41"/>
        <v>0.34399907855999889</v>
      </c>
      <c r="F3648" s="42">
        <f t="shared" si="42"/>
        <v>0.4586654380800001</v>
      </c>
      <c r="G3648" s="42">
        <f t="shared" si="43"/>
        <v>0.57333179760000008</v>
      </c>
      <c r="H3648" s="42">
        <f t="shared" si="44"/>
        <v>0.6879981571199989</v>
      </c>
      <c r="I3648" s="42">
        <f t="shared" si="45"/>
        <v>0.80266451663999894</v>
      </c>
      <c r="J3648" s="42">
        <f t="shared" si="46"/>
        <v>0.9173308761600002</v>
      </c>
      <c r="K3648" s="42">
        <f t="shared" si="47"/>
        <v>1.0319972356800002</v>
      </c>
      <c r="L3648" s="55">
        <v>1.1466635952000002</v>
      </c>
    </row>
    <row r="3649" spans="1:12" ht="25.5">
      <c r="A3649" s="41">
        <v>3588</v>
      </c>
      <c r="B3649" s="53" t="s">
        <v>2381</v>
      </c>
      <c r="C3649" s="42">
        <f t="shared" si="39"/>
        <v>0.14024822880000001</v>
      </c>
      <c r="D3649" s="42">
        <f t="shared" si="40"/>
        <v>0.28049645760000003</v>
      </c>
      <c r="E3649" s="42">
        <f t="shared" si="41"/>
        <v>0.42074468639999862</v>
      </c>
      <c r="F3649" s="42">
        <f t="shared" si="42"/>
        <v>0.56099291520000005</v>
      </c>
      <c r="G3649" s="42">
        <f t="shared" si="43"/>
        <v>0.70124114400000004</v>
      </c>
      <c r="H3649" s="42">
        <f t="shared" si="44"/>
        <v>0.84148937279999858</v>
      </c>
      <c r="I3649" s="42">
        <f t="shared" si="45"/>
        <v>0.98173760159999857</v>
      </c>
      <c r="J3649" s="42">
        <f t="shared" si="46"/>
        <v>1.1219858304000001</v>
      </c>
      <c r="K3649" s="42">
        <f t="shared" si="47"/>
        <v>1.2622340592000001</v>
      </c>
      <c r="L3649" s="55">
        <v>1.4024822880000001</v>
      </c>
    </row>
    <row r="3650" spans="1:12" ht="25.5">
      <c r="A3650" s="41">
        <v>3589</v>
      </c>
      <c r="B3650" s="53" t="s">
        <v>2382</v>
      </c>
      <c r="C3650" s="42">
        <f t="shared" si="39"/>
        <v>4.3429230480000004E-2</v>
      </c>
      <c r="D3650" s="42">
        <f t="shared" si="40"/>
        <v>8.6858460960000008E-2</v>
      </c>
      <c r="E3650" s="42">
        <f t="shared" si="41"/>
        <v>0.13028769143999958</v>
      </c>
      <c r="F3650" s="42">
        <f t="shared" si="42"/>
        <v>0.17371692192000002</v>
      </c>
      <c r="G3650" s="42">
        <f t="shared" si="43"/>
        <v>0.21714615240000001</v>
      </c>
      <c r="H3650" s="42">
        <f t="shared" si="44"/>
        <v>0.2605753828799996</v>
      </c>
      <c r="I3650" s="42">
        <f t="shared" si="45"/>
        <v>0.30400461335999956</v>
      </c>
      <c r="J3650" s="42">
        <f t="shared" si="46"/>
        <v>0.34743384384000003</v>
      </c>
      <c r="K3650" s="42">
        <f t="shared" si="47"/>
        <v>0.39086307432000006</v>
      </c>
      <c r="L3650" s="55">
        <v>0.43429230480000003</v>
      </c>
    </row>
    <row r="3651" spans="1:12" ht="12.75">
      <c r="A3651" s="41">
        <v>3590</v>
      </c>
      <c r="B3651" s="53" t="s">
        <v>2383</v>
      </c>
      <c r="C3651" s="42">
        <f t="shared" si="39"/>
        <v>5.6659208880000006E-2</v>
      </c>
      <c r="D3651" s="42">
        <f t="shared" si="40"/>
        <v>0.11331841776000001</v>
      </c>
      <c r="E3651" s="42">
        <f t="shared" si="41"/>
        <v>0.16997762663999944</v>
      </c>
      <c r="F3651" s="42">
        <f t="shared" si="42"/>
        <v>0.22663683552000002</v>
      </c>
      <c r="G3651" s="42">
        <f t="shared" si="43"/>
        <v>0.2832960444</v>
      </c>
      <c r="H3651" s="42">
        <f t="shared" si="44"/>
        <v>0.33995525327999943</v>
      </c>
      <c r="I3651" s="42">
        <f t="shared" si="45"/>
        <v>0.3966144621599994</v>
      </c>
      <c r="J3651" s="42">
        <f t="shared" si="46"/>
        <v>0.45327367104000005</v>
      </c>
      <c r="K3651" s="42">
        <f t="shared" si="47"/>
        <v>0.50993287992000003</v>
      </c>
      <c r="L3651" s="55">
        <v>0.5665920888</v>
      </c>
    </row>
    <row r="3652" spans="1:12" ht="38.25">
      <c r="A3652" s="41">
        <v>3591</v>
      </c>
      <c r="B3652" s="53" t="s">
        <v>2384</v>
      </c>
      <c r="C3652" s="42">
        <f t="shared" si="39"/>
        <v>4.3089712800000006E-2</v>
      </c>
      <c r="D3652" s="42">
        <f t="shared" si="40"/>
        <v>8.6179425600000012E-2</v>
      </c>
      <c r="E3652" s="42">
        <f t="shared" si="41"/>
        <v>0.12926913839999957</v>
      </c>
      <c r="F3652" s="42">
        <f t="shared" si="42"/>
        <v>0.17235885120000002</v>
      </c>
      <c r="G3652" s="42">
        <f t="shared" si="43"/>
        <v>0.21544856400000001</v>
      </c>
      <c r="H3652" s="42">
        <f t="shared" si="44"/>
        <v>0.25853827679999958</v>
      </c>
      <c r="I3652" s="42">
        <f t="shared" si="45"/>
        <v>0.30162798959999954</v>
      </c>
      <c r="J3652" s="42">
        <f t="shared" si="46"/>
        <v>0.34471770240000005</v>
      </c>
      <c r="K3652" s="42">
        <f t="shared" si="47"/>
        <v>0.38780741520000001</v>
      </c>
      <c r="L3652" s="55">
        <v>0.43089712800000002</v>
      </c>
    </row>
    <row r="3653" spans="1:12" ht="25.5">
      <c r="A3653" s="41">
        <v>3592</v>
      </c>
      <c r="B3653" s="53" t="s">
        <v>2385</v>
      </c>
      <c r="C3653" s="42">
        <f t="shared" si="39"/>
        <v>3.2091106080000001E-2</v>
      </c>
      <c r="D3653" s="42">
        <f t="shared" si="40"/>
        <v>6.4182212160000002E-2</v>
      </c>
      <c r="E3653" s="42">
        <f t="shared" si="41"/>
        <v>9.627331823999967E-2</v>
      </c>
      <c r="F3653" s="42">
        <f t="shared" si="42"/>
        <v>0.12836442432</v>
      </c>
      <c r="G3653" s="42">
        <f t="shared" si="43"/>
        <v>0.16045553039999999</v>
      </c>
      <c r="H3653" s="42">
        <f t="shared" si="44"/>
        <v>0.19254663647999967</v>
      </c>
      <c r="I3653" s="42">
        <f t="shared" si="45"/>
        <v>0.22463774255999966</v>
      </c>
      <c r="J3653" s="42">
        <f t="shared" si="46"/>
        <v>0.25672884864000001</v>
      </c>
      <c r="K3653" s="42">
        <f t="shared" si="47"/>
        <v>0.28881995471999999</v>
      </c>
      <c r="L3653" s="55">
        <v>0.32091106079999998</v>
      </c>
    </row>
    <row r="3654" spans="1:12" ht="25.5">
      <c r="A3654" s="41">
        <v>3593</v>
      </c>
      <c r="B3654" s="53" t="s">
        <v>2386</v>
      </c>
      <c r="C3654" s="42">
        <f t="shared" si="39"/>
        <v>2.7436679040000002E-2</v>
      </c>
      <c r="D3654" s="42">
        <f t="shared" si="40"/>
        <v>5.4873358080000004E-2</v>
      </c>
      <c r="E3654" s="42">
        <f t="shared" si="41"/>
        <v>8.2310037119999721E-2</v>
      </c>
      <c r="F3654" s="42">
        <f t="shared" si="42"/>
        <v>0.10974671616000001</v>
      </c>
      <c r="G3654" s="42">
        <f t="shared" si="43"/>
        <v>0.1371833952</v>
      </c>
      <c r="H3654" s="42">
        <f t="shared" si="44"/>
        <v>0.16462007423999972</v>
      </c>
      <c r="I3654" s="42">
        <f t="shared" si="45"/>
        <v>0.19205675327999971</v>
      </c>
      <c r="J3654" s="42">
        <f t="shared" si="46"/>
        <v>0.21949343232000001</v>
      </c>
      <c r="K3654" s="42">
        <f t="shared" si="47"/>
        <v>0.24693011136000001</v>
      </c>
      <c r="L3654" s="55">
        <v>0.2743667904</v>
      </c>
    </row>
    <row r="3655" spans="1:12" ht="25.5">
      <c r="A3655" s="41">
        <v>3594</v>
      </c>
      <c r="B3655" s="53" t="s">
        <v>2387</v>
      </c>
      <c r="C3655" s="42">
        <f t="shared" ref="C3655:C3678" si="48">L3655*0.1</f>
        <v>3.5575398000000001E-2</v>
      </c>
      <c r="D3655" s="42">
        <f t="shared" ref="D3655:D3678" si="49">L3655*0.2</f>
        <v>7.1150796000000002E-2</v>
      </c>
      <c r="E3655" s="42">
        <f t="shared" ref="E3655:E3678" si="50">L3655*0.3</f>
        <v>0.10672619399999998</v>
      </c>
      <c r="F3655" s="42">
        <f t="shared" ref="F3655:F3678" si="51">L3655*0.4</f>
        <v>0.142301592</v>
      </c>
      <c r="G3655" s="42">
        <f t="shared" ref="G3655:G3678" si="52">L3655*0.5</f>
        <v>0.17787698999999998</v>
      </c>
      <c r="H3655" s="42">
        <f t="shared" ref="H3655:H3678" si="53">L3655*0.6</f>
        <v>0.21345238799999997</v>
      </c>
      <c r="I3655" s="42">
        <f t="shared" ref="I3655:I3678" si="54">L3655*0.7</f>
        <v>0.24902778599999997</v>
      </c>
      <c r="J3655" s="42">
        <f t="shared" ref="J3655:J3678" si="55">L3655*0.8</f>
        <v>0.28460318400000001</v>
      </c>
      <c r="K3655" s="42">
        <f t="shared" ref="K3655:K3678" si="56">L3655*0.9</f>
        <v>0.32017858199999999</v>
      </c>
      <c r="L3655" s="55">
        <v>0.35575397999999997</v>
      </c>
    </row>
    <row r="3656" spans="1:12" ht="25.5">
      <c r="A3656" s="41">
        <v>3595</v>
      </c>
      <c r="B3656" s="53" t="s">
        <v>2388</v>
      </c>
      <c r="C3656" s="42">
        <f t="shared" si="48"/>
        <v>4.7783618880000003E-2</v>
      </c>
      <c r="D3656" s="42">
        <f t="shared" si="49"/>
        <v>9.5567237760000007E-2</v>
      </c>
      <c r="E3656" s="42">
        <f t="shared" si="50"/>
        <v>0.14335085664</v>
      </c>
      <c r="F3656" s="42">
        <f t="shared" si="51"/>
        <v>0.19113447552000001</v>
      </c>
      <c r="G3656" s="42">
        <f t="shared" si="52"/>
        <v>0.2389180944</v>
      </c>
      <c r="H3656" s="42">
        <f t="shared" si="53"/>
        <v>0.28670171327999999</v>
      </c>
      <c r="I3656" s="42">
        <f t="shared" si="54"/>
        <v>0.33448533215999998</v>
      </c>
      <c r="J3656" s="42">
        <f t="shared" si="55"/>
        <v>0.38226895104000003</v>
      </c>
      <c r="K3656" s="42">
        <f t="shared" si="56"/>
        <v>0.43005256992000002</v>
      </c>
      <c r="L3656" s="55">
        <v>0.47783618880000001</v>
      </c>
    </row>
    <row r="3657" spans="1:12" ht="12.75">
      <c r="A3657" s="41">
        <v>3596</v>
      </c>
      <c r="B3657" s="53" t="s">
        <v>2389</v>
      </c>
      <c r="C3657" s="42">
        <f t="shared" si="48"/>
        <v>6.5469898560000003E-2</v>
      </c>
      <c r="D3657" s="42">
        <f t="shared" si="49"/>
        <v>0.13093979712000001</v>
      </c>
      <c r="E3657" s="42">
        <f t="shared" si="50"/>
        <v>0.19640969568000002</v>
      </c>
      <c r="F3657" s="42">
        <f t="shared" si="51"/>
        <v>0.26187959424000001</v>
      </c>
      <c r="G3657" s="42">
        <f t="shared" si="52"/>
        <v>0.32734949280000003</v>
      </c>
      <c r="H3657" s="42">
        <f t="shared" si="53"/>
        <v>0.39281939136000005</v>
      </c>
      <c r="I3657" s="42">
        <f t="shared" si="54"/>
        <v>0.45828928992000001</v>
      </c>
      <c r="J3657" s="42">
        <f t="shared" si="55"/>
        <v>0.52375918848000003</v>
      </c>
      <c r="K3657" s="42">
        <f t="shared" si="56"/>
        <v>0.5892290870400001</v>
      </c>
      <c r="L3657" s="55">
        <v>0.65469898560000006</v>
      </c>
    </row>
    <row r="3658" spans="1:12" ht="12.75">
      <c r="A3658" s="41">
        <v>3597</v>
      </c>
      <c r="B3658" s="53" t="s">
        <v>2390</v>
      </c>
      <c r="C3658" s="42">
        <f t="shared" si="48"/>
        <v>0.10751411663999999</v>
      </c>
      <c r="D3658" s="42">
        <f t="shared" si="49"/>
        <v>0.21502823327999998</v>
      </c>
      <c r="E3658" s="42">
        <f t="shared" si="50"/>
        <v>0.32254234991999997</v>
      </c>
      <c r="F3658" s="42">
        <f t="shared" si="51"/>
        <v>0.43005646655999996</v>
      </c>
      <c r="G3658" s="42">
        <f t="shared" si="52"/>
        <v>0.53757058319999995</v>
      </c>
      <c r="H3658" s="42">
        <f t="shared" si="53"/>
        <v>0.64508469983999994</v>
      </c>
      <c r="I3658" s="42">
        <f t="shared" si="54"/>
        <v>0.75259881647999993</v>
      </c>
      <c r="J3658" s="42">
        <f t="shared" si="55"/>
        <v>0.86011293311999992</v>
      </c>
      <c r="K3658" s="42">
        <f t="shared" si="56"/>
        <v>0.96762704975999991</v>
      </c>
      <c r="L3658" s="54">
        <v>1.0751411663999999</v>
      </c>
    </row>
    <row r="3659" spans="1:12" ht="25.5">
      <c r="A3659" s="41">
        <v>3598</v>
      </c>
      <c r="B3659" s="53" t="s">
        <v>2391</v>
      </c>
      <c r="C3659" s="42">
        <f t="shared" si="48"/>
        <v>4.574698152E-2</v>
      </c>
      <c r="D3659" s="42">
        <f t="shared" si="49"/>
        <v>9.1493963040000001E-2</v>
      </c>
      <c r="E3659" s="42">
        <f t="shared" si="50"/>
        <v>0.13724094455999999</v>
      </c>
      <c r="F3659" s="42">
        <f t="shared" si="51"/>
        <v>0.18298792608</v>
      </c>
      <c r="G3659" s="42">
        <f t="shared" si="52"/>
        <v>0.22873490759999998</v>
      </c>
      <c r="H3659" s="42">
        <f t="shared" si="53"/>
        <v>0.27448188911999999</v>
      </c>
      <c r="I3659" s="42">
        <f t="shared" si="54"/>
        <v>0.32022887063999994</v>
      </c>
      <c r="J3659" s="42">
        <f t="shared" si="55"/>
        <v>0.36597585216</v>
      </c>
      <c r="K3659" s="42">
        <f t="shared" si="56"/>
        <v>0.41172283367999996</v>
      </c>
      <c r="L3659" s="54">
        <v>0.45746981519999996</v>
      </c>
    </row>
    <row r="3660" spans="1:12" ht="25.5">
      <c r="A3660" s="41">
        <v>3599</v>
      </c>
      <c r="B3660" s="53" t="s">
        <v>2392</v>
      </c>
      <c r="C3660" s="42">
        <f t="shared" si="48"/>
        <v>0.10804534560000001</v>
      </c>
      <c r="D3660" s="42">
        <f t="shared" si="49"/>
        <v>0.21609069120000002</v>
      </c>
      <c r="E3660" s="42">
        <f t="shared" si="50"/>
        <v>0.32413603680000003</v>
      </c>
      <c r="F3660" s="42">
        <f t="shared" si="51"/>
        <v>0.43218138240000004</v>
      </c>
      <c r="G3660" s="42">
        <f t="shared" si="52"/>
        <v>0.54022672800000004</v>
      </c>
      <c r="H3660" s="42">
        <f t="shared" si="53"/>
        <v>0.64827207360000005</v>
      </c>
      <c r="I3660" s="42">
        <f t="shared" si="54"/>
        <v>0.75631741920000006</v>
      </c>
      <c r="J3660" s="42">
        <f t="shared" si="55"/>
        <v>0.86436276480000007</v>
      </c>
      <c r="K3660" s="42">
        <f t="shared" si="56"/>
        <v>0.97240811040000008</v>
      </c>
      <c r="L3660" s="55">
        <v>1.0804534560000001</v>
      </c>
    </row>
    <row r="3661" spans="1:12" ht="25.5">
      <c r="A3661" s="41">
        <v>3600</v>
      </c>
      <c r="B3661" s="53" t="s">
        <v>2393</v>
      </c>
      <c r="C3661" s="42">
        <f t="shared" si="48"/>
        <v>7.0278668160000002E-2</v>
      </c>
      <c r="D3661" s="42">
        <f t="shared" si="49"/>
        <v>0.14055733632</v>
      </c>
      <c r="E3661" s="42">
        <f t="shared" si="50"/>
        <v>0.21083600448000001</v>
      </c>
      <c r="F3661" s="42">
        <f t="shared" si="51"/>
        <v>0.28111467264000001</v>
      </c>
      <c r="G3661" s="42">
        <f t="shared" si="52"/>
        <v>0.35139334080000001</v>
      </c>
      <c r="H3661" s="42">
        <f t="shared" si="53"/>
        <v>0.42167200896000001</v>
      </c>
      <c r="I3661" s="42">
        <f t="shared" si="54"/>
        <v>0.49195067711999996</v>
      </c>
      <c r="J3661" s="42">
        <f t="shared" si="55"/>
        <v>0.56222934528000001</v>
      </c>
      <c r="K3661" s="42">
        <f t="shared" si="56"/>
        <v>0.63250801344000007</v>
      </c>
      <c r="L3661" s="55">
        <v>0.70278668160000002</v>
      </c>
    </row>
    <row r="3662" spans="1:12" ht="25.5">
      <c r="A3662" s="41">
        <v>3601</v>
      </c>
      <c r="B3662" s="53" t="s">
        <v>2394</v>
      </c>
      <c r="C3662" s="42">
        <f t="shared" si="48"/>
        <v>9.4351612799999998E-2</v>
      </c>
      <c r="D3662" s="42">
        <f t="shared" si="49"/>
        <v>0.1887032256</v>
      </c>
      <c r="E3662" s="42">
        <f t="shared" si="50"/>
        <v>0.28305483839999995</v>
      </c>
      <c r="F3662" s="42">
        <f t="shared" si="51"/>
        <v>0.37740645119999999</v>
      </c>
      <c r="G3662" s="42">
        <f t="shared" si="52"/>
        <v>0.47175806399999998</v>
      </c>
      <c r="H3662" s="42">
        <f t="shared" si="53"/>
        <v>0.56610967679999991</v>
      </c>
      <c r="I3662" s="42">
        <f t="shared" si="54"/>
        <v>0.66046128959999995</v>
      </c>
      <c r="J3662" s="42">
        <f t="shared" si="55"/>
        <v>0.75481290239999999</v>
      </c>
      <c r="K3662" s="42">
        <f t="shared" si="56"/>
        <v>0.84916451520000003</v>
      </c>
      <c r="L3662" s="55">
        <v>0.94351612799999995</v>
      </c>
    </row>
    <row r="3663" spans="1:12" ht="25.5">
      <c r="A3663" s="41">
        <v>3602</v>
      </c>
      <c r="B3663" s="53" t="s">
        <v>2395</v>
      </c>
      <c r="C3663" s="42">
        <f t="shared" si="48"/>
        <v>3.4760406959999997E-2</v>
      </c>
      <c r="D3663" s="42">
        <f t="shared" si="49"/>
        <v>6.9520813919999994E-2</v>
      </c>
      <c r="E3663" s="42">
        <f t="shared" si="50"/>
        <v>0.10428122087999998</v>
      </c>
      <c r="F3663" s="42">
        <f t="shared" si="51"/>
        <v>0.13904162783999999</v>
      </c>
      <c r="G3663" s="42">
        <f t="shared" si="52"/>
        <v>0.17380203479999998</v>
      </c>
      <c r="H3663" s="42">
        <f t="shared" si="53"/>
        <v>0.20856244175999997</v>
      </c>
      <c r="I3663" s="42">
        <f t="shared" si="54"/>
        <v>0.24332284871999996</v>
      </c>
      <c r="J3663" s="42">
        <f t="shared" si="55"/>
        <v>0.27808325567999997</v>
      </c>
      <c r="K3663" s="42">
        <f t="shared" si="56"/>
        <v>0.31284366263999996</v>
      </c>
      <c r="L3663" s="55">
        <v>0.34760406959999995</v>
      </c>
    </row>
    <row r="3664" spans="1:12" ht="51">
      <c r="A3664" s="41">
        <v>3603</v>
      </c>
      <c r="B3664" s="53" t="s">
        <v>2396</v>
      </c>
      <c r="C3664" s="42">
        <f t="shared" si="48"/>
        <v>1.89869124E-2</v>
      </c>
      <c r="D3664" s="42">
        <f t="shared" si="49"/>
        <v>3.79738248E-2</v>
      </c>
      <c r="E3664" s="42">
        <f t="shared" si="50"/>
        <v>5.69607372E-2</v>
      </c>
      <c r="F3664" s="42">
        <f t="shared" si="51"/>
        <v>7.59476496E-2</v>
      </c>
      <c r="G3664" s="42">
        <f t="shared" si="52"/>
        <v>9.4934562E-2</v>
      </c>
      <c r="H3664" s="42">
        <f t="shared" si="53"/>
        <v>0.1139214744</v>
      </c>
      <c r="I3664" s="42">
        <f t="shared" si="54"/>
        <v>0.1329083868</v>
      </c>
      <c r="J3664" s="42">
        <f t="shared" si="55"/>
        <v>0.1518952992</v>
      </c>
      <c r="K3664" s="42">
        <f t="shared" si="56"/>
        <v>0.1708822116</v>
      </c>
      <c r="L3664" s="54">
        <v>0.189869124</v>
      </c>
    </row>
    <row r="3665" spans="1:12" ht="51">
      <c r="A3665" s="41">
        <v>3604</v>
      </c>
      <c r="B3665" s="53" t="s">
        <v>2397</v>
      </c>
      <c r="C3665" s="42">
        <f t="shared" si="48"/>
        <v>0.14449364064</v>
      </c>
      <c r="D3665" s="42">
        <f t="shared" si="49"/>
        <v>0.28898728128000001</v>
      </c>
      <c r="E3665" s="42">
        <f t="shared" si="50"/>
        <v>0.43348092191999993</v>
      </c>
      <c r="F3665" s="42">
        <f t="shared" si="51"/>
        <v>0.57797456256000002</v>
      </c>
      <c r="G3665" s="42">
        <f t="shared" si="52"/>
        <v>0.72246820319999994</v>
      </c>
      <c r="H3665" s="42">
        <f t="shared" si="53"/>
        <v>0.86696184383999986</v>
      </c>
      <c r="I3665" s="42">
        <f t="shared" si="54"/>
        <v>1.0114554844799999</v>
      </c>
      <c r="J3665" s="42">
        <f t="shared" si="55"/>
        <v>1.15594912512</v>
      </c>
      <c r="K3665" s="42">
        <f t="shared" si="56"/>
        <v>1.30044276576</v>
      </c>
      <c r="L3665" s="54">
        <v>1.4449364063999999</v>
      </c>
    </row>
    <row r="3666" spans="1:12" ht="25.5">
      <c r="A3666" s="41">
        <v>3605</v>
      </c>
      <c r="B3666" s="53" t="s">
        <v>2398</v>
      </c>
      <c r="C3666" s="42">
        <f t="shared" si="48"/>
        <v>0.17376189864000002</v>
      </c>
      <c r="D3666" s="42">
        <f t="shared" si="49"/>
        <v>0.34752379728000005</v>
      </c>
      <c r="E3666" s="42">
        <f t="shared" si="50"/>
        <v>0.52128569591999996</v>
      </c>
      <c r="F3666" s="42">
        <f t="shared" si="51"/>
        <v>0.69504759456000009</v>
      </c>
      <c r="G3666" s="42">
        <f t="shared" si="52"/>
        <v>0.8688094932</v>
      </c>
      <c r="H3666" s="42">
        <f t="shared" si="53"/>
        <v>1.0425713918399999</v>
      </c>
      <c r="I3666" s="42">
        <f t="shared" si="54"/>
        <v>1.2163332904799999</v>
      </c>
      <c r="J3666" s="42">
        <f t="shared" si="55"/>
        <v>1.3900951891200002</v>
      </c>
      <c r="K3666" s="42">
        <f t="shared" si="56"/>
        <v>1.56385708776</v>
      </c>
      <c r="L3666" s="55">
        <v>1.7376189864</v>
      </c>
    </row>
    <row r="3667" spans="1:12" ht="38.25">
      <c r="A3667" s="41">
        <v>3606</v>
      </c>
      <c r="B3667" s="53" t="s">
        <v>2399</v>
      </c>
      <c r="C3667" s="42">
        <f t="shared" si="48"/>
        <v>0.10218492624000003</v>
      </c>
      <c r="D3667" s="42">
        <f t="shared" si="49"/>
        <v>0.20436985248000006</v>
      </c>
      <c r="E3667" s="42">
        <f t="shared" si="50"/>
        <v>0.30655477872000003</v>
      </c>
      <c r="F3667" s="42">
        <f t="shared" si="51"/>
        <v>0.40873970496000012</v>
      </c>
      <c r="G3667" s="42">
        <f t="shared" si="52"/>
        <v>0.51092463120000009</v>
      </c>
      <c r="H3667" s="42">
        <f t="shared" si="53"/>
        <v>0.61310955744000006</v>
      </c>
      <c r="I3667" s="42">
        <f t="shared" si="54"/>
        <v>0.71529448368000004</v>
      </c>
      <c r="J3667" s="42">
        <f t="shared" si="55"/>
        <v>0.81747940992000023</v>
      </c>
      <c r="K3667" s="42">
        <f t="shared" si="56"/>
        <v>0.91966433616000021</v>
      </c>
      <c r="L3667" s="55">
        <v>1.0218492624000002</v>
      </c>
    </row>
    <row r="3668" spans="1:12" ht="38.25">
      <c r="A3668" s="41">
        <v>3607</v>
      </c>
      <c r="B3668" s="53" t="s">
        <v>2400</v>
      </c>
      <c r="C3668" s="42">
        <f t="shared" si="48"/>
        <v>0.39438560376000004</v>
      </c>
      <c r="D3668" s="42">
        <f t="shared" si="49"/>
        <v>0.78877120752000007</v>
      </c>
      <c r="E3668" s="42">
        <f t="shared" si="50"/>
        <v>1.1831568112799999</v>
      </c>
      <c r="F3668" s="42">
        <f t="shared" si="51"/>
        <v>1.5775424150400001</v>
      </c>
      <c r="G3668" s="42">
        <f t="shared" si="52"/>
        <v>1.9719280188000001</v>
      </c>
      <c r="H3668" s="42">
        <f t="shared" si="53"/>
        <v>2.3663136225599999</v>
      </c>
      <c r="I3668" s="42">
        <f t="shared" si="54"/>
        <v>2.7606992263199999</v>
      </c>
      <c r="J3668" s="42">
        <f t="shared" si="55"/>
        <v>3.1550848300800003</v>
      </c>
      <c r="K3668" s="42">
        <f t="shared" si="56"/>
        <v>3.5494704338400003</v>
      </c>
      <c r="L3668" s="55">
        <v>3.9438560376000003</v>
      </c>
    </row>
    <row r="3669" spans="1:12" ht="25.5">
      <c r="A3669" s="41">
        <v>3608</v>
      </c>
      <c r="B3669" s="53" t="s">
        <v>2401</v>
      </c>
      <c r="C3669" s="42">
        <f t="shared" si="48"/>
        <v>0.13890032568000002</v>
      </c>
      <c r="D3669" s="42">
        <f t="shared" si="49"/>
        <v>0.27780065136000004</v>
      </c>
      <c r="E3669" s="42">
        <f t="shared" si="50"/>
        <v>0.41670097704000003</v>
      </c>
      <c r="F3669" s="42">
        <f t="shared" si="51"/>
        <v>0.55560130272000008</v>
      </c>
      <c r="G3669" s="42">
        <f t="shared" si="52"/>
        <v>0.69450162840000007</v>
      </c>
      <c r="H3669" s="42">
        <f t="shared" si="53"/>
        <v>0.83340195408000006</v>
      </c>
      <c r="I3669" s="42">
        <f t="shared" si="54"/>
        <v>0.97230227976000005</v>
      </c>
      <c r="J3669" s="42">
        <f t="shared" si="55"/>
        <v>1.1112026054400002</v>
      </c>
      <c r="K3669" s="42">
        <f t="shared" si="56"/>
        <v>1.2501029311200003</v>
      </c>
      <c r="L3669" s="55">
        <v>1.3890032568000001</v>
      </c>
    </row>
    <row r="3670" spans="1:12" ht="25.5">
      <c r="A3670" s="41">
        <v>3609</v>
      </c>
      <c r="B3670" s="53" t="s">
        <v>2402</v>
      </c>
      <c r="C3670" s="42">
        <f t="shared" si="48"/>
        <v>8.5410387120000014E-2</v>
      </c>
      <c r="D3670" s="42">
        <f t="shared" si="49"/>
        <v>0.17082077424000003</v>
      </c>
      <c r="E3670" s="42">
        <f t="shared" si="50"/>
        <v>0.25623116136000001</v>
      </c>
      <c r="F3670" s="42">
        <f t="shared" si="51"/>
        <v>0.34164154848000006</v>
      </c>
      <c r="G3670" s="42">
        <f t="shared" si="52"/>
        <v>0.42705193560000004</v>
      </c>
      <c r="H3670" s="42">
        <f t="shared" si="53"/>
        <v>0.51246232272000003</v>
      </c>
      <c r="I3670" s="42">
        <f t="shared" si="54"/>
        <v>0.59787270984000007</v>
      </c>
      <c r="J3670" s="42">
        <f t="shared" si="55"/>
        <v>0.68328309696000011</v>
      </c>
      <c r="K3670" s="42">
        <f t="shared" si="56"/>
        <v>0.76869348408000004</v>
      </c>
      <c r="L3670" s="55">
        <v>0.85410387120000009</v>
      </c>
    </row>
    <row r="3671" spans="1:12" ht="25.5">
      <c r="A3671" s="41">
        <v>3610</v>
      </c>
      <c r="B3671" s="53" t="s">
        <v>2403</v>
      </c>
      <c r="C3671" s="42">
        <f t="shared" si="48"/>
        <v>2.794777272E-2</v>
      </c>
      <c r="D3671" s="42">
        <f t="shared" si="49"/>
        <v>5.589554544E-2</v>
      </c>
      <c r="E3671" s="42">
        <f t="shared" si="50"/>
        <v>8.3843318159999985E-2</v>
      </c>
      <c r="F3671" s="42">
        <f t="shared" si="51"/>
        <v>0.11179109088</v>
      </c>
      <c r="G3671" s="42">
        <f t="shared" si="52"/>
        <v>0.13973886359999999</v>
      </c>
      <c r="H3671" s="42">
        <f t="shared" si="53"/>
        <v>0.16768663631999997</v>
      </c>
      <c r="I3671" s="42">
        <f t="shared" si="54"/>
        <v>0.19563440903999996</v>
      </c>
      <c r="J3671" s="42">
        <f t="shared" si="55"/>
        <v>0.22358218176</v>
      </c>
      <c r="K3671" s="42">
        <f t="shared" si="56"/>
        <v>0.25152995447999998</v>
      </c>
      <c r="L3671" s="55">
        <v>0.27947772719999997</v>
      </c>
    </row>
    <row r="3672" spans="1:12" ht="12.75">
      <c r="A3672" s="41">
        <v>3611</v>
      </c>
      <c r="B3672" s="53" t="s">
        <v>2404</v>
      </c>
      <c r="C3672" s="42">
        <f t="shared" si="48"/>
        <v>9.4507215120000015E-2</v>
      </c>
      <c r="D3672" s="42">
        <f t="shared" si="49"/>
        <v>0.18901443024000003</v>
      </c>
      <c r="E3672" s="42">
        <f t="shared" si="50"/>
        <v>0.28352164536000002</v>
      </c>
      <c r="F3672" s="42">
        <f t="shared" si="51"/>
        <v>0.37802886048000006</v>
      </c>
      <c r="G3672" s="42">
        <f t="shared" si="52"/>
        <v>0.47253607560000005</v>
      </c>
      <c r="H3672" s="42">
        <f t="shared" si="53"/>
        <v>0.56704329072000004</v>
      </c>
      <c r="I3672" s="42">
        <f t="shared" si="54"/>
        <v>0.66155050584000008</v>
      </c>
      <c r="J3672" s="42">
        <f t="shared" si="55"/>
        <v>0.75605772096000012</v>
      </c>
      <c r="K3672" s="42">
        <f t="shared" si="56"/>
        <v>0.85056493608000006</v>
      </c>
      <c r="L3672" s="55">
        <v>0.9450721512000001</v>
      </c>
    </row>
    <row r="3673" spans="1:12" ht="25.5">
      <c r="A3673" s="41">
        <v>3612</v>
      </c>
      <c r="B3673" s="53" t="s">
        <v>2405</v>
      </c>
      <c r="C3673" s="42">
        <f t="shared" si="48"/>
        <v>4.0912811040000011E-2</v>
      </c>
      <c r="D3673" s="42">
        <f t="shared" si="49"/>
        <v>8.1825622080000021E-2</v>
      </c>
      <c r="E3673" s="42">
        <f t="shared" si="50"/>
        <v>0.12273843312000002</v>
      </c>
      <c r="F3673" s="42">
        <f t="shared" si="51"/>
        <v>0.16365124416000004</v>
      </c>
      <c r="G3673" s="42">
        <f t="shared" si="52"/>
        <v>0.20456405520000004</v>
      </c>
      <c r="H3673" s="42">
        <f t="shared" si="53"/>
        <v>0.24547686624000004</v>
      </c>
      <c r="I3673" s="42">
        <f t="shared" si="54"/>
        <v>0.28638967728000003</v>
      </c>
      <c r="J3673" s="42">
        <f t="shared" si="55"/>
        <v>0.32730248832000008</v>
      </c>
      <c r="K3673" s="42">
        <f t="shared" si="56"/>
        <v>0.36821529936000008</v>
      </c>
      <c r="L3673" s="55">
        <v>0.40912811040000008</v>
      </c>
    </row>
    <row r="3674" spans="1:12" ht="38.25">
      <c r="A3674" s="41">
        <v>3613</v>
      </c>
      <c r="B3674" s="53" t="s">
        <v>2406</v>
      </c>
      <c r="C3674" s="42">
        <f t="shared" si="48"/>
        <v>0.16241872656000003</v>
      </c>
      <c r="D3674" s="42">
        <f t="shared" si="49"/>
        <v>0.32483745312000006</v>
      </c>
      <c r="E3674" s="42">
        <f t="shared" si="50"/>
        <v>0.48725617968000007</v>
      </c>
      <c r="F3674" s="42">
        <f t="shared" si="51"/>
        <v>0.64967490624000013</v>
      </c>
      <c r="G3674" s="42">
        <f t="shared" si="52"/>
        <v>0.81209363280000013</v>
      </c>
      <c r="H3674" s="42">
        <f t="shared" si="53"/>
        <v>0.97451235936000014</v>
      </c>
      <c r="I3674" s="42">
        <f t="shared" si="54"/>
        <v>1.1369310859200001</v>
      </c>
      <c r="J3674" s="42">
        <f t="shared" si="55"/>
        <v>1.2993498124800003</v>
      </c>
      <c r="K3674" s="42">
        <f t="shared" si="56"/>
        <v>1.4617685390400004</v>
      </c>
      <c r="L3674" s="55">
        <v>1.6241872656000003</v>
      </c>
    </row>
    <row r="3675" spans="1:12" ht="38.25">
      <c r="A3675" s="41">
        <v>3614</v>
      </c>
      <c r="B3675" s="53" t="s">
        <v>2407</v>
      </c>
      <c r="C3675" s="42">
        <f t="shared" si="48"/>
        <v>0.24415192631999996</v>
      </c>
      <c r="D3675" s="42">
        <f t="shared" si="49"/>
        <v>0.48830385263999992</v>
      </c>
      <c r="E3675" s="42">
        <f t="shared" si="50"/>
        <v>0.7324557789599998</v>
      </c>
      <c r="F3675" s="42">
        <f t="shared" si="51"/>
        <v>0.97660770527999985</v>
      </c>
      <c r="G3675" s="42">
        <f t="shared" si="52"/>
        <v>1.2207596315999998</v>
      </c>
      <c r="H3675" s="42">
        <f t="shared" si="53"/>
        <v>1.4649115579199996</v>
      </c>
      <c r="I3675" s="42">
        <f t="shared" si="54"/>
        <v>1.7090634842399997</v>
      </c>
      <c r="J3675" s="42">
        <f t="shared" si="55"/>
        <v>1.9532154105599997</v>
      </c>
      <c r="K3675" s="42">
        <f t="shared" si="56"/>
        <v>2.1973673368799997</v>
      </c>
      <c r="L3675" s="55">
        <v>2.4415192631999996</v>
      </c>
    </row>
    <row r="3676" spans="1:12" ht="38.25">
      <c r="A3676" s="41">
        <v>3615</v>
      </c>
      <c r="B3676" s="53" t="s">
        <v>2408</v>
      </c>
      <c r="C3676" s="42">
        <f t="shared" si="48"/>
        <v>0.20190326879999998</v>
      </c>
      <c r="D3676" s="42">
        <f t="shared" si="49"/>
        <v>0.40380653759999996</v>
      </c>
      <c r="E3676" s="42">
        <f t="shared" si="50"/>
        <v>0.60570980639999994</v>
      </c>
      <c r="F3676" s="42">
        <f t="shared" si="51"/>
        <v>0.80761307519999992</v>
      </c>
      <c r="G3676" s="42">
        <f t="shared" si="52"/>
        <v>1.0095163439999999</v>
      </c>
      <c r="H3676" s="42">
        <f t="shared" si="53"/>
        <v>1.2114196127999999</v>
      </c>
      <c r="I3676" s="42">
        <f t="shared" si="54"/>
        <v>1.4133228815999999</v>
      </c>
      <c r="J3676" s="42">
        <f t="shared" si="55"/>
        <v>1.6152261503999998</v>
      </c>
      <c r="K3676" s="42">
        <f t="shared" si="56"/>
        <v>1.8171294191999998</v>
      </c>
      <c r="L3676" s="55">
        <v>2.0190326879999998</v>
      </c>
    </row>
    <row r="3677" spans="1:12" ht="38.25">
      <c r="A3677" s="41">
        <v>3616</v>
      </c>
      <c r="B3677" s="53" t="s">
        <v>2409</v>
      </c>
      <c r="C3677" s="42">
        <f t="shared" si="48"/>
        <v>8.7612221279999999E-2</v>
      </c>
      <c r="D3677" s="42">
        <f t="shared" si="49"/>
        <v>0.17522444256</v>
      </c>
      <c r="E3677" s="42">
        <f t="shared" si="50"/>
        <v>0.26283666383999998</v>
      </c>
      <c r="F3677" s="42">
        <f t="shared" si="51"/>
        <v>0.35044888512</v>
      </c>
      <c r="G3677" s="42">
        <f t="shared" si="52"/>
        <v>0.43806110639999996</v>
      </c>
      <c r="H3677" s="42">
        <f t="shared" si="53"/>
        <v>0.52567332767999997</v>
      </c>
      <c r="I3677" s="42">
        <f t="shared" si="54"/>
        <v>0.61328554895999987</v>
      </c>
      <c r="J3677" s="42">
        <f t="shared" si="55"/>
        <v>0.70089777024</v>
      </c>
      <c r="K3677" s="42">
        <f t="shared" si="56"/>
        <v>0.7885099915199999</v>
      </c>
      <c r="L3677" s="55">
        <v>0.87612221279999991</v>
      </c>
    </row>
    <row r="3678" spans="1:12" ht="12.75">
      <c r="A3678" s="41">
        <v>3617</v>
      </c>
      <c r="B3678" s="53" t="s">
        <v>2410</v>
      </c>
      <c r="C3678" s="42">
        <f t="shared" si="48"/>
        <v>3.8795244239999999E-2</v>
      </c>
      <c r="D3678" s="42">
        <f t="shared" si="49"/>
        <v>7.7590488479999997E-2</v>
      </c>
      <c r="E3678" s="42">
        <f t="shared" si="50"/>
        <v>0.11638573272</v>
      </c>
      <c r="F3678" s="42">
        <f t="shared" si="51"/>
        <v>0.15518097695999999</v>
      </c>
      <c r="G3678" s="42">
        <f t="shared" si="52"/>
        <v>0.19397622119999999</v>
      </c>
      <c r="H3678" s="42">
        <f t="shared" si="53"/>
        <v>0.23277146543999999</v>
      </c>
      <c r="I3678" s="42">
        <f t="shared" si="54"/>
        <v>0.27156670967999996</v>
      </c>
      <c r="J3678" s="42">
        <f t="shared" si="55"/>
        <v>0.31036195391999999</v>
      </c>
      <c r="K3678" s="42">
        <f t="shared" si="56"/>
        <v>0.34915719816000002</v>
      </c>
      <c r="L3678" s="55">
        <v>0.38795244239999999</v>
      </c>
    </row>
    <row r="3679" spans="1:12" ht="12.75">
      <c r="A3679" s="94" t="s">
        <v>2411</v>
      </c>
      <c r="B3679" s="94"/>
      <c r="C3679" s="43">
        <f>SUM(C3591:C3678)</f>
        <v>26.926936644479998</v>
      </c>
      <c r="D3679" s="43">
        <f t="shared" ref="D3679:L3679" si="57">SUM(D3591:D3678)</f>
        <v>53.853873288959996</v>
      </c>
      <c r="E3679" s="43">
        <f t="shared" si="57"/>
        <v>80.780809933439798</v>
      </c>
      <c r="F3679" s="43">
        <f t="shared" si="57"/>
        <v>107.70774657791999</v>
      </c>
      <c r="G3679" s="43">
        <f t="shared" si="57"/>
        <v>134.63468322239996</v>
      </c>
      <c r="H3679" s="43">
        <f t="shared" si="57"/>
        <v>161.56161986687985</v>
      </c>
      <c r="I3679" s="43">
        <f t="shared" si="57"/>
        <v>188.48855651135975</v>
      </c>
      <c r="J3679" s="43">
        <f t="shared" si="57"/>
        <v>215.41549315583998</v>
      </c>
      <c r="K3679" s="43">
        <f t="shared" si="57"/>
        <v>242.34242980032016</v>
      </c>
      <c r="L3679" s="43">
        <f t="shared" si="57"/>
        <v>269.26936644479991</v>
      </c>
    </row>
    <row r="3680" spans="1:12" ht="12.75">
      <c r="A3680" s="95" t="s">
        <v>2412</v>
      </c>
      <c r="B3680" s="95"/>
      <c r="C3680" s="95"/>
      <c r="D3680" s="95"/>
      <c r="E3680" s="95"/>
      <c r="F3680" s="95"/>
      <c r="G3680" s="95"/>
      <c r="H3680" s="95"/>
      <c r="I3680" s="95"/>
      <c r="J3680" s="95"/>
      <c r="K3680" s="95"/>
      <c r="L3680" s="95"/>
    </row>
    <row r="3681" spans="1:12" ht="12.75">
      <c r="A3681" s="41">
        <v>3618</v>
      </c>
      <c r="B3681" s="53" t="s">
        <v>2413</v>
      </c>
      <c r="C3681" s="42">
        <f t="shared" ref="C3681:C3694" si="58">L3681*0.1</f>
        <v>6</v>
      </c>
      <c r="D3681" s="42">
        <f t="shared" ref="D3681:D3694" si="59">L3681*0.2</f>
        <v>12</v>
      </c>
      <c r="E3681" s="42">
        <f t="shared" ref="E3681:E3694" si="60">L3681*0.299999999999999</f>
        <v>17.99999999999994</v>
      </c>
      <c r="F3681" s="42">
        <f t="shared" ref="F3681:F3694" si="61">L3681*0.4</f>
        <v>24</v>
      </c>
      <c r="G3681" s="42">
        <f t="shared" ref="G3681:G3694" si="62">L3681*0.5</f>
        <v>30</v>
      </c>
      <c r="H3681" s="42">
        <f t="shared" ref="H3681:H3694" si="63">L3681*0.599999999999999</f>
        <v>35.999999999999936</v>
      </c>
      <c r="I3681" s="42">
        <f t="shared" ref="I3681:I3694" si="64">L3681*0.699999999999999</f>
        <v>41.999999999999936</v>
      </c>
      <c r="J3681" s="42">
        <f t="shared" ref="J3681:J3694" si="65">L3681*0.8</f>
        <v>48</v>
      </c>
      <c r="K3681" s="42">
        <f t="shared" ref="K3681:K3694" si="66">L3681*0.9</f>
        <v>54</v>
      </c>
      <c r="L3681" s="55">
        <v>60</v>
      </c>
    </row>
    <row r="3682" spans="1:12" ht="12.75">
      <c r="A3682" s="41">
        <v>3619</v>
      </c>
      <c r="B3682" s="53" t="s">
        <v>2414</v>
      </c>
      <c r="C3682" s="42">
        <f t="shared" si="58"/>
        <v>1.4400000000000002</v>
      </c>
      <c r="D3682" s="42">
        <f t="shared" si="59"/>
        <v>2.8800000000000003</v>
      </c>
      <c r="E3682" s="42">
        <f t="shared" si="60"/>
        <v>4.3199999999999852</v>
      </c>
      <c r="F3682" s="42">
        <f t="shared" si="61"/>
        <v>5.7600000000000007</v>
      </c>
      <c r="G3682" s="42">
        <f t="shared" si="62"/>
        <v>7.2</v>
      </c>
      <c r="H3682" s="42">
        <f t="shared" si="63"/>
        <v>8.6399999999999864</v>
      </c>
      <c r="I3682" s="42">
        <f t="shared" si="64"/>
        <v>10.079999999999986</v>
      </c>
      <c r="J3682" s="42">
        <f t="shared" si="65"/>
        <v>11.520000000000001</v>
      </c>
      <c r="K3682" s="42">
        <f t="shared" si="66"/>
        <v>12.96</v>
      </c>
      <c r="L3682" s="55">
        <v>14.4</v>
      </c>
    </row>
    <row r="3683" spans="1:12" ht="12.75">
      <c r="A3683" s="41">
        <v>3620</v>
      </c>
      <c r="B3683" s="53" t="s">
        <v>2415</v>
      </c>
      <c r="C3683" s="42">
        <f t="shared" si="58"/>
        <v>0.72000000000000008</v>
      </c>
      <c r="D3683" s="42">
        <f t="shared" si="59"/>
        <v>1.4400000000000002</v>
      </c>
      <c r="E3683" s="42">
        <f t="shared" si="60"/>
        <v>2.1599999999999926</v>
      </c>
      <c r="F3683" s="42">
        <f t="shared" si="61"/>
        <v>2.8800000000000003</v>
      </c>
      <c r="G3683" s="42">
        <f t="shared" si="62"/>
        <v>3.6</v>
      </c>
      <c r="H3683" s="42">
        <f t="shared" si="63"/>
        <v>4.3199999999999932</v>
      </c>
      <c r="I3683" s="42">
        <f t="shared" si="64"/>
        <v>5.0399999999999929</v>
      </c>
      <c r="J3683" s="42">
        <f t="shared" si="65"/>
        <v>5.7600000000000007</v>
      </c>
      <c r="K3683" s="42">
        <f t="shared" si="66"/>
        <v>6.48</v>
      </c>
      <c r="L3683" s="55">
        <v>7.2</v>
      </c>
    </row>
    <row r="3684" spans="1:12" ht="12.75">
      <c r="A3684" s="41">
        <v>3621</v>
      </c>
      <c r="B3684" s="53" t="s">
        <v>2416</v>
      </c>
      <c r="C3684" s="42">
        <f t="shared" si="58"/>
        <v>2.4E-2</v>
      </c>
      <c r="D3684" s="42">
        <f t="shared" si="59"/>
        <v>4.8000000000000001E-2</v>
      </c>
      <c r="E3684" s="42">
        <f t="shared" si="60"/>
        <v>7.1999999999999759E-2</v>
      </c>
      <c r="F3684" s="42">
        <f t="shared" si="61"/>
        <v>9.6000000000000002E-2</v>
      </c>
      <c r="G3684" s="42">
        <f t="shared" si="62"/>
        <v>0.12</v>
      </c>
      <c r="H3684" s="42">
        <f t="shared" si="63"/>
        <v>0.14399999999999974</v>
      </c>
      <c r="I3684" s="42">
        <f t="shared" si="64"/>
        <v>0.16799999999999973</v>
      </c>
      <c r="J3684" s="42">
        <f t="shared" si="65"/>
        <v>0.192</v>
      </c>
      <c r="K3684" s="42">
        <f t="shared" si="66"/>
        <v>0.216</v>
      </c>
      <c r="L3684" s="55">
        <v>0.24</v>
      </c>
    </row>
    <row r="3685" spans="1:12" ht="12.75">
      <c r="A3685" s="41">
        <v>3622</v>
      </c>
      <c r="B3685" s="53" t="s">
        <v>2417</v>
      </c>
      <c r="C3685" s="42">
        <f t="shared" si="58"/>
        <v>2.4E-2</v>
      </c>
      <c r="D3685" s="42">
        <f t="shared" si="59"/>
        <v>4.8000000000000001E-2</v>
      </c>
      <c r="E3685" s="42">
        <f t="shared" si="60"/>
        <v>7.1999999999999759E-2</v>
      </c>
      <c r="F3685" s="42">
        <f t="shared" si="61"/>
        <v>9.6000000000000002E-2</v>
      </c>
      <c r="G3685" s="42">
        <f t="shared" si="62"/>
        <v>0.12</v>
      </c>
      <c r="H3685" s="42">
        <f t="shared" si="63"/>
        <v>0.14399999999999974</v>
      </c>
      <c r="I3685" s="42">
        <f t="shared" si="64"/>
        <v>0.16799999999999973</v>
      </c>
      <c r="J3685" s="42">
        <f t="shared" si="65"/>
        <v>0.192</v>
      </c>
      <c r="K3685" s="42">
        <f t="shared" si="66"/>
        <v>0.216</v>
      </c>
      <c r="L3685" s="55">
        <v>0.24</v>
      </c>
    </row>
    <row r="3686" spans="1:12" ht="12.75">
      <c r="A3686" s="41">
        <v>3623</v>
      </c>
      <c r="B3686" s="53" t="s">
        <v>2417</v>
      </c>
      <c r="C3686" s="42">
        <f t="shared" si="58"/>
        <v>2.4E-2</v>
      </c>
      <c r="D3686" s="42">
        <f t="shared" si="59"/>
        <v>4.8000000000000001E-2</v>
      </c>
      <c r="E3686" s="42">
        <f t="shared" si="60"/>
        <v>7.1999999999999759E-2</v>
      </c>
      <c r="F3686" s="42">
        <f t="shared" si="61"/>
        <v>9.6000000000000002E-2</v>
      </c>
      <c r="G3686" s="42">
        <f t="shared" si="62"/>
        <v>0.12</v>
      </c>
      <c r="H3686" s="42">
        <f t="shared" si="63"/>
        <v>0.14399999999999974</v>
      </c>
      <c r="I3686" s="42">
        <f t="shared" si="64"/>
        <v>0.16799999999999973</v>
      </c>
      <c r="J3686" s="42">
        <f t="shared" si="65"/>
        <v>0.192</v>
      </c>
      <c r="K3686" s="42">
        <f t="shared" si="66"/>
        <v>0.216</v>
      </c>
      <c r="L3686" s="55">
        <v>0.24</v>
      </c>
    </row>
    <row r="3687" spans="1:12" ht="25.5">
      <c r="A3687" s="41">
        <v>3624</v>
      </c>
      <c r="B3687" s="53" t="s">
        <v>2418</v>
      </c>
      <c r="C3687" s="42">
        <f t="shared" si="58"/>
        <v>1.92</v>
      </c>
      <c r="D3687" s="42">
        <f t="shared" si="59"/>
        <v>3.84</v>
      </c>
      <c r="E3687" s="42">
        <f t="shared" si="60"/>
        <v>5.7599999999999802</v>
      </c>
      <c r="F3687" s="42">
        <f t="shared" si="61"/>
        <v>7.68</v>
      </c>
      <c r="G3687" s="42">
        <f t="shared" si="62"/>
        <v>9.6</v>
      </c>
      <c r="H3687" s="42">
        <f t="shared" si="63"/>
        <v>11.51999999999998</v>
      </c>
      <c r="I3687" s="42">
        <f t="shared" si="64"/>
        <v>13.43999999999998</v>
      </c>
      <c r="J3687" s="42">
        <f t="shared" si="65"/>
        <v>15.36</v>
      </c>
      <c r="K3687" s="42">
        <f t="shared" si="66"/>
        <v>17.28</v>
      </c>
      <c r="L3687" s="55">
        <v>19.2</v>
      </c>
    </row>
    <row r="3688" spans="1:12" ht="12.75">
      <c r="A3688" s="41">
        <v>3625</v>
      </c>
      <c r="B3688" s="53" t="s">
        <v>2419</v>
      </c>
      <c r="C3688" s="42">
        <f t="shared" si="58"/>
        <v>2.8800000000000003</v>
      </c>
      <c r="D3688" s="42">
        <f t="shared" si="59"/>
        <v>5.7600000000000007</v>
      </c>
      <c r="E3688" s="42">
        <f t="shared" si="60"/>
        <v>8.6399999999999704</v>
      </c>
      <c r="F3688" s="42">
        <f t="shared" si="61"/>
        <v>11.520000000000001</v>
      </c>
      <c r="G3688" s="42">
        <f t="shared" si="62"/>
        <v>14.4</v>
      </c>
      <c r="H3688" s="42">
        <f t="shared" si="63"/>
        <v>17.279999999999973</v>
      </c>
      <c r="I3688" s="42">
        <f t="shared" si="64"/>
        <v>20.159999999999972</v>
      </c>
      <c r="J3688" s="42">
        <f t="shared" si="65"/>
        <v>23.040000000000003</v>
      </c>
      <c r="K3688" s="42">
        <f t="shared" si="66"/>
        <v>25.92</v>
      </c>
      <c r="L3688" s="55">
        <v>28.8</v>
      </c>
    </row>
    <row r="3689" spans="1:12" ht="25.5">
      <c r="A3689" s="41">
        <v>3626</v>
      </c>
      <c r="B3689" s="41" t="s">
        <v>2420</v>
      </c>
      <c r="C3689" s="42">
        <f t="shared" si="58"/>
        <v>7.2</v>
      </c>
      <c r="D3689" s="42">
        <f t="shared" si="59"/>
        <v>14.4</v>
      </c>
      <c r="E3689" s="42">
        <f t="shared" si="60"/>
        <v>21.599999999999927</v>
      </c>
      <c r="F3689" s="42">
        <f t="shared" si="61"/>
        <v>28.8</v>
      </c>
      <c r="G3689" s="42">
        <f t="shared" si="62"/>
        <v>36</v>
      </c>
      <c r="H3689" s="42">
        <f t="shared" si="63"/>
        <v>43.199999999999925</v>
      </c>
      <c r="I3689" s="42">
        <f t="shared" si="64"/>
        <v>50.399999999999928</v>
      </c>
      <c r="J3689" s="42">
        <f t="shared" si="65"/>
        <v>57.6</v>
      </c>
      <c r="K3689" s="42">
        <f t="shared" si="66"/>
        <v>64.8</v>
      </c>
      <c r="L3689" s="42">
        <v>72</v>
      </c>
    </row>
    <row r="3690" spans="1:12" ht="12.75">
      <c r="A3690" s="41">
        <v>3627</v>
      </c>
      <c r="B3690" s="41" t="s">
        <v>2421</v>
      </c>
      <c r="C3690" s="42">
        <f t="shared" si="58"/>
        <v>2.4E-2</v>
      </c>
      <c r="D3690" s="42">
        <f t="shared" si="59"/>
        <v>4.8000000000000001E-2</v>
      </c>
      <c r="E3690" s="42">
        <f t="shared" si="60"/>
        <v>7.1999999999999759E-2</v>
      </c>
      <c r="F3690" s="42">
        <f t="shared" si="61"/>
        <v>9.6000000000000002E-2</v>
      </c>
      <c r="G3690" s="42">
        <f t="shared" si="62"/>
        <v>0.12</v>
      </c>
      <c r="H3690" s="42">
        <f t="shared" si="63"/>
        <v>0.14399999999999974</v>
      </c>
      <c r="I3690" s="42">
        <f t="shared" si="64"/>
        <v>0.16799999999999973</v>
      </c>
      <c r="J3690" s="42">
        <f t="shared" si="65"/>
        <v>0.192</v>
      </c>
      <c r="K3690" s="42">
        <f t="shared" si="66"/>
        <v>0.216</v>
      </c>
      <c r="L3690" s="42">
        <v>0.24</v>
      </c>
    </row>
    <row r="3691" spans="1:12" ht="12.75">
      <c r="A3691" s="41">
        <v>3628</v>
      </c>
      <c r="B3691" s="53" t="s">
        <v>2422</v>
      </c>
      <c r="C3691" s="42">
        <f t="shared" si="58"/>
        <v>0.24</v>
      </c>
      <c r="D3691" s="42">
        <f t="shared" si="59"/>
        <v>0.48</v>
      </c>
      <c r="E3691" s="42">
        <f t="shared" si="60"/>
        <v>0.71999999999999753</v>
      </c>
      <c r="F3691" s="42">
        <f t="shared" si="61"/>
        <v>0.96</v>
      </c>
      <c r="G3691" s="42">
        <f t="shared" si="62"/>
        <v>1.2</v>
      </c>
      <c r="H3691" s="42">
        <f t="shared" si="63"/>
        <v>1.4399999999999975</v>
      </c>
      <c r="I3691" s="42">
        <f t="shared" si="64"/>
        <v>1.6799999999999975</v>
      </c>
      <c r="J3691" s="42">
        <f t="shared" si="65"/>
        <v>1.92</v>
      </c>
      <c r="K3691" s="42">
        <f t="shared" si="66"/>
        <v>2.16</v>
      </c>
      <c r="L3691" s="42">
        <v>2.4</v>
      </c>
    </row>
    <row r="3692" spans="1:12" ht="12.75">
      <c r="A3692" s="41">
        <v>3629</v>
      </c>
      <c r="B3692" s="53" t="s">
        <v>2423</v>
      </c>
      <c r="C3692" s="42">
        <f t="shared" si="58"/>
        <v>0.48</v>
      </c>
      <c r="D3692" s="42">
        <f t="shared" si="59"/>
        <v>0.96</v>
      </c>
      <c r="E3692" s="42">
        <f t="shared" si="60"/>
        <v>1.4399999999999951</v>
      </c>
      <c r="F3692" s="42">
        <f t="shared" si="61"/>
        <v>1.92</v>
      </c>
      <c r="G3692" s="42">
        <f t="shared" si="62"/>
        <v>2.4</v>
      </c>
      <c r="H3692" s="42">
        <f t="shared" si="63"/>
        <v>2.879999999999995</v>
      </c>
      <c r="I3692" s="42">
        <f t="shared" si="64"/>
        <v>3.359999999999995</v>
      </c>
      <c r="J3692" s="42">
        <f t="shared" si="65"/>
        <v>3.84</v>
      </c>
      <c r="K3692" s="42">
        <f t="shared" si="66"/>
        <v>4.32</v>
      </c>
      <c r="L3692" s="55">
        <v>4.8</v>
      </c>
    </row>
    <row r="3693" spans="1:12" ht="12.75">
      <c r="A3693" s="41">
        <v>3630</v>
      </c>
      <c r="B3693" s="56" t="s">
        <v>2424</v>
      </c>
      <c r="C3693" s="42">
        <f t="shared" si="58"/>
        <v>0.57599999999999996</v>
      </c>
      <c r="D3693" s="42">
        <f t="shared" si="59"/>
        <v>1.1519999999999999</v>
      </c>
      <c r="E3693" s="42">
        <f t="shared" si="60"/>
        <v>1.7279999999999942</v>
      </c>
      <c r="F3693" s="42">
        <f t="shared" si="61"/>
        <v>2.3039999999999998</v>
      </c>
      <c r="G3693" s="42">
        <f t="shared" si="62"/>
        <v>2.88</v>
      </c>
      <c r="H3693" s="42">
        <f t="shared" si="63"/>
        <v>3.4559999999999942</v>
      </c>
      <c r="I3693" s="42">
        <f t="shared" si="64"/>
        <v>4.0319999999999938</v>
      </c>
      <c r="J3693" s="42">
        <f t="shared" si="65"/>
        <v>4.6079999999999997</v>
      </c>
      <c r="K3693" s="42">
        <f t="shared" si="66"/>
        <v>5.1840000000000002</v>
      </c>
      <c r="L3693" s="55">
        <v>5.76</v>
      </c>
    </row>
    <row r="3694" spans="1:12" ht="25.5">
      <c r="A3694" s="41">
        <v>3631</v>
      </c>
      <c r="B3694" s="41" t="s">
        <v>2425</v>
      </c>
      <c r="C3694" s="42">
        <f t="shared" si="58"/>
        <v>2.4000000000000004</v>
      </c>
      <c r="D3694" s="42">
        <f t="shared" si="59"/>
        <v>4.8000000000000007</v>
      </c>
      <c r="E3694" s="42">
        <f t="shared" si="60"/>
        <v>7.1999999999999762</v>
      </c>
      <c r="F3694" s="42">
        <f t="shared" si="61"/>
        <v>9.6000000000000014</v>
      </c>
      <c r="G3694" s="42">
        <f t="shared" si="62"/>
        <v>12</v>
      </c>
      <c r="H3694" s="42">
        <f t="shared" si="63"/>
        <v>14.399999999999975</v>
      </c>
      <c r="I3694" s="42">
        <f t="shared" si="64"/>
        <v>16.799999999999976</v>
      </c>
      <c r="J3694" s="42">
        <f t="shared" si="65"/>
        <v>19.200000000000003</v>
      </c>
      <c r="K3694" s="42">
        <f t="shared" si="66"/>
        <v>21.6</v>
      </c>
      <c r="L3694" s="42">
        <v>24</v>
      </c>
    </row>
    <row r="3695" spans="1:12" ht="12.75">
      <c r="A3695" s="94" t="s">
        <v>2426</v>
      </c>
      <c r="B3695" s="94"/>
      <c r="C3695" s="43">
        <f t="shared" ref="C3695:L3695" si="67">SUM(C3681:C3694)</f>
        <v>23.951999999999998</v>
      </c>
      <c r="D3695" s="43">
        <f t="shared" si="67"/>
        <v>47.903999999999996</v>
      </c>
      <c r="E3695" s="43">
        <f t="shared" si="67"/>
        <v>71.855999999999767</v>
      </c>
      <c r="F3695" s="43">
        <f t="shared" si="67"/>
        <v>95.807999999999993</v>
      </c>
      <c r="G3695" s="43">
        <f t="shared" si="67"/>
        <v>119.76</v>
      </c>
      <c r="H3695" s="43">
        <f t="shared" si="67"/>
        <v>143.71199999999976</v>
      </c>
      <c r="I3695" s="43">
        <f t="shared" si="67"/>
        <v>167.66399999999976</v>
      </c>
      <c r="J3695" s="43">
        <f t="shared" si="67"/>
        <v>191.61599999999999</v>
      </c>
      <c r="K3695" s="43">
        <f t="shared" si="67"/>
        <v>215.56799999999998</v>
      </c>
      <c r="L3695" s="43">
        <f t="shared" si="67"/>
        <v>239.52</v>
      </c>
    </row>
    <row r="3696" spans="1:12" ht="12.75">
      <c r="A3696" s="94" t="s">
        <v>2427</v>
      </c>
      <c r="B3696" s="94"/>
      <c r="C3696" s="43">
        <f>SUM(C3539+C3589+C3679+C3695)</f>
        <v>59.994822713999994</v>
      </c>
      <c r="D3696" s="43">
        <f t="shared" ref="D3696:L3696" si="68">SUM(D3539+D3589+D3679+D3695)</f>
        <v>119.98964542799999</v>
      </c>
      <c r="E3696" s="43">
        <f t="shared" si="68"/>
        <v>179.98446814199946</v>
      </c>
      <c r="F3696" s="43">
        <f t="shared" si="68"/>
        <v>239.97929085599998</v>
      </c>
      <c r="G3696" s="43">
        <f t="shared" si="68"/>
        <v>299.97411356999999</v>
      </c>
      <c r="H3696" s="43">
        <f t="shared" si="68"/>
        <v>359.96893628399948</v>
      </c>
      <c r="I3696" s="43">
        <f t="shared" si="68"/>
        <v>419.96375899799943</v>
      </c>
      <c r="J3696" s="43">
        <f t="shared" si="68"/>
        <v>479.95858171199995</v>
      </c>
      <c r="K3696" s="43">
        <f t="shared" si="68"/>
        <v>539.95340442600013</v>
      </c>
      <c r="L3696" s="43">
        <f t="shared" si="68"/>
        <v>599.94822713999997</v>
      </c>
    </row>
    <row r="3697" spans="1:12" ht="12.75">
      <c r="A3697" s="95" t="s">
        <v>2428</v>
      </c>
      <c r="B3697" s="95"/>
      <c r="C3697" s="95"/>
      <c r="D3697" s="95"/>
      <c r="E3697" s="95"/>
      <c r="F3697" s="95"/>
      <c r="G3697" s="95"/>
      <c r="H3697" s="95"/>
      <c r="I3697" s="95"/>
      <c r="J3697" s="95"/>
      <c r="K3697" s="95"/>
      <c r="L3697" s="95"/>
    </row>
    <row r="3698" spans="1:12" ht="25.5">
      <c r="A3698" s="41">
        <v>36232</v>
      </c>
      <c r="B3698" s="49" t="s">
        <v>2429</v>
      </c>
      <c r="C3698" s="57">
        <f t="shared" ref="C3698:C3761" si="69">SUM(L3698*0.1)</f>
        <v>0.61399999999999999</v>
      </c>
      <c r="D3698" s="57">
        <f t="shared" ref="D3698:D3761" si="70">SUM(L3698*0.2)</f>
        <v>1.228</v>
      </c>
      <c r="E3698" s="57">
        <f t="shared" ref="E3698:E3761" si="71">SUM(L3698*0.299999999999999)</f>
        <v>1.8419999999999936</v>
      </c>
      <c r="F3698" s="57">
        <f t="shared" ref="F3698:F3761" si="72">SUM(L3698*0.4)</f>
        <v>2.456</v>
      </c>
      <c r="G3698" s="57">
        <f t="shared" ref="G3698:G3761" si="73">SUM(L3698*0.5)</f>
        <v>3.07</v>
      </c>
      <c r="H3698" s="57">
        <f t="shared" ref="H3698:H3761" si="74">SUM(L3698*0.599999999999999)</f>
        <v>3.6839999999999935</v>
      </c>
      <c r="I3698" s="57">
        <f t="shared" ref="I3698:I3761" si="75">SUM(L3698*0.699999999999999)</f>
        <v>4.2979999999999929</v>
      </c>
      <c r="J3698" s="57">
        <f t="shared" ref="J3698:J3761" si="76">SUM(L3698*0.8)</f>
        <v>4.9119999999999999</v>
      </c>
      <c r="K3698" s="57">
        <f t="shared" ref="K3698:K3761" si="77">SUM(L3698*0.9)</f>
        <v>5.5259999999999998</v>
      </c>
      <c r="L3698" s="57">
        <v>6.14</v>
      </c>
    </row>
    <row r="3699" spans="1:12" ht="25.5">
      <c r="A3699" s="41">
        <v>36233</v>
      </c>
      <c r="B3699" s="49" t="s">
        <v>2429</v>
      </c>
      <c r="C3699" s="57">
        <f t="shared" si="69"/>
        <v>0.76029999999999998</v>
      </c>
      <c r="D3699" s="57">
        <f t="shared" si="70"/>
        <v>1.5206</v>
      </c>
      <c r="E3699" s="57">
        <f t="shared" si="71"/>
        <v>2.2808999999999924</v>
      </c>
      <c r="F3699" s="57">
        <f t="shared" si="72"/>
        <v>3.0411999999999999</v>
      </c>
      <c r="G3699" s="57">
        <f t="shared" si="73"/>
        <v>3.8014999999999999</v>
      </c>
      <c r="H3699" s="57">
        <f t="shared" si="74"/>
        <v>4.5617999999999919</v>
      </c>
      <c r="I3699" s="57">
        <f t="shared" si="75"/>
        <v>5.3220999999999918</v>
      </c>
      <c r="J3699" s="57">
        <f t="shared" si="76"/>
        <v>6.0823999999999998</v>
      </c>
      <c r="K3699" s="57">
        <f t="shared" si="77"/>
        <v>6.8426999999999998</v>
      </c>
      <c r="L3699" s="57">
        <v>7.6029999999999998</v>
      </c>
    </row>
    <row r="3700" spans="1:12" ht="25.5">
      <c r="A3700" s="41">
        <v>36234</v>
      </c>
      <c r="B3700" s="49" t="s">
        <v>2430</v>
      </c>
      <c r="C3700" s="57">
        <f t="shared" si="69"/>
        <v>0.9971000000000001</v>
      </c>
      <c r="D3700" s="57">
        <f t="shared" si="70"/>
        <v>1.9942000000000002</v>
      </c>
      <c r="E3700" s="57">
        <f t="shared" si="71"/>
        <v>2.9912999999999901</v>
      </c>
      <c r="F3700" s="57">
        <f t="shared" si="72"/>
        <v>3.9884000000000004</v>
      </c>
      <c r="G3700" s="57">
        <f t="shared" si="73"/>
        <v>4.9855</v>
      </c>
      <c r="H3700" s="57">
        <f t="shared" si="74"/>
        <v>5.9825999999999899</v>
      </c>
      <c r="I3700" s="57">
        <f t="shared" si="75"/>
        <v>6.9796999999999896</v>
      </c>
      <c r="J3700" s="57">
        <f t="shared" si="76"/>
        <v>7.9768000000000008</v>
      </c>
      <c r="K3700" s="57">
        <f t="shared" si="77"/>
        <v>8.9739000000000004</v>
      </c>
      <c r="L3700" s="57">
        <v>9.9710000000000001</v>
      </c>
    </row>
    <row r="3701" spans="1:12" ht="25.5">
      <c r="A3701" s="41">
        <v>36235</v>
      </c>
      <c r="B3701" s="49" t="s">
        <v>2430</v>
      </c>
      <c r="C3701" s="57">
        <f t="shared" si="69"/>
        <v>1.4650000000000001</v>
      </c>
      <c r="D3701" s="57">
        <f t="shared" si="70"/>
        <v>2.93</v>
      </c>
      <c r="E3701" s="57">
        <f t="shared" si="71"/>
        <v>4.3949999999999854</v>
      </c>
      <c r="F3701" s="57">
        <f t="shared" si="72"/>
        <v>5.86</v>
      </c>
      <c r="G3701" s="57">
        <f t="shared" si="73"/>
        <v>7.3250000000000002</v>
      </c>
      <c r="H3701" s="57">
        <f t="shared" si="74"/>
        <v>8.7899999999999849</v>
      </c>
      <c r="I3701" s="57">
        <f t="shared" si="75"/>
        <v>10.254999999999985</v>
      </c>
      <c r="J3701" s="57">
        <f t="shared" si="76"/>
        <v>11.72</v>
      </c>
      <c r="K3701" s="57">
        <f t="shared" si="77"/>
        <v>13.185</v>
      </c>
      <c r="L3701" s="57">
        <v>14.65</v>
      </c>
    </row>
    <row r="3702" spans="1:12" ht="12.75">
      <c r="A3702" s="41">
        <v>36236</v>
      </c>
      <c r="B3702" s="49" t="s">
        <v>2431</v>
      </c>
      <c r="C3702" s="57">
        <f t="shared" si="69"/>
        <v>1.0527</v>
      </c>
      <c r="D3702" s="57">
        <f t="shared" si="70"/>
        <v>2.1053999999999999</v>
      </c>
      <c r="E3702" s="57">
        <f t="shared" si="71"/>
        <v>3.158099999999989</v>
      </c>
      <c r="F3702" s="57">
        <f t="shared" si="72"/>
        <v>4.2107999999999999</v>
      </c>
      <c r="G3702" s="57">
        <f t="shared" si="73"/>
        <v>5.2634999999999996</v>
      </c>
      <c r="H3702" s="57">
        <f t="shared" si="74"/>
        <v>6.3161999999999887</v>
      </c>
      <c r="I3702" s="57">
        <f t="shared" si="75"/>
        <v>7.3688999999999885</v>
      </c>
      <c r="J3702" s="57">
        <f t="shared" si="76"/>
        <v>8.4215999999999998</v>
      </c>
      <c r="K3702" s="57">
        <f t="shared" si="77"/>
        <v>9.4742999999999995</v>
      </c>
      <c r="L3702" s="57">
        <v>10.526999999999999</v>
      </c>
    </row>
    <row r="3703" spans="1:12" ht="12.75">
      <c r="A3703" s="41">
        <v>36237</v>
      </c>
      <c r="B3703" s="49" t="s">
        <v>2431</v>
      </c>
      <c r="C3703" s="57">
        <f t="shared" si="69"/>
        <v>0.70179999999999998</v>
      </c>
      <c r="D3703" s="57">
        <f t="shared" si="70"/>
        <v>1.4036</v>
      </c>
      <c r="E3703" s="57">
        <f t="shared" si="71"/>
        <v>2.1053999999999928</v>
      </c>
      <c r="F3703" s="57">
        <f t="shared" si="72"/>
        <v>2.8071999999999999</v>
      </c>
      <c r="G3703" s="57">
        <f t="shared" si="73"/>
        <v>3.5089999999999999</v>
      </c>
      <c r="H3703" s="57">
        <f t="shared" si="74"/>
        <v>4.2107999999999928</v>
      </c>
      <c r="I3703" s="57">
        <f t="shared" si="75"/>
        <v>4.9125999999999923</v>
      </c>
      <c r="J3703" s="57">
        <f t="shared" si="76"/>
        <v>5.6143999999999998</v>
      </c>
      <c r="K3703" s="57">
        <f t="shared" si="77"/>
        <v>6.3162000000000003</v>
      </c>
      <c r="L3703" s="57">
        <v>7.0179999999999998</v>
      </c>
    </row>
    <row r="3704" spans="1:12" ht="38.25">
      <c r="A3704" s="41">
        <v>36238</v>
      </c>
      <c r="B3704" s="49" t="s">
        <v>2432</v>
      </c>
      <c r="C3704" s="57">
        <f t="shared" si="69"/>
        <v>0.58479999999999999</v>
      </c>
      <c r="D3704" s="57">
        <f t="shared" si="70"/>
        <v>1.1696</v>
      </c>
      <c r="E3704" s="57">
        <f t="shared" si="71"/>
        <v>1.754399999999994</v>
      </c>
      <c r="F3704" s="57">
        <f t="shared" si="72"/>
        <v>2.3391999999999999</v>
      </c>
      <c r="G3704" s="57">
        <f t="shared" si="73"/>
        <v>2.9239999999999999</v>
      </c>
      <c r="H3704" s="57">
        <f t="shared" si="74"/>
        <v>3.5087999999999941</v>
      </c>
      <c r="I3704" s="57">
        <f t="shared" si="75"/>
        <v>4.0935999999999941</v>
      </c>
      <c r="J3704" s="57">
        <f t="shared" si="76"/>
        <v>4.6783999999999999</v>
      </c>
      <c r="K3704" s="57">
        <f t="shared" si="77"/>
        <v>5.2632000000000003</v>
      </c>
      <c r="L3704" s="57">
        <v>5.8479999999999999</v>
      </c>
    </row>
    <row r="3705" spans="1:12" ht="38.25">
      <c r="A3705" s="41">
        <v>36239</v>
      </c>
      <c r="B3705" s="49" t="s">
        <v>2432</v>
      </c>
      <c r="C3705" s="57">
        <f t="shared" si="69"/>
        <v>0.27490000000000003</v>
      </c>
      <c r="D3705" s="57">
        <f t="shared" si="70"/>
        <v>0.54980000000000007</v>
      </c>
      <c r="E3705" s="57">
        <f t="shared" si="71"/>
        <v>0.82469999999999721</v>
      </c>
      <c r="F3705" s="57">
        <f t="shared" si="72"/>
        <v>1.0996000000000001</v>
      </c>
      <c r="G3705" s="57">
        <f t="shared" si="73"/>
        <v>1.3745000000000001</v>
      </c>
      <c r="H3705" s="57">
        <f t="shared" si="74"/>
        <v>1.6493999999999973</v>
      </c>
      <c r="I3705" s="57">
        <f t="shared" si="75"/>
        <v>1.9242999999999972</v>
      </c>
      <c r="J3705" s="57">
        <f t="shared" si="76"/>
        <v>2.1992000000000003</v>
      </c>
      <c r="K3705" s="57">
        <f t="shared" si="77"/>
        <v>2.4741</v>
      </c>
      <c r="L3705" s="57">
        <v>2.7490000000000001</v>
      </c>
    </row>
    <row r="3706" spans="1:12" ht="12.75">
      <c r="A3706" s="41">
        <v>36240</v>
      </c>
      <c r="B3706" s="49" t="s">
        <v>2433</v>
      </c>
      <c r="C3706" s="57">
        <f t="shared" si="69"/>
        <v>2.5440000000000005</v>
      </c>
      <c r="D3706" s="57">
        <f t="shared" si="70"/>
        <v>5.088000000000001</v>
      </c>
      <c r="E3706" s="57">
        <f t="shared" si="71"/>
        <v>7.6319999999999748</v>
      </c>
      <c r="F3706" s="57">
        <f t="shared" si="72"/>
        <v>10.176000000000002</v>
      </c>
      <c r="G3706" s="57">
        <f t="shared" si="73"/>
        <v>12.72</v>
      </c>
      <c r="H3706" s="57">
        <f t="shared" si="74"/>
        <v>15.263999999999974</v>
      </c>
      <c r="I3706" s="57">
        <f t="shared" si="75"/>
        <v>17.807999999999975</v>
      </c>
      <c r="J3706" s="57">
        <f t="shared" si="76"/>
        <v>20.352000000000004</v>
      </c>
      <c r="K3706" s="57">
        <f t="shared" si="77"/>
        <v>22.896000000000001</v>
      </c>
      <c r="L3706" s="57">
        <v>25.44</v>
      </c>
    </row>
    <row r="3707" spans="1:12" ht="12.75">
      <c r="A3707" s="41">
        <v>36241</v>
      </c>
      <c r="B3707" s="49" t="s">
        <v>2433</v>
      </c>
      <c r="C3707" s="57">
        <f t="shared" si="69"/>
        <v>2.0175999999999998</v>
      </c>
      <c r="D3707" s="57">
        <f t="shared" si="70"/>
        <v>4.0351999999999997</v>
      </c>
      <c r="E3707" s="57">
        <f t="shared" si="71"/>
        <v>6.0527999999999791</v>
      </c>
      <c r="F3707" s="57">
        <f t="shared" si="72"/>
        <v>8.0703999999999994</v>
      </c>
      <c r="G3707" s="57">
        <f t="shared" si="73"/>
        <v>10.087999999999999</v>
      </c>
      <c r="H3707" s="57">
        <f t="shared" si="74"/>
        <v>12.105599999999978</v>
      </c>
      <c r="I3707" s="57">
        <f t="shared" si="75"/>
        <v>14.123199999999978</v>
      </c>
      <c r="J3707" s="57">
        <f t="shared" si="76"/>
        <v>16.140799999999999</v>
      </c>
      <c r="K3707" s="57">
        <f t="shared" si="77"/>
        <v>18.1584</v>
      </c>
      <c r="L3707" s="57">
        <v>20.175999999999998</v>
      </c>
    </row>
    <row r="3708" spans="1:12" ht="51">
      <c r="A3708" s="41">
        <v>36242</v>
      </c>
      <c r="B3708" s="49" t="s">
        <v>2434</v>
      </c>
      <c r="C3708" s="57">
        <f t="shared" si="69"/>
        <v>1.2427000000000001</v>
      </c>
      <c r="D3708" s="57">
        <f t="shared" si="70"/>
        <v>2.4854000000000003</v>
      </c>
      <c r="E3708" s="57">
        <f t="shared" si="71"/>
        <v>3.7280999999999875</v>
      </c>
      <c r="F3708" s="57">
        <f t="shared" si="72"/>
        <v>4.9708000000000006</v>
      </c>
      <c r="G3708" s="57">
        <f t="shared" si="73"/>
        <v>6.2134999999999998</v>
      </c>
      <c r="H3708" s="57">
        <f t="shared" si="74"/>
        <v>7.4561999999999875</v>
      </c>
      <c r="I3708" s="57">
        <f t="shared" si="75"/>
        <v>8.6988999999999859</v>
      </c>
      <c r="J3708" s="57">
        <f t="shared" si="76"/>
        <v>9.9416000000000011</v>
      </c>
      <c r="K3708" s="57">
        <f t="shared" si="77"/>
        <v>11.1843</v>
      </c>
      <c r="L3708" s="57">
        <v>12.427</v>
      </c>
    </row>
    <row r="3709" spans="1:12" ht="51">
      <c r="A3709" s="41">
        <v>36243</v>
      </c>
      <c r="B3709" s="49" t="s">
        <v>2434</v>
      </c>
      <c r="C3709" s="57">
        <f t="shared" si="69"/>
        <v>0.73099999999999998</v>
      </c>
      <c r="D3709" s="57">
        <f t="shared" si="70"/>
        <v>1.462</v>
      </c>
      <c r="E3709" s="57">
        <f t="shared" si="71"/>
        <v>2.1929999999999925</v>
      </c>
      <c r="F3709" s="57">
        <f t="shared" si="72"/>
        <v>2.9239999999999999</v>
      </c>
      <c r="G3709" s="57">
        <f t="shared" si="73"/>
        <v>3.6549999999999998</v>
      </c>
      <c r="H3709" s="57">
        <f t="shared" si="74"/>
        <v>4.3859999999999921</v>
      </c>
      <c r="I3709" s="57">
        <f t="shared" si="75"/>
        <v>5.116999999999992</v>
      </c>
      <c r="J3709" s="57">
        <f t="shared" si="76"/>
        <v>5.8479999999999999</v>
      </c>
      <c r="K3709" s="57">
        <f t="shared" si="77"/>
        <v>6.5789999999999997</v>
      </c>
      <c r="L3709" s="57">
        <v>7.31</v>
      </c>
    </row>
    <row r="3710" spans="1:12" ht="51">
      <c r="A3710" s="41">
        <v>36244</v>
      </c>
      <c r="B3710" s="49" t="s">
        <v>2434</v>
      </c>
      <c r="C3710" s="57">
        <f t="shared" si="69"/>
        <v>0.29241</v>
      </c>
      <c r="D3710" s="57">
        <f t="shared" si="70"/>
        <v>0.58482000000000001</v>
      </c>
      <c r="E3710" s="57">
        <f t="shared" si="71"/>
        <v>0.87722999999999707</v>
      </c>
      <c r="F3710" s="57">
        <f t="shared" si="72"/>
        <v>1.16964</v>
      </c>
      <c r="G3710" s="57">
        <f t="shared" si="73"/>
        <v>1.4620500000000001</v>
      </c>
      <c r="H3710" s="57">
        <f t="shared" si="74"/>
        <v>1.754459999999997</v>
      </c>
      <c r="I3710" s="57">
        <f t="shared" si="75"/>
        <v>2.0468699999999971</v>
      </c>
      <c r="J3710" s="57">
        <f t="shared" si="76"/>
        <v>2.33928</v>
      </c>
      <c r="K3710" s="57">
        <f t="shared" si="77"/>
        <v>2.6316900000000003</v>
      </c>
      <c r="L3710" s="57">
        <v>2.9241000000000001</v>
      </c>
    </row>
    <row r="3711" spans="1:12" ht="51">
      <c r="A3711" s="41">
        <v>36245</v>
      </c>
      <c r="B3711" s="49" t="s">
        <v>2434</v>
      </c>
      <c r="C3711" s="57">
        <f t="shared" si="69"/>
        <v>0.84800000000000009</v>
      </c>
      <c r="D3711" s="57">
        <f t="shared" si="70"/>
        <v>1.6960000000000002</v>
      </c>
      <c r="E3711" s="57">
        <f t="shared" si="71"/>
        <v>2.5439999999999916</v>
      </c>
      <c r="F3711" s="57">
        <f t="shared" si="72"/>
        <v>3.3920000000000003</v>
      </c>
      <c r="G3711" s="57">
        <f t="shared" si="73"/>
        <v>4.24</v>
      </c>
      <c r="H3711" s="57">
        <f t="shared" si="74"/>
        <v>5.0879999999999912</v>
      </c>
      <c r="I3711" s="57">
        <f t="shared" si="75"/>
        <v>5.9359999999999911</v>
      </c>
      <c r="J3711" s="57">
        <f t="shared" si="76"/>
        <v>6.7840000000000007</v>
      </c>
      <c r="K3711" s="57">
        <f t="shared" si="77"/>
        <v>7.6320000000000006</v>
      </c>
      <c r="L3711" s="57">
        <v>8.48</v>
      </c>
    </row>
    <row r="3712" spans="1:12" ht="51">
      <c r="A3712" s="41">
        <v>36246</v>
      </c>
      <c r="B3712" s="49" t="s">
        <v>2434</v>
      </c>
      <c r="C3712" s="57">
        <f t="shared" si="69"/>
        <v>1.4621000000000002</v>
      </c>
      <c r="D3712" s="57">
        <f t="shared" si="70"/>
        <v>2.9242000000000004</v>
      </c>
      <c r="E3712" s="57">
        <f t="shared" si="71"/>
        <v>4.3862999999999852</v>
      </c>
      <c r="F3712" s="57">
        <f t="shared" si="72"/>
        <v>5.8484000000000007</v>
      </c>
      <c r="G3712" s="57">
        <f t="shared" si="73"/>
        <v>7.3105000000000002</v>
      </c>
      <c r="H3712" s="57">
        <f t="shared" si="74"/>
        <v>8.7725999999999846</v>
      </c>
      <c r="I3712" s="57">
        <f t="shared" si="75"/>
        <v>10.234699999999986</v>
      </c>
      <c r="J3712" s="57">
        <f t="shared" si="76"/>
        <v>11.696800000000001</v>
      </c>
      <c r="K3712" s="57">
        <f t="shared" si="77"/>
        <v>13.158900000000001</v>
      </c>
      <c r="L3712" s="57">
        <v>14.621</v>
      </c>
    </row>
    <row r="3713" spans="1:12" ht="51">
      <c r="A3713" s="41">
        <v>36247</v>
      </c>
      <c r="B3713" s="49" t="s">
        <v>2434</v>
      </c>
      <c r="C3713" s="57">
        <f t="shared" si="69"/>
        <v>1.1696</v>
      </c>
      <c r="D3713" s="57">
        <f t="shared" si="70"/>
        <v>2.3391999999999999</v>
      </c>
      <c r="E3713" s="57">
        <f t="shared" si="71"/>
        <v>3.5087999999999879</v>
      </c>
      <c r="F3713" s="57">
        <f t="shared" si="72"/>
        <v>4.6783999999999999</v>
      </c>
      <c r="G3713" s="57">
        <f t="shared" si="73"/>
        <v>5.8479999999999999</v>
      </c>
      <c r="H3713" s="57">
        <f t="shared" si="74"/>
        <v>7.0175999999999883</v>
      </c>
      <c r="I3713" s="57">
        <f t="shared" si="75"/>
        <v>8.1871999999999883</v>
      </c>
      <c r="J3713" s="57">
        <f t="shared" si="76"/>
        <v>9.3567999999999998</v>
      </c>
      <c r="K3713" s="57">
        <f t="shared" si="77"/>
        <v>10.526400000000001</v>
      </c>
      <c r="L3713" s="57">
        <v>11.696</v>
      </c>
    </row>
    <row r="3714" spans="1:12" ht="51">
      <c r="A3714" s="41">
        <v>36248</v>
      </c>
      <c r="B3714" s="49" t="s">
        <v>2434</v>
      </c>
      <c r="C3714" s="57">
        <f t="shared" si="69"/>
        <v>0.29239999999999999</v>
      </c>
      <c r="D3714" s="57">
        <f t="shared" si="70"/>
        <v>0.58479999999999999</v>
      </c>
      <c r="E3714" s="57">
        <f t="shared" si="71"/>
        <v>0.87719999999999698</v>
      </c>
      <c r="F3714" s="57">
        <f t="shared" si="72"/>
        <v>1.1696</v>
      </c>
      <c r="G3714" s="57">
        <f t="shared" si="73"/>
        <v>1.462</v>
      </c>
      <c r="H3714" s="57">
        <f t="shared" si="74"/>
        <v>1.7543999999999971</v>
      </c>
      <c r="I3714" s="57">
        <f t="shared" si="75"/>
        <v>2.0467999999999971</v>
      </c>
      <c r="J3714" s="57">
        <f t="shared" si="76"/>
        <v>2.3391999999999999</v>
      </c>
      <c r="K3714" s="57">
        <f t="shared" si="77"/>
        <v>2.6316000000000002</v>
      </c>
      <c r="L3714" s="57">
        <v>2.9239999999999999</v>
      </c>
    </row>
    <row r="3715" spans="1:12" ht="51">
      <c r="A3715" s="41">
        <v>36249</v>
      </c>
      <c r="B3715" s="49" t="s">
        <v>2434</v>
      </c>
      <c r="C3715" s="57">
        <f t="shared" si="69"/>
        <v>0.29239999999999999</v>
      </c>
      <c r="D3715" s="57">
        <f t="shared" si="70"/>
        <v>0.58479999999999999</v>
      </c>
      <c r="E3715" s="57">
        <f t="shared" si="71"/>
        <v>0.87719999999999698</v>
      </c>
      <c r="F3715" s="57">
        <f t="shared" si="72"/>
        <v>1.1696</v>
      </c>
      <c r="G3715" s="57">
        <f t="shared" si="73"/>
        <v>1.462</v>
      </c>
      <c r="H3715" s="57">
        <f t="shared" si="74"/>
        <v>1.7543999999999971</v>
      </c>
      <c r="I3715" s="57">
        <f t="shared" si="75"/>
        <v>2.0467999999999971</v>
      </c>
      <c r="J3715" s="57">
        <f t="shared" si="76"/>
        <v>2.3391999999999999</v>
      </c>
      <c r="K3715" s="57">
        <f t="shared" si="77"/>
        <v>2.6316000000000002</v>
      </c>
      <c r="L3715" s="57">
        <v>2.9239999999999999</v>
      </c>
    </row>
    <row r="3716" spans="1:12" ht="51">
      <c r="A3716" s="41">
        <v>36250</v>
      </c>
      <c r="B3716" s="49" t="s">
        <v>2434</v>
      </c>
      <c r="C3716" s="57">
        <f t="shared" si="69"/>
        <v>0.29239999999999999</v>
      </c>
      <c r="D3716" s="57">
        <f t="shared" si="70"/>
        <v>0.58479999999999999</v>
      </c>
      <c r="E3716" s="57">
        <f t="shared" si="71"/>
        <v>0.87719999999999698</v>
      </c>
      <c r="F3716" s="57">
        <f t="shared" si="72"/>
        <v>1.1696</v>
      </c>
      <c r="G3716" s="57">
        <f t="shared" si="73"/>
        <v>1.462</v>
      </c>
      <c r="H3716" s="57">
        <f t="shared" si="74"/>
        <v>1.7543999999999971</v>
      </c>
      <c r="I3716" s="57">
        <f t="shared" si="75"/>
        <v>2.0467999999999971</v>
      </c>
      <c r="J3716" s="57">
        <f t="shared" si="76"/>
        <v>2.3391999999999999</v>
      </c>
      <c r="K3716" s="57">
        <f t="shared" si="77"/>
        <v>2.6316000000000002</v>
      </c>
      <c r="L3716" s="57">
        <v>2.9239999999999999</v>
      </c>
    </row>
    <row r="3717" spans="1:12" ht="51">
      <c r="A3717" s="41">
        <v>36251</v>
      </c>
      <c r="B3717" s="49" t="s">
        <v>2434</v>
      </c>
      <c r="C3717" s="57">
        <f t="shared" si="69"/>
        <v>0.58479999999999999</v>
      </c>
      <c r="D3717" s="57">
        <f t="shared" si="70"/>
        <v>1.1696</v>
      </c>
      <c r="E3717" s="57">
        <f t="shared" si="71"/>
        <v>1.754399999999994</v>
      </c>
      <c r="F3717" s="57">
        <f t="shared" si="72"/>
        <v>2.3391999999999999</v>
      </c>
      <c r="G3717" s="57">
        <f t="shared" si="73"/>
        <v>2.9239999999999999</v>
      </c>
      <c r="H3717" s="57">
        <f t="shared" si="74"/>
        <v>3.5087999999999941</v>
      </c>
      <c r="I3717" s="57">
        <f t="shared" si="75"/>
        <v>4.0935999999999941</v>
      </c>
      <c r="J3717" s="57">
        <f t="shared" si="76"/>
        <v>4.6783999999999999</v>
      </c>
      <c r="K3717" s="57">
        <f t="shared" si="77"/>
        <v>5.2632000000000003</v>
      </c>
      <c r="L3717" s="57">
        <v>5.8479999999999999</v>
      </c>
    </row>
    <row r="3718" spans="1:12" ht="51">
      <c r="A3718" s="41">
        <v>36252</v>
      </c>
      <c r="B3718" s="49" t="s">
        <v>2434</v>
      </c>
      <c r="C3718" s="57">
        <f t="shared" si="69"/>
        <v>0.73103000000000007</v>
      </c>
      <c r="D3718" s="57">
        <f t="shared" si="70"/>
        <v>1.4620600000000001</v>
      </c>
      <c r="E3718" s="57">
        <f t="shared" si="71"/>
        <v>2.1930899999999927</v>
      </c>
      <c r="F3718" s="57">
        <f t="shared" si="72"/>
        <v>2.9241200000000003</v>
      </c>
      <c r="G3718" s="57">
        <f t="shared" si="73"/>
        <v>3.6551499999999999</v>
      </c>
      <c r="H3718" s="57">
        <f t="shared" si="74"/>
        <v>4.3861799999999924</v>
      </c>
      <c r="I3718" s="57">
        <f t="shared" si="75"/>
        <v>5.117209999999992</v>
      </c>
      <c r="J3718" s="57">
        <f t="shared" si="76"/>
        <v>5.8482400000000005</v>
      </c>
      <c r="K3718" s="57">
        <f t="shared" si="77"/>
        <v>6.5792700000000002</v>
      </c>
      <c r="L3718" s="57">
        <v>7.3102999999999998</v>
      </c>
    </row>
    <row r="3719" spans="1:12" ht="38.25">
      <c r="A3719" s="41">
        <v>36253</v>
      </c>
      <c r="B3719" s="49" t="s">
        <v>2435</v>
      </c>
      <c r="C3719" s="57">
        <f t="shared" si="69"/>
        <v>3.1931000000000003</v>
      </c>
      <c r="D3719" s="57">
        <f t="shared" si="70"/>
        <v>6.3862000000000005</v>
      </c>
      <c r="E3719" s="57">
        <f t="shared" si="71"/>
        <v>9.579299999999968</v>
      </c>
      <c r="F3719" s="57">
        <f t="shared" si="72"/>
        <v>12.772400000000001</v>
      </c>
      <c r="G3719" s="57">
        <f t="shared" si="73"/>
        <v>15.9655</v>
      </c>
      <c r="H3719" s="57">
        <f t="shared" si="74"/>
        <v>19.158599999999968</v>
      </c>
      <c r="I3719" s="57">
        <f t="shared" si="75"/>
        <v>22.351699999999969</v>
      </c>
      <c r="J3719" s="57">
        <f t="shared" si="76"/>
        <v>25.544800000000002</v>
      </c>
      <c r="K3719" s="57">
        <f t="shared" si="77"/>
        <v>28.7379</v>
      </c>
      <c r="L3719" s="57">
        <v>31.931000000000001</v>
      </c>
    </row>
    <row r="3720" spans="1:12" ht="25.5">
      <c r="A3720" s="41">
        <v>36254</v>
      </c>
      <c r="B3720" s="49" t="s">
        <v>2436</v>
      </c>
      <c r="C3720" s="57">
        <f t="shared" si="69"/>
        <v>1.4913000000000001</v>
      </c>
      <c r="D3720" s="57">
        <f t="shared" si="70"/>
        <v>2.9826000000000001</v>
      </c>
      <c r="E3720" s="57">
        <f t="shared" si="71"/>
        <v>4.4738999999999853</v>
      </c>
      <c r="F3720" s="57">
        <f t="shared" si="72"/>
        <v>5.9652000000000003</v>
      </c>
      <c r="G3720" s="57">
        <f t="shared" si="73"/>
        <v>7.4565000000000001</v>
      </c>
      <c r="H3720" s="57">
        <f t="shared" si="74"/>
        <v>8.9477999999999849</v>
      </c>
      <c r="I3720" s="57">
        <f t="shared" si="75"/>
        <v>10.439099999999984</v>
      </c>
      <c r="J3720" s="57">
        <f t="shared" si="76"/>
        <v>11.930400000000001</v>
      </c>
      <c r="K3720" s="57">
        <f t="shared" si="77"/>
        <v>13.421700000000001</v>
      </c>
      <c r="L3720" s="57">
        <v>14.913</v>
      </c>
    </row>
    <row r="3721" spans="1:12" ht="38.25">
      <c r="A3721" s="41">
        <v>36255</v>
      </c>
      <c r="B3721" s="53" t="s">
        <v>2437</v>
      </c>
      <c r="C3721" s="57">
        <f t="shared" si="69"/>
        <v>0.29239999999999999</v>
      </c>
      <c r="D3721" s="57">
        <f t="shared" si="70"/>
        <v>0.58479999999999999</v>
      </c>
      <c r="E3721" s="57">
        <f t="shared" si="71"/>
        <v>0.87719999999999698</v>
      </c>
      <c r="F3721" s="57">
        <f t="shared" si="72"/>
        <v>1.1696</v>
      </c>
      <c r="G3721" s="57">
        <f t="shared" si="73"/>
        <v>1.462</v>
      </c>
      <c r="H3721" s="57">
        <f t="shared" si="74"/>
        <v>1.7543999999999971</v>
      </c>
      <c r="I3721" s="57">
        <f t="shared" si="75"/>
        <v>2.0467999999999971</v>
      </c>
      <c r="J3721" s="57">
        <f t="shared" si="76"/>
        <v>2.3391999999999999</v>
      </c>
      <c r="K3721" s="57">
        <f t="shared" si="77"/>
        <v>2.6316000000000002</v>
      </c>
      <c r="L3721" s="57">
        <v>2.9239999999999999</v>
      </c>
    </row>
    <row r="3722" spans="1:12" ht="12.75">
      <c r="A3722" s="41">
        <v>36256</v>
      </c>
      <c r="B3722" s="49" t="s">
        <v>2438</v>
      </c>
      <c r="C3722" s="57">
        <f t="shared" si="69"/>
        <v>1.6082999999999998</v>
      </c>
      <c r="D3722" s="57">
        <f t="shared" si="70"/>
        <v>3.2165999999999997</v>
      </c>
      <c r="E3722" s="57">
        <f t="shared" si="71"/>
        <v>4.8248999999999835</v>
      </c>
      <c r="F3722" s="57">
        <f t="shared" si="72"/>
        <v>6.4331999999999994</v>
      </c>
      <c r="G3722" s="57">
        <f t="shared" si="73"/>
        <v>8.0414999999999992</v>
      </c>
      <c r="H3722" s="57">
        <f t="shared" si="74"/>
        <v>9.6497999999999831</v>
      </c>
      <c r="I3722" s="57">
        <f t="shared" si="75"/>
        <v>11.258099999999983</v>
      </c>
      <c r="J3722" s="57">
        <f t="shared" si="76"/>
        <v>12.866399999999999</v>
      </c>
      <c r="K3722" s="57">
        <f t="shared" si="77"/>
        <v>14.474699999999999</v>
      </c>
      <c r="L3722" s="57">
        <v>16.082999999999998</v>
      </c>
    </row>
    <row r="3723" spans="1:12" ht="38.25">
      <c r="A3723" s="41">
        <v>36257</v>
      </c>
      <c r="B3723" s="49" t="s">
        <v>2435</v>
      </c>
      <c r="C3723" s="57">
        <f t="shared" si="69"/>
        <v>2.3159000000000001</v>
      </c>
      <c r="D3723" s="57">
        <f t="shared" si="70"/>
        <v>4.6318000000000001</v>
      </c>
      <c r="E3723" s="57">
        <f t="shared" si="71"/>
        <v>6.9476999999999762</v>
      </c>
      <c r="F3723" s="57">
        <f t="shared" si="72"/>
        <v>9.2636000000000003</v>
      </c>
      <c r="G3723" s="57">
        <f t="shared" si="73"/>
        <v>11.579499999999999</v>
      </c>
      <c r="H3723" s="57">
        <f t="shared" si="74"/>
        <v>13.895399999999976</v>
      </c>
      <c r="I3723" s="57">
        <f t="shared" si="75"/>
        <v>16.211299999999977</v>
      </c>
      <c r="J3723" s="57">
        <f t="shared" si="76"/>
        <v>18.527200000000001</v>
      </c>
      <c r="K3723" s="57">
        <f t="shared" si="77"/>
        <v>20.8431</v>
      </c>
      <c r="L3723" s="57">
        <v>23.158999999999999</v>
      </c>
    </row>
    <row r="3724" spans="1:12" ht="38.25">
      <c r="A3724" s="41">
        <v>36258</v>
      </c>
      <c r="B3724" s="49" t="s">
        <v>2432</v>
      </c>
      <c r="C3724" s="57">
        <f t="shared" si="69"/>
        <v>0.43130000000000002</v>
      </c>
      <c r="D3724" s="57">
        <f t="shared" si="70"/>
        <v>0.86260000000000003</v>
      </c>
      <c r="E3724" s="57">
        <f t="shared" si="71"/>
        <v>1.2938999999999956</v>
      </c>
      <c r="F3724" s="57">
        <f t="shared" si="72"/>
        <v>1.7252000000000001</v>
      </c>
      <c r="G3724" s="57">
        <f t="shared" si="73"/>
        <v>2.1564999999999999</v>
      </c>
      <c r="H3724" s="57">
        <f t="shared" si="74"/>
        <v>2.5877999999999952</v>
      </c>
      <c r="I3724" s="57">
        <f t="shared" si="75"/>
        <v>3.0190999999999955</v>
      </c>
      <c r="J3724" s="57">
        <f t="shared" si="76"/>
        <v>3.4504000000000001</v>
      </c>
      <c r="K3724" s="57">
        <f t="shared" si="77"/>
        <v>3.8816999999999999</v>
      </c>
      <c r="L3724" s="57">
        <v>4.3129999999999997</v>
      </c>
    </row>
    <row r="3725" spans="1:12" ht="12.75">
      <c r="A3725" s="41">
        <v>36259</v>
      </c>
      <c r="B3725" s="58" t="s">
        <v>2439</v>
      </c>
      <c r="C3725" s="57">
        <f t="shared" si="69"/>
        <v>0.58479999999999999</v>
      </c>
      <c r="D3725" s="57">
        <f t="shared" si="70"/>
        <v>1.1696</v>
      </c>
      <c r="E3725" s="57">
        <f t="shared" si="71"/>
        <v>1.754399999999994</v>
      </c>
      <c r="F3725" s="57">
        <f t="shared" si="72"/>
        <v>2.3391999999999999</v>
      </c>
      <c r="G3725" s="57">
        <f t="shared" si="73"/>
        <v>2.9239999999999999</v>
      </c>
      <c r="H3725" s="57">
        <f t="shared" si="74"/>
        <v>3.5087999999999941</v>
      </c>
      <c r="I3725" s="57">
        <f t="shared" si="75"/>
        <v>4.0935999999999941</v>
      </c>
      <c r="J3725" s="57">
        <f t="shared" si="76"/>
        <v>4.6783999999999999</v>
      </c>
      <c r="K3725" s="57">
        <f t="shared" si="77"/>
        <v>5.2632000000000003</v>
      </c>
      <c r="L3725" s="57">
        <v>5.8479999999999999</v>
      </c>
    </row>
    <row r="3726" spans="1:12" ht="12.75">
      <c r="A3726" s="41">
        <v>36260</v>
      </c>
      <c r="B3726" s="58" t="s">
        <v>2439</v>
      </c>
      <c r="C3726" s="57">
        <f t="shared" si="69"/>
        <v>1.1989000000000001</v>
      </c>
      <c r="D3726" s="57">
        <f t="shared" si="70"/>
        <v>2.3978000000000002</v>
      </c>
      <c r="E3726" s="57">
        <f t="shared" si="71"/>
        <v>3.5966999999999882</v>
      </c>
      <c r="F3726" s="57">
        <f t="shared" si="72"/>
        <v>4.7956000000000003</v>
      </c>
      <c r="G3726" s="57">
        <f t="shared" si="73"/>
        <v>5.9945000000000004</v>
      </c>
      <c r="H3726" s="57">
        <f t="shared" si="74"/>
        <v>7.193399999999988</v>
      </c>
      <c r="I3726" s="57">
        <f t="shared" si="75"/>
        <v>8.3922999999999881</v>
      </c>
      <c r="J3726" s="57">
        <f t="shared" si="76"/>
        <v>9.5912000000000006</v>
      </c>
      <c r="K3726" s="57">
        <f t="shared" si="77"/>
        <v>10.790100000000001</v>
      </c>
      <c r="L3726" s="57">
        <v>11.989000000000001</v>
      </c>
    </row>
    <row r="3727" spans="1:12" ht="12.75">
      <c r="A3727" s="41">
        <v>36261</v>
      </c>
      <c r="B3727" s="58" t="s">
        <v>2440</v>
      </c>
      <c r="C3727" s="57">
        <f t="shared" si="69"/>
        <v>2.5146999999999999</v>
      </c>
      <c r="D3727" s="57">
        <f t="shared" si="70"/>
        <v>5.0293999999999999</v>
      </c>
      <c r="E3727" s="57">
        <f t="shared" si="71"/>
        <v>7.5440999999999745</v>
      </c>
      <c r="F3727" s="57">
        <f t="shared" si="72"/>
        <v>10.0588</v>
      </c>
      <c r="G3727" s="57">
        <f t="shared" si="73"/>
        <v>12.573499999999999</v>
      </c>
      <c r="H3727" s="57">
        <f t="shared" si="74"/>
        <v>15.088199999999974</v>
      </c>
      <c r="I3727" s="57">
        <f t="shared" si="75"/>
        <v>17.602899999999973</v>
      </c>
      <c r="J3727" s="57">
        <f t="shared" si="76"/>
        <v>20.117599999999999</v>
      </c>
      <c r="K3727" s="57">
        <f t="shared" si="77"/>
        <v>22.632300000000001</v>
      </c>
      <c r="L3727" s="57">
        <v>25.146999999999998</v>
      </c>
    </row>
    <row r="3728" spans="1:12" ht="12.75">
      <c r="A3728" s="41">
        <v>36262</v>
      </c>
      <c r="B3728" s="58" t="s">
        <v>2441</v>
      </c>
      <c r="C3728" s="57">
        <f t="shared" si="69"/>
        <v>0.29239999999999999</v>
      </c>
      <c r="D3728" s="57">
        <f t="shared" si="70"/>
        <v>0.58479999999999999</v>
      </c>
      <c r="E3728" s="57">
        <f t="shared" si="71"/>
        <v>0.87719999999999698</v>
      </c>
      <c r="F3728" s="57">
        <f t="shared" si="72"/>
        <v>1.1696</v>
      </c>
      <c r="G3728" s="57">
        <f t="shared" si="73"/>
        <v>1.462</v>
      </c>
      <c r="H3728" s="57">
        <f t="shared" si="74"/>
        <v>1.7543999999999971</v>
      </c>
      <c r="I3728" s="57">
        <f t="shared" si="75"/>
        <v>2.0467999999999971</v>
      </c>
      <c r="J3728" s="57">
        <f t="shared" si="76"/>
        <v>2.3391999999999999</v>
      </c>
      <c r="K3728" s="57">
        <f t="shared" si="77"/>
        <v>2.6316000000000002</v>
      </c>
      <c r="L3728" s="57">
        <v>2.9239999999999999</v>
      </c>
    </row>
    <row r="3729" spans="1:12" ht="12.75">
      <c r="A3729" s="41">
        <v>36263</v>
      </c>
      <c r="B3729" s="58" t="s">
        <v>2442</v>
      </c>
      <c r="C3729" s="57">
        <f t="shared" si="69"/>
        <v>1.7545000000000002</v>
      </c>
      <c r="D3729" s="57">
        <f t="shared" si="70"/>
        <v>3.5090000000000003</v>
      </c>
      <c r="E3729" s="57">
        <f t="shared" si="71"/>
        <v>5.2634999999999827</v>
      </c>
      <c r="F3729" s="57">
        <f t="shared" si="72"/>
        <v>7.0180000000000007</v>
      </c>
      <c r="G3729" s="57">
        <f t="shared" si="73"/>
        <v>8.7725000000000009</v>
      </c>
      <c r="H3729" s="57">
        <f t="shared" si="74"/>
        <v>10.526999999999983</v>
      </c>
      <c r="I3729" s="57">
        <f t="shared" si="75"/>
        <v>12.281499999999983</v>
      </c>
      <c r="J3729" s="57">
        <f t="shared" si="76"/>
        <v>14.036000000000001</v>
      </c>
      <c r="K3729" s="57">
        <f t="shared" si="77"/>
        <v>15.790500000000002</v>
      </c>
      <c r="L3729" s="57">
        <v>17.545000000000002</v>
      </c>
    </row>
    <row r="3730" spans="1:12" ht="12.75">
      <c r="A3730" s="41">
        <v>36264</v>
      </c>
      <c r="B3730" s="58" t="s">
        <v>2442</v>
      </c>
      <c r="C3730" s="57">
        <f t="shared" si="69"/>
        <v>1.2866</v>
      </c>
      <c r="D3730" s="57">
        <f t="shared" si="70"/>
        <v>2.5731999999999999</v>
      </c>
      <c r="E3730" s="57">
        <f t="shared" si="71"/>
        <v>3.859799999999987</v>
      </c>
      <c r="F3730" s="57">
        <f t="shared" si="72"/>
        <v>5.1463999999999999</v>
      </c>
      <c r="G3730" s="57">
        <f t="shared" si="73"/>
        <v>6.4329999999999998</v>
      </c>
      <c r="H3730" s="57">
        <f t="shared" si="74"/>
        <v>7.7195999999999865</v>
      </c>
      <c r="I3730" s="57">
        <f t="shared" si="75"/>
        <v>9.0061999999999856</v>
      </c>
      <c r="J3730" s="57">
        <f t="shared" si="76"/>
        <v>10.2928</v>
      </c>
      <c r="K3730" s="57">
        <f t="shared" si="77"/>
        <v>11.5794</v>
      </c>
      <c r="L3730" s="57">
        <v>12.866</v>
      </c>
    </row>
    <row r="3731" spans="1:12" ht="38.25">
      <c r="A3731" s="41">
        <v>36265</v>
      </c>
      <c r="B3731" s="49" t="s">
        <v>2432</v>
      </c>
      <c r="C3731" s="57">
        <f t="shared" si="69"/>
        <v>0.72370000000000001</v>
      </c>
      <c r="D3731" s="57">
        <f t="shared" si="70"/>
        <v>1.4474</v>
      </c>
      <c r="E3731" s="57">
        <f t="shared" si="71"/>
        <v>2.1710999999999929</v>
      </c>
      <c r="F3731" s="57">
        <f t="shared" si="72"/>
        <v>2.8948</v>
      </c>
      <c r="G3731" s="57">
        <f t="shared" si="73"/>
        <v>3.6185</v>
      </c>
      <c r="H3731" s="57">
        <f t="shared" si="74"/>
        <v>4.342199999999993</v>
      </c>
      <c r="I3731" s="57">
        <f t="shared" si="75"/>
        <v>5.0658999999999921</v>
      </c>
      <c r="J3731" s="57">
        <f t="shared" si="76"/>
        <v>5.7896000000000001</v>
      </c>
      <c r="K3731" s="57">
        <f t="shared" si="77"/>
        <v>6.5133000000000001</v>
      </c>
      <c r="L3731" s="57">
        <v>7.2370000000000001</v>
      </c>
    </row>
    <row r="3732" spans="1:12" ht="25.5">
      <c r="A3732" s="41">
        <v>36266</v>
      </c>
      <c r="B3732" s="49" t="s">
        <v>2443</v>
      </c>
      <c r="C3732" s="57">
        <f t="shared" si="69"/>
        <v>3.5082000000000004</v>
      </c>
      <c r="D3732" s="57">
        <f t="shared" si="70"/>
        <v>7.0164000000000009</v>
      </c>
      <c r="E3732" s="57">
        <f t="shared" si="71"/>
        <v>10.524599999999964</v>
      </c>
      <c r="F3732" s="57">
        <f t="shared" si="72"/>
        <v>14.032800000000002</v>
      </c>
      <c r="G3732" s="57">
        <f t="shared" si="73"/>
        <v>17.541</v>
      </c>
      <c r="H3732" s="57">
        <f t="shared" si="74"/>
        <v>21.049199999999963</v>
      </c>
      <c r="I3732" s="57">
        <f t="shared" si="75"/>
        <v>24.557399999999962</v>
      </c>
      <c r="J3732" s="57">
        <f t="shared" si="76"/>
        <v>28.065600000000003</v>
      </c>
      <c r="K3732" s="57">
        <f t="shared" si="77"/>
        <v>31.573800000000002</v>
      </c>
      <c r="L3732" s="57">
        <v>35.082000000000001</v>
      </c>
    </row>
    <row r="3733" spans="1:12" ht="25.5">
      <c r="A3733" s="41">
        <v>36267</v>
      </c>
      <c r="B3733" s="49" t="s">
        <v>2443</v>
      </c>
      <c r="C3733" s="57">
        <f t="shared" si="69"/>
        <v>3.5089199999999998</v>
      </c>
      <c r="D3733" s="57">
        <f t="shared" si="70"/>
        <v>7.0178399999999996</v>
      </c>
      <c r="E3733" s="57">
        <f t="shared" si="71"/>
        <v>10.526759999999964</v>
      </c>
      <c r="F3733" s="57">
        <f t="shared" si="72"/>
        <v>14.035679999999999</v>
      </c>
      <c r="G3733" s="57">
        <f t="shared" si="73"/>
        <v>17.544599999999999</v>
      </c>
      <c r="H3733" s="57">
        <f t="shared" si="74"/>
        <v>21.053519999999963</v>
      </c>
      <c r="I3733" s="57">
        <f t="shared" si="75"/>
        <v>24.562439999999963</v>
      </c>
      <c r="J3733" s="57">
        <f t="shared" si="76"/>
        <v>28.071359999999999</v>
      </c>
      <c r="K3733" s="57">
        <f t="shared" si="77"/>
        <v>31.580279999999998</v>
      </c>
      <c r="L3733" s="57">
        <v>35.089199999999998</v>
      </c>
    </row>
    <row r="3734" spans="1:12" ht="25.5">
      <c r="A3734" s="41">
        <v>36268</v>
      </c>
      <c r="B3734" s="49" t="s">
        <v>2444</v>
      </c>
      <c r="C3734" s="57">
        <f t="shared" si="69"/>
        <v>0.81880000000000008</v>
      </c>
      <c r="D3734" s="57">
        <f t="shared" si="70"/>
        <v>1.6376000000000002</v>
      </c>
      <c r="E3734" s="57">
        <f t="shared" si="71"/>
        <v>2.4563999999999919</v>
      </c>
      <c r="F3734" s="57">
        <f t="shared" si="72"/>
        <v>3.2752000000000003</v>
      </c>
      <c r="G3734" s="57">
        <f t="shared" si="73"/>
        <v>4.0940000000000003</v>
      </c>
      <c r="H3734" s="57">
        <f t="shared" si="74"/>
        <v>4.9127999999999918</v>
      </c>
      <c r="I3734" s="57">
        <f t="shared" si="75"/>
        <v>5.7315999999999923</v>
      </c>
      <c r="J3734" s="57">
        <f t="shared" si="76"/>
        <v>6.5504000000000007</v>
      </c>
      <c r="K3734" s="57">
        <f t="shared" si="77"/>
        <v>7.3692000000000011</v>
      </c>
      <c r="L3734" s="57">
        <v>8.1880000000000006</v>
      </c>
    </row>
    <row r="3735" spans="1:12" ht="25.5">
      <c r="A3735" s="41">
        <v>36269</v>
      </c>
      <c r="B3735" s="49" t="s">
        <v>2444</v>
      </c>
      <c r="C3735" s="57">
        <f t="shared" si="69"/>
        <v>0.70179999999999998</v>
      </c>
      <c r="D3735" s="57">
        <f t="shared" si="70"/>
        <v>1.4036</v>
      </c>
      <c r="E3735" s="57">
        <f t="shared" si="71"/>
        <v>2.1053999999999928</v>
      </c>
      <c r="F3735" s="57">
        <f t="shared" si="72"/>
        <v>2.8071999999999999</v>
      </c>
      <c r="G3735" s="57">
        <f t="shared" si="73"/>
        <v>3.5089999999999999</v>
      </c>
      <c r="H3735" s="57">
        <f t="shared" si="74"/>
        <v>4.2107999999999928</v>
      </c>
      <c r="I3735" s="57">
        <f t="shared" si="75"/>
        <v>4.9125999999999923</v>
      </c>
      <c r="J3735" s="57">
        <f t="shared" si="76"/>
        <v>5.6143999999999998</v>
      </c>
      <c r="K3735" s="57">
        <f t="shared" si="77"/>
        <v>6.3162000000000003</v>
      </c>
      <c r="L3735" s="57">
        <v>7.0179999999999998</v>
      </c>
    </row>
    <row r="3736" spans="1:12" ht="12.75">
      <c r="A3736" s="41">
        <v>36270</v>
      </c>
      <c r="B3736" s="49" t="s">
        <v>2445</v>
      </c>
      <c r="C3736" s="57">
        <f t="shared" si="69"/>
        <v>2.9241000000000001</v>
      </c>
      <c r="D3736" s="57">
        <f t="shared" si="70"/>
        <v>5.8482000000000003</v>
      </c>
      <c r="E3736" s="57">
        <f t="shared" si="71"/>
        <v>8.7722999999999711</v>
      </c>
      <c r="F3736" s="57">
        <f t="shared" si="72"/>
        <v>11.696400000000001</v>
      </c>
      <c r="G3736" s="57">
        <f t="shared" si="73"/>
        <v>14.6205</v>
      </c>
      <c r="H3736" s="57">
        <f t="shared" si="74"/>
        <v>17.544599999999971</v>
      </c>
      <c r="I3736" s="57">
        <f t="shared" si="75"/>
        <v>20.46869999999997</v>
      </c>
      <c r="J3736" s="57">
        <f t="shared" si="76"/>
        <v>23.392800000000001</v>
      </c>
      <c r="K3736" s="57">
        <f t="shared" si="77"/>
        <v>26.3169</v>
      </c>
      <c r="L3736" s="57">
        <v>29.241</v>
      </c>
    </row>
    <row r="3737" spans="1:12" ht="12.75">
      <c r="A3737" s="41">
        <v>36271</v>
      </c>
      <c r="B3737" s="49" t="s">
        <v>2446</v>
      </c>
      <c r="C3737" s="57">
        <f t="shared" si="69"/>
        <v>0.29241</v>
      </c>
      <c r="D3737" s="57">
        <f t="shared" si="70"/>
        <v>0.58482000000000001</v>
      </c>
      <c r="E3737" s="57">
        <f t="shared" si="71"/>
        <v>0.87722999999999707</v>
      </c>
      <c r="F3737" s="57">
        <f t="shared" si="72"/>
        <v>1.16964</v>
      </c>
      <c r="G3737" s="57">
        <f t="shared" si="73"/>
        <v>1.4620500000000001</v>
      </c>
      <c r="H3737" s="57">
        <f t="shared" si="74"/>
        <v>1.754459999999997</v>
      </c>
      <c r="I3737" s="57">
        <f t="shared" si="75"/>
        <v>2.0468699999999971</v>
      </c>
      <c r="J3737" s="57">
        <f t="shared" si="76"/>
        <v>2.33928</v>
      </c>
      <c r="K3737" s="57">
        <f t="shared" si="77"/>
        <v>2.6316900000000003</v>
      </c>
      <c r="L3737" s="57">
        <v>2.9241000000000001</v>
      </c>
    </row>
    <row r="3738" spans="1:12" ht="12.75">
      <c r="A3738" s="41">
        <v>36272</v>
      </c>
      <c r="B3738" s="49" t="s">
        <v>2447</v>
      </c>
      <c r="C3738" s="57">
        <f t="shared" si="69"/>
        <v>0.29241</v>
      </c>
      <c r="D3738" s="57">
        <f t="shared" si="70"/>
        <v>0.58482000000000001</v>
      </c>
      <c r="E3738" s="57">
        <f t="shared" si="71"/>
        <v>0.87722999999999707</v>
      </c>
      <c r="F3738" s="57">
        <f t="shared" si="72"/>
        <v>1.16964</v>
      </c>
      <c r="G3738" s="57">
        <f t="shared" si="73"/>
        <v>1.4620500000000001</v>
      </c>
      <c r="H3738" s="57">
        <f t="shared" si="74"/>
        <v>1.754459999999997</v>
      </c>
      <c r="I3738" s="57">
        <f t="shared" si="75"/>
        <v>2.0468699999999971</v>
      </c>
      <c r="J3738" s="57">
        <f t="shared" si="76"/>
        <v>2.33928</v>
      </c>
      <c r="K3738" s="57">
        <f t="shared" si="77"/>
        <v>2.6316900000000003</v>
      </c>
      <c r="L3738" s="57">
        <v>2.9241000000000001</v>
      </c>
    </row>
    <row r="3739" spans="1:12" ht="25.5">
      <c r="A3739" s="41">
        <v>36273</v>
      </c>
      <c r="B3739" s="49" t="s">
        <v>2448</v>
      </c>
      <c r="C3739" s="57">
        <f t="shared" si="69"/>
        <v>2.0175999999999998</v>
      </c>
      <c r="D3739" s="57">
        <f t="shared" si="70"/>
        <v>4.0351999999999997</v>
      </c>
      <c r="E3739" s="57">
        <f t="shared" si="71"/>
        <v>6.0527999999999791</v>
      </c>
      <c r="F3739" s="57">
        <f t="shared" si="72"/>
        <v>8.0703999999999994</v>
      </c>
      <c r="G3739" s="57">
        <f t="shared" si="73"/>
        <v>10.087999999999999</v>
      </c>
      <c r="H3739" s="57">
        <f t="shared" si="74"/>
        <v>12.105599999999978</v>
      </c>
      <c r="I3739" s="57">
        <f t="shared" si="75"/>
        <v>14.123199999999978</v>
      </c>
      <c r="J3739" s="57">
        <f t="shared" si="76"/>
        <v>16.140799999999999</v>
      </c>
      <c r="K3739" s="57">
        <f t="shared" si="77"/>
        <v>18.1584</v>
      </c>
      <c r="L3739" s="57">
        <v>20.175999999999998</v>
      </c>
    </row>
    <row r="3740" spans="1:12" ht="25.5">
      <c r="A3740" s="41">
        <v>36274</v>
      </c>
      <c r="B3740" s="49" t="s">
        <v>2449</v>
      </c>
      <c r="C3740" s="57">
        <f t="shared" si="69"/>
        <v>0.27779999999999999</v>
      </c>
      <c r="D3740" s="57">
        <f t="shared" si="70"/>
        <v>0.55559999999999998</v>
      </c>
      <c r="E3740" s="57">
        <f t="shared" si="71"/>
        <v>0.83339999999999725</v>
      </c>
      <c r="F3740" s="57">
        <f t="shared" si="72"/>
        <v>1.1112</v>
      </c>
      <c r="G3740" s="57">
        <f t="shared" si="73"/>
        <v>1.389</v>
      </c>
      <c r="H3740" s="57">
        <f t="shared" si="74"/>
        <v>1.6667999999999972</v>
      </c>
      <c r="I3740" s="57">
        <f t="shared" si="75"/>
        <v>1.9445999999999972</v>
      </c>
      <c r="J3740" s="57">
        <f t="shared" si="76"/>
        <v>2.2223999999999999</v>
      </c>
      <c r="K3740" s="57">
        <f t="shared" si="77"/>
        <v>2.5002</v>
      </c>
      <c r="L3740" s="57">
        <v>2.778</v>
      </c>
    </row>
    <row r="3741" spans="1:12" ht="25.5">
      <c r="A3741" s="41">
        <v>36275</v>
      </c>
      <c r="B3741" s="49" t="s">
        <v>2450</v>
      </c>
      <c r="C3741" s="57">
        <f t="shared" si="69"/>
        <v>0.49710000000000004</v>
      </c>
      <c r="D3741" s="57">
        <f t="shared" si="70"/>
        <v>0.99420000000000008</v>
      </c>
      <c r="E3741" s="57">
        <f t="shared" si="71"/>
        <v>1.491299999999995</v>
      </c>
      <c r="F3741" s="57">
        <f t="shared" si="72"/>
        <v>1.9884000000000002</v>
      </c>
      <c r="G3741" s="57">
        <f t="shared" si="73"/>
        <v>2.4855</v>
      </c>
      <c r="H3741" s="57">
        <f t="shared" si="74"/>
        <v>2.9825999999999948</v>
      </c>
      <c r="I3741" s="57">
        <f t="shared" si="75"/>
        <v>3.4796999999999949</v>
      </c>
      <c r="J3741" s="57">
        <f t="shared" si="76"/>
        <v>3.9768000000000003</v>
      </c>
      <c r="K3741" s="57">
        <f t="shared" si="77"/>
        <v>4.4739000000000004</v>
      </c>
      <c r="L3741" s="57">
        <v>4.9710000000000001</v>
      </c>
    </row>
    <row r="3742" spans="1:12" ht="25.5">
      <c r="A3742" s="41">
        <v>36276</v>
      </c>
      <c r="B3742" s="49" t="s">
        <v>2451</v>
      </c>
      <c r="C3742" s="57">
        <f t="shared" si="69"/>
        <v>0.23830000000000001</v>
      </c>
      <c r="D3742" s="57">
        <f t="shared" si="70"/>
        <v>0.47660000000000002</v>
      </c>
      <c r="E3742" s="57">
        <f t="shared" si="71"/>
        <v>0.71489999999999765</v>
      </c>
      <c r="F3742" s="57">
        <f t="shared" si="72"/>
        <v>0.95320000000000005</v>
      </c>
      <c r="G3742" s="57">
        <f t="shared" si="73"/>
        <v>1.1915</v>
      </c>
      <c r="H3742" s="57">
        <f t="shared" si="74"/>
        <v>1.4297999999999975</v>
      </c>
      <c r="I3742" s="57">
        <f t="shared" si="75"/>
        <v>1.6680999999999975</v>
      </c>
      <c r="J3742" s="57">
        <f t="shared" si="76"/>
        <v>1.9064000000000001</v>
      </c>
      <c r="K3742" s="57">
        <f t="shared" si="77"/>
        <v>2.1447000000000003</v>
      </c>
      <c r="L3742" s="57">
        <v>2.383</v>
      </c>
    </row>
    <row r="3743" spans="1:12" ht="25.5">
      <c r="A3743" s="41">
        <v>36277</v>
      </c>
      <c r="B3743" s="49" t="s">
        <v>2452</v>
      </c>
      <c r="C3743" s="57">
        <f t="shared" si="69"/>
        <v>0.49710000000000004</v>
      </c>
      <c r="D3743" s="57">
        <f t="shared" si="70"/>
        <v>0.99420000000000008</v>
      </c>
      <c r="E3743" s="57">
        <f t="shared" si="71"/>
        <v>1.491299999999995</v>
      </c>
      <c r="F3743" s="57">
        <f t="shared" si="72"/>
        <v>1.9884000000000002</v>
      </c>
      <c r="G3743" s="57">
        <f t="shared" si="73"/>
        <v>2.4855</v>
      </c>
      <c r="H3743" s="57">
        <f t="shared" si="74"/>
        <v>2.9825999999999948</v>
      </c>
      <c r="I3743" s="57">
        <f t="shared" si="75"/>
        <v>3.4796999999999949</v>
      </c>
      <c r="J3743" s="57">
        <f t="shared" si="76"/>
        <v>3.9768000000000003</v>
      </c>
      <c r="K3743" s="57">
        <f t="shared" si="77"/>
        <v>4.4739000000000004</v>
      </c>
      <c r="L3743" s="57">
        <v>4.9710000000000001</v>
      </c>
    </row>
    <row r="3744" spans="1:12" ht="12.75">
      <c r="A3744" s="41">
        <v>36278</v>
      </c>
      <c r="B3744" s="53" t="s">
        <v>2453</v>
      </c>
      <c r="C3744" s="57">
        <f t="shared" si="69"/>
        <v>2.1346000000000003</v>
      </c>
      <c r="D3744" s="57">
        <f t="shared" si="70"/>
        <v>4.2692000000000005</v>
      </c>
      <c r="E3744" s="57">
        <f t="shared" si="71"/>
        <v>6.4037999999999782</v>
      </c>
      <c r="F3744" s="57">
        <f t="shared" si="72"/>
        <v>8.5384000000000011</v>
      </c>
      <c r="G3744" s="57">
        <f t="shared" si="73"/>
        <v>10.673</v>
      </c>
      <c r="H3744" s="57">
        <f t="shared" si="74"/>
        <v>12.807599999999978</v>
      </c>
      <c r="I3744" s="57">
        <f t="shared" si="75"/>
        <v>14.942199999999978</v>
      </c>
      <c r="J3744" s="57">
        <f t="shared" si="76"/>
        <v>17.076800000000002</v>
      </c>
      <c r="K3744" s="57">
        <f t="shared" si="77"/>
        <v>19.211400000000001</v>
      </c>
      <c r="L3744" s="57">
        <v>21.346</v>
      </c>
    </row>
    <row r="3745" spans="1:12" ht="25.5">
      <c r="A3745" s="41">
        <v>36279</v>
      </c>
      <c r="B3745" s="49" t="s">
        <v>2448</v>
      </c>
      <c r="C3745" s="57">
        <f t="shared" si="69"/>
        <v>0.2339</v>
      </c>
      <c r="D3745" s="57">
        <f t="shared" si="70"/>
        <v>0.46779999999999999</v>
      </c>
      <c r="E3745" s="57">
        <f t="shared" si="71"/>
        <v>0.70169999999999766</v>
      </c>
      <c r="F3745" s="57">
        <f t="shared" si="72"/>
        <v>0.93559999999999999</v>
      </c>
      <c r="G3745" s="57">
        <f t="shared" si="73"/>
        <v>1.1695</v>
      </c>
      <c r="H3745" s="57">
        <f t="shared" si="74"/>
        <v>1.4033999999999975</v>
      </c>
      <c r="I3745" s="57">
        <f t="shared" si="75"/>
        <v>1.6372999999999975</v>
      </c>
      <c r="J3745" s="57">
        <f t="shared" si="76"/>
        <v>1.8712</v>
      </c>
      <c r="K3745" s="57">
        <f t="shared" si="77"/>
        <v>2.1051000000000002</v>
      </c>
      <c r="L3745" s="57">
        <v>2.339</v>
      </c>
    </row>
    <row r="3746" spans="1:12" ht="38.25">
      <c r="A3746" s="41">
        <v>36280</v>
      </c>
      <c r="B3746" s="49" t="s">
        <v>2454</v>
      </c>
      <c r="C3746" s="57">
        <f t="shared" si="69"/>
        <v>0.23100000000000001</v>
      </c>
      <c r="D3746" s="57">
        <f t="shared" si="70"/>
        <v>0.46200000000000002</v>
      </c>
      <c r="E3746" s="57">
        <f t="shared" si="71"/>
        <v>0.69299999999999773</v>
      </c>
      <c r="F3746" s="57">
        <f t="shared" si="72"/>
        <v>0.92400000000000004</v>
      </c>
      <c r="G3746" s="57">
        <f t="shared" si="73"/>
        <v>1.155</v>
      </c>
      <c r="H3746" s="57">
        <f t="shared" si="74"/>
        <v>1.3859999999999977</v>
      </c>
      <c r="I3746" s="57">
        <f t="shared" si="75"/>
        <v>1.6169999999999976</v>
      </c>
      <c r="J3746" s="57">
        <f t="shared" si="76"/>
        <v>1.8480000000000001</v>
      </c>
      <c r="K3746" s="57">
        <f t="shared" si="77"/>
        <v>2.0790000000000002</v>
      </c>
      <c r="L3746" s="57">
        <v>2.31</v>
      </c>
    </row>
    <row r="3747" spans="1:12" ht="25.5">
      <c r="A3747" s="41">
        <v>36281</v>
      </c>
      <c r="B3747" s="49" t="s">
        <v>2455</v>
      </c>
      <c r="C3747" s="57">
        <f t="shared" si="69"/>
        <v>0.26320000000000005</v>
      </c>
      <c r="D3747" s="57">
        <f t="shared" si="70"/>
        <v>0.52640000000000009</v>
      </c>
      <c r="E3747" s="57">
        <f t="shared" si="71"/>
        <v>0.78959999999999742</v>
      </c>
      <c r="F3747" s="57">
        <f t="shared" si="72"/>
        <v>1.0528000000000002</v>
      </c>
      <c r="G3747" s="57">
        <f t="shared" si="73"/>
        <v>1.3160000000000001</v>
      </c>
      <c r="H3747" s="57">
        <f t="shared" si="74"/>
        <v>1.5791999999999973</v>
      </c>
      <c r="I3747" s="57">
        <f t="shared" si="75"/>
        <v>1.8423999999999974</v>
      </c>
      <c r="J3747" s="57">
        <f t="shared" si="76"/>
        <v>2.1056000000000004</v>
      </c>
      <c r="K3747" s="57">
        <f t="shared" si="77"/>
        <v>2.3688000000000002</v>
      </c>
      <c r="L3747" s="57">
        <v>2.6320000000000001</v>
      </c>
    </row>
    <row r="3748" spans="1:12" ht="38.25">
      <c r="A3748" s="41">
        <v>36282</v>
      </c>
      <c r="B3748" s="49" t="s">
        <v>2456</v>
      </c>
      <c r="C3748" s="57">
        <f t="shared" si="69"/>
        <v>1.4913000000000001</v>
      </c>
      <c r="D3748" s="57">
        <f t="shared" si="70"/>
        <v>2.9826000000000001</v>
      </c>
      <c r="E3748" s="57">
        <f t="shared" si="71"/>
        <v>4.4738999999999853</v>
      </c>
      <c r="F3748" s="57">
        <f t="shared" si="72"/>
        <v>5.9652000000000003</v>
      </c>
      <c r="G3748" s="57">
        <f t="shared" si="73"/>
        <v>7.4565000000000001</v>
      </c>
      <c r="H3748" s="57">
        <f t="shared" si="74"/>
        <v>8.9477999999999849</v>
      </c>
      <c r="I3748" s="57">
        <f t="shared" si="75"/>
        <v>10.439099999999984</v>
      </c>
      <c r="J3748" s="57">
        <f t="shared" si="76"/>
        <v>11.930400000000001</v>
      </c>
      <c r="K3748" s="57">
        <f t="shared" si="77"/>
        <v>13.421700000000001</v>
      </c>
      <c r="L3748" s="57">
        <v>14.913</v>
      </c>
    </row>
    <row r="3749" spans="1:12" ht="25.5">
      <c r="A3749" s="41">
        <v>36283</v>
      </c>
      <c r="B3749" s="49" t="s">
        <v>2452</v>
      </c>
      <c r="C3749" s="57">
        <f t="shared" si="69"/>
        <v>0.2339</v>
      </c>
      <c r="D3749" s="57">
        <f t="shared" si="70"/>
        <v>0.46779999999999999</v>
      </c>
      <c r="E3749" s="57">
        <f t="shared" si="71"/>
        <v>0.70169999999999766</v>
      </c>
      <c r="F3749" s="57">
        <f t="shared" si="72"/>
        <v>0.93559999999999999</v>
      </c>
      <c r="G3749" s="57">
        <f t="shared" si="73"/>
        <v>1.1695</v>
      </c>
      <c r="H3749" s="57">
        <f t="shared" si="74"/>
        <v>1.4033999999999975</v>
      </c>
      <c r="I3749" s="57">
        <f t="shared" si="75"/>
        <v>1.6372999999999975</v>
      </c>
      <c r="J3749" s="57">
        <f t="shared" si="76"/>
        <v>1.8712</v>
      </c>
      <c r="K3749" s="57">
        <f t="shared" si="77"/>
        <v>2.1051000000000002</v>
      </c>
      <c r="L3749" s="57">
        <v>2.339</v>
      </c>
    </row>
    <row r="3750" spans="1:12" ht="38.25">
      <c r="A3750" s="41">
        <v>36284</v>
      </c>
      <c r="B3750" s="49" t="s">
        <v>2457</v>
      </c>
      <c r="C3750" s="57">
        <f t="shared" si="69"/>
        <v>0.99420000000000008</v>
      </c>
      <c r="D3750" s="57">
        <f t="shared" si="70"/>
        <v>1.9884000000000002</v>
      </c>
      <c r="E3750" s="57">
        <f t="shared" si="71"/>
        <v>2.9825999999999899</v>
      </c>
      <c r="F3750" s="57">
        <f t="shared" si="72"/>
        <v>3.9768000000000003</v>
      </c>
      <c r="G3750" s="57">
        <f t="shared" si="73"/>
        <v>4.9710000000000001</v>
      </c>
      <c r="H3750" s="57">
        <f t="shared" si="74"/>
        <v>5.9651999999999896</v>
      </c>
      <c r="I3750" s="57">
        <f t="shared" si="75"/>
        <v>6.9593999999999898</v>
      </c>
      <c r="J3750" s="57">
        <f t="shared" si="76"/>
        <v>7.9536000000000007</v>
      </c>
      <c r="K3750" s="57">
        <f t="shared" si="77"/>
        <v>8.9478000000000009</v>
      </c>
      <c r="L3750" s="57">
        <v>9.9420000000000002</v>
      </c>
    </row>
    <row r="3751" spans="1:12" ht="38.25">
      <c r="A3751" s="41">
        <v>36285</v>
      </c>
      <c r="B3751" s="49" t="s">
        <v>2432</v>
      </c>
      <c r="C3751" s="57">
        <f t="shared" si="69"/>
        <v>1.7748999999999999</v>
      </c>
      <c r="D3751" s="57">
        <f t="shared" si="70"/>
        <v>3.5497999999999998</v>
      </c>
      <c r="E3751" s="57">
        <f t="shared" si="71"/>
        <v>5.3246999999999813</v>
      </c>
      <c r="F3751" s="57">
        <f t="shared" si="72"/>
        <v>7.0995999999999997</v>
      </c>
      <c r="G3751" s="57">
        <f t="shared" si="73"/>
        <v>8.8744999999999994</v>
      </c>
      <c r="H3751" s="57">
        <f t="shared" si="74"/>
        <v>10.64939999999998</v>
      </c>
      <c r="I3751" s="57">
        <f t="shared" si="75"/>
        <v>12.424299999999981</v>
      </c>
      <c r="J3751" s="57">
        <f t="shared" si="76"/>
        <v>14.199199999999999</v>
      </c>
      <c r="K3751" s="57">
        <f t="shared" si="77"/>
        <v>15.9741</v>
      </c>
      <c r="L3751" s="57">
        <v>17.748999999999999</v>
      </c>
    </row>
    <row r="3752" spans="1:12" ht="38.25">
      <c r="A3752" s="41">
        <v>36286</v>
      </c>
      <c r="B3752" s="49" t="s">
        <v>2458</v>
      </c>
      <c r="C3752" s="57">
        <f t="shared" si="69"/>
        <v>0.54530000000000001</v>
      </c>
      <c r="D3752" s="57">
        <f t="shared" si="70"/>
        <v>1.0906</v>
      </c>
      <c r="E3752" s="57">
        <f t="shared" si="71"/>
        <v>1.6358999999999946</v>
      </c>
      <c r="F3752" s="57">
        <f t="shared" si="72"/>
        <v>2.1812</v>
      </c>
      <c r="G3752" s="57">
        <f t="shared" si="73"/>
        <v>2.7265000000000001</v>
      </c>
      <c r="H3752" s="57">
        <f t="shared" si="74"/>
        <v>3.2717999999999945</v>
      </c>
      <c r="I3752" s="57">
        <f t="shared" si="75"/>
        <v>3.8170999999999946</v>
      </c>
      <c r="J3752" s="57">
        <f t="shared" si="76"/>
        <v>4.3624000000000001</v>
      </c>
      <c r="K3752" s="57">
        <f t="shared" si="77"/>
        <v>4.9077000000000002</v>
      </c>
      <c r="L3752" s="57">
        <v>5.4530000000000003</v>
      </c>
    </row>
    <row r="3753" spans="1:12" ht="25.5">
      <c r="A3753" s="41">
        <v>36287</v>
      </c>
      <c r="B3753" s="49" t="s">
        <v>2459</v>
      </c>
      <c r="C3753" s="57">
        <f t="shared" si="69"/>
        <v>0.73103000000000007</v>
      </c>
      <c r="D3753" s="57">
        <f t="shared" si="70"/>
        <v>1.4620600000000001</v>
      </c>
      <c r="E3753" s="57">
        <f t="shared" si="71"/>
        <v>2.1930899999999927</v>
      </c>
      <c r="F3753" s="57">
        <f t="shared" si="72"/>
        <v>2.9241200000000003</v>
      </c>
      <c r="G3753" s="57">
        <f t="shared" si="73"/>
        <v>3.6551499999999999</v>
      </c>
      <c r="H3753" s="57">
        <f t="shared" si="74"/>
        <v>4.3861799999999924</v>
      </c>
      <c r="I3753" s="57">
        <f t="shared" si="75"/>
        <v>5.117209999999992</v>
      </c>
      <c r="J3753" s="57">
        <f t="shared" si="76"/>
        <v>5.8482400000000005</v>
      </c>
      <c r="K3753" s="57">
        <f t="shared" si="77"/>
        <v>6.5792700000000002</v>
      </c>
      <c r="L3753" s="57">
        <v>7.3102999999999998</v>
      </c>
    </row>
    <row r="3754" spans="1:12" ht="25.5">
      <c r="A3754" s="41">
        <v>36288</v>
      </c>
      <c r="B3754" s="49" t="s">
        <v>2460</v>
      </c>
      <c r="C3754" s="57">
        <f t="shared" si="69"/>
        <v>0.70179999999999998</v>
      </c>
      <c r="D3754" s="57">
        <f t="shared" si="70"/>
        <v>1.4036</v>
      </c>
      <c r="E3754" s="57">
        <f t="shared" si="71"/>
        <v>2.1053999999999928</v>
      </c>
      <c r="F3754" s="57">
        <f t="shared" si="72"/>
        <v>2.8071999999999999</v>
      </c>
      <c r="G3754" s="57">
        <f t="shared" si="73"/>
        <v>3.5089999999999999</v>
      </c>
      <c r="H3754" s="57">
        <f t="shared" si="74"/>
        <v>4.2107999999999928</v>
      </c>
      <c r="I3754" s="57">
        <f t="shared" si="75"/>
        <v>4.9125999999999923</v>
      </c>
      <c r="J3754" s="57">
        <f t="shared" si="76"/>
        <v>5.6143999999999998</v>
      </c>
      <c r="K3754" s="57">
        <f t="shared" si="77"/>
        <v>6.3162000000000003</v>
      </c>
      <c r="L3754" s="57">
        <v>7.0179999999999998</v>
      </c>
    </row>
    <row r="3755" spans="1:12" ht="25.5">
      <c r="A3755" s="41">
        <v>36289</v>
      </c>
      <c r="B3755" s="58" t="s">
        <v>2461</v>
      </c>
      <c r="C3755" s="57">
        <f t="shared" si="69"/>
        <v>0.43860000000000005</v>
      </c>
      <c r="D3755" s="57">
        <f t="shared" si="70"/>
        <v>0.87720000000000009</v>
      </c>
      <c r="E3755" s="57">
        <f t="shared" si="71"/>
        <v>1.3157999999999956</v>
      </c>
      <c r="F3755" s="57">
        <f t="shared" si="72"/>
        <v>1.7544000000000002</v>
      </c>
      <c r="G3755" s="57">
        <f t="shared" si="73"/>
        <v>2.1930000000000001</v>
      </c>
      <c r="H3755" s="57">
        <f t="shared" si="74"/>
        <v>2.6315999999999957</v>
      </c>
      <c r="I3755" s="57">
        <f t="shared" si="75"/>
        <v>3.0701999999999954</v>
      </c>
      <c r="J3755" s="57">
        <f t="shared" si="76"/>
        <v>3.5088000000000004</v>
      </c>
      <c r="K3755" s="57">
        <f t="shared" si="77"/>
        <v>3.9474</v>
      </c>
      <c r="L3755" s="57">
        <v>4.3860000000000001</v>
      </c>
    </row>
    <row r="3756" spans="1:12" ht="12.75">
      <c r="A3756" s="41">
        <v>36290</v>
      </c>
      <c r="B3756" s="58" t="s">
        <v>2462</v>
      </c>
      <c r="C3756" s="57">
        <f t="shared" si="69"/>
        <v>1.2778</v>
      </c>
      <c r="D3756" s="57">
        <f t="shared" si="70"/>
        <v>2.5556000000000001</v>
      </c>
      <c r="E3756" s="57">
        <f t="shared" si="71"/>
        <v>3.8333999999999873</v>
      </c>
      <c r="F3756" s="57">
        <f t="shared" si="72"/>
        <v>5.1112000000000002</v>
      </c>
      <c r="G3756" s="57">
        <f t="shared" si="73"/>
        <v>6.3890000000000002</v>
      </c>
      <c r="H3756" s="57">
        <f t="shared" si="74"/>
        <v>7.666799999999987</v>
      </c>
      <c r="I3756" s="57">
        <f t="shared" si="75"/>
        <v>8.944599999999987</v>
      </c>
      <c r="J3756" s="57">
        <f t="shared" si="76"/>
        <v>10.2224</v>
      </c>
      <c r="K3756" s="57">
        <f t="shared" si="77"/>
        <v>11.500200000000001</v>
      </c>
      <c r="L3756" s="57">
        <v>12.778</v>
      </c>
    </row>
    <row r="3757" spans="1:12" ht="25.5">
      <c r="A3757" s="41">
        <v>36291</v>
      </c>
      <c r="B3757" s="49" t="s">
        <v>2463</v>
      </c>
      <c r="C3757" s="57">
        <f t="shared" si="69"/>
        <v>1.9007000000000003</v>
      </c>
      <c r="D3757" s="57">
        <f t="shared" si="70"/>
        <v>3.8014000000000006</v>
      </c>
      <c r="E3757" s="57">
        <f t="shared" si="71"/>
        <v>5.7020999999999811</v>
      </c>
      <c r="F3757" s="57">
        <f t="shared" si="72"/>
        <v>7.6028000000000011</v>
      </c>
      <c r="G3757" s="57">
        <f t="shared" si="73"/>
        <v>9.5035000000000007</v>
      </c>
      <c r="H3757" s="57">
        <f t="shared" si="74"/>
        <v>11.404199999999982</v>
      </c>
      <c r="I3757" s="57">
        <f t="shared" si="75"/>
        <v>13.30489999999998</v>
      </c>
      <c r="J3757" s="57">
        <f t="shared" si="76"/>
        <v>15.205600000000002</v>
      </c>
      <c r="K3757" s="57">
        <f t="shared" si="77"/>
        <v>17.106300000000001</v>
      </c>
      <c r="L3757" s="57">
        <v>19.007000000000001</v>
      </c>
    </row>
    <row r="3758" spans="1:12" ht="12.75">
      <c r="A3758" s="41">
        <v>36292</v>
      </c>
      <c r="B3758" s="58" t="s">
        <v>2464</v>
      </c>
      <c r="C3758" s="57">
        <f t="shared" si="69"/>
        <v>0.61410000000000009</v>
      </c>
      <c r="D3758" s="57">
        <f t="shared" si="70"/>
        <v>1.2282000000000002</v>
      </c>
      <c r="E3758" s="57">
        <f t="shared" si="71"/>
        <v>1.8422999999999938</v>
      </c>
      <c r="F3758" s="57">
        <f t="shared" si="72"/>
        <v>2.4564000000000004</v>
      </c>
      <c r="G3758" s="57">
        <f t="shared" si="73"/>
        <v>3.0705</v>
      </c>
      <c r="H3758" s="57">
        <f t="shared" si="74"/>
        <v>3.6845999999999939</v>
      </c>
      <c r="I3758" s="57">
        <f t="shared" si="75"/>
        <v>4.298699999999994</v>
      </c>
      <c r="J3758" s="57">
        <f t="shared" si="76"/>
        <v>4.9128000000000007</v>
      </c>
      <c r="K3758" s="57">
        <f t="shared" si="77"/>
        <v>5.5269000000000004</v>
      </c>
      <c r="L3758" s="57">
        <v>6.141</v>
      </c>
    </row>
    <row r="3759" spans="1:12" ht="12.75">
      <c r="A3759" s="41">
        <v>36293</v>
      </c>
      <c r="B3759" s="58" t="s">
        <v>2465</v>
      </c>
      <c r="C3759" s="57">
        <f t="shared" si="69"/>
        <v>3.6142000000000003</v>
      </c>
      <c r="D3759" s="57">
        <f t="shared" si="70"/>
        <v>7.2284000000000006</v>
      </c>
      <c r="E3759" s="57">
        <f t="shared" si="71"/>
        <v>10.842599999999964</v>
      </c>
      <c r="F3759" s="57">
        <f t="shared" si="72"/>
        <v>14.456800000000001</v>
      </c>
      <c r="G3759" s="57">
        <f t="shared" si="73"/>
        <v>18.071000000000002</v>
      </c>
      <c r="H3759" s="57">
        <f t="shared" si="74"/>
        <v>21.685199999999966</v>
      </c>
      <c r="I3759" s="57">
        <f t="shared" si="75"/>
        <v>25.299399999999963</v>
      </c>
      <c r="J3759" s="57">
        <f t="shared" si="76"/>
        <v>28.913600000000002</v>
      </c>
      <c r="K3759" s="57">
        <f t="shared" si="77"/>
        <v>32.527800000000006</v>
      </c>
      <c r="L3759" s="57">
        <v>36.142000000000003</v>
      </c>
    </row>
    <row r="3760" spans="1:12" ht="12.75">
      <c r="A3760" s="41">
        <v>36294</v>
      </c>
      <c r="B3760" s="58" t="s">
        <v>2465</v>
      </c>
      <c r="C3760" s="57">
        <f t="shared" si="69"/>
        <v>1.8305</v>
      </c>
      <c r="D3760" s="57">
        <f t="shared" si="70"/>
        <v>3.661</v>
      </c>
      <c r="E3760" s="57">
        <f t="shared" si="71"/>
        <v>5.4914999999999816</v>
      </c>
      <c r="F3760" s="57">
        <f t="shared" si="72"/>
        <v>7.3220000000000001</v>
      </c>
      <c r="G3760" s="57">
        <f t="shared" si="73"/>
        <v>9.1524999999999999</v>
      </c>
      <c r="H3760" s="57">
        <f t="shared" si="74"/>
        <v>10.982999999999981</v>
      </c>
      <c r="I3760" s="57">
        <f t="shared" si="75"/>
        <v>12.81349999999998</v>
      </c>
      <c r="J3760" s="57">
        <f t="shared" si="76"/>
        <v>14.644</v>
      </c>
      <c r="K3760" s="57">
        <f t="shared" si="77"/>
        <v>16.474499999999999</v>
      </c>
      <c r="L3760" s="57">
        <v>18.305</v>
      </c>
    </row>
    <row r="3761" spans="1:12" ht="25.5">
      <c r="A3761" s="41">
        <v>36295</v>
      </c>
      <c r="B3761" s="49" t="s">
        <v>2429</v>
      </c>
      <c r="C3761" s="57">
        <f t="shared" si="69"/>
        <v>1.2281000000000002</v>
      </c>
      <c r="D3761" s="57">
        <f t="shared" si="70"/>
        <v>2.4562000000000004</v>
      </c>
      <c r="E3761" s="57">
        <f t="shared" si="71"/>
        <v>3.6842999999999879</v>
      </c>
      <c r="F3761" s="57">
        <f t="shared" si="72"/>
        <v>4.9124000000000008</v>
      </c>
      <c r="G3761" s="57">
        <f t="shared" si="73"/>
        <v>6.1405000000000003</v>
      </c>
      <c r="H3761" s="57">
        <f t="shared" si="74"/>
        <v>7.3685999999999874</v>
      </c>
      <c r="I3761" s="57">
        <f t="shared" si="75"/>
        <v>8.5966999999999878</v>
      </c>
      <c r="J3761" s="57">
        <f t="shared" si="76"/>
        <v>9.8248000000000015</v>
      </c>
      <c r="K3761" s="57">
        <f t="shared" si="77"/>
        <v>11.052900000000001</v>
      </c>
      <c r="L3761" s="57">
        <v>12.281000000000001</v>
      </c>
    </row>
    <row r="3762" spans="1:12" ht="25.5">
      <c r="A3762" s="41">
        <v>36296</v>
      </c>
      <c r="B3762" s="49" t="s">
        <v>2463</v>
      </c>
      <c r="C3762" s="57">
        <f t="shared" ref="C3762:C3774" si="78">SUM(L3762*0.1)</f>
        <v>0.90649999999999997</v>
      </c>
      <c r="D3762" s="57">
        <f t="shared" ref="D3762:D3774" si="79">SUM(L3762*0.2)</f>
        <v>1.8129999999999999</v>
      </c>
      <c r="E3762" s="57">
        <f t="shared" ref="E3762:E3774" si="80">SUM(L3762*0.3)</f>
        <v>2.7194999999999996</v>
      </c>
      <c r="F3762" s="57">
        <f t="shared" ref="F3762:F3774" si="81">SUM(L3762*0.4)</f>
        <v>3.6259999999999999</v>
      </c>
      <c r="G3762" s="57">
        <f t="shared" ref="G3762:G3774" si="82">SUM(L3762*0.5)</f>
        <v>4.5324999999999998</v>
      </c>
      <c r="H3762" s="57">
        <f t="shared" ref="H3762:H3774" si="83">SUM(L3762*0.6)</f>
        <v>5.4389999999999992</v>
      </c>
      <c r="I3762" s="57">
        <f t="shared" ref="I3762:I3774" si="84">SUM(L3762*0.7)</f>
        <v>6.3454999999999995</v>
      </c>
      <c r="J3762" s="57">
        <f t="shared" ref="J3762:J3774" si="85">SUM(L3762*0.8)</f>
        <v>7.2519999999999998</v>
      </c>
      <c r="K3762" s="57">
        <f t="shared" ref="K3762:K3774" si="86">SUM(L3762*0.9)</f>
        <v>8.1585000000000001</v>
      </c>
      <c r="L3762" s="57">
        <v>9.0649999999999995</v>
      </c>
    </row>
    <row r="3763" spans="1:12" ht="38.25">
      <c r="A3763" s="41">
        <v>36297</v>
      </c>
      <c r="B3763" s="49" t="s">
        <v>2466</v>
      </c>
      <c r="C3763" s="57">
        <f t="shared" si="78"/>
        <v>0.58479999999999999</v>
      </c>
      <c r="D3763" s="57">
        <f t="shared" si="79"/>
        <v>1.1696</v>
      </c>
      <c r="E3763" s="57">
        <f t="shared" si="80"/>
        <v>1.7544</v>
      </c>
      <c r="F3763" s="57">
        <f t="shared" si="81"/>
        <v>2.3391999999999999</v>
      </c>
      <c r="G3763" s="57">
        <f t="shared" si="82"/>
        <v>2.9239999999999999</v>
      </c>
      <c r="H3763" s="57">
        <f t="shared" si="83"/>
        <v>3.5087999999999999</v>
      </c>
      <c r="I3763" s="57">
        <f t="shared" si="84"/>
        <v>4.0935999999999995</v>
      </c>
      <c r="J3763" s="57">
        <f t="shared" si="85"/>
        <v>4.6783999999999999</v>
      </c>
      <c r="K3763" s="57">
        <f t="shared" si="86"/>
        <v>5.2632000000000003</v>
      </c>
      <c r="L3763" s="57">
        <v>5.8479999999999999</v>
      </c>
    </row>
    <row r="3764" spans="1:12" ht="12.75">
      <c r="A3764" s="41">
        <v>36298</v>
      </c>
      <c r="B3764" s="58" t="s">
        <v>2467</v>
      </c>
      <c r="C3764" s="57">
        <f t="shared" si="78"/>
        <v>2.3013000000000003</v>
      </c>
      <c r="D3764" s="57">
        <f t="shared" si="79"/>
        <v>4.6026000000000007</v>
      </c>
      <c r="E3764" s="57">
        <f t="shared" si="80"/>
        <v>6.9039000000000001</v>
      </c>
      <c r="F3764" s="57">
        <f t="shared" si="81"/>
        <v>9.2052000000000014</v>
      </c>
      <c r="G3764" s="57">
        <f t="shared" si="82"/>
        <v>11.506500000000001</v>
      </c>
      <c r="H3764" s="57">
        <f t="shared" si="83"/>
        <v>13.8078</v>
      </c>
      <c r="I3764" s="57">
        <f t="shared" si="84"/>
        <v>16.109100000000002</v>
      </c>
      <c r="J3764" s="57">
        <f t="shared" si="85"/>
        <v>18.410400000000003</v>
      </c>
      <c r="K3764" s="57">
        <f t="shared" si="86"/>
        <v>20.7117</v>
      </c>
      <c r="L3764" s="57">
        <v>23.013000000000002</v>
      </c>
    </row>
    <row r="3765" spans="1:12" ht="12.75">
      <c r="A3765" s="41">
        <v>36299</v>
      </c>
      <c r="B3765" s="58" t="s">
        <v>2468</v>
      </c>
      <c r="C3765" s="57">
        <f t="shared" si="78"/>
        <v>0.2485</v>
      </c>
      <c r="D3765" s="57">
        <f t="shared" si="79"/>
        <v>0.497</v>
      </c>
      <c r="E3765" s="57">
        <f t="shared" si="80"/>
        <v>0.74549999999999994</v>
      </c>
      <c r="F3765" s="57">
        <f t="shared" si="81"/>
        <v>0.99399999999999999</v>
      </c>
      <c r="G3765" s="57">
        <f t="shared" si="82"/>
        <v>1.2424999999999999</v>
      </c>
      <c r="H3765" s="57">
        <f t="shared" si="83"/>
        <v>1.4909999999999999</v>
      </c>
      <c r="I3765" s="57">
        <f t="shared" si="84"/>
        <v>1.7394999999999998</v>
      </c>
      <c r="J3765" s="57">
        <f t="shared" si="85"/>
        <v>1.988</v>
      </c>
      <c r="K3765" s="57">
        <f t="shared" si="86"/>
        <v>2.2364999999999999</v>
      </c>
      <c r="L3765" s="57">
        <v>2.4849999999999999</v>
      </c>
    </row>
    <row r="3766" spans="1:12" ht="25.5">
      <c r="A3766" s="41">
        <v>36300</v>
      </c>
      <c r="B3766" s="49" t="s">
        <v>2469</v>
      </c>
      <c r="C3766" s="57">
        <f t="shared" si="78"/>
        <v>1.3158000000000001</v>
      </c>
      <c r="D3766" s="57">
        <f t="shared" si="79"/>
        <v>2.6316000000000002</v>
      </c>
      <c r="E3766" s="57">
        <f t="shared" si="80"/>
        <v>3.9473999999999996</v>
      </c>
      <c r="F3766" s="57">
        <f t="shared" si="81"/>
        <v>5.2632000000000003</v>
      </c>
      <c r="G3766" s="57">
        <f t="shared" si="82"/>
        <v>6.5789999999999997</v>
      </c>
      <c r="H3766" s="57">
        <f t="shared" si="83"/>
        <v>7.8947999999999992</v>
      </c>
      <c r="I3766" s="57">
        <f t="shared" si="84"/>
        <v>9.2105999999999995</v>
      </c>
      <c r="J3766" s="57">
        <f t="shared" si="85"/>
        <v>10.526400000000001</v>
      </c>
      <c r="K3766" s="57">
        <f t="shared" si="86"/>
        <v>11.8422</v>
      </c>
      <c r="L3766" s="57">
        <v>13.157999999999999</v>
      </c>
    </row>
    <row r="3767" spans="1:12" ht="12.75">
      <c r="A3767" s="94" t="s">
        <v>2470</v>
      </c>
      <c r="B3767" s="94"/>
      <c r="C3767" s="94"/>
      <c r="D3767" s="94"/>
      <c r="E3767" s="94"/>
      <c r="F3767" s="94"/>
      <c r="G3767" s="94"/>
      <c r="H3767" s="94"/>
      <c r="I3767" s="94"/>
      <c r="J3767" s="94"/>
      <c r="K3767" s="94"/>
      <c r="L3767" s="94"/>
    </row>
    <row r="3768" spans="1:12" ht="12.75">
      <c r="A3768" s="41">
        <v>36301</v>
      </c>
      <c r="B3768" s="49" t="s">
        <v>2471</v>
      </c>
      <c r="C3768" s="57">
        <f t="shared" si="78"/>
        <v>0.34500000000000003</v>
      </c>
      <c r="D3768" s="57">
        <f t="shared" si="79"/>
        <v>0.69000000000000006</v>
      </c>
      <c r="E3768" s="57">
        <f t="shared" si="80"/>
        <v>1.0349999999999999</v>
      </c>
      <c r="F3768" s="57">
        <f t="shared" si="81"/>
        <v>1.3800000000000001</v>
      </c>
      <c r="G3768" s="57">
        <f t="shared" si="82"/>
        <v>1.7250000000000001</v>
      </c>
      <c r="H3768" s="57">
        <f t="shared" si="83"/>
        <v>2.0699999999999998</v>
      </c>
      <c r="I3768" s="57">
        <f t="shared" si="84"/>
        <v>2.415</v>
      </c>
      <c r="J3768" s="57">
        <f t="shared" si="85"/>
        <v>2.7600000000000002</v>
      </c>
      <c r="K3768" s="57">
        <f t="shared" si="86"/>
        <v>3.1050000000000004</v>
      </c>
      <c r="L3768" s="57">
        <v>3.45</v>
      </c>
    </row>
    <row r="3769" spans="1:12" ht="25.5">
      <c r="A3769" s="41">
        <v>36302</v>
      </c>
      <c r="B3769" s="49" t="s">
        <v>2472</v>
      </c>
      <c r="C3769" s="57">
        <f t="shared" si="78"/>
        <v>0.28070000000000001</v>
      </c>
      <c r="D3769" s="57">
        <f t="shared" si="79"/>
        <v>0.56140000000000001</v>
      </c>
      <c r="E3769" s="57">
        <f t="shared" si="80"/>
        <v>0.84209999999999996</v>
      </c>
      <c r="F3769" s="57">
        <f t="shared" si="81"/>
        <v>1.1228</v>
      </c>
      <c r="G3769" s="57">
        <f t="shared" si="82"/>
        <v>1.4035</v>
      </c>
      <c r="H3769" s="57">
        <f t="shared" si="83"/>
        <v>1.6841999999999999</v>
      </c>
      <c r="I3769" s="57">
        <f t="shared" si="84"/>
        <v>1.9648999999999999</v>
      </c>
      <c r="J3769" s="57">
        <f t="shared" si="85"/>
        <v>2.2456</v>
      </c>
      <c r="K3769" s="57">
        <f t="shared" si="86"/>
        <v>2.5263</v>
      </c>
      <c r="L3769" s="57">
        <v>2.8069999999999999</v>
      </c>
    </row>
    <row r="3770" spans="1:12" ht="12.75">
      <c r="A3770" s="41">
        <v>36303</v>
      </c>
      <c r="B3770" s="49" t="s">
        <v>2473</v>
      </c>
      <c r="C3770" s="57">
        <f t="shared" si="78"/>
        <v>38.013300000000001</v>
      </c>
      <c r="D3770" s="57">
        <f t="shared" si="79"/>
        <v>76.026600000000002</v>
      </c>
      <c r="E3770" s="57">
        <f t="shared" si="80"/>
        <v>114.03989999999999</v>
      </c>
      <c r="F3770" s="57">
        <f t="shared" si="81"/>
        <v>152.0532</v>
      </c>
      <c r="G3770" s="57">
        <f t="shared" si="82"/>
        <v>190.06649999999999</v>
      </c>
      <c r="H3770" s="57">
        <f t="shared" si="83"/>
        <v>228.07979999999998</v>
      </c>
      <c r="I3770" s="57">
        <f t="shared" si="84"/>
        <v>266.09309999999999</v>
      </c>
      <c r="J3770" s="57">
        <f t="shared" si="85"/>
        <v>304.10640000000001</v>
      </c>
      <c r="K3770" s="57">
        <f t="shared" si="86"/>
        <v>342.11969999999997</v>
      </c>
      <c r="L3770" s="57">
        <v>380.13299999999998</v>
      </c>
    </row>
    <row r="3771" spans="1:12" ht="12.75">
      <c r="A3771" s="41">
        <v>36304</v>
      </c>
      <c r="B3771" s="49" t="s">
        <v>2474</v>
      </c>
      <c r="C3771" s="57">
        <f t="shared" si="78"/>
        <v>1.0730999999999999</v>
      </c>
      <c r="D3771" s="57">
        <f t="shared" si="79"/>
        <v>2.1461999999999999</v>
      </c>
      <c r="E3771" s="57">
        <f t="shared" si="80"/>
        <v>3.2193000000000001</v>
      </c>
      <c r="F3771" s="57">
        <f t="shared" si="81"/>
        <v>4.2923999999999998</v>
      </c>
      <c r="G3771" s="57">
        <f t="shared" si="82"/>
        <v>5.3654999999999999</v>
      </c>
      <c r="H3771" s="57">
        <f t="shared" si="83"/>
        <v>6.4386000000000001</v>
      </c>
      <c r="I3771" s="57">
        <f t="shared" si="84"/>
        <v>7.5116999999999994</v>
      </c>
      <c r="J3771" s="57">
        <f t="shared" si="85"/>
        <v>8.5847999999999995</v>
      </c>
      <c r="K3771" s="57">
        <f t="shared" si="86"/>
        <v>9.6578999999999997</v>
      </c>
      <c r="L3771" s="57">
        <v>10.731</v>
      </c>
    </row>
    <row r="3772" spans="1:12" ht="12.75">
      <c r="A3772" s="41">
        <v>36305</v>
      </c>
      <c r="B3772" s="49" t="s">
        <v>2474</v>
      </c>
      <c r="C3772" s="57">
        <f t="shared" si="78"/>
        <v>1.8042000000000002</v>
      </c>
      <c r="D3772" s="57">
        <f t="shared" si="79"/>
        <v>3.6084000000000005</v>
      </c>
      <c r="E3772" s="57">
        <f t="shared" si="80"/>
        <v>5.4126000000000003</v>
      </c>
      <c r="F3772" s="57">
        <f t="shared" si="81"/>
        <v>7.216800000000001</v>
      </c>
      <c r="G3772" s="57">
        <f t="shared" si="82"/>
        <v>9.0210000000000008</v>
      </c>
      <c r="H3772" s="57">
        <f t="shared" si="83"/>
        <v>10.825200000000001</v>
      </c>
      <c r="I3772" s="57">
        <f t="shared" si="84"/>
        <v>12.6294</v>
      </c>
      <c r="J3772" s="57">
        <f t="shared" si="85"/>
        <v>14.433600000000002</v>
      </c>
      <c r="K3772" s="57">
        <f t="shared" si="86"/>
        <v>16.237800000000004</v>
      </c>
      <c r="L3772" s="57">
        <v>18.042000000000002</v>
      </c>
    </row>
    <row r="3773" spans="1:12" ht="12.75">
      <c r="A3773" s="41">
        <v>36306</v>
      </c>
      <c r="B3773" s="49" t="s">
        <v>2475</v>
      </c>
      <c r="C3773" s="57">
        <f t="shared" si="78"/>
        <v>18.3049</v>
      </c>
      <c r="D3773" s="57">
        <f t="shared" si="79"/>
        <v>36.6098</v>
      </c>
      <c r="E3773" s="57">
        <f t="shared" si="80"/>
        <v>54.914700000000003</v>
      </c>
      <c r="F3773" s="57">
        <f t="shared" si="81"/>
        <v>73.2196</v>
      </c>
      <c r="G3773" s="57">
        <f t="shared" si="82"/>
        <v>91.524500000000003</v>
      </c>
      <c r="H3773" s="57">
        <f t="shared" si="83"/>
        <v>109.82940000000001</v>
      </c>
      <c r="I3773" s="57">
        <f t="shared" si="84"/>
        <v>128.1343</v>
      </c>
      <c r="J3773" s="57">
        <f t="shared" si="85"/>
        <v>146.4392</v>
      </c>
      <c r="K3773" s="57">
        <f t="shared" si="86"/>
        <v>164.7441</v>
      </c>
      <c r="L3773" s="57">
        <v>183.04900000000001</v>
      </c>
    </row>
    <row r="3774" spans="1:12" ht="12.75">
      <c r="A3774" s="41">
        <v>36307</v>
      </c>
      <c r="B3774" s="49" t="s">
        <v>2475</v>
      </c>
      <c r="C3774" s="57">
        <f t="shared" si="78"/>
        <v>14.430400000000001</v>
      </c>
      <c r="D3774" s="57">
        <f t="shared" si="79"/>
        <v>28.860800000000001</v>
      </c>
      <c r="E3774" s="57">
        <f t="shared" si="80"/>
        <v>43.291199999999996</v>
      </c>
      <c r="F3774" s="57">
        <f t="shared" si="81"/>
        <v>57.721600000000002</v>
      </c>
      <c r="G3774" s="57">
        <f t="shared" si="82"/>
        <v>72.152000000000001</v>
      </c>
      <c r="H3774" s="57">
        <f t="shared" si="83"/>
        <v>86.582399999999993</v>
      </c>
      <c r="I3774" s="57">
        <f t="shared" si="84"/>
        <v>101.0128</v>
      </c>
      <c r="J3774" s="57">
        <f t="shared" si="85"/>
        <v>115.4432</v>
      </c>
      <c r="K3774" s="57">
        <f t="shared" si="86"/>
        <v>129.87360000000001</v>
      </c>
      <c r="L3774" s="57">
        <v>144.304</v>
      </c>
    </row>
    <row r="3775" spans="1:12" ht="12.75">
      <c r="A3775" s="94" t="s">
        <v>2476</v>
      </c>
      <c r="B3775" s="94"/>
      <c r="C3775" s="43">
        <f>SUM(C3768:C3774)</f>
        <v>74.25160000000001</v>
      </c>
      <c r="D3775" s="43">
        <f t="shared" ref="D3775:L3775" si="87">SUM(D3768:D3774)</f>
        <v>148.50320000000002</v>
      </c>
      <c r="E3775" s="43">
        <f t="shared" si="87"/>
        <v>222.75479999999999</v>
      </c>
      <c r="F3775" s="43">
        <f t="shared" si="87"/>
        <v>297.00640000000004</v>
      </c>
      <c r="G3775" s="43">
        <f t="shared" si="87"/>
        <v>371.25799999999998</v>
      </c>
      <c r="H3775" s="43">
        <f t="shared" si="87"/>
        <v>445.50959999999998</v>
      </c>
      <c r="I3775" s="43">
        <f t="shared" si="87"/>
        <v>519.76120000000003</v>
      </c>
      <c r="J3775" s="43">
        <f t="shared" si="87"/>
        <v>594.01280000000008</v>
      </c>
      <c r="K3775" s="43">
        <f t="shared" si="87"/>
        <v>668.26439999999991</v>
      </c>
      <c r="L3775" s="43">
        <f t="shared" si="87"/>
        <v>742.51599999999996</v>
      </c>
    </row>
    <row r="3776" spans="1:12" ht="12.75">
      <c r="A3776" s="94" t="s">
        <v>2477</v>
      </c>
      <c r="B3776" s="94"/>
      <c r="C3776" s="43">
        <f>SUM(C3698:C3766)+C3775</f>
        <v>152.06110999999999</v>
      </c>
      <c r="D3776" s="43">
        <f t="shared" ref="D3776:L3776" si="88">SUM(D3698:D3766)+D3775</f>
        <v>304.12221999999997</v>
      </c>
      <c r="E3776" s="43">
        <f t="shared" si="88"/>
        <v>456.18332999999922</v>
      </c>
      <c r="F3776" s="43">
        <f t="shared" si="88"/>
        <v>608.24443999999994</v>
      </c>
      <c r="G3776" s="43">
        <f t="shared" si="88"/>
        <v>760.30555000000004</v>
      </c>
      <c r="H3776" s="43">
        <f t="shared" si="88"/>
        <v>912.36665999999923</v>
      </c>
      <c r="I3776" s="43">
        <f t="shared" si="88"/>
        <v>1064.4277699999993</v>
      </c>
      <c r="J3776" s="43">
        <f t="shared" si="88"/>
        <v>1216.4888799999999</v>
      </c>
      <c r="K3776" s="43">
        <f t="shared" si="88"/>
        <v>1368.5499899999998</v>
      </c>
      <c r="L3776" s="43">
        <f t="shared" si="88"/>
        <v>1520.6111000000001</v>
      </c>
    </row>
    <row r="3777" spans="1:12" ht="12.75">
      <c r="A3777" s="95" t="s">
        <v>2478</v>
      </c>
      <c r="B3777" s="95"/>
      <c r="C3777" s="95"/>
      <c r="D3777" s="95"/>
      <c r="E3777" s="95"/>
      <c r="F3777" s="95"/>
      <c r="G3777" s="95"/>
      <c r="H3777" s="95"/>
      <c r="I3777" s="95"/>
      <c r="J3777" s="95"/>
      <c r="K3777" s="95"/>
      <c r="L3777" s="95"/>
    </row>
    <row r="3778" spans="1:12" ht="12.75">
      <c r="A3778" s="95" t="s">
        <v>2479</v>
      </c>
      <c r="B3778" s="95"/>
      <c r="C3778" s="95"/>
      <c r="D3778" s="95"/>
      <c r="E3778" s="95"/>
      <c r="F3778" s="95"/>
      <c r="G3778" s="95"/>
      <c r="H3778" s="95"/>
      <c r="I3778" s="95"/>
      <c r="J3778" s="95"/>
      <c r="K3778" s="95"/>
      <c r="L3778" s="95"/>
    </row>
    <row r="3779" spans="1:12" ht="12.75">
      <c r="A3779" s="41">
        <v>36308</v>
      </c>
      <c r="B3779" s="41" t="s">
        <v>2480</v>
      </c>
      <c r="C3779" s="42">
        <f t="shared" ref="C3779:C3788" si="89">$L3779/10</f>
        <v>0.95</v>
      </c>
      <c r="D3779" s="42">
        <f t="shared" ref="D3779:K3788" si="90">$L3779/10+C3779</f>
        <v>1.9</v>
      </c>
      <c r="E3779" s="42">
        <f t="shared" si="90"/>
        <v>2.8499999999999996</v>
      </c>
      <c r="F3779" s="42">
        <f t="shared" si="90"/>
        <v>3.8</v>
      </c>
      <c r="G3779" s="42">
        <f t="shared" si="90"/>
        <v>4.75</v>
      </c>
      <c r="H3779" s="42">
        <f t="shared" si="90"/>
        <v>5.7</v>
      </c>
      <c r="I3779" s="42">
        <f t="shared" si="90"/>
        <v>6.65</v>
      </c>
      <c r="J3779" s="42">
        <f t="shared" si="90"/>
        <v>7.6000000000000005</v>
      </c>
      <c r="K3779" s="42">
        <f t="shared" si="90"/>
        <v>8.5500000000000007</v>
      </c>
      <c r="L3779" s="42">
        <v>9.5</v>
      </c>
    </row>
    <row r="3780" spans="1:12" ht="12.75">
      <c r="A3780" s="41">
        <v>36309</v>
      </c>
      <c r="B3780" s="41" t="s">
        <v>2481</v>
      </c>
      <c r="C3780" s="42">
        <f t="shared" si="89"/>
        <v>0.5</v>
      </c>
      <c r="D3780" s="42">
        <f t="shared" si="90"/>
        <v>1</v>
      </c>
      <c r="E3780" s="42">
        <f t="shared" si="90"/>
        <v>1.5</v>
      </c>
      <c r="F3780" s="42">
        <f t="shared" si="90"/>
        <v>2</v>
      </c>
      <c r="G3780" s="42">
        <f t="shared" si="90"/>
        <v>2.5</v>
      </c>
      <c r="H3780" s="42">
        <f t="shared" si="90"/>
        <v>3</v>
      </c>
      <c r="I3780" s="42">
        <f t="shared" si="90"/>
        <v>3.5</v>
      </c>
      <c r="J3780" s="42">
        <f t="shared" si="90"/>
        <v>4</v>
      </c>
      <c r="K3780" s="42">
        <f t="shared" si="90"/>
        <v>4.5</v>
      </c>
      <c r="L3780" s="42">
        <v>5</v>
      </c>
    </row>
    <row r="3781" spans="1:12" ht="12.75">
      <c r="A3781" s="41">
        <v>36310</v>
      </c>
      <c r="B3781" s="41" t="s">
        <v>2482</v>
      </c>
      <c r="C3781" s="42">
        <f t="shared" si="89"/>
        <v>2</v>
      </c>
      <c r="D3781" s="42">
        <f t="shared" si="90"/>
        <v>4</v>
      </c>
      <c r="E3781" s="42">
        <f t="shared" si="90"/>
        <v>6</v>
      </c>
      <c r="F3781" s="42">
        <f t="shared" si="90"/>
        <v>8</v>
      </c>
      <c r="G3781" s="42">
        <f t="shared" si="90"/>
        <v>10</v>
      </c>
      <c r="H3781" s="42">
        <f t="shared" si="90"/>
        <v>12</v>
      </c>
      <c r="I3781" s="42">
        <f t="shared" si="90"/>
        <v>14</v>
      </c>
      <c r="J3781" s="42">
        <f t="shared" si="90"/>
        <v>16</v>
      </c>
      <c r="K3781" s="42">
        <f t="shared" si="90"/>
        <v>18</v>
      </c>
      <c r="L3781" s="42">
        <v>20</v>
      </c>
    </row>
    <row r="3782" spans="1:12" ht="12.75">
      <c r="A3782" s="41">
        <v>36311</v>
      </c>
      <c r="B3782" s="41" t="s">
        <v>2483</v>
      </c>
      <c r="C3782" s="42">
        <f t="shared" si="89"/>
        <v>11.2</v>
      </c>
      <c r="D3782" s="42">
        <f t="shared" si="90"/>
        <v>22.4</v>
      </c>
      <c r="E3782" s="42">
        <f t="shared" si="90"/>
        <v>33.599999999999994</v>
      </c>
      <c r="F3782" s="42">
        <f t="shared" si="90"/>
        <v>44.8</v>
      </c>
      <c r="G3782" s="42">
        <f t="shared" si="90"/>
        <v>56</v>
      </c>
      <c r="H3782" s="42">
        <f t="shared" si="90"/>
        <v>67.2</v>
      </c>
      <c r="I3782" s="42">
        <f t="shared" si="90"/>
        <v>78.400000000000006</v>
      </c>
      <c r="J3782" s="42">
        <f t="shared" si="90"/>
        <v>89.600000000000009</v>
      </c>
      <c r="K3782" s="42">
        <f t="shared" si="90"/>
        <v>100.80000000000001</v>
      </c>
      <c r="L3782" s="42">
        <v>112</v>
      </c>
    </row>
    <row r="3783" spans="1:12" ht="12.75">
      <c r="A3783" s="41">
        <v>36312</v>
      </c>
      <c r="B3783" s="41" t="s">
        <v>2484</v>
      </c>
      <c r="C3783" s="42">
        <f t="shared" si="89"/>
        <v>1.6</v>
      </c>
      <c r="D3783" s="42">
        <f t="shared" si="90"/>
        <v>3.2</v>
      </c>
      <c r="E3783" s="42">
        <f t="shared" si="90"/>
        <v>4.8000000000000007</v>
      </c>
      <c r="F3783" s="42">
        <f t="shared" si="90"/>
        <v>6.4</v>
      </c>
      <c r="G3783" s="42">
        <f t="shared" si="90"/>
        <v>8</v>
      </c>
      <c r="H3783" s="42">
        <f t="shared" si="90"/>
        <v>9.6</v>
      </c>
      <c r="I3783" s="42">
        <f t="shared" si="90"/>
        <v>11.2</v>
      </c>
      <c r="J3783" s="42">
        <f t="shared" si="90"/>
        <v>12.799999999999999</v>
      </c>
      <c r="K3783" s="42">
        <f t="shared" si="90"/>
        <v>14.399999999999999</v>
      </c>
      <c r="L3783" s="42">
        <v>16</v>
      </c>
    </row>
    <row r="3784" spans="1:12" ht="12.75">
      <c r="A3784" s="41">
        <v>36313</v>
      </c>
      <c r="B3784" s="41" t="s">
        <v>2482</v>
      </c>
      <c r="C3784" s="42">
        <f t="shared" si="89"/>
        <v>0.5</v>
      </c>
      <c r="D3784" s="42">
        <f t="shared" si="90"/>
        <v>1</v>
      </c>
      <c r="E3784" s="42">
        <f t="shared" si="90"/>
        <v>1.5</v>
      </c>
      <c r="F3784" s="42">
        <f t="shared" si="90"/>
        <v>2</v>
      </c>
      <c r="G3784" s="42">
        <f t="shared" si="90"/>
        <v>2.5</v>
      </c>
      <c r="H3784" s="42">
        <f t="shared" si="90"/>
        <v>3</v>
      </c>
      <c r="I3784" s="42">
        <f t="shared" si="90"/>
        <v>3.5</v>
      </c>
      <c r="J3784" s="42">
        <f t="shared" si="90"/>
        <v>4</v>
      </c>
      <c r="K3784" s="42">
        <f t="shared" si="90"/>
        <v>4.5</v>
      </c>
      <c r="L3784" s="42">
        <v>5</v>
      </c>
    </row>
    <row r="3785" spans="1:12" ht="12.75">
      <c r="A3785" s="41">
        <v>36314</v>
      </c>
      <c r="B3785" s="41" t="s">
        <v>2485</v>
      </c>
      <c r="C3785" s="42">
        <f t="shared" si="89"/>
        <v>0.5</v>
      </c>
      <c r="D3785" s="42">
        <f t="shared" si="90"/>
        <v>1</v>
      </c>
      <c r="E3785" s="42">
        <f t="shared" si="90"/>
        <v>1.5</v>
      </c>
      <c r="F3785" s="42">
        <f t="shared" si="90"/>
        <v>2</v>
      </c>
      <c r="G3785" s="42">
        <f t="shared" si="90"/>
        <v>2.5</v>
      </c>
      <c r="H3785" s="42">
        <f t="shared" si="90"/>
        <v>3</v>
      </c>
      <c r="I3785" s="42">
        <f t="shared" si="90"/>
        <v>3.5</v>
      </c>
      <c r="J3785" s="42">
        <f t="shared" si="90"/>
        <v>4</v>
      </c>
      <c r="K3785" s="42">
        <f t="shared" si="90"/>
        <v>4.5</v>
      </c>
      <c r="L3785" s="42">
        <v>5</v>
      </c>
    </row>
    <row r="3786" spans="1:12" ht="12.75">
      <c r="A3786" s="41">
        <v>36315</v>
      </c>
      <c r="B3786" s="41" t="s">
        <v>2486</v>
      </c>
      <c r="C3786" s="42">
        <f t="shared" si="89"/>
        <v>2</v>
      </c>
      <c r="D3786" s="42">
        <f t="shared" si="90"/>
        <v>4</v>
      </c>
      <c r="E3786" s="42">
        <f t="shared" si="90"/>
        <v>6</v>
      </c>
      <c r="F3786" s="42">
        <f t="shared" si="90"/>
        <v>8</v>
      </c>
      <c r="G3786" s="42">
        <f t="shared" si="90"/>
        <v>10</v>
      </c>
      <c r="H3786" s="42">
        <f t="shared" si="90"/>
        <v>12</v>
      </c>
      <c r="I3786" s="42">
        <f t="shared" si="90"/>
        <v>14</v>
      </c>
      <c r="J3786" s="42">
        <f t="shared" si="90"/>
        <v>16</v>
      </c>
      <c r="K3786" s="42">
        <f t="shared" si="90"/>
        <v>18</v>
      </c>
      <c r="L3786" s="42">
        <v>20</v>
      </c>
    </row>
    <row r="3787" spans="1:12" ht="12.75">
      <c r="A3787" s="41">
        <v>36316</v>
      </c>
      <c r="B3787" s="41" t="s">
        <v>2487</v>
      </c>
      <c r="C3787" s="42">
        <f t="shared" si="89"/>
        <v>1.5</v>
      </c>
      <c r="D3787" s="42">
        <f t="shared" si="90"/>
        <v>3</v>
      </c>
      <c r="E3787" s="42">
        <f t="shared" si="90"/>
        <v>4.5</v>
      </c>
      <c r="F3787" s="42">
        <f t="shared" si="90"/>
        <v>6</v>
      </c>
      <c r="G3787" s="42">
        <f t="shared" si="90"/>
        <v>7.5</v>
      </c>
      <c r="H3787" s="42">
        <f t="shared" si="90"/>
        <v>9</v>
      </c>
      <c r="I3787" s="42">
        <f t="shared" si="90"/>
        <v>10.5</v>
      </c>
      <c r="J3787" s="42">
        <f t="shared" si="90"/>
        <v>12</v>
      </c>
      <c r="K3787" s="42">
        <f t="shared" si="90"/>
        <v>13.5</v>
      </c>
      <c r="L3787" s="42">
        <v>15</v>
      </c>
    </row>
    <row r="3788" spans="1:12" ht="12.75">
      <c r="A3788" s="41">
        <v>36317</v>
      </c>
      <c r="B3788" s="41" t="s">
        <v>2488</v>
      </c>
      <c r="C3788" s="42">
        <f t="shared" si="89"/>
        <v>0.9</v>
      </c>
      <c r="D3788" s="42">
        <f t="shared" si="90"/>
        <v>1.8</v>
      </c>
      <c r="E3788" s="42">
        <f t="shared" si="90"/>
        <v>2.7</v>
      </c>
      <c r="F3788" s="42">
        <f t="shared" si="90"/>
        <v>3.6</v>
      </c>
      <c r="G3788" s="42">
        <f t="shared" si="90"/>
        <v>4.5</v>
      </c>
      <c r="H3788" s="42">
        <f t="shared" si="90"/>
        <v>5.4</v>
      </c>
      <c r="I3788" s="42">
        <f t="shared" si="90"/>
        <v>6.3000000000000007</v>
      </c>
      <c r="J3788" s="42">
        <f t="shared" si="90"/>
        <v>7.2000000000000011</v>
      </c>
      <c r="K3788" s="42">
        <f t="shared" si="90"/>
        <v>8.1000000000000014</v>
      </c>
      <c r="L3788" s="42">
        <v>9</v>
      </c>
    </row>
    <row r="3789" spans="1:12" ht="12.75">
      <c r="A3789" s="94" t="s">
        <v>2489</v>
      </c>
      <c r="B3789" s="94"/>
      <c r="C3789" s="43">
        <f>SUM(C3779:C3788)</f>
        <v>21.65</v>
      </c>
      <c r="D3789" s="43">
        <f t="shared" ref="D3789:L3789" si="91">SUM(D3779:D3788)</f>
        <v>43.3</v>
      </c>
      <c r="E3789" s="43">
        <f t="shared" si="91"/>
        <v>64.95</v>
      </c>
      <c r="F3789" s="43">
        <f t="shared" si="91"/>
        <v>86.6</v>
      </c>
      <c r="G3789" s="43">
        <f t="shared" si="91"/>
        <v>108.25</v>
      </c>
      <c r="H3789" s="43">
        <f t="shared" si="91"/>
        <v>129.9</v>
      </c>
      <c r="I3789" s="43">
        <f t="shared" si="91"/>
        <v>151.55000000000001</v>
      </c>
      <c r="J3789" s="43">
        <f t="shared" si="91"/>
        <v>173.20000000000002</v>
      </c>
      <c r="K3789" s="43">
        <f t="shared" si="91"/>
        <v>194.85000000000002</v>
      </c>
      <c r="L3789" s="43">
        <f t="shared" si="91"/>
        <v>216.5</v>
      </c>
    </row>
    <row r="3790" spans="1:12" ht="12.75">
      <c r="A3790" s="95" t="s">
        <v>2490</v>
      </c>
      <c r="B3790" s="95"/>
      <c r="C3790" s="95"/>
      <c r="D3790" s="95"/>
      <c r="E3790" s="95"/>
      <c r="F3790" s="95"/>
      <c r="G3790" s="95"/>
      <c r="H3790" s="95"/>
      <c r="I3790" s="95"/>
      <c r="J3790" s="95"/>
      <c r="K3790" s="95"/>
      <c r="L3790" s="95"/>
    </row>
    <row r="3791" spans="1:12" ht="12.75">
      <c r="A3791" s="41">
        <v>36318</v>
      </c>
      <c r="B3791" s="41" t="s">
        <v>2491</v>
      </c>
      <c r="C3791" s="42">
        <f t="shared" ref="C3791:C3792" si="92">$L3791/10</f>
        <v>1.3</v>
      </c>
      <c r="D3791" s="42">
        <f t="shared" ref="D3791:D3792" si="93">$L3791/10+C3791</f>
        <v>2.6</v>
      </c>
      <c r="E3791" s="42">
        <f t="shared" ref="E3791:K3792" si="94">$L3791/10+D3791</f>
        <v>3.9000000000000004</v>
      </c>
      <c r="F3791" s="42">
        <f t="shared" si="94"/>
        <v>5.2</v>
      </c>
      <c r="G3791" s="42">
        <f t="shared" si="94"/>
        <v>6.5</v>
      </c>
      <c r="H3791" s="42">
        <f t="shared" si="94"/>
        <v>7.8</v>
      </c>
      <c r="I3791" s="42">
        <f t="shared" si="94"/>
        <v>9.1</v>
      </c>
      <c r="J3791" s="42">
        <f t="shared" si="94"/>
        <v>10.4</v>
      </c>
      <c r="K3791" s="42">
        <f t="shared" si="94"/>
        <v>11.700000000000001</v>
      </c>
      <c r="L3791" s="42">
        <v>13</v>
      </c>
    </row>
    <row r="3792" spans="1:12" ht="12.75">
      <c r="A3792" s="41">
        <v>36319</v>
      </c>
      <c r="B3792" s="41" t="s">
        <v>2492</v>
      </c>
      <c r="C3792" s="42">
        <f t="shared" si="92"/>
        <v>1.5</v>
      </c>
      <c r="D3792" s="42">
        <f t="shared" si="93"/>
        <v>3</v>
      </c>
      <c r="E3792" s="42">
        <f t="shared" si="94"/>
        <v>4.5</v>
      </c>
      <c r="F3792" s="42">
        <f t="shared" si="94"/>
        <v>6</v>
      </c>
      <c r="G3792" s="42">
        <f t="shared" si="94"/>
        <v>7.5</v>
      </c>
      <c r="H3792" s="42">
        <f t="shared" si="94"/>
        <v>9</v>
      </c>
      <c r="I3792" s="42">
        <f t="shared" si="94"/>
        <v>10.5</v>
      </c>
      <c r="J3792" s="42">
        <f t="shared" si="94"/>
        <v>12</v>
      </c>
      <c r="K3792" s="42">
        <f t="shared" si="94"/>
        <v>13.5</v>
      </c>
      <c r="L3792" s="42">
        <v>15</v>
      </c>
    </row>
    <row r="3793" spans="1:12" ht="12.75">
      <c r="A3793" s="94" t="s">
        <v>2493</v>
      </c>
      <c r="B3793" s="94"/>
      <c r="C3793" s="43">
        <f t="shared" ref="C3793:L3793" si="95">SUM(C3791:C3792)</f>
        <v>2.8</v>
      </c>
      <c r="D3793" s="43">
        <f t="shared" si="95"/>
        <v>5.6</v>
      </c>
      <c r="E3793" s="43">
        <f t="shared" si="95"/>
        <v>8.4</v>
      </c>
      <c r="F3793" s="43">
        <f t="shared" si="95"/>
        <v>11.2</v>
      </c>
      <c r="G3793" s="43">
        <f t="shared" si="95"/>
        <v>14</v>
      </c>
      <c r="H3793" s="43">
        <f t="shared" si="95"/>
        <v>16.8</v>
      </c>
      <c r="I3793" s="43">
        <f t="shared" si="95"/>
        <v>19.600000000000001</v>
      </c>
      <c r="J3793" s="43">
        <f t="shared" si="95"/>
        <v>22.4</v>
      </c>
      <c r="K3793" s="43">
        <f t="shared" si="95"/>
        <v>25.200000000000003</v>
      </c>
      <c r="L3793" s="43">
        <f t="shared" si="95"/>
        <v>28</v>
      </c>
    </row>
    <row r="3794" spans="1:12" ht="12.75">
      <c r="A3794" s="95" t="s">
        <v>2494</v>
      </c>
      <c r="B3794" s="95"/>
      <c r="C3794" s="95"/>
      <c r="D3794" s="95"/>
      <c r="E3794" s="95"/>
      <c r="F3794" s="95"/>
      <c r="G3794" s="95"/>
      <c r="H3794" s="95"/>
      <c r="I3794" s="95"/>
      <c r="J3794" s="95"/>
      <c r="K3794" s="95"/>
      <c r="L3794" s="95"/>
    </row>
    <row r="3795" spans="1:12" ht="12.75">
      <c r="A3795" s="41">
        <v>36320</v>
      </c>
      <c r="B3795" s="41" t="s">
        <v>2495</v>
      </c>
      <c r="C3795" s="42">
        <f t="shared" ref="C3795:C3801" si="96">$L3795/10</f>
        <v>0.05</v>
      </c>
      <c r="D3795" s="42">
        <f t="shared" ref="D3795:K3801" si="97">$L3795/10+C3795</f>
        <v>0.1</v>
      </c>
      <c r="E3795" s="42">
        <f t="shared" si="97"/>
        <v>0.15000000000000002</v>
      </c>
      <c r="F3795" s="42">
        <f t="shared" si="97"/>
        <v>0.2</v>
      </c>
      <c r="G3795" s="42">
        <f t="shared" si="97"/>
        <v>0.25</v>
      </c>
      <c r="H3795" s="42">
        <f t="shared" si="97"/>
        <v>0.3</v>
      </c>
      <c r="I3795" s="42">
        <f t="shared" si="97"/>
        <v>0.35</v>
      </c>
      <c r="J3795" s="42">
        <f t="shared" si="97"/>
        <v>0.39999999999999997</v>
      </c>
      <c r="K3795" s="42">
        <f t="shared" si="97"/>
        <v>0.44999999999999996</v>
      </c>
      <c r="L3795" s="42">
        <v>0.5</v>
      </c>
    </row>
    <row r="3796" spans="1:12" ht="12.75">
      <c r="A3796" s="41">
        <v>36321</v>
      </c>
      <c r="B3796" s="41" t="s">
        <v>2496</v>
      </c>
      <c r="C3796" s="42">
        <f t="shared" si="96"/>
        <v>0.25</v>
      </c>
      <c r="D3796" s="42">
        <f t="shared" si="97"/>
        <v>0.5</v>
      </c>
      <c r="E3796" s="42">
        <f t="shared" si="97"/>
        <v>0.75</v>
      </c>
      <c r="F3796" s="42">
        <f t="shared" si="97"/>
        <v>1</v>
      </c>
      <c r="G3796" s="42">
        <f t="shared" si="97"/>
        <v>1.25</v>
      </c>
      <c r="H3796" s="42">
        <f t="shared" si="97"/>
        <v>1.5</v>
      </c>
      <c r="I3796" s="42">
        <f t="shared" si="97"/>
        <v>1.75</v>
      </c>
      <c r="J3796" s="42">
        <f t="shared" si="97"/>
        <v>2</v>
      </c>
      <c r="K3796" s="42">
        <f t="shared" si="97"/>
        <v>2.25</v>
      </c>
      <c r="L3796" s="42">
        <v>2.5</v>
      </c>
    </row>
    <row r="3797" spans="1:12" ht="12.75">
      <c r="A3797" s="41">
        <v>36322</v>
      </c>
      <c r="B3797" s="41" t="s">
        <v>2497</v>
      </c>
      <c r="C3797" s="42">
        <f t="shared" si="96"/>
        <v>0.5</v>
      </c>
      <c r="D3797" s="42">
        <f t="shared" si="97"/>
        <v>1</v>
      </c>
      <c r="E3797" s="42">
        <f t="shared" si="97"/>
        <v>1.5</v>
      </c>
      <c r="F3797" s="42">
        <f t="shared" si="97"/>
        <v>2</v>
      </c>
      <c r="G3797" s="42">
        <f t="shared" si="97"/>
        <v>2.5</v>
      </c>
      <c r="H3797" s="42">
        <f t="shared" si="97"/>
        <v>3</v>
      </c>
      <c r="I3797" s="42">
        <f t="shared" si="97"/>
        <v>3.5</v>
      </c>
      <c r="J3797" s="42">
        <f t="shared" si="97"/>
        <v>4</v>
      </c>
      <c r="K3797" s="42">
        <f t="shared" si="97"/>
        <v>4.5</v>
      </c>
      <c r="L3797" s="42">
        <v>5</v>
      </c>
    </row>
    <row r="3798" spans="1:12" ht="12.75">
      <c r="A3798" s="41">
        <v>36323</v>
      </c>
      <c r="B3798" s="41" t="s">
        <v>2498</v>
      </c>
      <c r="C3798" s="42">
        <f t="shared" si="96"/>
        <v>9.6</v>
      </c>
      <c r="D3798" s="42">
        <f t="shared" si="97"/>
        <v>19.2</v>
      </c>
      <c r="E3798" s="42">
        <f t="shared" si="97"/>
        <v>28.799999999999997</v>
      </c>
      <c r="F3798" s="42">
        <f t="shared" si="97"/>
        <v>38.4</v>
      </c>
      <c r="G3798" s="42">
        <f t="shared" si="97"/>
        <v>48</v>
      </c>
      <c r="H3798" s="42">
        <f t="shared" si="97"/>
        <v>57.6</v>
      </c>
      <c r="I3798" s="42">
        <f t="shared" si="97"/>
        <v>67.2</v>
      </c>
      <c r="J3798" s="42">
        <f t="shared" si="97"/>
        <v>76.8</v>
      </c>
      <c r="K3798" s="42">
        <f t="shared" si="97"/>
        <v>86.399999999999991</v>
      </c>
      <c r="L3798" s="42">
        <v>96</v>
      </c>
    </row>
    <row r="3799" spans="1:12" ht="12.75">
      <c r="A3799" s="41">
        <v>36324</v>
      </c>
      <c r="B3799" s="41" t="s">
        <v>2481</v>
      </c>
      <c r="C3799" s="42">
        <f t="shared" si="96"/>
        <v>1.35</v>
      </c>
      <c r="D3799" s="42">
        <f t="shared" si="97"/>
        <v>2.7</v>
      </c>
      <c r="E3799" s="42">
        <f t="shared" si="97"/>
        <v>4.0500000000000007</v>
      </c>
      <c r="F3799" s="42">
        <f t="shared" si="97"/>
        <v>5.4</v>
      </c>
      <c r="G3799" s="42">
        <f t="shared" si="97"/>
        <v>6.75</v>
      </c>
      <c r="H3799" s="42">
        <f t="shared" si="97"/>
        <v>8.1</v>
      </c>
      <c r="I3799" s="42">
        <f t="shared" si="97"/>
        <v>9.4499999999999993</v>
      </c>
      <c r="J3799" s="42">
        <f t="shared" si="97"/>
        <v>10.799999999999999</v>
      </c>
      <c r="K3799" s="42">
        <f t="shared" si="97"/>
        <v>12.149999999999999</v>
      </c>
      <c r="L3799" s="42">
        <v>13.5</v>
      </c>
    </row>
    <row r="3800" spans="1:12" ht="12.75">
      <c r="A3800" s="41">
        <v>36325</v>
      </c>
      <c r="B3800" s="41" t="s">
        <v>2499</v>
      </c>
      <c r="C3800" s="42">
        <f t="shared" si="96"/>
        <v>1</v>
      </c>
      <c r="D3800" s="42">
        <f t="shared" si="97"/>
        <v>2</v>
      </c>
      <c r="E3800" s="42">
        <f t="shared" si="97"/>
        <v>3</v>
      </c>
      <c r="F3800" s="42">
        <f t="shared" si="97"/>
        <v>4</v>
      </c>
      <c r="G3800" s="42">
        <f t="shared" si="97"/>
        <v>5</v>
      </c>
      <c r="H3800" s="42">
        <f t="shared" si="97"/>
        <v>6</v>
      </c>
      <c r="I3800" s="42">
        <f t="shared" si="97"/>
        <v>7</v>
      </c>
      <c r="J3800" s="42">
        <f t="shared" si="97"/>
        <v>8</v>
      </c>
      <c r="K3800" s="42">
        <f t="shared" si="97"/>
        <v>9</v>
      </c>
      <c r="L3800" s="42">
        <v>10</v>
      </c>
    </row>
    <row r="3801" spans="1:12" ht="12.75">
      <c r="A3801" s="41">
        <v>36326</v>
      </c>
      <c r="B3801" s="41" t="s">
        <v>2500</v>
      </c>
      <c r="C3801" s="42">
        <f t="shared" si="96"/>
        <v>0.3</v>
      </c>
      <c r="D3801" s="42">
        <f t="shared" si="97"/>
        <v>0.6</v>
      </c>
      <c r="E3801" s="42">
        <f t="shared" si="97"/>
        <v>0.89999999999999991</v>
      </c>
      <c r="F3801" s="42">
        <f t="shared" si="97"/>
        <v>1.2</v>
      </c>
      <c r="G3801" s="42">
        <f t="shared" si="97"/>
        <v>1.5</v>
      </c>
      <c r="H3801" s="42">
        <f t="shared" si="97"/>
        <v>1.8</v>
      </c>
      <c r="I3801" s="42">
        <f t="shared" si="97"/>
        <v>2.1</v>
      </c>
      <c r="J3801" s="42">
        <f t="shared" si="97"/>
        <v>2.4</v>
      </c>
      <c r="K3801" s="42">
        <f t="shared" si="97"/>
        <v>2.6999999999999997</v>
      </c>
      <c r="L3801" s="42">
        <v>3</v>
      </c>
    </row>
    <row r="3802" spans="1:12" ht="12.75">
      <c r="A3802" s="94" t="s">
        <v>2501</v>
      </c>
      <c r="B3802" s="94"/>
      <c r="C3802" s="43">
        <f>SUM(C3795:C3801)</f>
        <v>13.05</v>
      </c>
      <c r="D3802" s="43">
        <f t="shared" ref="D3802:L3802" si="98">SUM(D3795:D3801)</f>
        <v>26.1</v>
      </c>
      <c r="E3802" s="43">
        <f t="shared" si="98"/>
        <v>39.15</v>
      </c>
      <c r="F3802" s="43">
        <f t="shared" si="98"/>
        <v>52.2</v>
      </c>
      <c r="G3802" s="43">
        <f t="shared" si="98"/>
        <v>65.25</v>
      </c>
      <c r="H3802" s="43">
        <f t="shared" si="98"/>
        <v>78.3</v>
      </c>
      <c r="I3802" s="43">
        <f t="shared" si="98"/>
        <v>91.35</v>
      </c>
      <c r="J3802" s="43">
        <f t="shared" si="98"/>
        <v>104.4</v>
      </c>
      <c r="K3802" s="43">
        <f t="shared" si="98"/>
        <v>117.45</v>
      </c>
      <c r="L3802" s="43">
        <f t="shared" si="98"/>
        <v>130.5</v>
      </c>
    </row>
    <row r="3803" spans="1:12" ht="12.75">
      <c r="A3803" s="95" t="s">
        <v>2502</v>
      </c>
      <c r="B3803" s="95"/>
      <c r="C3803" s="95"/>
      <c r="D3803" s="95"/>
      <c r="E3803" s="95"/>
      <c r="F3803" s="95"/>
      <c r="G3803" s="95"/>
      <c r="H3803" s="95"/>
      <c r="I3803" s="95"/>
      <c r="J3803" s="95"/>
      <c r="K3803" s="95"/>
      <c r="L3803" s="95"/>
    </row>
    <row r="3804" spans="1:12" ht="12.75">
      <c r="A3804" s="41">
        <v>36327</v>
      </c>
      <c r="B3804" s="41" t="s">
        <v>2503</v>
      </c>
      <c r="C3804" s="42">
        <f t="shared" ref="C3804:C3805" si="99">$L3804/10</f>
        <v>1.1499412962808628</v>
      </c>
      <c r="D3804" s="42">
        <f t="shared" ref="D3804:D3805" si="100">$L3804/10+C3804</f>
        <v>2.2998825925617257</v>
      </c>
      <c r="E3804" s="42">
        <f t="shared" ref="E3804:K3805" si="101">$L3804/10+D3804</f>
        <v>3.4498238888425883</v>
      </c>
      <c r="F3804" s="42">
        <f t="shared" si="101"/>
        <v>4.5997651851234513</v>
      </c>
      <c r="G3804" s="42">
        <f t="shared" si="101"/>
        <v>5.7497064814043144</v>
      </c>
      <c r="H3804" s="42">
        <f t="shared" si="101"/>
        <v>6.8996477776851775</v>
      </c>
      <c r="I3804" s="42">
        <f t="shared" si="101"/>
        <v>8.0495890739660396</v>
      </c>
      <c r="J3804" s="42">
        <f t="shared" si="101"/>
        <v>9.1995303702469027</v>
      </c>
      <c r="K3804" s="42">
        <f t="shared" si="101"/>
        <v>10.349471666527766</v>
      </c>
      <c r="L3804" s="42">
        <v>11.499412962808629</v>
      </c>
    </row>
    <row r="3805" spans="1:12" ht="12.75">
      <c r="A3805" s="41">
        <v>36328</v>
      </c>
      <c r="B3805" s="41" t="s">
        <v>2504</v>
      </c>
      <c r="C3805" s="42">
        <f t="shared" si="99"/>
        <v>1</v>
      </c>
      <c r="D3805" s="42">
        <f t="shared" si="100"/>
        <v>2</v>
      </c>
      <c r="E3805" s="42">
        <f t="shared" si="101"/>
        <v>3</v>
      </c>
      <c r="F3805" s="42">
        <f t="shared" si="101"/>
        <v>4</v>
      </c>
      <c r="G3805" s="42">
        <f t="shared" si="101"/>
        <v>5</v>
      </c>
      <c r="H3805" s="42">
        <f t="shared" si="101"/>
        <v>6</v>
      </c>
      <c r="I3805" s="42">
        <f t="shared" si="101"/>
        <v>7</v>
      </c>
      <c r="J3805" s="42">
        <f t="shared" si="101"/>
        <v>8</v>
      </c>
      <c r="K3805" s="42">
        <f t="shared" si="101"/>
        <v>9</v>
      </c>
      <c r="L3805" s="42">
        <v>10</v>
      </c>
    </row>
    <row r="3806" spans="1:12" ht="12.75">
      <c r="A3806" s="94" t="s">
        <v>2505</v>
      </c>
      <c r="B3806" s="94"/>
      <c r="C3806" s="43">
        <f t="shared" ref="C3806:L3806" si="102">SUM(C3804:C3805)</f>
        <v>2.1499412962808631</v>
      </c>
      <c r="D3806" s="43">
        <f t="shared" si="102"/>
        <v>4.2998825925617261</v>
      </c>
      <c r="E3806" s="43">
        <f t="shared" si="102"/>
        <v>6.4498238888425883</v>
      </c>
      <c r="F3806" s="43">
        <f t="shared" si="102"/>
        <v>8.5997651851234522</v>
      </c>
      <c r="G3806" s="43">
        <f t="shared" si="102"/>
        <v>10.749706481404314</v>
      </c>
      <c r="H3806" s="43">
        <f t="shared" si="102"/>
        <v>12.899647777685178</v>
      </c>
      <c r="I3806" s="43">
        <f t="shared" si="102"/>
        <v>15.04958907396604</v>
      </c>
      <c r="J3806" s="43">
        <f t="shared" si="102"/>
        <v>17.199530370246904</v>
      </c>
      <c r="K3806" s="43">
        <f t="shared" si="102"/>
        <v>19.349471666527766</v>
      </c>
      <c r="L3806" s="43">
        <f t="shared" si="102"/>
        <v>21.499412962808627</v>
      </c>
    </row>
    <row r="3807" spans="1:12" ht="12.75">
      <c r="A3807" s="95" t="s">
        <v>2506</v>
      </c>
      <c r="B3807" s="95"/>
      <c r="C3807" s="95"/>
      <c r="D3807" s="95"/>
      <c r="E3807" s="95"/>
      <c r="F3807" s="95"/>
      <c r="G3807" s="95"/>
      <c r="H3807" s="95"/>
      <c r="I3807" s="95"/>
      <c r="J3807" s="95"/>
      <c r="K3807" s="95"/>
      <c r="L3807" s="95"/>
    </row>
    <row r="3808" spans="1:12" ht="12.75">
      <c r="A3808" s="41">
        <v>36329</v>
      </c>
      <c r="B3808" s="41" t="s">
        <v>2507</v>
      </c>
      <c r="C3808" s="42">
        <f t="shared" ref="C3808:C3811" si="103">$L3808/10</f>
        <v>3.9</v>
      </c>
      <c r="D3808" s="42">
        <f t="shared" ref="D3808:K3811" si="104">$L3808/10+C3808</f>
        <v>7.8</v>
      </c>
      <c r="E3808" s="42">
        <f t="shared" si="104"/>
        <v>11.7</v>
      </c>
      <c r="F3808" s="42">
        <f t="shared" si="104"/>
        <v>15.6</v>
      </c>
      <c r="G3808" s="42">
        <f t="shared" si="104"/>
        <v>19.5</v>
      </c>
      <c r="H3808" s="42">
        <f t="shared" si="104"/>
        <v>23.4</v>
      </c>
      <c r="I3808" s="42">
        <f t="shared" si="104"/>
        <v>27.299999999999997</v>
      </c>
      <c r="J3808" s="42">
        <f t="shared" si="104"/>
        <v>31.199999999999996</v>
      </c>
      <c r="K3808" s="42">
        <f t="shared" si="104"/>
        <v>35.099999999999994</v>
      </c>
      <c r="L3808" s="42">
        <v>39</v>
      </c>
    </row>
    <row r="3809" spans="1:12" ht="12.75">
      <c r="A3809" s="41">
        <v>36330</v>
      </c>
      <c r="B3809" s="41" t="s">
        <v>2507</v>
      </c>
      <c r="C3809" s="42">
        <f t="shared" si="103"/>
        <v>3.8</v>
      </c>
      <c r="D3809" s="42">
        <f t="shared" si="104"/>
        <v>7.6</v>
      </c>
      <c r="E3809" s="42">
        <f t="shared" si="104"/>
        <v>11.399999999999999</v>
      </c>
      <c r="F3809" s="42">
        <f t="shared" si="104"/>
        <v>15.2</v>
      </c>
      <c r="G3809" s="42">
        <f t="shared" si="104"/>
        <v>19</v>
      </c>
      <c r="H3809" s="42">
        <f t="shared" si="104"/>
        <v>22.8</v>
      </c>
      <c r="I3809" s="42">
        <f t="shared" si="104"/>
        <v>26.6</v>
      </c>
      <c r="J3809" s="42">
        <f t="shared" si="104"/>
        <v>30.400000000000002</v>
      </c>
      <c r="K3809" s="42">
        <f t="shared" si="104"/>
        <v>34.200000000000003</v>
      </c>
      <c r="L3809" s="42">
        <v>38</v>
      </c>
    </row>
    <row r="3810" spans="1:12" ht="12.75">
      <c r="A3810" s="41">
        <v>36331</v>
      </c>
      <c r="B3810" s="41" t="s">
        <v>2508</v>
      </c>
      <c r="C3810" s="42">
        <f t="shared" si="103"/>
        <v>0.4</v>
      </c>
      <c r="D3810" s="42">
        <f t="shared" si="104"/>
        <v>0.8</v>
      </c>
      <c r="E3810" s="42">
        <f t="shared" ref="E3810:K3811" si="105">$L3810/10+D3810</f>
        <v>1.2000000000000002</v>
      </c>
      <c r="F3810" s="42">
        <f t="shared" si="105"/>
        <v>1.6</v>
      </c>
      <c r="G3810" s="42">
        <f t="shared" si="105"/>
        <v>2</v>
      </c>
      <c r="H3810" s="42">
        <f t="shared" si="105"/>
        <v>2.4</v>
      </c>
      <c r="I3810" s="42">
        <f t="shared" si="105"/>
        <v>2.8</v>
      </c>
      <c r="J3810" s="42">
        <f t="shared" si="105"/>
        <v>3.1999999999999997</v>
      </c>
      <c r="K3810" s="42">
        <f t="shared" si="105"/>
        <v>3.5999999999999996</v>
      </c>
      <c r="L3810" s="42">
        <v>4</v>
      </c>
    </row>
    <row r="3811" spans="1:12" ht="12.75">
      <c r="A3811" s="41">
        <v>36332</v>
      </c>
      <c r="B3811" s="41" t="s">
        <v>2509</v>
      </c>
      <c r="C3811" s="42">
        <f t="shared" si="103"/>
        <v>3.5</v>
      </c>
      <c r="D3811" s="42">
        <f t="shared" si="104"/>
        <v>7</v>
      </c>
      <c r="E3811" s="42">
        <f t="shared" si="105"/>
        <v>10.5</v>
      </c>
      <c r="F3811" s="42">
        <f t="shared" si="105"/>
        <v>14</v>
      </c>
      <c r="G3811" s="42">
        <f t="shared" si="105"/>
        <v>17.5</v>
      </c>
      <c r="H3811" s="42">
        <f t="shared" si="105"/>
        <v>21</v>
      </c>
      <c r="I3811" s="42">
        <f t="shared" si="105"/>
        <v>24.5</v>
      </c>
      <c r="J3811" s="42">
        <f t="shared" si="105"/>
        <v>28</v>
      </c>
      <c r="K3811" s="42">
        <f t="shared" si="105"/>
        <v>31.5</v>
      </c>
      <c r="L3811" s="42">
        <v>35</v>
      </c>
    </row>
    <row r="3812" spans="1:12" ht="12.75">
      <c r="A3812" s="94" t="s">
        <v>2510</v>
      </c>
      <c r="B3812" s="94"/>
      <c r="C3812" s="43">
        <f>SUM(C3808:C3811)</f>
        <v>11.6</v>
      </c>
      <c r="D3812" s="43">
        <f t="shared" ref="D3812:L3812" si="106">SUM(D3808:D3811)</f>
        <v>23.2</v>
      </c>
      <c r="E3812" s="43">
        <f t="shared" si="106"/>
        <v>34.799999999999997</v>
      </c>
      <c r="F3812" s="43">
        <f t="shared" si="106"/>
        <v>46.4</v>
      </c>
      <c r="G3812" s="43">
        <f t="shared" si="106"/>
        <v>58</v>
      </c>
      <c r="H3812" s="43">
        <f t="shared" si="106"/>
        <v>69.599999999999994</v>
      </c>
      <c r="I3812" s="43">
        <f t="shared" si="106"/>
        <v>81.199999999999989</v>
      </c>
      <c r="J3812" s="43">
        <f t="shared" si="106"/>
        <v>92.8</v>
      </c>
      <c r="K3812" s="43">
        <f t="shared" si="106"/>
        <v>104.39999999999999</v>
      </c>
      <c r="L3812" s="43">
        <f t="shared" si="106"/>
        <v>116</v>
      </c>
    </row>
    <row r="3813" spans="1:12" ht="12.75">
      <c r="A3813" s="94" t="s">
        <v>2511</v>
      </c>
      <c r="B3813" s="94"/>
      <c r="C3813" s="94"/>
      <c r="D3813" s="94"/>
      <c r="E3813" s="94"/>
      <c r="F3813" s="94"/>
      <c r="G3813" s="94"/>
      <c r="H3813" s="94"/>
      <c r="I3813" s="94"/>
      <c r="J3813" s="94"/>
      <c r="K3813" s="94"/>
      <c r="L3813" s="94"/>
    </row>
    <row r="3814" spans="1:12" ht="12.75">
      <c r="A3814" s="41">
        <v>36333</v>
      </c>
      <c r="B3814" s="41" t="s">
        <v>2512</v>
      </c>
      <c r="C3814" s="42">
        <v>1.05</v>
      </c>
      <c r="D3814" s="42">
        <v>2.1</v>
      </c>
      <c r="E3814" s="42">
        <v>3.1500000000000004</v>
      </c>
      <c r="F3814" s="42">
        <v>4.2</v>
      </c>
      <c r="G3814" s="42">
        <v>5.25</v>
      </c>
      <c r="H3814" s="42">
        <v>6.3</v>
      </c>
      <c r="I3814" s="42">
        <v>7.35</v>
      </c>
      <c r="J3814" s="42">
        <v>8.4</v>
      </c>
      <c r="K3814" s="42">
        <v>9.4500000000000011</v>
      </c>
      <c r="L3814" s="42">
        <v>10.5</v>
      </c>
    </row>
    <row r="3815" spans="1:12" ht="12.75">
      <c r="A3815" s="94" t="s">
        <v>2510</v>
      </c>
      <c r="B3815" s="94"/>
      <c r="C3815" s="43">
        <f>C3814</f>
        <v>1.05</v>
      </c>
      <c r="D3815" s="43">
        <f t="shared" ref="D3815:L3815" si="107">D3814</f>
        <v>2.1</v>
      </c>
      <c r="E3815" s="43">
        <f t="shared" si="107"/>
        <v>3.1500000000000004</v>
      </c>
      <c r="F3815" s="43">
        <f t="shared" si="107"/>
        <v>4.2</v>
      </c>
      <c r="G3815" s="43">
        <f t="shared" si="107"/>
        <v>5.25</v>
      </c>
      <c r="H3815" s="43">
        <f t="shared" si="107"/>
        <v>6.3</v>
      </c>
      <c r="I3815" s="43">
        <f t="shared" si="107"/>
        <v>7.35</v>
      </c>
      <c r="J3815" s="43">
        <f t="shared" si="107"/>
        <v>8.4</v>
      </c>
      <c r="K3815" s="43">
        <f t="shared" si="107"/>
        <v>9.4500000000000011</v>
      </c>
      <c r="L3815" s="43">
        <f t="shared" si="107"/>
        <v>10.5</v>
      </c>
    </row>
    <row r="3816" spans="1:12" ht="12.75">
      <c r="A3816" s="94" t="s">
        <v>2513</v>
      </c>
      <c r="B3816" s="94"/>
      <c r="C3816" s="43">
        <f>SUM(C3789+C3793+C3802+C3806+C3812+C3815)</f>
        <v>52.299941296280863</v>
      </c>
      <c r="D3816" s="43">
        <f t="shared" ref="D3816:L3816" si="108">SUM(D3789+D3793+D3802+D3806+D3812+D3815)</f>
        <v>104.59988259256173</v>
      </c>
      <c r="E3816" s="43">
        <f t="shared" si="108"/>
        <v>156.89982388884258</v>
      </c>
      <c r="F3816" s="43">
        <f t="shared" si="108"/>
        <v>209.19976518512345</v>
      </c>
      <c r="G3816" s="43">
        <f t="shared" si="108"/>
        <v>261.4997064814043</v>
      </c>
      <c r="H3816" s="43">
        <f t="shared" si="108"/>
        <v>313.79964777768515</v>
      </c>
      <c r="I3816" s="43">
        <f t="shared" si="108"/>
        <v>366.09958907396606</v>
      </c>
      <c r="J3816" s="43">
        <f t="shared" si="108"/>
        <v>418.39953037024691</v>
      </c>
      <c r="K3816" s="43">
        <f t="shared" si="108"/>
        <v>470.69947166652776</v>
      </c>
      <c r="L3816" s="43">
        <f t="shared" si="108"/>
        <v>522.99941296280861</v>
      </c>
    </row>
    <row r="3817" spans="1:12" ht="12.75">
      <c r="A3817" s="95" t="s">
        <v>2514</v>
      </c>
      <c r="B3817" s="95"/>
      <c r="C3817" s="95"/>
      <c r="D3817" s="95"/>
      <c r="E3817" s="95"/>
      <c r="F3817" s="95"/>
      <c r="G3817" s="95"/>
      <c r="H3817" s="95"/>
      <c r="I3817" s="95"/>
      <c r="J3817" s="95"/>
      <c r="K3817" s="95"/>
      <c r="L3817" s="95"/>
    </row>
    <row r="3818" spans="1:12" ht="12.75">
      <c r="A3818" s="95" t="s">
        <v>2515</v>
      </c>
      <c r="B3818" s="95"/>
      <c r="C3818" s="95"/>
      <c r="D3818" s="95"/>
      <c r="E3818" s="95"/>
      <c r="F3818" s="95"/>
      <c r="G3818" s="95"/>
      <c r="H3818" s="95"/>
      <c r="I3818" s="95"/>
      <c r="J3818" s="95"/>
      <c r="K3818" s="95"/>
      <c r="L3818" s="95"/>
    </row>
    <row r="3819" spans="1:12" ht="12.75">
      <c r="A3819" s="41">
        <v>36334</v>
      </c>
      <c r="B3819" s="49" t="s">
        <v>2516</v>
      </c>
      <c r="C3819" s="46">
        <v>3.5600498562273139E-2</v>
      </c>
      <c r="D3819" s="46">
        <v>7.1200997124546278E-2</v>
      </c>
      <c r="E3819" s="46">
        <v>0.10680149568681942</v>
      </c>
      <c r="F3819" s="46">
        <v>0.14240199424909256</v>
      </c>
      <c r="G3819" s="46">
        <v>0.17800249281136571</v>
      </c>
      <c r="H3819" s="46">
        <v>0.21360299137363883</v>
      </c>
      <c r="I3819" s="46">
        <v>0.24920348993591196</v>
      </c>
      <c r="J3819" s="46">
        <v>0.28480398849818511</v>
      </c>
      <c r="K3819" s="46">
        <v>0.32040448706045827</v>
      </c>
      <c r="L3819" s="47">
        <v>0.32040448706045827</v>
      </c>
    </row>
    <row r="3820" spans="1:12" ht="12.75">
      <c r="A3820" s="41">
        <v>36335</v>
      </c>
      <c r="B3820" s="49" t="s">
        <v>2516</v>
      </c>
      <c r="C3820" s="47">
        <v>2.4000000000000003E-4</v>
      </c>
      <c r="D3820" s="47">
        <v>4.8000000000000007E-4</v>
      </c>
      <c r="E3820" s="47">
        <v>7.2000000000000015E-4</v>
      </c>
      <c r="F3820" s="47">
        <v>9.6000000000000013E-4</v>
      </c>
      <c r="G3820" s="47">
        <v>1.2000000000000001E-3</v>
      </c>
      <c r="H3820" s="47">
        <v>1.4400000000000001E-3</v>
      </c>
      <c r="I3820" s="47">
        <v>1.6800000000000001E-3</v>
      </c>
      <c r="J3820" s="47">
        <v>1.9200000000000003E-3</v>
      </c>
      <c r="K3820" s="47">
        <v>2.16E-3</v>
      </c>
      <c r="L3820" s="47">
        <v>2.4000000000000002E-3</v>
      </c>
    </row>
    <row r="3821" spans="1:12" ht="25.5">
      <c r="A3821" s="41">
        <v>36336</v>
      </c>
      <c r="B3821" s="49" t="s">
        <v>2517</v>
      </c>
      <c r="C3821" s="47">
        <v>2.4000000000000003E-4</v>
      </c>
      <c r="D3821" s="47">
        <v>4.8000000000000007E-4</v>
      </c>
      <c r="E3821" s="47">
        <v>7.2000000000000015E-4</v>
      </c>
      <c r="F3821" s="47">
        <v>9.6000000000000013E-4</v>
      </c>
      <c r="G3821" s="47">
        <v>1.2000000000000001E-3</v>
      </c>
      <c r="H3821" s="47">
        <v>1.4400000000000001E-3</v>
      </c>
      <c r="I3821" s="47">
        <v>1.6800000000000001E-3</v>
      </c>
      <c r="J3821" s="47">
        <v>1.9200000000000003E-3</v>
      </c>
      <c r="K3821" s="47">
        <v>2.16E-3</v>
      </c>
      <c r="L3821" s="47">
        <v>2.4000000000000002E-3</v>
      </c>
    </row>
    <row r="3822" spans="1:12" ht="12.75">
      <c r="A3822" s="41">
        <v>36337</v>
      </c>
      <c r="B3822" s="49" t="s">
        <v>2516</v>
      </c>
      <c r="C3822" s="47">
        <v>2.4000000000000003E-4</v>
      </c>
      <c r="D3822" s="47">
        <v>4.8000000000000007E-4</v>
      </c>
      <c r="E3822" s="47">
        <v>7.2000000000000015E-4</v>
      </c>
      <c r="F3822" s="47">
        <v>9.6000000000000013E-4</v>
      </c>
      <c r="G3822" s="47">
        <v>1.2000000000000001E-3</v>
      </c>
      <c r="H3822" s="47">
        <v>1.4400000000000001E-3</v>
      </c>
      <c r="I3822" s="47">
        <v>1.6800000000000001E-3</v>
      </c>
      <c r="J3822" s="47">
        <v>1.9200000000000003E-3</v>
      </c>
      <c r="K3822" s="47">
        <v>2.16E-3</v>
      </c>
      <c r="L3822" s="47">
        <v>2.4000000000000002E-3</v>
      </c>
    </row>
    <row r="3823" spans="1:12" ht="12.75">
      <c r="A3823" s="41">
        <v>36338</v>
      </c>
      <c r="B3823" s="49" t="s">
        <v>2518</v>
      </c>
      <c r="C3823" s="46">
        <v>0</v>
      </c>
      <c r="D3823" s="46">
        <v>0.10680149568681943</v>
      </c>
      <c r="E3823" s="46">
        <v>0.21360299137363886</v>
      </c>
      <c r="F3823" s="46">
        <v>0.21360299137363886</v>
      </c>
      <c r="G3823" s="46">
        <v>0.21360299137363886</v>
      </c>
      <c r="H3823" s="46">
        <v>0.32040448706045832</v>
      </c>
      <c r="I3823" s="46">
        <v>0.32040448706045832</v>
      </c>
      <c r="J3823" s="46">
        <v>0.32040448706045832</v>
      </c>
      <c r="K3823" s="46">
        <v>0.42720598274727772</v>
      </c>
      <c r="L3823" s="47">
        <v>0.53400747843409713</v>
      </c>
    </row>
    <row r="3824" spans="1:12" ht="12.75">
      <c r="A3824" s="41">
        <v>36339</v>
      </c>
      <c r="B3824" s="49" t="s">
        <v>2519</v>
      </c>
      <c r="C3824" s="46">
        <v>0</v>
      </c>
      <c r="D3824" s="46">
        <v>0.10680149568681943</v>
      </c>
      <c r="E3824" s="46">
        <v>0.10680149568681943</v>
      </c>
      <c r="F3824" s="46">
        <v>0.21360299137363886</v>
      </c>
      <c r="G3824" s="46">
        <v>0.21360299137363886</v>
      </c>
      <c r="H3824" s="46">
        <v>0.21360299137363886</v>
      </c>
      <c r="I3824" s="46">
        <v>0.32040448706045827</v>
      </c>
      <c r="J3824" s="46">
        <v>0.32040448706045827</v>
      </c>
      <c r="K3824" s="46">
        <v>0.42720598274727772</v>
      </c>
      <c r="L3824" s="47">
        <v>0.42720598274727772</v>
      </c>
    </row>
    <row r="3825" spans="1:12" ht="25.5">
      <c r="A3825" s="41">
        <v>36340</v>
      </c>
      <c r="B3825" s="49" t="s">
        <v>2520</v>
      </c>
      <c r="C3825" s="46">
        <v>1.1231999999999999E-2</v>
      </c>
      <c r="D3825" s="46">
        <v>2.2463999999999998E-2</v>
      </c>
      <c r="E3825" s="46">
        <v>3.3695999999999997E-2</v>
      </c>
      <c r="F3825" s="46">
        <v>4.4927999999999996E-2</v>
      </c>
      <c r="G3825" s="46">
        <v>5.6160000000000002E-2</v>
      </c>
      <c r="H3825" s="46">
        <v>6.7392000000000007E-2</v>
      </c>
      <c r="I3825" s="46">
        <v>7.8623999999999999E-2</v>
      </c>
      <c r="J3825" s="46">
        <v>8.9856000000000005E-2</v>
      </c>
      <c r="K3825" s="46">
        <v>0.10108800000000001</v>
      </c>
      <c r="L3825" s="47">
        <v>0.11232</v>
      </c>
    </row>
    <row r="3826" spans="1:12" ht="12.75">
      <c r="A3826" s="41">
        <v>36341</v>
      </c>
      <c r="B3826" s="49" t="s">
        <v>2521</v>
      </c>
      <c r="C3826" s="46">
        <v>0.13359840000000001</v>
      </c>
      <c r="D3826" s="46">
        <v>0.26719680000000001</v>
      </c>
      <c r="E3826" s="46">
        <v>0.40079520000000002</v>
      </c>
      <c r="F3826" s="46">
        <v>0.53439360000000002</v>
      </c>
      <c r="G3826" s="46">
        <v>0.66799199999999992</v>
      </c>
      <c r="H3826" s="46">
        <v>0.80159039999999981</v>
      </c>
      <c r="I3826" s="46">
        <v>0.93518879999999982</v>
      </c>
      <c r="J3826" s="46">
        <v>1.0687871999999998</v>
      </c>
      <c r="K3826" s="46">
        <v>1.2023855999999997</v>
      </c>
      <c r="L3826" s="47">
        <v>1.3359839999999996</v>
      </c>
    </row>
    <row r="3827" spans="1:12" ht="12.75">
      <c r="A3827" s="41">
        <v>36342</v>
      </c>
      <c r="B3827" s="49" t="s">
        <v>2522</v>
      </c>
      <c r="C3827" s="46">
        <v>0.48777840000000006</v>
      </c>
      <c r="D3827" s="46">
        <v>0.97555680000000011</v>
      </c>
      <c r="E3827" s="46">
        <v>1.4633352000000002</v>
      </c>
      <c r="F3827" s="46">
        <v>1.9511136000000002</v>
      </c>
      <c r="G3827" s="46">
        <v>2.4388920000000001</v>
      </c>
      <c r="H3827" s="46">
        <v>2.9266703999999999</v>
      </c>
      <c r="I3827" s="46">
        <v>3.4144487999999997</v>
      </c>
      <c r="J3827" s="46">
        <v>3.9022272000000005</v>
      </c>
      <c r="K3827" s="46">
        <v>4.3900056000000003</v>
      </c>
      <c r="L3827" s="47">
        <v>4.877784000000001</v>
      </c>
    </row>
    <row r="3828" spans="1:12" ht="12.75">
      <c r="A3828" s="41">
        <v>36343</v>
      </c>
      <c r="B3828" s="49" t="s">
        <v>2523</v>
      </c>
      <c r="C3828" s="46">
        <v>0</v>
      </c>
      <c r="D3828" s="46">
        <v>5.3400747843409715E-2</v>
      </c>
      <c r="E3828" s="46">
        <v>5.3400747843409715E-2</v>
      </c>
      <c r="F3828" s="46">
        <v>0.10680149568681943</v>
      </c>
      <c r="G3828" s="46">
        <v>0.10680149568681943</v>
      </c>
      <c r="H3828" s="46">
        <v>0.10680149568681943</v>
      </c>
      <c r="I3828" s="46">
        <v>0.16020224353022913</v>
      </c>
      <c r="J3828" s="46">
        <v>0.16020224353022913</v>
      </c>
      <c r="K3828" s="46">
        <v>0.21360299137363886</v>
      </c>
      <c r="L3828" s="47">
        <v>0.21360299137363886</v>
      </c>
    </row>
    <row r="3829" spans="1:12" ht="12.75">
      <c r="A3829" s="41">
        <v>36344</v>
      </c>
      <c r="B3829" s="49" t="s">
        <v>2524</v>
      </c>
      <c r="C3829" s="47">
        <v>2.4000000000000003E-4</v>
      </c>
      <c r="D3829" s="47">
        <v>4.8000000000000007E-4</v>
      </c>
      <c r="E3829" s="47">
        <v>7.2000000000000015E-4</v>
      </c>
      <c r="F3829" s="47">
        <v>9.6000000000000013E-4</v>
      </c>
      <c r="G3829" s="47">
        <v>1.2000000000000001E-3</v>
      </c>
      <c r="H3829" s="47">
        <v>1.4400000000000001E-3</v>
      </c>
      <c r="I3829" s="47">
        <v>1.6800000000000001E-3</v>
      </c>
      <c r="J3829" s="47">
        <v>1.9200000000000003E-3</v>
      </c>
      <c r="K3829" s="47">
        <v>2.16E-3</v>
      </c>
      <c r="L3829" s="47">
        <v>2.4000000000000002E-3</v>
      </c>
    </row>
    <row r="3830" spans="1:12" ht="12.75">
      <c r="A3830" s="41">
        <v>36345</v>
      </c>
      <c r="B3830" s="49" t="s">
        <v>2525</v>
      </c>
      <c r="C3830" s="46">
        <v>0.10680149568681943</v>
      </c>
      <c r="D3830" s="46">
        <v>0.21360299137363886</v>
      </c>
      <c r="E3830" s="46">
        <v>0.21360299137363886</v>
      </c>
      <c r="F3830" s="46">
        <v>0.32040448706045827</v>
      </c>
      <c r="G3830" s="46">
        <v>0.42720598274727772</v>
      </c>
      <c r="H3830" s="46">
        <v>0.53400747843409713</v>
      </c>
      <c r="I3830" s="46">
        <v>0.64080897412091653</v>
      </c>
      <c r="J3830" s="46">
        <v>0.74761046980773593</v>
      </c>
      <c r="K3830" s="46">
        <v>0.74761046980773593</v>
      </c>
      <c r="L3830" s="47">
        <v>0.85441196549455545</v>
      </c>
    </row>
    <row r="3831" spans="1:12" ht="12.75">
      <c r="A3831" s="41">
        <v>36346</v>
      </c>
      <c r="B3831" s="49" t="s">
        <v>2526</v>
      </c>
      <c r="C3831" s="47">
        <v>2.4000000000000003E-4</v>
      </c>
      <c r="D3831" s="47">
        <v>4.8000000000000007E-4</v>
      </c>
      <c r="E3831" s="47">
        <v>7.2000000000000015E-4</v>
      </c>
      <c r="F3831" s="47">
        <v>9.6000000000000013E-4</v>
      </c>
      <c r="G3831" s="47">
        <v>1.2000000000000001E-3</v>
      </c>
      <c r="H3831" s="47">
        <v>1.4400000000000001E-3</v>
      </c>
      <c r="I3831" s="47">
        <v>1.6800000000000001E-3</v>
      </c>
      <c r="J3831" s="47">
        <v>1.9200000000000003E-3</v>
      </c>
      <c r="K3831" s="47">
        <v>2.16E-3</v>
      </c>
      <c r="L3831" s="47">
        <v>2.4000000000000002E-3</v>
      </c>
    </row>
    <row r="3832" spans="1:12" ht="12.75">
      <c r="A3832" s="41">
        <v>36347</v>
      </c>
      <c r="B3832" s="49" t="s">
        <v>2525</v>
      </c>
      <c r="C3832" s="47">
        <v>2.4000000000000003E-4</v>
      </c>
      <c r="D3832" s="47">
        <v>4.8000000000000007E-4</v>
      </c>
      <c r="E3832" s="47">
        <v>7.2000000000000015E-4</v>
      </c>
      <c r="F3832" s="47">
        <v>9.6000000000000013E-4</v>
      </c>
      <c r="G3832" s="47">
        <v>1.2000000000000001E-3</v>
      </c>
      <c r="H3832" s="47">
        <v>1.4400000000000001E-3</v>
      </c>
      <c r="I3832" s="47">
        <v>1.6800000000000001E-3</v>
      </c>
      <c r="J3832" s="47">
        <v>1.9200000000000003E-3</v>
      </c>
      <c r="K3832" s="47">
        <v>2.16E-3</v>
      </c>
      <c r="L3832" s="47">
        <v>2.4000000000000002E-3</v>
      </c>
    </row>
    <row r="3833" spans="1:12" ht="25.5">
      <c r="A3833" s="41">
        <v>36348</v>
      </c>
      <c r="B3833" s="49" t="s">
        <v>2527</v>
      </c>
      <c r="C3833" s="47">
        <v>2.4000000000000003E-4</v>
      </c>
      <c r="D3833" s="47">
        <v>4.8000000000000007E-4</v>
      </c>
      <c r="E3833" s="47">
        <v>7.2000000000000015E-4</v>
      </c>
      <c r="F3833" s="47">
        <v>9.6000000000000013E-4</v>
      </c>
      <c r="G3833" s="47">
        <v>1.2000000000000001E-3</v>
      </c>
      <c r="H3833" s="47">
        <v>1.4400000000000001E-3</v>
      </c>
      <c r="I3833" s="47">
        <v>1.6800000000000001E-3</v>
      </c>
      <c r="J3833" s="47">
        <v>1.9200000000000003E-3</v>
      </c>
      <c r="K3833" s="47">
        <v>2.16E-3</v>
      </c>
      <c r="L3833" s="47">
        <v>2.4000000000000002E-3</v>
      </c>
    </row>
    <row r="3834" spans="1:12" ht="12.75">
      <c r="A3834" s="41">
        <v>36349</v>
      </c>
      <c r="B3834" s="49" t="s">
        <v>2528</v>
      </c>
      <c r="C3834" s="47">
        <v>2.4000000000000003E-4</v>
      </c>
      <c r="D3834" s="47">
        <v>4.8000000000000007E-4</v>
      </c>
      <c r="E3834" s="47">
        <v>7.2000000000000015E-4</v>
      </c>
      <c r="F3834" s="47">
        <v>9.6000000000000013E-4</v>
      </c>
      <c r="G3834" s="47">
        <v>1.2000000000000001E-3</v>
      </c>
      <c r="H3834" s="47">
        <v>1.4400000000000001E-3</v>
      </c>
      <c r="I3834" s="47">
        <v>1.6800000000000001E-3</v>
      </c>
      <c r="J3834" s="47">
        <v>1.9200000000000003E-3</v>
      </c>
      <c r="K3834" s="47">
        <v>2.16E-3</v>
      </c>
      <c r="L3834" s="47">
        <v>2.4000000000000002E-3</v>
      </c>
    </row>
    <row r="3835" spans="1:12" ht="25.5">
      <c r="A3835" s="41">
        <v>36350</v>
      </c>
      <c r="B3835" s="49" t="s">
        <v>2529</v>
      </c>
      <c r="C3835" s="46">
        <v>0.13128000000000001</v>
      </c>
      <c r="D3835" s="46">
        <v>0.26256000000000002</v>
      </c>
      <c r="E3835" s="46">
        <v>0.39384000000000002</v>
      </c>
      <c r="F3835" s="46">
        <v>0.52512000000000003</v>
      </c>
      <c r="G3835" s="46">
        <v>0.65639999999999998</v>
      </c>
      <c r="H3835" s="46">
        <v>0.78768000000000005</v>
      </c>
      <c r="I3835" s="46">
        <v>0.91896000000000011</v>
      </c>
      <c r="J3835" s="46">
        <v>1.0502400000000001</v>
      </c>
      <c r="K3835" s="46">
        <v>1.1815200000000003</v>
      </c>
      <c r="L3835" s="47">
        <v>1.3128000000000002</v>
      </c>
    </row>
    <row r="3836" spans="1:12" ht="12.75">
      <c r="A3836" s="41">
        <v>36351</v>
      </c>
      <c r="B3836" s="49" t="s">
        <v>2530</v>
      </c>
      <c r="C3836" s="46">
        <v>0.21360299137363886</v>
      </c>
      <c r="D3836" s="46">
        <v>0.42720598274727772</v>
      </c>
      <c r="E3836" s="46">
        <v>0.64080897412091653</v>
      </c>
      <c r="F3836" s="46">
        <v>0.85441196549455545</v>
      </c>
      <c r="G3836" s="46">
        <v>1.0680149568681943</v>
      </c>
      <c r="H3836" s="46">
        <v>1.2816179482418331</v>
      </c>
      <c r="I3836" s="46">
        <v>1.4952209396154719</v>
      </c>
      <c r="J3836" s="46">
        <v>1.7088239309891109</v>
      </c>
      <c r="K3836" s="46">
        <v>1.9224269223627497</v>
      </c>
      <c r="L3836" s="47">
        <v>2.1360299137363885</v>
      </c>
    </row>
    <row r="3837" spans="1:12" ht="12.75">
      <c r="A3837" s="41">
        <v>36352</v>
      </c>
      <c r="B3837" s="49" t="s">
        <v>2531</v>
      </c>
      <c r="C3837" s="46">
        <v>3.5600498562273139E-2</v>
      </c>
      <c r="D3837" s="46">
        <v>7.1200997124546278E-2</v>
      </c>
      <c r="E3837" s="46">
        <v>0.10680149568681942</v>
      </c>
      <c r="F3837" s="46">
        <v>0.14240199424909256</v>
      </c>
      <c r="G3837" s="46">
        <v>0.17800249281136571</v>
      </c>
      <c r="H3837" s="46">
        <v>0.21360299137363883</v>
      </c>
      <c r="I3837" s="46">
        <v>0.24920348993591196</v>
      </c>
      <c r="J3837" s="46">
        <v>0.28480398849818511</v>
      </c>
      <c r="K3837" s="46">
        <v>0.32040448706045827</v>
      </c>
      <c r="L3837" s="47">
        <v>0.32040448706045827</v>
      </c>
    </row>
    <row r="3838" spans="1:12" ht="12.75">
      <c r="A3838" s="41">
        <v>36353</v>
      </c>
      <c r="B3838" s="49" t="s">
        <v>2532</v>
      </c>
      <c r="C3838" s="46">
        <v>0</v>
      </c>
      <c r="D3838" s="46">
        <v>0.10680149568681943</v>
      </c>
      <c r="E3838" s="46">
        <v>0.10680149568681943</v>
      </c>
      <c r="F3838" s="46">
        <v>0.10680149568681943</v>
      </c>
      <c r="G3838" s="46">
        <v>0.10680149568681943</v>
      </c>
      <c r="H3838" s="46">
        <v>0.21360299137363886</v>
      </c>
      <c r="I3838" s="46">
        <v>0.21360299137363886</v>
      </c>
      <c r="J3838" s="46">
        <v>0.21360299137363886</v>
      </c>
      <c r="K3838" s="46">
        <v>0.21360299137363886</v>
      </c>
      <c r="L3838" s="47">
        <v>0.21360299137363886</v>
      </c>
    </row>
    <row r="3839" spans="1:12" ht="25.5">
      <c r="A3839" s="41">
        <v>36354</v>
      </c>
      <c r="B3839" s="49" t="s">
        <v>2533</v>
      </c>
      <c r="C3839" s="46">
        <v>0.10680149568681943</v>
      </c>
      <c r="D3839" s="46">
        <v>0.21360299137363886</v>
      </c>
      <c r="E3839" s="46">
        <v>0.32040448706045827</v>
      </c>
      <c r="F3839" s="46">
        <v>0.42720598274727772</v>
      </c>
      <c r="G3839" s="46">
        <v>0.53400747843409713</v>
      </c>
      <c r="H3839" s="46">
        <v>0.64080897412091653</v>
      </c>
      <c r="I3839" s="46">
        <v>0.64080897412091653</v>
      </c>
      <c r="J3839" s="46">
        <v>0.74761046980773593</v>
      </c>
      <c r="K3839" s="46">
        <v>0.85441196549455545</v>
      </c>
      <c r="L3839" s="47">
        <v>0.96121346118137485</v>
      </c>
    </row>
    <row r="3840" spans="1:12" ht="25.5">
      <c r="A3840" s="41">
        <v>36355</v>
      </c>
      <c r="B3840" s="49" t="s">
        <v>2534</v>
      </c>
      <c r="C3840" s="47">
        <v>2.4000000000000003E-4</v>
      </c>
      <c r="D3840" s="47">
        <v>4.8000000000000007E-4</v>
      </c>
      <c r="E3840" s="47">
        <v>7.2000000000000015E-4</v>
      </c>
      <c r="F3840" s="47">
        <v>9.6000000000000013E-4</v>
      </c>
      <c r="G3840" s="47">
        <v>1.2000000000000001E-3</v>
      </c>
      <c r="H3840" s="47">
        <v>1.4400000000000001E-3</v>
      </c>
      <c r="I3840" s="47">
        <v>1.6800000000000001E-3</v>
      </c>
      <c r="J3840" s="47">
        <v>1.9200000000000003E-3</v>
      </c>
      <c r="K3840" s="47">
        <v>2.16E-3</v>
      </c>
      <c r="L3840" s="47">
        <v>2.4000000000000002E-3</v>
      </c>
    </row>
    <row r="3841" spans="1:12" ht="12.75">
      <c r="A3841" s="41">
        <v>36356</v>
      </c>
      <c r="B3841" s="49" t="s">
        <v>2535</v>
      </c>
      <c r="C3841" s="47">
        <v>2.4000000000000003E-4</v>
      </c>
      <c r="D3841" s="47">
        <v>4.8000000000000007E-4</v>
      </c>
      <c r="E3841" s="47">
        <v>7.2000000000000015E-4</v>
      </c>
      <c r="F3841" s="47">
        <v>9.6000000000000013E-4</v>
      </c>
      <c r="G3841" s="47">
        <v>1.2000000000000001E-3</v>
      </c>
      <c r="H3841" s="47">
        <v>1.4400000000000001E-3</v>
      </c>
      <c r="I3841" s="47">
        <v>1.6800000000000001E-3</v>
      </c>
      <c r="J3841" s="47">
        <v>1.9200000000000003E-3</v>
      </c>
      <c r="K3841" s="47">
        <v>2.16E-3</v>
      </c>
      <c r="L3841" s="47">
        <v>2.4000000000000002E-3</v>
      </c>
    </row>
    <row r="3842" spans="1:12" ht="12.75">
      <c r="A3842" s="41">
        <v>36357</v>
      </c>
      <c r="B3842" s="49" t="s">
        <v>2536</v>
      </c>
      <c r="C3842" s="46">
        <v>9.8640000000000005E-2</v>
      </c>
      <c r="D3842" s="46">
        <v>0.19728000000000001</v>
      </c>
      <c r="E3842" s="46">
        <v>0.29592000000000002</v>
      </c>
      <c r="F3842" s="46">
        <v>0.39456000000000002</v>
      </c>
      <c r="G3842" s="46">
        <v>0.49319999999999997</v>
      </c>
      <c r="H3842" s="46">
        <v>0.59183999999999992</v>
      </c>
      <c r="I3842" s="46">
        <v>0.69047999999999998</v>
      </c>
      <c r="J3842" s="46">
        <v>0.78912000000000004</v>
      </c>
      <c r="K3842" s="46">
        <v>0.8877600000000001</v>
      </c>
      <c r="L3842" s="47">
        <v>0.98640000000000017</v>
      </c>
    </row>
    <row r="3843" spans="1:12" ht="12.75">
      <c r="A3843" s="41">
        <v>36358</v>
      </c>
      <c r="B3843" s="49" t="s">
        <v>2537</v>
      </c>
      <c r="C3843" s="46">
        <v>0.21360299137363886</v>
      </c>
      <c r="D3843" s="46">
        <v>0.32040448706045827</v>
      </c>
      <c r="E3843" s="46">
        <v>0.53400747843409713</v>
      </c>
      <c r="F3843" s="46">
        <v>0.74761046980773593</v>
      </c>
      <c r="G3843" s="46">
        <v>0.85441196549455545</v>
      </c>
      <c r="H3843" s="46">
        <v>1.0680149568681943</v>
      </c>
      <c r="I3843" s="46">
        <v>1.2816179482418331</v>
      </c>
      <c r="J3843" s="46">
        <v>1.3884194439286526</v>
      </c>
      <c r="K3843" s="46">
        <v>1.6020224353022914</v>
      </c>
      <c r="L3843" s="47">
        <v>1.7088239309891109</v>
      </c>
    </row>
    <row r="3844" spans="1:12" ht="12.75">
      <c r="A3844" s="41">
        <v>36359</v>
      </c>
      <c r="B3844" s="49" t="s">
        <v>2536</v>
      </c>
      <c r="C3844" s="46">
        <v>1.6559999999999997</v>
      </c>
      <c r="D3844" s="46">
        <v>3.3119999999999994</v>
      </c>
      <c r="E3844" s="46">
        <v>4.9679999999999991</v>
      </c>
      <c r="F3844" s="46">
        <v>6.6239999999999988</v>
      </c>
      <c r="G3844" s="46">
        <v>8.2799999999999994</v>
      </c>
      <c r="H3844" s="46">
        <v>9.9359999999999999</v>
      </c>
      <c r="I3844" s="46">
        <v>11.591999999999999</v>
      </c>
      <c r="J3844" s="46">
        <v>13.247999999999998</v>
      </c>
      <c r="K3844" s="46">
        <v>14.903999999999996</v>
      </c>
      <c r="L3844" s="47">
        <v>16.559999999999995</v>
      </c>
    </row>
    <row r="3845" spans="1:12" ht="12.75">
      <c r="A3845" s="41">
        <v>36360</v>
      </c>
      <c r="B3845" s="49" t="s">
        <v>2538</v>
      </c>
      <c r="C3845" s="46">
        <v>2.76E-2</v>
      </c>
      <c r="D3845" s="46">
        <v>5.5199999999999999E-2</v>
      </c>
      <c r="E3845" s="46">
        <v>8.2799999999999999E-2</v>
      </c>
      <c r="F3845" s="46">
        <v>0.1104</v>
      </c>
      <c r="G3845" s="46">
        <v>0.13800000000000001</v>
      </c>
      <c r="H3845" s="46">
        <v>0.1656</v>
      </c>
      <c r="I3845" s="46">
        <v>0.19319999999999998</v>
      </c>
      <c r="J3845" s="46">
        <v>0.2208</v>
      </c>
      <c r="K3845" s="46">
        <v>0.24840000000000001</v>
      </c>
      <c r="L3845" s="47">
        <v>0.27600000000000002</v>
      </c>
    </row>
    <row r="3846" spans="1:12" ht="12.75">
      <c r="A3846" s="41">
        <v>36361</v>
      </c>
      <c r="B3846" s="49" t="s">
        <v>2539</v>
      </c>
      <c r="C3846" s="46">
        <v>1.704E-2</v>
      </c>
      <c r="D3846" s="46">
        <v>3.4079999999999999E-2</v>
      </c>
      <c r="E3846" s="46">
        <v>5.1119999999999999E-2</v>
      </c>
      <c r="F3846" s="46">
        <v>6.8159999999999998E-2</v>
      </c>
      <c r="G3846" s="46">
        <v>8.5199999999999998E-2</v>
      </c>
      <c r="H3846" s="46">
        <v>0.10224</v>
      </c>
      <c r="I3846" s="46">
        <v>0.11928</v>
      </c>
      <c r="J3846" s="46">
        <v>0.13632</v>
      </c>
      <c r="K3846" s="46">
        <v>0.15335999999999997</v>
      </c>
      <c r="L3846" s="47">
        <v>0.17039999999999997</v>
      </c>
    </row>
    <row r="3847" spans="1:12" ht="12.75">
      <c r="A3847" s="41">
        <v>36362</v>
      </c>
      <c r="B3847" s="49" t="s">
        <v>2540</v>
      </c>
      <c r="C3847" s="46">
        <v>0</v>
      </c>
      <c r="D3847" s="46">
        <v>5.3400747843409715E-2</v>
      </c>
      <c r="E3847" s="46">
        <v>5.3400747843409715E-2</v>
      </c>
      <c r="F3847" s="46">
        <v>0.10680149568681943</v>
      </c>
      <c r="G3847" s="46">
        <v>0.10680149568681943</v>
      </c>
      <c r="H3847" s="46">
        <v>0.10680149568681943</v>
      </c>
      <c r="I3847" s="46">
        <v>0.16020224353022913</v>
      </c>
      <c r="J3847" s="46">
        <v>0.16020224353022913</v>
      </c>
      <c r="K3847" s="46">
        <v>0.21360299137363886</v>
      </c>
      <c r="L3847" s="47">
        <v>0.21360299137363886</v>
      </c>
    </row>
    <row r="3848" spans="1:12" ht="12.75">
      <c r="A3848" s="41">
        <v>36363</v>
      </c>
      <c r="B3848" s="49" t="s">
        <v>2541</v>
      </c>
      <c r="C3848" s="47">
        <v>2.4000000000000003E-4</v>
      </c>
      <c r="D3848" s="47">
        <v>4.8000000000000007E-4</v>
      </c>
      <c r="E3848" s="47">
        <v>7.2000000000000015E-4</v>
      </c>
      <c r="F3848" s="47">
        <v>9.6000000000000013E-4</v>
      </c>
      <c r="G3848" s="47">
        <v>1.2000000000000001E-3</v>
      </c>
      <c r="H3848" s="47">
        <v>1.4400000000000001E-3</v>
      </c>
      <c r="I3848" s="47">
        <v>1.6800000000000001E-3</v>
      </c>
      <c r="J3848" s="47">
        <v>1.9200000000000003E-3</v>
      </c>
      <c r="K3848" s="47">
        <v>2.16E-3</v>
      </c>
      <c r="L3848" s="47">
        <v>2.4000000000000002E-3</v>
      </c>
    </row>
    <row r="3849" spans="1:12" ht="25.5">
      <c r="A3849" s="41">
        <v>36364</v>
      </c>
      <c r="B3849" s="49" t="s">
        <v>2542</v>
      </c>
      <c r="C3849" s="47">
        <v>2.4000000000000003E-4</v>
      </c>
      <c r="D3849" s="47">
        <v>4.8000000000000007E-4</v>
      </c>
      <c r="E3849" s="47">
        <v>7.2000000000000015E-4</v>
      </c>
      <c r="F3849" s="47">
        <v>9.6000000000000013E-4</v>
      </c>
      <c r="G3849" s="47">
        <v>1.2000000000000001E-3</v>
      </c>
      <c r="H3849" s="47">
        <v>1.4400000000000001E-3</v>
      </c>
      <c r="I3849" s="47">
        <v>1.6800000000000001E-3</v>
      </c>
      <c r="J3849" s="47">
        <v>1.9200000000000003E-3</v>
      </c>
      <c r="K3849" s="47">
        <v>2.16E-3</v>
      </c>
      <c r="L3849" s="47">
        <v>2.4000000000000002E-3</v>
      </c>
    </row>
    <row r="3850" spans="1:12" ht="12.75">
      <c r="A3850" s="41">
        <v>36365</v>
      </c>
      <c r="B3850" s="49" t="s">
        <v>2543</v>
      </c>
      <c r="C3850" s="46">
        <v>0</v>
      </c>
      <c r="D3850" s="46">
        <v>0.10680149568681943</v>
      </c>
      <c r="E3850" s="46">
        <v>0.10680149568681943</v>
      </c>
      <c r="F3850" s="46">
        <v>0.10680149568681943</v>
      </c>
      <c r="G3850" s="46">
        <v>0.21360299137363886</v>
      </c>
      <c r="H3850" s="46">
        <v>0.21360299137363886</v>
      </c>
      <c r="I3850" s="46">
        <v>0.21360299137363886</v>
      </c>
      <c r="J3850" s="46">
        <v>0.32040448706045827</v>
      </c>
      <c r="K3850" s="46">
        <v>0.32040448706045827</v>
      </c>
      <c r="L3850" s="47">
        <v>0.32040448706045827</v>
      </c>
    </row>
    <row r="3851" spans="1:12" ht="12.75">
      <c r="A3851" s="41">
        <v>36366</v>
      </c>
      <c r="B3851" s="49" t="s">
        <v>2544</v>
      </c>
      <c r="C3851" s="46">
        <v>0.10680149568681943</v>
      </c>
      <c r="D3851" s="46">
        <v>0.10680149568681943</v>
      </c>
      <c r="E3851" s="46">
        <v>0.21360299137363886</v>
      </c>
      <c r="F3851" s="46">
        <v>0.21360299137363886</v>
      </c>
      <c r="G3851" s="46">
        <v>0.32040448706045827</v>
      </c>
      <c r="H3851" s="46">
        <v>0.32040448706045827</v>
      </c>
      <c r="I3851" s="46">
        <v>0.42720598274727772</v>
      </c>
      <c r="J3851" s="46">
        <v>0.53400747843409713</v>
      </c>
      <c r="K3851" s="46">
        <v>0.53400747843409713</v>
      </c>
      <c r="L3851" s="47">
        <v>0.64080897412091653</v>
      </c>
    </row>
    <row r="3852" spans="1:12" ht="12.75">
      <c r="A3852" s="41">
        <v>36367</v>
      </c>
      <c r="B3852" s="49" t="s">
        <v>2516</v>
      </c>
      <c r="C3852" s="46">
        <v>3.5600498562273139E-2</v>
      </c>
      <c r="D3852" s="46">
        <v>7.1200997124546278E-2</v>
      </c>
      <c r="E3852" s="46">
        <v>0.10680149568681942</v>
      </c>
      <c r="F3852" s="46">
        <v>0.14240199424909256</v>
      </c>
      <c r="G3852" s="46">
        <v>0.17800249281136571</v>
      </c>
      <c r="H3852" s="46">
        <v>0.21360299137363883</v>
      </c>
      <c r="I3852" s="46">
        <v>0.24920348993591196</v>
      </c>
      <c r="J3852" s="46">
        <v>0.28480398849818511</v>
      </c>
      <c r="K3852" s="46">
        <v>0.32040448706045827</v>
      </c>
      <c r="L3852" s="47">
        <v>0.32040448706045827</v>
      </c>
    </row>
    <row r="3853" spans="1:12" ht="12.75">
      <c r="A3853" s="41">
        <v>36368</v>
      </c>
      <c r="B3853" s="49" t="s">
        <v>2516</v>
      </c>
      <c r="C3853" s="47">
        <v>2.4000000000000003E-4</v>
      </c>
      <c r="D3853" s="47">
        <v>4.8000000000000007E-4</v>
      </c>
      <c r="E3853" s="47">
        <v>7.2000000000000015E-4</v>
      </c>
      <c r="F3853" s="47">
        <v>9.6000000000000013E-4</v>
      </c>
      <c r="G3853" s="47">
        <v>1.2000000000000001E-3</v>
      </c>
      <c r="H3853" s="47">
        <v>1.4400000000000001E-3</v>
      </c>
      <c r="I3853" s="47">
        <v>1.6800000000000001E-3</v>
      </c>
      <c r="J3853" s="47">
        <v>1.9200000000000003E-3</v>
      </c>
      <c r="K3853" s="47">
        <v>2.16E-3</v>
      </c>
      <c r="L3853" s="47">
        <v>2.4000000000000002E-3</v>
      </c>
    </row>
    <row r="3854" spans="1:12" ht="12.75">
      <c r="A3854" s="94" t="s">
        <v>2545</v>
      </c>
      <c r="B3854" s="94"/>
      <c r="C3854" s="43">
        <f t="shared" ref="C3854:L3854" si="109">SUM(C3819:C3853)</f>
        <v>3.4207007654945554</v>
      </c>
      <c r="D3854" s="43">
        <f t="shared" si="109"/>
        <v>7.1618060180495684</v>
      </c>
      <c r="E3854" s="43">
        <f t="shared" si="109"/>
        <v>10.582506783544121</v>
      </c>
      <c r="F3854" s="43">
        <f t="shared" si="109"/>
        <v>14.110009044725498</v>
      </c>
      <c r="G3854" s="43">
        <f t="shared" si="109"/>
        <v>17.53070981022006</v>
      </c>
      <c r="H3854" s="43">
        <f t="shared" si="109"/>
        <v>21.058212071401421</v>
      </c>
      <c r="I3854" s="43">
        <f t="shared" si="109"/>
        <v>24.585714332582807</v>
      </c>
      <c r="J3854" s="43">
        <f t="shared" si="109"/>
        <v>28.006415098077358</v>
      </c>
      <c r="K3854" s="43">
        <f t="shared" si="109"/>
        <v>31.53391735925873</v>
      </c>
      <c r="L3854" s="43">
        <f t="shared" si="109"/>
        <v>34.847816629066472</v>
      </c>
    </row>
    <row r="3855" spans="1:12" ht="12.75">
      <c r="A3855" s="95" t="s">
        <v>2546</v>
      </c>
      <c r="B3855" s="95"/>
      <c r="C3855" s="95"/>
      <c r="D3855" s="95"/>
      <c r="E3855" s="95"/>
      <c r="F3855" s="95"/>
      <c r="G3855" s="95"/>
      <c r="H3855" s="95"/>
      <c r="I3855" s="95"/>
      <c r="J3855" s="95"/>
      <c r="K3855" s="95"/>
      <c r="L3855" s="95"/>
    </row>
    <row r="3856" spans="1:12" ht="12.75">
      <c r="A3856" s="41">
        <v>36369</v>
      </c>
      <c r="B3856" s="49" t="s">
        <v>2547</v>
      </c>
      <c r="C3856" s="44">
        <v>5.078400000000001E-2</v>
      </c>
      <c r="D3856" s="44">
        <v>0.10156800000000002</v>
      </c>
      <c r="E3856" s="44">
        <v>0.15235200000000004</v>
      </c>
      <c r="F3856" s="44">
        <v>0.20313600000000004</v>
      </c>
      <c r="G3856" s="44">
        <v>0.25392000000000003</v>
      </c>
      <c r="H3856" s="44">
        <v>0.30470400000000003</v>
      </c>
      <c r="I3856" s="44">
        <v>0.35548800000000003</v>
      </c>
      <c r="J3856" s="44">
        <v>0.40627200000000008</v>
      </c>
      <c r="K3856" s="44">
        <v>0.45705600000000002</v>
      </c>
      <c r="L3856" s="59">
        <v>0.50784000000000007</v>
      </c>
    </row>
    <row r="3857" spans="1:12" ht="12.75">
      <c r="A3857" s="41">
        <v>36370</v>
      </c>
      <c r="B3857" s="49" t="s">
        <v>2548</v>
      </c>
      <c r="C3857" s="44">
        <v>0.12559199999999998</v>
      </c>
      <c r="D3857" s="44">
        <v>0.25118399999999996</v>
      </c>
      <c r="E3857" s="44">
        <v>0.37677599999999994</v>
      </c>
      <c r="F3857" s="44">
        <v>0.50236799999999993</v>
      </c>
      <c r="G3857" s="44">
        <v>0.62796000000000007</v>
      </c>
      <c r="H3857" s="44">
        <v>0.753552</v>
      </c>
      <c r="I3857" s="44">
        <v>0.87914400000000015</v>
      </c>
      <c r="J3857" s="44">
        <v>1.0047360000000001</v>
      </c>
      <c r="K3857" s="44">
        <v>1.1303280000000002</v>
      </c>
      <c r="L3857" s="59">
        <v>1.2559200000000001</v>
      </c>
    </row>
    <row r="3858" spans="1:12" ht="12.75">
      <c r="A3858" s="41">
        <v>36371</v>
      </c>
      <c r="B3858" s="49" t="s">
        <v>2549</v>
      </c>
      <c r="C3858" s="44">
        <v>0.21479999999999999</v>
      </c>
      <c r="D3858" s="44">
        <v>0.42959999999999998</v>
      </c>
      <c r="E3858" s="44">
        <v>0.64439999999999997</v>
      </c>
      <c r="F3858" s="44">
        <v>0.85919999999999996</v>
      </c>
      <c r="G3858" s="44">
        <v>1.0739999999999998</v>
      </c>
      <c r="H3858" s="44">
        <v>1.2887999999999999</v>
      </c>
      <c r="I3858" s="44">
        <v>1.5036</v>
      </c>
      <c r="J3858" s="44">
        <v>1.7183999999999999</v>
      </c>
      <c r="K3858" s="44">
        <v>1.9331999999999998</v>
      </c>
      <c r="L3858" s="59">
        <v>2.1479999999999997</v>
      </c>
    </row>
    <row r="3859" spans="1:12" ht="12.75">
      <c r="A3859" s="41">
        <v>36372</v>
      </c>
      <c r="B3859" s="49" t="s">
        <v>2550</v>
      </c>
      <c r="C3859" s="44">
        <v>0.47039999999999998</v>
      </c>
      <c r="D3859" s="44">
        <v>0.94079999999999997</v>
      </c>
      <c r="E3859" s="44">
        <v>1.4112</v>
      </c>
      <c r="F3859" s="44">
        <v>1.8815999999999999</v>
      </c>
      <c r="G3859" s="44">
        <v>2.3520000000000003</v>
      </c>
      <c r="H3859" s="44">
        <v>2.8224</v>
      </c>
      <c r="I3859" s="44">
        <v>3.2928000000000006</v>
      </c>
      <c r="J3859" s="44">
        <v>3.7632000000000003</v>
      </c>
      <c r="K3859" s="44">
        <v>4.2336000000000009</v>
      </c>
      <c r="L3859" s="59">
        <v>4.7040000000000006</v>
      </c>
    </row>
    <row r="3860" spans="1:12" ht="12.75">
      <c r="A3860" s="41">
        <v>36373</v>
      </c>
      <c r="B3860" s="49" t="s">
        <v>2551</v>
      </c>
      <c r="C3860" s="44">
        <v>0.44039999999999996</v>
      </c>
      <c r="D3860" s="44">
        <v>0.88079999999999992</v>
      </c>
      <c r="E3860" s="44">
        <v>1.3211999999999999</v>
      </c>
      <c r="F3860" s="44">
        <v>1.7615999999999998</v>
      </c>
      <c r="G3860" s="44">
        <v>2.202</v>
      </c>
      <c r="H3860" s="44">
        <v>2.6424000000000003</v>
      </c>
      <c r="I3860" s="44">
        <v>3.0828000000000002</v>
      </c>
      <c r="J3860" s="44">
        <v>3.5232000000000001</v>
      </c>
      <c r="K3860" s="44">
        <v>3.9636000000000005</v>
      </c>
      <c r="L3860" s="59">
        <v>4.4040000000000008</v>
      </c>
    </row>
    <row r="3861" spans="1:12" ht="25.5">
      <c r="A3861" s="41">
        <v>36374</v>
      </c>
      <c r="B3861" s="49" t="s">
        <v>2552</v>
      </c>
      <c r="C3861" s="44">
        <v>0.30659999999999998</v>
      </c>
      <c r="D3861" s="44">
        <v>0.61319999999999997</v>
      </c>
      <c r="E3861" s="44">
        <v>0.91979999999999995</v>
      </c>
      <c r="F3861" s="44">
        <v>1.2263999999999999</v>
      </c>
      <c r="G3861" s="44">
        <v>1.5329999999999999</v>
      </c>
      <c r="H3861" s="44">
        <v>1.8395999999999999</v>
      </c>
      <c r="I3861" s="44">
        <v>2.1461999999999999</v>
      </c>
      <c r="J3861" s="44">
        <v>2.4527999999999999</v>
      </c>
      <c r="K3861" s="44">
        <v>2.7593999999999994</v>
      </c>
      <c r="L3861" s="59">
        <v>3.0659999999999994</v>
      </c>
    </row>
    <row r="3862" spans="1:12" ht="25.5">
      <c r="A3862" s="41">
        <v>36375</v>
      </c>
      <c r="B3862" s="49" t="s">
        <v>2553</v>
      </c>
      <c r="C3862" s="44">
        <v>0.22860000000000003</v>
      </c>
      <c r="D3862" s="44">
        <v>0.45720000000000005</v>
      </c>
      <c r="E3862" s="44">
        <v>0.68580000000000008</v>
      </c>
      <c r="F3862" s="44">
        <v>0.9144000000000001</v>
      </c>
      <c r="G3862" s="44">
        <v>1.143</v>
      </c>
      <c r="H3862" s="44">
        <v>1.3715999999999999</v>
      </c>
      <c r="I3862" s="44">
        <v>1.6002000000000001</v>
      </c>
      <c r="J3862" s="44">
        <v>1.8288000000000002</v>
      </c>
      <c r="K3862" s="44">
        <v>2.0574000000000003</v>
      </c>
      <c r="L3862" s="59">
        <v>2.2860000000000005</v>
      </c>
    </row>
    <row r="3863" spans="1:12" ht="12.75">
      <c r="A3863" s="41">
        <v>36376</v>
      </c>
      <c r="B3863" s="49" t="s">
        <v>2554</v>
      </c>
      <c r="C3863" s="44">
        <v>2.4429599999999999E-2</v>
      </c>
      <c r="D3863" s="44">
        <v>4.8859199999999998E-2</v>
      </c>
      <c r="E3863" s="44">
        <v>7.3288800000000001E-2</v>
      </c>
      <c r="F3863" s="44">
        <v>9.7718399999999997E-2</v>
      </c>
      <c r="G3863" s="44">
        <v>0.12214800000000001</v>
      </c>
      <c r="H3863" s="44">
        <v>0.14657760000000003</v>
      </c>
      <c r="I3863" s="44">
        <v>0.17100720000000003</v>
      </c>
      <c r="J3863" s="44">
        <v>0.19543680000000002</v>
      </c>
      <c r="K3863" s="44">
        <v>0.21986640000000005</v>
      </c>
      <c r="L3863" s="59">
        <v>0.24429600000000007</v>
      </c>
    </row>
    <row r="3864" spans="1:12" ht="12.75">
      <c r="A3864" s="41">
        <v>36377</v>
      </c>
      <c r="B3864" s="49" t="s">
        <v>2555</v>
      </c>
      <c r="C3864" s="44">
        <v>0.38272080000000003</v>
      </c>
      <c r="D3864" s="44">
        <v>0.76544160000000006</v>
      </c>
      <c r="E3864" s="44">
        <v>1.1481624000000001</v>
      </c>
      <c r="F3864" s="44">
        <v>1.5308832000000001</v>
      </c>
      <c r="G3864" s="44">
        <v>1.9136040000000003</v>
      </c>
      <c r="H3864" s="44">
        <v>2.2963248000000007</v>
      </c>
      <c r="I3864" s="44">
        <v>2.6790456000000007</v>
      </c>
      <c r="J3864" s="44">
        <v>3.0617664000000007</v>
      </c>
      <c r="K3864" s="44">
        <v>3.4444872000000011</v>
      </c>
      <c r="L3864" s="59">
        <v>3.8272080000000015</v>
      </c>
    </row>
    <row r="3865" spans="1:12" ht="12.75">
      <c r="A3865" s="41">
        <v>36378</v>
      </c>
      <c r="B3865" s="49" t="s">
        <v>2556</v>
      </c>
      <c r="C3865" s="44">
        <v>5.339967565488743E-2</v>
      </c>
      <c r="D3865" s="44">
        <v>0.10679935130977486</v>
      </c>
      <c r="E3865" s="44">
        <v>0.16019902696466226</v>
      </c>
      <c r="F3865" s="44">
        <v>0.21359870261954972</v>
      </c>
      <c r="G3865" s="44">
        <v>0.26699837827443712</v>
      </c>
      <c r="H3865" s="44">
        <v>0.32039805392932452</v>
      </c>
      <c r="I3865" s="44">
        <v>0.37379772958421192</v>
      </c>
      <c r="J3865" s="44">
        <v>0.42719740523909944</v>
      </c>
      <c r="K3865" s="44">
        <v>0.42719740523909944</v>
      </c>
      <c r="L3865" s="59">
        <v>0.48059708089398684</v>
      </c>
    </row>
    <row r="3866" spans="1:12" ht="12.75">
      <c r="A3866" s="41">
        <v>36379</v>
      </c>
      <c r="B3866" s="49" t="s">
        <v>2557</v>
      </c>
      <c r="C3866" s="44">
        <v>1.8000000000000002E-3</v>
      </c>
      <c r="D3866" s="44">
        <v>3.6000000000000003E-3</v>
      </c>
      <c r="E3866" s="44">
        <v>5.4000000000000003E-3</v>
      </c>
      <c r="F3866" s="44">
        <v>7.2000000000000007E-3</v>
      </c>
      <c r="G3866" s="44">
        <v>9.0000000000000011E-3</v>
      </c>
      <c r="H3866" s="44">
        <v>1.0800000000000001E-2</v>
      </c>
      <c r="I3866" s="44">
        <v>1.26E-2</v>
      </c>
      <c r="J3866" s="44">
        <v>1.44E-2</v>
      </c>
      <c r="K3866" s="44">
        <v>1.6199999999999999E-2</v>
      </c>
      <c r="L3866" s="59">
        <v>1.7999999999999999E-2</v>
      </c>
    </row>
    <row r="3867" spans="1:12" ht="12.75">
      <c r="A3867" s="41">
        <v>36380</v>
      </c>
      <c r="B3867" s="49" t="s">
        <v>2557</v>
      </c>
      <c r="C3867" s="44">
        <v>1.8000000000000002E-3</v>
      </c>
      <c r="D3867" s="44">
        <v>3.6000000000000003E-3</v>
      </c>
      <c r="E3867" s="44">
        <v>5.4000000000000003E-3</v>
      </c>
      <c r="F3867" s="44">
        <v>7.2000000000000007E-3</v>
      </c>
      <c r="G3867" s="44">
        <v>9.0000000000000011E-3</v>
      </c>
      <c r="H3867" s="44">
        <v>1.0800000000000001E-2</v>
      </c>
      <c r="I3867" s="44">
        <v>1.26E-2</v>
      </c>
      <c r="J3867" s="44">
        <v>1.44E-2</v>
      </c>
      <c r="K3867" s="44">
        <v>1.6199999999999999E-2</v>
      </c>
      <c r="L3867" s="59">
        <v>1.7999999999999999E-2</v>
      </c>
    </row>
    <row r="3868" spans="1:12" ht="12.75">
      <c r="A3868" s="41">
        <v>36381</v>
      </c>
      <c r="B3868" s="49" t="s">
        <v>2557</v>
      </c>
      <c r="C3868" s="44">
        <v>1.8000000000000002E-3</v>
      </c>
      <c r="D3868" s="44">
        <v>3.6000000000000003E-3</v>
      </c>
      <c r="E3868" s="44">
        <v>5.4000000000000003E-3</v>
      </c>
      <c r="F3868" s="44">
        <v>7.2000000000000007E-3</v>
      </c>
      <c r="G3868" s="44">
        <v>9.0000000000000011E-3</v>
      </c>
      <c r="H3868" s="44">
        <v>1.0800000000000001E-2</v>
      </c>
      <c r="I3868" s="44">
        <v>1.26E-2</v>
      </c>
      <c r="J3868" s="44">
        <v>1.44E-2</v>
      </c>
      <c r="K3868" s="44">
        <v>1.6199999999999999E-2</v>
      </c>
      <c r="L3868" s="59">
        <v>1.7999999999999999E-2</v>
      </c>
    </row>
    <row r="3869" spans="1:12" ht="12.75">
      <c r="A3869" s="41">
        <v>36382</v>
      </c>
      <c r="B3869" s="49" t="s">
        <v>2557</v>
      </c>
      <c r="C3869" s="44">
        <v>1.8000000000000002E-3</v>
      </c>
      <c r="D3869" s="44">
        <v>3.6000000000000003E-3</v>
      </c>
      <c r="E3869" s="44">
        <v>5.4000000000000003E-3</v>
      </c>
      <c r="F3869" s="44">
        <v>7.2000000000000007E-3</v>
      </c>
      <c r="G3869" s="44">
        <v>9.0000000000000011E-3</v>
      </c>
      <c r="H3869" s="44">
        <v>1.0800000000000001E-2</v>
      </c>
      <c r="I3869" s="44">
        <v>1.26E-2</v>
      </c>
      <c r="J3869" s="44">
        <v>1.44E-2</v>
      </c>
      <c r="K3869" s="44">
        <v>1.6199999999999999E-2</v>
      </c>
      <c r="L3869" s="59">
        <v>1.7999999999999999E-2</v>
      </c>
    </row>
    <row r="3870" spans="1:12" ht="12.75">
      <c r="A3870" s="41">
        <v>36383</v>
      </c>
      <c r="B3870" s="49" t="s">
        <v>2557</v>
      </c>
      <c r="C3870" s="44">
        <v>1.8000000000000002E-3</v>
      </c>
      <c r="D3870" s="44">
        <v>3.6000000000000003E-3</v>
      </c>
      <c r="E3870" s="44">
        <v>5.4000000000000003E-3</v>
      </c>
      <c r="F3870" s="44">
        <v>7.2000000000000007E-3</v>
      </c>
      <c r="G3870" s="44">
        <v>9.0000000000000011E-3</v>
      </c>
      <c r="H3870" s="44">
        <v>1.0800000000000001E-2</v>
      </c>
      <c r="I3870" s="44">
        <v>1.26E-2</v>
      </c>
      <c r="J3870" s="44">
        <v>1.44E-2</v>
      </c>
      <c r="K3870" s="44">
        <v>1.6199999999999999E-2</v>
      </c>
      <c r="L3870" s="59">
        <v>1.7999999999999999E-2</v>
      </c>
    </row>
    <row r="3871" spans="1:12" ht="12.75">
      <c r="A3871" s="41">
        <v>36384</v>
      </c>
      <c r="B3871" s="49" t="s">
        <v>2558</v>
      </c>
      <c r="C3871" s="44">
        <v>1.2019200000000001E-2</v>
      </c>
      <c r="D3871" s="44">
        <v>2.4038400000000001E-2</v>
      </c>
      <c r="E3871" s="44">
        <v>3.6057600000000002E-2</v>
      </c>
      <c r="F3871" s="44">
        <v>4.8076800000000003E-2</v>
      </c>
      <c r="G3871" s="44">
        <v>6.0096000000000004E-2</v>
      </c>
      <c r="H3871" s="44">
        <v>7.2115200000000004E-2</v>
      </c>
      <c r="I3871" s="44">
        <v>8.4134399999999998E-2</v>
      </c>
      <c r="J3871" s="44">
        <v>9.6153600000000006E-2</v>
      </c>
      <c r="K3871" s="44">
        <v>0.10817280000000001</v>
      </c>
      <c r="L3871" s="59">
        <v>0.12019200000000001</v>
      </c>
    </row>
    <row r="3872" spans="1:12" ht="25.5">
      <c r="A3872" s="41">
        <v>36385</v>
      </c>
      <c r="B3872" s="49" t="s">
        <v>2559</v>
      </c>
      <c r="C3872" s="44">
        <v>0.32039805392932452</v>
      </c>
      <c r="D3872" s="44">
        <v>0.53399675654887424</v>
      </c>
      <c r="E3872" s="44">
        <v>0.85439481047819887</v>
      </c>
      <c r="F3872" s="44">
        <v>1.1747928644075234</v>
      </c>
      <c r="G3872" s="44">
        <v>1.388391567027073</v>
      </c>
      <c r="H3872" s="44">
        <v>1.7087896209563977</v>
      </c>
      <c r="I3872" s="44">
        <v>2.0291876748857218</v>
      </c>
      <c r="J3872" s="44">
        <v>2.2427863775052721</v>
      </c>
      <c r="K3872" s="44">
        <v>2.5631844314345962</v>
      </c>
      <c r="L3872" s="59">
        <v>2.8835824853639211</v>
      </c>
    </row>
    <row r="3873" spans="1:12" ht="12.75">
      <c r="A3873" s="41">
        <v>36386</v>
      </c>
      <c r="B3873" s="49" t="s">
        <v>2560</v>
      </c>
      <c r="C3873" s="44">
        <v>5.339967565488743E-2</v>
      </c>
      <c r="D3873" s="44">
        <v>5.339967565488743E-2</v>
      </c>
      <c r="E3873" s="44">
        <v>0.10679935130977486</v>
      </c>
      <c r="F3873" s="44">
        <v>0.10679935130977486</v>
      </c>
      <c r="G3873" s="44">
        <v>0.16019902696466226</v>
      </c>
      <c r="H3873" s="44">
        <v>0.21359870261954972</v>
      </c>
      <c r="I3873" s="44">
        <v>0.21359870261954972</v>
      </c>
      <c r="J3873" s="44">
        <v>0.26699837827443712</v>
      </c>
      <c r="K3873" s="44">
        <v>0.26699837827443712</v>
      </c>
      <c r="L3873" s="59">
        <v>0.32039805392932452</v>
      </c>
    </row>
    <row r="3874" spans="1:12" ht="12.75">
      <c r="A3874" s="41">
        <v>36387</v>
      </c>
      <c r="B3874" s="49" t="s">
        <v>2561</v>
      </c>
      <c r="C3874" s="44">
        <v>5.339967565488743E-2</v>
      </c>
      <c r="D3874" s="44">
        <v>5.339967565488743E-2</v>
      </c>
      <c r="E3874" s="44">
        <v>0.10679935130977486</v>
      </c>
      <c r="F3874" s="44">
        <v>0.10679935130977486</v>
      </c>
      <c r="G3874" s="44">
        <v>0.16019902696466226</v>
      </c>
      <c r="H3874" s="44">
        <v>0.21359870261954972</v>
      </c>
      <c r="I3874" s="44">
        <v>0.21359870261954972</v>
      </c>
      <c r="J3874" s="44">
        <v>0.26699837827443712</v>
      </c>
      <c r="K3874" s="44">
        <v>0.26699837827443712</v>
      </c>
      <c r="L3874" s="59">
        <v>0.32039805392932452</v>
      </c>
    </row>
    <row r="3875" spans="1:12" ht="12.75">
      <c r="A3875" s="41">
        <v>36388</v>
      </c>
      <c r="B3875" s="49" t="s">
        <v>2562</v>
      </c>
      <c r="C3875" s="44">
        <v>0</v>
      </c>
      <c r="D3875" s="44">
        <v>0.10679935130977486</v>
      </c>
      <c r="E3875" s="44">
        <v>0.10679935130977486</v>
      </c>
      <c r="F3875" s="44">
        <v>0.10679935130977486</v>
      </c>
      <c r="G3875" s="44">
        <v>0.21359870261954972</v>
      </c>
      <c r="H3875" s="44">
        <v>0.21359870261954972</v>
      </c>
      <c r="I3875" s="44">
        <v>0.21359870261954972</v>
      </c>
      <c r="J3875" s="44">
        <v>0.32039805392932452</v>
      </c>
      <c r="K3875" s="44">
        <v>0.32039805392932452</v>
      </c>
      <c r="L3875" s="59">
        <v>0.32039805392932452</v>
      </c>
    </row>
    <row r="3876" spans="1:12" ht="12.75">
      <c r="A3876" s="41">
        <v>36389</v>
      </c>
      <c r="B3876" s="49" t="s">
        <v>2563</v>
      </c>
      <c r="C3876" s="44">
        <v>0.21359870261954972</v>
      </c>
      <c r="D3876" s="44">
        <v>0.32039805392932452</v>
      </c>
      <c r="E3876" s="44">
        <v>0.53399675654887424</v>
      </c>
      <c r="F3876" s="44">
        <v>0.74759545916842385</v>
      </c>
      <c r="G3876" s="44">
        <v>0.96119416178797368</v>
      </c>
      <c r="H3876" s="44">
        <v>1.0679935130977485</v>
      </c>
      <c r="I3876" s="44">
        <v>1.2815922157172981</v>
      </c>
      <c r="J3876" s="44">
        <v>1.4951909183368477</v>
      </c>
      <c r="K3876" s="44">
        <v>1.6019902696466226</v>
      </c>
      <c r="L3876" s="59">
        <v>1.8155889722661724</v>
      </c>
    </row>
    <row r="3877" spans="1:12" ht="25.5">
      <c r="A3877" s="41">
        <v>36390</v>
      </c>
      <c r="B3877" s="49" t="s">
        <v>2564</v>
      </c>
      <c r="C3877" s="44">
        <v>4.2719740523909942E-2</v>
      </c>
      <c r="D3877" s="44">
        <v>6.407961078586491E-2</v>
      </c>
      <c r="E3877" s="44">
        <v>0.10679935130977486</v>
      </c>
      <c r="F3877" s="44">
        <v>0.12815922157172982</v>
      </c>
      <c r="G3877" s="44">
        <v>0.17087896209563977</v>
      </c>
      <c r="H3877" s="44">
        <v>0.21359870261954972</v>
      </c>
      <c r="I3877" s="44">
        <v>0.23495857288150471</v>
      </c>
      <c r="J3877" s="44">
        <v>0.2776783134054146</v>
      </c>
      <c r="K3877" s="44">
        <v>0.29903818366736956</v>
      </c>
      <c r="L3877" s="59">
        <v>0.34175792419127954</v>
      </c>
    </row>
    <row r="3878" spans="1:12" ht="12.75">
      <c r="A3878" s="41">
        <v>36391</v>
      </c>
      <c r="B3878" s="49" t="s">
        <v>2556</v>
      </c>
      <c r="C3878" s="44">
        <v>5.339967565488743E-2</v>
      </c>
      <c r="D3878" s="44">
        <v>0.10679935130977486</v>
      </c>
      <c r="E3878" s="44">
        <v>0.16019902696466226</v>
      </c>
      <c r="F3878" s="44">
        <v>0.21359870261954972</v>
      </c>
      <c r="G3878" s="44">
        <v>0.26699837827443712</v>
      </c>
      <c r="H3878" s="44">
        <v>0.32039805392932452</v>
      </c>
      <c r="I3878" s="44">
        <v>0.37379772958421192</v>
      </c>
      <c r="J3878" s="44">
        <v>0.42719740523909944</v>
      </c>
      <c r="K3878" s="44">
        <v>0.42719740523909944</v>
      </c>
      <c r="L3878" s="59">
        <v>0.48059708089398684</v>
      </c>
    </row>
    <row r="3879" spans="1:12" ht="12.75">
      <c r="A3879" s="41">
        <v>36392</v>
      </c>
      <c r="B3879" s="41" t="s">
        <v>2565</v>
      </c>
      <c r="C3879" s="44">
        <v>0</v>
      </c>
      <c r="D3879" s="44">
        <v>0.10679935130977486</v>
      </c>
      <c r="E3879" s="44">
        <v>0.10679935130977486</v>
      </c>
      <c r="F3879" s="44">
        <v>0.21359870261954972</v>
      </c>
      <c r="G3879" s="44">
        <v>0.21359870261954972</v>
      </c>
      <c r="H3879" s="44">
        <v>0.21359870261954972</v>
      </c>
      <c r="I3879" s="44">
        <v>0.32039805392932452</v>
      </c>
      <c r="J3879" s="44">
        <v>0.32039805392932452</v>
      </c>
      <c r="K3879" s="44">
        <v>0.42719740523909944</v>
      </c>
      <c r="L3879" s="59">
        <v>0.42719740523909944</v>
      </c>
    </row>
    <row r="3880" spans="1:12" ht="12.75">
      <c r="A3880" s="41">
        <v>36393</v>
      </c>
      <c r="B3880" s="41" t="s">
        <v>2565</v>
      </c>
      <c r="C3880" s="44">
        <v>1.2019200000000001E-2</v>
      </c>
      <c r="D3880" s="44">
        <v>2.4038400000000001E-2</v>
      </c>
      <c r="E3880" s="44">
        <v>3.6057600000000002E-2</v>
      </c>
      <c r="F3880" s="44">
        <v>4.8076800000000003E-2</v>
      </c>
      <c r="G3880" s="44">
        <v>6.0096000000000004E-2</v>
      </c>
      <c r="H3880" s="44">
        <v>7.2115200000000004E-2</v>
      </c>
      <c r="I3880" s="44">
        <v>8.4134399999999998E-2</v>
      </c>
      <c r="J3880" s="44">
        <v>9.6153600000000006E-2</v>
      </c>
      <c r="K3880" s="44">
        <v>0.10817280000000001</v>
      </c>
      <c r="L3880" s="59">
        <v>0.12019200000000001</v>
      </c>
    </row>
    <row r="3881" spans="1:12" ht="12.75">
      <c r="A3881" s="41">
        <v>36394</v>
      </c>
      <c r="B3881" s="41" t="s">
        <v>2565</v>
      </c>
      <c r="C3881" s="44">
        <v>1.2019200000000001E-2</v>
      </c>
      <c r="D3881" s="44">
        <v>2.4038400000000001E-2</v>
      </c>
      <c r="E3881" s="44">
        <v>3.6057600000000002E-2</v>
      </c>
      <c r="F3881" s="44">
        <v>4.8076800000000003E-2</v>
      </c>
      <c r="G3881" s="44">
        <v>6.0096000000000004E-2</v>
      </c>
      <c r="H3881" s="44">
        <v>7.2115200000000004E-2</v>
      </c>
      <c r="I3881" s="44">
        <v>8.4134399999999998E-2</v>
      </c>
      <c r="J3881" s="44">
        <v>9.6153600000000006E-2</v>
      </c>
      <c r="K3881" s="44">
        <v>0.10817280000000001</v>
      </c>
      <c r="L3881" s="59">
        <v>0.12019200000000001</v>
      </c>
    </row>
    <row r="3882" spans="1:12" ht="12.75">
      <c r="A3882" s="41">
        <v>36395</v>
      </c>
      <c r="B3882" s="41" t="s">
        <v>2565</v>
      </c>
      <c r="C3882" s="44">
        <v>1.2019200000000001E-2</v>
      </c>
      <c r="D3882" s="44">
        <v>2.4038400000000001E-2</v>
      </c>
      <c r="E3882" s="44">
        <v>3.6057600000000002E-2</v>
      </c>
      <c r="F3882" s="44">
        <v>4.8076800000000003E-2</v>
      </c>
      <c r="G3882" s="44">
        <v>6.0096000000000004E-2</v>
      </c>
      <c r="H3882" s="44">
        <v>7.2115200000000004E-2</v>
      </c>
      <c r="I3882" s="44">
        <v>8.4134399999999998E-2</v>
      </c>
      <c r="J3882" s="44">
        <v>9.6153600000000006E-2</v>
      </c>
      <c r="K3882" s="44">
        <v>0.10817280000000001</v>
      </c>
      <c r="L3882" s="59">
        <v>0.12019200000000001</v>
      </c>
    </row>
    <row r="3883" spans="1:12" ht="12.75">
      <c r="A3883" s="41">
        <v>36396</v>
      </c>
      <c r="B3883" s="41" t="s">
        <v>2565</v>
      </c>
      <c r="C3883" s="44">
        <v>1.2019200000000001E-2</v>
      </c>
      <c r="D3883" s="44">
        <v>2.4038400000000001E-2</v>
      </c>
      <c r="E3883" s="44">
        <v>3.6057600000000002E-2</v>
      </c>
      <c r="F3883" s="44">
        <v>4.8076800000000003E-2</v>
      </c>
      <c r="G3883" s="44">
        <v>6.0096000000000004E-2</v>
      </c>
      <c r="H3883" s="44">
        <v>7.2115200000000004E-2</v>
      </c>
      <c r="I3883" s="44">
        <v>8.4134399999999998E-2</v>
      </c>
      <c r="J3883" s="44">
        <v>9.6153600000000006E-2</v>
      </c>
      <c r="K3883" s="44">
        <v>0.10817280000000001</v>
      </c>
      <c r="L3883" s="59">
        <v>0.12019200000000001</v>
      </c>
    </row>
    <row r="3884" spans="1:12" ht="12.75">
      <c r="A3884" s="94" t="s">
        <v>2566</v>
      </c>
      <c r="B3884" s="94"/>
      <c r="C3884" s="43">
        <f t="shared" ref="C3884:L3884" si="110">SUM(C3856:C3883)</f>
        <v>3.1037375996923333</v>
      </c>
      <c r="D3884" s="43">
        <f t="shared" si="110"/>
        <v>6.0793159778129366</v>
      </c>
      <c r="E3884" s="43">
        <f t="shared" si="110"/>
        <v>9.1830535775052677</v>
      </c>
      <c r="F3884" s="43">
        <f t="shared" si="110"/>
        <v>12.265431306935648</v>
      </c>
      <c r="G3884" s="43">
        <f t="shared" si="110"/>
        <v>15.369168906627984</v>
      </c>
      <c r="H3884" s="43">
        <f t="shared" si="110"/>
        <v>18.366107155010535</v>
      </c>
      <c r="I3884" s="43">
        <f t="shared" si="110"/>
        <v>21.448484884440919</v>
      </c>
      <c r="J3884" s="43">
        <f t="shared" si="110"/>
        <v>24.552222484133253</v>
      </c>
      <c r="K3884" s="43">
        <f t="shared" si="110"/>
        <v>27.421001510944087</v>
      </c>
      <c r="L3884" s="43">
        <f t="shared" si="110"/>
        <v>30.524739110636421</v>
      </c>
    </row>
    <row r="3885" spans="1:12" ht="12.75">
      <c r="A3885" s="95" t="s">
        <v>2567</v>
      </c>
      <c r="B3885" s="95"/>
      <c r="C3885" s="95"/>
      <c r="D3885" s="95"/>
      <c r="E3885" s="95"/>
      <c r="F3885" s="95"/>
      <c r="G3885" s="95"/>
      <c r="H3885" s="95"/>
      <c r="I3885" s="95"/>
      <c r="J3885" s="95"/>
      <c r="K3885" s="95"/>
      <c r="L3885" s="95"/>
    </row>
    <row r="3886" spans="1:12" ht="12.75">
      <c r="A3886" s="41">
        <v>36397</v>
      </c>
      <c r="B3886" s="49" t="s">
        <v>2568</v>
      </c>
      <c r="C3886" s="46">
        <v>1.0319999999999999E-2</v>
      </c>
      <c r="D3886" s="46">
        <v>2.0639999999999999E-2</v>
      </c>
      <c r="E3886" s="46">
        <v>3.0959999999999998E-2</v>
      </c>
      <c r="F3886" s="46">
        <v>4.1279999999999997E-2</v>
      </c>
      <c r="G3886" s="46">
        <v>5.16E-2</v>
      </c>
      <c r="H3886" s="46">
        <v>6.1919999999999996E-2</v>
      </c>
      <c r="I3886" s="46">
        <v>7.2239999999999999E-2</v>
      </c>
      <c r="J3886" s="46">
        <v>8.2559999999999995E-2</v>
      </c>
      <c r="K3886" s="46">
        <v>9.287999999999999E-2</v>
      </c>
      <c r="L3886" s="47">
        <v>0.10319999999999999</v>
      </c>
    </row>
    <row r="3887" spans="1:12" ht="12.75">
      <c r="A3887" s="41">
        <v>36398</v>
      </c>
      <c r="B3887" s="49" t="s">
        <v>2569</v>
      </c>
      <c r="C3887" s="46">
        <v>4.5599999999999998E-3</v>
      </c>
      <c r="D3887" s="46">
        <v>9.1199999999999996E-3</v>
      </c>
      <c r="E3887" s="46">
        <v>1.3679999999999999E-2</v>
      </c>
      <c r="F3887" s="46">
        <v>1.8239999999999999E-2</v>
      </c>
      <c r="G3887" s="46">
        <v>2.2800000000000001E-2</v>
      </c>
      <c r="H3887" s="46">
        <v>2.7360000000000002E-2</v>
      </c>
      <c r="I3887" s="46">
        <v>3.1920000000000004E-2</v>
      </c>
      <c r="J3887" s="46">
        <v>3.6480000000000005E-2</v>
      </c>
      <c r="K3887" s="46">
        <v>4.1040000000000007E-2</v>
      </c>
      <c r="L3887" s="47">
        <v>4.5600000000000009E-2</v>
      </c>
    </row>
    <row r="3888" spans="1:12" ht="12.75">
      <c r="A3888" s="41">
        <v>36399</v>
      </c>
      <c r="B3888" s="49" t="s">
        <v>2570</v>
      </c>
      <c r="C3888" s="46">
        <v>7.2000000000000007E-3</v>
      </c>
      <c r="D3888" s="46">
        <v>1.4400000000000001E-2</v>
      </c>
      <c r="E3888" s="46">
        <v>2.1600000000000001E-2</v>
      </c>
      <c r="F3888" s="46">
        <v>2.8800000000000003E-2</v>
      </c>
      <c r="G3888" s="46">
        <v>3.6000000000000004E-2</v>
      </c>
      <c r="H3888" s="46">
        <v>4.3200000000000002E-2</v>
      </c>
      <c r="I3888" s="46">
        <v>5.04E-2</v>
      </c>
      <c r="J3888" s="46">
        <v>5.7599999999999998E-2</v>
      </c>
      <c r="K3888" s="46">
        <v>6.4799999999999996E-2</v>
      </c>
      <c r="L3888" s="47">
        <v>7.1999999999999995E-2</v>
      </c>
    </row>
    <row r="3889" spans="1:12" ht="12.75">
      <c r="A3889" s="41">
        <v>36400</v>
      </c>
      <c r="B3889" s="49" t="s">
        <v>2571</v>
      </c>
      <c r="C3889" s="47">
        <v>2.4000000000000003E-4</v>
      </c>
      <c r="D3889" s="47">
        <v>4.8000000000000007E-4</v>
      </c>
      <c r="E3889" s="47">
        <v>7.2000000000000015E-4</v>
      </c>
      <c r="F3889" s="47">
        <v>9.6000000000000013E-4</v>
      </c>
      <c r="G3889" s="47">
        <v>1.2000000000000001E-3</v>
      </c>
      <c r="H3889" s="47">
        <v>1.4400000000000001E-3</v>
      </c>
      <c r="I3889" s="47">
        <v>1.6800000000000001E-3</v>
      </c>
      <c r="J3889" s="47">
        <v>1.9200000000000003E-3</v>
      </c>
      <c r="K3889" s="47">
        <v>2.16E-3</v>
      </c>
      <c r="L3889" s="47">
        <v>2.4000000000000002E-3</v>
      </c>
    </row>
    <row r="3890" spans="1:12" ht="12.75">
      <c r="A3890" s="41">
        <v>36401</v>
      </c>
      <c r="B3890" s="49" t="s">
        <v>2572</v>
      </c>
      <c r="C3890" s="46">
        <v>1.056E-2</v>
      </c>
      <c r="D3890" s="46">
        <v>2.112E-2</v>
      </c>
      <c r="E3890" s="46">
        <v>3.168E-2</v>
      </c>
      <c r="F3890" s="46">
        <v>4.224E-2</v>
      </c>
      <c r="G3890" s="46">
        <v>5.28E-2</v>
      </c>
      <c r="H3890" s="46">
        <v>6.336E-2</v>
      </c>
      <c r="I3890" s="46">
        <v>7.392E-2</v>
      </c>
      <c r="J3890" s="46">
        <v>8.448E-2</v>
      </c>
      <c r="K3890" s="46">
        <v>9.5039999999999999E-2</v>
      </c>
      <c r="L3890" s="47">
        <v>0.1056</v>
      </c>
    </row>
    <row r="3891" spans="1:12" ht="25.5">
      <c r="A3891" s="41">
        <v>36402</v>
      </c>
      <c r="B3891" s="49" t="s">
        <v>2573</v>
      </c>
      <c r="C3891" s="46">
        <v>1.584E-4</v>
      </c>
      <c r="D3891" s="46">
        <v>3.168E-4</v>
      </c>
      <c r="E3891" s="46">
        <v>4.752E-4</v>
      </c>
      <c r="F3891" s="46">
        <v>6.3360000000000001E-4</v>
      </c>
      <c r="G3891" s="46">
        <v>7.9200000000000006E-4</v>
      </c>
      <c r="H3891" s="46">
        <v>9.5040000000000001E-4</v>
      </c>
      <c r="I3891" s="46">
        <v>1.1088000000000001E-3</v>
      </c>
      <c r="J3891" s="46">
        <v>1.2672E-3</v>
      </c>
      <c r="K3891" s="46">
        <v>1.4256E-3</v>
      </c>
      <c r="L3891" s="47">
        <v>1.5839999999999999E-3</v>
      </c>
    </row>
    <row r="3892" spans="1:12" ht="25.5">
      <c r="A3892" s="41">
        <v>36403</v>
      </c>
      <c r="B3892" s="49" t="s">
        <v>2574</v>
      </c>
      <c r="C3892" s="46">
        <v>1.3140000000000001E-2</v>
      </c>
      <c r="D3892" s="46">
        <v>2.6280000000000001E-2</v>
      </c>
      <c r="E3892" s="46">
        <v>3.9420000000000004E-2</v>
      </c>
      <c r="F3892" s="46">
        <v>5.2560000000000003E-2</v>
      </c>
      <c r="G3892" s="46">
        <v>6.5700000000000008E-2</v>
      </c>
      <c r="H3892" s="46">
        <v>7.8840000000000021E-2</v>
      </c>
      <c r="I3892" s="46">
        <v>9.198000000000002E-2</v>
      </c>
      <c r="J3892" s="46">
        <v>0.10512000000000002</v>
      </c>
      <c r="K3892" s="46">
        <v>0.11826000000000003</v>
      </c>
      <c r="L3892" s="47">
        <v>0.13140000000000004</v>
      </c>
    </row>
    <row r="3893" spans="1:12" ht="25.5">
      <c r="A3893" s="41">
        <v>36404</v>
      </c>
      <c r="B3893" s="49" t="s">
        <v>2574</v>
      </c>
      <c r="C3893" s="46">
        <v>5.9119199999999997E-2</v>
      </c>
      <c r="D3893" s="46">
        <v>0.11823839999999999</v>
      </c>
      <c r="E3893" s="46">
        <v>0.1773576</v>
      </c>
      <c r="F3893" s="46">
        <v>0.23647679999999999</v>
      </c>
      <c r="G3893" s="46">
        <v>0.29559599999999997</v>
      </c>
      <c r="H3893" s="46">
        <v>0.35471520000000001</v>
      </c>
      <c r="I3893" s="46">
        <v>0.41383439999999994</v>
      </c>
      <c r="J3893" s="46">
        <v>0.47295359999999997</v>
      </c>
      <c r="K3893" s="46">
        <v>0.53207280000000001</v>
      </c>
      <c r="L3893" s="47">
        <v>0.59119200000000005</v>
      </c>
    </row>
    <row r="3894" spans="1:12" ht="12.75">
      <c r="A3894" s="41">
        <v>36405</v>
      </c>
      <c r="B3894" s="49" t="s">
        <v>2575</v>
      </c>
      <c r="C3894" s="46">
        <v>2.8379999999999999E-2</v>
      </c>
      <c r="D3894" s="46">
        <v>5.6759999999999998E-2</v>
      </c>
      <c r="E3894" s="46">
        <v>8.5139999999999993E-2</v>
      </c>
      <c r="F3894" s="46">
        <v>0.11352</v>
      </c>
      <c r="G3894" s="46">
        <v>0.14189999999999997</v>
      </c>
      <c r="H3894" s="46">
        <v>0.17027999999999999</v>
      </c>
      <c r="I3894" s="46">
        <v>0.19865999999999995</v>
      </c>
      <c r="J3894" s="46">
        <v>0.22703999999999996</v>
      </c>
      <c r="K3894" s="46">
        <v>0.25541999999999992</v>
      </c>
      <c r="L3894" s="47">
        <v>0.28379999999999994</v>
      </c>
    </row>
    <row r="3895" spans="1:12" ht="12.75">
      <c r="A3895" s="41">
        <v>36406</v>
      </c>
      <c r="B3895" s="49" t="s">
        <v>2575</v>
      </c>
      <c r="C3895" s="46">
        <v>0.46389599999999998</v>
      </c>
      <c r="D3895" s="46">
        <v>0.92779199999999995</v>
      </c>
      <c r="E3895" s="46">
        <v>1.3916879999999998</v>
      </c>
      <c r="F3895" s="46">
        <v>1.8555839999999999</v>
      </c>
      <c r="G3895" s="46">
        <v>2.31948</v>
      </c>
      <c r="H3895" s="46">
        <v>2.7833759999999996</v>
      </c>
      <c r="I3895" s="46">
        <v>3.2472720000000002</v>
      </c>
      <c r="J3895" s="46">
        <v>3.7111679999999998</v>
      </c>
      <c r="K3895" s="46">
        <v>4.175063999999999</v>
      </c>
      <c r="L3895" s="47">
        <v>4.6389599999999991</v>
      </c>
    </row>
    <row r="3896" spans="1:12" ht="12.75">
      <c r="A3896" s="41">
        <f>A3895+1</f>
        <v>36407</v>
      </c>
      <c r="B3896" s="49" t="s">
        <v>2576</v>
      </c>
      <c r="C3896" s="46">
        <v>1.0079999999999999E-2</v>
      </c>
      <c r="D3896" s="46">
        <v>2.0159999999999997E-2</v>
      </c>
      <c r="E3896" s="46">
        <v>3.0239999999999996E-2</v>
      </c>
      <c r="F3896" s="46">
        <v>4.0319999999999995E-2</v>
      </c>
      <c r="G3896" s="46">
        <v>5.04E-2</v>
      </c>
      <c r="H3896" s="46">
        <v>6.0479999999999992E-2</v>
      </c>
      <c r="I3896" s="46">
        <v>7.0559999999999984E-2</v>
      </c>
      <c r="J3896" s="46">
        <v>8.0639999999999989E-2</v>
      </c>
      <c r="K3896" s="46">
        <v>9.0719999999999981E-2</v>
      </c>
      <c r="L3896" s="47">
        <v>0.10079999999999997</v>
      </c>
    </row>
    <row r="3897" spans="1:12" ht="12.75">
      <c r="A3897" s="41">
        <f t="shared" ref="A3897:A3915" si="111">A3896+1</f>
        <v>36408</v>
      </c>
      <c r="B3897" s="49" t="s">
        <v>2577</v>
      </c>
      <c r="C3897" s="46">
        <v>4.3200000000000002E-2</v>
      </c>
      <c r="D3897" s="46">
        <v>8.6400000000000005E-2</v>
      </c>
      <c r="E3897" s="46">
        <v>0.12959999999999999</v>
      </c>
      <c r="F3897" s="46">
        <v>0.17280000000000001</v>
      </c>
      <c r="G3897" s="46">
        <v>0.21599999999999997</v>
      </c>
      <c r="H3897" s="46">
        <v>0.25919999999999999</v>
      </c>
      <c r="I3897" s="46">
        <v>0.30239999999999995</v>
      </c>
      <c r="J3897" s="46">
        <v>0.34559999999999996</v>
      </c>
      <c r="K3897" s="46">
        <v>0.38879999999999998</v>
      </c>
      <c r="L3897" s="47">
        <v>0.43199999999999994</v>
      </c>
    </row>
    <row r="3898" spans="1:12" ht="12.75">
      <c r="A3898" s="41">
        <f t="shared" si="111"/>
        <v>36409</v>
      </c>
      <c r="B3898" s="49" t="s">
        <v>2578</v>
      </c>
      <c r="C3898" s="46">
        <v>7.6319999999999999E-2</v>
      </c>
      <c r="D3898" s="46">
        <v>0.15264</v>
      </c>
      <c r="E3898" s="46">
        <v>0.22896</v>
      </c>
      <c r="F3898" s="46">
        <v>0.30528</v>
      </c>
      <c r="G3898" s="46">
        <v>0.38159999999999994</v>
      </c>
      <c r="H3898" s="46">
        <v>0.45791999999999988</v>
      </c>
      <c r="I3898" s="46">
        <v>0.53423999999999983</v>
      </c>
      <c r="J3898" s="46">
        <v>0.61055999999999988</v>
      </c>
      <c r="K3898" s="46">
        <v>0.68687999999999982</v>
      </c>
      <c r="L3898" s="47">
        <v>0.76319999999999988</v>
      </c>
    </row>
    <row r="3899" spans="1:12" ht="12.75">
      <c r="A3899" s="41">
        <f t="shared" si="111"/>
        <v>36410</v>
      </c>
      <c r="B3899" s="49" t="s">
        <v>2579</v>
      </c>
      <c r="C3899" s="46">
        <v>0.24192000000000002</v>
      </c>
      <c r="D3899" s="46">
        <v>0.48384000000000005</v>
      </c>
      <c r="E3899" s="46">
        <v>0.72576000000000007</v>
      </c>
      <c r="F3899" s="46">
        <v>0.9676800000000001</v>
      </c>
      <c r="G3899" s="46">
        <v>1.2096</v>
      </c>
      <c r="H3899" s="46">
        <v>1.4515199999999999</v>
      </c>
      <c r="I3899" s="46">
        <v>1.6934399999999998</v>
      </c>
      <c r="J3899" s="46">
        <v>1.9353600000000002</v>
      </c>
      <c r="K3899" s="46">
        <v>2.1772800000000001</v>
      </c>
      <c r="L3899" s="47">
        <v>2.4192000000000005</v>
      </c>
    </row>
    <row r="3900" spans="1:12" ht="25.5">
      <c r="A3900" s="41">
        <f t="shared" si="111"/>
        <v>36411</v>
      </c>
      <c r="B3900" s="49" t="s">
        <v>2580</v>
      </c>
      <c r="C3900" s="46">
        <v>4.224E-2</v>
      </c>
      <c r="D3900" s="46">
        <v>8.448E-2</v>
      </c>
      <c r="E3900" s="46">
        <v>0.12672</v>
      </c>
      <c r="F3900" s="46">
        <v>0.16896</v>
      </c>
      <c r="G3900" s="46">
        <v>0.2112</v>
      </c>
      <c r="H3900" s="46">
        <v>0.25344</v>
      </c>
      <c r="I3900" s="46">
        <v>0.29568</v>
      </c>
      <c r="J3900" s="46">
        <v>0.33792</v>
      </c>
      <c r="K3900" s="46">
        <v>0.38016</v>
      </c>
      <c r="L3900" s="47">
        <v>0.4224</v>
      </c>
    </row>
    <row r="3901" spans="1:12" ht="12.75">
      <c r="A3901" s="41">
        <f t="shared" si="111"/>
        <v>36412</v>
      </c>
      <c r="B3901" s="49" t="s">
        <v>2581</v>
      </c>
      <c r="C3901" s="47">
        <v>2.4000000000000003E-4</v>
      </c>
      <c r="D3901" s="47">
        <v>4.8000000000000007E-4</v>
      </c>
      <c r="E3901" s="47">
        <v>7.2000000000000015E-4</v>
      </c>
      <c r="F3901" s="47">
        <v>9.6000000000000013E-4</v>
      </c>
      <c r="G3901" s="47">
        <v>1.2000000000000001E-3</v>
      </c>
      <c r="H3901" s="47">
        <v>1.4400000000000001E-3</v>
      </c>
      <c r="I3901" s="47">
        <v>1.6800000000000001E-3</v>
      </c>
      <c r="J3901" s="47">
        <v>1.9200000000000003E-3</v>
      </c>
      <c r="K3901" s="47">
        <v>2.16E-3</v>
      </c>
      <c r="L3901" s="47">
        <v>2.4000000000000002E-3</v>
      </c>
    </row>
    <row r="3902" spans="1:12" ht="12.75">
      <c r="A3902" s="41">
        <f t="shared" si="111"/>
        <v>36413</v>
      </c>
      <c r="B3902" s="49" t="s">
        <v>2582</v>
      </c>
      <c r="C3902" s="46">
        <v>2.6592000000000005E-3</v>
      </c>
      <c r="D3902" s="46">
        <v>5.3184000000000009E-3</v>
      </c>
      <c r="E3902" s="46">
        <v>7.9776000000000014E-3</v>
      </c>
      <c r="F3902" s="46">
        <v>1.0636800000000002E-2</v>
      </c>
      <c r="G3902" s="46">
        <v>1.3296000000000001E-2</v>
      </c>
      <c r="H3902" s="46">
        <v>1.5955199999999999E-2</v>
      </c>
      <c r="I3902" s="46">
        <v>1.86144E-2</v>
      </c>
      <c r="J3902" s="46">
        <v>2.12736E-2</v>
      </c>
      <c r="K3902" s="46">
        <v>2.3932799999999997E-2</v>
      </c>
      <c r="L3902" s="47">
        <v>2.6592000000000001E-2</v>
      </c>
    </row>
    <row r="3903" spans="1:12" ht="12.75">
      <c r="A3903" s="41">
        <f t="shared" si="111"/>
        <v>36414</v>
      </c>
      <c r="B3903" s="49" t="s">
        <v>2583</v>
      </c>
      <c r="C3903" s="46">
        <v>3.2399999999999998E-3</v>
      </c>
      <c r="D3903" s="46">
        <v>6.4799999999999996E-3</v>
      </c>
      <c r="E3903" s="46">
        <v>9.7199999999999995E-3</v>
      </c>
      <c r="F3903" s="46">
        <v>1.2959999999999999E-2</v>
      </c>
      <c r="G3903" s="46">
        <v>1.6199999999999999E-2</v>
      </c>
      <c r="H3903" s="46">
        <v>1.9440000000000002E-2</v>
      </c>
      <c r="I3903" s="46">
        <v>2.2680000000000002E-2</v>
      </c>
      <c r="J3903" s="46">
        <v>2.5919999999999999E-2</v>
      </c>
      <c r="K3903" s="46">
        <v>2.9159999999999998E-2</v>
      </c>
      <c r="L3903" s="47">
        <v>3.2399999999999998E-2</v>
      </c>
    </row>
    <row r="3904" spans="1:12" ht="12.75">
      <c r="A3904" s="41">
        <f t="shared" si="111"/>
        <v>36415</v>
      </c>
      <c r="B3904" s="49" t="s">
        <v>2584</v>
      </c>
      <c r="C3904" s="47">
        <v>2.4000000000000003E-4</v>
      </c>
      <c r="D3904" s="47">
        <v>4.8000000000000007E-4</v>
      </c>
      <c r="E3904" s="47">
        <v>7.2000000000000015E-4</v>
      </c>
      <c r="F3904" s="47">
        <v>9.6000000000000013E-4</v>
      </c>
      <c r="G3904" s="47">
        <v>1.2000000000000001E-3</v>
      </c>
      <c r="H3904" s="47">
        <v>1.4400000000000001E-3</v>
      </c>
      <c r="I3904" s="47">
        <v>1.6800000000000001E-3</v>
      </c>
      <c r="J3904" s="47">
        <v>1.9200000000000003E-3</v>
      </c>
      <c r="K3904" s="47">
        <v>2.16E-3</v>
      </c>
      <c r="L3904" s="47">
        <v>2.4000000000000002E-3</v>
      </c>
    </row>
    <row r="3905" spans="1:12" ht="12.75">
      <c r="A3905" s="41">
        <f t="shared" si="111"/>
        <v>36416</v>
      </c>
      <c r="B3905" s="49" t="s">
        <v>2585</v>
      </c>
      <c r="C3905" s="47">
        <v>0</v>
      </c>
      <c r="D3905" s="47">
        <v>5.3399034810499707E-2</v>
      </c>
      <c r="E3905" s="47">
        <v>5.3399034810499707E-2</v>
      </c>
      <c r="F3905" s="47">
        <v>5.3399034810499707E-2</v>
      </c>
      <c r="G3905" s="47">
        <v>5.3399034810499707E-2</v>
      </c>
      <c r="H3905" s="47">
        <v>0.10679806962099941</v>
      </c>
      <c r="I3905" s="47">
        <v>0.10679806962099941</v>
      </c>
      <c r="J3905" s="47">
        <v>0.10679806962099941</v>
      </c>
      <c r="K3905" s="47">
        <v>0.16019710443149909</v>
      </c>
      <c r="L3905" s="47">
        <v>0.16019710443149909</v>
      </c>
    </row>
    <row r="3906" spans="1:12" ht="12.75">
      <c r="A3906" s="41">
        <f t="shared" si="111"/>
        <v>36417</v>
      </c>
      <c r="B3906" s="49" t="s">
        <v>2585</v>
      </c>
      <c r="C3906" s="47">
        <v>2.4000000000000003E-4</v>
      </c>
      <c r="D3906" s="47">
        <v>4.8000000000000007E-4</v>
      </c>
      <c r="E3906" s="47">
        <v>7.2000000000000015E-4</v>
      </c>
      <c r="F3906" s="47">
        <v>9.6000000000000013E-4</v>
      </c>
      <c r="G3906" s="47">
        <v>1.2000000000000001E-3</v>
      </c>
      <c r="H3906" s="47">
        <v>1.4400000000000001E-3</v>
      </c>
      <c r="I3906" s="47">
        <v>1.6800000000000001E-3</v>
      </c>
      <c r="J3906" s="47">
        <v>1.9200000000000003E-3</v>
      </c>
      <c r="K3906" s="47">
        <v>2.16E-3</v>
      </c>
      <c r="L3906" s="47">
        <v>2.4000000000000002E-3</v>
      </c>
    </row>
    <row r="3907" spans="1:12" ht="12.75">
      <c r="A3907" s="41">
        <f t="shared" si="111"/>
        <v>36418</v>
      </c>
      <c r="B3907" s="49" t="s">
        <v>2586</v>
      </c>
      <c r="C3907" s="47">
        <v>2.4000000000000003E-4</v>
      </c>
      <c r="D3907" s="47">
        <v>4.8000000000000007E-4</v>
      </c>
      <c r="E3907" s="47">
        <v>7.2000000000000015E-4</v>
      </c>
      <c r="F3907" s="47">
        <v>9.6000000000000013E-4</v>
      </c>
      <c r="G3907" s="47">
        <v>1.2000000000000001E-3</v>
      </c>
      <c r="H3907" s="47">
        <v>1.4400000000000001E-3</v>
      </c>
      <c r="I3907" s="47">
        <v>1.6800000000000001E-3</v>
      </c>
      <c r="J3907" s="47">
        <v>1.9200000000000003E-3</v>
      </c>
      <c r="K3907" s="47">
        <v>2.16E-3</v>
      </c>
      <c r="L3907" s="47">
        <v>2.4000000000000002E-3</v>
      </c>
    </row>
    <row r="3908" spans="1:12" ht="12.75">
      <c r="A3908" s="41">
        <f t="shared" si="111"/>
        <v>36419</v>
      </c>
      <c r="B3908" s="49" t="s">
        <v>2587</v>
      </c>
      <c r="C3908" s="47">
        <v>5.3399034810499707E-2</v>
      </c>
      <c r="D3908" s="47">
        <v>0.10679806962099941</v>
      </c>
      <c r="E3908" s="47">
        <v>0.16019710443149909</v>
      </c>
      <c r="F3908" s="47">
        <v>0.21359613924199883</v>
      </c>
      <c r="G3908" s="47">
        <v>0.26699517405249851</v>
      </c>
      <c r="H3908" s="47">
        <v>0.32039420886299819</v>
      </c>
      <c r="I3908" s="47">
        <v>0.37379324367349787</v>
      </c>
      <c r="J3908" s="47">
        <v>0.42719227848399766</v>
      </c>
      <c r="K3908" s="47">
        <v>0.48059131329449734</v>
      </c>
      <c r="L3908" s="47">
        <v>0.53399034810499701</v>
      </c>
    </row>
    <row r="3909" spans="1:12" ht="12.75">
      <c r="A3909" s="41">
        <f t="shared" si="111"/>
        <v>36420</v>
      </c>
      <c r="B3909" s="49" t="s">
        <v>2588</v>
      </c>
      <c r="C3909" s="47">
        <v>0</v>
      </c>
      <c r="D3909" s="47">
        <v>0</v>
      </c>
      <c r="E3909" s="47">
        <v>0.10679806962099941</v>
      </c>
      <c r="F3909" s="47">
        <v>0.10679806962099941</v>
      </c>
      <c r="G3909" s="47">
        <v>0.10679806962099941</v>
      </c>
      <c r="H3909" s="47">
        <v>0.10679806962099941</v>
      </c>
      <c r="I3909" s="47">
        <v>0.21359613924199883</v>
      </c>
      <c r="J3909" s="47">
        <v>0.21359613924199883</v>
      </c>
      <c r="K3909" s="47">
        <v>0.21359613924199883</v>
      </c>
      <c r="L3909" s="47">
        <v>0.21359613924199883</v>
      </c>
    </row>
    <row r="3910" spans="1:12" ht="12.75">
      <c r="A3910" s="41">
        <f t="shared" si="111"/>
        <v>36421</v>
      </c>
      <c r="B3910" s="49" t="s">
        <v>2589</v>
      </c>
      <c r="C3910" s="47">
        <v>4.8000000000000007E-4</v>
      </c>
      <c r="D3910" s="47">
        <v>9.6000000000000013E-4</v>
      </c>
      <c r="E3910" s="47">
        <v>1.4400000000000003E-3</v>
      </c>
      <c r="F3910" s="47">
        <v>1.9200000000000003E-3</v>
      </c>
      <c r="G3910" s="47">
        <v>2.4000000000000002E-3</v>
      </c>
      <c r="H3910" s="47">
        <v>2.8800000000000002E-3</v>
      </c>
      <c r="I3910" s="47">
        <v>3.3600000000000001E-3</v>
      </c>
      <c r="J3910" s="47">
        <v>3.8400000000000005E-3</v>
      </c>
      <c r="K3910" s="47">
        <v>4.3200000000000001E-3</v>
      </c>
      <c r="L3910" s="47">
        <v>4.8000000000000004E-3</v>
      </c>
    </row>
    <row r="3911" spans="1:12" ht="12.75">
      <c r="A3911" s="41">
        <f t="shared" si="111"/>
        <v>36422</v>
      </c>
      <c r="B3911" s="49" t="s">
        <v>2590</v>
      </c>
      <c r="C3911" s="46">
        <v>3.9839999999999997E-3</v>
      </c>
      <c r="D3911" s="46">
        <v>7.9679999999999994E-3</v>
      </c>
      <c r="E3911" s="46">
        <v>1.1951999999999999E-2</v>
      </c>
      <c r="F3911" s="46">
        <v>1.5935999999999999E-2</v>
      </c>
      <c r="G3911" s="46">
        <v>1.992E-2</v>
      </c>
      <c r="H3911" s="46">
        <v>2.3903999999999998E-2</v>
      </c>
      <c r="I3911" s="46">
        <v>2.7887999999999996E-2</v>
      </c>
      <c r="J3911" s="46">
        <v>3.1871999999999998E-2</v>
      </c>
      <c r="K3911" s="46">
        <v>3.5855999999999992E-2</v>
      </c>
      <c r="L3911" s="47">
        <v>3.9839999999999987E-2</v>
      </c>
    </row>
    <row r="3912" spans="1:12" ht="12.75">
      <c r="A3912" s="41">
        <f t="shared" si="111"/>
        <v>36423</v>
      </c>
      <c r="B3912" s="49" t="s">
        <v>2585</v>
      </c>
      <c r="C3912" s="47">
        <v>0</v>
      </c>
      <c r="D3912" s="47">
        <v>5.3399034810499707E-2</v>
      </c>
      <c r="E3912" s="47">
        <v>5.3399034810499707E-2</v>
      </c>
      <c r="F3912" s="47">
        <v>5.3399034810499707E-2</v>
      </c>
      <c r="G3912" s="47">
        <v>5.3399034810499707E-2</v>
      </c>
      <c r="H3912" s="47">
        <v>0.10679806962099941</v>
      </c>
      <c r="I3912" s="47">
        <v>0.10679806962099941</v>
      </c>
      <c r="J3912" s="47">
        <v>0.10679806962099941</v>
      </c>
      <c r="K3912" s="47">
        <v>0.16019710443149909</v>
      </c>
      <c r="L3912" s="47">
        <v>0.16019710443149909</v>
      </c>
    </row>
    <row r="3913" spans="1:12" ht="12.75">
      <c r="A3913" s="41">
        <f t="shared" si="111"/>
        <v>36424</v>
      </c>
      <c r="B3913" s="49" t="s">
        <v>2587</v>
      </c>
      <c r="C3913" s="47">
        <v>5.3399034810499707E-2</v>
      </c>
      <c r="D3913" s="47">
        <v>0.10679806962099941</v>
      </c>
      <c r="E3913" s="47">
        <v>0.16019710443149909</v>
      </c>
      <c r="F3913" s="47">
        <v>0.21359613924199883</v>
      </c>
      <c r="G3913" s="47">
        <v>0.26699517405249851</v>
      </c>
      <c r="H3913" s="47">
        <v>0.32039420886299819</v>
      </c>
      <c r="I3913" s="47">
        <v>0.37379324367349787</v>
      </c>
      <c r="J3913" s="47">
        <v>0.42719227848399766</v>
      </c>
      <c r="K3913" s="47">
        <v>0.48059131329449734</v>
      </c>
      <c r="L3913" s="47">
        <v>0.53399034810499701</v>
      </c>
    </row>
    <row r="3914" spans="1:12" ht="12.75">
      <c r="A3914" s="41">
        <f t="shared" si="111"/>
        <v>36425</v>
      </c>
      <c r="B3914" s="49" t="s">
        <v>2587</v>
      </c>
      <c r="C3914" s="47">
        <v>2.4000000000000003E-4</v>
      </c>
      <c r="D3914" s="47">
        <v>4.8000000000000007E-4</v>
      </c>
      <c r="E3914" s="47">
        <v>7.2000000000000015E-4</v>
      </c>
      <c r="F3914" s="47">
        <v>9.6000000000000013E-4</v>
      </c>
      <c r="G3914" s="47">
        <v>1.2000000000000001E-3</v>
      </c>
      <c r="H3914" s="47">
        <v>1.4400000000000001E-3</v>
      </c>
      <c r="I3914" s="47">
        <v>1.6800000000000001E-3</v>
      </c>
      <c r="J3914" s="47">
        <v>1.9200000000000003E-3</v>
      </c>
      <c r="K3914" s="47">
        <v>2.16E-3</v>
      </c>
      <c r="L3914" s="47">
        <v>2.4000000000000002E-3</v>
      </c>
    </row>
    <row r="3915" spans="1:12" ht="12.75">
      <c r="A3915" s="41">
        <f t="shared" si="111"/>
        <v>36426</v>
      </c>
      <c r="B3915" s="49" t="s">
        <v>2591</v>
      </c>
      <c r="C3915" s="47">
        <v>0</v>
      </c>
      <c r="D3915" s="47">
        <v>0.10679806962099941</v>
      </c>
      <c r="E3915" s="47">
        <v>0.10679806962099941</v>
      </c>
      <c r="F3915" s="47">
        <v>0.10679806962099941</v>
      </c>
      <c r="G3915" s="47">
        <v>0.21359613924199883</v>
      </c>
      <c r="H3915" s="47">
        <v>0.21359613924199883</v>
      </c>
      <c r="I3915" s="47">
        <v>0.21359613924199883</v>
      </c>
      <c r="J3915" s="47">
        <v>0.32039420886299819</v>
      </c>
      <c r="K3915" s="47">
        <v>0.32039420886299819</v>
      </c>
      <c r="L3915" s="47">
        <v>0.32039420886299819</v>
      </c>
    </row>
    <row r="3916" spans="1:12" ht="12.75">
      <c r="A3916" s="94" t="s">
        <v>2592</v>
      </c>
      <c r="B3916" s="94"/>
      <c r="C3916" s="43">
        <f t="shared" ref="C3916:L3916" si="112">SUM(C3886:C3915)</f>
        <v>1.1296948696209996</v>
      </c>
      <c r="D3916" s="43">
        <f t="shared" si="112"/>
        <v>2.472985878483998</v>
      </c>
      <c r="E3916" s="43">
        <f t="shared" si="112"/>
        <v>3.7094788177259956</v>
      </c>
      <c r="F3916" s="43">
        <f t="shared" si="112"/>
        <v>4.8391736873469968</v>
      </c>
      <c r="G3916" s="43">
        <f t="shared" si="112"/>
        <v>6.075666626588994</v>
      </c>
      <c r="H3916" s="43">
        <f t="shared" si="112"/>
        <v>7.3121595658309912</v>
      </c>
      <c r="I3916" s="43">
        <f t="shared" si="112"/>
        <v>8.548652505072992</v>
      </c>
      <c r="J3916" s="43">
        <f t="shared" si="112"/>
        <v>9.7851454443149937</v>
      </c>
      <c r="K3916" s="43">
        <f t="shared" si="112"/>
        <v>11.021638383556985</v>
      </c>
      <c r="L3916" s="43">
        <f t="shared" si="112"/>
        <v>12.151333253177985</v>
      </c>
    </row>
    <row r="3917" spans="1:12" ht="12.75">
      <c r="A3917" s="95" t="s">
        <v>2593</v>
      </c>
      <c r="B3917" s="95"/>
      <c r="C3917" s="95"/>
      <c r="D3917" s="95"/>
      <c r="E3917" s="95"/>
      <c r="F3917" s="95"/>
      <c r="G3917" s="95"/>
      <c r="H3917" s="95"/>
      <c r="I3917" s="95"/>
      <c r="J3917" s="95"/>
      <c r="K3917" s="95"/>
      <c r="L3917" s="95"/>
    </row>
    <row r="3918" spans="1:12" ht="25.5">
      <c r="A3918" s="41">
        <f>A3915+1</f>
        <v>36427</v>
      </c>
      <c r="B3918" s="49" t="s">
        <v>2594</v>
      </c>
      <c r="C3918" s="46">
        <v>0.28176000000000001</v>
      </c>
      <c r="D3918" s="46">
        <v>0.56352000000000002</v>
      </c>
      <c r="E3918" s="46">
        <v>0.84528000000000003</v>
      </c>
      <c r="F3918" s="46">
        <v>1.12704</v>
      </c>
      <c r="G3918" s="46">
        <v>1.4088000000000001</v>
      </c>
      <c r="H3918" s="46">
        <v>1.6905600000000001</v>
      </c>
      <c r="I3918" s="46">
        <v>1.9723200000000001</v>
      </c>
      <c r="J3918" s="46">
        <v>2.2540800000000001</v>
      </c>
      <c r="K3918" s="46">
        <v>2.5358400000000003</v>
      </c>
      <c r="L3918" s="47">
        <v>2.8176000000000001</v>
      </c>
    </row>
    <row r="3919" spans="1:12" ht="25.5">
      <c r="A3919" s="41">
        <f>A3918+1</f>
        <v>36428</v>
      </c>
      <c r="B3919" s="49" t="s">
        <v>2595</v>
      </c>
      <c r="C3919" s="46">
        <v>1.6739999999999998E-2</v>
      </c>
      <c r="D3919" s="46">
        <v>3.3479999999999996E-2</v>
      </c>
      <c r="E3919" s="46">
        <v>5.0219999999999994E-2</v>
      </c>
      <c r="F3919" s="46">
        <v>6.6959999999999992E-2</v>
      </c>
      <c r="G3919" s="46">
        <v>8.3699999999999997E-2</v>
      </c>
      <c r="H3919" s="46">
        <v>0.10044</v>
      </c>
      <c r="I3919" s="46">
        <v>0.11718000000000001</v>
      </c>
      <c r="J3919" s="46">
        <v>0.13392000000000001</v>
      </c>
      <c r="K3919" s="46">
        <v>0.15066000000000002</v>
      </c>
      <c r="L3919" s="47">
        <v>0.16740000000000002</v>
      </c>
    </row>
    <row r="3920" spans="1:12" ht="25.5">
      <c r="A3920" s="41">
        <f t="shared" ref="A3920:A3982" si="113">A3919+1</f>
        <v>36429</v>
      </c>
      <c r="B3920" s="49" t="s">
        <v>2596</v>
      </c>
      <c r="C3920" s="46">
        <v>0.1278096</v>
      </c>
      <c r="D3920" s="46">
        <v>0.25561919999999999</v>
      </c>
      <c r="E3920" s="46">
        <v>0.38342880000000001</v>
      </c>
      <c r="F3920" s="46">
        <v>0.51123839999999998</v>
      </c>
      <c r="G3920" s="46">
        <v>0.63904800000000006</v>
      </c>
      <c r="H3920" s="46">
        <v>0.76685760000000003</v>
      </c>
      <c r="I3920" s="46">
        <v>0.8946672</v>
      </c>
      <c r="J3920" s="46">
        <v>1.0224768</v>
      </c>
      <c r="K3920" s="46">
        <v>1.1502864000000002</v>
      </c>
      <c r="L3920" s="47">
        <v>1.2780960000000001</v>
      </c>
    </row>
    <row r="3921" spans="1:12" ht="12.75">
      <c r="A3921" s="41">
        <f t="shared" si="113"/>
        <v>36430</v>
      </c>
      <c r="B3921" s="49" t="s">
        <v>2597</v>
      </c>
      <c r="C3921" s="46">
        <v>3.8232000000000002E-2</v>
      </c>
      <c r="D3921" s="46">
        <v>7.6464000000000004E-2</v>
      </c>
      <c r="E3921" s="46">
        <v>0.11469600000000001</v>
      </c>
      <c r="F3921" s="46">
        <v>0.15292800000000001</v>
      </c>
      <c r="G3921" s="46">
        <v>0.19116</v>
      </c>
      <c r="H3921" s="46">
        <v>0.22939200000000001</v>
      </c>
      <c r="I3921" s="46">
        <v>0.26762400000000003</v>
      </c>
      <c r="J3921" s="46">
        <v>0.30585600000000002</v>
      </c>
      <c r="K3921" s="46">
        <v>0.34408800000000006</v>
      </c>
      <c r="L3921" s="47">
        <v>0.3823200000000001</v>
      </c>
    </row>
    <row r="3922" spans="1:12" ht="12.75">
      <c r="A3922" s="41">
        <f t="shared" si="113"/>
        <v>36431</v>
      </c>
      <c r="B3922" s="49" t="s">
        <v>2598</v>
      </c>
      <c r="C3922" s="46">
        <v>0.48</v>
      </c>
      <c r="D3922" s="46">
        <v>0.96</v>
      </c>
      <c r="E3922" s="46">
        <v>1.44</v>
      </c>
      <c r="F3922" s="46">
        <v>1.92</v>
      </c>
      <c r="G3922" s="46">
        <v>2.4000000000000004</v>
      </c>
      <c r="H3922" s="46">
        <v>2.8800000000000003</v>
      </c>
      <c r="I3922" s="46">
        <v>3.3600000000000003</v>
      </c>
      <c r="J3922" s="46">
        <v>3.84</v>
      </c>
      <c r="K3922" s="46">
        <v>4.32</v>
      </c>
      <c r="L3922" s="47">
        <v>4.8</v>
      </c>
    </row>
    <row r="3923" spans="1:12" ht="12.75">
      <c r="A3923" s="41">
        <f t="shared" si="113"/>
        <v>36432</v>
      </c>
      <c r="B3923" s="49" t="s">
        <v>2599</v>
      </c>
      <c r="C3923" s="47">
        <v>2.4000000000000003E-4</v>
      </c>
      <c r="D3923" s="47">
        <v>4.8000000000000007E-4</v>
      </c>
      <c r="E3923" s="47">
        <v>7.2000000000000015E-4</v>
      </c>
      <c r="F3923" s="47">
        <v>9.6000000000000013E-4</v>
      </c>
      <c r="G3923" s="47">
        <v>1.2000000000000001E-3</v>
      </c>
      <c r="H3923" s="47">
        <v>1.4400000000000001E-3</v>
      </c>
      <c r="I3923" s="47">
        <v>1.6800000000000001E-3</v>
      </c>
      <c r="J3923" s="47">
        <v>1.9200000000000003E-3</v>
      </c>
      <c r="K3923" s="47">
        <v>2.16E-3</v>
      </c>
      <c r="L3923" s="47">
        <v>2.4000000000000002E-3</v>
      </c>
    </row>
    <row r="3924" spans="1:12" ht="12.75">
      <c r="A3924" s="41">
        <f t="shared" si="113"/>
        <v>36433</v>
      </c>
      <c r="B3924" s="49" t="s">
        <v>2600</v>
      </c>
      <c r="C3924" s="46">
        <v>5.3398358753137067E-2</v>
      </c>
      <c r="D3924" s="46">
        <v>0.16019507625941118</v>
      </c>
      <c r="E3924" s="46">
        <v>0.21359343501254827</v>
      </c>
      <c r="F3924" s="46">
        <v>0.26699179376568533</v>
      </c>
      <c r="G3924" s="46">
        <v>0.37378851127195944</v>
      </c>
      <c r="H3924" s="46">
        <v>0.42718687002509653</v>
      </c>
      <c r="I3924" s="46">
        <v>0.48058522877823362</v>
      </c>
      <c r="J3924" s="46">
        <v>0.58738194628450779</v>
      </c>
      <c r="K3924" s="46">
        <v>0.64078030503764472</v>
      </c>
      <c r="L3924" s="47">
        <v>0.74757702254391889</v>
      </c>
    </row>
    <row r="3925" spans="1:12" ht="12.75">
      <c r="A3925" s="41">
        <f t="shared" si="113"/>
        <v>36434</v>
      </c>
      <c r="B3925" s="49" t="s">
        <v>2601</v>
      </c>
      <c r="C3925" s="46">
        <v>0</v>
      </c>
      <c r="D3925" s="46">
        <v>0</v>
      </c>
      <c r="E3925" s="46">
        <v>0</v>
      </c>
      <c r="F3925" s="46">
        <v>0</v>
      </c>
      <c r="G3925" s="46">
        <v>0</v>
      </c>
      <c r="H3925" s="46">
        <v>0</v>
      </c>
      <c r="I3925" s="46">
        <v>0</v>
      </c>
      <c r="J3925" s="46">
        <v>0.10679671750627413</v>
      </c>
      <c r="K3925" s="46">
        <v>0.10679671750627413</v>
      </c>
      <c r="L3925" s="47">
        <v>0.10679671750627413</v>
      </c>
    </row>
    <row r="3926" spans="1:12" ht="12.75">
      <c r="A3926" s="41">
        <f t="shared" si="113"/>
        <v>36435</v>
      </c>
      <c r="B3926" s="49" t="s">
        <v>2602</v>
      </c>
      <c r="C3926" s="46">
        <v>0</v>
      </c>
      <c r="D3926" s="46">
        <v>0</v>
      </c>
      <c r="E3926" s="46">
        <v>0.10679671750627413</v>
      </c>
      <c r="F3926" s="46">
        <v>0.10679671750627413</v>
      </c>
      <c r="G3926" s="46">
        <v>0.10679671750627413</v>
      </c>
      <c r="H3926" s="46">
        <v>0.10679671750627413</v>
      </c>
      <c r="I3926" s="46">
        <v>0.10679671750627413</v>
      </c>
      <c r="J3926" s="46">
        <v>0.10679671750627413</v>
      </c>
      <c r="K3926" s="46">
        <v>0.21359343501254827</v>
      </c>
      <c r="L3926" s="47">
        <v>0.21359343501254827</v>
      </c>
    </row>
    <row r="3927" spans="1:12" ht="12.75">
      <c r="A3927" s="41">
        <f t="shared" si="113"/>
        <v>36436</v>
      </c>
      <c r="B3927" s="49" t="s">
        <v>2603</v>
      </c>
      <c r="C3927" s="46">
        <v>7.8240000000000011E-3</v>
      </c>
      <c r="D3927" s="46">
        <v>1.5648000000000002E-2</v>
      </c>
      <c r="E3927" s="46">
        <v>2.3472000000000003E-2</v>
      </c>
      <c r="F3927" s="46">
        <v>3.1296000000000004E-2</v>
      </c>
      <c r="G3927" s="46">
        <v>3.9120000000000002E-2</v>
      </c>
      <c r="H3927" s="46">
        <v>4.6944E-2</v>
      </c>
      <c r="I3927" s="46">
        <v>5.4767999999999997E-2</v>
      </c>
      <c r="J3927" s="46">
        <v>6.2591999999999995E-2</v>
      </c>
      <c r="K3927" s="46">
        <v>7.0415999999999992E-2</v>
      </c>
      <c r="L3927" s="47">
        <v>7.823999999999999E-2</v>
      </c>
    </row>
    <row r="3928" spans="1:12" ht="12.75">
      <c r="A3928" s="41">
        <f t="shared" si="113"/>
        <v>36437</v>
      </c>
      <c r="B3928" s="49" t="s">
        <v>2604</v>
      </c>
      <c r="C3928" s="46">
        <v>0.55721999999999994</v>
      </c>
      <c r="D3928" s="46">
        <v>1.1144399999999999</v>
      </c>
      <c r="E3928" s="46">
        <v>1.6716599999999997</v>
      </c>
      <c r="F3928" s="46">
        <v>2.2288799999999998</v>
      </c>
      <c r="G3928" s="46">
        <v>2.7860999999999998</v>
      </c>
      <c r="H3928" s="46">
        <v>3.3433199999999994</v>
      </c>
      <c r="I3928" s="46">
        <v>3.9005399999999995</v>
      </c>
      <c r="J3928" s="46">
        <v>4.4577599999999995</v>
      </c>
      <c r="K3928" s="46">
        <v>5.0149799999999995</v>
      </c>
      <c r="L3928" s="47">
        <v>5.5721999999999996</v>
      </c>
    </row>
    <row r="3929" spans="1:12" ht="25.5">
      <c r="A3929" s="41">
        <f t="shared" si="113"/>
        <v>36438</v>
      </c>
      <c r="B3929" s="49" t="s">
        <v>2605</v>
      </c>
      <c r="C3929" s="46">
        <v>1.38E-2</v>
      </c>
      <c r="D3929" s="46">
        <v>2.76E-2</v>
      </c>
      <c r="E3929" s="46">
        <v>4.1399999999999999E-2</v>
      </c>
      <c r="F3929" s="46">
        <v>5.5199999999999999E-2</v>
      </c>
      <c r="G3929" s="46">
        <v>6.9000000000000006E-2</v>
      </c>
      <c r="H3929" s="46">
        <v>8.2799999999999999E-2</v>
      </c>
      <c r="I3929" s="46">
        <v>9.6599999999999991E-2</v>
      </c>
      <c r="J3929" s="46">
        <v>0.1104</v>
      </c>
      <c r="K3929" s="46">
        <v>0.1242</v>
      </c>
      <c r="L3929" s="47">
        <v>0.13800000000000001</v>
      </c>
    </row>
    <row r="3930" spans="1:12" ht="12.75">
      <c r="A3930" s="41">
        <f t="shared" si="113"/>
        <v>36439</v>
      </c>
      <c r="B3930" s="48" t="s">
        <v>2606</v>
      </c>
      <c r="C3930" s="46">
        <v>2.4959999999999996E-2</v>
      </c>
      <c r="D3930" s="46">
        <v>4.9919999999999992E-2</v>
      </c>
      <c r="E3930" s="46">
        <v>7.4879999999999988E-2</v>
      </c>
      <c r="F3930" s="46">
        <v>9.9839999999999984E-2</v>
      </c>
      <c r="G3930" s="46">
        <v>0.12479999999999999</v>
      </c>
      <c r="H3930" s="46">
        <v>0.14976</v>
      </c>
      <c r="I3930" s="46">
        <v>0.17471999999999999</v>
      </c>
      <c r="J3930" s="46">
        <v>0.19967999999999997</v>
      </c>
      <c r="K3930" s="46">
        <v>0.22463999999999995</v>
      </c>
      <c r="L3930" s="47">
        <v>0.24959999999999993</v>
      </c>
    </row>
    <row r="3931" spans="1:12" ht="12.75">
      <c r="A3931" s="41">
        <f t="shared" si="113"/>
        <v>36440</v>
      </c>
      <c r="B3931" s="49" t="s">
        <v>2607</v>
      </c>
      <c r="C3931" s="46">
        <v>1.6080000000000001E-2</v>
      </c>
      <c r="D3931" s="46">
        <v>3.2160000000000001E-2</v>
      </c>
      <c r="E3931" s="46">
        <v>4.8240000000000005E-2</v>
      </c>
      <c r="F3931" s="46">
        <v>6.4320000000000002E-2</v>
      </c>
      <c r="G3931" s="46">
        <v>8.0399999999999999E-2</v>
      </c>
      <c r="H3931" s="46">
        <v>9.648000000000001E-2</v>
      </c>
      <c r="I3931" s="46">
        <v>0.11255999999999999</v>
      </c>
      <c r="J3931" s="46">
        <v>0.12864</v>
      </c>
      <c r="K3931" s="46">
        <v>0.14472000000000002</v>
      </c>
      <c r="L3931" s="47">
        <v>0.16080000000000003</v>
      </c>
    </row>
    <row r="3932" spans="1:12" ht="12.75">
      <c r="A3932" s="41">
        <f t="shared" si="113"/>
        <v>36441</v>
      </c>
      <c r="B3932" s="49" t="s">
        <v>2608</v>
      </c>
      <c r="C3932" s="46">
        <v>3.2760000000000002</v>
      </c>
      <c r="D3932" s="46">
        <v>6.5520000000000005</v>
      </c>
      <c r="E3932" s="46">
        <v>9.8280000000000012</v>
      </c>
      <c r="F3932" s="46">
        <v>13.104000000000001</v>
      </c>
      <c r="G3932" s="46">
        <v>16.380000000000003</v>
      </c>
      <c r="H3932" s="46">
        <v>19.656000000000006</v>
      </c>
      <c r="I3932" s="46">
        <v>22.932000000000006</v>
      </c>
      <c r="J3932" s="46">
        <v>26.208000000000006</v>
      </c>
      <c r="K3932" s="46">
        <v>29.484000000000009</v>
      </c>
      <c r="L3932" s="47">
        <v>32.760000000000012</v>
      </c>
    </row>
    <row r="3933" spans="1:12" ht="12.75">
      <c r="A3933" s="41">
        <f t="shared" si="113"/>
        <v>36442</v>
      </c>
      <c r="B3933" s="49" t="s">
        <v>2608</v>
      </c>
      <c r="C3933" s="46">
        <v>1.1577599999999999</v>
      </c>
      <c r="D3933" s="46">
        <v>2.3155199999999998</v>
      </c>
      <c r="E3933" s="46">
        <v>3.4732799999999999</v>
      </c>
      <c r="F3933" s="46">
        <v>4.6310399999999996</v>
      </c>
      <c r="G3933" s="46">
        <v>5.7888000000000002</v>
      </c>
      <c r="H3933" s="46">
        <v>6.9465599999999998</v>
      </c>
      <c r="I3933" s="46">
        <v>8.1043199999999995</v>
      </c>
      <c r="J3933" s="46">
        <v>9.2620799999999992</v>
      </c>
      <c r="K3933" s="46">
        <v>10.419840000000001</v>
      </c>
      <c r="L3933" s="47">
        <v>11.5776</v>
      </c>
    </row>
    <row r="3934" spans="1:12" ht="12.75">
      <c r="A3934" s="41">
        <f t="shared" si="113"/>
        <v>36443</v>
      </c>
      <c r="B3934" s="49" t="s">
        <v>2609</v>
      </c>
      <c r="C3934" s="46">
        <v>0.140928</v>
      </c>
      <c r="D3934" s="46">
        <v>0.281856</v>
      </c>
      <c r="E3934" s="46">
        <v>0.42278399999999999</v>
      </c>
      <c r="F3934" s="46">
        <v>0.56371199999999999</v>
      </c>
      <c r="G3934" s="46">
        <v>0.70464000000000016</v>
      </c>
      <c r="H3934" s="46">
        <v>0.8455680000000001</v>
      </c>
      <c r="I3934" s="46">
        <v>0.98649600000000026</v>
      </c>
      <c r="J3934" s="46">
        <v>1.1274240000000002</v>
      </c>
      <c r="K3934" s="46">
        <v>1.2683520000000004</v>
      </c>
      <c r="L3934" s="47">
        <v>1.4092800000000003</v>
      </c>
    </row>
    <row r="3935" spans="1:12" ht="12.75">
      <c r="A3935" s="41">
        <f t="shared" si="113"/>
        <v>36444</v>
      </c>
      <c r="B3935" s="49" t="s">
        <v>2610</v>
      </c>
      <c r="C3935" s="46">
        <v>8.8176000000000004E-2</v>
      </c>
      <c r="D3935" s="46">
        <v>0.17635200000000001</v>
      </c>
      <c r="E3935" s="46">
        <v>0.26452799999999999</v>
      </c>
      <c r="F3935" s="46">
        <v>0.35270400000000002</v>
      </c>
      <c r="G3935" s="46">
        <v>0.44088000000000005</v>
      </c>
      <c r="H3935" s="46">
        <v>0.52905599999999997</v>
      </c>
      <c r="I3935" s="46">
        <v>0.617232</v>
      </c>
      <c r="J3935" s="46">
        <v>0.70540800000000004</v>
      </c>
      <c r="K3935" s="46">
        <v>0.79358399999999996</v>
      </c>
      <c r="L3935" s="47">
        <v>0.88175999999999988</v>
      </c>
    </row>
    <row r="3936" spans="1:12" ht="12.75">
      <c r="A3936" s="41">
        <f t="shared" si="113"/>
        <v>36445</v>
      </c>
      <c r="B3936" s="49" t="s">
        <v>2611</v>
      </c>
      <c r="C3936" s="46">
        <v>0.46355999999999997</v>
      </c>
      <c r="D3936" s="46">
        <v>0.92711999999999994</v>
      </c>
      <c r="E3936" s="46">
        <v>1.3906799999999999</v>
      </c>
      <c r="F3936" s="46">
        <v>1.8542399999999999</v>
      </c>
      <c r="G3936" s="46">
        <v>2.3178000000000001</v>
      </c>
      <c r="H3936" s="46">
        <v>2.7813599999999998</v>
      </c>
      <c r="I3936" s="46">
        <v>3.2449199999999996</v>
      </c>
      <c r="J3936" s="46">
        <v>3.7084799999999998</v>
      </c>
      <c r="K3936" s="46">
        <v>4.17204</v>
      </c>
      <c r="L3936" s="47">
        <v>4.6356000000000002</v>
      </c>
    </row>
    <row r="3937" spans="1:12" ht="12.75">
      <c r="A3937" s="41">
        <f t="shared" si="113"/>
        <v>36446</v>
      </c>
      <c r="B3937" s="49" t="s">
        <v>2612</v>
      </c>
      <c r="C3937" s="46">
        <v>5.0664000000000001E-2</v>
      </c>
      <c r="D3937" s="46">
        <v>0.101328</v>
      </c>
      <c r="E3937" s="46">
        <v>0.15199200000000002</v>
      </c>
      <c r="F3937" s="46">
        <v>0.202656</v>
      </c>
      <c r="G3937" s="46">
        <v>0.25331999999999999</v>
      </c>
      <c r="H3937" s="46">
        <v>0.30398400000000003</v>
      </c>
      <c r="I3937" s="46">
        <v>0.35464800000000002</v>
      </c>
      <c r="J3937" s="46">
        <v>0.40531200000000001</v>
      </c>
      <c r="K3937" s="46">
        <v>0.45597600000000005</v>
      </c>
      <c r="L3937" s="47">
        <v>0.50664000000000009</v>
      </c>
    </row>
    <row r="3938" spans="1:12" ht="12.75">
      <c r="A3938" s="41">
        <f t="shared" si="113"/>
        <v>36447</v>
      </c>
      <c r="B3938" s="49" t="s">
        <v>2613</v>
      </c>
      <c r="C3938" s="46">
        <v>2.5896000000000001E-3</v>
      </c>
      <c r="D3938" s="46">
        <v>5.1792000000000001E-3</v>
      </c>
      <c r="E3938" s="46">
        <v>7.7688000000000002E-3</v>
      </c>
      <c r="F3938" s="46">
        <v>1.03584E-2</v>
      </c>
      <c r="G3938" s="46">
        <v>1.2948000000000001E-2</v>
      </c>
      <c r="H3938" s="46">
        <v>1.55376E-2</v>
      </c>
      <c r="I3938" s="46">
        <v>1.81272E-2</v>
      </c>
      <c r="J3938" s="46">
        <v>2.07168E-2</v>
      </c>
      <c r="K3938" s="46">
        <v>2.3306399999999998E-2</v>
      </c>
      <c r="L3938" s="47">
        <v>2.5895999999999995E-2</v>
      </c>
    </row>
    <row r="3939" spans="1:12" ht="12.75">
      <c r="A3939" s="41">
        <f t="shared" si="113"/>
        <v>36448</v>
      </c>
      <c r="B3939" s="49" t="s">
        <v>2614</v>
      </c>
      <c r="C3939" s="46">
        <v>2.4000000000000002E-3</v>
      </c>
      <c r="D3939" s="46">
        <v>4.8000000000000004E-3</v>
      </c>
      <c r="E3939" s="46">
        <v>7.2000000000000007E-3</v>
      </c>
      <c r="F3939" s="46">
        <v>9.6000000000000009E-3</v>
      </c>
      <c r="G3939" s="46">
        <v>1.2E-2</v>
      </c>
      <c r="H3939" s="46">
        <v>1.4400000000000001E-2</v>
      </c>
      <c r="I3939" s="46">
        <v>1.6800000000000002E-2</v>
      </c>
      <c r="J3939" s="46">
        <v>1.9200000000000002E-2</v>
      </c>
      <c r="K3939" s="46">
        <v>2.1600000000000005E-2</v>
      </c>
      <c r="L3939" s="47">
        <v>2.4000000000000007E-2</v>
      </c>
    </row>
    <row r="3940" spans="1:12" ht="12.75">
      <c r="A3940" s="41">
        <f t="shared" si="113"/>
        <v>36449</v>
      </c>
      <c r="B3940" s="49" t="s">
        <v>2615</v>
      </c>
      <c r="C3940" s="46">
        <v>8.4383999999999987E-3</v>
      </c>
      <c r="D3940" s="46">
        <v>1.6876799999999997E-2</v>
      </c>
      <c r="E3940" s="46">
        <v>2.5315199999999996E-2</v>
      </c>
      <c r="F3940" s="46">
        <v>3.3753599999999995E-2</v>
      </c>
      <c r="G3940" s="46">
        <v>4.2192E-2</v>
      </c>
      <c r="H3940" s="46">
        <v>5.0630400000000006E-2</v>
      </c>
      <c r="I3940" s="46">
        <v>5.9068800000000005E-2</v>
      </c>
      <c r="J3940" s="46">
        <v>6.7507200000000003E-2</v>
      </c>
      <c r="K3940" s="46">
        <v>7.5945600000000002E-2</v>
      </c>
      <c r="L3940" s="47">
        <v>8.4384000000000015E-2</v>
      </c>
    </row>
    <row r="3941" spans="1:12" ht="25.5">
      <c r="A3941" s="41">
        <f t="shared" si="113"/>
        <v>36450</v>
      </c>
      <c r="B3941" s="49" t="s">
        <v>2616</v>
      </c>
      <c r="C3941" s="46">
        <v>1.8755999999999999</v>
      </c>
      <c r="D3941" s="46">
        <v>3.7511999999999999</v>
      </c>
      <c r="E3941" s="46">
        <v>5.6267999999999994</v>
      </c>
      <c r="F3941" s="46">
        <v>7.5023999999999997</v>
      </c>
      <c r="G3941" s="46">
        <v>9.3780000000000001</v>
      </c>
      <c r="H3941" s="46">
        <v>11.2536</v>
      </c>
      <c r="I3941" s="46">
        <v>13.129200000000001</v>
      </c>
      <c r="J3941" s="46">
        <v>15.004800000000001</v>
      </c>
      <c r="K3941" s="46">
        <v>16.880400000000002</v>
      </c>
      <c r="L3941" s="47">
        <v>18.756</v>
      </c>
    </row>
    <row r="3942" spans="1:12" ht="25.5">
      <c r="A3942" s="41">
        <f t="shared" si="113"/>
        <v>36451</v>
      </c>
      <c r="B3942" s="49" t="s">
        <v>2617</v>
      </c>
      <c r="C3942" s="46">
        <v>5.3398358753137067E-2</v>
      </c>
      <c r="D3942" s="46">
        <v>0.16019507625941118</v>
      </c>
      <c r="E3942" s="46">
        <v>0.21359343501254827</v>
      </c>
      <c r="F3942" s="46">
        <v>0.26699179376568533</v>
      </c>
      <c r="G3942" s="46">
        <v>0.37378851127195944</v>
      </c>
      <c r="H3942" s="46">
        <v>0.42718687002509653</v>
      </c>
      <c r="I3942" s="46">
        <v>0.48058522877823362</v>
      </c>
      <c r="J3942" s="46">
        <v>0.58738194628450779</v>
      </c>
      <c r="K3942" s="46">
        <v>0.64078030503764472</v>
      </c>
      <c r="L3942" s="47">
        <v>0.74757702254391889</v>
      </c>
    </row>
    <row r="3943" spans="1:12" ht="12.75">
      <c r="A3943" s="41">
        <f t="shared" si="113"/>
        <v>36452</v>
      </c>
      <c r="B3943" s="49" t="s">
        <v>2618</v>
      </c>
      <c r="C3943" s="46">
        <v>8.6712000000000011E-2</v>
      </c>
      <c r="D3943" s="46">
        <v>0.17342400000000002</v>
      </c>
      <c r="E3943" s="46">
        <v>0.26013600000000003</v>
      </c>
      <c r="F3943" s="46">
        <v>0.34684800000000005</v>
      </c>
      <c r="G3943" s="46">
        <v>0.43356000000000006</v>
      </c>
      <c r="H3943" s="46">
        <v>0.52027200000000007</v>
      </c>
      <c r="I3943" s="46">
        <v>0.60698400000000008</v>
      </c>
      <c r="J3943" s="46">
        <v>0.69369600000000009</v>
      </c>
      <c r="K3943" s="46">
        <v>0.7804080000000001</v>
      </c>
      <c r="L3943" s="47">
        <v>0.86712000000000011</v>
      </c>
    </row>
    <row r="3944" spans="1:12" ht="25.5">
      <c r="A3944" s="41">
        <f t="shared" si="113"/>
        <v>36453</v>
      </c>
      <c r="B3944" s="49" t="s">
        <v>2619</v>
      </c>
      <c r="C3944" s="46">
        <v>1.0898399999999999E-2</v>
      </c>
      <c r="D3944" s="46">
        <v>2.1796799999999998E-2</v>
      </c>
      <c r="E3944" s="46">
        <v>3.2695199999999994E-2</v>
      </c>
      <c r="F3944" s="46">
        <v>4.3593599999999996E-2</v>
      </c>
      <c r="G3944" s="46">
        <v>5.4491999999999999E-2</v>
      </c>
      <c r="H3944" s="46">
        <v>6.5390399999999987E-2</v>
      </c>
      <c r="I3944" s="46">
        <v>7.628879999999999E-2</v>
      </c>
      <c r="J3944" s="46">
        <v>8.7187199999999992E-2</v>
      </c>
      <c r="K3944" s="46">
        <v>9.8085599999999981E-2</v>
      </c>
      <c r="L3944" s="47">
        <v>0.10898399999999997</v>
      </c>
    </row>
    <row r="3945" spans="1:12" ht="12.75">
      <c r="A3945" s="41">
        <f t="shared" si="113"/>
        <v>36454</v>
      </c>
      <c r="B3945" s="49" t="s">
        <v>2620</v>
      </c>
      <c r="C3945" s="46">
        <v>0.10679671750627413</v>
      </c>
      <c r="D3945" s="46">
        <v>0.21359343501254827</v>
      </c>
      <c r="E3945" s="46">
        <v>0.32039015251882236</v>
      </c>
      <c r="F3945" s="46">
        <v>0.32039015251882236</v>
      </c>
      <c r="G3945" s="46">
        <v>0.42718687002509653</v>
      </c>
      <c r="H3945" s="46">
        <v>0.53398358753137065</v>
      </c>
      <c r="I3945" s="46">
        <v>0.64078030503764472</v>
      </c>
      <c r="J3945" s="46">
        <v>0.74757702254391889</v>
      </c>
      <c r="K3945" s="46">
        <v>0.85437374005019306</v>
      </c>
      <c r="L3945" s="47">
        <v>0.85437374005019306</v>
      </c>
    </row>
    <row r="3946" spans="1:12" ht="12.75">
      <c r="A3946" s="41">
        <f t="shared" si="113"/>
        <v>36455</v>
      </c>
      <c r="B3946" s="49" t="s">
        <v>2620</v>
      </c>
      <c r="C3946" s="47">
        <v>2.4000000000000003E-4</v>
      </c>
      <c r="D3946" s="47">
        <v>4.8000000000000007E-4</v>
      </c>
      <c r="E3946" s="47">
        <v>7.2000000000000015E-4</v>
      </c>
      <c r="F3946" s="47">
        <v>9.6000000000000013E-4</v>
      </c>
      <c r="G3946" s="47">
        <v>1.2000000000000001E-3</v>
      </c>
      <c r="H3946" s="47">
        <v>1.4400000000000001E-3</v>
      </c>
      <c r="I3946" s="47">
        <v>1.6800000000000001E-3</v>
      </c>
      <c r="J3946" s="47">
        <v>1.9200000000000003E-3</v>
      </c>
      <c r="K3946" s="47">
        <v>2.16E-3</v>
      </c>
      <c r="L3946" s="47">
        <v>2.4000000000000002E-3</v>
      </c>
    </row>
    <row r="3947" spans="1:12" ht="12.75">
      <c r="A3947" s="41">
        <f t="shared" si="113"/>
        <v>36456</v>
      </c>
      <c r="B3947" s="49" t="s">
        <v>2621</v>
      </c>
      <c r="C3947" s="46">
        <v>0.10679671750627413</v>
      </c>
      <c r="D3947" s="46">
        <v>0.21359343501254827</v>
      </c>
      <c r="E3947" s="46">
        <v>0.32039015251882236</v>
      </c>
      <c r="F3947" s="46">
        <v>0.42718687002509653</v>
      </c>
      <c r="G3947" s="46">
        <v>0.53398358753137065</v>
      </c>
      <c r="H3947" s="46">
        <v>0.64078030503764472</v>
      </c>
      <c r="I3947" s="46">
        <v>0.74757702254391889</v>
      </c>
      <c r="J3947" s="46">
        <v>0.85437374005019306</v>
      </c>
      <c r="K3947" s="46">
        <v>0.96117045755646724</v>
      </c>
      <c r="L3947" s="47">
        <v>1.0679671750627413</v>
      </c>
    </row>
    <row r="3948" spans="1:12" ht="12.75">
      <c r="A3948" s="41">
        <f t="shared" si="113"/>
        <v>36457</v>
      </c>
      <c r="B3948" s="49" t="s">
        <v>2621</v>
      </c>
      <c r="C3948" s="47">
        <v>2.4000000000000003E-4</v>
      </c>
      <c r="D3948" s="47">
        <v>4.8000000000000007E-4</v>
      </c>
      <c r="E3948" s="47">
        <v>7.2000000000000015E-4</v>
      </c>
      <c r="F3948" s="47">
        <v>9.6000000000000013E-4</v>
      </c>
      <c r="G3948" s="47">
        <v>1.2000000000000001E-3</v>
      </c>
      <c r="H3948" s="47">
        <v>1.4400000000000001E-3</v>
      </c>
      <c r="I3948" s="47">
        <v>1.6800000000000001E-3</v>
      </c>
      <c r="J3948" s="47">
        <v>1.9200000000000003E-3</v>
      </c>
      <c r="K3948" s="47">
        <v>2.16E-3</v>
      </c>
      <c r="L3948" s="47">
        <v>2.4000000000000002E-3</v>
      </c>
    </row>
    <row r="3949" spans="1:12" ht="12.75">
      <c r="A3949" s="41">
        <f t="shared" si="113"/>
        <v>36458</v>
      </c>
      <c r="B3949" s="49" t="s">
        <v>2622</v>
      </c>
      <c r="C3949" s="46">
        <v>0</v>
      </c>
      <c r="D3949" s="46">
        <v>0</v>
      </c>
      <c r="E3949" s="46">
        <v>0</v>
      </c>
      <c r="F3949" s="46">
        <v>0.10679671750627413</v>
      </c>
      <c r="G3949" s="46">
        <v>0.10679671750627413</v>
      </c>
      <c r="H3949" s="46">
        <v>0.10679671750627413</v>
      </c>
      <c r="I3949" s="46">
        <v>0.10679671750627413</v>
      </c>
      <c r="J3949" s="46">
        <v>0.10679671750627413</v>
      </c>
      <c r="K3949" s="46">
        <v>0.10679671750627413</v>
      </c>
      <c r="L3949" s="47">
        <v>0.10679671750627413</v>
      </c>
    </row>
    <row r="3950" spans="1:12" ht="12.75">
      <c r="A3950" s="41">
        <f t="shared" si="113"/>
        <v>36459</v>
      </c>
      <c r="B3950" s="49" t="s">
        <v>2623</v>
      </c>
      <c r="C3950" s="46">
        <v>2.6099999999999995E-3</v>
      </c>
      <c r="D3950" s="46">
        <v>5.2199999999999989E-3</v>
      </c>
      <c r="E3950" s="46">
        <v>7.8299999999999984E-3</v>
      </c>
      <c r="F3950" s="46">
        <v>1.0439999999999998E-2</v>
      </c>
      <c r="G3950" s="46">
        <v>1.3049999999999999E-2</v>
      </c>
      <c r="H3950" s="46">
        <v>1.566E-2</v>
      </c>
      <c r="I3950" s="46">
        <v>1.8270000000000002E-2</v>
      </c>
      <c r="J3950" s="46">
        <v>2.0879999999999999E-2</v>
      </c>
      <c r="K3950" s="46">
        <v>2.349E-2</v>
      </c>
      <c r="L3950" s="47">
        <v>2.6099999999999998E-2</v>
      </c>
    </row>
    <row r="3951" spans="1:12" ht="12.75">
      <c r="A3951" s="41">
        <f t="shared" si="113"/>
        <v>36460</v>
      </c>
      <c r="B3951" s="49" t="s">
        <v>2624</v>
      </c>
      <c r="C3951" s="46">
        <v>0</v>
      </c>
      <c r="D3951" s="46">
        <v>0.10679671750627413</v>
      </c>
      <c r="E3951" s="46">
        <v>0.10679671750627413</v>
      </c>
      <c r="F3951" s="46">
        <v>0.21359343501254827</v>
      </c>
      <c r="G3951" s="46">
        <v>0.21359343501254827</v>
      </c>
      <c r="H3951" s="46">
        <v>0.32039015251882236</v>
      </c>
      <c r="I3951" s="46">
        <v>0.32039015251882236</v>
      </c>
      <c r="J3951" s="46">
        <v>0.42718687002509653</v>
      </c>
      <c r="K3951" s="46">
        <v>0.42718687002509653</v>
      </c>
      <c r="L3951" s="47">
        <v>0.53398358753137065</v>
      </c>
    </row>
    <row r="3952" spans="1:12" ht="25.5">
      <c r="A3952" s="41">
        <f t="shared" si="113"/>
        <v>36461</v>
      </c>
      <c r="B3952" s="49" t="s">
        <v>2625</v>
      </c>
      <c r="C3952" s="47">
        <v>2.4000000000000003E-4</v>
      </c>
      <c r="D3952" s="47">
        <v>4.8000000000000007E-4</v>
      </c>
      <c r="E3952" s="47">
        <v>7.2000000000000015E-4</v>
      </c>
      <c r="F3952" s="47">
        <v>9.6000000000000013E-4</v>
      </c>
      <c r="G3952" s="47">
        <v>1.2000000000000001E-3</v>
      </c>
      <c r="H3952" s="47">
        <v>1.4400000000000001E-3</v>
      </c>
      <c r="I3952" s="47">
        <v>1.6800000000000001E-3</v>
      </c>
      <c r="J3952" s="47">
        <v>1.9200000000000003E-3</v>
      </c>
      <c r="K3952" s="47">
        <v>2.16E-3</v>
      </c>
      <c r="L3952" s="47">
        <v>2.4000000000000002E-3</v>
      </c>
    </row>
    <row r="3953" spans="1:12" ht="12.75">
      <c r="A3953" s="41">
        <f t="shared" si="113"/>
        <v>36462</v>
      </c>
      <c r="B3953" s="49" t="s">
        <v>2626</v>
      </c>
      <c r="C3953" s="47">
        <v>2.4000000000000003E-4</v>
      </c>
      <c r="D3953" s="47">
        <v>4.8000000000000007E-4</v>
      </c>
      <c r="E3953" s="47">
        <v>7.2000000000000015E-4</v>
      </c>
      <c r="F3953" s="47">
        <v>9.6000000000000013E-4</v>
      </c>
      <c r="G3953" s="47">
        <v>1.2000000000000001E-3</v>
      </c>
      <c r="H3953" s="47">
        <v>1.4400000000000001E-3</v>
      </c>
      <c r="I3953" s="47">
        <v>1.6800000000000001E-3</v>
      </c>
      <c r="J3953" s="47">
        <v>1.9200000000000003E-3</v>
      </c>
      <c r="K3953" s="47">
        <v>2.16E-3</v>
      </c>
      <c r="L3953" s="47">
        <v>2.4000000000000002E-3</v>
      </c>
    </row>
    <row r="3954" spans="1:12" ht="12.75">
      <c r="A3954" s="41">
        <f t="shared" si="113"/>
        <v>36463</v>
      </c>
      <c r="B3954" s="49" t="s">
        <v>2627</v>
      </c>
      <c r="C3954" s="46">
        <v>0</v>
      </c>
      <c r="D3954" s="46">
        <v>0.10679671750627413</v>
      </c>
      <c r="E3954" s="46">
        <v>0.10679671750627413</v>
      </c>
      <c r="F3954" s="46">
        <v>0.10679671750627413</v>
      </c>
      <c r="G3954" s="46">
        <v>0.21359343501254827</v>
      </c>
      <c r="H3954" s="46">
        <v>0.21359343501254827</v>
      </c>
      <c r="I3954" s="46">
        <v>0.32039015251882236</v>
      </c>
      <c r="J3954" s="46">
        <v>0.32039015251882236</v>
      </c>
      <c r="K3954" s="46">
        <v>0.32039015251882236</v>
      </c>
      <c r="L3954" s="47">
        <v>0.42718687002509653</v>
      </c>
    </row>
    <row r="3955" spans="1:12" ht="12.75">
      <c r="A3955" s="41">
        <f t="shared" si="113"/>
        <v>36464</v>
      </c>
      <c r="B3955" s="49" t="s">
        <v>2628</v>
      </c>
      <c r="C3955" s="46">
        <v>1.038E-2</v>
      </c>
      <c r="D3955" s="46">
        <v>2.0760000000000001E-2</v>
      </c>
      <c r="E3955" s="46">
        <v>3.1140000000000001E-2</v>
      </c>
      <c r="F3955" s="46">
        <v>4.1520000000000001E-2</v>
      </c>
      <c r="G3955" s="46">
        <v>5.1900000000000002E-2</v>
      </c>
      <c r="H3955" s="46">
        <v>6.2280000000000002E-2</v>
      </c>
      <c r="I3955" s="46">
        <v>7.2660000000000002E-2</v>
      </c>
      <c r="J3955" s="46">
        <v>8.3040000000000003E-2</v>
      </c>
      <c r="K3955" s="46">
        <v>9.3420000000000017E-2</v>
      </c>
      <c r="L3955" s="47">
        <v>0.10380000000000002</v>
      </c>
    </row>
    <row r="3956" spans="1:12" ht="12.75">
      <c r="A3956" s="41">
        <f t="shared" si="113"/>
        <v>36465</v>
      </c>
      <c r="B3956" s="49" t="s">
        <v>2629</v>
      </c>
      <c r="C3956" s="46">
        <v>0.10679671750627413</v>
      </c>
      <c r="D3956" s="46">
        <v>0.21359343501254827</v>
      </c>
      <c r="E3956" s="46">
        <v>0.32039015251882236</v>
      </c>
      <c r="F3956" s="46">
        <v>0.42718687002509653</v>
      </c>
      <c r="G3956" s="46">
        <v>0.53398358753137065</v>
      </c>
      <c r="H3956" s="46">
        <v>0.64078030503764472</v>
      </c>
      <c r="I3956" s="46">
        <v>0.74757702254391889</v>
      </c>
      <c r="J3956" s="46">
        <v>0.85437374005019306</v>
      </c>
      <c r="K3956" s="46">
        <v>0.85437374005019306</v>
      </c>
      <c r="L3956" s="47">
        <v>0.96117045755646724</v>
      </c>
    </row>
    <row r="3957" spans="1:12" ht="12.75">
      <c r="A3957" s="41">
        <f t="shared" si="113"/>
        <v>36466</v>
      </c>
      <c r="B3957" s="49" t="s">
        <v>2629</v>
      </c>
      <c r="C3957" s="47">
        <v>2.4000000000000003E-4</v>
      </c>
      <c r="D3957" s="47">
        <v>4.8000000000000007E-4</v>
      </c>
      <c r="E3957" s="47">
        <v>7.2000000000000015E-4</v>
      </c>
      <c r="F3957" s="47">
        <v>9.6000000000000013E-4</v>
      </c>
      <c r="G3957" s="47">
        <v>1.2000000000000001E-3</v>
      </c>
      <c r="H3957" s="47">
        <v>1.4400000000000001E-3</v>
      </c>
      <c r="I3957" s="47">
        <v>1.6800000000000001E-3</v>
      </c>
      <c r="J3957" s="47">
        <v>1.9200000000000003E-3</v>
      </c>
      <c r="K3957" s="47">
        <v>2.16E-3</v>
      </c>
      <c r="L3957" s="47">
        <v>2.4000000000000002E-3</v>
      </c>
    </row>
    <row r="3958" spans="1:12" ht="12.75">
      <c r="A3958" s="41">
        <f t="shared" si="113"/>
        <v>36467</v>
      </c>
      <c r="B3958" s="49" t="s">
        <v>2629</v>
      </c>
      <c r="C3958" s="47">
        <v>2.4000000000000003E-4</v>
      </c>
      <c r="D3958" s="47">
        <v>4.8000000000000007E-4</v>
      </c>
      <c r="E3958" s="47">
        <v>7.2000000000000015E-4</v>
      </c>
      <c r="F3958" s="47">
        <v>9.6000000000000013E-4</v>
      </c>
      <c r="G3958" s="47">
        <v>1.2000000000000001E-3</v>
      </c>
      <c r="H3958" s="47">
        <v>1.4400000000000001E-3</v>
      </c>
      <c r="I3958" s="47">
        <v>1.6800000000000001E-3</v>
      </c>
      <c r="J3958" s="47">
        <v>1.9200000000000003E-3</v>
      </c>
      <c r="K3958" s="47">
        <v>2.16E-3</v>
      </c>
      <c r="L3958" s="47">
        <v>2.4000000000000002E-3</v>
      </c>
    </row>
    <row r="3959" spans="1:12" ht="12.75">
      <c r="A3959" s="41">
        <f t="shared" si="113"/>
        <v>36468</v>
      </c>
      <c r="B3959" s="49" t="s">
        <v>2621</v>
      </c>
      <c r="C3959" s="47">
        <v>2.4000000000000003E-4</v>
      </c>
      <c r="D3959" s="47">
        <v>4.8000000000000007E-4</v>
      </c>
      <c r="E3959" s="47">
        <v>7.2000000000000015E-4</v>
      </c>
      <c r="F3959" s="47">
        <v>9.6000000000000013E-4</v>
      </c>
      <c r="G3959" s="47">
        <v>1.2000000000000001E-3</v>
      </c>
      <c r="H3959" s="47">
        <v>1.4400000000000001E-3</v>
      </c>
      <c r="I3959" s="47">
        <v>1.6800000000000001E-3</v>
      </c>
      <c r="J3959" s="47">
        <v>1.9200000000000003E-3</v>
      </c>
      <c r="K3959" s="47">
        <v>2.16E-3</v>
      </c>
      <c r="L3959" s="47">
        <v>2.4000000000000002E-3</v>
      </c>
    </row>
    <row r="3960" spans="1:12" ht="25.5">
      <c r="A3960" s="41">
        <f t="shared" si="113"/>
        <v>36469</v>
      </c>
      <c r="B3960" s="49" t="s">
        <v>2630</v>
      </c>
      <c r="C3960" s="46">
        <v>3.984E-2</v>
      </c>
      <c r="D3960" s="46">
        <v>7.9680000000000001E-2</v>
      </c>
      <c r="E3960" s="46">
        <v>0.11952</v>
      </c>
      <c r="F3960" s="46">
        <v>0.15936</v>
      </c>
      <c r="G3960" s="46">
        <v>0.19919999999999999</v>
      </c>
      <c r="H3960" s="46">
        <v>0.23904</v>
      </c>
      <c r="I3960" s="46">
        <v>0.27888000000000002</v>
      </c>
      <c r="J3960" s="46">
        <v>0.31872</v>
      </c>
      <c r="K3960" s="46">
        <v>0.35855999999999999</v>
      </c>
      <c r="L3960" s="47">
        <v>0.39839999999999998</v>
      </c>
    </row>
    <row r="3961" spans="1:12" ht="12.75">
      <c r="A3961" s="41">
        <f t="shared" si="113"/>
        <v>36470</v>
      </c>
      <c r="B3961" s="49" t="s">
        <v>2631</v>
      </c>
      <c r="C3961" s="46">
        <v>1.2000000000000001E-3</v>
      </c>
      <c r="D3961" s="46">
        <v>2.4000000000000002E-3</v>
      </c>
      <c r="E3961" s="46">
        <v>3.6000000000000003E-3</v>
      </c>
      <c r="F3961" s="46">
        <v>4.8000000000000004E-3</v>
      </c>
      <c r="G3961" s="46">
        <v>6.0000000000000001E-3</v>
      </c>
      <c r="H3961" s="46">
        <v>7.2000000000000007E-3</v>
      </c>
      <c r="I3961" s="46">
        <v>8.4000000000000012E-3</v>
      </c>
      <c r="J3961" s="46">
        <v>9.6000000000000009E-3</v>
      </c>
      <c r="K3961" s="46">
        <v>1.0800000000000002E-2</v>
      </c>
      <c r="L3961" s="47">
        <v>1.2000000000000004E-2</v>
      </c>
    </row>
    <row r="3962" spans="1:12" ht="12.75">
      <c r="A3962" s="41">
        <f t="shared" si="113"/>
        <v>36471</v>
      </c>
      <c r="B3962" s="49" t="s">
        <v>2632</v>
      </c>
      <c r="C3962" s="46">
        <v>0.30292799999999998</v>
      </c>
      <c r="D3962" s="46">
        <v>0.60585599999999995</v>
      </c>
      <c r="E3962" s="46">
        <v>0.90878399999999993</v>
      </c>
      <c r="F3962" s="46">
        <v>1.2117119999999999</v>
      </c>
      <c r="G3962" s="46">
        <v>1.51464</v>
      </c>
      <c r="H3962" s="46">
        <v>1.8175679999999999</v>
      </c>
      <c r="I3962" s="46">
        <v>2.1204959999999997</v>
      </c>
      <c r="J3962" s="46">
        <v>2.4234239999999998</v>
      </c>
      <c r="K3962" s="46">
        <v>2.7263519999999994</v>
      </c>
      <c r="L3962" s="47">
        <v>3.0292799999999991</v>
      </c>
    </row>
    <row r="3963" spans="1:12" ht="12.75">
      <c r="A3963" s="41">
        <f t="shared" si="113"/>
        <v>36472</v>
      </c>
      <c r="B3963" s="49" t="s">
        <v>2633</v>
      </c>
      <c r="C3963" s="46">
        <v>0.44286000000000003</v>
      </c>
      <c r="D3963" s="46">
        <v>0.88572000000000006</v>
      </c>
      <c r="E3963" s="46">
        <v>1.3285800000000001</v>
      </c>
      <c r="F3963" s="46">
        <v>1.7714400000000001</v>
      </c>
      <c r="G3963" s="46">
        <v>2.2142999999999997</v>
      </c>
      <c r="H3963" s="46">
        <v>2.6571599999999997</v>
      </c>
      <c r="I3963" s="46">
        <v>3.1000199999999998</v>
      </c>
      <c r="J3963" s="46">
        <v>3.5428800000000003</v>
      </c>
      <c r="K3963" s="46">
        <v>3.9857400000000003</v>
      </c>
      <c r="L3963" s="47">
        <v>4.4286000000000003</v>
      </c>
    </row>
    <row r="3964" spans="1:12" ht="25.5">
      <c r="A3964" s="41">
        <f t="shared" si="113"/>
        <v>36473</v>
      </c>
      <c r="B3964" s="49" t="s">
        <v>2634</v>
      </c>
      <c r="C3964" s="46">
        <v>0.66168000000000005</v>
      </c>
      <c r="D3964" s="46">
        <v>1.3233600000000001</v>
      </c>
      <c r="E3964" s="46">
        <v>1.9850400000000001</v>
      </c>
      <c r="F3964" s="46">
        <v>2.6467200000000002</v>
      </c>
      <c r="G3964" s="46">
        <v>3.3083999999999998</v>
      </c>
      <c r="H3964" s="46">
        <v>3.9700800000000003</v>
      </c>
      <c r="I3964" s="46">
        <v>4.6317600000000008</v>
      </c>
      <c r="J3964" s="46">
        <v>5.2934400000000004</v>
      </c>
      <c r="K3964" s="46">
        <v>5.9551200000000009</v>
      </c>
      <c r="L3964" s="47">
        <v>6.6168000000000013</v>
      </c>
    </row>
    <row r="3965" spans="1:12" ht="12.75">
      <c r="A3965" s="41">
        <f t="shared" si="113"/>
        <v>36474</v>
      </c>
      <c r="B3965" s="49" t="s">
        <v>2635</v>
      </c>
      <c r="C3965" s="46">
        <v>0.10194239999999999</v>
      </c>
      <c r="D3965" s="46">
        <v>0.20388479999999998</v>
      </c>
      <c r="E3965" s="46">
        <v>0.30582719999999997</v>
      </c>
      <c r="F3965" s="46">
        <v>0.40776959999999995</v>
      </c>
      <c r="G3965" s="46">
        <v>0.50971199999999994</v>
      </c>
      <c r="H3965" s="46">
        <v>0.61165440000000004</v>
      </c>
      <c r="I3965" s="46">
        <v>0.71359680000000003</v>
      </c>
      <c r="J3965" s="46">
        <v>0.81553919999999991</v>
      </c>
      <c r="K3965" s="46">
        <v>0.9174815999999999</v>
      </c>
      <c r="L3965" s="47">
        <v>1.0194239999999999</v>
      </c>
    </row>
    <row r="3966" spans="1:12" ht="25.5">
      <c r="A3966" s="41">
        <f t="shared" si="113"/>
        <v>36475</v>
      </c>
      <c r="B3966" s="49" t="s">
        <v>2636</v>
      </c>
      <c r="C3966" s="46">
        <v>2.56896E-2</v>
      </c>
      <c r="D3966" s="46">
        <v>5.13792E-2</v>
      </c>
      <c r="E3966" s="46">
        <v>7.7068799999999993E-2</v>
      </c>
      <c r="F3966" s="46">
        <v>0.1027584</v>
      </c>
      <c r="G3966" s="46">
        <v>0.12844800000000001</v>
      </c>
      <c r="H3966" s="46">
        <v>0.15413759999999999</v>
      </c>
      <c r="I3966" s="46">
        <v>0.17982719999999999</v>
      </c>
      <c r="J3966" s="46">
        <v>0.2055168</v>
      </c>
      <c r="K3966" s="46">
        <v>0.23120639999999998</v>
      </c>
      <c r="L3966" s="47">
        <v>0.25689599999999996</v>
      </c>
    </row>
    <row r="3967" spans="1:12" ht="25.5">
      <c r="A3967" s="41">
        <f t="shared" si="113"/>
        <v>36476</v>
      </c>
      <c r="B3967" s="49" t="s">
        <v>2637</v>
      </c>
      <c r="C3967" s="46">
        <v>2.1559200000000001E-2</v>
      </c>
      <c r="D3967" s="46">
        <v>4.3118400000000001E-2</v>
      </c>
      <c r="E3967" s="46">
        <v>6.4677600000000002E-2</v>
      </c>
      <c r="F3967" s="46">
        <v>8.6236800000000002E-2</v>
      </c>
      <c r="G3967" s="46">
        <v>0.107796</v>
      </c>
      <c r="H3967" s="46">
        <v>0.1293552</v>
      </c>
      <c r="I3967" s="46">
        <v>0.1509144</v>
      </c>
      <c r="J3967" s="46">
        <v>0.1724736</v>
      </c>
      <c r="K3967" s="46">
        <v>0.19403280000000001</v>
      </c>
      <c r="L3967" s="47">
        <v>0.21559200000000001</v>
      </c>
    </row>
    <row r="3968" spans="1:12" ht="12.75">
      <c r="A3968" s="41">
        <f t="shared" si="113"/>
        <v>36477</v>
      </c>
      <c r="B3968" s="49" t="s">
        <v>2638</v>
      </c>
      <c r="C3968" s="46">
        <v>0.32039015251882236</v>
      </c>
      <c r="D3968" s="46">
        <v>0.74757702254391889</v>
      </c>
      <c r="E3968" s="46">
        <v>1.0679671750627413</v>
      </c>
      <c r="F3968" s="46">
        <v>1.3883573275815637</v>
      </c>
      <c r="G3968" s="46">
        <v>1.8155441976066602</v>
      </c>
      <c r="H3968" s="46">
        <v>2.1359343501254826</v>
      </c>
      <c r="I3968" s="46">
        <v>2.4563245026443048</v>
      </c>
      <c r="J3968" s="46">
        <v>2.7767146551631274</v>
      </c>
      <c r="K3968" s="46">
        <v>3.2039015251882237</v>
      </c>
      <c r="L3968" s="47">
        <v>3.5242916777070463</v>
      </c>
    </row>
    <row r="3969" spans="1:12" ht="12.75">
      <c r="A3969" s="41">
        <f t="shared" si="113"/>
        <v>36478</v>
      </c>
      <c r="B3969" s="49" t="s">
        <v>2638</v>
      </c>
      <c r="C3969" s="47">
        <v>2.4000000000000003E-4</v>
      </c>
      <c r="D3969" s="47">
        <v>4.8000000000000007E-4</v>
      </c>
      <c r="E3969" s="47">
        <v>7.2000000000000015E-4</v>
      </c>
      <c r="F3969" s="47">
        <v>9.6000000000000013E-4</v>
      </c>
      <c r="G3969" s="47">
        <v>1.2000000000000001E-3</v>
      </c>
      <c r="H3969" s="47">
        <v>1.4400000000000001E-3</v>
      </c>
      <c r="I3969" s="47">
        <v>1.6800000000000001E-3</v>
      </c>
      <c r="J3969" s="47">
        <v>1.9200000000000003E-3</v>
      </c>
      <c r="K3969" s="47">
        <v>2.16E-3</v>
      </c>
      <c r="L3969" s="47">
        <v>2.4000000000000002E-3</v>
      </c>
    </row>
    <row r="3970" spans="1:12" ht="12.75">
      <c r="A3970" s="41">
        <f t="shared" si="113"/>
        <v>36479</v>
      </c>
      <c r="B3970" s="49" t="s">
        <v>2639</v>
      </c>
      <c r="C3970" s="47">
        <v>2.4000000000000003E-4</v>
      </c>
      <c r="D3970" s="47">
        <v>4.8000000000000007E-4</v>
      </c>
      <c r="E3970" s="47">
        <v>7.2000000000000015E-4</v>
      </c>
      <c r="F3970" s="47">
        <v>9.6000000000000013E-4</v>
      </c>
      <c r="G3970" s="47">
        <v>1.2000000000000001E-3</v>
      </c>
      <c r="H3970" s="47">
        <v>1.4400000000000001E-3</v>
      </c>
      <c r="I3970" s="47">
        <v>1.6800000000000001E-3</v>
      </c>
      <c r="J3970" s="47">
        <v>1.9200000000000003E-3</v>
      </c>
      <c r="K3970" s="47">
        <v>2.16E-3</v>
      </c>
      <c r="L3970" s="47">
        <v>2.4000000000000002E-3</v>
      </c>
    </row>
    <row r="3971" spans="1:12" ht="12.75">
      <c r="A3971" s="41">
        <f t="shared" si="113"/>
        <v>36480</v>
      </c>
      <c r="B3971" s="49" t="s">
        <v>2640</v>
      </c>
      <c r="C3971" s="47">
        <v>2.4000000000000003E-4</v>
      </c>
      <c r="D3971" s="47">
        <v>4.8000000000000007E-4</v>
      </c>
      <c r="E3971" s="47">
        <v>7.2000000000000015E-4</v>
      </c>
      <c r="F3971" s="47">
        <v>9.6000000000000013E-4</v>
      </c>
      <c r="G3971" s="47">
        <v>1.2000000000000001E-3</v>
      </c>
      <c r="H3971" s="47">
        <v>1.4400000000000001E-3</v>
      </c>
      <c r="I3971" s="47">
        <v>1.6800000000000001E-3</v>
      </c>
      <c r="J3971" s="47">
        <v>1.9200000000000003E-3</v>
      </c>
      <c r="K3971" s="47">
        <v>2.16E-3</v>
      </c>
      <c r="L3971" s="47">
        <v>2.4000000000000002E-3</v>
      </c>
    </row>
    <row r="3972" spans="1:12" ht="25.5">
      <c r="A3972" s="41">
        <f t="shared" si="113"/>
        <v>36481</v>
      </c>
      <c r="B3972" s="49" t="s">
        <v>2641</v>
      </c>
      <c r="C3972" s="47">
        <v>2.4000000000000003E-4</v>
      </c>
      <c r="D3972" s="47">
        <v>4.8000000000000007E-4</v>
      </c>
      <c r="E3972" s="47">
        <v>7.2000000000000015E-4</v>
      </c>
      <c r="F3972" s="47">
        <v>9.6000000000000013E-4</v>
      </c>
      <c r="G3972" s="47">
        <v>1.2000000000000001E-3</v>
      </c>
      <c r="H3972" s="47">
        <v>1.4400000000000001E-3</v>
      </c>
      <c r="I3972" s="47">
        <v>1.6800000000000001E-3</v>
      </c>
      <c r="J3972" s="47">
        <v>1.9200000000000003E-3</v>
      </c>
      <c r="K3972" s="47">
        <v>2.16E-3</v>
      </c>
      <c r="L3972" s="47">
        <v>2.4000000000000002E-3</v>
      </c>
    </row>
    <row r="3973" spans="1:12" ht="25.5">
      <c r="A3973" s="41">
        <f t="shared" si="113"/>
        <v>36482</v>
      </c>
      <c r="B3973" s="49" t="s">
        <v>2642</v>
      </c>
      <c r="C3973" s="47">
        <v>2.4000000000000003E-4</v>
      </c>
      <c r="D3973" s="47">
        <v>4.8000000000000007E-4</v>
      </c>
      <c r="E3973" s="47">
        <v>7.2000000000000015E-4</v>
      </c>
      <c r="F3973" s="47">
        <v>9.6000000000000013E-4</v>
      </c>
      <c r="G3973" s="47">
        <v>1.2000000000000001E-3</v>
      </c>
      <c r="H3973" s="47">
        <v>1.4400000000000001E-3</v>
      </c>
      <c r="I3973" s="47">
        <v>1.6800000000000001E-3</v>
      </c>
      <c r="J3973" s="47">
        <v>1.9200000000000003E-3</v>
      </c>
      <c r="K3973" s="47">
        <v>2.16E-3</v>
      </c>
      <c r="L3973" s="47">
        <v>2.4000000000000002E-3</v>
      </c>
    </row>
    <row r="3974" spans="1:12" ht="25.5">
      <c r="A3974" s="41">
        <f t="shared" si="113"/>
        <v>36483</v>
      </c>
      <c r="B3974" s="49" t="s">
        <v>2643</v>
      </c>
      <c r="C3974" s="46">
        <v>5.9496000000000002E-3</v>
      </c>
      <c r="D3974" s="46">
        <v>1.18992E-2</v>
      </c>
      <c r="E3974" s="46">
        <v>1.7848800000000001E-2</v>
      </c>
      <c r="F3974" s="46">
        <v>2.3798400000000001E-2</v>
      </c>
      <c r="G3974" s="46">
        <v>2.9748000000000004E-2</v>
      </c>
      <c r="H3974" s="46">
        <v>3.569760000000001E-2</v>
      </c>
      <c r="I3974" s="46">
        <v>4.1647200000000009E-2</v>
      </c>
      <c r="J3974" s="46">
        <v>4.7596800000000009E-2</v>
      </c>
      <c r="K3974" s="46">
        <v>5.3546400000000015E-2</v>
      </c>
      <c r="L3974" s="47">
        <v>5.9496000000000021E-2</v>
      </c>
    </row>
    <row r="3975" spans="1:12" ht="12.75">
      <c r="A3975" s="41">
        <f t="shared" si="113"/>
        <v>36484</v>
      </c>
      <c r="B3975" s="49" t="s">
        <v>2644</v>
      </c>
      <c r="C3975" s="46">
        <v>9.1824000000000003E-3</v>
      </c>
      <c r="D3975" s="46">
        <v>1.8364800000000001E-2</v>
      </c>
      <c r="E3975" s="46">
        <v>2.7547200000000001E-2</v>
      </c>
      <c r="F3975" s="46">
        <v>3.6729600000000001E-2</v>
      </c>
      <c r="G3975" s="46">
        <v>4.5911999999999994E-2</v>
      </c>
      <c r="H3975" s="46">
        <v>5.5094399999999988E-2</v>
      </c>
      <c r="I3975" s="46">
        <v>6.4276799999999995E-2</v>
      </c>
      <c r="J3975" s="46">
        <v>7.3459199999999988E-2</v>
      </c>
      <c r="K3975" s="46">
        <v>8.2641599999999982E-2</v>
      </c>
      <c r="L3975" s="47">
        <v>9.1823999999999975E-2</v>
      </c>
    </row>
    <row r="3976" spans="1:12" ht="12.75">
      <c r="A3976" s="41">
        <f t="shared" si="113"/>
        <v>36485</v>
      </c>
      <c r="B3976" s="49" t="s">
        <v>2645</v>
      </c>
      <c r="C3976" s="46">
        <v>3.2184000000000002E-3</v>
      </c>
      <c r="D3976" s="46">
        <v>6.4368000000000003E-3</v>
      </c>
      <c r="E3976" s="46">
        <v>9.6552000000000009E-3</v>
      </c>
      <c r="F3976" s="46">
        <v>1.2873600000000001E-2</v>
      </c>
      <c r="G3976" s="46">
        <v>1.6092000000000002E-2</v>
      </c>
      <c r="H3976" s="46">
        <v>1.9310400000000005E-2</v>
      </c>
      <c r="I3976" s="46">
        <v>2.2528800000000005E-2</v>
      </c>
      <c r="J3976" s="46">
        <v>2.5747200000000005E-2</v>
      </c>
      <c r="K3976" s="46">
        <v>2.8965600000000008E-2</v>
      </c>
      <c r="L3976" s="47">
        <v>3.2184000000000011E-2</v>
      </c>
    </row>
    <row r="3977" spans="1:12" ht="12.75">
      <c r="A3977" s="41">
        <f t="shared" si="113"/>
        <v>36486</v>
      </c>
      <c r="B3977" s="48" t="s">
        <v>2646</v>
      </c>
      <c r="C3977" s="46">
        <v>1.9200000000000002E-2</v>
      </c>
      <c r="D3977" s="46">
        <v>3.8400000000000004E-2</v>
      </c>
      <c r="E3977" s="46">
        <v>5.7600000000000005E-2</v>
      </c>
      <c r="F3977" s="46">
        <v>7.6800000000000007E-2</v>
      </c>
      <c r="G3977" s="46">
        <v>9.6000000000000002E-2</v>
      </c>
      <c r="H3977" s="46">
        <v>0.11520000000000001</v>
      </c>
      <c r="I3977" s="46">
        <v>0.13440000000000002</v>
      </c>
      <c r="J3977" s="46">
        <v>0.15360000000000001</v>
      </c>
      <c r="K3977" s="46">
        <v>0.17280000000000004</v>
      </c>
      <c r="L3977" s="47">
        <v>0.19200000000000006</v>
      </c>
    </row>
    <row r="3978" spans="1:12" ht="12.75">
      <c r="A3978" s="41">
        <f t="shared" si="113"/>
        <v>36487</v>
      </c>
      <c r="B3978" s="48" t="s">
        <v>2647</v>
      </c>
      <c r="C3978" s="46">
        <v>1.9200000000000002E-2</v>
      </c>
      <c r="D3978" s="46">
        <v>3.8400000000000004E-2</v>
      </c>
      <c r="E3978" s="46">
        <v>5.7600000000000005E-2</v>
      </c>
      <c r="F3978" s="46">
        <v>7.6800000000000007E-2</v>
      </c>
      <c r="G3978" s="46">
        <v>9.6000000000000002E-2</v>
      </c>
      <c r="H3978" s="46">
        <v>0.11520000000000001</v>
      </c>
      <c r="I3978" s="46">
        <v>0.13440000000000002</v>
      </c>
      <c r="J3978" s="46">
        <v>0.15360000000000001</v>
      </c>
      <c r="K3978" s="46">
        <v>0.17280000000000004</v>
      </c>
      <c r="L3978" s="47">
        <v>0.19200000000000006</v>
      </c>
    </row>
    <row r="3979" spans="1:12" ht="12.75">
      <c r="A3979" s="41">
        <f t="shared" si="113"/>
        <v>36488</v>
      </c>
      <c r="B3979" s="48" t="s">
        <v>2648</v>
      </c>
      <c r="C3979" s="46">
        <v>1.6799999999999999E-2</v>
      </c>
      <c r="D3979" s="46">
        <v>3.3599999999999998E-2</v>
      </c>
      <c r="E3979" s="46">
        <v>5.04E-2</v>
      </c>
      <c r="F3979" s="46">
        <v>6.7199999999999996E-2</v>
      </c>
      <c r="G3979" s="46">
        <v>8.4000000000000005E-2</v>
      </c>
      <c r="H3979" s="46">
        <v>0.1008</v>
      </c>
      <c r="I3979" s="46">
        <v>0.1176</v>
      </c>
      <c r="J3979" s="46">
        <v>0.13439999999999999</v>
      </c>
      <c r="K3979" s="46">
        <v>0.1512</v>
      </c>
      <c r="L3979" s="47">
        <v>0.16800000000000001</v>
      </c>
    </row>
    <row r="3980" spans="1:12" ht="12.75">
      <c r="A3980" s="41">
        <f t="shared" si="113"/>
        <v>36489</v>
      </c>
      <c r="B3980" s="48" t="s">
        <v>2649</v>
      </c>
      <c r="C3980" s="46">
        <v>3.7679999999999991E-2</v>
      </c>
      <c r="D3980" s="46">
        <v>7.5359999999999983E-2</v>
      </c>
      <c r="E3980" s="46">
        <v>0.11303999999999997</v>
      </c>
      <c r="F3980" s="46">
        <v>0.15071999999999997</v>
      </c>
      <c r="G3980" s="46">
        <v>0.18839999999999998</v>
      </c>
      <c r="H3980" s="46">
        <v>0.22608</v>
      </c>
      <c r="I3980" s="46">
        <v>0.26375999999999999</v>
      </c>
      <c r="J3980" s="46">
        <v>0.30143999999999999</v>
      </c>
      <c r="K3980" s="46">
        <v>0.33911999999999998</v>
      </c>
      <c r="L3980" s="47">
        <v>0.37679999999999997</v>
      </c>
    </row>
    <row r="3981" spans="1:12" ht="12.75">
      <c r="A3981" s="41">
        <f t="shared" si="113"/>
        <v>36490</v>
      </c>
      <c r="B3981" s="48" t="s">
        <v>2647</v>
      </c>
      <c r="C3981" s="46">
        <v>1.1040000000000001E-2</v>
      </c>
      <c r="D3981" s="46">
        <v>2.2080000000000002E-2</v>
      </c>
      <c r="E3981" s="46">
        <v>3.3120000000000004E-2</v>
      </c>
      <c r="F3981" s="46">
        <v>4.4160000000000005E-2</v>
      </c>
      <c r="G3981" s="46">
        <v>5.5199999999999999E-2</v>
      </c>
      <c r="H3981" s="46">
        <v>6.6239999999999993E-2</v>
      </c>
      <c r="I3981" s="46">
        <v>7.7279999999999988E-2</v>
      </c>
      <c r="J3981" s="46">
        <v>8.8319999999999996E-2</v>
      </c>
      <c r="K3981" s="46">
        <v>9.935999999999999E-2</v>
      </c>
      <c r="L3981" s="47">
        <v>0.1104</v>
      </c>
    </row>
    <row r="3982" spans="1:12" ht="12.75">
      <c r="A3982" s="41">
        <f t="shared" si="113"/>
        <v>36491</v>
      </c>
      <c r="B3982" s="48" t="s">
        <v>2650</v>
      </c>
      <c r="C3982" s="46">
        <v>8.3999999999999995E-3</v>
      </c>
      <c r="D3982" s="46">
        <v>1.6799999999999999E-2</v>
      </c>
      <c r="E3982" s="46">
        <v>2.52E-2</v>
      </c>
      <c r="F3982" s="46">
        <v>3.3599999999999998E-2</v>
      </c>
      <c r="G3982" s="46">
        <v>4.2000000000000003E-2</v>
      </c>
      <c r="H3982" s="46">
        <v>5.04E-2</v>
      </c>
      <c r="I3982" s="46">
        <v>5.8799999999999998E-2</v>
      </c>
      <c r="J3982" s="46">
        <v>6.7199999999999996E-2</v>
      </c>
      <c r="K3982" s="46">
        <v>7.5600000000000001E-2</v>
      </c>
      <c r="L3982" s="47">
        <v>8.4000000000000005E-2</v>
      </c>
    </row>
    <row r="3983" spans="1:12" ht="12.75">
      <c r="A3983" s="94" t="s">
        <v>2651</v>
      </c>
      <c r="B3983" s="94"/>
      <c r="C3983" s="43">
        <f t="shared" ref="C3983:L3983" si="114">SUM(C3918:C3982)</f>
        <v>11.220208622543916</v>
      </c>
      <c r="D3983" s="43">
        <f t="shared" si="114"/>
        <v>22.867604115112929</v>
      </c>
      <c r="E3983" s="43">
        <f t="shared" si="114"/>
        <v>34.194609455163139</v>
      </c>
      <c r="F3983" s="43">
        <f t="shared" si="114"/>
        <v>45.521614795213324</v>
      </c>
      <c r="G3983" s="43">
        <f t="shared" si="114"/>
        <v>57.062213570276057</v>
      </c>
      <c r="H3983" s="43">
        <f t="shared" si="114"/>
        <v>68.389218910326292</v>
      </c>
      <c r="I3983" s="43">
        <f t="shared" si="114"/>
        <v>79.716224250376428</v>
      </c>
      <c r="J3983" s="43">
        <f t="shared" si="114"/>
        <v>91.256823025439175</v>
      </c>
      <c r="K3983" s="43">
        <f t="shared" si="114"/>
        <v>102.58382836548944</v>
      </c>
      <c r="L3983" s="43">
        <f t="shared" si="114"/>
        <v>114.0176304230458</v>
      </c>
    </row>
    <row r="3984" spans="1:12" ht="12.75">
      <c r="A3984" s="95" t="s">
        <v>2652</v>
      </c>
      <c r="B3984" s="95"/>
      <c r="C3984" s="95"/>
      <c r="D3984" s="95"/>
      <c r="E3984" s="95"/>
      <c r="F3984" s="95"/>
      <c r="G3984" s="95"/>
      <c r="H3984" s="95"/>
      <c r="I3984" s="95"/>
      <c r="J3984" s="95"/>
      <c r="K3984" s="95"/>
      <c r="L3984" s="95"/>
    </row>
    <row r="3985" spans="1:12" ht="12.75">
      <c r="A3985" s="41">
        <f>A3982+1</f>
        <v>36492</v>
      </c>
      <c r="B3985" s="49" t="s">
        <v>2653</v>
      </c>
      <c r="C3985" s="46">
        <v>2.7720000000000002E-2</v>
      </c>
      <c r="D3985" s="46">
        <v>5.5440000000000003E-2</v>
      </c>
      <c r="E3985" s="46">
        <v>8.3160000000000012E-2</v>
      </c>
      <c r="F3985" s="46">
        <v>0.11088000000000001</v>
      </c>
      <c r="G3985" s="46">
        <v>0.1386</v>
      </c>
      <c r="H3985" s="46">
        <v>0.16632</v>
      </c>
      <c r="I3985" s="46">
        <v>0.19403999999999999</v>
      </c>
      <c r="J3985" s="46">
        <v>0.22176000000000001</v>
      </c>
      <c r="K3985" s="46">
        <v>0.24947999999999998</v>
      </c>
      <c r="L3985" s="47">
        <v>0.2772</v>
      </c>
    </row>
    <row r="3986" spans="1:12" ht="12.75">
      <c r="A3986" s="41">
        <f>A3985+1</f>
        <v>36493</v>
      </c>
      <c r="B3986" s="49" t="s">
        <v>2654</v>
      </c>
      <c r="C3986" s="46">
        <v>0.57528000000000001</v>
      </c>
      <c r="D3986" s="46">
        <v>1.15056</v>
      </c>
      <c r="E3986" s="46">
        <v>1.72584</v>
      </c>
      <c r="F3986" s="46">
        <v>2.3011200000000001</v>
      </c>
      <c r="G3986" s="46">
        <v>2.8763999999999994</v>
      </c>
      <c r="H3986" s="46">
        <v>3.4516799999999996</v>
      </c>
      <c r="I3986" s="46">
        <v>4.026959999999999</v>
      </c>
      <c r="J3986" s="46">
        <v>4.6022399999999992</v>
      </c>
      <c r="K3986" s="46">
        <v>5.1775199999999986</v>
      </c>
      <c r="L3986" s="47">
        <v>5.7527999999999988</v>
      </c>
    </row>
    <row r="3987" spans="1:12" ht="12.75">
      <c r="A3987" s="41">
        <f t="shared" ref="A3987:A4018" si="115">A3986+1</f>
        <v>36494</v>
      </c>
      <c r="B3987" s="49" t="s">
        <v>2655</v>
      </c>
      <c r="C3987" s="46">
        <v>0.23635199999999998</v>
      </c>
      <c r="D3987" s="46">
        <v>0.47270399999999996</v>
      </c>
      <c r="E3987" s="46">
        <v>0.70905599999999991</v>
      </c>
      <c r="F3987" s="46">
        <v>0.94540799999999992</v>
      </c>
      <c r="G3987" s="46">
        <v>1.1817599999999997</v>
      </c>
      <c r="H3987" s="46">
        <v>1.4181119999999998</v>
      </c>
      <c r="I3987" s="46">
        <v>1.6544639999999995</v>
      </c>
      <c r="J3987" s="46">
        <v>1.8908159999999996</v>
      </c>
      <c r="K3987" s="46">
        <v>2.1271679999999993</v>
      </c>
      <c r="L3987" s="47">
        <v>2.3635199999999994</v>
      </c>
    </row>
    <row r="3988" spans="1:12" ht="25.5">
      <c r="A3988" s="41">
        <f t="shared" si="115"/>
        <v>36495</v>
      </c>
      <c r="B3988" s="49" t="s">
        <v>2656</v>
      </c>
      <c r="C3988" s="46">
        <v>3.9984000000000006E-2</v>
      </c>
      <c r="D3988" s="46">
        <v>7.9968000000000011E-2</v>
      </c>
      <c r="E3988" s="46">
        <v>0.11995200000000002</v>
      </c>
      <c r="F3988" s="46">
        <v>0.15993600000000002</v>
      </c>
      <c r="G3988" s="46">
        <v>0.19992000000000001</v>
      </c>
      <c r="H3988" s="46">
        <v>0.23990400000000003</v>
      </c>
      <c r="I3988" s="46">
        <v>0.27988800000000003</v>
      </c>
      <c r="J3988" s="46">
        <v>0.31987200000000005</v>
      </c>
      <c r="K3988" s="46">
        <v>0.35985600000000006</v>
      </c>
      <c r="L3988" s="47">
        <v>0.39984000000000008</v>
      </c>
    </row>
    <row r="3989" spans="1:12" ht="25.5">
      <c r="A3989" s="41">
        <f t="shared" si="115"/>
        <v>36496</v>
      </c>
      <c r="B3989" s="49" t="s">
        <v>2657</v>
      </c>
      <c r="C3989" s="47">
        <v>2.4000000000000003E-4</v>
      </c>
      <c r="D3989" s="47">
        <v>4.8000000000000007E-4</v>
      </c>
      <c r="E3989" s="47">
        <v>7.2000000000000015E-4</v>
      </c>
      <c r="F3989" s="47">
        <v>9.6000000000000013E-4</v>
      </c>
      <c r="G3989" s="47">
        <v>1.2000000000000001E-3</v>
      </c>
      <c r="H3989" s="47">
        <v>1.4400000000000001E-3</v>
      </c>
      <c r="I3989" s="47">
        <v>1.6800000000000001E-3</v>
      </c>
      <c r="J3989" s="47">
        <v>1.9200000000000003E-3</v>
      </c>
      <c r="K3989" s="47">
        <v>2.16E-3</v>
      </c>
      <c r="L3989" s="47">
        <v>2.4000000000000002E-3</v>
      </c>
    </row>
    <row r="3990" spans="1:12" ht="25.5">
      <c r="A3990" s="41">
        <f t="shared" si="115"/>
        <v>36497</v>
      </c>
      <c r="B3990" s="49" t="s">
        <v>2658</v>
      </c>
      <c r="C3990" s="47">
        <v>2.4000000000000003E-4</v>
      </c>
      <c r="D3990" s="47">
        <v>4.8000000000000007E-4</v>
      </c>
      <c r="E3990" s="47">
        <v>7.2000000000000015E-4</v>
      </c>
      <c r="F3990" s="47">
        <v>9.6000000000000013E-4</v>
      </c>
      <c r="G3990" s="47">
        <v>1.2000000000000001E-3</v>
      </c>
      <c r="H3990" s="47">
        <v>1.4400000000000001E-3</v>
      </c>
      <c r="I3990" s="47">
        <v>1.6800000000000001E-3</v>
      </c>
      <c r="J3990" s="47">
        <v>1.9200000000000003E-3</v>
      </c>
      <c r="K3990" s="47">
        <v>2.16E-3</v>
      </c>
      <c r="L3990" s="47">
        <v>2.4000000000000002E-3</v>
      </c>
    </row>
    <row r="3991" spans="1:12" ht="12.75">
      <c r="A3991" s="41">
        <f t="shared" si="115"/>
        <v>36498</v>
      </c>
      <c r="B3991" s="49" t="s">
        <v>2659</v>
      </c>
      <c r="C3991" s="46">
        <v>0.19135199999999997</v>
      </c>
      <c r="D3991" s="46">
        <v>0.38270399999999993</v>
      </c>
      <c r="E3991" s="46">
        <v>0.5740559999999999</v>
      </c>
      <c r="F3991" s="46">
        <v>0.76540799999999987</v>
      </c>
      <c r="G3991" s="46">
        <v>0.95675999999999994</v>
      </c>
      <c r="H3991" s="46">
        <v>1.148112</v>
      </c>
      <c r="I3991" s="46">
        <v>1.339464</v>
      </c>
      <c r="J3991" s="46">
        <v>1.5308159999999997</v>
      </c>
      <c r="K3991" s="46">
        <v>1.7221679999999997</v>
      </c>
      <c r="L3991" s="47">
        <v>1.9135199999999997</v>
      </c>
    </row>
    <row r="3992" spans="1:12" ht="12.75">
      <c r="A3992" s="41">
        <f t="shared" si="115"/>
        <v>36499</v>
      </c>
      <c r="B3992" s="49" t="s">
        <v>2660</v>
      </c>
      <c r="C3992" s="46">
        <v>6.3864000000000004E-2</v>
      </c>
      <c r="D3992" s="46">
        <v>0.12772800000000001</v>
      </c>
      <c r="E3992" s="46">
        <v>0.19159200000000001</v>
      </c>
      <c r="F3992" s="46">
        <v>0.25545600000000002</v>
      </c>
      <c r="G3992" s="46">
        <v>0.31932000000000005</v>
      </c>
      <c r="H3992" s="46">
        <v>0.38318400000000002</v>
      </c>
      <c r="I3992" s="46">
        <v>0.447048</v>
      </c>
      <c r="J3992" s="46">
        <v>0.51091200000000003</v>
      </c>
      <c r="K3992" s="46">
        <v>0.57477600000000006</v>
      </c>
      <c r="L3992" s="47">
        <v>0.6386400000000001</v>
      </c>
    </row>
    <row r="3993" spans="1:12" ht="25.5">
      <c r="A3993" s="41">
        <f t="shared" si="115"/>
        <v>36500</v>
      </c>
      <c r="B3993" s="49" t="s">
        <v>2661</v>
      </c>
      <c r="C3993" s="46">
        <v>7.9920000000000008E-3</v>
      </c>
      <c r="D3993" s="46">
        <v>1.5984000000000002E-2</v>
      </c>
      <c r="E3993" s="46">
        <v>2.3976000000000004E-2</v>
      </c>
      <c r="F3993" s="46">
        <v>3.1968000000000003E-2</v>
      </c>
      <c r="G3993" s="46">
        <v>3.9960000000000002E-2</v>
      </c>
      <c r="H3993" s="46">
        <v>4.7952000000000009E-2</v>
      </c>
      <c r="I3993" s="46">
        <v>5.5944000000000008E-2</v>
      </c>
      <c r="J3993" s="46">
        <v>6.3936000000000007E-2</v>
      </c>
      <c r="K3993" s="46">
        <v>7.1928000000000006E-2</v>
      </c>
      <c r="L3993" s="47">
        <v>7.9920000000000005E-2</v>
      </c>
    </row>
    <row r="3994" spans="1:12" ht="25.5">
      <c r="A3994" s="41">
        <f t="shared" si="115"/>
        <v>36501</v>
      </c>
      <c r="B3994" s="49" t="s">
        <v>2662</v>
      </c>
      <c r="C3994" s="46">
        <v>3.9839999999999997E-3</v>
      </c>
      <c r="D3994" s="46">
        <v>7.9679999999999994E-3</v>
      </c>
      <c r="E3994" s="46">
        <v>1.1951999999999999E-2</v>
      </c>
      <c r="F3994" s="46">
        <v>1.5935999999999999E-2</v>
      </c>
      <c r="G3994" s="46">
        <v>1.992E-2</v>
      </c>
      <c r="H3994" s="46">
        <v>2.3903999999999998E-2</v>
      </c>
      <c r="I3994" s="46">
        <v>2.7887999999999996E-2</v>
      </c>
      <c r="J3994" s="46">
        <v>3.1871999999999998E-2</v>
      </c>
      <c r="K3994" s="46">
        <v>3.5855999999999992E-2</v>
      </c>
      <c r="L3994" s="47">
        <v>3.9839999999999987E-2</v>
      </c>
    </row>
    <row r="3995" spans="1:12" ht="25.5">
      <c r="A3995" s="41">
        <f t="shared" si="115"/>
        <v>36502</v>
      </c>
      <c r="B3995" s="49" t="s">
        <v>2663</v>
      </c>
      <c r="C3995" s="47">
        <v>2.4000000000000003E-4</v>
      </c>
      <c r="D3995" s="47">
        <v>4.8000000000000007E-4</v>
      </c>
      <c r="E3995" s="47">
        <v>7.2000000000000015E-4</v>
      </c>
      <c r="F3995" s="47">
        <v>9.6000000000000013E-4</v>
      </c>
      <c r="G3995" s="47">
        <v>1.2000000000000001E-3</v>
      </c>
      <c r="H3995" s="47">
        <v>1.4400000000000001E-3</v>
      </c>
      <c r="I3995" s="47">
        <v>1.6800000000000001E-3</v>
      </c>
      <c r="J3995" s="47">
        <v>1.9200000000000003E-3</v>
      </c>
      <c r="K3995" s="47">
        <v>2.16E-3</v>
      </c>
      <c r="L3995" s="47">
        <v>2.4000000000000002E-3</v>
      </c>
    </row>
    <row r="3996" spans="1:12" ht="25.5">
      <c r="A3996" s="41">
        <f t="shared" si="115"/>
        <v>36503</v>
      </c>
      <c r="B3996" s="49" t="s">
        <v>2664</v>
      </c>
      <c r="C3996" s="46">
        <v>1.8000000000000002E-3</v>
      </c>
      <c r="D3996" s="46">
        <v>3.6000000000000003E-3</v>
      </c>
      <c r="E3996" s="46">
        <v>5.4000000000000003E-3</v>
      </c>
      <c r="F3996" s="46">
        <v>7.2000000000000007E-3</v>
      </c>
      <c r="G3996" s="46">
        <v>9.0000000000000011E-3</v>
      </c>
      <c r="H3996" s="46">
        <v>1.0800000000000001E-2</v>
      </c>
      <c r="I3996" s="46">
        <v>1.26E-2</v>
      </c>
      <c r="J3996" s="46">
        <v>1.44E-2</v>
      </c>
      <c r="K3996" s="46">
        <v>1.6199999999999999E-2</v>
      </c>
      <c r="L3996" s="47">
        <v>1.7999999999999999E-2</v>
      </c>
    </row>
    <row r="3997" spans="1:12" ht="25.5">
      <c r="A3997" s="41">
        <f t="shared" si="115"/>
        <v>36504</v>
      </c>
      <c r="B3997" s="49" t="s">
        <v>2665</v>
      </c>
      <c r="C3997" s="46">
        <v>6.2999999999999992E-4</v>
      </c>
      <c r="D3997" s="46">
        <v>1.2599999999999998E-3</v>
      </c>
      <c r="E3997" s="46">
        <v>1.8899999999999998E-3</v>
      </c>
      <c r="F3997" s="46">
        <v>2.5199999999999997E-3</v>
      </c>
      <c r="G3997" s="46">
        <v>3.15E-3</v>
      </c>
      <c r="H3997" s="46">
        <v>3.7799999999999995E-3</v>
      </c>
      <c r="I3997" s="46">
        <v>4.409999999999999E-3</v>
      </c>
      <c r="J3997" s="46">
        <v>5.0399999999999993E-3</v>
      </c>
      <c r="K3997" s="46">
        <v>5.6699999999999988E-3</v>
      </c>
      <c r="L3997" s="47">
        <v>6.2999999999999983E-3</v>
      </c>
    </row>
    <row r="3998" spans="1:12" ht="12.75">
      <c r="A3998" s="41">
        <f t="shared" si="115"/>
        <v>36505</v>
      </c>
      <c r="B3998" s="49" t="s">
        <v>2666</v>
      </c>
      <c r="C3998" s="46">
        <v>0.16018889121440627</v>
      </c>
      <c r="D3998" s="46">
        <v>0.32037778242881254</v>
      </c>
      <c r="E3998" s="46">
        <v>0.53396297071468757</v>
      </c>
      <c r="F3998" s="46">
        <v>0.69415186192909384</v>
      </c>
      <c r="G3998" s="46">
        <v>0.85434075314350011</v>
      </c>
      <c r="H3998" s="46">
        <v>1.0145296443579064</v>
      </c>
      <c r="I3998" s="46">
        <v>1.1747185355723126</v>
      </c>
      <c r="J3998" s="46">
        <v>1.3349074267867189</v>
      </c>
      <c r="K3998" s="46">
        <v>1.5484926150725939</v>
      </c>
      <c r="L3998" s="47">
        <v>1.7086815062870002</v>
      </c>
    </row>
    <row r="3999" spans="1:12" ht="25.5">
      <c r="A3999" s="41">
        <f t="shared" si="115"/>
        <v>36506</v>
      </c>
      <c r="B3999" s="49" t="s">
        <v>2667</v>
      </c>
      <c r="C3999" s="46">
        <v>0.27999840000000004</v>
      </c>
      <c r="D3999" s="46">
        <v>0.55999680000000007</v>
      </c>
      <c r="E3999" s="46">
        <v>0.83999520000000016</v>
      </c>
      <c r="F3999" s="46">
        <v>1.1199936000000001</v>
      </c>
      <c r="G3999" s="46">
        <v>1.3999920000000001</v>
      </c>
      <c r="H3999" s="46">
        <v>1.6799904000000003</v>
      </c>
      <c r="I3999" s="46">
        <v>1.9599888000000001</v>
      </c>
      <c r="J3999" s="46">
        <v>2.2399872000000003</v>
      </c>
      <c r="K3999" s="46">
        <v>2.5199856</v>
      </c>
      <c r="L3999" s="47">
        <v>2.7999840000000003</v>
      </c>
    </row>
    <row r="4000" spans="1:12" ht="25.5">
      <c r="A4000" s="41">
        <f t="shared" si="115"/>
        <v>36507</v>
      </c>
      <c r="B4000" s="49" t="s">
        <v>2668</v>
      </c>
      <c r="C4000" s="46">
        <v>2.7983999999999998E-2</v>
      </c>
      <c r="D4000" s="46">
        <v>5.5967999999999997E-2</v>
      </c>
      <c r="E4000" s="46">
        <v>8.3951999999999999E-2</v>
      </c>
      <c r="F4000" s="46">
        <v>0.11193599999999999</v>
      </c>
      <c r="G4000" s="46">
        <v>0.13991999999999999</v>
      </c>
      <c r="H4000" s="46">
        <v>0.167904</v>
      </c>
      <c r="I4000" s="46">
        <v>0.19588800000000001</v>
      </c>
      <c r="J4000" s="46">
        <v>0.22387200000000002</v>
      </c>
      <c r="K4000" s="46">
        <v>0.25185600000000002</v>
      </c>
      <c r="L4000" s="47">
        <v>0.27984000000000003</v>
      </c>
    </row>
    <row r="4001" spans="1:12" ht="25.5">
      <c r="A4001" s="41">
        <f t="shared" si="115"/>
        <v>36508</v>
      </c>
      <c r="B4001" s="49" t="s">
        <v>2669</v>
      </c>
      <c r="C4001" s="46">
        <v>0.15479999999999999</v>
      </c>
      <c r="D4001" s="46">
        <v>0.30959999999999999</v>
      </c>
      <c r="E4001" s="46">
        <v>0.46439999999999998</v>
      </c>
      <c r="F4001" s="46">
        <v>0.61919999999999997</v>
      </c>
      <c r="G4001" s="46">
        <v>0.77400000000000002</v>
      </c>
      <c r="H4001" s="46">
        <v>0.92879999999999996</v>
      </c>
      <c r="I4001" s="46">
        <v>1.0835999999999999</v>
      </c>
      <c r="J4001" s="46">
        <v>1.2383999999999999</v>
      </c>
      <c r="K4001" s="46">
        <v>1.3931999999999998</v>
      </c>
      <c r="L4001" s="47">
        <v>1.5479999999999996</v>
      </c>
    </row>
    <row r="4002" spans="1:12" ht="12.75">
      <c r="A4002" s="41">
        <f t="shared" si="115"/>
        <v>36509</v>
      </c>
      <c r="B4002" s="49" t="s">
        <v>2666</v>
      </c>
      <c r="C4002" s="46">
        <v>0.16018889121440627</v>
      </c>
      <c r="D4002" s="46">
        <v>0.32037778242881254</v>
      </c>
      <c r="E4002" s="46">
        <v>0.53396297071468757</v>
      </c>
      <c r="F4002" s="46">
        <v>0.69415186192909384</v>
      </c>
      <c r="G4002" s="46">
        <v>0.85434075314350011</v>
      </c>
      <c r="H4002" s="46">
        <v>1.0145296443579064</v>
      </c>
      <c r="I4002" s="46">
        <v>1.1747185355723126</v>
      </c>
      <c r="J4002" s="46">
        <v>1.3349074267867189</v>
      </c>
      <c r="K4002" s="46">
        <v>1.5484926150725939</v>
      </c>
      <c r="L4002" s="47">
        <v>1.7086815062870002</v>
      </c>
    </row>
    <row r="4003" spans="1:12" ht="12.75">
      <c r="A4003" s="41">
        <f t="shared" si="115"/>
        <v>36510</v>
      </c>
      <c r="B4003" s="49" t="s">
        <v>2666</v>
      </c>
      <c r="C4003" s="47">
        <v>2.4000000000000003E-4</v>
      </c>
      <c r="D4003" s="47">
        <v>4.8000000000000007E-4</v>
      </c>
      <c r="E4003" s="47">
        <v>7.2000000000000015E-4</v>
      </c>
      <c r="F4003" s="47">
        <v>9.6000000000000013E-4</v>
      </c>
      <c r="G4003" s="47">
        <v>1.2000000000000001E-3</v>
      </c>
      <c r="H4003" s="47">
        <v>1.4400000000000001E-3</v>
      </c>
      <c r="I4003" s="47">
        <v>1.6800000000000001E-3</v>
      </c>
      <c r="J4003" s="47">
        <v>1.9200000000000003E-3</v>
      </c>
      <c r="K4003" s="47">
        <v>2.16E-3</v>
      </c>
      <c r="L4003" s="47">
        <v>2.4000000000000002E-3</v>
      </c>
    </row>
    <row r="4004" spans="1:12" ht="12.75">
      <c r="A4004" s="41">
        <f t="shared" si="115"/>
        <v>36511</v>
      </c>
      <c r="B4004" s="49" t="s">
        <v>2666</v>
      </c>
      <c r="C4004" s="47">
        <v>2.4000000000000003E-4</v>
      </c>
      <c r="D4004" s="47">
        <v>4.8000000000000007E-4</v>
      </c>
      <c r="E4004" s="47">
        <v>7.2000000000000015E-4</v>
      </c>
      <c r="F4004" s="47">
        <v>9.6000000000000013E-4</v>
      </c>
      <c r="G4004" s="47">
        <v>1.2000000000000001E-3</v>
      </c>
      <c r="H4004" s="47">
        <v>1.4400000000000001E-3</v>
      </c>
      <c r="I4004" s="47">
        <v>1.6800000000000001E-3</v>
      </c>
      <c r="J4004" s="47">
        <v>1.9200000000000003E-3</v>
      </c>
      <c r="K4004" s="47">
        <v>2.16E-3</v>
      </c>
      <c r="L4004" s="47">
        <v>2.4000000000000002E-3</v>
      </c>
    </row>
    <row r="4005" spans="1:12" ht="12.75">
      <c r="A4005" s="41">
        <f t="shared" si="115"/>
        <v>36512</v>
      </c>
      <c r="B4005" s="49" t="s">
        <v>2666</v>
      </c>
      <c r="C4005" s="47">
        <v>2.4000000000000003E-4</v>
      </c>
      <c r="D4005" s="47">
        <v>4.8000000000000007E-4</v>
      </c>
      <c r="E4005" s="47">
        <v>7.2000000000000015E-4</v>
      </c>
      <c r="F4005" s="47">
        <v>9.6000000000000013E-4</v>
      </c>
      <c r="G4005" s="47">
        <v>1.2000000000000001E-3</v>
      </c>
      <c r="H4005" s="47">
        <v>1.4400000000000001E-3</v>
      </c>
      <c r="I4005" s="47">
        <v>1.6800000000000001E-3</v>
      </c>
      <c r="J4005" s="47">
        <v>1.9200000000000003E-3</v>
      </c>
      <c r="K4005" s="47">
        <v>2.16E-3</v>
      </c>
      <c r="L4005" s="47">
        <v>2.4000000000000002E-3</v>
      </c>
    </row>
    <row r="4006" spans="1:12" ht="12.75">
      <c r="A4006" s="41">
        <f t="shared" si="115"/>
        <v>36513</v>
      </c>
      <c r="B4006" s="49" t="s">
        <v>2670</v>
      </c>
      <c r="C4006" s="46">
        <v>1.4400000000000001E-2</v>
      </c>
      <c r="D4006" s="46">
        <v>2.8800000000000003E-2</v>
      </c>
      <c r="E4006" s="46">
        <v>4.3200000000000002E-2</v>
      </c>
      <c r="F4006" s="46">
        <v>5.7600000000000005E-2</v>
      </c>
      <c r="G4006" s="46">
        <v>7.2000000000000008E-2</v>
      </c>
      <c r="H4006" s="46">
        <v>8.6400000000000005E-2</v>
      </c>
      <c r="I4006" s="46">
        <v>0.1008</v>
      </c>
      <c r="J4006" s="46">
        <v>0.1152</v>
      </c>
      <c r="K4006" s="46">
        <v>0.12959999999999999</v>
      </c>
      <c r="L4006" s="47">
        <v>0.14399999999999999</v>
      </c>
    </row>
    <row r="4007" spans="1:12" ht="12.75">
      <c r="A4007" s="41">
        <f t="shared" si="115"/>
        <v>36514</v>
      </c>
      <c r="B4007" s="49" t="s">
        <v>2671</v>
      </c>
      <c r="C4007" s="46">
        <v>4.3199999999999992E-3</v>
      </c>
      <c r="D4007" s="46">
        <v>8.6399999999999984E-3</v>
      </c>
      <c r="E4007" s="46">
        <v>1.2959999999999998E-2</v>
      </c>
      <c r="F4007" s="46">
        <v>1.7279999999999997E-2</v>
      </c>
      <c r="G4007" s="46">
        <v>2.1600000000000001E-2</v>
      </c>
      <c r="H4007" s="46">
        <v>2.5919999999999999E-2</v>
      </c>
      <c r="I4007" s="46">
        <v>3.0240000000000003E-2</v>
      </c>
      <c r="J4007" s="46">
        <v>3.456E-2</v>
      </c>
      <c r="K4007" s="46">
        <v>3.8880000000000005E-2</v>
      </c>
      <c r="L4007" s="47">
        <v>4.3200000000000002E-2</v>
      </c>
    </row>
    <row r="4008" spans="1:12" ht="12.75">
      <c r="A4008" s="41">
        <f t="shared" si="115"/>
        <v>36515</v>
      </c>
      <c r="B4008" s="49" t="s">
        <v>2672</v>
      </c>
      <c r="C4008" s="46">
        <v>7.9992000000000014E-3</v>
      </c>
      <c r="D4008" s="46">
        <v>1.5998400000000003E-2</v>
      </c>
      <c r="E4008" s="46">
        <v>2.3997600000000004E-2</v>
      </c>
      <c r="F4008" s="46">
        <v>3.1996800000000006E-2</v>
      </c>
      <c r="G4008" s="46">
        <v>3.9996000000000004E-2</v>
      </c>
      <c r="H4008" s="46">
        <v>4.7995200000000002E-2</v>
      </c>
      <c r="I4008" s="46">
        <v>5.59944E-2</v>
      </c>
      <c r="J4008" s="46">
        <v>6.3993599999999998E-2</v>
      </c>
      <c r="K4008" s="46">
        <v>7.1992799999999996E-2</v>
      </c>
      <c r="L4008" s="47">
        <v>7.9991999999999994E-2</v>
      </c>
    </row>
    <row r="4009" spans="1:12" ht="12.75">
      <c r="A4009" s="41">
        <f t="shared" si="115"/>
        <v>36516</v>
      </c>
      <c r="B4009" s="49" t="s">
        <v>2673</v>
      </c>
      <c r="C4009" s="46">
        <v>1.8398399999999999E-2</v>
      </c>
      <c r="D4009" s="46">
        <v>3.6796799999999998E-2</v>
      </c>
      <c r="E4009" s="46">
        <v>5.51952E-2</v>
      </c>
      <c r="F4009" s="46">
        <v>7.3593599999999995E-2</v>
      </c>
      <c r="G4009" s="46">
        <v>9.1992000000000004E-2</v>
      </c>
      <c r="H4009" s="46">
        <v>0.1103904</v>
      </c>
      <c r="I4009" s="46">
        <v>0.12878879999999998</v>
      </c>
      <c r="J4009" s="46">
        <v>0.14718719999999999</v>
      </c>
      <c r="K4009" s="46">
        <v>0.1655856</v>
      </c>
      <c r="L4009" s="47">
        <v>0.18398400000000001</v>
      </c>
    </row>
    <row r="4010" spans="1:12" ht="12.75">
      <c r="A4010" s="41">
        <f t="shared" si="115"/>
        <v>36517</v>
      </c>
      <c r="B4010" s="49" t="s">
        <v>2674</v>
      </c>
      <c r="C4010" s="46">
        <v>1.0039200000000002E-2</v>
      </c>
      <c r="D4010" s="46">
        <v>2.0078400000000003E-2</v>
      </c>
      <c r="E4010" s="46">
        <v>3.0117600000000005E-2</v>
      </c>
      <c r="F4010" s="46">
        <v>4.0156800000000006E-2</v>
      </c>
      <c r="G4010" s="46">
        <v>5.0196000000000005E-2</v>
      </c>
      <c r="H4010" s="46">
        <v>6.0235200000000003E-2</v>
      </c>
      <c r="I4010" s="46">
        <v>7.0274400000000001E-2</v>
      </c>
      <c r="J4010" s="46">
        <v>8.0313599999999999E-2</v>
      </c>
      <c r="K4010" s="46">
        <v>9.0352799999999997E-2</v>
      </c>
      <c r="L4010" s="47">
        <v>0.10039200000000001</v>
      </c>
    </row>
    <row r="4011" spans="1:12" ht="25.5">
      <c r="A4011" s="41">
        <f t="shared" si="115"/>
        <v>36518</v>
      </c>
      <c r="B4011" s="49" t="s">
        <v>2675</v>
      </c>
      <c r="C4011" s="46">
        <v>6.7560000000000009E-2</v>
      </c>
      <c r="D4011" s="46">
        <v>0.13512000000000002</v>
      </c>
      <c r="E4011" s="46">
        <v>0.20268000000000003</v>
      </c>
      <c r="F4011" s="46">
        <v>0.27024000000000004</v>
      </c>
      <c r="G4011" s="46">
        <v>0.33779999999999999</v>
      </c>
      <c r="H4011" s="46">
        <v>0.40536000000000005</v>
      </c>
      <c r="I4011" s="46">
        <v>0.47292000000000012</v>
      </c>
      <c r="J4011" s="46">
        <v>0.54048000000000007</v>
      </c>
      <c r="K4011" s="46">
        <v>0.60804000000000014</v>
      </c>
      <c r="L4011" s="47">
        <v>0.6756000000000002</v>
      </c>
    </row>
    <row r="4012" spans="1:12" ht="12.75">
      <c r="A4012" s="41">
        <f t="shared" si="115"/>
        <v>36519</v>
      </c>
      <c r="B4012" s="49" t="s">
        <v>2676</v>
      </c>
      <c r="C4012" s="46">
        <v>0.10691999999999999</v>
      </c>
      <c r="D4012" s="46">
        <v>0.21383999999999997</v>
      </c>
      <c r="E4012" s="46">
        <v>0.32075999999999993</v>
      </c>
      <c r="F4012" s="46">
        <v>0.42767999999999995</v>
      </c>
      <c r="G4012" s="46">
        <v>0.53459999999999996</v>
      </c>
      <c r="H4012" s="46">
        <v>0.64151999999999998</v>
      </c>
      <c r="I4012" s="46">
        <v>0.74843999999999999</v>
      </c>
      <c r="J4012" s="46">
        <v>0.8553599999999999</v>
      </c>
      <c r="K4012" s="46">
        <v>0.96228000000000002</v>
      </c>
      <c r="L4012" s="47">
        <v>1.0691999999999999</v>
      </c>
    </row>
    <row r="4013" spans="1:12" ht="25.5">
      <c r="A4013" s="41">
        <f t="shared" si="115"/>
        <v>36520</v>
      </c>
      <c r="B4013" s="49" t="s">
        <v>2677</v>
      </c>
      <c r="C4013" s="46">
        <v>0.4676496</v>
      </c>
      <c r="D4013" s="46">
        <v>0.9352992</v>
      </c>
      <c r="E4013" s="46">
        <v>1.4029487999999999</v>
      </c>
      <c r="F4013" s="46">
        <v>1.8705984</v>
      </c>
      <c r="G4013" s="46">
        <v>2.3382480000000001</v>
      </c>
      <c r="H4013" s="46">
        <v>2.8058975999999998</v>
      </c>
      <c r="I4013" s="46">
        <v>3.2735472000000003</v>
      </c>
      <c r="J4013" s="46">
        <v>3.7411968</v>
      </c>
      <c r="K4013" s="46">
        <v>4.2088463999999997</v>
      </c>
      <c r="L4013" s="47">
        <v>4.6764959999999993</v>
      </c>
    </row>
    <row r="4014" spans="1:12" ht="12.75">
      <c r="A4014" s="41">
        <f t="shared" si="115"/>
        <v>36521</v>
      </c>
      <c r="B4014" s="49" t="s">
        <v>2678</v>
      </c>
      <c r="C4014" s="46">
        <v>1.2178296</v>
      </c>
      <c r="D4014" s="46">
        <v>2.4356591999999999</v>
      </c>
      <c r="E4014" s="46">
        <v>3.6534887999999999</v>
      </c>
      <c r="F4014" s="46">
        <v>4.8713183999999998</v>
      </c>
      <c r="G4014" s="46">
        <v>6.0891479999999998</v>
      </c>
      <c r="H4014" s="46">
        <v>7.3069775999999997</v>
      </c>
      <c r="I4014" s="46">
        <v>8.5248071999999997</v>
      </c>
      <c r="J4014" s="46">
        <v>9.7426367999999997</v>
      </c>
      <c r="K4014" s="46">
        <v>10.960466399999998</v>
      </c>
      <c r="L4014" s="47">
        <v>12.178295999999998</v>
      </c>
    </row>
    <row r="4015" spans="1:12" ht="12.75">
      <c r="A4015" s="41">
        <f t="shared" si="115"/>
        <v>36522</v>
      </c>
      <c r="B4015" s="49" t="s">
        <v>2679</v>
      </c>
      <c r="C4015" s="46">
        <v>0.56759999999999988</v>
      </c>
      <c r="D4015" s="46">
        <v>1.1351999999999998</v>
      </c>
      <c r="E4015" s="46">
        <v>1.7027999999999996</v>
      </c>
      <c r="F4015" s="46">
        <v>2.2703999999999995</v>
      </c>
      <c r="G4015" s="46">
        <v>2.8380000000000001</v>
      </c>
      <c r="H4015" s="46">
        <v>3.4055999999999997</v>
      </c>
      <c r="I4015" s="46">
        <v>3.9732000000000003</v>
      </c>
      <c r="J4015" s="46">
        <v>4.5407999999999999</v>
      </c>
      <c r="K4015" s="46">
        <v>5.1084000000000005</v>
      </c>
      <c r="L4015" s="47">
        <v>5.6760000000000002</v>
      </c>
    </row>
    <row r="4016" spans="1:12" ht="25.5">
      <c r="A4016" s="41">
        <f t="shared" si="115"/>
        <v>36523</v>
      </c>
      <c r="B4016" s="49" t="s">
        <v>2680</v>
      </c>
      <c r="C4016" s="46">
        <v>7.2000000000000008E-2</v>
      </c>
      <c r="D4016" s="46">
        <v>0.14400000000000002</v>
      </c>
      <c r="E4016" s="46">
        <v>0.21600000000000003</v>
      </c>
      <c r="F4016" s="46">
        <v>0.28800000000000003</v>
      </c>
      <c r="G4016" s="46">
        <v>0.36</v>
      </c>
      <c r="H4016" s="46">
        <v>0.43199999999999994</v>
      </c>
      <c r="I4016" s="46">
        <v>0.504</v>
      </c>
      <c r="J4016" s="46">
        <v>0.57599999999999996</v>
      </c>
      <c r="K4016" s="46">
        <v>0.64799999999999991</v>
      </c>
      <c r="L4016" s="47">
        <v>0.71999999999999986</v>
      </c>
    </row>
    <row r="4017" spans="1:12" ht="12.75">
      <c r="A4017" s="41">
        <f t="shared" si="115"/>
        <v>36524</v>
      </c>
      <c r="B4017" s="49" t="s">
        <v>2681</v>
      </c>
      <c r="C4017" s="46">
        <v>1.2019200000000001E-2</v>
      </c>
      <c r="D4017" s="46">
        <v>2.4038400000000001E-2</v>
      </c>
      <c r="E4017" s="46">
        <v>3.6057600000000002E-2</v>
      </c>
      <c r="F4017" s="46">
        <v>4.8076800000000003E-2</v>
      </c>
      <c r="G4017" s="46">
        <v>6.0096000000000004E-2</v>
      </c>
      <c r="H4017" s="46">
        <v>7.2115200000000004E-2</v>
      </c>
      <c r="I4017" s="46">
        <v>8.4134399999999998E-2</v>
      </c>
      <c r="J4017" s="46">
        <v>9.6153600000000006E-2</v>
      </c>
      <c r="K4017" s="46">
        <v>0.10817280000000001</v>
      </c>
      <c r="L4017" s="47">
        <v>0.12019200000000001</v>
      </c>
    </row>
    <row r="4018" spans="1:12" ht="12.75">
      <c r="A4018" s="41">
        <f t="shared" si="115"/>
        <v>36525</v>
      </c>
      <c r="B4018" s="49" t="s">
        <v>2682</v>
      </c>
      <c r="C4018" s="46">
        <v>0.30120000000000002</v>
      </c>
      <c r="D4018" s="46">
        <v>0.60240000000000005</v>
      </c>
      <c r="E4018" s="46">
        <v>0.90360000000000007</v>
      </c>
      <c r="F4018" s="46">
        <v>1.2048000000000001</v>
      </c>
      <c r="G4018" s="46">
        <v>1.506</v>
      </c>
      <c r="H4018" s="46">
        <v>1.8072000000000001</v>
      </c>
      <c r="I4018" s="46">
        <v>2.1084000000000005</v>
      </c>
      <c r="J4018" s="46">
        <v>2.4096000000000002</v>
      </c>
      <c r="K4018" s="46">
        <v>2.7108000000000008</v>
      </c>
      <c r="L4018" s="47">
        <v>3.0120000000000005</v>
      </c>
    </row>
    <row r="4019" spans="1:12" ht="12.75">
      <c r="A4019" s="94" t="s">
        <v>2683</v>
      </c>
      <c r="B4019" s="94"/>
      <c r="C4019" s="43">
        <f t="shared" ref="C4019:L4019" si="116">SUM(C3985:C4018)</f>
        <v>4.8014933824288129</v>
      </c>
      <c r="D4019" s="43">
        <f t="shared" si="116"/>
        <v>9.6029867648576257</v>
      </c>
      <c r="E4019" s="43">
        <f t="shared" si="116"/>
        <v>14.511272741429375</v>
      </c>
      <c r="F4019" s="43">
        <f t="shared" si="116"/>
        <v>19.312766123858189</v>
      </c>
      <c r="G4019" s="43">
        <f t="shared" si="116"/>
        <v>24.114259506286999</v>
      </c>
      <c r="H4019" s="43">
        <f t="shared" si="116"/>
        <v>28.915752888715812</v>
      </c>
      <c r="I4019" s="43">
        <f t="shared" si="116"/>
        <v>33.717246271144631</v>
      </c>
      <c r="J4019" s="43">
        <f t="shared" si="116"/>
        <v>38.518739653573434</v>
      </c>
      <c r="K4019" s="43">
        <f t="shared" si="116"/>
        <v>43.427025630145188</v>
      </c>
      <c r="L4019" s="43">
        <f t="shared" si="116"/>
        <v>48.228519012573997</v>
      </c>
    </row>
    <row r="4020" spans="1:12" ht="12.75">
      <c r="A4020" s="94" t="s">
        <v>2684</v>
      </c>
      <c r="B4020" s="94"/>
      <c r="C4020" s="43">
        <f t="shared" ref="C4020:L4020" si="117">SUM(C3854+C3884+C3916+C3983+C4019)</f>
        <v>23.675835239780618</v>
      </c>
      <c r="D4020" s="43">
        <f t="shared" si="117"/>
        <v>48.184698754317061</v>
      </c>
      <c r="E4020" s="43">
        <f t="shared" si="117"/>
        <v>72.180921375367902</v>
      </c>
      <c r="F4020" s="43">
        <f t="shared" si="117"/>
        <v>96.048994958079646</v>
      </c>
      <c r="G4020" s="43">
        <f t="shared" si="117"/>
        <v>120.15201842000009</v>
      </c>
      <c r="H4020" s="43">
        <f t="shared" si="117"/>
        <v>144.04145059128504</v>
      </c>
      <c r="I4020" s="43">
        <f t="shared" si="117"/>
        <v>168.01632224361776</v>
      </c>
      <c r="J4020" s="43">
        <f t="shared" si="117"/>
        <v>192.11934570553819</v>
      </c>
      <c r="K4020" s="43">
        <f t="shared" si="117"/>
        <v>215.98741124939443</v>
      </c>
      <c r="L4020" s="43">
        <f t="shared" si="117"/>
        <v>239.77003842850067</v>
      </c>
    </row>
    <row r="4021" spans="1:12" ht="12.75">
      <c r="A4021" s="95" t="s">
        <v>2685</v>
      </c>
      <c r="B4021" s="95"/>
      <c r="C4021" s="95"/>
      <c r="D4021" s="95"/>
      <c r="E4021" s="95"/>
      <c r="F4021" s="95"/>
      <c r="G4021" s="95"/>
      <c r="H4021" s="95"/>
      <c r="I4021" s="95"/>
      <c r="J4021" s="95"/>
      <c r="K4021" s="95"/>
      <c r="L4021" s="95"/>
    </row>
    <row r="4022" spans="1:12" ht="12.75">
      <c r="A4022" s="41">
        <f>A4018+1</f>
        <v>36526</v>
      </c>
      <c r="B4022" s="41" t="s">
        <v>2686</v>
      </c>
      <c r="C4022" s="42">
        <v>0.24000000000000021</v>
      </c>
      <c r="D4022" s="42">
        <v>0.4800000000000002</v>
      </c>
      <c r="E4022" s="42">
        <v>0.7200000000000002</v>
      </c>
      <c r="F4022" s="42">
        <v>0.96000000000000019</v>
      </c>
      <c r="G4022" s="42">
        <v>1.2000000000000002</v>
      </c>
      <c r="H4022" s="42">
        <v>1.4400000000000002</v>
      </c>
      <c r="I4022" s="42">
        <v>1.6800000000000002</v>
      </c>
      <c r="J4022" s="42">
        <v>1.9200000000000002</v>
      </c>
      <c r="K4022" s="42">
        <v>2.16</v>
      </c>
      <c r="L4022" s="42">
        <v>2.4</v>
      </c>
    </row>
    <row r="4023" spans="1:12" ht="12.75">
      <c r="A4023" s="41">
        <f>A4022+1</f>
        <v>36527</v>
      </c>
      <c r="B4023" s="41" t="s">
        <v>2687</v>
      </c>
      <c r="C4023" s="42">
        <v>2.5200000000000027</v>
      </c>
      <c r="D4023" s="42">
        <v>5.0400000000000027</v>
      </c>
      <c r="E4023" s="42">
        <v>7.5600000000000023</v>
      </c>
      <c r="F4023" s="42">
        <v>10.080000000000002</v>
      </c>
      <c r="G4023" s="42">
        <v>12.600000000000001</v>
      </c>
      <c r="H4023" s="42">
        <v>15.120000000000001</v>
      </c>
      <c r="I4023" s="42">
        <v>17.64</v>
      </c>
      <c r="J4023" s="42">
        <v>20.16</v>
      </c>
      <c r="K4023" s="42">
        <v>22.68</v>
      </c>
      <c r="L4023" s="42">
        <v>25.2</v>
      </c>
    </row>
    <row r="4024" spans="1:12" ht="12.75">
      <c r="A4024" s="41">
        <f t="shared" ref="A4024:A4040" si="118">A4023+1</f>
        <v>36528</v>
      </c>
      <c r="B4024" s="41" t="s">
        <v>2687</v>
      </c>
      <c r="C4024" s="42">
        <v>2.5200000000000027</v>
      </c>
      <c r="D4024" s="42">
        <v>5.0400000000000027</v>
      </c>
      <c r="E4024" s="42">
        <v>7.5600000000000023</v>
      </c>
      <c r="F4024" s="42">
        <v>10.080000000000002</v>
      </c>
      <c r="G4024" s="42">
        <v>12.600000000000001</v>
      </c>
      <c r="H4024" s="42">
        <v>15.120000000000001</v>
      </c>
      <c r="I4024" s="42">
        <v>17.64</v>
      </c>
      <c r="J4024" s="42">
        <v>20.16</v>
      </c>
      <c r="K4024" s="42">
        <v>22.68</v>
      </c>
      <c r="L4024" s="42">
        <v>25.2</v>
      </c>
    </row>
    <row r="4025" spans="1:12" ht="12.75">
      <c r="A4025" s="41">
        <f t="shared" si="118"/>
        <v>36529</v>
      </c>
      <c r="B4025" s="41" t="s">
        <v>2688</v>
      </c>
      <c r="C4025" s="42">
        <v>1.8479999999999988</v>
      </c>
      <c r="D4025" s="42">
        <v>3.6959999999999988</v>
      </c>
      <c r="E4025" s="42">
        <v>5.5439999999999987</v>
      </c>
      <c r="F4025" s="42">
        <v>7.3919999999999986</v>
      </c>
      <c r="G4025" s="42">
        <v>9.2399999999999984</v>
      </c>
      <c r="H4025" s="42">
        <v>11.087999999999999</v>
      </c>
      <c r="I4025" s="42">
        <v>12.936</v>
      </c>
      <c r="J4025" s="42">
        <v>14.784000000000001</v>
      </c>
      <c r="K4025" s="42">
        <v>16.632000000000001</v>
      </c>
      <c r="L4025" s="42">
        <v>18.48</v>
      </c>
    </row>
    <row r="4026" spans="1:12" ht="12.75">
      <c r="A4026" s="41">
        <f t="shared" si="118"/>
        <v>36530</v>
      </c>
      <c r="B4026" s="41" t="s">
        <v>2689</v>
      </c>
      <c r="C4026" s="42">
        <v>4.7160000000000002</v>
      </c>
      <c r="D4026" s="42">
        <f>C4026+C4026</f>
        <v>9.4320000000000004</v>
      </c>
      <c r="E4026" s="42">
        <f>D4026+C4026</f>
        <v>14.148</v>
      </c>
      <c r="F4026" s="42">
        <f>E4026+C4026</f>
        <v>18.864000000000001</v>
      </c>
      <c r="G4026" s="42">
        <f>F4026+C4026</f>
        <v>23.580000000000002</v>
      </c>
      <c r="H4026" s="42">
        <f>G4026+C4026</f>
        <v>28.296000000000003</v>
      </c>
      <c r="I4026" s="42">
        <f>H4026+C4026</f>
        <v>33.012</v>
      </c>
      <c r="J4026" s="42">
        <f>I4026+C4026</f>
        <v>37.728000000000002</v>
      </c>
      <c r="K4026" s="42">
        <f>J4026+C4026</f>
        <v>42.444000000000003</v>
      </c>
      <c r="L4026" s="42">
        <f>K4026+C4026</f>
        <v>47.160000000000004</v>
      </c>
    </row>
    <row r="4027" spans="1:12" ht="12.75">
      <c r="A4027" s="41">
        <f t="shared" si="118"/>
        <v>36531</v>
      </c>
      <c r="B4027" s="41" t="s">
        <v>2690</v>
      </c>
      <c r="C4027" s="42">
        <v>0.26400000000000001</v>
      </c>
      <c r="D4027" s="42">
        <v>0.52800000000000002</v>
      </c>
      <c r="E4027" s="42">
        <v>0.79200000000000004</v>
      </c>
      <c r="F4027" s="42">
        <v>1.056</v>
      </c>
      <c r="G4027" s="42">
        <v>1.32</v>
      </c>
      <c r="H4027" s="42">
        <v>1.5840000000000001</v>
      </c>
      <c r="I4027" s="42">
        <v>1.8480000000000001</v>
      </c>
      <c r="J4027" s="42">
        <v>2.1120000000000001</v>
      </c>
      <c r="K4027" s="42">
        <v>2.3760000000000003</v>
      </c>
      <c r="L4027" s="42">
        <v>2.64</v>
      </c>
    </row>
    <row r="4028" spans="1:12" ht="12.75">
      <c r="A4028" s="41">
        <f t="shared" si="118"/>
        <v>36532</v>
      </c>
      <c r="B4028" s="41" t="s">
        <v>2690</v>
      </c>
      <c r="C4028" s="42">
        <v>0.96000000000000085</v>
      </c>
      <c r="D4028" s="42">
        <v>1.9200000000000008</v>
      </c>
      <c r="E4028" s="42">
        <v>2.8800000000000008</v>
      </c>
      <c r="F4028" s="42">
        <v>3.8400000000000007</v>
      </c>
      <c r="G4028" s="42">
        <v>4.8000000000000007</v>
      </c>
      <c r="H4028" s="42">
        <v>5.7600000000000007</v>
      </c>
      <c r="I4028" s="42">
        <v>6.7200000000000006</v>
      </c>
      <c r="J4028" s="42">
        <v>7.6800000000000006</v>
      </c>
      <c r="K4028" s="42">
        <v>8.64</v>
      </c>
      <c r="L4028" s="42">
        <v>9.6</v>
      </c>
    </row>
    <row r="4029" spans="1:12" ht="12.75">
      <c r="A4029" s="41">
        <f t="shared" si="118"/>
        <v>36533</v>
      </c>
      <c r="B4029" s="41" t="s">
        <v>2689</v>
      </c>
      <c r="C4029" s="42">
        <v>4.5439999999999996</v>
      </c>
      <c r="D4029" s="42">
        <f>C4029+C4029</f>
        <v>9.0879999999999992</v>
      </c>
      <c r="E4029" s="42">
        <f>D4029+C4029</f>
        <v>13.631999999999998</v>
      </c>
      <c r="F4029" s="42">
        <f>E4029+C4029</f>
        <v>18.175999999999998</v>
      </c>
      <c r="G4029" s="42">
        <f>F4029+C4029</f>
        <v>22.72</v>
      </c>
      <c r="H4029" s="42">
        <f>G4029+C4029</f>
        <v>27.263999999999999</v>
      </c>
      <c r="I4029" s="42">
        <f>H4029+C4029</f>
        <v>31.808</v>
      </c>
      <c r="J4029" s="42">
        <f>I4029+C4029</f>
        <v>36.351999999999997</v>
      </c>
      <c r="K4029" s="42">
        <f>J4029+C4029</f>
        <v>40.895999999999994</v>
      </c>
      <c r="L4029" s="42">
        <f>K4029+C4029</f>
        <v>45.439999999999991</v>
      </c>
    </row>
    <row r="4030" spans="1:12" ht="12.75">
      <c r="A4030" s="41">
        <f t="shared" si="118"/>
        <v>36534</v>
      </c>
      <c r="B4030" s="41" t="s">
        <v>2691</v>
      </c>
      <c r="C4030" s="42">
        <v>0.96000000000000085</v>
      </c>
      <c r="D4030" s="42">
        <v>1.9200000000000008</v>
      </c>
      <c r="E4030" s="42">
        <v>2.8800000000000008</v>
      </c>
      <c r="F4030" s="42">
        <v>3.8400000000000007</v>
      </c>
      <c r="G4030" s="42">
        <v>4.8000000000000007</v>
      </c>
      <c r="H4030" s="42">
        <v>5.7600000000000007</v>
      </c>
      <c r="I4030" s="42">
        <v>6.7200000000000006</v>
      </c>
      <c r="J4030" s="42">
        <v>7.6800000000000006</v>
      </c>
      <c r="K4030" s="42">
        <v>8.64</v>
      </c>
      <c r="L4030" s="42">
        <v>9.6</v>
      </c>
    </row>
    <row r="4031" spans="1:12" ht="12.75">
      <c r="A4031" s="41">
        <f t="shared" si="118"/>
        <v>36535</v>
      </c>
      <c r="B4031" s="41" t="s">
        <v>2692</v>
      </c>
      <c r="C4031" s="42">
        <v>0.96000000000000085</v>
      </c>
      <c r="D4031" s="42">
        <v>1.9200000000000008</v>
      </c>
      <c r="E4031" s="42">
        <v>2.8800000000000008</v>
      </c>
      <c r="F4031" s="42">
        <v>3.8400000000000007</v>
      </c>
      <c r="G4031" s="42">
        <v>4.8000000000000007</v>
      </c>
      <c r="H4031" s="42">
        <v>5.7600000000000007</v>
      </c>
      <c r="I4031" s="42">
        <v>6.7200000000000006</v>
      </c>
      <c r="J4031" s="42">
        <v>7.6800000000000006</v>
      </c>
      <c r="K4031" s="42">
        <v>8.64</v>
      </c>
      <c r="L4031" s="42">
        <v>9.6</v>
      </c>
    </row>
    <row r="4032" spans="1:12" ht="12.75">
      <c r="A4032" s="41">
        <f t="shared" si="118"/>
        <v>36536</v>
      </c>
      <c r="B4032" s="41" t="s">
        <v>2691</v>
      </c>
      <c r="C4032" s="42">
        <v>2.8800000000000079</v>
      </c>
      <c r="D4032" s="42">
        <v>5.7600000000000078</v>
      </c>
      <c r="E4032" s="42">
        <v>8.6400000000000077</v>
      </c>
      <c r="F4032" s="42">
        <v>11.520000000000007</v>
      </c>
      <c r="G4032" s="42">
        <v>14.400000000000006</v>
      </c>
      <c r="H4032" s="42">
        <v>17.280000000000005</v>
      </c>
      <c r="I4032" s="42">
        <v>20.160000000000004</v>
      </c>
      <c r="J4032" s="42">
        <v>23.040000000000003</v>
      </c>
      <c r="K4032" s="42">
        <v>25.92</v>
      </c>
      <c r="L4032" s="42">
        <v>28.8</v>
      </c>
    </row>
    <row r="4033" spans="1:13" ht="12.75">
      <c r="A4033" s="41">
        <f t="shared" si="118"/>
        <v>36537</v>
      </c>
      <c r="B4033" s="41" t="s">
        <v>2691</v>
      </c>
      <c r="C4033" s="42">
        <v>2.4000000000000026</v>
      </c>
      <c r="D4033" s="42">
        <v>4.8000000000000025</v>
      </c>
      <c r="E4033" s="42">
        <v>7.2000000000000028</v>
      </c>
      <c r="F4033" s="42">
        <v>9.6000000000000032</v>
      </c>
      <c r="G4033" s="42">
        <v>12.000000000000004</v>
      </c>
      <c r="H4033" s="42">
        <v>14.400000000000004</v>
      </c>
      <c r="I4033" s="42">
        <v>16.800000000000004</v>
      </c>
      <c r="J4033" s="42">
        <v>19.200000000000003</v>
      </c>
      <c r="K4033" s="42">
        <v>21.6</v>
      </c>
      <c r="L4033" s="42">
        <v>24</v>
      </c>
    </row>
    <row r="4034" spans="1:13" ht="12.75">
      <c r="A4034" s="41">
        <f t="shared" si="118"/>
        <v>36538</v>
      </c>
      <c r="B4034" s="41" t="s">
        <v>2693</v>
      </c>
      <c r="C4034" s="42">
        <v>0.49199999999999999</v>
      </c>
      <c r="D4034" s="42">
        <v>0.98399999999999999</v>
      </c>
      <c r="E4034" s="42">
        <v>1.476</v>
      </c>
      <c r="F4034" s="42">
        <v>1.968</v>
      </c>
      <c r="G4034" s="42">
        <v>2.46</v>
      </c>
      <c r="H4034" s="42">
        <v>2.952</v>
      </c>
      <c r="I4034" s="42">
        <v>3.444</v>
      </c>
      <c r="J4034" s="42">
        <v>3.9359999999999999</v>
      </c>
      <c r="K4034" s="42">
        <v>4.4279999999999999</v>
      </c>
      <c r="L4034" s="42">
        <v>4.92</v>
      </c>
    </row>
    <row r="4035" spans="1:13" ht="12.75">
      <c r="A4035" s="41">
        <f t="shared" si="118"/>
        <v>36539</v>
      </c>
      <c r="B4035" s="41" t="s">
        <v>2693</v>
      </c>
      <c r="C4035" s="42">
        <v>0.60000000000000064</v>
      </c>
      <c r="D4035" s="42">
        <v>1.2000000000000006</v>
      </c>
      <c r="E4035" s="42">
        <v>1.8000000000000007</v>
      </c>
      <c r="F4035" s="42">
        <v>2.4000000000000008</v>
      </c>
      <c r="G4035" s="42">
        <v>3.0000000000000009</v>
      </c>
      <c r="H4035" s="42">
        <v>3.600000000000001</v>
      </c>
      <c r="I4035" s="42">
        <v>4.2000000000000011</v>
      </c>
      <c r="J4035" s="42">
        <v>4.8000000000000007</v>
      </c>
      <c r="K4035" s="42">
        <v>5.4</v>
      </c>
      <c r="L4035" s="42">
        <v>6</v>
      </c>
    </row>
    <row r="4036" spans="1:13" ht="12.75">
      <c r="A4036" s="41">
        <f t="shared" si="118"/>
        <v>36540</v>
      </c>
      <c r="B4036" s="41" t="s">
        <v>2688</v>
      </c>
      <c r="C4036" s="42">
        <v>3.9599999999999955</v>
      </c>
      <c r="D4036" s="42">
        <v>7.9199999999999955</v>
      </c>
      <c r="E4036" s="42">
        <v>11.879999999999995</v>
      </c>
      <c r="F4036" s="42">
        <v>15.839999999999996</v>
      </c>
      <c r="G4036" s="42">
        <v>19.799999999999997</v>
      </c>
      <c r="H4036" s="42">
        <v>23.759999999999998</v>
      </c>
      <c r="I4036" s="42">
        <v>27.72</v>
      </c>
      <c r="J4036" s="42">
        <v>31.68</v>
      </c>
      <c r="K4036" s="42">
        <v>35.64</v>
      </c>
      <c r="L4036" s="42">
        <v>39.6</v>
      </c>
    </row>
    <row r="4037" spans="1:13" ht="12.75">
      <c r="A4037" s="41">
        <f t="shared" si="118"/>
        <v>36541</v>
      </c>
      <c r="B4037" s="41" t="s">
        <v>2694</v>
      </c>
      <c r="C4037" s="42">
        <v>0</v>
      </c>
      <c r="D4037" s="42">
        <v>0</v>
      </c>
      <c r="E4037" s="42">
        <v>0</v>
      </c>
      <c r="F4037" s="42">
        <v>0</v>
      </c>
      <c r="G4037" s="42">
        <v>0</v>
      </c>
      <c r="H4037" s="42">
        <v>0</v>
      </c>
      <c r="I4037" s="42">
        <v>0</v>
      </c>
      <c r="J4037" s="42">
        <v>0</v>
      </c>
      <c r="K4037" s="42">
        <v>0</v>
      </c>
      <c r="L4037" s="42">
        <v>68.400000000000006</v>
      </c>
    </row>
    <row r="4038" spans="1:13" ht="12.75">
      <c r="A4038" s="41">
        <f t="shared" si="118"/>
        <v>36542</v>
      </c>
      <c r="B4038" s="41" t="s">
        <v>2690</v>
      </c>
      <c r="C4038" s="42">
        <v>0.24000000000000021</v>
      </c>
      <c r="D4038" s="42">
        <v>0.4800000000000002</v>
      </c>
      <c r="E4038" s="42">
        <v>0.7200000000000002</v>
      </c>
      <c r="F4038" s="42">
        <v>0.96000000000000019</v>
      </c>
      <c r="G4038" s="42">
        <v>1.2000000000000002</v>
      </c>
      <c r="H4038" s="42">
        <v>1.4400000000000002</v>
      </c>
      <c r="I4038" s="42">
        <v>1.6800000000000002</v>
      </c>
      <c r="J4038" s="42">
        <v>1.9200000000000002</v>
      </c>
      <c r="K4038" s="42">
        <v>2.16</v>
      </c>
      <c r="L4038" s="42">
        <v>2.4</v>
      </c>
    </row>
    <row r="4039" spans="1:13" ht="12.75">
      <c r="A4039" s="41">
        <f t="shared" si="118"/>
        <v>36543</v>
      </c>
      <c r="B4039" s="41" t="s">
        <v>2691</v>
      </c>
      <c r="C4039" s="42">
        <v>0.24000000000000021</v>
      </c>
      <c r="D4039" s="42">
        <v>0.4800000000000002</v>
      </c>
      <c r="E4039" s="42">
        <v>0.7200000000000002</v>
      </c>
      <c r="F4039" s="42">
        <v>0.96000000000000019</v>
      </c>
      <c r="G4039" s="42">
        <v>1.2000000000000002</v>
      </c>
      <c r="H4039" s="42">
        <v>1.4400000000000002</v>
      </c>
      <c r="I4039" s="42">
        <v>1.6800000000000002</v>
      </c>
      <c r="J4039" s="42">
        <v>1.9200000000000002</v>
      </c>
      <c r="K4039" s="42">
        <v>2.16</v>
      </c>
      <c r="L4039" s="42">
        <v>2.4</v>
      </c>
    </row>
    <row r="4040" spans="1:13" ht="12.75">
      <c r="A4040" s="41">
        <f t="shared" si="118"/>
        <v>36544</v>
      </c>
      <c r="B4040" s="41" t="s">
        <v>2695</v>
      </c>
      <c r="C4040" s="42">
        <v>0.36000000000000099</v>
      </c>
      <c r="D4040" s="42">
        <v>0.72000000000000097</v>
      </c>
      <c r="E4040" s="42">
        <v>1.080000000000001</v>
      </c>
      <c r="F4040" s="42">
        <v>1.4400000000000008</v>
      </c>
      <c r="G4040" s="42">
        <v>1.8000000000000007</v>
      </c>
      <c r="H4040" s="42">
        <v>2.1600000000000006</v>
      </c>
      <c r="I4040" s="42">
        <v>2.5200000000000005</v>
      </c>
      <c r="J4040" s="42">
        <v>2.8800000000000003</v>
      </c>
      <c r="K4040" s="42">
        <v>3.24</v>
      </c>
      <c r="L4040" s="42">
        <v>3.6</v>
      </c>
    </row>
    <row r="4041" spans="1:13" ht="12.75">
      <c r="A4041" s="96" t="s">
        <v>2696</v>
      </c>
      <c r="B4041" s="96"/>
      <c r="C4041" s="43">
        <f>SUM(C4022:C4040)</f>
        <v>30.704000000000015</v>
      </c>
      <c r="D4041" s="43">
        <f t="shared" ref="D4041:L4041" si="119">SUM(D4022:D4040)</f>
        <v>61.408000000000008</v>
      </c>
      <c r="E4041" s="43">
        <f t="shared" si="119"/>
        <v>92.112000000000009</v>
      </c>
      <c r="F4041" s="43">
        <f t="shared" si="119"/>
        <v>122.81600000000003</v>
      </c>
      <c r="G4041" s="43">
        <f t="shared" si="119"/>
        <v>153.51999999999998</v>
      </c>
      <c r="H4041" s="43">
        <f t="shared" si="119"/>
        <v>184.22400000000002</v>
      </c>
      <c r="I4041" s="43">
        <f t="shared" si="119"/>
        <v>214.928</v>
      </c>
      <c r="J4041" s="43">
        <f t="shared" si="119"/>
        <v>245.63200000000003</v>
      </c>
      <c r="K4041" s="43">
        <f t="shared" si="119"/>
        <v>276.33600000000007</v>
      </c>
      <c r="L4041" s="43">
        <f t="shared" si="119"/>
        <v>375.43999999999994</v>
      </c>
    </row>
    <row r="4042" spans="1:13" ht="12.75">
      <c r="A4042" s="94" t="s">
        <v>2697</v>
      </c>
      <c r="B4042" s="94"/>
      <c r="C4042" s="43">
        <f t="shared" ref="C4042:L4042" si="120">SUM(C409+C430+C3530+C3696+C3776+C3816+C4020+C4041)</f>
        <v>746.87898313026562</v>
      </c>
      <c r="D4042" s="43">
        <f t="shared" si="120"/>
        <v>1495.1905810421988</v>
      </c>
      <c r="E4042" s="43">
        <f t="shared" si="120"/>
        <v>2244.4426952377562</v>
      </c>
      <c r="F4042" s="43">
        <f t="shared" si="120"/>
        <v>2992.6635288183425</v>
      </c>
      <c r="G4042" s="43">
        <f t="shared" si="120"/>
        <v>3740.7905509511374</v>
      </c>
      <c r="H4042" s="43">
        <f t="shared" si="120"/>
        <v>4487.8863719241272</v>
      </c>
      <c r="I4042" s="43">
        <f t="shared" si="120"/>
        <v>5238.2965088826622</v>
      </c>
      <c r="J4042" s="43">
        <f t="shared" si="120"/>
        <v>5985.6750013761339</v>
      </c>
      <c r="K4042" s="43">
        <f t="shared" si="120"/>
        <v>6732.1213434926713</v>
      </c>
      <c r="L4042" s="43">
        <f t="shared" si="120"/>
        <v>7548.4345612903589</v>
      </c>
      <c r="M4042" s="60"/>
    </row>
    <row r="4043" spans="1:13" ht="12.75">
      <c r="A4043" s="94" t="s">
        <v>2698</v>
      </c>
      <c r="B4043" s="94"/>
      <c r="C4043" s="94"/>
      <c r="D4043" s="94"/>
      <c r="E4043" s="94"/>
      <c r="F4043" s="94"/>
      <c r="G4043" s="94"/>
      <c r="H4043" s="94"/>
      <c r="I4043" s="94"/>
      <c r="J4043" s="94"/>
      <c r="K4043" s="94"/>
      <c r="L4043" s="94"/>
      <c r="M4043" s="60"/>
    </row>
    <row r="4044" spans="1:13" ht="12.75">
      <c r="A4044" s="97" t="s">
        <v>2699</v>
      </c>
      <c r="B4044" s="97"/>
      <c r="C4044" s="97"/>
      <c r="D4044" s="97"/>
      <c r="E4044" s="97"/>
      <c r="F4044" s="97"/>
      <c r="G4044" s="97"/>
      <c r="H4044" s="97"/>
      <c r="I4044" s="97"/>
      <c r="J4044" s="97"/>
      <c r="K4044" s="97"/>
      <c r="L4044" s="97"/>
    </row>
    <row r="4045" spans="1:13" ht="12.75">
      <c r="A4045" s="1">
        <f>A4040+1</f>
        <v>36545</v>
      </c>
      <c r="B4045" s="2" t="s">
        <v>2700</v>
      </c>
      <c r="C4045" s="3">
        <v>0.35685</v>
      </c>
      <c r="D4045" s="3">
        <v>0.7137</v>
      </c>
      <c r="E4045" s="3">
        <v>1.0705499999999999</v>
      </c>
      <c r="F4045" s="3">
        <v>1.4274</v>
      </c>
      <c r="G4045" s="3">
        <v>1.7842500000000001</v>
      </c>
      <c r="H4045" s="3">
        <v>2.1410999999999998</v>
      </c>
      <c r="I4045" s="3">
        <v>2.4979499999999999</v>
      </c>
      <c r="J4045" s="3">
        <v>2.8548</v>
      </c>
      <c r="K4045" s="3">
        <v>3.2116499999999997</v>
      </c>
      <c r="L4045" s="3">
        <v>3.5685000000000002</v>
      </c>
    </row>
    <row r="4046" spans="1:13" ht="12.75">
      <c r="A4046" s="1">
        <f>A4045+1</f>
        <v>36546</v>
      </c>
      <c r="B4046" s="2" t="s">
        <v>2701</v>
      </c>
      <c r="C4046" s="3">
        <v>0.29249999999999998</v>
      </c>
      <c r="D4046" s="3">
        <v>0.58499999999999996</v>
      </c>
      <c r="E4046" s="3">
        <v>0.87749999999999995</v>
      </c>
      <c r="F4046" s="3">
        <v>1.17</v>
      </c>
      <c r="G4046" s="3">
        <v>1.4624999999999999</v>
      </c>
      <c r="H4046" s="3">
        <v>1.7549999999999999</v>
      </c>
      <c r="I4046" s="3">
        <v>2.0474999999999999</v>
      </c>
      <c r="J4046" s="3">
        <v>2.34</v>
      </c>
      <c r="K4046" s="3">
        <v>2.6324999999999998</v>
      </c>
      <c r="L4046" s="3">
        <v>2.9249999999999998</v>
      </c>
    </row>
    <row r="4047" spans="1:13" ht="25.5">
      <c r="A4047" s="1">
        <f t="shared" ref="A4047:A4110" si="121">A4046+1</f>
        <v>36547</v>
      </c>
      <c r="B4047" s="2" t="s">
        <v>2702</v>
      </c>
      <c r="C4047" s="3">
        <v>1.58325</v>
      </c>
      <c r="D4047" s="3">
        <v>3.1665000000000001</v>
      </c>
      <c r="E4047" s="3">
        <v>4.7497500000000006</v>
      </c>
      <c r="F4047" s="3">
        <v>6.3330000000000002</v>
      </c>
      <c r="G4047" s="3">
        <v>7.9162499999999998</v>
      </c>
      <c r="H4047" s="3">
        <v>9.4995000000000012</v>
      </c>
      <c r="I4047" s="3">
        <v>11.082749999999999</v>
      </c>
      <c r="J4047" s="3">
        <v>12.666</v>
      </c>
      <c r="K4047" s="3">
        <v>14.24925</v>
      </c>
      <c r="L4047" s="3">
        <v>15.8325</v>
      </c>
    </row>
    <row r="4048" spans="1:13" ht="25.5">
      <c r="A4048" s="1">
        <f t="shared" si="121"/>
        <v>36548</v>
      </c>
      <c r="B4048" s="2" t="s">
        <v>2703</v>
      </c>
      <c r="C4048" s="3">
        <v>0.10500000000000001</v>
      </c>
      <c r="D4048" s="3">
        <v>0.21000000000000002</v>
      </c>
      <c r="E4048" s="3">
        <v>0.315</v>
      </c>
      <c r="F4048" s="3">
        <v>0.42000000000000004</v>
      </c>
      <c r="G4048" s="3">
        <v>0.52499999999999991</v>
      </c>
      <c r="H4048" s="3">
        <v>0.63</v>
      </c>
      <c r="I4048" s="3">
        <v>0.73499999999999999</v>
      </c>
      <c r="J4048" s="3">
        <v>0.84000000000000008</v>
      </c>
      <c r="K4048" s="3">
        <v>0.94500000000000006</v>
      </c>
      <c r="L4048" s="3">
        <v>1.0499999999999998</v>
      </c>
    </row>
    <row r="4049" spans="1:12" ht="12.75">
      <c r="A4049" s="1">
        <f t="shared" si="121"/>
        <v>36549</v>
      </c>
      <c r="B4049" s="2" t="s">
        <v>2704</v>
      </c>
      <c r="C4049" s="3">
        <v>0.34365000000000001</v>
      </c>
      <c r="D4049" s="3">
        <v>0.68730000000000002</v>
      </c>
      <c r="E4049" s="3">
        <v>1.03095</v>
      </c>
      <c r="F4049" s="3">
        <v>1.3746</v>
      </c>
      <c r="G4049" s="3">
        <v>1.7182499999999998</v>
      </c>
      <c r="H4049" s="3">
        <v>2.0619000000000001</v>
      </c>
      <c r="I4049" s="3">
        <v>2.4055499999999999</v>
      </c>
      <c r="J4049" s="3">
        <v>2.7492000000000001</v>
      </c>
      <c r="K4049" s="3">
        <v>3.0928500000000003</v>
      </c>
      <c r="L4049" s="3">
        <v>3.4364999999999997</v>
      </c>
    </row>
    <row r="4050" spans="1:12" ht="25.5">
      <c r="A4050" s="1">
        <f t="shared" si="121"/>
        <v>36550</v>
      </c>
      <c r="B4050" s="2" t="s">
        <v>2705</v>
      </c>
      <c r="C4050" s="3">
        <v>0.14954999999999999</v>
      </c>
      <c r="D4050" s="3">
        <v>0.29909999999999998</v>
      </c>
      <c r="E4050" s="3">
        <v>0.44864999999999999</v>
      </c>
      <c r="F4050" s="3">
        <v>0.59819999999999995</v>
      </c>
      <c r="G4050" s="3">
        <v>0.74775000000000003</v>
      </c>
      <c r="H4050" s="3">
        <v>0.89729999999999999</v>
      </c>
      <c r="I4050" s="3">
        <v>1.0468500000000001</v>
      </c>
      <c r="J4050" s="3">
        <v>1.1963999999999999</v>
      </c>
      <c r="K4050" s="3">
        <v>1.34595</v>
      </c>
      <c r="L4050" s="3">
        <v>1.4955000000000001</v>
      </c>
    </row>
    <row r="4051" spans="1:12" ht="12.75">
      <c r="A4051" s="1">
        <f t="shared" si="121"/>
        <v>36551</v>
      </c>
      <c r="B4051" s="2" t="s">
        <v>2706</v>
      </c>
      <c r="C4051" s="3">
        <v>7.5149999999999995E-2</v>
      </c>
      <c r="D4051" s="3">
        <v>0.15029999999999999</v>
      </c>
      <c r="E4051" s="3">
        <v>0.22544999999999998</v>
      </c>
      <c r="F4051" s="3">
        <v>0.30059999999999998</v>
      </c>
      <c r="G4051" s="3">
        <v>0.37575000000000003</v>
      </c>
      <c r="H4051" s="3">
        <v>0.45089999999999997</v>
      </c>
      <c r="I4051" s="3">
        <v>0.52605000000000002</v>
      </c>
      <c r="J4051" s="3">
        <v>0.60119999999999996</v>
      </c>
      <c r="K4051" s="3">
        <v>0.67635000000000001</v>
      </c>
      <c r="L4051" s="3">
        <v>0.75150000000000006</v>
      </c>
    </row>
    <row r="4052" spans="1:12" ht="12.75">
      <c r="A4052" s="1">
        <f t="shared" si="121"/>
        <v>36552</v>
      </c>
      <c r="B4052" s="2" t="s">
        <v>2707</v>
      </c>
      <c r="C4052" s="3">
        <v>0.53925000000000001</v>
      </c>
      <c r="D4052" s="3">
        <v>1.0785</v>
      </c>
      <c r="E4052" s="3">
        <v>1.61775</v>
      </c>
      <c r="F4052" s="3">
        <v>2.157</v>
      </c>
      <c r="G4052" s="3">
        <v>2.69625</v>
      </c>
      <c r="H4052" s="3">
        <v>3.2355</v>
      </c>
      <c r="I4052" s="3">
        <v>3.77475</v>
      </c>
      <c r="J4052" s="3">
        <v>4.3140000000000001</v>
      </c>
      <c r="K4052" s="3">
        <v>4.8532500000000001</v>
      </c>
      <c r="L4052" s="3">
        <v>5.3925000000000001</v>
      </c>
    </row>
    <row r="4053" spans="1:12" ht="12.75">
      <c r="A4053" s="1">
        <f t="shared" si="121"/>
        <v>36553</v>
      </c>
      <c r="B4053" s="2" t="s">
        <v>2708</v>
      </c>
      <c r="C4053" s="3">
        <v>0.28694999999999998</v>
      </c>
      <c r="D4053" s="3">
        <v>0.57389999999999997</v>
      </c>
      <c r="E4053" s="3">
        <v>0.86084999999999989</v>
      </c>
      <c r="F4053" s="3">
        <v>1.1477999999999999</v>
      </c>
      <c r="G4053" s="3">
        <v>1.43475</v>
      </c>
      <c r="H4053" s="3">
        <v>1.7216999999999998</v>
      </c>
      <c r="I4053" s="3">
        <v>2.0086499999999998</v>
      </c>
      <c r="J4053" s="3">
        <v>2.2955999999999999</v>
      </c>
      <c r="K4053" s="3">
        <v>2.5825499999999999</v>
      </c>
      <c r="L4053" s="3">
        <v>2.8694999999999999</v>
      </c>
    </row>
    <row r="4054" spans="1:12" ht="12.75">
      <c r="A4054" s="1">
        <f t="shared" si="121"/>
        <v>36554</v>
      </c>
      <c r="B4054" s="2" t="s">
        <v>2709</v>
      </c>
      <c r="C4054" s="3">
        <v>0.12989999999999999</v>
      </c>
      <c r="D4054" s="3">
        <v>0.25979999999999998</v>
      </c>
      <c r="E4054" s="3">
        <v>0.38969999999999994</v>
      </c>
      <c r="F4054" s="3">
        <v>0.51959999999999995</v>
      </c>
      <c r="G4054" s="3">
        <v>0.64949999999999997</v>
      </c>
      <c r="H4054" s="3">
        <v>0.77939999999999987</v>
      </c>
      <c r="I4054" s="3">
        <v>0.9093</v>
      </c>
      <c r="J4054" s="3">
        <v>1.0391999999999999</v>
      </c>
      <c r="K4054" s="3">
        <v>1.1691</v>
      </c>
      <c r="L4054" s="3">
        <v>1.2989999999999999</v>
      </c>
    </row>
    <row r="4055" spans="1:12" ht="12.75">
      <c r="A4055" s="1">
        <f t="shared" si="121"/>
        <v>36555</v>
      </c>
      <c r="B4055" s="2" t="s">
        <v>2710</v>
      </c>
      <c r="C4055" s="3">
        <v>1.48515</v>
      </c>
      <c r="D4055" s="3">
        <v>2.9702999999999999</v>
      </c>
      <c r="E4055" s="3">
        <v>4.4554499999999999</v>
      </c>
      <c r="F4055" s="3">
        <v>5.9405999999999999</v>
      </c>
      <c r="G4055" s="3">
        <v>7.4257499999999999</v>
      </c>
      <c r="H4055" s="3">
        <v>8.9108999999999998</v>
      </c>
      <c r="I4055" s="3">
        <v>10.396049999999999</v>
      </c>
      <c r="J4055" s="3">
        <v>11.8812</v>
      </c>
      <c r="K4055" s="3">
        <v>13.366350000000001</v>
      </c>
      <c r="L4055" s="3">
        <v>14.8515</v>
      </c>
    </row>
    <row r="4056" spans="1:12" ht="12.75">
      <c r="A4056" s="1">
        <f t="shared" si="121"/>
        <v>36556</v>
      </c>
      <c r="B4056" s="2" t="s">
        <v>2711</v>
      </c>
      <c r="C4056" s="3">
        <v>0.1497</v>
      </c>
      <c r="D4056" s="3">
        <v>0.2994</v>
      </c>
      <c r="E4056" s="3">
        <v>0.4491</v>
      </c>
      <c r="F4056" s="3">
        <v>0.5988</v>
      </c>
      <c r="G4056" s="3">
        <v>0.74849999999999994</v>
      </c>
      <c r="H4056" s="3">
        <v>0.8982</v>
      </c>
      <c r="I4056" s="3">
        <v>1.0479000000000001</v>
      </c>
      <c r="J4056" s="3">
        <v>1.1976</v>
      </c>
      <c r="K4056" s="3">
        <v>1.3472999999999999</v>
      </c>
      <c r="L4056" s="3">
        <v>1.4969999999999999</v>
      </c>
    </row>
    <row r="4057" spans="1:12" ht="12.75">
      <c r="A4057" s="1">
        <f t="shared" si="121"/>
        <v>36557</v>
      </c>
      <c r="B4057" s="4" t="s">
        <v>2712</v>
      </c>
      <c r="C4057" s="3">
        <v>0.29039999999999999</v>
      </c>
      <c r="D4057" s="3">
        <v>0.58079999999999998</v>
      </c>
      <c r="E4057" s="3">
        <v>0.87119999999999997</v>
      </c>
      <c r="F4057" s="3">
        <v>1.1616</v>
      </c>
      <c r="G4057" s="3">
        <v>1.452</v>
      </c>
      <c r="H4057" s="3">
        <v>1.7423999999999999</v>
      </c>
      <c r="I4057" s="3">
        <v>2.0327999999999999</v>
      </c>
      <c r="J4057" s="3">
        <v>2.3231999999999999</v>
      </c>
      <c r="K4057" s="3">
        <v>2.6135999999999999</v>
      </c>
      <c r="L4057" s="3">
        <v>2.9039999999999999</v>
      </c>
    </row>
    <row r="4058" spans="1:12" ht="12.75">
      <c r="A4058" s="1">
        <f t="shared" si="121"/>
        <v>36558</v>
      </c>
      <c r="B4058" s="4" t="s">
        <v>2713</v>
      </c>
      <c r="C4058" s="3">
        <v>1.5709499999999998</v>
      </c>
      <c r="D4058" s="3">
        <v>3.1418999999999997</v>
      </c>
      <c r="E4058" s="3">
        <v>4.7128500000000004</v>
      </c>
      <c r="F4058" s="3">
        <v>6.2837999999999994</v>
      </c>
      <c r="G4058" s="3">
        <v>7.854750000000001</v>
      </c>
      <c r="H4058" s="3">
        <v>9.4257000000000009</v>
      </c>
      <c r="I4058" s="3">
        <v>10.996650000000001</v>
      </c>
      <c r="J4058" s="3">
        <v>12.567599999999999</v>
      </c>
      <c r="K4058" s="3">
        <v>14.138550000000002</v>
      </c>
      <c r="L4058" s="3">
        <v>15.709500000000002</v>
      </c>
    </row>
    <row r="4059" spans="1:12" ht="12.75">
      <c r="A4059" s="1">
        <f t="shared" si="121"/>
        <v>36559</v>
      </c>
      <c r="B4059" s="4" t="s">
        <v>2714</v>
      </c>
      <c r="C4059" s="3">
        <v>0.59925000000000006</v>
      </c>
      <c r="D4059" s="3">
        <v>1.1985000000000001</v>
      </c>
      <c r="E4059" s="3">
        <v>1.7977499999999997</v>
      </c>
      <c r="F4059" s="3">
        <v>2.3970000000000002</v>
      </c>
      <c r="G4059" s="3">
        <v>2.9962499999999999</v>
      </c>
      <c r="H4059" s="3">
        <v>3.5954999999999995</v>
      </c>
      <c r="I4059" s="3">
        <v>4.19475</v>
      </c>
      <c r="J4059" s="3">
        <v>4.7940000000000005</v>
      </c>
      <c r="K4059" s="3">
        <v>5.3932500000000001</v>
      </c>
      <c r="L4059" s="3">
        <v>5.9924999999999997</v>
      </c>
    </row>
    <row r="4060" spans="1:12" ht="25.5">
      <c r="A4060" s="1">
        <f t="shared" si="121"/>
        <v>36560</v>
      </c>
      <c r="B4060" s="4" t="s">
        <v>2715</v>
      </c>
      <c r="C4060" s="3">
        <v>0.29025000000000001</v>
      </c>
      <c r="D4060" s="3">
        <v>0.58050000000000002</v>
      </c>
      <c r="E4060" s="3">
        <v>0.87075000000000002</v>
      </c>
      <c r="F4060" s="3">
        <v>1.161</v>
      </c>
      <c r="G4060" s="3">
        <v>1.4512499999999999</v>
      </c>
      <c r="H4060" s="3">
        <v>1.7415</v>
      </c>
      <c r="I4060" s="3">
        <v>2.0317500000000002</v>
      </c>
      <c r="J4060" s="3">
        <v>2.3220000000000001</v>
      </c>
      <c r="K4060" s="3">
        <v>2.61225</v>
      </c>
      <c r="L4060" s="3">
        <v>2.9024999999999999</v>
      </c>
    </row>
    <row r="4061" spans="1:12" ht="12.75">
      <c r="A4061" s="1">
        <f t="shared" si="121"/>
        <v>36561</v>
      </c>
      <c r="B4061" s="4" t="s">
        <v>2716</v>
      </c>
      <c r="C4061" s="3">
        <v>0.11280000000000001</v>
      </c>
      <c r="D4061" s="3">
        <v>0.22560000000000002</v>
      </c>
      <c r="E4061" s="3">
        <v>0.33839999999999998</v>
      </c>
      <c r="F4061" s="3">
        <v>0.45120000000000005</v>
      </c>
      <c r="G4061" s="3">
        <v>0.56400000000000006</v>
      </c>
      <c r="H4061" s="3">
        <v>0.67679999999999996</v>
      </c>
      <c r="I4061" s="3">
        <v>0.78959999999999997</v>
      </c>
      <c r="J4061" s="3">
        <v>0.90240000000000009</v>
      </c>
      <c r="K4061" s="3">
        <v>1.0151999999999999</v>
      </c>
      <c r="L4061" s="3">
        <v>1.1280000000000001</v>
      </c>
    </row>
    <row r="4062" spans="1:12" ht="25.5">
      <c r="A4062" s="1">
        <f t="shared" si="121"/>
        <v>36562</v>
      </c>
      <c r="B4062" s="4" t="s">
        <v>2717</v>
      </c>
      <c r="C4062" s="3">
        <v>9.6000000000000009E-3</v>
      </c>
      <c r="D4062" s="3">
        <v>1.9200000000000002E-2</v>
      </c>
      <c r="E4062" s="3">
        <v>2.8799999999999999E-2</v>
      </c>
      <c r="F4062" s="3">
        <v>3.8400000000000004E-2</v>
      </c>
      <c r="G4062" s="3">
        <v>4.8000000000000001E-2</v>
      </c>
      <c r="H4062" s="3">
        <v>5.7599999999999998E-2</v>
      </c>
      <c r="I4062" s="3">
        <v>6.7199999999999996E-2</v>
      </c>
      <c r="J4062" s="3">
        <v>7.6800000000000007E-2</v>
      </c>
      <c r="K4062" s="3">
        <v>8.6400000000000005E-2</v>
      </c>
      <c r="L4062" s="3">
        <v>9.6000000000000002E-2</v>
      </c>
    </row>
    <row r="4063" spans="1:12" ht="12.75">
      <c r="A4063" s="1">
        <f t="shared" si="121"/>
        <v>36563</v>
      </c>
      <c r="B4063" s="4" t="s">
        <v>2718</v>
      </c>
      <c r="C4063" s="3">
        <v>0.28815000000000002</v>
      </c>
      <c r="D4063" s="3">
        <v>0.57630000000000003</v>
      </c>
      <c r="E4063" s="3">
        <v>0.86445000000000005</v>
      </c>
      <c r="F4063" s="3">
        <v>1.1526000000000001</v>
      </c>
      <c r="G4063" s="3">
        <v>1.44075</v>
      </c>
      <c r="H4063" s="3">
        <v>1.7289000000000001</v>
      </c>
      <c r="I4063" s="3">
        <v>2.0170500000000002</v>
      </c>
      <c r="J4063" s="3">
        <v>2.3052000000000001</v>
      </c>
      <c r="K4063" s="3">
        <v>2.59335</v>
      </c>
      <c r="L4063" s="3">
        <v>2.8815</v>
      </c>
    </row>
    <row r="4064" spans="1:12" ht="12.75">
      <c r="A4064" s="1">
        <f t="shared" si="121"/>
        <v>36564</v>
      </c>
      <c r="B4064" s="4" t="s">
        <v>2719</v>
      </c>
      <c r="C4064" s="3">
        <v>0.11174999999999999</v>
      </c>
      <c r="D4064" s="3">
        <v>0.22349999999999998</v>
      </c>
      <c r="E4064" s="3">
        <v>0.33524999999999999</v>
      </c>
      <c r="F4064" s="3">
        <v>0.44699999999999995</v>
      </c>
      <c r="G4064" s="3">
        <v>0.55874999999999997</v>
      </c>
      <c r="H4064" s="3">
        <v>0.67049999999999998</v>
      </c>
      <c r="I4064" s="3">
        <v>0.78224999999999989</v>
      </c>
      <c r="J4064" s="3">
        <v>0.89399999999999991</v>
      </c>
      <c r="K4064" s="3">
        <v>1.0057499999999999</v>
      </c>
      <c r="L4064" s="3">
        <v>1.1174999999999999</v>
      </c>
    </row>
    <row r="4065" spans="1:12" ht="12.75">
      <c r="A4065" s="1">
        <f t="shared" si="121"/>
        <v>36565</v>
      </c>
      <c r="B4065" s="4" t="s">
        <v>2720</v>
      </c>
      <c r="C4065" s="3">
        <v>2.6999999999999996E-2</v>
      </c>
      <c r="D4065" s="3">
        <v>5.3999999999999992E-2</v>
      </c>
      <c r="E4065" s="3">
        <v>8.1000000000000003E-2</v>
      </c>
      <c r="F4065" s="3">
        <v>0.10799999999999998</v>
      </c>
      <c r="G4065" s="3">
        <v>0.13500000000000001</v>
      </c>
      <c r="H4065" s="3">
        <v>0.16200000000000001</v>
      </c>
      <c r="I4065" s="3">
        <v>0.189</v>
      </c>
      <c r="J4065" s="3">
        <v>0.21599999999999997</v>
      </c>
      <c r="K4065" s="3">
        <v>0.24299999999999999</v>
      </c>
      <c r="L4065" s="3">
        <v>0.27</v>
      </c>
    </row>
    <row r="4066" spans="1:12" ht="12.75">
      <c r="A4066" s="1">
        <f t="shared" si="121"/>
        <v>36566</v>
      </c>
      <c r="B4066" s="4" t="s">
        <v>2721</v>
      </c>
      <c r="C4066" s="3">
        <v>4.4980500000000001</v>
      </c>
      <c r="D4066" s="3">
        <v>8.9961000000000002</v>
      </c>
      <c r="E4066" s="3">
        <v>13.494150000000001</v>
      </c>
      <c r="F4066" s="3">
        <v>17.9922</v>
      </c>
      <c r="G4066" s="3">
        <v>22.49025</v>
      </c>
      <c r="H4066" s="3">
        <v>26.988300000000002</v>
      </c>
      <c r="I4066" s="3">
        <v>31.486350000000002</v>
      </c>
      <c r="J4066" s="3">
        <v>35.984400000000001</v>
      </c>
      <c r="K4066" s="3">
        <v>40.48245</v>
      </c>
      <c r="L4066" s="3">
        <v>44.980499999999999</v>
      </c>
    </row>
    <row r="4067" spans="1:12" ht="12.75">
      <c r="A4067" s="1">
        <f t="shared" si="121"/>
        <v>36567</v>
      </c>
      <c r="B4067" s="4" t="s">
        <v>2722</v>
      </c>
      <c r="C4067" s="3">
        <v>0.2883</v>
      </c>
      <c r="D4067" s="3">
        <v>0.5766</v>
      </c>
      <c r="E4067" s="3">
        <v>0.8649</v>
      </c>
      <c r="F4067" s="3">
        <v>1.1532</v>
      </c>
      <c r="G4067" s="3">
        <v>1.4415</v>
      </c>
      <c r="H4067" s="3">
        <v>1.7298</v>
      </c>
      <c r="I4067" s="3">
        <v>2.0181</v>
      </c>
      <c r="J4067" s="3">
        <v>2.3064</v>
      </c>
      <c r="K4067" s="3">
        <v>2.5947</v>
      </c>
      <c r="L4067" s="3">
        <v>2.883</v>
      </c>
    </row>
    <row r="4068" spans="1:12" ht="12.75">
      <c r="A4068" s="1">
        <f t="shared" si="121"/>
        <v>36568</v>
      </c>
      <c r="B4068" s="4" t="s">
        <v>2723</v>
      </c>
      <c r="C4068" s="3">
        <v>1.1831999999999998</v>
      </c>
      <c r="D4068" s="3">
        <v>2.3663999999999996</v>
      </c>
      <c r="E4068" s="3">
        <v>3.5495999999999999</v>
      </c>
      <c r="F4068" s="3">
        <v>4.7327999999999992</v>
      </c>
      <c r="G4068" s="3">
        <v>5.9160000000000004</v>
      </c>
      <c r="H4068" s="3">
        <v>7.0991999999999997</v>
      </c>
      <c r="I4068" s="3">
        <v>8.2824000000000009</v>
      </c>
      <c r="J4068" s="3">
        <v>9.4655999999999985</v>
      </c>
      <c r="K4068" s="3">
        <v>10.6488</v>
      </c>
      <c r="L4068" s="3">
        <v>11.832000000000001</v>
      </c>
    </row>
    <row r="4069" spans="1:12" ht="12.75">
      <c r="A4069" s="1">
        <f t="shared" si="121"/>
        <v>36569</v>
      </c>
      <c r="B4069" s="4" t="s">
        <v>2723</v>
      </c>
      <c r="C4069" s="3">
        <v>0.55889999999999995</v>
      </c>
      <c r="D4069" s="3">
        <v>1.1177999999999999</v>
      </c>
      <c r="E4069" s="3">
        <v>1.6766999999999999</v>
      </c>
      <c r="F4069" s="3">
        <v>2.2355999999999998</v>
      </c>
      <c r="G4069" s="3">
        <v>2.7945000000000002</v>
      </c>
      <c r="H4069" s="3">
        <v>3.3533999999999997</v>
      </c>
      <c r="I4069" s="3">
        <v>3.9123000000000001</v>
      </c>
      <c r="J4069" s="3">
        <v>4.4711999999999996</v>
      </c>
      <c r="K4069" s="3">
        <v>5.0301</v>
      </c>
      <c r="L4069" s="3">
        <v>5.5890000000000004</v>
      </c>
    </row>
    <row r="4070" spans="1:12" ht="12.75">
      <c r="A4070" s="1">
        <f t="shared" si="121"/>
        <v>36570</v>
      </c>
      <c r="B4070" s="4" t="s">
        <v>2723</v>
      </c>
      <c r="C4070" s="3">
        <v>0.57329999999999992</v>
      </c>
      <c r="D4070" s="3">
        <v>1.1465999999999998</v>
      </c>
      <c r="E4070" s="3">
        <v>1.7199</v>
      </c>
      <c r="F4070" s="3">
        <v>2.2931999999999997</v>
      </c>
      <c r="G4070" s="3">
        <v>2.8665000000000003</v>
      </c>
      <c r="H4070" s="3">
        <v>3.4398</v>
      </c>
      <c r="I4070" s="3">
        <v>4.0130999999999997</v>
      </c>
      <c r="J4070" s="3">
        <v>4.5863999999999994</v>
      </c>
      <c r="K4070" s="3">
        <v>5.1597</v>
      </c>
      <c r="L4070" s="3">
        <v>5.7330000000000005</v>
      </c>
    </row>
    <row r="4071" spans="1:12" ht="12.75">
      <c r="A4071" s="1">
        <f t="shared" si="121"/>
        <v>36571</v>
      </c>
      <c r="B4071" s="4" t="s">
        <v>2723</v>
      </c>
      <c r="C4071" s="3">
        <v>2.3862000000000001</v>
      </c>
      <c r="D4071" s="3">
        <v>4.7724000000000002</v>
      </c>
      <c r="E4071" s="3">
        <v>7.1585999999999999</v>
      </c>
      <c r="F4071" s="3">
        <v>9.5448000000000004</v>
      </c>
      <c r="G4071" s="3">
        <v>11.930999999999999</v>
      </c>
      <c r="H4071" s="3">
        <v>14.3172</v>
      </c>
      <c r="I4071" s="3">
        <v>16.703400000000002</v>
      </c>
      <c r="J4071" s="3">
        <v>19.089600000000001</v>
      </c>
      <c r="K4071" s="3">
        <v>21.4758</v>
      </c>
      <c r="L4071" s="3">
        <v>23.861999999999998</v>
      </c>
    </row>
    <row r="4072" spans="1:12" ht="12.75">
      <c r="A4072" s="1">
        <f t="shared" si="121"/>
        <v>36572</v>
      </c>
      <c r="B4072" s="1" t="s">
        <v>2723</v>
      </c>
      <c r="C4072" s="3">
        <v>0.28343999999999997</v>
      </c>
      <c r="D4072" s="3">
        <v>0.56687999999999994</v>
      </c>
      <c r="E4072" s="3">
        <v>0.85032000000000008</v>
      </c>
      <c r="F4072" s="3">
        <v>1.1337599999999999</v>
      </c>
      <c r="G4072" s="3">
        <v>1.4172</v>
      </c>
      <c r="H4072" s="3">
        <v>1.7006400000000002</v>
      </c>
      <c r="I4072" s="3">
        <v>1.9840799999999998</v>
      </c>
      <c r="J4072" s="3">
        <v>2.2675199999999998</v>
      </c>
      <c r="K4072" s="3">
        <v>2.5509599999999999</v>
      </c>
      <c r="L4072" s="3">
        <v>2.8344</v>
      </c>
    </row>
    <row r="4073" spans="1:12" ht="12.75">
      <c r="A4073" s="1">
        <f t="shared" si="121"/>
        <v>36573</v>
      </c>
      <c r="B4073" s="1" t="s">
        <v>2723</v>
      </c>
      <c r="C4073" s="3">
        <v>0.44895000000000002</v>
      </c>
      <c r="D4073" s="3">
        <v>0.89790000000000003</v>
      </c>
      <c r="E4073" s="3">
        <v>1.3468500000000001</v>
      </c>
      <c r="F4073" s="3">
        <v>1.7958000000000001</v>
      </c>
      <c r="G4073" s="3">
        <v>2.2447499999999998</v>
      </c>
      <c r="H4073" s="3">
        <v>2.6937000000000002</v>
      </c>
      <c r="I4073" s="3">
        <v>3.1426499999999997</v>
      </c>
      <c r="J4073" s="3">
        <v>3.5916000000000001</v>
      </c>
      <c r="K4073" s="3">
        <v>4.0405500000000005</v>
      </c>
      <c r="L4073" s="3">
        <v>4.4894999999999996</v>
      </c>
    </row>
    <row r="4074" spans="1:12" ht="12.75">
      <c r="A4074" s="1">
        <f t="shared" si="121"/>
        <v>36574</v>
      </c>
      <c r="B4074" s="1" t="s">
        <v>2723</v>
      </c>
      <c r="C4074" s="3">
        <v>0.10764000000000001</v>
      </c>
      <c r="D4074" s="3">
        <v>0.21528000000000003</v>
      </c>
      <c r="E4074" s="3">
        <v>0.32291999999999998</v>
      </c>
      <c r="F4074" s="3">
        <v>0.43056000000000005</v>
      </c>
      <c r="G4074" s="3">
        <v>0.53820000000000001</v>
      </c>
      <c r="H4074" s="3">
        <v>0.64583999999999997</v>
      </c>
      <c r="I4074" s="3">
        <v>0.75347999999999993</v>
      </c>
      <c r="J4074" s="3">
        <v>0.86112000000000011</v>
      </c>
      <c r="K4074" s="3">
        <v>0.96875999999999995</v>
      </c>
      <c r="L4074" s="3">
        <v>1.0764</v>
      </c>
    </row>
    <row r="4075" spans="1:12" ht="12.75">
      <c r="A4075" s="1">
        <f t="shared" si="121"/>
        <v>36575</v>
      </c>
      <c r="B4075" s="1" t="s">
        <v>2724</v>
      </c>
      <c r="C4075" s="3">
        <v>0.12</v>
      </c>
      <c r="D4075" s="3">
        <v>0.24</v>
      </c>
      <c r="E4075" s="3">
        <v>0.36</v>
      </c>
      <c r="F4075" s="3">
        <v>0.48</v>
      </c>
      <c r="G4075" s="3">
        <v>0.60000000000000009</v>
      </c>
      <c r="H4075" s="3">
        <v>0.72</v>
      </c>
      <c r="I4075" s="3">
        <v>0.84000000000000008</v>
      </c>
      <c r="J4075" s="3">
        <v>0.96</v>
      </c>
      <c r="K4075" s="3">
        <v>1.08</v>
      </c>
      <c r="L4075" s="3">
        <v>1.2000000000000002</v>
      </c>
    </row>
    <row r="4076" spans="1:12" ht="12.75">
      <c r="A4076" s="1">
        <f t="shared" si="121"/>
        <v>36576</v>
      </c>
      <c r="B4076" s="1" t="s">
        <v>2725</v>
      </c>
      <c r="C4076" s="3">
        <v>0.11324999999999999</v>
      </c>
      <c r="D4076" s="3">
        <v>0.22649999999999998</v>
      </c>
      <c r="E4076" s="3">
        <v>0.33975</v>
      </c>
      <c r="F4076" s="3">
        <v>0.45299999999999996</v>
      </c>
      <c r="G4076" s="3">
        <v>0.56625000000000003</v>
      </c>
      <c r="H4076" s="3">
        <v>0.67949999999999999</v>
      </c>
      <c r="I4076" s="3">
        <v>0.79274999999999995</v>
      </c>
      <c r="J4076" s="3">
        <v>0.90599999999999992</v>
      </c>
      <c r="K4076" s="3">
        <v>1.01925</v>
      </c>
      <c r="L4076" s="3">
        <v>1.1325000000000001</v>
      </c>
    </row>
    <row r="4077" spans="1:12" ht="25.5">
      <c r="A4077" s="1">
        <f t="shared" si="121"/>
        <v>36577</v>
      </c>
      <c r="B4077" s="1" t="s">
        <v>2726</v>
      </c>
      <c r="C4077" s="3">
        <v>0.29355000000000003</v>
      </c>
      <c r="D4077" s="3">
        <v>0.58710000000000007</v>
      </c>
      <c r="E4077" s="3">
        <v>0.88064999999999993</v>
      </c>
      <c r="F4077" s="3">
        <v>1.1742000000000001</v>
      </c>
      <c r="G4077" s="3">
        <v>1.4677500000000001</v>
      </c>
      <c r="H4077" s="3">
        <v>1.7612999999999999</v>
      </c>
      <c r="I4077" s="3">
        <v>2.0548500000000001</v>
      </c>
      <c r="J4077" s="3">
        <v>2.3484000000000003</v>
      </c>
      <c r="K4077" s="3">
        <v>2.64195</v>
      </c>
      <c r="L4077" s="3">
        <v>2.9355000000000002</v>
      </c>
    </row>
    <row r="4078" spans="1:12" ht="12.75">
      <c r="A4078" s="1">
        <f t="shared" si="121"/>
        <v>36578</v>
      </c>
      <c r="B4078" s="1" t="s">
        <v>2727</v>
      </c>
      <c r="C4078" s="3">
        <v>0.13274999999999998</v>
      </c>
      <c r="D4078" s="3">
        <v>0.26549999999999996</v>
      </c>
      <c r="E4078" s="3">
        <v>0.39824999999999999</v>
      </c>
      <c r="F4078" s="3">
        <v>0.53099999999999992</v>
      </c>
      <c r="G4078" s="3">
        <v>0.66375000000000006</v>
      </c>
      <c r="H4078" s="3">
        <v>0.79649999999999999</v>
      </c>
      <c r="I4078" s="3">
        <v>0.92925000000000013</v>
      </c>
      <c r="J4078" s="3">
        <v>1.0619999999999998</v>
      </c>
      <c r="K4078" s="3">
        <v>1.19475</v>
      </c>
      <c r="L4078" s="3">
        <v>1.3275000000000001</v>
      </c>
    </row>
    <row r="4079" spans="1:12" ht="12.75">
      <c r="A4079" s="1">
        <f t="shared" si="121"/>
        <v>36579</v>
      </c>
      <c r="B4079" s="4" t="s">
        <v>2728</v>
      </c>
      <c r="C4079" s="3">
        <v>0.54074999999999995</v>
      </c>
      <c r="D4079" s="3">
        <v>1.0814999999999999</v>
      </c>
      <c r="E4079" s="3">
        <v>1.6222499999999997</v>
      </c>
      <c r="F4079" s="3">
        <v>2.1629999999999998</v>
      </c>
      <c r="G4079" s="3">
        <v>2.7037499999999999</v>
      </c>
      <c r="H4079" s="3">
        <v>3.2444999999999995</v>
      </c>
      <c r="I4079" s="3">
        <v>3.7852499999999996</v>
      </c>
      <c r="J4079" s="3">
        <v>4.3259999999999996</v>
      </c>
      <c r="K4079" s="3">
        <v>4.8667499999999997</v>
      </c>
      <c r="L4079" s="3">
        <v>5.4074999999999998</v>
      </c>
    </row>
    <row r="4080" spans="1:12" ht="12.75">
      <c r="A4080" s="1">
        <f t="shared" si="121"/>
        <v>36580</v>
      </c>
      <c r="B4080" s="4" t="s">
        <v>2729</v>
      </c>
      <c r="C4080" s="3">
        <v>7.2450000000000001E-2</v>
      </c>
      <c r="D4080" s="3">
        <v>0.1449</v>
      </c>
      <c r="E4080" s="3">
        <v>0.21734999999999999</v>
      </c>
      <c r="F4080" s="3">
        <v>0.2898</v>
      </c>
      <c r="G4080" s="3">
        <v>0.36224999999999996</v>
      </c>
      <c r="H4080" s="3">
        <v>0.43469999999999998</v>
      </c>
      <c r="I4080" s="3">
        <v>0.50714999999999999</v>
      </c>
      <c r="J4080" s="3">
        <v>0.5796</v>
      </c>
      <c r="K4080" s="3">
        <v>0.65205000000000002</v>
      </c>
      <c r="L4080" s="3">
        <v>0.72449999999999992</v>
      </c>
    </row>
    <row r="4081" spans="1:12" ht="12.75">
      <c r="A4081" s="1">
        <f t="shared" si="121"/>
        <v>36581</v>
      </c>
      <c r="B4081" s="4" t="s">
        <v>2730</v>
      </c>
      <c r="C4081" s="3">
        <v>0.21479999999999999</v>
      </c>
      <c r="D4081" s="3">
        <v>0.42959999999999998</v>
      </c>
      <c r="E4081" s="3">
        <v>0.64439999999999997</v>
      </c>
      <c r="F4081" s="3">
        <v>0.85919999999999996</v>
      </c>
      <c r="G4081" s="3">
        <v>1.0739999999999998</v>
      </c>
      <c r="H4081" s="3">
        <v>1.2887999999999999</v>
      </c>
      <c r="I4081" s="3">
        <v>1.5036</v>
      </c>
      <c r="J4081" s="3">
        <v>1.7183999999999999</v>
      </c>
      <c r="K4081" s="3">
        <v>1.9331999999999998</v>
      </c>
      <c r="L4081" s="3">
        <v>2.1479999999999997</v>
      </c>
    </row>
    <row r="4082" spans="1:12" ht="25.5">
      <c r="A4082" s="1">
        <f t="shared" si="121"/>
        <v>36582</v>
      </c>
      <c r="B4082" s="4" t="s">
        <v>2731</v>
      </c>
      <c r="C4082" s="3">
        <v>0.13005</v>
      </c>
      <c r="D4082" s="3">
        <v>0.2601</v>
      </c>
      <c r="E4082" s="3">
        <v>0.39015</v>
      </c>
      <c r="F4082" s="3">
        <v>0.5202</v>
      </c>
      <c r="G4082" s="3">
        <v>0.65024999999999999</v>
      </c>
      <c r="H4082" s="3">
        <v>0.78029999999999999</v>
      </c>
      <c r="I4082" s="3">
        <v>0.91034999999999999</v>
      </c>
      <c r="J4082" s="3">
        <v>1.0404</v>
      </c>
      <c r="K4082" s="3">
        <v>1.17045</v>
      </c>
      <c r="L4082" s="3">
        <v>1.3005</v>
      </c>
    </row>
    <row r="4083" spans="1:12" ht="51">
      <c r="A4083" s="1">
        <f t="shared" si="121"/>
        <v>36583</v>
      </c>
      <c r="B4083" s="4" t="s">
        <v>2732</v>
      </c>
      <c r="C4083" s="3">
        <v>0.23775000000000002</v>
      </c>
      <c r="D4083" s="3">
        <v>0.47550000000000003</v>
      </c>
      <c r="E4083" s="3">
        <v>0.71324999999999994</v>
      </c>
      <c r="F4083" s="3">
        <v>0.95100000000000007</v>
      </c>
      <c r="G4083" s="3">
        <v>1.18875</v>
      </c>
      <c r="H4083" s="3">
        <v>1.4264999999999999</v>
      </c>
      <c r="I4083" s="3">
        <v>1.66425</v>
      </c>
      <c r="J4083" s="3">
        <v>1.9020000000000001</v>
      </c>
      <c r="K4083" s="3">
        <v>2.1397500000000003</v>
      </c>
      <c r="L4083" s="3">
        <v>2.3774999999999999</v>
      </c>
    </row>
    <row r="4084" spans="1:12" ht="25.5">
      <c r="A4084" s="1">
        <f t="shared" si="121"/>
        <v>36584</v>
      </c>
      <c r="B4084" s="4" t="s">
        <v>2733</v>
      </c>
      <c r="C4084" s="3">
        <v>0.27944999999999998</v>
      </c>
      <c r="D4084" s="3">
        <v>0.55889999999999995</v>
      </c>
      <c r="E4084" s="3">
        <v>0.83834999999999993</v>
      </c>
      <c r="F4084" s="3">
        <v>1.1177999999999999</v>
      </c>
      <c r="G4084" s="3">
        <v>1.3972500000000001</v>
      </c>
      <c r="H4084" s="3">
        <v>1.6766999999999999</v>
      </c>
      <c r="I4084" s="3">
        <v>1.9561500000000001</v>
      </c>
      <c r="J4084" s="3">
        <v>2.2355999999999998</v>
      </c>
      <c r="K4084" s="3">
        <v>2.51505</v>
      </c>
      <c r="L4084" s="3">
        <v>2.7945000000000002</v>
      </c>
    </row>
    <row r="4085" spans="1:12" ht="12.75">
      <c r="A4085" s="1">
        <f t="shared" si="121"/>
        <v>36585</v>
      </c>
      <c r="B4085" s="4" t="s">
        <v>2734</v>
      </c>
      <c r="C4085" s="3">
        <v>0.44130000000000003</v>
      </c>
      <c r="D4085" s="3">
        <v>0.88260000000000005</v>
      </c>
      <c r="E4085" s="3">
        <v>1.3239000000000001</v>
      </c>
      <c r="F4085" s="3">
        <v>1.7652000000000001</v>
      </c>
      <c r="G4085" s="3">
        <v>2.2065000000000001</v>
      </c>
      <c r="H4085" s="3">
        <v>2.6478000000000002</v>
      </c>
      <c r="I4085" s="3">
        <v>3.0891000000000002</v>
      </c>
      <c r="J4085" s="3">
        <v>3.5304000000000002</v>
      </c>
      <c r="K4085" s="3">
        <v>3.9717000000000002</v>
      </c>
      <c r="L4085" s="3">
        <v>4.4130000000000003</v>
      </c>
    </row>
    <row r="4086" spans="1:12" ht="38.25">
      <c r="A4086" s="1">
        <f t="shared" si="121"/>
        <v>36586</v>
      </c>
      <c r="B4086" s="1" t="s">
        <v>2735</v>
      </c>
      <c r="C4086" s="3">
        <v>2.67</v>
      </c>
      <c r="D4086" s="3">
        <v>5.34</v>
      </c>
      <c r="E4086" s="3">
        <v>8.01</v>
      </c>
      <c r="F4086" s="3">
        <v>10.68</v>
      </c>
      <c r="G4086" s="3">
        <v>13.350000000000001</v>
      </c>
      <c r="H4086" s="3">
        <v>16.02</v>
      </c>
      <c r="I4086" s="3">
        <v>18.690000000000001</v>
      </c>
      <c r="J4086" s="3">
        <v>21.36</v>
      </c>
      <c r="K4086" s="3">
        <v>24.03</v>
      </c>
      <c r="L4086" s="3">
        <v>26.700000000000003</v>
      </c>
    </row>
    <row r="4087" spans="1:12" ht="25.5">
      <c r="A4087" s="1">
        <f t="shared" si="121"/>
        <v>36587</v>
      </c>
      <c r="B4087" s="1" t="s">
        <v>2736</v>
      </c>
      <c r="C4087" s="3">
        <v>0.29775000000000001</v>
      </c>
      <c r="D4087" s="3">
        <v>0.59550000000000003</v>
      </c>
      <c r="E4087" s="3">
        <v>0.8932500000000001</v>
      </c>
      <c r="F4087" s="3">
        <v>1.1910000000000001</v>
      </c>
      <c r="G4087" s="3">
        <v>1.48875</v>
      </c>
      <c r="H4087" s="3">
        <v>1.7865000000000002</v>
      </c>
      <c r="I4087" s="3">
        <v>2.0842499999999999</v>
      </c>
      <c r="J4087" s="3">
        <v>2.3820000000000001</v>
      </c>
      <c r="K4087" s="3">
        <v>2.6797499999999999</v>
      </c>
      <c r="L4087" s="3">
        <v>2.9775</v>
      </c>
    </row>
    <row r="4088" spans="1:12" ht="12.75">
      <c r="A4088" s="1">
        <f t="shared" si="121"/>
        <v>36588</v>
      </c>
      <c r="B4088" s="1" t="s">
        <v>2737</v>
      </c>
      <c r="C4088" s="3">
        <v>0.72299999999999998</v>
      </c>
      <c r="D4088" s="3">
        <v>1.446</v>
      </c>
      <c r="E4088" s="3">
        <v>2.169</v>
      </c>
      <c r="F4088" s="3">
        <v>2.8919999999999999</v>
      </c>
      <c r="G4088" s="3">
        <v>3.6150000000000002</v>
      </c>
      <c r="H4088" s="3">
        <v>4.3380000000000001</v>
      </c>
      <c r="I4088" s="3">
        <v>5.0609999999999999</v>
      </c>
      <c r="J4088" s="3">
        <v>5.7839999999999998</v>
      </c>
      <c r="K4088" s="3">
        <v>6.5069999999999997</v>
      </c>
      <c r="L4088" s="3">
        <v>7.23</v>
      </c>
    </row>
    <row r="4089" spans="1:12" ht="25.5">
      <c r="A4089" s="1">
        <f t="shared" si="121"/>
        <v>36589</v>
      </c>
      <c r="B4089" s="1" t="s">
        <v>2738</v>
      </c>
      <c r="C4089" s="3">
        <v>0.12959999999999999</v>
      </c>
      <c r="D4089" s="3">
        <v>0.25919999999999999</v>
      </c>
      <c r="E4089" s="3">
        <v>0.38879999999999998</v>
      </c>
      <c r="F4089" s="3">
        <v>0.51839999999999997</v>
      </c>
      <c r="G4089" s="3">
        <v>0.64800000000000002</v>
      </c>
      <c r="H4089" s="3">
        <v>0.77759999999999996</v>
      </c>
      <c r="I4089" s="3">
        <v>0.90720000000000001</v>
      </c>
      <c r="J4089" s="3">
        <v>1.0367999999999999</v>
      </c>
      <c r="K4089" s="3">
        <v>1.1663999999999999</v>
      </c>
      <c r="L4089" s="3">
        <v>1.296</v>
      </c>
    </row>
    <row r="4090" spans="1:12" ht="25.5">
      <c r="A4090" s="1">
        <f t="shared" si="121"/>
        <v>36590</v>
      </c>
      <c r="B4090" s="1" t="s">
        <v>2739</v>
      </c>
      <c r="C4090" s="3">
        <v>0.14700000000000002</v>
      </c>
      <c r="D4090" s="3">
        <v>0.29400000000000004</v>
      </c>
      <c r="E4090" s="3">
        <v>0.44099999999999995</v>
      </c>
      <c r="F4090" s="3">
        <v>0.58800000000000008</v>
      </c>
      <c r="G4090" s="3">
        <v>0.73499999999999999</v>
      </c>
      <c r="H4090" s="3">
        <v>0.8819999999999999</v>
      </c>
      <c r="I4090" s="3">
        <v>1.0290000000000001</v>
      </c>
      <c r="J4090" s="3">
        <v>1.1760000000000002</v>
      </c>
      <c r="K4090" s="3">
        <v>1.323</v>
      </c>
      <c r="L4090" s="3">
        <v>1.47</v>
      </c>
    </row>
    <row r="4091" spans="1:12" ht="12.75">
      <c r="A4091" s="1">
        <f t="shared" si="121"/>
        <v>36591</v>
      </c>
      <c r="B4091" s="1" t="s">
        <v>2740</v>
      </c>
      <c r="C4091" s="3">
        <v>0.14250000000000002</v>
      </c>
      <c r="D4091" s="3">
        <v>0.28500000000000003</v>
      </c>
      <c r="E4091" s="3">
        <v>0.42749999999999999</v>
      </c>
      <c r="F4091" s="3">
        <v>0.57000000000000006</v>
      </c>
      <c r="G4091" s="3">
        <v>0.71249999999999991</v>
      </c>
      <c r="H4091" s="3">
        <v>0.85499999999999998</v>
      </c>
      <c r="I4091" s="3">
        <v>0.99750000000000005</v>
      </c>
      <c r="J4091" s="3">
        <v>1.1400000000000001</v>
      </c>
      <c r="K4091" s="3">
        <v>1.2825</v>
      </c>
      <c r="L4091" s="3">
        <v>1.4249999999999998</v>
      </c>
    </row>
    <row r="4092" spans="1:12" ht="12.75">
      <c r="A4092" s="1">
        <f t="shared" si="121"/>
        <v>36592</v>
      </c>
      <c r="B4092" s="1" t="s">
        <v>2741</v>
      </c>
      <c r="C4092" s="3">
        <v>0.18345</v>
      </c>
      <c r="D4092" s="3">
        <v>0.3669</v>
      </c>
      <c r="E4092" s="3">
        <v>0.55035000000000001</v>
      </c>
      <c r="F4092" s="3">
        <v>0.73380000000000001</v>
      </c>
      <c r="G4092" s="3">
        <v>0.91725000000000012</v>
      </c>
      <c r="H4092" s="3">
        <v>1.1007</v>
      </c>
      <c r="I4092" s="3">
        <v>1.2841499999999999</v>
      </c>
      <c r="J4092" s="3">
        <v>1.4676</v>
      </c>
      <c r="K4092" s="3">
        <v>1.6510500000000001</v>
      </c>
      <c r="L4092" s="3">
        <v>1.8345000000000002</v>
      </c>
    </row>
    <row r="4093" spans="1:12" ht="25.5">
      <c r="A4093" s="1">
        <f t="shared" si="121"/>
        <v>36593</v>
      </c>
      <c r="B4093" s="4" t="s">
        <v>2742</v>
      </c>
      <c r="C4093" s="3">
        <v>0.1434</v>
      </c>
      <c r="D4093" s="3">
        <v>0.2868</v>
      </c>
      <c r="E4093" s="3">
        <v>0.43020000000000003</v>
      </c>
      <c r="F4093" s="3">
        <v>0.5736</v>
      </c>
      <c r="G4093" s="3">
        <v>0.71699999999999997</v>
      </c>
      <c r="H4093" s="3">
        <v>0.86040000000000005</v>
      </c>
      <c r="I4093" s="3">
        <v>1.0038</v>
      </c>
      <c r="J4093" s="3">
        <v>1.1472</v>
      </c>
      <c r="K4093" s="3">
        <v>1.2906</v>
      </c>
      <c r="L4093" s="3">
        <v>1.4339999999999999</v>
      </c>
    </row>
    <row r="4094" spans="1:12" ht="25.5">
      <c r="A4094" s="1">
        <f t="shared" si="121"/>
        <v>36594</v>
      </c>
      <c r="B4094" s="4" t="s">
        <v>2743</v>
      </c>
      <c r="C4094" s="3">
        <v>0.27374999999999999</v>
      </c>
      <c r="D4094" s="3">
        <v>0.54749999999999999</v>
      </c>
      <c r="E4094" s="3">
        <v>0.82125000000000004</v>
      </c>
      <c r="F4094" s="3">
        <v>1.095</v>
      </c>
      <c r="G4094" s="3">
        <v>1.3687499999999999</v>
      </c>
      <c r="H4094" s="3">
        <v>1.6425000000000001</v>
      </c>
      <c r="I4094" s="3">
        <v>1.9162500000000002</v>
      </c>
      <c r="J4094" s="3">
        <v>2.19</v>
      </c>
      <c r="K4094" s="3">
        <v>2.4637500000000001</v>
      </c>
      <c r="L4094" s="3">
        <v>2.7374999999999998</v>
      </c>
    </row>
    <row r="4095" spans="1:12" ht="25.5">
      <c r="A4095" s="1">
        <f t="shared" si="121"/>
        <v>36595</v>
      </c>
      <c r="B4095" s="4" t="s">
        <v>2743</v>
      </c>
      <c r="C4095" s="3">
        <v>0.14550000000000002</v>
      </c>
      <c r="D4095" s="3">
        <v>0.29100000000000004</v>
      </c>
      <c r="E4095" s="3">
        <v>0.4365</v>
      </c>
      <c r="F4095" s="3">
        <v>0.58200000000000007</v>
      </c>
      <c r="G4095" s="3">
        <v>0.72750000000000004</v>
      </c>
      <c r="H4095" s="3">
        <v>0.873</v>
      </c>
      <c r="I4095" s="3">
        <v>1.0185</v>
      </c>
      <c r="J4095" s="3">
        <v>1.1640000000000001</v>
      </c>
      <c r="K4095" s="3">
        <v>1.3094999999999999</v>
      </c>
      <c r="L4095" s="3">
        <v>1.4550000000000001</v>
      </c>
    </row>
    <row r="4096" spans="1:12" ht="25.5">
      <c r="A4096" s="1">
        <f t="shared" si="121"/>
        <v>36596</v>
      </c>
      <c r="B4096" s="4" t="s">
        <v>2744</v>
      </c>
      <c r="C4096" s="3">
        <v>0.67949999999999999</v>
      </c>
      <c r="D4096" s="3">
        <v>1.359</v>
      </c>
      <c r="E4096" s="3">
        <v>2.0385</v>
      </c>
      <c r="F4096" s="3">
        <v>2.718</v>
      </c>
      <c r="G4096" s="3">
        <v>3.3975</v>
      </c>
      <c r="H4096" s="3">
        <v>4.077</v>
      </c>
      <c r="I4096" s="3">
        <v>4.7565</v>
      </c>
      <c r="J4096" s="3">
        <v>5.4359999999999999</v>
      </c>
      <c r="K4096" s="3">
        <v>6.1154999999999999</v>
      </c>
      <c r="L4096" s="3">
        <v>6.7949999999999999</v>
      </c>
    </row>
    <row r="4097" spans="1:12" ht="12.75">
      <c r="A4097" s="1">
        <f t="shared" si="121"/>
        <v>36597</v>
      </c>
      <c r="B4097" s="4" t="s">
        <v>2745</v>
      </c>
      <c r="C4097" s="3">
        <v>0.14024999999999999</v>
      </c>
      <c r="D4097" s="3">
        <v>0.28049999999999997</v>
      </c>
      <c r="E4097" s="3">
        <v>0.42075000000000007</v>
      </c>
      <c r="F4097" s="3">
        <v>0.56099999999999994</v>
      </c>
      <c r="G4097" s="3">
        <v>0.70125000000000004</v>
      </c>
      <c r="H4097" s="3">
        <v>0.84150000000000014</v>
      </c>
      <c r="I4097" s="3">
        <v>0.9817499999999999</v>
      </c>
      <c r="J4097" s="3">
        <v>1.1219999999999999</v>
      </c>
      <c r="K4097" s="3">
        <v>1.2622500000000001</v>
      </c>
      <c r="L4097" s="3">
        <v>1.4025000000000001</v>
      </c>
    </row>
    <row r="4098" spans="1:12" ht="38.25">
      <c r="A4098" s="1">
        <f t="shared" si="121"/>
        <v>36598</v>
      </c>
      <c r="B4098" s="4" t="s">
        <v>2746</v>
      </c>
      <c r="C4098" s="3">
        <v>0.10724999999999998</v>
      </c>
      <c r="D4098" s="3">
        <v>0.21449999999999997</v>
      </c>
      <c r="E4098" s="3">
        <v>0.32174999999999998</v>
      </c>
      <c r="F4098" s="3">
        <v>0.42899999999999994</v>
      </c>
      <c r="G4098" s="3">
        <v>0.53625</v>
      </c>
      <c r="H4098" s="3">
        <v>0.64349999999999996</v>
      </c>
      <c r="I4098" s="3">
        <v>0.75074999999999992</v>
      </c>
      <c r="J4098" s="3">
        <v>0.85799999999999987</v>
      </c>
      <c r="K4098" s="3">
        <v>0.96524999999999994</v>
      </c>
      <c r="L4098" s="3">
        <v>1.0725</v>
      </c>
    </row>
    <row r="4099" spans="1:12" ht="25.5">
      <c r="A4099" s="1">
        <f t="shared" si="121"/>
        <v>36599</v>
      </c>
      <c r="B4099" s="1" t="s">
        <v>2747</v>
      </c>
      <c r="C4099" s="3">
        <v>7.7399999999999997E-2</v>
      </c>
      <c r="D4099" s="3">
        <v>0.15479999999999999</v>
      </c>
      <c r="E4099" s="3">
        <v>0.23219999999999999</v>
      </c>
      <c r="F4099" s="3">
        <v>0.30959999999999999</v>
      </c>
      <c r="G4099" s="3">
        <v>0.38700000000000001</v>
      </c>
      <c r="H4099" s="3">
        <v>0.46439999999999998</v>
      </c>
      <c r="I4099" s="3">
        <v>0.54180000000000006</v>
      </c>
      <c r="J4099" s="3">
        <v>0.61919999999999997</v>
      </c>
      <c r="K4099" s="3">
        <v>0.6966</v>
      </c>
      <c r="L4099" s="3">
        <v>0.77400000000000002</v>
      </c>
    </row>
    <row r="4100" spans="1:12" ht="25.5">
      <c r="A4100" s="1">
        <f t="shared" si="121"/>
        <v>36600</v>
      </c>
      <c r="B4100" s="1" t="s">
        <v>2748</v>
      </c>
      <c r="C4100" s="3">
        <v>0.13424999999999998</v>
      </c>
      <c r="D4100" s="3">
        <v>0.26849999999999996</v>
      </c>
      <c r="E4100" s="3">
        <v>0.40275000000000005</v>
      </c>
      <c r="F4100" s="3">
        <v>0.53699999999999992</v>
      </c>
      <c r="G4100" s="3">
        <v>0.67125000000000001</v>
      </c>
      <c r="H4100" s="3">
        <v>0.8055000000000001</v>
      </c>
      <c r="I4100" s="3">
        <v>0.93974999999999986</v>
      </c>
      <c r="J4100" s="3">
        <v>1.0739999999999998</v>
      </c>
      <c r="K4100" s="3">
        <v>1.20825</v>
      </c>
      <c r="L4100" s="3">
        <v>1.3425</v>
      </c>
    </row>
    <row r="4101" spans="1:12" ht="12.75">
      <c r="A4101" s="1">
        <f t="shared" si="121"/>
        <v>36601</v>
      </c>
      <c r="B4101" s="1" t="s">
        <v>2749</v>
      </c>
      <c r="C4101" s="3">
        <v>0.14579999999999999</v>
      </c>
      <c r="D4101" s="3">
        <v>0.29159999999999997</v>
      </c>
      <c r="E4101" s="3">
        <v>0.43740000000000001</v>
      </c>
      <c r="F4101" s="3">
        <v>0.58319999999999994</v>
      </c>
      <c r="G4101" s="3">
        <v>0.72899999999999998</v>
      </c>
      <c r="H4101" s="3">
        <v>0.87480000000000002</v>
      </c>
      <c r="I4101" s="3">
        <v>1.0206</v>
      </c>
      <c r="J4101" s="3">
        <v>1.1663999999999999</v>
      </c>
      <c r="K4101" s="3">
        <v>1.3122</v>
      </c>
      <c r="L4101" s="3">
        <v>1.458</v>
      </c>
    </row>
    <row r="4102" spans="1:12" ht="12.75">
      <c r="A4102" s="1">
        <f t="shared" si="121"/>
        <v>36602</v>
      </c>
      <c r="B4102" s="2" t="s">
        <v>2750</v>
      </c>
      <c r="C4102" s="3">
        <v>1.0497000000000001</v>
      </c>
      <c r="D4102" s="3">
        <v>2.0994000000000002</v>
      </c>
      <c r="E4102" s="3">
        <v>3.1491000000000002</v>
      </c>
      <c r="F4102" s="3">
        <v>4.1988000000000003</v>
      </c>
      <c r="G4102" s="3">
        <v>5.2484999999999999</v>
      </c>
      <c r="H4102" s="3">
        <v>6.2982000000000005</v>
      </c>
      <c r="I4102" s="3">
        <v>7.3479000000000001</v>
      </c>
      <c r="J4102" s="3">
        <v>8.3976000000000006</v>
      </c>
      <c r="K4102" s="3">
        <v>9.4472999999999985</v>
      </c>
      <c r="L4102" s="3">
        <v>10.497</v>
      </c>
    </row>
    <row r="4103" spans="1:12" ht="12.75">
      <c r="A4103" s="1">
        <f t="shared" si="121"/>
        <v>36603</v>
      </c>
      <c r="B4103" s="1" t="s">
        <v>2751</v>
      </c>
      <c r="C4103" s="3">
        <v>0.21179999999999999</v>
      </c>
      <c r="D4103" s="3">
        <v>0.42359999999999998</v>
      </c>
      <c r="E4103" s="3">
        <v>0.63539999999999996</v>
      </c>
      <c r="F4103" s="3">
        <v>0.84719999999999995</v>
      </c>
      <c r="G4103" s="3">
        <v>1.0589999999999999</v>
      </c>
      <c r="H4103" s="3">
        <v>1.2707999999999999</v>
      </c>
      <c r="I4103" s="3">
        <v>1.4825999999999999</v>
      </c>
      <c r="J4103" s="3">
        <v>1.6943999999999999</v>
      </c>
      <c r="K4103" s="3">
        <v>1.9061999999999999</v>
      </c>
      <c r="L4103" s="3">
        <v>2.1179999999999999</v>
      </c>
    </row>
    <row r="4104" spans="1:12" ht="12.75">
      <c r="A4104" s="1">
        <f t="shared" si="121"/>
        <v>36604</v>
      </c>
      <c r="B4104" s="4" t="s">
        <v>2752</v>
      </c>
      <c r="C4104" s="3">
        <v>0.19545000000000001</v>
      </c>
      <c r="D4104" s="3">
        <v>0.39090000000000003</v>
      </c>
      <c r="E4104" s="3">
        <v>0.58635000000000004</v>
      </c>
      <c r="F4104" s="3">
        <v>0.78180000000000005</v>
      </c>
      <c r="G4104" s="3">
        <v>0.97724999999999995</v>
      </c>
      <c r="H4104" s="3">
        <v>1.1727000000000001</v>
      </c>
      <c r="I4104" s="3">
        <v>1.36815</v>
      </c>
      <c r="J4104" s="3">
        <v>1.5636000000000001</v>
      </c>
      <c r="K4104" s="3">
        <v>1.7590500000000002</v>
      </c>
      <c r="L4104" s="3">
        <v>1.9544999999999999</v>
      </c>
    </row>
    <row r="4105" spans="1:12" ht="51">
      <c r="A4105" s="1">
        <f t="shared" si="121"/>
        <v>36605</v>
      </c>
      <c r="B4105" s="1" t="s">
        <v>2753</v>
      </c>
      <c r="C4105" s="3">
        <v>5.8499999999999993E-3</v>
      </c>
      <c r="D4105" s="3">
        <v>1.1699999999999999E-2</v>
      </c>
      <c r="E4105" s="3">
        <v>1.755E-2</v>
      </c>
      <c r="F4105" s="3">
        <v>2.3399999999999997E-2</v>
      </c>
      <c r="G4105" s="3">
        <v>2.9249999999999998E-2</v>
      </c>
      <c r="H4105" s="3">
        <v>3.5099999999999999E-2</v>
      </c>
      <c r="I4105" s="3">
        <v>4.095E-2</v>
      </c>
      <c r="J4105" s="3">
        <v>4.6799999999999994E-2</v>
      </c>
      <c r="K4105" s="3">
        <v>5.2650000000000002E-2</v>
      </c>
      <c r="L4105" s="3">
        <v>5.8499999999999996E-2</v>
      </c>
    </row>
    <row r="4106" spans="1:12" ht="12.75">
      <c r="A4106" s="1">
        <f t="shared" si="121"/>
        <v>36606</v>
      </c>
      <c r="B4106" s="1" t="s">
        <v>2754</v>
      </c>
      <c r="C4106" s="3">
        <v>2.955E-2</v>
      </c>
      <c r="D4106" s="3">
        <v>5.91E-2</v>
      </c>
      <c r="E4106" s="3">
        <v>8.8650000000000007E-2</v>
      </c>
      <c r="F4106" s="3">
        <v>0.1182</v>
      </c>
      <c r="G4106" s="3">
        <v>0.14774999999999999</v>
      </c>
      <c r="H4106" s="3">
        <v>0.17730000000000001</v>
      </c>
      <c r="I4106" s="3">
        <v>0.20684999999999998</v>
      </c>
      <c r="J4106" s="3">
        <v>0.2364</v>
      </c>
      <c r="K4106" s="3">
        <v>0.26595000000000002</v>
      </c>
      <c r="L4106" s="3">
        <v>0.29549999999999998</v>
      </c>
    </row>
    <row r="4107" spans="1:12" ht="12.75">
      <c r="A4107" s="1">
        <f t="shared" si="121"/>
        <v>36607</v>
      </c>
      <c r="B4107" s="4" t="s">
        <v>2755</v>
      </c>
      <c r="C4107" s="3">
        <v>0.10364999999999999</v>
      </c>
      <c r="D4107" s="3">
        <v>0.20729999999999998</v>
      </c>
      <c r="E4107" s="3">
        <v>0.31095</v>
      </c>
      <c r="F4107" s="3">
        <v>0.41459999999999997</v>
      </c>
      <c r="G4107" s="3">
        <v>0.51824999999999999</v>
      </c>
      <c r="H4107" s="3">
        <v>0.62190000000000001</v>
      </c>
      <c r="I4107" s="3">
        <v>0.72555000000000003</v>
      </c>
      <c r="J4107" s="3">
        <v>0.82919999999999994</v>
      </c>
      <c r="K4107" s="3">
        <v>0.93284999999999996</v>
      </c>
      <c r="L4107" s="3">
        <v>1.0365</v>
      </c>
    </row>
    <row r="4108" spans="1:12" ht="25.5">
      <c r="A4108" s="1">
        <f t="shared" si="121"/>
        <v>36608</v>
      </c>
      <c r="B4108" s="4" t="s">
        <v>2756</v>
      </c>
      <c r="C4108" s="3">
        <v>0.2676</v>
      </c>
      <c r="D4108" s="3">
        <v>0.53520000000000001</v>
      </c>
      <c r="E4108" s="3">
        <v>0.80279999999999996</v>
      </c>
      <c r="F4108" s="3">
        <v>1.0704</v>
      </c>
      <c r="G4108" s="3">
        <v>1.3380000000000001</v>
      </c>
      <c r="H4108" s="3">
        <v>1.6055999999999999</v>
      </c>
      <c r="I4108" s="3">
        <v>1.8731999999999998</v>
      </c>
      <c r="J4108" s="3">
        <v>2.1408</v>
      </c>
      <c r="K4108" s="3">
        <v>2.4083999999999999</v>
      </c>
      <c r="L4108" s="3">
        <v>2.6760000000000002</v>
      </c>
    </row>
    <row r="4109" spans="1:12" ht="25.5">
      <c r="A4109" s="1">
        <f t="shared" si="121"/>
        <v>36609</v>
      </c>
      <c r="B4109" s="4" t="s">
        <v>2743</v>
      </c>
      <c r="C4109" s="3">
        <v>0.27</v>
      </c>
      <c r="D4109" s="3">
        <v>0.54</v>
      </c>
      <c r="E4109" s="3">
        <v>0.81</v>
      </c>
      <c r="F4109" s="3">
        <v>1.08</v>
      </c>
      <c r="G4109" s="3">
        <v>1.35</v>
      </c>
      <c r="H4109" s="3">
        <v>1.62</v>
      </c>
      <c r="I4109" s="3">
        <v>1.8900000000000001</v>
      </c>
      <c r="J4109" s="3">
        <v>2.16</v>
      </c>
      <c r="K4109" s="3">
        <v>2.4300000000000002</v>
      </c>
      <c r="L4109" s="3">
        <v>2.7</v>
      </c>
    </row>
    <row r="4110" spans="1:12" ht="12.75">
      <c r="A4110" s="1">
        <f t="shared" si="121"/>
        <v>36610</v>
      </c>
      <c r="B4110" s="4" t="s">
        <v>2757</v>
      </c>
      <c r="C4110" s="3">
        <v>0.29549999999999998</v>
      </c>
      <c r="D4110" s="3">
        <v>0.59099999999999997</v>
      </c>
      <c r="E4110" s="3">
        <v>0.88649999999999995</v>
      </c>
      <c r="F4110" s="3">
        <v>1.1819999999999999</v>
      </c>
      <c r="G4110" s="3">
        <v>1.4775</v>
      </c>
      <c r="H4110" s="3">
        <v>1.7729999999999999</v>
      </c>
      <c r="I4110" s="3">
        <v>2.0685000000000002</v>
      </c>
      <c r="J4110" s="3">
        <v>2.3639999999999999</v>
      </c>
      <c r="K4110" s="3">
        <v>2.6595</v>
      </c>
      <c r="L4110" s="3">
        <v>2.9550000000000001</v>
      </c>
    </row>
    <row r="4111" spans="1:12" ht="25.5">
      <c r="A4111" s="1">
        <f t="shared" ref="A4111:A4174" si="122">A4110+1</f>
        <v>36611</v>
      </c>
      <c r="B4111" s="4" t="s">
        <v>2758</v>
      </c>
      <c r="C4111" s="3">
        <v>9.7949999999999995E-2</v>
      </c>
      <c r="D4111" s="3">
        <v>0.19589999999999999</v>
      </c>
      <c r="E4111" s="3">
        <v>0.29385</v>
      </c>
      <c r="F4111" s="3">
        <v>0.39179999999999998</v>
      </c>
      <c r="G4111" s="3">
        <v>0.48975000000000002</v>
      </c>
      <c r="H4111" s="3">
        <v>0.5877</v>
      </c>
      <c r="I4111" s="3">
        <v>0.68564999999999998</v>
      </c>
      <c r="J4111" s="3">
        <v>0.78359999999999996</v>
      </c>
      <c r="K4111" s="3">
        <v>0.88155000000000006</v>
      </c>
      <c r="L4111" s="3">
        <v>0.97950000000000004</v>
      </c>
    </row>
    <row r="4112" spans="1:12" ht="12.75">
      <c r="A4112" s="1">
        <f t="shared" si="122"/>
        <v>36612</v>
      </c>
      <c r="B4112" s="4" t="s">
        <v>2759</v>
      </c>
      <c r="C4112" s="3">
        <v>0.14565</v>
      </c>
      <c r="D4112" s="3">
        <v>0.2913</v>
      </c>
      <c r="E4112" s="3">
        <v>0.43695000000000001</v>
      </c>
      <c r="F4112" s="3">
        <v>0.58260000000000001</v>
      </c>
      <c r="G4112" s="3">
        <v>0.72824999999999995</v>
      </c>
      <c r="H4112" s="3">
        <v>0.87390000000000001</v>
      </c>
      <c r="I4112" s="3">
        <v>1.01955</v>
      </c>
      <c r="J4112" s="3">
        <v>1.1652</v>
      </c>
      <c r="K4112" s="3">
        <v>1.3108500000000001</v>
      </c>
      <c r="L4112" s="3">
        <v>1.4564999999999999</v>
      </c>
    </row>
    <row r="4113" spans="1:12" ht="12.75">
      <c r="A4113" s="1">
        <f t="shared" si="122"/>
        <v>36613</v>
      </c>
      <c r="B4113" s="2" t="s">
        <v>2760</v>
      </c>
      <c r="C4113" s="3">
        <v>0.27975</v>
      </c>
      <c r="D4113" s="3">
        <v>0.5595</v>
      </c>
      <c r="E4113" s="3">
        <v>0.83925000000000005</v>
      </c>
      <c r="F4113" s="3">
        <v>1.119</v>
      </c>
      <c r="G4113" s="3">
        <v>1.3987499999999999</v>
      </c>
      <c r="H4113" s="3">
        <v>1.6785000000000001</v>
      </c>
      <c r="I4113" s="3">
        <v>1.95825</v>
      </c>
      <c r="J4113" s="3">
        <v>2.238</v>
      </c>
      <c r="K4113" s="3">
        <v>2.5177500000000004</v>
      </c>
      <c r="L4113" s="3">
        <v>2.7974999999999999</v>
      </c>
    </row>
    <row r="4114" spans="1:12" ht="12.75">
      <c r="A4114" s="1">
        <f t="shared" si="122"/>
        <v>36614</v>
      </c>
      <c r="B4114" s="2" t="s">
        <v>2761</v>
      </c>
      <c r="C4114" s="3">
        <v>1.13775</v>
      </c>
      <c r="D4114" s="3">
        <v>2.2755000000000001</v>
      </c>
      <c r="E4114" s="3">
        <v>3.4132500000000001</v>
      </c>
      <c r="F4114" s="3">
        <v>4.5510000000000002</v>
      </c>
      <c r="G4114" s="3">
        <v>5.6887499999999998</v>
      </c>
      <c r="H4114" s="3">
        <v>6.8265000000000002</v>
      </c>
      <c r="I4114" s="3">
        <v>7.9642499999999998</v>
      </c>
      <c r="J4114" s="3">
        <v>9.1020000000000003</v>
      </c>
      <c r="K4114" s="3">
        <v>10.239750000000001</v>
      </c>
      <c r="L4114" s="3">
        <v>11.3775</v>
      </c>
    </row>
    <row r="4115" spans="1:12" ht="25.5">
      <c r="A4115" s="1">
        <f t="shared" si="122"/>
        <v>36615</v>
      </c>
      <c r="B4115" s="4" t="s">
        <v>2762</v>
      </c>
      <c r="C4115" s="3">
        <v>1.2564</v>
      </c>
      <c r="D4115" s="3">
        <v>2.5127999999999999</v>
      </c>
      <c r="E4115" s="3">
        <v>3.7691999999999997</v>
      </c>
      <c r="F4115" s="3">
        <v>5.0255999999999998</v>
      </c>
      <c r="G4115" s="3">
        <v>6.282</v>
      </c>
      <c r="H4115" s="3">
        <v>7.5383999999999993</v>
      </c>
      <c r="I4115" s="3">
        <v>8.7948000000000004</v>
      </c>
      <c r="J4115" s="3">
        <v>10.0512</v>
      </c>
      <c r="K4115" s="3">
        <v>11.307600000000001</v>
      </c>
      <c r="L4115" s="3">
        <v>12.564</v>
      </c>
    </row>
    <row r="4116" spans="1:12" ht="25.5">
      <c r="A4116" s="1">
        <f t="shared" si="122"/>
        <v>36616</v>
      </c>
      <c r="B4116" s="4" t="s">
        <v>2763</v>
      </c>
      <c r="C4116" s="3">
        <v>0.29009999999999997</v>
      </c>
      <c r="D4116" s="3">
        <v>0.58019999999999994</v>
      </c>
      <c r="E4116" s="3">
        <v>0.87030000000000007</v>
      </c>
      <c r="F4116" s="3">
        <v>1.1603999999999999</v>
      </c>
      <c r="G4116" s="3">
        <v>1.4504999999999999</v>
      </c>
      <c r="H4116" s="3">
        <v>1.7406000000000001</v>
      </c>
      <c r="I4116" s="3">
        <v>2.0306999999999999</v>
      </c>
      <c r="J4116" s="3">
        <v>2.3207999999999998</v>
      </c>
      <c r="K4116" s="3">
        <v>2.6109</v>
      </c>
      <c r="L4116" s="3">
        <v>2.9009999999999998</v>
      </c>
    </row>
    <row r="4117" spans="1:12" ht="12.75">
      <c r="A4117" s="1">
        <f t="shared" si="122"/>
        <v>36617</v>
      </c>
      <c r="B4117" s="1" t="s">
        <v>2764</v>
      </c>
      <c r="C4117" s="3">
        <v>0.1416</v>
      </c>
      <c r="D4117" s="3">
        <v>0.28320000000000001</v>
      </c>
      <c r="E4117" s="3">
        <v>0.42480000000000001</v>
      </c>
      <c r="F4117" s="3">
        <v>0.56640000000000001</v>
      </c>
      <c r="G4117" s="3">
        <v>0.70799999999999996</v>
      </c>
      <c r="H4117" s="3">
        <v>0.84960000000000002</v>
      </c>
      <c r="I4117" s="3">
        <v>0.99120000000000008</v>
      </c>
      <c r="J4117" s="3">
        <v>1.1328</v>
      </c>
      <c r="K4117" s="3">
        <v>1.2744</v>
      </c>
      <c r="L4117" s="3">
        <v>1.4159999999999999</v>
      </c>
    </row>
    <row r="4118" spans="1:12" ht="12.75">
      <c r="A4118" s="1">
        <f t="shared" si="122"/>
        <v>36618</v>
      </c>
      <c r="B4118" s="1" t="s">
        <v>2765</v>
      </c>
      <c r="C4118" s="3">
        <v>0.21479999999999999</v>
      </c>
      <c r="D4118" s="3">
        <v>0.42959999999999998</v>
      </c>
      <c r="E4118" s="3">
        <v>0.64439999999999997</v>
      </c>
      <c r="F4118" s="3">
        <v>0.85919999999999996</v>
      </c>
      <c r="G4118" s="3">
        <v>1.0739999999999998</v>
      </c>
      <c r="H4118" s="3">
        <v>1.2887999999999999</v>
      </c>
      <c r="I4118" s="3">
        <v>1.5036</v>
      </c>
      <c r="J4118" s="3">
        <v>1.7183999999999999</v>
      </c>
      <c r="K4118" s="3">
        <v>1.9331999999999998</v>
      </c>
      <c r="L4118" s="3">
        <v>2.1479999999999997</v>
      </c>
    </row>
    <row r="4119" spans="1:12" ht="12.75">
      <c r="A4119" s="1">
        <f t="shared" si="122"/>
        <v>36619</v>
      </c>
      <c r="B4119" s="1" t="s">
        <v>2766</v>
      </c>
      <c r="C4119" s="3">
        <v>0.25275000000000003</v>
      </c>
      <c r="D4119" s="3">
        <v>0.50550000000000006</v>
      </c>
      <c r="E4119" s="3">
        <v>0.75824999999999987</v>
      </c>
      <c r="F4119" s="3">
        <v>1.0110000000000001</v>
      </c>
      <c r="G4119" s="3">
        <v>1.2637499999999999</v>
      </c>
      <c r="H4119" s="3">
        <v>1.5164999999999997</v>
      </c>
      <c r="I4119" s="3">
        <v>1.76925</v>
      </c>
      <c r="J4119" s="3">
        <v>2.0220000000000002</v>
      </c>
      <c r="K4119" s="3">
        <v>2.27475</v>
      </c>
      <c r="L4119" s="3">
        <v>2.5274999999999999</v>
      </c>
    </row>
    <row r="4120" spans="1:12" ht="12.75">
      <c r="A4120" s="1">
        <f t="shared" si="122"/>
        <v>36620</v>
      </c>
      <c r="B4120" s="1" t="s">
        <v>2767</v>
      </c>
      <c r="C4120" s="3">
        <v>4.4319000000000006</v>
      </c>
      <c r="D4120" s="3">
        <v>8.8638000000000012</v>
      </c>
      <c r="E4120" s="3">
        <v>13.2957</v>
      </c>
      <c r="F4120" s="3">
        <v>17.727600000000002</v>
      </c>
      <c r="G4120" s="3">
        <v>22.159500000000001</v>
      </c>
      <c r="H4120" s="3">
        <v>26.5914</v>
      </c>
      <c r="I4120" s="3">
        <v>31.023300000000003</v>
      </c>
      <c r="J4120" s="3">
        <v>35.455200000000005</v>
      </c>
      <c r="K4120" s="3">
        <v>39.887100000000004</v>
      </c>
      <c r="L4120" s="3">
        <v>44.319000000000003</v>
      </c>
    </row>
    <row r="4121" spans="1:12" ht="12.75">
      <c r="A4121" s="1">
        <f t="shared" si="122"/>
        <v>36621</v>
      </c>
      <c r="B4121" s="1" t="s">
        <v>2768</v>
      </c>
      <c r="C4121" s="3">
        <v>0.1668</v>
      </c>
      <c r="D4121" s="3">
        <v>0.33360000000000001</v>
      </c>
      <c r="E4121" s="3">
        <v>0.50039999999999996</v>
      </c>
      <c r="F4121" s="3">
        <v>0.66720000000000002</v>
      </c>
      <c r="G4121" s="3">
        <v>0.83400000000000007</v>
      </c>
      <c r="H4121" s="3">
        <v>1.0007999999999999</v>
      </c>
      <c r="I4121" s="3">
        <v>1.1676</v>
      </c>
      <c r="J4121" s="3">
        <v>1.3344</v>
      </c>
      <c r="K4121" s="3">
        <v>1.5011999999999999</v>
      </c>
      <c r="L4121" s="3">
        <v>1.6680000000000001</v>
      </c>
    </row>
    <row r="4122" spans="1:12" ht="12.75">
      <c r="A4122" s="1">
        <f t="shared" si="122"/>
        <v>36622</v>
      </c>
      <c r="B4122" s="1" t="s">
        <v>2769</v>
      </c>
      <c r="C4122" s="3">
        <v>9.8699999999999996E-2</v>
      </c>
      <c r="D4122" s="3">
        <v>0.19739999999999999</v>
      </c>
      <c r="E4122" s="3">
        <v>0.29609999999999997</v>
      </c>
      <c r="F4122" s="3">
        <v>0.39479999999999998</v>
      </c>
      <c r="G4122" s="3">
        <v>0.49350000000000005</v>
      </c>
      <c r="H4122" s="3">
        <v>0.59219999999999995</v>
      </c>
      <c r="I4122" s="3">
        <v>0.69090000000000007</v>
      </c>
      <c r="J4122" s="3">
        <v>0.78959999999999997</v>
      </c>
      <c r="K4122" s="3">
        <v>0.88829999999999987</v>
      </c>
      <c r="L4122" s="3">
        <v>0.9870000000000001</v>
      </c>
    </row>
    <row r="4123" spans="1:12" ht="12.75">
      <c r="A4123" s="1">
        <f t="shared" si="122"/>
        <v>36623</v>
      </c>
      <c r="B4123" s="1" t="s">
        <v>2770</v>
      </c>
      <c r="C4123" s="3">
        <v>2.9036999999999997</v>
      </c>
      <c r="D4123" s="3">
        <v>5.8073999999999995</v>
      </c>
      <c r="E4123" s="3">
        <v>8.7111000000000001</v>
      </c>
      <c r="F4123" s="3">
        <v>11.614799999999999</v>
      </c>
      <c r="G4123" s="3">
        <v>14.5185</v>
      </c>
      <c r="H4123" s="3">
        <v>17.4222</v>
      </c>
      <c r="I4123" s="3">
        <v>20.325899999999997</v>
      </c>
      <c r="J4123" s="3">
        <v>23.229599999999998</v>
      </c>
      <c r="K4123" s="3">
        <v>26.133299999999998</v>
      </c>
      <c r="L4123" s="3">
        <v>29.036999999999999</v>
      </c>
    </row>
    <row r="4124" spans="1:12" ht="12.75">
      <c r="A4124" s="1">
        <f t="shared" si="122"/>
        <v>36624</v>
      </c>
      <c r="B4124" s="1" t="s">
        <v>2723</v>
      </c>
      <c r="C4124" s="3">
        <v>1.3263</v>
      </c>
      <c r="D4124" s="3">
        <v>2.6526000000000001</v>
      </c>
      <c r="E4124" s="3">
        <v>3.9789000000000003</v>
      </c>
      <c r="F4124" s="3">
        <v>5.3052000000000001</v>
      </c>
      <c r="G4124" s="3">
        <v>6.6315000000000008</v>
      </c>
      <c r="H4124" s="3">
        <v>7.9578000000000007</v>
      </c>
      <c r="I4124" s="3">
        <v>9.2841000000000005</v>
      </c>
      <c r="J4124" s="3">
        <v>10.6104</v>
      </c>
      <c r="K4124" s="3">
        <v>11.9367</v>
      </c>
      <c r="L4124" s="3">
        <v>13.263000000000002</v>
      </c>
    </row>
    <row r="4125" spans="1:12" ht="12.75">
      <c r="A4125" s="1">
        <f t="shared" si="122"/>
        <v>36625</v>
      </c>
      <c r="B4125" s="1" t="s">
        <v>2723</v>
      </c>
      <c r="C4125" s="3">
        <v>0.29339999999999999</v>
      </c>
      <c r="D4125" s="3">
        <v>0.58679999999999999</v>
      </c>
      <c r="E4125" s="3">
        <v>0.88019999999999998</v>
      </c>
      <c r="F4125" s="3">
        <v>1.1736</v>
      </c>
      <c r="G4125" s="3">
        <v>1.4670000000000001</v>
      </c>
      <c r="H4125" s="3">
        <v>1.7604</v>
      </c>
      <c r="I4125" s="3">
        <v>2.0537999999999998</v>
      </c>
      <c r="J4125" s="3">
        <v>2.3472</v>
      </c>
      <c r="K4125" s="3">
        <v>2.6406000000000001</v>
      </c>
      <c r="L4125" s="3">
        <v>2.9340000000000002</v>
      </c>
    </row>
    <row r="4126" spans="1:12" ht="12.75">
      <c r="A4126" s="1">
        <f t="shared" si="122"/>
        <v>36626</v>
      </c>
      <c r="B4126" s="1" t="s">
        <v>2723</v>
      </c>
      <c r="C4126" s="3">
        <v>0.1275</v>
      </c>
      <c r="D4126" s="3">
        <v>0.255</v>
      </c>
      <c r="E4126" s="3">
        <v>0.38250000000000001</v>
      </c>
      <c r="F4126" s="3">
        <v>0.51</v>
      </c>
      <c r="G4126" s="3">
        <v>0.63749999999999996</v>
      </c>
      <c r="H4126" s="3">
        <v>0.76500000000000001</v>
      </c>
      <c r="I4126" s="3">
        <v>0.89249999999999996</v>
      </c>
      <c r="J4126" s="3">
        <v>1.02</v>
      </c>
      <c r="K4126" s="3">
        <v>1.1475</v>
      </c>
      <c r="L4126" s="3">
        <v>1.2749999999999999</v>
      </c>
    </row>
    <row r="4127" spans="1:12" ht="12.75">
      <c r="A4127" s="1">
        <f t="shared" si="122"/>
        <v>36627</v>
      </c>
      <c r="B4127" s="1" t="s">
        <v>2723</v>
      </c>
      <c r="C4127" s="3">
        <v>0.27675</v>
      </c>
      <c r="D4127" s="3">
        <v>0.55349999999999999</v>
      </c>
      <c r="E4127" s="3">
        <v>0.83024999999999993</v>
      </c>
      <c r="F4127" s="3">
        <v>1.107</v>
      </c>
      <c r="G4127" s="3">
        <v>1.38375</v>
      </c>
      <c r="H4127" s="3">
        <v>1.6604999999999999</v>
      </c>
      <c r="I4127" s="3">
        <v>1.9372500000000001</v>
      </c>
      <c r="J4127" s="3">
        <v>2.214</v>
      </c>
      <c r="K4127" s="3">
        <v>2.4907500000000002</v>
      </c>
      <c r="L4127" s="3">
        <v>2.7675000000000001</v>
      </c>
    </row>
    <row r="4128" spans="1:12" ht="12.75">
      <c r="A4128" s="1">
        <f t="shared" si="122"/>
        <v>36628</v>
      </c>
      <c r="B4128" s="1" t="s">
        <v>2771</v>
      </c>
      <c r="C4128" s="3">
        <v>0.14250000000000002</v>
      </c>
      <c r="D4128" s="3">
        <v>0.28500000000000003</v>
      </c>
      <c r="E4128" s="3">
        <v>0.42749999999999999</v>
      </c>
      <c r="F4128" s="3">
        <v>0.57000000000000006</v>
      </c>
      <c r="G4128" s="3">
        <v>0.71249999999999991</v>
      </c>
      <c r="H4128" s="3">
        <v>0.85499999999999998</v>
      </c>
      <c r="I4128" s="3">
        <v>0.99750000000000005</v>
      </c>
      <c r="J4128" s="3">
        <v>1.1400000000000001</v>
      </c>
      <c r="K4128" s="3">
        <v>1.2825</v>
      </c>
      <c r="L4128" s="3">
        <v>1.4249999999999998</v>
      </c>
    </row>
    <row r="4129" spans="1:12" ht="12.75">
      <c r="A4129" s="1">
        <f t="shared" si="122"/>
        <v>36629</v>
      </c>
      <c r="B4129" s="1" t="s">
        <v>2772</v>
      </c>
      <c r="C4129" s="3">
        <v>0.14250000000000002</v>
      </c>
      <c r="D4129" s="3">
        <v>0.28500000000000003</v>
      </c>
      <c r="E4129" s="3">
        <v>0.42749999999999999</v>
      </c>
      <c r="F4129" s="3">
        <v>0.57000000000000006</v>
      </c>
      <c r="G4129" s="3">
        <v>0.71249999999999991</v>
      </c>
      <c r="H4129" s="3">
        <v>0.85499999999999998</v>
      </c>
      <c r="I4129" s="3">
        <v>0.99750000000000005</v>
      </c>
      <c r="J4129" s="3">
        <v>1.1400000000000001</v>
      </c>
      <c r="K4129" s="3">
        <v>1.2825</v>
      </c>
      <c r="L4129" s="3">
        <v>1.4249999999999998</v>
      </c>
    </row>
    <row r="4130" spans="1:12" ht="12.75">
      <c r="A4130" s="1">
        <f t="shared" si="122"/>
        <v>36630</v>
      </c>
      <c r="B4130" s="1" t="s">
        <v>2773</v>
      </c>
      <c r="C4130" s="3">
        <v>0.4536</v>
      </c>
      <c r="D4130" s="3">
        <v>0.90720000000000001</v>
      </c>
      <c r="E4130" s="3">
        <v>1.3608</v>
      </c>
      <c r="F4130" s="3">
        <v>1.8144</v>
      </c>
      <c r="G4130" s="3">
        <v>2.2679999999999998</v>
      </c>
      <c r="H4130" s="3">
        <v>2.7216</v>
      </c>
      <c r="I4130" s="3">
        <v>3.1752000000000002</v>
      </c>
      <c r="J4130" s="3">
        <v>3.6288</v>
      </c>
      <c r="K4130" s="3">
        <v>4.0823999999999998</v>
      </c>
      <c r="L4130" s="3">
        <v>4.5359999999999996</v>
      </c>
    </row>
    <row r="4131" spans="1:12" ht="12.75">
      <c r="A4131" s="1">
        <f t="shared" si="122"/>
        <v>36631</v>
      </c>
      <c r="B4131" s="1" t="s">
        <v>2774</v>
      </c>
      <c r="C4131" s="3">
        <v>0.15570000000000001</v>
      </c>
      <c r="D4131" s="3">
        <v>0.31140000000000001</v>
      </c>
      <c r="E4131" s="3">
        <v>0.46710000000000002</v>
      </c>
      <c r="F4131" s="3">
        <v>0.62280000000000002</v>
      </c>
      <c r="G4131" s="3">
        <v>0.77849999999999997</v>
      </c>
      <c r="H4131" s="3">
        <v>0.93420000000000003</v>
      </c>
      <c r="I4131" s="3">
        <v>1.0899000000000001</v>
      </c>
      <c r="J4131" s="3">
        <v>1.2456</v>
      </c>
      <c r="K4131" s="3">
        <v>1.4013</v>
      </c>
      <c r="L4131" s="3">
        <v>1.5569999999999999</v>
      </c>
    </row>
    <row r="4132" spans="1:12" ht="12.75">
      <c r="A4132" s="1">
        <f t="shared" si="122"/>
        <v>36632</v>
      </c>
      <c r="B4132" s="1" t="s">
        <v>2775</v>
      </c>
      <c r="C4132" s="3">
        <v>0.13439999999999999</v>
      </c>
      <c r="D4132" s="3">
        <v>0.26879999999999998</v>
      </c>
      <c r="E4132" s="3">
        <v>0.4032</v>
      </c>
      <c r="F4132" s="3">
        <v>0.53759999999999997</v>
      </c>
      <c r="G4132" s="3">
        <v>0.67200000000000004</v>
      </c>
      <c r="H4132" s="3">
        <v>0.80640000000000001</v>
      </c>
      <c r="I4132" s="3">
        <v>0.94079999999999997</v>
      </c>
      <c r="J4132" s="3">
        <v>1.0751999999999999</v>
      </c>
      <c r="K4132" s="3">
        <v>1.2096</v>
      </c>
      <c r="L4132" s="3">
        <v>1.3440000000000001</v>
      </c>
    </row>
    <row r="4133" spans="1:12" ht="12.75">
      <c r="A4133" s="1">
        <f t="shared" si="122"/>
        <v>36633</v>
      </c>
      <c r="B4133" s="1" t="s">
        <v>2776</v>
      </c>
      <c r="C4133" s="3">
        <v>1.4999999999999999E-2</v>
      </c>
      <c r="D4133" s="3">
        <v>0.03</v>
      </c>
      <c r="E4133" s="3">
        <v>4.4999999999999998E-2</v>
      </c>
      <c r="F4133" s="3">
        <v>0.06</v>
      </c>
      <c r="G4133" s="3">
        <v>7.5000000000000011E-2</v>
      </c>
      <c r="H4133" s="3">
        <v>0.09</v>
      </c>
      <c r="I4133" s="3">
        <v>0.10500000000000001</v>
      </c>
      <c r="J4133" s="3">
        <v>0.12</v>
      </c>
      <c r="K4133" s="3">
        <v>0.13500000000000001</v>
      </c>
      <c r="L4133" s="3">
        <v>0.15000000000000002</v>
      </c>
    </row>
    <row r="4134" spans="1:12" ht="25.5">
      <c r="A4134" s="1">
        <f t="shared" si="122"/>
        <v>36634</v>
      </c>
      <c r="B4134" s="1" t="s">
        <v>2777</v>
      </c>
      <c r="C4134" s="3">
        <v>3.2099999999999997E-2</v>
      </c>
      <c r="D4134" s="3">
        <v>6.4199999999999993E-2</v>
      </c>
      <c r="E4134" s="3">
        <v>9.6299999999999997E-2</v>
      </c>
      <c r="F4134" s="3">
        <v>0.12839999999999999</v>
      </c>
      <c r="G4134" s="3">
        <v>0.1605</v>
      </c>
      <c r="H4134" s="3">
        <v>0.19259999999999999</v>
      </c>
      <c r="I4134" s="3">
        <v>0.22469999999999998</v>
      </c>
      <c r="J4134" s="3">
        <v>0.25679999999999997</v>
      </c>
      <c r="K4134" s="3">
        <v>0.28889999999999999</v>
      </c>
      <c r="L4134" s="3">
        <v>0.32100000000000001</v>
      </c>
    </row>
    <row r="4135" spans="1:12" ht="12.75">
      <c r="A4135" s="1">
        <f t="shared" si="122"/>
        <v>36635</v>
      </c>
      <c r="B4135" s="1" t="s">
        <v>2778</v>
      </c>
      <c r="C4135" s="3">
        <v>7.4999999999999997E-3</v>
      </c>
      <c r="D4135" s="3">
        <v>1.4999999999999999E-2</v>
      </c>
      <c r="E4135" s="3">
        <v>2.2499999999999999E-2</v>
      </c>
      <c r="F4135" s="3">
        <v>0.03</v>
      </c>
      <c r="G4135" s="3">
        <v>3.7500000000000006E-2</v>
      </c>
      <c r="H4135" s="3">
        <v>4.4999999999999998E-2</v>
      </c>
      <c r="I4135" s="3">
        <v>5.2500000000000005E-2</v>
      </c>
      <c r="J4135" s="3">
        <v>0.06</v>
      </c>
      <c r="K4135" s="3">
        <v>6.7500000000000004E-2</v>
      </c>
      <c r="L4135" s="3">
        <v>7.5000000000000011E-2</v>
      </c>
    </row>
    <row r="4136" spans="1:12" ht="25.5">
      <c r="A4136" s="1">
        <f t="shared" si="122"/>
        <v>36636</v>
      </c>
      <c r="B4136" s="1" t="s">
        <v>2779</v>
      </c>
      <c r="C4136" s="3">
        <v>3.7500000000000006E-2</v>
      </c>
      <c r="D4136" s="3">
        <v>7.5000000000000011E-2</v>
      </c>
      <c r="E4136" s="3">
        <v>0.11249999999999999</v>
      </c>
      <c r="F4136" s="3">
        <v>0.15000000000000002</v>
      </c>
      <c r="G4136" s="3">
        <v>0.1875</v>
      </c>
      <c r="H4136" s="3">
        <v>0.22499999999999998</v>
      </c>
      <c r="I4136" s="3">
        <v>0.26249999999999996</v>
      </c>
      <c r="J4136" s="3">
        <v>0.30000000000000004</v>
      </c>
      <c r="K4136" s="3">
        <v>0.33750000000000002</v>
      </c>
      <c r="L4136" s="3">
        <v>0.375</v>
      </c>
    </row>
    <row r="4137" spans="1:12" ht="25.5">
      <c r="A4137" s="1">
        <f t="shared" si="122"/>
        <v>36637</v>
      </c>
      <c r="B4137" s="1" t="s">
        <v>2780</v>
      </c>
      <c r="C4137" s="3">
        <v>3.0000000000000001E-3</v>
      </c>
      <c r="D4137" s="3">
        <v>6.0000000000000001E-3</v>
      </c>
      <c r="E4137" s="3">
        <v>9.0000000000000011E-3</v>
      </c>
      <c r="F4137" s="3">
        <v>1.2E-2</v>
      </c>
      <c r="G4137" s="3">
        <v>1.4999999999999999E-2</v>
      </c>
      <c r="H4137" s="3">
        <v>1.8000000000000002E-2</v>
      </c>
      <c r="I4137" s="3">
        <v>2.1000000000000001E-2</v>
      </c>
      <c r="J4137" s="3">
        <v>2.4E-2</v>
      </c>
      <c r="K4137" s="3">
        <v>2.6999999999999996E-2</v>
      </c>
      <c r="L4137" s="3">
        <v>0.03</v>
      </c>
    </row>
    <row r="4138" spans="1:12" ht="38.25">
      <c r="A4138" s="1">
        <f t="shared" si="122"/>
        <v>36638</v>
      </c>
      <c r="B4138" s="1" t="s">
        <v>2781</v>
      </c>
      <c r="C4138" s="3">
        <v>0.03</v>
      </c>
      <c r="D4138" s="3">
        <v>0.06</v>
      </c>
      <c r="E4138" s="3">
        <v>0.09</v>
      </c>
      <c r="F4138" s="3">
        <v>0.12</v>
      </c>
      <c r="G4138" s="3">
        <v>0.15000000000000002</v>
      </c>
      <c r="H4138" s="3">
        <v>0.18</v>
      </c>
      <c r="I4138" s="3">
        <v>0.21000000000000002</v>
      </c>
      <c r="J4138" s="3">
        <v>0.24</v>
      </c>
      <c r="K4138" s="3">
        <v>0.27</v>
      </c>
      <c r="L4138" s="3">
        <v>0.30000000000000004</v>
      </c>
    </row>
    <row r="4139" spans="1:12" ht="25.5">
      <c r="A4139" s="1">
        <f t="shared" si="122"/>
        <v>36639</v>
      </c>
      <c r="B4139" s="1" t="s">
        <v>2782</v>
      </c>
      <c r="C4139" s="3">
        <v>2.2198500000000001</v>
      </c>
      <c r="D4139" s="3">
        <v>4.4397000000000002</v>
      </c>
      <c r="E4139" s="3">
        <v>6.6595500000000003</v>
      </c>
      <c r="F4139" s="3">
        <v>8.8794000000000004</v>
      </c>
      <c r="G4139" s="3">
        <v>11.09925</v>
      </c>
      <c r="H4139" s="3">
        <v>13.319100000000001</v>
      </c>
      <c r="I4139" s="3">
        <v>15.53895</v>
      </c>
      <c r="J4139" s="3">
        <v>17.758800000000001</v>
      </c>
      <c r="K4139" s="3">
        <v>19.978650000000002</v>
      </c>
      <c r="L4139" s="3">
        <v>22.198499999999999</v>
      </c>
    </row>
    <row r="4140" spans="1:12" ht="25.5">
      <c r="A4140" s="1">
        <f t="shared" si="122"/>
        <v>36640</v>
      </c>
      <c r="B4140" s="1" t="s">
        <v>2783</v>
      </c>
      <c r="C4140" s="3">
        <v>0.20250000000000001</v>
      </c>
      <c r="D4140" s="3">
        <v>0.40500000000000003</v>
      </c>
      <c r="E4140" s="3">
        <v>0.60750000000000004</v>
      </c>
      <c r="F4140" s="3">
        <v>0.81</v>
      </c>
      <c r="G4140" s="3">
        <v>1.0125000000000002</v>
      </c>
      <c r="H4140" s="3">
        <v>1.2150000000000001</v>
      </c>
      <c r="I4140" s="3">
        <v>1.4175</v>
      </c>
      <c r="J4140" s="3">
        <v>1.62</v>
      </c>
      <c r="K4140" s="3">
        <v>1.8225000000000002</v>
      </c>
      <c r="L4140" s="3">
        <v>2.0250000000000004</v>
      </c>
    </row>
    <row r="4141" spans="1:12" ht="25.5">
      <c r="A4141" s="1">
        <f t="shared" si="122"/>
        <v>36641</v>
      </c>
      <c r="B4141" s="1" t="s">
        <v>2784</v>
      </c>
      <c r="C4141" s="3">
        <v>1.77E-2</v>
      </c>
      <c r="D4141" s="3">
        <v>3.5400000000000001E-2</v>
      </c>
      <c r="E4141" s="3">
        <v>5.3100000000000001E-2</v>
      </c>
      <c r="F4141" s="3">
        <v>7.0800000000000002E-2</v>
      </c>
      <c r="G4141" s="3">
        <v>8.8499999999999995E-2</v>
      </c>
      <c r="H4141" s="3">
        <v>0.1062</v>
      </c>
      <c r="I4141" s="3">
        <v>0.12390000000000001</v>
      </c>
      <c r="J4141" s="3">
        <v>0.1416</v>
      </c>
      <c r="K4141" s="3">
        <v>0.1593</v>
      </c>
      <c r="L4141" s="3">
        <v>0.17699999999999999</v>
      </c>
    </row>
    <row r="4142" spans="1:12" ht="25.5">
      <c r="A4142" s="1">
        <f t="shared" si="122"/>
        <v>36642</v>
      </c>
      <c r="B4142" s="1" t="s">
        <v>2785</v>
      </c>
      <c r="C4142" s="3">
        <v>0.12914999999999999</v>
      </c>
      <c r="D4142" s="3">
        <v>0.25829999999999997</v>
      </c>
      <c r="E4142" s="3">
        <v>0.38744999999999996</v>
      </c>
      <c r="F4142" s="3">
        <v>0.51659999999999995</v>
      </c>
      <c r="G4142" s="3">
        <v>0.64575000000000005</v>
      </c>
      <c r="H4142" s="3">
        <v>0.77489999999999992</v>
      </c>
      <c r="I4142" s="3">
        <v>0.90405000000000002</v>
      </c>
      <c r="J4142" s="3">
        <v>1.0331999999999999</v>
      </c>
      <c r="K4142" s="3">
        <v>1.16235</v>
      </c>
      <c r="L4142" s="3">
        <v>1.2915000000000001</v>
      </c>
    </row>
    <row r="4143" spans="1:12" ht="25.5">
      <c r="A4143" s="1">
        <f t="shared" si="122"/>
        <v>36643</v>
      </c>
      <c r="B4143" s="1" t="s">
        <v>2786</v>
      </c>
      <c r="C4143" s="3">
        <v>5.4600000000000003E-2</v>
      </c>
      <c r="D4143" s="3">
        <v>0.10920000000000001</v>
      </c>
      <c r="E4143" s="3">
        <v>0.1638</v>
      </c>
      <c r="F4143" s="3">
        <v>0.21840000000000001</v>
      </c>
      <c r="G4143" s="3">
        <v>0.27300000000000002</v>
      </c>
      <c r="H4143" s="3">
        <v>0.3276</v>
      </c>
      <c r="I4143" s="3">
        <v>0.38220000000000004</v>
      </c>
      <c r="J4143" s="3">
        <v>0.43680000000000002</v>
      </c>
      <c r="K4143" s="3">
        <v>0.4914</v>
      </c>
      <c r="L4143" s="3">
        <v>0.54600000000000004</v>
      </c>
    </row>
    <row r="4144" spans="1:12" ht="12.75">
      <c r="A4144" s="1">
        <f t="shared" si="122"/>
        <v>36644</v>
      </c>
      <c r="B4144" s="1" t="s">
        <v>2787</v>
      </c>
      <c r="C4144" s="3">
        <v>1.4999999999999999E-2</v>
      </c>
      <c r="D4144" s="3">
        <v>0.03</v>
      </c>
      <c r="E4144" s="3">
        <v>4.4999999999999998E-2</v>
      </c>
      <c r="F4144" s="3">
        <v>0.06</v>
      </c>
      <c r="G4144" s="3">
        <v>7.5000000000000011E-2</v>
      </c>
      <c r="H4144" s="3">
        <v>0.09</v>
      </c>
      <c r="I4144" s="3">
        <v>0.10500000000000001</v>
      </c>
      <c r="J4144" s="3">
        <v>0.12</v>
      </c>
      <c r="K4144" s="3">
        <v>0.13500000000000001</v>
      </c>
      <c r="L4144" s="3">
        <v>0.15000000000000002</v>
      </c>
    </row>
    <row r="4145" spans="1:12" ht="12.75">
      <c r="A4145" s="1">
        <f t="shared" si="122"/>
        <v>36645</v>
      </c>
      <c r="B4145" s="1" t="s">
        <v>2788</v>
      </c>
      <c r="C4145" s="3">
        <v>9.1499999999999998E-2</v>
      </c>
      <c r="D4145" s="3">
        <v>0.183</v>
      </c>
      <c r="E4145" s="3">
        <v>0.27449999999999997</v>
      </c>
      <c r="F4145" s="3">
        <v>0.36599999999999999</v>
      </c>
      <c r="G4145" s="3">
        <v>0.45750000000000002</v>
      </c>
      <c r="H4145" s="3">
        <v>0.54899999999999993</v>
      </c>
      <c r="I4145" s="3">
        <v>0.64049999999999996</v>
      </c>
      <c r="J4145" s="3">
        <v>0.73199999999999998</v>
      </c>
      <c r="K4145" s="3">
        <v>0.82350000000000012</v>
      </c>
      <c r="L4145" s="3">
        <v>0.91500000000000004</v>
      </c>
    </row>
    <row r="4146" spans="1:12" ht="12.75">
      <c r="A4146" s="1">
        <f t="shared" si="122"/>
        <v>36646</v>
      </c>
      <c r="B4146" s="1" t="s">
        <v>2789</v>
      </c>
      <c r="C4146" s="3">
        <v>2.5349999999999998E-2</v>
      </c>
      <c r="D4146" s="3">
        <v>5.0699999999999995E-2</v>
      </c>
      <c r="E4146" s="3">
        <v>7.6050000000000006E-2</v>
      </c>
      <c r="F4146" s="3">
        <v>0.10139999999999999</v>
      </c>
      <c r="G4146" s="3">
        <v>0.12675</v>
      </c>
      <c r="H4146" s="3">
        <v>0.15210000000000001</v>
      </c>
      <c r="I4146" s="3">
        <v>0.17745</v>
      </c>
      <c r="J4146" s="3">
        <v>0.20279999999999998</v>
      </c>
      <c r="K4146" s="3">
        <v>0.22815000000000002</v>
      </c>
      <c r="L4146" s="3">
        <v>0.2535</v>
      </c>
    </row>
    <row r="4147" spans="1:12" ht="12.75">
      <c r="A4147" s="1">
        <f t="shared" si="122"/>
        <v>36647</v>
      </c>
      <c r="B4147" s="1" t="s">
        <v>2790</v>
      </c>
      <c r="C4147" s="3">
        <v>2.2800000000000001E-2</v>
      </c>
      <c r="D4147" s="3">
        <v>4.5600000000000002E-2</v>
      </c>
      <c r="E4147" s="3">
        <v>6.8400000000000002E-2</v>
      </c>
      <c r="F4147" s="3">
        <v>9.1200000000000003E-2</v>
      </c>
      <c r="G4147" s="3">
        <v>0.11399999999999999</v>
      </c>
      <c r="H4147" s="3">
        <v>0.1368</v>
      </c>
      <c r="I4147" s="3">
        <v>0.15959999999999999</v>
      </c>
      <c r="J4147" s="3">
        <v>0.18240000000000001</v>
      </c>
      <c r="K4147" s="3">
        <v>0.20519999999999999</v>
      </c>
      <c r="L4147" s="3">
        <v>0.22799999999999998</v>
      </c>
    </row>
    <row r="4148" spans="1:12" ht="12.75">
      <c r="A4148" s="1">
        <f t="shared" si="122"/>
        <v>36648</v>
      </c>
      <c r="B4148" s="1" t="s">
        <v>2791</v>
      </c>
      <c r="C4148" s="3">
        <v>2.3399999999999997E-2</v>
      </c>
      <c r="D4148" s="3">
        <v>4.6799999999999994E-2</v>
      </c>
      <c r="E4148" s="3">
        <v>7.0199999999999999E-2</v>
      </c>
      <c r="F4148" s="3">
        <v>9.3599999999999989E-2</v>
      </c>
      <c r="G4148" s="3">
        <v>0.11699999999999999</v>
      </c>
      <c r="H4148" s="3">
        <v>0.1404</v>
      </c>
      <c r="I4148" s="3">
        <v>0.1638</v>
      </c>
      <c r="J4148" s="3">
        <v>0.18719999999999998</v>
      </c>
      <c r="K4148" s="3">
        <v>0.21060000000000001</v>
      </c>
      <c r="L4148" s="3">
        <v>0.23399999999999999</v>
      </c>
    </row>
    <row r="4149" spans="1:12" ht="12.75">
      <c r="A4149" s="1">
        <f t="shared" si="122"/>
        <v>36649</v>
      </c>
      <c r="B4149" s="1" t="s">
        <v>2792</v>
      </c>
      <c r="C4149" s="3">
        <v>2.3549999999999998E-2</v>
      </c>
      <c r="D4149" s="3">
        <v>4.7099999999999996E-2</v>
      </c>
      <c r="E4149" s="3">
        <v>7.0650000000000004E-2</v>
      </c>
      <c r="F4149" s="3">
        <v>9.4199999999999992E-2</v>
      </c>
      <c r="G4149" s="3">
        <v>0.11774999999999999</v>
      </c>
      <c r="H4149" s="3">
        <v>0.14130000000000001</v>
      </c>
      <c r="I4149" s="3">
        <v>0.16485</v>
      </c>
      <c r="J4149" s="3">
        <v>0.18839999999999998</v>
      </c>
      <c r="K4149" s="3">
        <v>0.21195000000000003</v>
      </c>
      <c r="L4149" s="3">
        <v>0.23549999999999999</v>
      </c>
    </row>
    <row r="4150" spans="1:12" ht="12.75">
      <c r="A4150" s="1">
        <f t="shared" si="122"/>
        <v>36650</v>
      </c>
      <c r="B4150" s="1" t="s">
        <v>2793</v>
      </c>
      <c r="C4150" s="3">
        <v>1.77E-2</v>
      </c>
      <c r="D4150" s="3">
        <v>3.5400000000000001E-2</v>
      </c>
      <c r="E4150" s="3">
        <v>5.3100000000000001E-2</v>
      </c>
      <c r="F4150" s="3">
        <v>7.0800000000000002E-2</v>
      </c>
      <c r="G4150" s="3">
        <v>8.8499999999999995E-2</v>
      </c>
      <c r="H4150" s="3">
        <v>0.1062</v>
      </c>
      <c r="I4150" s="3">
        <v>0.12390000000000001</v>
      </c>
      <c r="J4150" s="3">
        <v>0.1416</v>
      </c>
      <c r="K4150" s="3">
        <v>0.1593</v>
      </c>
      <c r="L4150" s="3">
        <v>0.17699999999999999</v>
      </c>
    </row>
    <row r="4151" spans="1:12" ht="12.75">
      <c r="A4151" s="1">
        <f t="shared" si="122"/>
        <v>36651</v>
      </c>
      <c r="B4151" s="1" t="s">
        <v>2794</v>
      </c>
      <c r="C4151" s="3">
        <v>6.150000000000001E-3</v>
      </c>
      <c r="D4151" s="3">
        <v>1.2300000000000002E-2</v>
      </c>
      <c r="E4151" s="3">
        <v>1.8450000000000001E-2</v>
      </c>
      <c r="F4151" s="3">
        <v>2.4600000000000004E-2</v>
      </c>
      <c r="G4151" s="3">
        <v>3.075E-2</v>
      </c>
      <c r="H4151" s="3">
        <v>3.6900000000000002E-2</v>
      </c>
      <c r="I4151" s="3">
        <v>4.3049999999999998E-2</v>
      </c>
      <c r="J4151" s="3">
        <v>4.9200000000000008E-2</v>
      </c>
      <c r="K4151" s="3">
        <v>5.5350000000000003E-2</v>
      </c>
      <c r="L4151" s="3">
        <v>6.1499999999999999E-2</v>
      </c>
    </row>
    <row r="4152" spans="1:12" ht="25.5">
      <c r="A4152" s="1">
        <f t="shared" si="122"/>
        <v>36652</v>
      </c>
      <c r="B4152" s="1" t="s">
        <v>2795</v>
      </c>
      <c r="C4152" s="3">
        <v>0.16815000000000002</v>
      </c>
      <c r="D4152" s="3">
        <v>0.33630000000000004</v>
      </c>
      <c r="E4152" s="3">
        <v>0.50444999999999995</v>
      </c>
      <c r="F4152" s="3">
        <v>0.67260000000000009</v>
      </c>
      <c r="G4152" s="3">
        <v>0.84075</v>
      </c>
      <c r="H4152" s="3">
        <v>1.0088999999999999</v>
      </c>
      <c r="I4152" s="3">
        <v>1.1770499999999999</v>
      </c>
      <c r="J4152" s="3">
        <v>1.3452000000000002</v>
      </c>
      <c r="K4152" s="3">
        <v>1.51335</v>
      </c>
      <c r="L4152" s="3">
        <v>1.6815</v>
      </c>
    </row>
    <row r="4153" spans="1:12" ht="12.75">
      <c r="A4153" s="1">
        <f t="shared" si="122"/>
        <v>36653</v>
      </c>
      <c r="B4153" s="1" t="s">
        <v>2796</v>
      </c>
      <c r="C4153" s="3">
        <v>2.0399999999999998E-2</v>
      </c>
      <c r="D4153" s="3">
        <v>4.0799999999999996E-2</v>
      </c>
      <c r="E4153" s="3">
        <v>6.1200000000000004E-2</v>
      </c>
      <c r="F4153" s="3">
        <v>8.1599999999999992E-2</v>
      </c>
      <c r="G4153" s="3">
        <v>0.10200000000000001</v>
      </c>
      <c r="H4153" s="3">
        <v>0.12240000000000001</v>
      </c>
      <c r="I4153" s="3">
        <v>0.14280000000000001</v>
      </c>
      <c r="J4153" s="3">
        <v>0.16319999999999998</v>
      </c>
      <c r="K4153" s="3">
        <v>0.18359999999999999</v>
      </c>
      <c r="L4153" s="3">
        <v>0.20400000000000001</v>
      </c>
    </row>
    <row r="4154" spans="1:12" ht="38.25">
      <c r="A4154" s="1">
        <f t="shared" si="122"/>
        <v>36654</v>
      </c>
      <c r="B4154" s="1" t="s">
        <v>2797</v>
      </c>
      <c r="C4154" s="3">
        <v>0.31574999999999998</v>
      </c>
      <c r="D4154" s="3">
        <v>0.63149999999999995</v>
      </c>
      <c r="E4154" s="3">
        <v>0.94724999999999993</v>
      </c>
      <c r="F4154" s="3">
        <v>1.2629999999999999</v>
      </c>
      <c r="G4154" s="3">
        <v>1.5787499999999999</v>
      </c>
      <c r="H4154" s="3">
        <v>1.8944999999999999</v>
      </c>
      <c r="I4154" s="3">
        <v>2.2102500000000003</v>
      </c>
      <c r="J4154" s="3">
        <v>2.5259999999999998</v>
      </c>
      <c r="K4154" s="3">
        <v>2.8417500000000002</v>
      </c>
      <c r="L4154" s="3">
        <v>3.1574999999999998</v>
      </c>
    </row>
    <row r="4155" spans="1:12" ht="25.5">
      <c r="A4155" s="1">
        <f t="shared" si="122"/>
        <v>36655</v>
      </c>
      <c r="B4155" s="1" t="s">
        <v>2798</v>
      </c>
      <c r="C4155" s="3">
        <v>3.3000000000000002E-2</v>
      </c>
      <c r="D4155" s="3">
        <v>6.6000000000000003E-2</v>
      </c>
      <c r="E4155" s="3">
        <v>9.9000000000000005E-2</v>
      </c>
      <c r="F4155" s="3">
        <v>0.13200000000000001</v>
      </c>
      <c r="G4155" s="3">
        <v>0.16500000000000001</v>
      </c>
      <c r="H4155" s="3">
        <v>0.19800000000000001</v>
      </c>
      <c r="I4155" s="3">
        <v>0.23099999999999998</v>
      </c>
      <c r="J4155" s="3">
        <v>0.26400000000000001</v>
      </c>
      <c r="K4155" s="3">
        <v>0.29700000000000004</v>
      </c>
      <c r="L4155" s="3">
        <v>0.33</v>
      </c>
    </row>
    <row r="4156" spans="1:12" ht="25.5">
      <c r="A4156" s="1">
        <f t="shared" si="122"/>
        <v>36656</v>
      </c>
      <c r="B4156" s="1" t="s">
        <v>2799</v>
      </c>
      <c r="C4156" s="3">
        <v>0.45255000000000001</v>
      </c>
      <c r="D4156" s="3">
        <v>0.90510000000000002</v>
      </c>
      <c r="E4156" s="3">
        <v>1.35765</v>
      </c>
      <c r="F4156" s="3">
        <v>1.8102</v>
      </c>
      <c r="G4156" s="3">
        <v>2.26275</v>
      </c>
      <c r="H4156" s="3">
        <v>2.7153</v>
      </c>
      <c r="I4156" s="3">
        <v>3.1678499999999996</v>
      </c>
      <c r="J4156" s="3">
        <v>3.6204000000000001</v>
      </c>
      <c r="K4156" s="3">
        <v>4.0729500000000005</v>
      </c>
      <c r="L4156" s="3">
        <v>4.5255000000000001</v>
      </c>
    </row>
    <row r="4157" spans="1:12" ht="12.75">
      <c r="A4157" s="1">
        <f t="shared" si="122"/>
        <v>36657</v>
      </c>
      <c r="B4157" s="1" t="s">
        <v>2800</v>
      </c>
      <c r="C4157" s="3">
        <v>4.4400000000000002E-2</v>
      </c>
      <c r="D4157" s="3">
        <v>8.8800000000000004E-2</v>
      </c>
      <c r="E4157" s="3">
        <v>0.13320000000000001</v>
      </c>
      <c r="F4157" s="3">
        <v>0.17760000000000001</v>
      </c>
      <c r="G4157" s="3">
        <v>0.22199999999999998</v>
      </c>
      <c r="H4157" s="3">
        <v>0.26640000000000003</v>
      </c>
      <c r="I4157" s="3">
        <v>0.31079999999999997</v>
      </c>
      <c r="J4157" s="3">
        <v>0.35520000000000002</v>
      </c>
      <c r="K4157" s="3">
        <v>0.39960000000000007</v>
      </c>
      <c r="L4157" s="3">
        <v>0.44399999999999995</v>
      </c>
    </row>
    <row r="4158" spans="1:12" ht="12.75">
      <c r="A4158" s="1">
        <f t="shared" si="122"/>
        <v>36658</v>
      </c>
      <c r="B4158" s="1" t="s">
        <v>2801</v>
      </c>
      <c r="C4158" s="3">
        <v>6.855E-2</v>
      </c>
      <c r="D4158" s="3">
        <v>0.1371</v>
      </c>
      <c r="E4158" s="3">
        <v>0.20565</v>
      </c>
      <c r="F4158" s="3">
        <v>0.2742</v>
      </c>
      <c r="G4158" s="3">
        <v>0.34275</v>
      </c>
      <c r="H4158" s="3">
        <v>0.4113</v>
      </c>
      <c r="I4158" s="3">
        <v>0.47985</v>
      </c>
      <c r="J4158" s="3">
        <v>0.5484</v>
      </c>
      <c r="K4158" s="3">
        <v>0.61695</v>
      </c>
      <c r="L4158" s="3">
        <v>0.6855</v>
      </c>
    </row>
    <row r="4159" spans="1:12" ht="12.75">
      <c r="A4159" s="1">
        <f t="shared" si="122"/>
        <v>36659</v>
      </c>
      <c r="B4159" s="1" t="s">
        <v>2802</v>
      </c>
      <c r="C4159" s="3">
        <v>0.13830000000000001</v>
      </c>
      <c r="D4159" s="3">
        <v>0.27660000000000001</v>
      </c>
      <c r="E4159" s="3">
        <v>0.41490000000000005</v>
      </c>
      <c r="F4159" s="3">
        <v>0.55320000000000003</v>
      </c>
      <c r="G4159" s="3">
        <v>0.6915</v>
      </c>
      <c r="H4159" s="3">
        <v>0.82980000000000009</v>
      </c>
      <c r="I4159" s="3">
        <v>0.96809999999999996</v>
      </c>
      <c r="J4159" s="3">
        <v>1.1064000000000001</v>
      </c>
      <c r="K4159" s="3">
        <v>1.2446999999999999</v>
      </c>
      <c r="L4159" s="3">
        <v>1.383</v>
      </c>
    </row>
    <row r="4160" spans="1:12" ht="12.75">
      <c r="A4160" s="1">
        <f t="shared" si="122"/>
        <v>36660</v>
      </c>
      <c r="B4160" s="1" t="s">
        <v>2734</v>
      </c>
      <c r="C4160" s="3">
        <v>0.30280499999999999</v>
      </c>
      <c r="D4160" s="3">
        <v>0.60560999999999998</v>
      </c>
      <c r="E4160" s="3">
        <v>0.90841499999999997</v>
      </c>
      <c r="F4160" s="3">
        <v>1.21122</v>
      </c>
      <c r="G4160" s="3">
        <v>1.514025</v>
      </c>
      <c r="H4160" s="3">
        <v>1.8168299999999999</v>
      </c>
      <c r="I4160" s="3">
        <v>2.1196349999999997</v>
      </c>
      <c r="J4160" s="3">
        <v>2.4224399999999999</v>
      </c>
      <c r="K4160" s="3">
        <v>2.7252450000000001</v>
      </c>
      <c r="L4160" s="3">
        <v>3.0280499999999999</v>
      </c>
    </row>
    <row r="4161" spans="1:12" ht="25.5">
      <c r="A4161" s="1">
        <f t="shared" si="122"/>
        <v>36661</v>
      </c>
      <c r="B4161" s="1" t="s">
        <v>2803</v>
      </c>
      <c r="C4161" s="3">
        <v>3.9750000000000001E-2</v>
      </c>
      <c r="D4161" s="3">
        <v>7.9500000000000001E-2</v>
      </c>
      <c r="E4161" s="3">
        <v>0.11924999999999999</v>
      </c>
      <c r="F4161" s="3">
        <v>0.159</v>
      </c>
      <c r="G4161" s="3">
        <v>0.19875000000000001</v>
      </c>
      <c r="H4161" s="3">
        <v>0.23849999999999999</v>
      </c>
      <c r="I4161" s="3">
        <v>0.27825</v>
      </c>
      <c r="J4161" s="3">
        <v>0.318</v>
      </c>
      <c r="K4161" s="3">
        <v>0.35775000000000001</v>
      </c>
      <c r="L4161" s="3">
        <v>0.39750000000000002</v>
      </c>
    </row>
    <row r="4162" spans="1:12" ht="12.75">
      <c r="A4162" s="1">
        <f t="shared" si="122"/>
        <v>36662</v>
      </c>
      <c r="B4162" s="1" t="s">
        <v>2804</v>
      </c>
      <c r="C4162" s="3">
        <v>2.9700000000000004E-2</v>
      </c>
      <c r="D4162" s="3">
        <v>5.9400000000000008E-2</v>
      </c>
      <c r="E4162" s="3">
        <v>8.9099999999999999E-2</v>
      </c>
      <c r="F4162" s="3">
        <v>0.11880000000000002</v>
      </c>
      <c r="G4162" s="3">
        <v>0.14850000000000002</v>
      </c>
      <c r="H4162" s="3">
        <v>0.1782</v>
      </c>
      <c r="I4162" s="3">
        <v>0.2079</v>
      </c>
      <c r="J4162" s="3">
        <v>0.23760000000000003</v>
      </c>
      <c r="K4162" s="3">
        <v>0.26729999999999998</v>
      </c>
      <c r="L4162" s="3">
        <v>0.29700000000000004</v>
      </c>
    </row>
    <row r="4163" spans="1:12" ht="25.5">
      <c r="A4163" s="1">
        <f t="shared" si="122"/>
        <v>36663</v>
      </c>
      <c r="B4163" s="1" t="s">
        <v>2805</v>
      </c>
      <c r="C4163" s="3">
        <v>6.3E-3</v>
      </c>
      <c r="D4163" s="3">
        <v>1.26E-2</v>
      </c>
      <c r="E4163" s="3">
        <v>1.89E-2</v>
      </c>
      <c r="F4163" s="3">
        <v>2.52E-2</v>
      </c>
      <c r="G4163" s="3">
        <v>3.15E-2</v>
      </c>
      <c r="H4163" s="3">
        <v>3.78E-2</v>
      </c>
      <c r="I4163" s="3">
        <v>4.41E-2</v>
      </c>
      <c r="J4163" s="3">
        <v>5.04E-2</v>
      </c>
      <c r="K4163" s="3">
        <v>5.67E-2</v>
      </c>
      <c r="L4163" s="3">
        <v>6.3E-2</v>
      </c>
    </row>
    <row r="4164" spans="1:12" ht="25.5">
      <c r="A4164" s="1">
        <f t="shared" si="122"/>
        <v>36664</v>
      </c>
      <c r="B4164" s="1" t="s">
        <v>2806</v>
      </c>
      <c r="C4164" s="3">
        <v>3.7949999999999998E-2</v>
      </c>
      <c r="D4164" s="3">
        <v>7.5899999999999995E-2</v>
      </c>
      <c r="E4164" s="3">
        <v>0.11384999999999999</v>
      </c>
      <c r="F4164" s="3">
        <v>0.15179999999999999</v>
      </c>
      <c r="G4164" s="3">
        <v>0.18975</v>
      </c>
      <c r="H4164" s="3">
        <v>0.22769999999999999</v>
      </c>
      <c r="I4164" s="3">
        <v>0.26565</v>
      </c>
      <c r="J4164" s="3">
        <v>0.30359999999999998</v>
      </c>
      <c r="K4164" s="3">
        <v>0.34155000000000002</v>
      </c>
      <c r="L4164" s="3">
        <v>0.3795</v>
      </c>
    </row>
    <row r="4165" spans="1:12" ht="12.75">
      <c r="A4165" s="1">
        <f t="shared" si="122"/>
        <v>36665</v>
      </c>
      <c r="B4165" s="1" t="s">
        <v>2807</v>
      </c>
      <c r="C4165" s="3">
        <v>1.44E-2</v>
      </c>
      <c r="D4165" s="3">
        <v>2.8799999999999999E-2</v>
      </c>
      <c r="E4165" s="3">
        <v>4.3200000000000002E-2</v>
      </c>
      <c r="F4165" s="3">
        <v>5.7599999999999998E-2</v>
      </c>
      <c r="G4165" s="3">
        <v>7.2000000000000008E-2</v>
      </c>
      <c r="H4165" s="3">
        <v>8.6400000000000005E-2</v>
      </c>
      <c r="I4165" s="3">
        <v>0.1008</v>
      </c>
      <c r="J4165" s="3">
        <v>0.1152</v>
      </c>
      <c r="K4165" s="3">
        <v>0.12959999999999999</v>
      </c>
      <c r="L4165" s="3">
        <v>0.14400000000000002</v>
      </c>
    </row>
    <row r="4166" spans="1:12" ht="12.75">
      <c r="A4166" s="1">
        <f t="shared" si="122"/>
        <v>36666</v>
      </c>
      <c r="B4166" s="1" t="s">
        <v>2808</v>
      </c>
      <c r="C4166" s="3">
        <v>1.005E-2</v>
      </c>
      <c r="D4166" s="3">
        <v>2.01E-2</v>
      </c>
      <c r="E4166" s="3">
        <v>3.015E-2</v>
      </c>
      <c r="F4166" s="3">
        <v>4.02E-2</v>
      </c>
      <c r="G4166" s="3">
        <v>5.0250000000000003E-2</v>
      </c>
      <c r="H4166" s="3">
        <v>6.0299999999999999E-2</v>
      </c>
      <c r="I4166" s="3">
        <v>7.0349999999999996E-2</v>
      </c>
      <c r="J4166" s="3">
        <v>8.0399999999999999E-2</v>
      </c>
      <c r="K4166" s="3">
        <v>9.0450000000000003E-2</v>
      </c>
      <c r="L4166" s="3">
        <v>0.10050000000000001</v>
      </c>
    </row>
    <row r="4167" spans="1:12" ht="12.75">
      <c r="A4167" s="1">
        <f t="shared" si="122"/>
        <v>36667</v>
      </c>
      <c r="B4167" s="1" t="s">
        <v>2809</v>
      </c>
      <c r="C4167" s="3">
        <v>1.3049999999999999E-2</v>
      </c>
      <c r="D4167" s="3">
        <v>2.6099999999999998E-2</v>
      </c>
      <c r="E4167" s="3">
        <v>3.9150000000000004E-2</v>
      </c>
      <c r="F4167" s="3">
        <v>5.2199999999999996E-2</v>
      </c>
      <c r="G4167" s="3">
        <v>6.5250000000000002E-2</v>
      </c>
      <c r="H4167" s="3">
        <v>7.8300000000000008E-2</v>
      </c>
      <c r="I4167" s="3">
        <v>9.1350000000000001E-2</v>
      </c>
      <c r="J4167" s="3">
        <v>0.10439999999999999</v>
      </c>
      <c r="K4167" s="3">
        <v>0.11745</v>
      </c>
      <c r="L4167" s="3">
        <v>0.1305</v>
      </c>
    </row>
    <row r="4168" spans="1:12" ht="12.75">
      <c r="A4168" s="1">
        <f t="shared" si="122"/>
        <v>36668</v>
      </c>
      <c r="B4168" s="1" t="s">
        <v>2810</v>
      </c>
      <c r="C4168" s="3">
        <v>1.47E-2</v>
      </c>
      <c r="D4168" s="3">
        <v>2.9399999999999999E-2</v>
      </c>
      <c r="E4168" s="3">
        <v>4.41E-2</v>
      </c>
      <c r="F4168" s="3">
        <v>5.8799999999999998E-2</v>
      </c>
      <c r="G4168" s="3">
        <v>7.350000000000001E-2</v>
      </c>
      <c r="H4168" s="3">
        <v>8.8200000000000001E-2</v>
      </c>
      <c r="I4168" s="3">
        <v>0.10289999999999999</v>
      </c>
      <c r="J4168" s="3">
        <v>0.1176</v>
      </c>
      <c r="K4168" s="3">
        <v>0.1323</v>
      </c>
      <c r="L4168" s="3">
        <v>0.14700000000000002</v>
      </c>
    </row>
    <row r="4169" spans="1:12" ht="25.5">
      <c r="A4169" s="1">
        <f t="shared" si="122"/>
        <v>36669</v>
      </c>
      <c r="B4169" s="1" t="s">
        <v>2811</v>
      </c>
      <c r="C4169" s="3">
        <v>7.3349999999999999E-2</v>
      </c>
      <c r="D4169" s="3">
        <v>0.1467</v>
      </c>
      <c r="E4169" s="3">
        <v>0.22005</v>
      </c>
      <c r="F4169" s="3">
        <v>0.29339999999999999</v>
      </c>
      <c r="G4169" s="3">
        <v>0.36675000000000002</v>
      </c>
      <c r="H4169" s="3">
        <v>0.44009999999999999</v>
      </c>
      <c r="I4169" s="3">
        <v>0.51344999999999996</v>
      </c>
      <c r="J4169" s="3">
        <v>0.58679999999999999</v>
      </c>
      <c r="K4169" s="3">
        <v>0.66015000000000001</v>
      </c>
      <c r="L4169" s="3">
        <v>0.73350000000000004</v>
      </c>
    </row>
    <row r="4170" spans="1:12" ht="12.75">
      <c r="A4170" s="1">
        <f t="shared" si="122"/>
        <v>36670</v>
      </c>
      <c r="B4170" s="1" t="s">
        <v>2812</v>
      </c>
      <c r="C4170" s="3">
        <v>1.035E-2</v>
      </c>
      <c r="D4170" s="3">
        <v>2.07E-2</v>
      </c>
      <c r="E4170" s="3">
        <v>3.1050000000000001E-2</v>
      </c>
      <c r="F4170" s="3">
        <v>4.1399999999999999E-2</v>
      </c>
      <c r="G4170" s="3">
        <v>5.1750000000000004E-2</v>
      </c>
      <c r="H4170" s="3">
        <v>6.2100000000000002E-2</v>
      </c>
      <c r="I4170" s="3">
        <v>7.2450000000000001E-2</v>
      </c>
      <c r="J4170" s="3">
        <v>8.2799999999999999E-2</v>
      </c>
      <c r="K4170" s="3">
        <v>9.3150000000000011E-2</v>
      </c>
      <c r="L4170" s="3">
        <v>0.10350000000000001</v>
      </c>
    </row>
    <row r="4171" spans="1:12" ht="12.75">
      <c r="A4171" s="1">
        <f t="shared" si="122"/>
        <v>36671</v>
      </c>
      <c r="B4171" s="1" t="s">
        <v>2813</v>
      </c>
      <c r="C4171" s="3">
        <v>3.5400000000000001E-2</v>
      </c>
      <c r="D4171" s="3">
        <v>7.0800000000000002E-2</v>
      </c>
      <c r="E4171" s="3">
        <v>0.1062</v>
      </c>
      <c r="F4171" s="3">
        <v>0.1416</v>
      </c>
      <c r="G4171" s="3">
        <v>0.17699999999999999</v>
      </c>
      <c r="H4171" s="3">
        <v>0.21240000000000001</v>
      </c>
      <c r="I4171" s="3">
        <v>0.24780000000000002</v>
      </c>
      <c r="J4171" s="3">
        <v>0.28320000000000001</v>
      </c>
      <c r="K4171" s="3">
        <v>0.31859999999999999</v>
      </c>
      <c r="L4171" s="3">
        <v>0.35399999999999998</v>
      </c>
    </row>
    <row r="4172" spans="1:12" ht="12.75">
      <c r="A4172" s="1">
        <f t="shared" si="122"/>
        <v>36672</v>
      </c>
      <c r="B4172" s="1" t="s">
        <v>2814</v>
      </c>
      <c r="C4172" s="3">
        <v>0.1668</v>
      </c>
      <c r="D4172" s="3">
        <v>0.33360000000000001</v>
      </c>
      <c r="E4172" s="3">
        <v>0.50039999999999996</v>
      </c>
      <c r="F4172" s="3">
        <v>0.66720000000000002</v>
      </c>
      <c r="G4172" s="3">
        <v>0.83400000000000007</v>
      </c>
      <c r="H4172" s="3">
        <v>1.0007999999999999</v>
      </c>
      <c r="I4172" s="3">
        <v>1.1676</v>
      </c>
      <c r="J4172" s="3">
        <v>1.3344</v>
      </c>
      <c r="K4172" s="3">
        <v>1.5011999999999999</v>
      </c>
      <c r="L4172" s="3">
        <v>1.6680000000000001</v>
      </c>
    </row>
    <row r="4173" spans="1:12" ht="25.5">
      <c r="A4173" s="1">
        <f t="shared" si="122"/>
        <v>36673</v>
      </c>
      <c r="B4173" s="1" t="s">
        <v>2815</v>
      </c>
      <c r="C4173" s="3">
        <v>8.6699999999999999E-2</v>
      </c>
      <c r="D4173" s="3">
        <v>0.1734</v>
      </c>
      <c r="E4173" s="3">
        <v>0.2601</v>
      </c>
      <c r="F4173" s="3">
        <v>0.3468</v>
      </c>
      <c r="G4173" s="3">
        <v>0.4335</v>
      </c>
      <c r="H4173" s="3">
        <v>0.5202</v>
      </c>
      <c r="I4173" s="3">
        <v>0.6069</v>
      </c>
      <c r="J4173" s="3">
        <v>0.69359999999999999</v>
      </c>
      <c r="K4173" s="3">
        <v>0.78029999999999999</v>
      </c>
      <c r="L4173" s="3">
        <v>0.86699999999999999</v>
      </c>
    </row>
    <row r="4174" spans="1:12" ht="12.75">
      <c r="A4174" s="1">
        <f t="shared" si="122"/>
        <v>36674</v>
      </c>
      <c r="B4174" s="1" t="s">
        <v>2816</v>
      </c>
      <c r="C4174" s="3">
        <v>1.44E-2</v>
      </c>
      <c r="D4174" s="3">
        <v>2.8799999999999999E-2</v>
      </c>
      <c r="E4174" s="3">
        <v>4.3200000000000002E-2</v>
      </c>
      <c r="F4174" s="3">
        <v>5.7599999999999998E-2</v>
      </c>
      <c r="G4174" s="3">
        <v>7.2000000000000008E-2</v>
      </c>
      <c r="H4174" s="3">
        <v>8.6400000000000005E-2</v>
      </c>
      <c r="I4174" s="3">
        <v>0.1008</v>
      </c>
      <c r="J4174" s="3">
        <v>0.1152</v>
      </c>
      <c r="K4174" s="3">
        <v>0.12959999999999999</v>
      </c>
      <c r="L4174" s="3">
        <v>0.14400000000000002</v>
      </c>
    </row>
    <row r="4175" spans="1:12" ht="25.5">
      <c r="A4175" s="1">
        <f t="shared" ref="A4175:A4238" si="123">A4174+1</f>
        <v>36675</v>
      </c>
      <c r="B4175" s="1" t="s">
        <v>2817</v>
      </c>
      <c r="C4175" s="3">
        <v>6.7499999999999991E-3</v>
      </c>
      <c r="D4175" s="3">
        <v>1.3499999999999998E-2</v>
      </c>
      <c r="E4175" s="3">
        <v>2.0250000000000001E-2</v>
      </c>
      <c r="F4175" s="3">
        <v>2.6999999999999996E-2</v>
      </c>
      <c r="G4175" s="3">
        <v>3.3750000000000002E-2</v>
      </c>
      <c r="H4175" s="3">
        <v>4.0500000000000001E-2</v>
      </c>
      <c r="I4175" s="3">
        <v>4.725E-2</v>
      </c>
      <c r="J4175" s="3">
        <v>5.3999999999999992E-2</v>
      </c>
      <c r="K4175" s="3">
        <v>6.0749999999999998E-2</v>
      </c>
      <c r="L4175" s="3">
        <v>6.7500000000000004E-2</v>
      </c>
    </row>
    <row r="4176" spans="1:12" ht="25.5">
      <c r="A4176" s="1">
        <f t="shared" si="123"/>
        <v>36676</v>
      </c>
      <c r="B4176" s="1" t="s">
        <v>2818</v>
      </c>
      <c r="C4176" s="3">
        <v>6.8999999999999999E-3</v>
      </c>
      <c r="D4176" s="3">
        <v>1.38E-2</v>
      </c>
      <c r="E4176" s="3">
        <v>2.07E-2</v>
      </c>
      <c r="F4176" s="3">
        <v>2.76E-2</v>
      </c>
      <c r="G4176" s="3">
        <v>3.4500000000000003E-2</v>
      </c>
      <c r="H4176" s="3">
        <v>4.1399999999999999E-2</v>
      </c>
      <c r="I4176" s="3">
        <v>4.8299999999999996E-2</v>
      </c>
      <c r="J4176" s="3">
        <v>5.5199999999999999E-2</v>
      </c>
      <c r="K4176" s="3">
        <v>6.2100000000000002E-2</v>
      </c>
      <c r="L4176" s="3">
        <v>6.9000000000000006E-2</v>
      </c>
    </row>
    <row r="4177" spans="1:12" ht="25.5">
      <c r="A4177" s="1">
        <f t="shared" si="123"/>
        <v>36677</v>
      </c>
      <c r="B4177" s="1" t="s">
        <v>2819</v>
      </c>
      <c r="C4177" s="3">
        <v>1.11E-2</v>
      </c>
      <c r="D4177" s="3">
        <v>2.2200000000000001E-2</v>
      </c>
      <c r="E4177" s="3">
        <v>3.3300000000000003E-2</v>
      </c>
      <c r="F4177" s="3">
        <v>4.4400000000000002E-2</v>
      </c>
      <c r="G4177" s="3">
        <v>5.5499999999999994E-2</v>
      </c>
      <c r="H4177" s="3">
        <v>6.6600000000000006E-2</v>
      </c>
      <c r="I4177" s="3">
        <v>7.7699999999999991E-2</v>
      </c>
      <c r="J4177" s="3">
        <v>8.8800000000000004E-2</v>
      </c>
      <c r="K4177" s="3">
        <v>9.9900000000000017E-2</v>
      </c>
      <c r="L4177" s="3">
        <v>0.11099999999999999</v>
      </c>
    </row>
    <row r="4178" spans="1:12" ht="12.75">
      <c r="A4178" s="1">
        <f t="shared" si="123"/>
        <v>36678</v>
      </c>
      <c r="B4178" s="1" t="s">
        <v>2820</v>
      </c>
      <c r="C4178" s="3">
        <v>5.4600000000000003E-2</v>
      </c>
      <c r="D4178" s="3">
        <v>0.10920000000000001</v>
      </c>
      <c r="E4178" s="3">
        <v>0.1638</v>
      </c>
      <c r="F4178" s="3">
        <v>0.21840000000000001</v>
      </c>
      <c r="G4178" s="3">
        <v>0.27300000000000002</v>
      </c>
      <c r="H4178" s="3">
        <v>0.3276</v>
      </c>
      <c r="I4178" s="3">
        <v>0.38220000000000004</v>
      </c>
      <c r="J4178" s="3">
        <v>0.43680000000000002</v>
      </c>
      <c r="K4178" s="3">
        <v>0.4914</v>
      </c>
      <c r="L4178" s="3">
        <v>0.54600000000000004</v>
      </c>
    </row>
    <row r="4179" spans="1:12" ht="25.5">
      <c r="A4179" s="1">
        <f t="shared" si="123"/>
        <v>36679</v>
      </c>
      <c r="B4179" s="1" t="s">
        <v>2821</v>
      </c>
      <c r="C4179" s="3">
        <v>0.12945000000000001</v>
      </c>
      <c r="D4179" s="3">
        <v>0.25890000000000002</v>
      </c>
      <c r="E4179" s="3">
        <v>0.38835000000000003</v>
      </c>
      <c r="F4179" s="3">
        <v>0.51780000000000004</v>
      </c>
      <c r="G4179" s="3">
        <v>0.64724999999999999</v>
      </c>
      <c r="H4179" s="3">
        <v>0.77670000000000006</v>
      </c>
      <c r="I4179" s="3">
        <v>0.90615000000000001</v>
      </c>
      <c r="J4179" s="3">
        <v>1.0356000000000001</v>
      </c>
      <c r="K4179" s="3">
        <v>1.1650499999999999</v>
      </c>
      <c r="L4179" s="3">
        <v>1.2945</v>
      </c>
    </row>
    <row r="4180" spans="1:12" ht="25.5">
      <c r="A4180" s="1">
        <f t="shared" si="123"/>
        <v>36680</v>
      </c>
      <c r="B4180" s="1" t="s">
        <v>2822</v>
      </c>
      <c r="C4180" s="3">
        <v>2.2949999999999998E-2</v>
      </c>
      <c r="D4180" s="3">
        <v>4.5899999999999996E-2</v>
      </c>
      <c r="E4180" s="3">
        <v>6.8850000000000008E-2</v>
      </c>
      <c r="F4180" s="3">
        <v>9.1799999999999993E-2</v>
      </c>
      <c r="G4180" s="3">
        <v>0.11474999999999999</v>
      </c>
      <c r="H4180" s="3">
        <v>0.13770000000000002</v>
      </c>
      <c r="I4180" s="3">
        <v>0.16065000000000002</v>
      </c>
      <c r="J4180" s="3">
        <v>0.18359999999999999</v>
      </c>
      <c r="K4180" s="3">
        <v>0.20654999999999998</v>
      </c>
      <c r="L4180" s="3">
        <v>0.22949999999999998</v>
      </c>
    </row>
    <row r="4181" spans="1:12" ht="38.25">
      <c r="A4181" s="1">
        <f t="shared" si="123"/>
        <v>36681</v>
      </c>
      <c r="B4181" s="1" t="s">
        <v>2823</v>
      </c>
      <c r="C4181" s="3">
        <v>0.25305</v>
      </c>
      <c r="D4181" s="3">
        <v>0.50609999999999999</v>
      </c>
      <c r="E4181" s="3">
        <v>0.75914999999999999</v>
      </c>
      <c r="F4181" s="3">
        <v>1.0122</v>
      </c>
      <c r="G4181" s="3">
        <v>1.26525</v>
      </c>
      <c r="H4181" s="3">
        <v>1.5183</v>
      </c>
      <c r="I4181" s="3">
        <v>1.77135</v>
      </c>
      <c r="J4181" s="3">
        <v>2.0244</v>
      </c>
      <c r="K4181" s="3">
        <v>2.27745</v>
      </c>
      <c r="L4181" s="3">
        <v>2.5305</v>
      </c>
    </row>
    <row r="4182" spans="1:12" ht="12.75">
      <c r="A4182" s="1">
        <f t="shared" si="123"/>
        <v>36682</v>
      </c>
      <c r="B4182" s="1" t="s">
        <v>2824</v>
      </c>
      <c r="C4182" s="3">
        <v>5.5050000000000002E-2</v>
      </c>
      <c r="D4182" s="3">
        <v>0.1101</v>
      </c>
      <c r="E4182" s="3">
        <v>0.16515000000000002</v>
      </c>
      <c r="F4182" s="3">
        <v>0.22020000000000001</v>
      </c>
      <c r="G4182" s="3">
        <v>0.27524999999999999</v>
      </c>
      <c r="H4182" s="3">
        <v>0.33030000000000004</v>
      </c>
      <c r="I4182" s="3">
        <v>0.38535000000000003</v>
      </c>
      <c r="J4182" s="3">
        <v>0.44040000000000001</v>
      </c>
      <c r="K4182" s="3">
        <v>0.49544999999999995</v>
      </c>
      <c r="L4182" s="3">
        <v>0.55049999999999999</v>
      </c>
    </row>
    <row r="4183" spans="1:12" ht="12.75">
      <c r="A4183" s="1">
        <f t="shared" si="123"/>
        <v>36683</v>
      </c>
      <c r="B4183" s="1" t="s">
        <v>2825</v>
      </c>
      <c r="C4183" s="3">
        <v>9.509999999999999E-2</v>
      </c>
      <c r="D4183" s="3">
        <v>0.19019999999999998</v>
      </c>
      <c r="E4183" s="3">
        <v>0.2853</v>
      </c>
      <c r="F4183" s="3">
        <v>0.38039999999999996</v>
      </c>
      <c r="G4183" s="3">
        <v>0.47550000000000003</v>
      </c>
      <c r="H4183" s="3">
        <v>0.5706</v>
      </c>
      <c r="I4183" s="3">
        <v>0.66569999999999996</v>
      </c>
      <c r="J4183" s="3">
        <v>0.76079999999999992</v>
      </c>
      <c r="K4183" s="3">
        <v>0.85589999999999999</v>
      </c>
      <c r="L4183" s="3">
        <v>0.95100000000000007</v>
      </c>
    </row>
    <row r="4184" spans="1:12" ht="12.75">
      <c r="A4184" s="1">
        <f t="shared" si="123"/>
        <v>36684</v>
      </c>
      <c r="B4184" s="1" t="s">
        <v>2826</v>
      </c>
      <c r="C4184" s="3">
        <v>1.635E-2</v>
      </c>
      <c r="D4184" s="3">
        <v>3.27E-2</v>
      </c>
      <c r="E4184" s="3">
        <v>4.9049999999999996E-2</v>
      </c>
      <c r="F4184" s="3">
        <v>6.54E-2</v>
      </c>
      <c r="G4184" s="3">
        <v>8.1750000000000003E-2</v>
      </c>
      <c r="H4184" s="3">
        <v>9.8099999999999993E-2</v>
      </c>
      <c r="I4184" s="3">
        <v>0.11445000000000001</v>
      </c>
      <c r="J4184" s="3">
        <v>0.1308</v>
      </c>
      <c r="K4184" s="3">
        <v>0.14715</v>
      </c>
      <c r="L4184" s="3">
        <v>0.16350000000000001</v>
      </c>
    </row>
    <row r="4185" spans="1:12" ht="25.5">
      <c r="A4185" s="1">
        <f t="shared" si="123"/>
        <v>36685</v>
      </c>
      <c r="B4185" s="1" t="s">
        <v>2827</v>
      </c>
      <c r="C4185" s="3">
        <v>3.8099999999999995E-2</v>
      </c>
      <c r="D4185" s="3">
        <v>7.619999999999999E-2</v>
      </c>
      <c r="E4185" s="3">
        <v>0.11430000000000001</v>
      </c>
      <c r="F4185" s="3">
        <v>0.15239999999999998</v>
      </c>
      <c r="G4185" s="3">
        <v>0.1905</v>
      </c>
      <c r="H4185" s="3">
        <v>0.22860000000000003</v>
      </c>
      <c r="I4185" s="3">
        <v>0.26670000000000005</v>
      </c>
      <c r="J4185" s="3">
        <v>0.30479999999999996</v>
      </c>
      <c r="K4185" s="3">
        <v>0.34289999999999998</v>
      </c>
      <c r="L4185" s="3">
        <v>0.38100000000000001</v>
      </c>
    </row>
    <row r="4186" spans="1:12" ht="25.5">
      <c r="A4186" s="1">
        <f t="shared" si="123"/>
        <v>36686</v>
      </c>
      <c r="B4186" s="1" t="s">
        <v>2828</v>
      </c>
      <c r="C4186" s="3">
        <v>6.1950000000000005E-2</v>
      </c>
      <c r="D4186" s="3">
        <v>0.12390000000000001</v>
      </c>
      <c r="E4186" s="3">
        <v>0.18584999999999999</v>
      </c>
      <c r="F4186" s="3">
        <v>0.24780000000000002</v>
      </c>
      <c r="G4186" s="3">
        <v>0.30974999999999997</v>
      </c>
      <c r="H4186" s="3">
        <v>0.37169999999999997</v>
      </c>
      <c r="I4186" s="3">
        <v>0.43365000000000004</v>
      </c>
      <c r="J4186" s="3">
        <v>0.49560000000000004</v>
      </c>
      <c r="K4186" s="3">
        <v>0.55754999999999999</v>
      </c>
      <c r="L4186" s="3">
        <v>0.61949999999999994</v>
      </c>
    </row>
    <row r="4187" spans="1:12" ht="12.75">
      <c r="A4187" s="1">
        <f t="shared" si="123"/>
        <v>36687</v>
      </c>
      <c r="B4187" s="1" t="s">
        <v>2829</v>
      </c>
      <c r="C4187" s="3">
        <v>3.8099999999999995E-2</v>
      </c>
      <c r="D4187" s="3">
        <v>7.619999999999999E-2</v>
      </c>
      <c r="E4187" s="3">
        <v>0.11430000000000001</v>
      </c>
      <c r="F4187" s="3">
        <v>0.15239999999999998</v>
      </c>
      <c r="G4187" s="3">
        <v>0.1905</v>
      </c>
      <c r="H4187" s="3">
        <v>0.22860000000000003</v>
      </c>
      <c r="I4187" s="3">
        <v>0.26670000000000005</v>
      </c>
      <c r="J4187" s="3">
        <v>0.30479999999999996</v>
      </c>
      <c r="K4187" s="3">
        <v>0.34289999999999998</v>
      </c>
      <c r="L4187" s="3">
        <v>0.38100000000000001</v>
      </c>
    </row>
    <row r="4188" spans="1:12" ht="12.75">
      <c r="A4188" s="1">
        <f t="shared" si="123"/>
        <v>36688</v>
      </c>
      <c r="B4188" s="1" t="s">
        <v>2830</v>
      </c>
      <c r="C4188" s="3">
        <v>4.02E-2</v>
      </c>
      <c r="D4188" s="3">
        <v>8.0399999999999999E-2</v>
      </c>
      <c r="E4188" s="3">
        <v>0.1206</v>
      </c>
      <c r="F4188" s="3">
        <v>0.1608</v>
      </c>
      <c r="G4188" s="3">
        <v>0.20100000000000001</v>
      </c>
      <c r="H4188" s="3">
        <v>0.2412</v>
      </c>
      <c r="I4188" s="3">
        <v>0.28139999999999998</v>
      </c>
      <c r="J4188" s="3">
        <v>0.3216</v>
      </c>
      <c r="K4188" s="3">
        <v>0.36180000000000001</v>
      </c>
      <c r="L4188" s="3">
        <v>0.40200000000000002</v>
      </c>
    </row>
    <row r="4189" spans="1:12" ht="12.75">
      <c r="A4189" s="1">
        <f t="shared" si="123"/>
        <v>36689</v>
      </c>
      <c r="B4189" s="1" t="s">
        <v>2831</v>
      </c>
      <c r="C4189" s="3">
        <v>8.0999999999999996E-3</v>
      </c>
      <c r="D4189" s="3">
        <v>1.6199999999999999E-2</v>
      </c>
      <c r="E4189" s="3">
        <v>2.4299999999999999E-2</v>
      </c>
      <c r="F4189" s="3">
        <v>3.2399999999999998E-2</v>
      </c>
      <c r="G4189" s="3">
        <v>4.0500000000000001E-2</v>
      </c>
      <c r="H4189" s="3">
        <v>4.8599999999999997E-2</v>
      </c>
      <c r="I4189" s="3">
        <v>5.67E-2</v>
      </c>
      <c r="J4189" s="3">
        <v>6.4799999999999996E-2</v>
      </c>
      <c r="K4189" s="3">
        <v>7.2899999999999993E-2</v>
      </c>
      <c r="L4189" s="3">
        <v>8.1000000000000003E-2</v>
      </c>
    </row>
    <row r="4190" spans="1:12" ht="12.75">
      <c r="A4190" s="1">
        <f t="shared" si="123"/>
        <v>36690</v>
      </c>
      <c r="B4190" s="5" t="s">
        <v>2832</v>
      </c>
      <c r="C4190" s="3">
        <v>0.15720000000000001</v>
      </c>
      <c r="D4190" s="3">
        <v>0.31440000000000001</v>
      </c>
      <c r="E4190" s="3">
        <v>0.47160000000000002</v>
      </c>
      <c r="F4190" s="3">
        <v>0.62880000000000003</v>
      </c>
      <c r="G4190" s="3">
        <v>0.78600000000000003</v>
      </c>
      <c r="H4190" s="3">
        <v>0.94320000000000004</v>
      </c>
      <c r="I4190" s="3">
        <v>1.1004</v>
      </c>
      <c r="J4190" s="3">
        <v>1.2576000000000001</v>
      </c>
      <c r="K4190" s="3">
        <v>1.4148000000000001</v>
      </c>
      <c r="L4190" s="3">
        <v>1.5720000000000001</v>
      </c>
    </row>
    <row r="4191" spans="1:12" ht="12.75">
      <c r="A4191" s="1">
        <f t="shared" si="123"/>
        <v>36691</v>
      </c>
      <c r="B4191" s="5" t="s">
        <v>2833</v>
      </c>
      <c r="C4191" s="3">
        <v>0.19695000000000001</v>
      </c>
      <c r="D4191" s="3">
        <v>0.39390000000000003</v>
      </c>
      <c r="E4191" s="3">
        <v>0.59084999999999999</v>
      </c>
      <c r="F4191" s="3">
        <v>0.78780000000000006</v>
      </c>
      <c r="G4191" s="3">
        <v>0.98475000000000001</v>
      </c>
      <c r="H4191" s="3">
        <v>1.1817</v>
      </c>
      <c r="I4191" s="3">
        <v>1.3786499999999999</v>
      </c>
      <c r="J4191" s="3">
        <v>1.5756000000000001</v>
      </c>
      <c r="K4191" s="3">
        <v>1.7725499999999998</v>
      </c>
      <c r="L4191" s="3">
        <v>1.9695</v>
      </c>
    </row>
    <row r="4192" spans="1:12" ht="12.75">
      <c r="A4192" s="1">
        <f t="shared" si="123"/>
        <v>36692</v>
      </c>
      <c r="B4192" s="5" t="s">
        <v>2834</v>
      </c>
      <c r="C4192" s="3">
        <v>0.25334999999999996</v>
      </c>
      <c r="D4192" s="3">
        <v>0.50669999999999993</v>
      </c>
      <c r="E4192" s="3">
        <v>0.76005000000000011</v>
      </c>
      <c r="F4192" s="3">
        <v>1.0133999999999999</v>
      </c>
      <c r="G4192" s="3">
        <v>1.26675</v>
      </c>
      <c r="H4192" s="3">
        <v>1.5201000000000002</v>
      </c>
      <c r="I4192" s="3">
        <v>1.77345</v>
      </c>
      <c r="J4192" s="3">
        <v>2.0267999999999997</v>
      </c>
      <c r="K4192" s="3">
        <v>2.2801499999999999</v>
      </c>
      <c r="L4192" s="3">
        <v>2.5335000000000001</v>
      </c>
    </row>
    <row r="4193" spans="1:12" ht="12.75">
      <c r="A4193" s="1">
        <f t="shared" si="123"/>
        <v>36693</v>
      </c>
      <c r="B4193" s="5" t="s">
        <v>2835</v>
      </c>
      <c r="C4193" s="3">
        <v>0.2334</v>
      </c>
      <c r="D4193" s="3">
        <v>0.46679999999999999</v>
      </c>
      <c r="E4193" s="3">
        <v>0.70019999999999993</v>
      </c>
      <c r="F4193" s="3">
        <v>0.93359999999999999</v>
      </c>
      <c r="G4193" s="3">
        <v>1.167</v>
      </c>
      <c r="H4193" s="3">
        <v>1.4003999999999999</v>
      </c>
      <c r="I4193" s="3">
        <v>1.6337999999999999</v>
      </c>
      <c r="J4193" s="3">
        <v>1.8672</v>
      </c>
      <c r="K4193" s="3">
        <v>2.1006</v>
      </c>
      <c r="L4193" s="3">
        <v>2.3340000000000001</v>
      </c>
    </row>
    <row r="4194" spans="1:12" ht="12.75">
      <c r="A4194" s="1">
        <f t="shared" si="123"/>
        <v>36694</v>
      </c>
      <c r="B4194" s="5" t="s">
        <v>2836</v>
      </c>
      <c r="C4194" s="3">
        <v>0.21615000000000001</v>
      </c>
      <c r="D4194" s="3">
        <v>0.43230000000000002</v>
      </c>
      <c r="E4194" s="3">
        <v>0.64844999999999997</v>
      </c>
      <c r="F4194" s="3">
        <v>0.86460000000000004</v>
      </c>
      <c r="G4194" s="3">
        <v>1.0807500000000001</v>
      </c>
      <c r="H4194" s="3">
        <v>1.2968999999999999</v>
      </c>
      <c r="I4194" s="3">
        <v>1.5130499999999998</v>
      </c>
      <c r="J4194" s="3">
        <v>1.7292000000000001</v>
      </c>
      <c r="K4194" s="3">
        <v>1.9453499999999999</v>
      </c>
      <c r="L4194" s="3">
        <v>2.1615000000000002</v>
      </c>
    </row>
    <row r="4195" spans="1:12" ht="12.75">
      <c r="A4195" s="1">
        <f t="shared" si="123"/>
        <v>36695</v>
      </c>
      <c r="B4195" s="5" t="s">
        <v>2837</v>
      </c>
      <c r="C4195" s="3">
        <v>0.3861</v>
      </c>
      <c r="D4195" s="3">
        <v>0.7722</v>
      </c>
      <c r="E4195" s="3">
        <v>1.1583000000000001</v>
      </c>
      <c r="F4195" s="3">
        <v>1.5444</v>
      </c>
      <c r="G4195" s="3">
        <v>1.9304999999999999</v>
      </c>
      <c r="H4195" s="3">
        <v>2.3166000000000002</v>
      </c>
      <c r="I4195" s="3">
        <v>2.7027000000000001</v>
      </c>
      <c r="J4195" s="3">
        <v>3.0888</v>
      </c>
      <c r="K4195" s="3">
        <v>3.4749000000000003</v>
      </c>
      <c r="L4195" s="3">
        <v>3.8609999999999998</v>
      </c>
    </row>
    <row r="4196" spans="1:12" ht="51">
      <c r="A4196" s="1">
        <f t="shared" si="123"/>
        <v>36696</v>
      </c>
      <c r="B4196" s="5" t="s">
        <v>2838</v>
      </c>
      <c r="C4196" s="3">
        <v>0.54225000000000001</v>
      </c>
      <c r="D4196" s="3">
        <v>1.0845</v>
      </c>
      <c r="E4196" s="3">
        <v>1.6267499999999999</v>
      </c>
      <c r="F4196" s="3">
        <v>2.169</v>
      </c>
      <c r="G4196" s="3">
        <v>2.7112500000000002</v>
      </c>
      <c r="H4196" s="3">
        <v>3.2534999999999998</v>
      </c>
      <c r="I4196" s="3">
        <v>3.79575</v>
      </c>
      <c r="J4196" s="3">
        <v>4.3380000000000001</v>
      </c>
      <c r="K4196" s="3">
        <v>4.8802500000000002</v>
      </c>
      <c r="L4196" s="3">
        <v>5.4225000000000003</v>
      </c>
    </row>
    <row r="4197" spans="1:12" ht="12.75">
      <c r="A4197" s="1">
        <f t="shared" si="123"/>
        <v>36697</v>
      </c>
      <c r="B4197" s="5" t="s">
        <v>2839</v>
      </c>
      <c r="C4197" s="3">
        <v>0.3024</v>
      </c>
      <c r="D4197" s="3">
        <v>0.6048</v>
      </c>
      <c r="E4197" s="3">
        <v>0.90720000000000001</v>
      </c>
      <c r="F4197" s="3">
        <v>1.2096</v>
      </c>
      <c r="G4197" s="3">
        <v>1.512</v>
      </c>
      <c r="H4197" s="3">
        <v>1.8144</v>
      </c>
      <c r="I4197" s="3">
        <v>2.1168</v>
      </c>
      <c r="J4197" s="3">
        <v>2.4192</v>
      </c>
      <c r="K4197" s="3">
        <v>2.7216</v>
      </c>
      <c r="L4197" s="3">
        <v>3.024</v>
      </c>
    </row>
    <row r="4198" spans="1:12" ht="12.75">
      <c r="A4198" s="1">
        <f t="shared" si="123"/>
        <v>36698</v>
      </c>
      <c r="B4198" s="5" t="s">
        <v>2840</v>
      </c>
      <c r="C4198" s="3">
        <v>0.15675</v>
      </c>
      <c r="D4198" s="3">
        <v>0.3135</v>
      </c>
      <c r="E4198" s="3">
        <v>0.47025</v>
      </c>
      <c r="F4198" s="3">
        <v>0.627</v>
      </c>
      <c r="G4198" s="3">
        <v>0.78374999999999995</v>
      </c>
      <c r="H4198" s="3">
        <v>0.9405</v>
      </c>
      <c r="I4198" s="3">
        <v>1.0972500000000001</v>
      </c>
      <c r="J4198" s="3">
        <v>1.254</v>
      </c>
      <c r="K4198" s="3">
        <v>1.4107499999999999</v>
      </c>
      <c r="L4198" s="3">
        <v>1.5674999999999999</v>
      </c>
    </row>
    <row r="4199" spans="1:12" ht="12.75">
      <c r="A4199" s="1">
        <f t="shared" si="123"/>
        <v>36699</v>
      </c>
      <c r="B4199" s="5" t="s">
        <v>2841</v>
      </c>
      <c r="C4199" s="3">
        <v>0.52424999999999999</v>
      </c>
      <c r="D4199" s="3">
        <v>1.0485</v>
      </c>
      <c r="E4199" s="3">
        <v>1.5727500000000001</v>
      </c>
      <c r="F4199" s="3">
        <v>2.097</v>
      </c>
      <c r="G4199" s="3">
        <v>2.6212499999999999</v>
      </c>
      <c r="H4199" s="3">
        <v>3.1455000000000002</v>
      </c>
      <c r="I4199" s="3">
        <v>3.6697499999999996</v>
      </c>
      <c r="J4199" s="3">
        <v>4.194</v>
      </c>
      <c r="K4199" s="3">
        <v>4.7182500000000003</v>
      </c>
      <c r="L4199" s="3">
        <v>5.2424999999999997</v>
      </c>
    </row>
    <row r="4200" spans="1:12" ht="12.75">
      <c r="A4200" s="1">
        <f t="shared" si="123"/>
        <v>36700</v>
      </c>
      <c r="B4200" s="5" t="s">
        <v>2842</v>
      </c>
      <c r="C4200" s="3">
        <v>0.31424999999999997</v>
      </c>
      <c r="D4200" s="3">
        <v>0.62849999999999995</v>
      </c>
      <c r="E4200" s="3">
        <v>0.94274999999999998</v>
      </c>
      <c r="F4200" s="3">
        <v>1.2569999999999999</v>
      </c>
      <c r="G4200" s="3">
        <v>1.57125</v>
      </c>
      <c r="H4200" s="3">
        <v>1.8855</v>
      </c>
      <c r="I4200" s="3">
        <v>2.1997499999999999</v>
      </c>
      <c r="J4200" s="3">
        <v>2.5139999999999998</v>
      </c>
      <c r="K4200" s="3">
        <v>2.8282499999999997</v>
      </c>
      <c r="L4200" s="3">
        <v>3.1425000000000001</v>
      </c>
    </row>
    <row r="4201" spans="1:12" ht="12.75">
      <c r="A4201" s="1">
        <f t="shared" si="123"/>
        <v>36701</v>
      </c>
      <c r="B4201" s="5" t="s">
        <v>2843</v>
      </c>
      <c r="C4201" s="3">
        <v>0.61049999999999993</v>
      </c>
      <c r="D4201" s="3">
        <v>1.2209999999999999</v>
      </c>
      <c r="E4201" s="3">
        <v>1.8315000000000001</v>
      </c>
      <c r="F4201" s="3">
        <v>2.4419999999999997</v>
      </c>
      <c r="G4201" s="3">
        <v>3.0525000000000002</v>
      </c>
      <c r="H4201" s="3">
        <v>3.6630000000000003</v>
      </c>
      <c r="I4201" s="3">
        <v>4.2735000000000003</v>
      </c>
      <c r="J4201" s="3">
        <v>4.8839999999999995</v>
      </c>
      <c r="K4201" s="3">
        <v>5.4944999999999995</v>
      </c>
      <c r="L4201" s="3">
        <v>6.1050000000000004</v>
      </c>
    </row>
    <row r="4202" spans="1:12" ht="12.75">
      <c r="A4202" s="1">
        <f t="shared" si="123"/>
        <v>36702</v>
      </c>
      <c r="B4202" s="5" t="s">
        <v>2844</v>
      </c>
      <c r="C4202" s="3">
        <v>0.15525</v>
      </c>
      <c r="D4202" s="3">
        <v>0.3105</v>
      </c>
      <c r="E4202" s="3">
        <v>0.46575</v>
      </c>
      <c r="F4202" s="3">
        <v>0.621</v>
      </c>
      <c r="G4202" s="3">
        <v>0.77624999999999988</v>
      </c>
      <c r="H4202" s="3">
        <v>0.93149999999999999</v>
      </c>
      <c r="I4202" s="3">
        <v>1.0867500000000001</v>
      </c>
      <c r="J4202" s="3">
        <v>1.242</v>
      </c>
      <c r="K4202" s="3">
        <v>1.3972500000000001</v>
      </c>
      <c r="L4202" s="3">
        <v>1.5524999999999998</v>
      </c>
    </row>
    <row r="4203" spans="1:12" ht="12.75">
      <c r="A4203" s="1">
        <f t="shared" si="123"/>
        <v>36703</v>
      </c>
      <c r="B4203" s="5" t="s">
        <v>2845</v>
      </c>
      <c r="C4203" s="3">
        <v>0.13200000000000001</v>
      </c>
      <c r="D4203" s="3">
        <v>0.26400000000000001</v>
      </c>
      <c r="E4203" s="3">
        <v>0.39600000000000002</v>
      </c>
      <c r="F4203" s="3">
        <v>0.52800000000000002</v>
      </c>
      <c r="G4203" s="3">
        <v>0.66</v>
      </c>
      <c r="H4203" s="3">
        <v>0.79200000000000004</v>
      </c>
      <c r="I4203" s="3">
        <v>0.92399999999999993</v>
      </c>
      <c r="J4203" s="3">
        <v>1.056</v>
      </c>
      <c r="K4203" s="3">
        <v>1.1880000000000002</v>
      </c>
      <c r="L4203" s="3">
        <v>1.32</v>
      </c>
    </row>
    <row r="4204" spans="1:12" ht="12.75">
      <c r="A4204" s="1">
        <f t="shared" si="123"/>
        <v>36704</v>
      </c>
      <c r="B4204" s="5" t="s">
        <v>2846</v>
      </c>
      <c r="C4204" s="3">
        <v>0.35775000000000001</v>
      </c>
      <c r="D4204" s="3">
        <v>0.71550000000000002</v>
      </c>
      <c r="E4204" s="3">
        <v>1.07325</v>
      </c>
      <c r="F4204" s="3">
        <v>1.431</v>
      </c>
      <c r="G4204" s="3">
        <v>1.7887499999999998</v>
      </c>
      <c r="H4204" s="3">
        <v>2.1465000000000001</v>
      </c>
      <c r="I4204" s="3">
        <v>2.5042499999999999</v>
      </c>
      <c r="J4204" s="3">
        <v>2.8620000000000001</v>
      </c>
      <c r="K4204" s="3">
        <v>3.2197500000000003</v>
      </c>
      <c r="L4204" s="3">
        <v>3.5774999999999997</v>
      </c>
    </row>
    <row r="4205" spans="1:12" ht="63.75">
      <c r="A4205" s="1">
        <f t="shared" si="123"/>
        <v>36705</v>
      </c>
      <c r="B4205" s="5" t="s">
        <v>2847</v>
      </c>
      <c r="C4205" s="3">
        <v>0.12795000000000001</v>
      </c>
      <c r="D4205" s="3">
        <v>0.25590000000000002</v>
      </c>
      <c r="E4205" s="3">
        <v>0.38385000000000002</v>
      </c>
      <c r="F4205" s="3">
        <v>0.51180000000000003</v>
      </c>
      <c r="G4205" s="3">
        <v>0.63975000000000004</v>
      </c>
      <c r="H4205" s="3">
        <v>0.76770000000000005</v>
      </c>
      <c r="I4205" s="3">
        <v>0.89564999999999995</v>
      </c>
      <c r="J4205" s="3">
        <v>1.0236000000000001</v>
      </c>
      <c r="K4205" s="3">
        <v>1.1515500000000001</v>
      </c>
      <c r="L4205" s="3">
        <v>1.2795000000000001</v>
      </c>
    </row>
    <row r="4206" spans="1:12" ht="12.75">
      <c r="A4206" s="1">
        <f t="shared" si="123"/>
        <v>36706</v>
      </c>
      <c r="B4206" s="5" t="s">
        <v>2848</v>
      </c>
      <c r="C4206" s="3">
        <v>0.29864999999999997</v>
      </c>
      <c r="D4206" s="3">
        <v>0.59729999999999994</v>
      </c>
      <c r="E4206" s="3">
        <v>0.89595000000000002</v>
      </c>
      <c r="F4206" s="3">
        <v>1.1945999999999999</v>
      </c>
      <c r="G4206" s="3">
        <v>1.4932500000000002</v>
      </c>
      <c r="H4206" s="3">
        <v>1.7919</v>
      </c>
      <c r="I4206" s="3">
        <v>2.0905499999999999</v>
      </c>
      <c r="J4206" s="3">
        <v>2.3891999999999998</v>
      </c>
      <c r="K4206" s="3">
        <v>2.6878500000000001</v>
      </c>
      <c r="L4206" s="3">
        <v>2.9865000000000004</v>
      </c>
    </row>
    <row r="4207" spans="1:12" ht="12.75">
      <c r="A4207" s="1">
        <f t="shared" si="123"/>
        <v>36707</v>
      </c>
      <c r="B4207" s="5" t="s">
        <v>2849</v>
      </c>
      <c r="C4207" s="3">
        <v>0.12764999999999999</v>
      </c>
      <c r="D4207" s="3">
        <v>0.25529999999999997</v>
      </c>
      <c r="E4207" s="3">
        <v>0.38295000000000001</v>
      </c>
      <c r="F4207" s="3">
        <v>0.51059999999999994</v>
      </c>
      <c r="G4207" s="3">
        <v>0.63824999999999998</v>
      </c>
      <c r="H4207" s="3">
        <v>0.76590000000000003</v>
      </c>
      <c r="I4207" s="3">
        <v>0.89355000000000007</v>
      </c>
      <c r="J4207" s="3">
        <v>1.0211999999999999</v>
      </c>
      <c r="K4207" s="3">
        <v>1.1488499999999999</v>
      </c>
      <c r="L4207" s="3">
        <v>1.2765</v>
      </c>
    </row>
    <row r="4208" spans="1:12" ht="12.75">
      <c r="A4208" s="1">
        <f t="shared" si="123"/>
        <v>36708</v>
      </c>
      <c r="B4208" s="5" t="s">
        <v>2850</v>
      </c>
      <c r="C4208" s="3">
        <v>0.12</v>
      </c>
      <c r="D4208" s="3">
        <v>0.24</v>
      </c>
      <c r="E4208" s="3">
        <v>0.36</v>
      </c>
      <c r="F4208" s="3">
        <v>0.48</v>
      </c>
      <c r="G4208" s="3">
        <v>0.60000000000000009</v>
      </c>
      <c r="H4208" s="3">
        <v>0.72</v>
      </c>
      <c r="I4208" s="3">
        <v>0.84000000000000008</v>
      </c>
      <c r="J4208" s="3">
        <v>0.96</v>
      </c>
      <c r="K4208" s="3">
        <v>1.08</v>
      </c>
      <c r="L4208" s="3">
        <v>1.2000000000000002</v>
      </c>
    </row>
    <row r="4209" spans="1:12" ht="12.75">
      <c r="A4209" s="1">
        <f t="shared" si="123"/>
        <v>36709</v>
      </c>
      <c r="B4209" s="5" t="s">
        <v>2851</v>
      </c>
      <c r="C4209" s="3">
        <v>3.6600000000000001E-2</v>
      </c>
      <c r="D4209" s="3">
        <v>7.3200000000000001E-2</v>
      </c>
      <c r="E4209" s="3">
        <v>0.10980000000000001</v>
      </c>
      <c r="F4209" s="3">
        <v>0.1464</v>
      </c>
      <c r="G4209" s="3">
        <v>0.183</v>
      </c>
      <c r="H4209" s="3">
        <v>0.21960000000000002</v>
      </c>
      <c r="I4209" s="3">
        <v>0.25619999999999998</v>
      </c>
      <c r="J4209" s="3">
        <v>0.2928</v>
      </c>
      <c r="K4209" s="3">
        <v>0.32939999999999997</v>
      </c>
      <c r="L4209" s="3">
        <v>0.36599999999999999</v>
      </c>
    </row>
    <row r="4210" spans="1:12" ht="12.75">
      <c r="A4210" s="1">
        <f t="shared" si="123"/>
        <v>36710</v>
      </c>
      <c r="B4210" s="5" t="s">
        <v>2852</v>
      </c>
      <c r="C4210" s="3">
        <v>0.10965</v>
      </c>
      <c r="D4210" s="3">
        <v>0.21929999999999999</v>
      </c>
      <c r="E4210" s="3">
        <v>0.32894999999999996</v>
      </c>
      <c r="F4210" s="3">
        <v>0.43859999999999999</v>
      </c>
      <c r="G4210" s="3">
        <v>0.54825000000000002</v>
      </c>
      <c r="H4210" s="3">
        <v>0.65789999999999993</v>
      </c>
      <c r="I4210" s="3">
        <v>0.76755000000000007</v>
      </c>
      <c r="J4210" s="3">
        <v>0.87719999999999998</v>
      </c>
      <c r="K4210" s="3">
        <v>0.98685</v>
      </c>
      <c r="L4210" s="3">
        <v>1.0965</v>
      </c>
    </row>
    <row r="4211" spans="1:12" ht="51">
      <c r="A4211" s="1">
        <f t="shared" si="123"/>
        <v>36711</v>
      </c>
      <c r="B4211" s="1" t="s">
        <v>2753</v>
      </c>
      <c r="C4211" s="3">
        <v>3.1649999999999998E-2</v>
      </c>
      <c r="D4211" s="3">
        <v>6.3299999999999995E-2</v>
      </c>
      <c r="E4211" s="3">
        <v>9.4949999999999993E-2</v>
      </c>
      <c r="F4211" s="3">
        <v>0.12659999999999999</v>
      </c>
      <c r="G4211" s="3">
        <v>0.15825</v>
      </c>
      <c r="H4211" s="3">
        <v>0.18989999999999999</v>
      </c>
      <c r="I4211" s="3">
        <v>0.22155</v>
      </c>
      <c r="J4211" s="3">
        <v>0.25319999999999998</v>
      </c>
      <c r="K4211" s="3">
        <v>0.28485000000000005</v>
      </c>
      <c r="L4211" s="3">
        <v>0.3165</v>
      </c>
    </row>
    <row r="4212" spans="1:12" ht="12.75">
      <c r="A4212" s="1">
        <f t="shared" si="123"/>
        <v>36712</v>
      </c>
      <c r="B4212" s="1" t="s">
        <v>2853</v>
      </c>
      <c r="C4212" s="3">
        <v>4.9799999999999997E-2</v>
      </c>
      <c r="D4212" s="3">
        <v>9.9599999999999994E-2</v>
      </c>
      <c r="E4212" s="3">
        <v>0.14939999999999998</v>
      </c>
      <c r="F4212" s="3">
        <v>0.19919999999999999</v>
      </c>
      <c r="G4212" s="3">
        <v>0.249</v>
      </c>
      <c r="H4212" s="3">
        <v>0.29879999999999995</v>
      </c>
      <c r="I4212" s="3">
        <v>0.34860000000000002</v>
      </c>
      <c r="J4212" s="3">
        <v>0.39839999999999998</v>
      </c>
      <c r="K4212" s="3">
        <v>0.44820000000000004</v>
      </c>
      <c r="L4212" s="3">
        <v>0.498</v>
      </c>
    </row>
    <row r="4213" spans="1:12" ht="12.75">
      <c r="A4213" s="1">
        <f t="shared" si="123"/>
        <v>36713</v>
      </c>
      <c r="B4213" s="1" t="s">
        <v>2854</v>
      </c>
      <c r="C4213" s="3">
        <v>6.1499999999999999E-2</v>
      </c>
      <c r="D4213" s="3">
        <v>0.123</v>
      </c>
      <c r="E4213" s="3">
        <v>0.1845</v>
      </c>
      <c r="F4213" s="3">
        <v>0.246</v>
      </c>
      <c r="G4213" s="3">
        <v>0.3075</v>
      </c>
      <c r="H4213" s="3">
        <v>0.36899999999999999</v>
      </c>
      <c r="I4213" s="3">
        <v>0.43049999999999999</v>
      </c>
      <c r="J4213" s="3">
        <v>0.49199999999999999</v>
      </c>
      <c r="K4213" s="3">
        <v>0.55349999999999999</v>
      </c>
      <c r="L4213" s="3">
        <v>0.61499999999999999</v>
      </c>
    </row>
    <row r="4214" spans="1:12" ht="12.75">
      <c r="A4214" s="1">
        <f t="shared" si="123"/>
        <v>36714</v>
      </c>
      <c r="B4214" s="1" t="s">
        <v>2855</v>
      </c>
      <c r="C4214" s="3">
        <v>0.10305</v>
      </c>
      <c r="D4214" s="3">
        <v>0.20610000000000001</v>
      </c>
      <c r="E4214" s="3">
        <v>0.30915000000000004</v>
      </c>
      <c r="F4214" s="3">
        <v>0.41220000000000001</v>
      </c>
      <c r="G4214" s="3">
        <v>0.51524999999999999</v>
      </c>
      <c r="H4214" s="3">
        <v>0.61830000000000007</v>
      </c>
      <c r="I4214" s="3">
        <v>0.72134999999999994</v>
      </c>
      <c r="J4214" s="3">
        <v>0.82440000000000002</v>
      </c>
      <c r="K4214" s="3">
        <v>0.92744999999999989</v>
      </c>
      <c r="L4214" s="3">
        <v>1.0305</v>
      </c>
    </row>
    <row r="4215" spans="1:12" ht="51">
      <c r="A4215" s="1">
        <f t="shared" si="123"/>
        <v>36715</v>
      </c>
      <c r="B4215" s="1" t="s">
        <v>2856</v>
      </c>
      <c r="C4215" s="3">
        <v>5.7150000000000006E-2</v>
      </c>
      <c r="D4215" s="3">
        <v>0.11430000000000001</v>
      </c>
      <c r="E4215" s="3">
        <v>0.17144999999999999</v>
      </c>
      <c r="F4215" s="3">
        <v>0.22860000000000003</v>
      </c>
      <c r="G4215" s="3">
        <v>0.28575</v>
      </c>
      <c r="H4215" s="3">
        <v>0.34289999999999998</v>
      </c>
      <c r="I4215" s="3">
        <v>0.40005000000000002</v>
      </c>
      <c r="J4215" s="3">
        <v>0.45720000000000005</v>
      </c>
      <c r="K4215" s="3">
        <v>0.51434999999999997</v>
      </c>
      <c r="L4215" s="3">
        <v>0.57150000000000001</v>
      </c>
    </row>
    <row r="4216" spans="1:12" ht="12.75">
      <c r="A4216" s="1">
        <f t="shared" si="123"/>
        <v>36716</v>
      </c>
      <c r="B4216" s="1" t="s">
        <v>2857</v>
      </c>
      <c r="C4216" s="3">
        <v>6.7199999999999996E-2</v>
      </c>
      <c r="D4216" s="3">
        <v>0.13439999999999999</v>
      </c>
      <c r="E4216" s="3">
        <v>0.2016</v>
      </c>
      <c r="F4216" s="3">
        <v>0.26879999999999998</v>
      </c>
      <c r="G4216" s="3">
        <v>0.33600000000000002</v>
      </c>
      <c r="H4216" s="3">
        <v>0.4032</v>
      </c>
      <c r="I4216" s="3">
        <v>0.47039999999999998</v>
      </c>
      <c r="J4216" s="3">
        <v>0.53759999999999997</v>
      </c>
      <c r="K4216" s="3">
        <v>0.6048</v>
      </c>
      <c r="L4216" s="3">
        <v>0.67200000000000004</v>
      </c>
    </row>
    <row r="4217" spans="1:12" ht="12.75">
      <c r="A4217" s="1">
        <f t="shared" si="123"/>
        <v>36717</v>
      </c>
      <c r="B4217" s="1" t="s">
        <v>2858</v>
      </c>
      <c r="C4217" s="3">
        <v>4.8750000000000002E-2</v>
      </c>
      <c r="D4217" s="3">
        <v>9.7500000000000003E-2</v>
      </c>
      <c r="E4217" s="3">
        <v>0.14624999999999999</v>
      </c>
      <c r="F4217" s="3">
        <v>0.19500000000000001</v>
      </c>
      <c r="G4217" s="3">
        <v>0.24375000000000002</v>
      </c>
      <c r="H4217" s="3">
        <v>0.29249999999999998</v>
      </c>
      <c r="I4217" s="3">
        <v>0.34125</v>
      </c>
      <c r="J4217" s="3">
        <v>0.39</v>
      </c>
      <c r="K4217" s="3">
        <v>0.43874999999999997</v>
      </c>
      <c r="L4217" s="3">
        <v>0.48750000000000004</v>
      </c>
    </row>
    <row r="4218" spans="1:12" ht="12.75">
      <c r="A4218" s="1">
        <f t="shared" si="123"/>
        <v>36718</v>
      </c>
      <c r="B4218" s="1" t="s">
        <v>2859</v>
      </c>
      <c r="C4218" s="3">
        <v>7.5000000000000002E-4</v>
      </c>
      <c r="D4218" s="3">
        <v>1.5E-3</v>
      </c>
      <c r="E4218" s="3">
        <v>2.2500000000000003E-3</v>
      </c>
      <c r="F4218" s="3">
        <v>3.0000000000000001E-3</v>
      </c>
      <c r="G4218" s="3">
        <v>3.7499999999999999E-3</v>
      </c>
      <c r="H4218" s="3">
        <v>4.5000000000000005E-3</v>
      </c>
      <c r="I4218" s="3">
        <v>5.2500000000000003E-3</v>
      </c>
      <c r="J4218" s="3">
        <v>6.0000000000000001E-3</v>
      </c>
      <c r="K4218" s="3">
        <v>6.7499999999999991E-3</v>
      </c>
      <c r="L4218" s="3">
        <v>7.4999999999999997E-3</v>
      </c>
    </row>
    <row r="4219" spans="1:12" ht="12.75">
      <c r="A4219" s="1">
        <f t="shared" si="123"/>
        <v>36719</v>
      </c>
      <c r="B4219" s="1" t="s">
        <v>2860</v>
      </c>
      <c r="C4219" s="3">
        <v>4.6649999999999997E-2</v>
      </c>
      <c r="D4219" s="3">
        <v>9.3299999999999994E-2</v>
      </c>
      <c r="E4219" s="3">
        <v>0.13994999999999999</v>
      </c>
      <c r="F4219" s="3">
        <v>0.18659999999999999</v>
      </c>
      <c r="G4219" s="3">
        <v>0.23325000000000001</v>
      </c>
      <c r="H4219" s="3">
        <v>0.27989999999999998</v>
      </c>
      <c r="I4219" s="3">
        <v>0.32655000000000001</v>
      </c>
      <c r="J4219" s="3">
        <v>0.37319999999999998</v>
      </c>
      <c r="K4219" s="3">
        <v>0.41984999999999995</v>
      </c>
      <c r="L4219" s="3">
        <v>0.46650000000000003</v>
      </c>
    </row>
    <row r="4220" spans="1:12" ht="12.75">
      <c r="A4220" s="1">
        <f t="shared" si="123"/>
        <v>36720</v>
      </c>
      <c r="B4220" s="1" t="s">
        <v>2861</v>
      </c>
      <c r="C4220" s="3">
        <v>3.3149999999999999E-2</v>
      </c>
      <c r="D4220" s="3">
        <v>6.6299999999999998E-2</v>
      </c>
      <c r="E4220" s="3">
        <v>9.9449999999999997E-2</v>
      </c>
      <c r="F4220" s="3">
        <v>0.1326</v>
      </c>
      <c r="G4220" s="3">
        <v>0.16575000000000001</v>
      </c>
      <c r="H4220" s="3">
        <v>0.19889999999999999</v>
      </c>
      <c r="I4220" s="3">
        <v>0.23205000000000001</v>
      </c>
      <c r="J4220" s="3">
        <v>0.26519999999999999</v>
      </c>
      <c r="K4220" s="3">
        <v>0.29835</v>
      </c>
      <c r="L4220" s="3">
        <v>0.33150000000000002</v>
      </c>
    </row>
    <row r="4221" spans="1:12" ht="12.75">
      <c r="A4221" s="1">
        <f t="shared" si="123"/>
        <v>36721</v>
      </c>
      <c r="B4221" s="1" t="s">
        <v>2862</v>
      </c>
      <c r="C4221" s="3">
        <v>8.5500000000000003E-3</v>
      </c>
      <c r="D4221" s="3">
        <v>1.7100000000000001E-2</v>
      </c>
      <c r="E4221" s="3">
        <v>2.5649999999999999E-2</v>
      </c>
      <c r="F4221" s="3">
        <v>3.4200000000000001E-2</v>
      </c>
      <c r="G4221" s="3">
        <v>4.2750000000000003E-2</v>
      </c>
      <c r="H4221" s="3">
        <v>5.1299999999999998E-2</v>
      </c>
      <c r="I4221" s="3">
        <v>5.985E-2</v>
      </c>
      <c r="J4221" s="3">
        <v>6.8400000000000002E-2</v>
      </c>
      <c r="K4221" s="3">
        <v>5.5499999999999994E-2</v>
      </c>
      <c r="L4221" s="3">
        <v>8.5500000000000007E-2</v>
      </c>
    </row>
    <row r="4222" spans="1:12" ht="12.75">
      <c r="A4222" s="1">
        <f t="shared" si="123"/>
        <v>36722</v>
      </c>
      <c r="B4222" s="1" t="s">
        <v>2863</v>
      </c>
      <c r="C4222" s="3">
        <v>2.0250000000000001E-2</v>
      </c>
      <c r="D4222" s="3">
        <v>4.0500000000000001E-2</v>
      </c>
      <c r="E4222" s="3">
        <v>6.0749999999999998E-2</v>
      </c>
      <c r="F4222" s="3">
        <v>8.1000000000000003E-2</v>
      </c>
      <c r="G4222" s="3">
        <v>0.10125000000000001</v>
      </c>
      <c r="H4222" s="3">
        <v>0.1215</v>
      </c>
      <c r="I4222" s="3">
        <v>0.14174999999999999</v>
      </c>
      <c r="J4222" s="3">
        <v>0.16200000000000001</v>
      </c>
      <c r="K4222" s="3">
        <v>0.18225</v>
      </c>
      <c r="L4222" s="3">
        <v>0.20250000000000001</v>
      </c>
    </row>
    <row r="4223" spans="1:12" ht="12.75">
      <c r="A4223" s="1">
        <f t="shared" si="123"/>
        <v>36723</v>
      </c>
      <c r="B4223" s="1" t="s">
        <v>2864</v>
      </c>
      <c r="C4223" s="3">
        <v>1.2300000000000002E-2</v>
      </c>
      <c r="D4223" s="3">
        <v>2.4600000000000004E-2</v>
      </c>
      <c r="E4223" s="3">
        <v>3.6900000000000002E-2</v>
      </c>
      <c r="F4223" s="3">
        <v>4.9200000000000008E-2</v>
      </c>
      <c r="G4223" s="3">
        <v>6.1499999999999999E-2</v>
      </c>
      <c r="H4223" s="3">
        <v>7.3800000000000004E-2</v>
      </c>
      <c r="I4223" s="3">
        <v>8.6099999999999996E-2</v>
      </c>
      <c r="J4223" s="3">
        <v>9.8400000000000015E-2</v>
      </c>
      <c r="K4223" s="3">
        <v>0.11070000000000001</v>
      </c>
      <c r="L4223" s="3">
        <v>0.123</v>
      </c>
    </row>
    <row r="4224" spans="1:12" ht="12.75">
      <c r="A4224" s="1">
        <f t="shared" si="123"/>
        <v>36724</v>
      </c>
      <c r="B4224" s="1" t="s">
        <v>2865</v>
      </c>
      <c r="C4224" s="3">
        <v>5.8499999999999996E-2</v>
      </c>
      <c r="D4224" s="3">
        <v>0.11699999999999999</v>
      </c>
      <c r="E4224" s="3">
        <v>0.17550000000000002</v>
      </c>
      <c r="F4224" s="3">
        <v>0.23399999999999999</v>
      </c>
      <c r="G4224" s="3">
        <v>0.29249999999999998</v>
      </c>
      <c r="H4224" s="3">
        <v>0.35100000000000003</v>
      </c>
      <c r="I4224" s="3">
        <v>0.40950000000000003</v>
      </c>
      <c r="J4224" s="3">
        <v>0.46799999999999997</v>
      </c>
      <c r="K4224" s="3">
        <v>0.52649999999999997</v>
      </c>
      <c r="L4224" s="3">
        <v>0.58499999999999996</v>
      </c>
    </row>
    <row r="4225" spans="1:12" ht="12.75">
      <c r="A4225" s="1">
        <f t="shared" si="123"/>
        <v>36725</v>
      </c>
      <c r="B4225" s="1" t="s">
        <v>2866</v>
      </c>
      <c r="C4225" s="3">
        <v>3.0600000000000002E-2</v>
      </c>
      <c r="D4225" s="3">
        <v>6.1200000000000004E-2</v>
      </c>
      <c r="E4225" s="3">
        <v>9.1799999999999993E-2</v>
      </c>
      <c r="F4225" s="3">
        <v>0.12240000000000001</v>
      </c>
      <c r="G4225" s="3">
        <v>0.153</v>
      </c>
      <c r="H4225" s="3">
        <v>0.18359999999999999</v>
      </c>
      <c r="I4225" s="3">
        <v>0.2142</v>
      </c>
      <c r="J4225" s="3">
        <v>0.24480000000000002</v>
      </c>
      <c r="K4225" s="3">
        <v>0.27540000000000003</v>
      </c>
      <c r="L4225" s="3">
        <v>0.30599999999999999</v>
      </c>
    </row>
    <row r="4226" spans="1:12" ht="12.75">
      <c r="A4226" s="1">
        <f t="shared" si="123"/>
        <v>36726</v>
      </c>
      <c r="B4226" s="1" t="s">
        <v>2867</v>
      </c>
      <c r="C4226" s="3">
        <v>4.725E-2</v>
      </c>
      <c r="D4226" s="3">
        <v>9.4500000000000001E-2</v>
      </c>
      <c r="E4226" s="3">
        <v>0.14174999999999999</v>
      </c>
      <c r="F4226" s="3">
        <v>0.189</v>
      </c>
      <c r="G4226" s="3">
        <v>0.23625000000000002</v>
      </c>
      <c r="H4226" s="3">
        <v>0.28349999999999997</v>
      </c>
      <c r="I4226" s="3">
        <v>0.33074999999999999</v>
      </c>
      <c r="J4226" s="3">
        <v>0.378</v>
      </c>
      <c r="K4226" s="3">
        <v>0.42524999999999996</v>
      </c>
      <c r="L4226" s="3">
        <v>0.47250000000000003</v>
      </c>
    </row>
    <row r="4227" spans="1:12" ht="12.75">
      <c r="A4227" s="1">
        <f t="shared" si="123"/>
        <v>36727</v>
      </c>
      <c r="B4227" s="1" t="s">
        <v>2868</v>
      </c>
      <c r="C4227" s="3">
        <v>4.7700000000000006E-2</v>
      </c>
      <c r="D4227" s="3">
        <v>9.5400000000000013E-2</v>
      </c>
      <c r="E4227" s="3">
        <v>0.1431</v>
      </c>
      <c r="F4227" s="3">
        <v>0.19080000000000003</v>
      </c>
      <c r="G4227" s="3">
        <v>0.23849999999999999</v>
      </c>
      <c r="H4227" s="3">
        <v>0.28620000000000001</v>
      </c>
      <c r="I4227" s="3">
        <v>0.33389999999999997</v>
      </c>
      <c r="J4227" s="3">
        <v>0.38160000000000005</v>
      </c>
      <c r="K4227" s="3">
        <v>0.42930000000000001</v>
      </c>
      <c r="L4227" s="3">
        <v>0.47699999999999998</v>
      </c>
    </row>
    <row r="4228" spans="1:12" ht="12.75">
      <c r="A4228" s="1">
        <f t="shared" si="123"/>
        <v>36728</v>
      </c>
      <c r="B4228" s="1" t="s">
        <v>2869</v>
      </c>
      <c r="C4228" s="3">
        <v>2.265E-2</v>
      </c>
      <c r="D4228" s="3">
        <v>4.53E-2</v>
      </c>
      <c r="E4228" s="3">
        <v>6.7949999999999997E-2</v>
      </c>
      <c r="F4228" s="3">
        <v>9.06E-2</v>
      </c>
      <c r="G4228" s="3">
        <v>0.11324999999999999</v>
      </c>
      <c r="H4228" s="3">
        <v>0.13589999999999999</v>
      </c>
      <c r="I4228" s="3">
        <v>0.15855</v>
      </c>
      <c r="J4228" s="3">
        <v>0.1812</v>
      </c>
      <c r="K4228" s="3">
        <v>0.20384999999999998</v>
      </c>
      <c r="L4228" s="3">
        <v>0.22649999999999998</v>
      </c>
    </row>
    <row r="4229" spans="1:12" ht="12.75">
      <c r="A4229" s="1">
        <f t="shared" si="123"/>
        <v>36729</v>
      </c>
      <c r="B4229" s="1" t="s">
        <v>2870</v>
      </c>
      <c r="C4229" s="3">
        <v>7.5149999999999995E-2</v>
      </c>
      <c r="D4229" s="3">
        <v>0.15029999999999999</v>
      </c>
      <c r="E4229" s="3">
        <v>0.22544999999999998</v>
      </c>
      <c r="F4229" s="3">
        <v>0.30059999999999998</v>
      </c>
      <c r="G4229" s="3">
        <v>0.37575000000000003</v>
      </c>
      <c r="H4229" s="3">
        <v>0.45089999999999997</v>
      </c>
      <c r="I4229" s="3">
        <v>0.52605000000000002</v>
      </c>
      <c r="J4229" s="3">
        <v>0.60119999999999996</v>
      </c>
      <c r="K4229" s="3">
        <v>0.67635000000000001</v>
      </c>
      <c r="L4229" s="3">
        <v>0.75150000000000006</v>
      </c>
    </row>
    <row r="4230" spans="1:12" ht="12.75">
      <c r="A4230" s="1">
        <f t="shared" si="123"/>
        <v>36730</v>
      </c>
      <c r="B4230" s="1" t="s">
        <v>2871</v>
      </c>
      <c r="C4230" s="3">
        <v>7.425000000000001E-2</v>
      </c>
      <c r="D4230" s="3">
        <v>0.14850000000000002</v>
      </c>
      <c r="E4230" s="3">
        <v>0.22275</v>
      </c>
      <c r="F4230" s="3">
        <v>0.29700000000000004</v>
      </c>
      <c r="G4230" s="3">
        <v>0.37124999999999997</v>
      </c>
      <c r="H4230" s="3">
        <v>0.44550000000000001</v>
      </c>
      <c r="I4230" s="3">
        <v>0.51974999999999993</v>
      </c>
      <c r="J4230" s="3">
        <v>0.59400000000000008</v>
      </c>
      <c r="K4230" s="3">
        <v>0.66825000000000001</v>
      </c>
      <c r="L4230" s="3">
        <v>0.74249999999999994</v>
      </c>
    </row>
    <row r="4231" spans="1:12" ht="12.75">
      <c r="A4231" s="1">
        <f t="shared" si="123"/>
        <v>36731</v>
      </c>
      <c r="B4231" s="1" t="s">
        <v>2872</v>
      </c>
      <c r="C4231" s="3">
        <v>1.2449999999999999E-2</v>
      </c>
      <c r="D4231" s="3">
        <v>2.4899999999999999E-2</v>
      </c>
      <c r="E4231" s="3">
        <v>3.7349999999999994E-2</v>
      </c>
      <c r="F4231" s="3">
        <v>4.9799999999999997E-2</v>
      </c>
      <c r="G4231" s="3">
        <v>6.225E-2</v>
      </c>
      <c r="H4231" s="3">
        <v>7.4699999999999989E-2</v>
      </c>
      <c r="I4231" s="3">
        <v>8.7150000000000005E-2</v>
      </c>
      <c r="J4231" s="3">
        <v>9.9599999999999994E-2</v>
      </c>
      <c r="K4231" s="3">
        <v>0.11205000000000001</v>
      </c>
      <c r="L4231" s="3">
        <v>0.1245</v>
      </c>
    </row>
    <row r="4232" spans="1:12" ht="12.75">
      <c r="A4232" s="1">
        <f t="shared" si="123"/>
        <v>36732</v>
      </c>
      <c r="B4232" s="1" t="s">
        <v>2873</v>
      </c>
      <c r="C4232" s="3">
        <v>2.6700000000000002E-2</v>
      </c>
      <c r="D4232" s="3">
        <v>5.3400000000000003E-2</v>
      </c>
      <c r="E4232" s="3">
        <v>8.0100000000000005E-2</v>
      </c>
      <c r="F4232" s="3">
        <v>0.10680000000000001</v>
      </c>
      <c r="G4232" s="3">
        <v>0.13350000000000001</v>
      </c>
      <c r="H4232" s="3">
        <v>0.16020000000000001</v>
      </c>
      <c r="I4232" s="3">
        <v>0.18690000000000001</v>
      </c>
      <c r="J4232" s="3">
        <v>0.21360000000000001</v>
      </c>
      <c r="K4232" s="3">
        <v>0.24030000000000001</v>
      </c>
      <c r="L4232" s="3">
        <v>0.26700000000000002</v>
      </c>
    </row>
    <row r="4233" spans="1:12" ht="12.75">
      <c r="A4233" s="1">
        <f t="shared" si="123"/>
        <v>36733</v>
      </c>
      <c r="B4233" s="1" t="s">
        <v>2874</v>
      </c>
      <c r="C4233" s="3">
        <v>5.4000000000000003E-3</v>
      </c>
      <c r="D4233" s="3">
        <v>1.0800000000000001E-2</v>
      </c>
      <c r="E4233" s="3">
        <v>1.6199999999999999E-2</v>
      </c>
      <c r="F4233" s="3">
        <v>2.1600000000000001E-2</v>
      </c>
      <c r="G4233" s="3">
        <v>2.6999999999999996E-2</v>
      </c>
      <c r="H4233" s="3">
        <v>3.2399999999999998E-2</v>
      </c>
      <c r="I4233" s="3">
        <v>3.78E-2</v>
      </c>
      <c r="J4233" s="3">
        <v>4.3200000000000002E-2</v>
      </c>
      <c r="K4233" s="3">
        <v>4.8599999999999997E-2</v>
      </c>
      <c r="L4233" s="3">
        <v>5.3999999999999992E-2</v>
      </c>
    </row>
    <row r="4234" spans="1:12" ht="12.75">
      <c r="A4234" s="1">
        <f t="shared" si="123"/>
        <v>36734</v>
      </c>
      <c r="B4234" s="1" t="s">
        <v>2857</v>
      </c>
      <c r="C4234" s="3">
        <v>2.1299999999999999E-2</v>
      </c>
      <c r="D4234" s="3">
        <v>4.2599999999999999E-2</v>
      </c>
      <c r="E4234" s="3">
        <v>6.3899999999999998E-2</v>
      </c>
      <c r="F4234" s="3">
        <v>8.5199999999999998E-2</v>
      </c>
      <c r="G4234" s="3">
        <v>0.10649999999999998</v>
      </c>
      <c r="H4234" s="3">
        <v>0.1278</v>
      </c>
      <c r="I4234" s="3">
        <v>0.14910000000000001</v>
      </c>
      <c r="J4234" s="3">
        <v>0.1704</v>
      </c>
      <c r="K4234" s="3">
        <v>0.19169999999999998</v>
      </c>
      <c r="L4234" s="3">
        <v>0.21299999999999997</v>
      </c>
    </row>
    <row r="4235" spans="1:12" ht="12.75">
      <c r="A4235" s="1">
        <f t="shared" si="123"/>
        <v>36735</v>
      </c>
      <c r="B4235" s="1" t="s">
        <v>2875</v>
      </c>
      <c r="C4235" s="3">
        <v>8.6250000000000007E-2</v>
      </c>
      <c r="D4235" s="3">
        <v>0.17250000000000001</v>
      </c>
      <c r="E4235" s="3">
        <v>0.25874999999999998</v>
      </c>
      <c r="F4235" s="3">
        <v>0.34500000000000003</v>
      </c>
      <c r="G4235" s="3">
        <v>0.43124999999999997</v>
      </c>
      <c r="H4235" s="3">
        <v>0.51749999999999996</v>
      </c>
      <c r="I4235" s="3">
        <v>0.60375000000000001</v>
      </c>
      <c r="J4235" s="3">
        <v>0.69000000000000006</v>
      </c>
      <c r="K4235" s="3">
        <v>0.77624999999999988</v>
      </c>
      <c r="L4235" s="3">
        <v>0.86249999999999993</v>
      </c>
    </row>
    <row r="4236" spans="1:12" ht="12.75">
      <c r="A4236" s="1">
        <f t="shared" si="123"/>
        <v>36736</v>
      </c>
      <c r="B4236" s="1" t="s">
        <v>2855</v>
      </c>
      <c r="C4236" s="3">
        <v>7.3949999999999988E-2</v>
      </c>
      <c r="D4236" s="3">
        <v>0.14789999999999998</v>
      </c>
      <c r="E4236" s="3">
        <v>0.22184999999999999</v>
      </c>
      <c r="F4236" s="3">
        <v>0.29579999999999995</v>
      </c>
      <c r="G4236" s="3">
        <v>0.36975000000000002</v>
      </c>
      <c r="H4236" s="3">
        <v>0.44369999999999998</v>
      </c>
      <c r="I4236" s="3">
        <v>0.51765000000000005</v>
      </c>
      <c r="J4236" s="3">
        <v>0.5915999999999999</v>
      </c>
      <c r="K4236" s="3">
        <v>0.66554999999999997</v>
      </c>
      <c r="L4236" s="3">
        <v>0.73950000000000005</v>
      </c>
    </row>
    <row r="4237" spans="1:12" ht="12.75">
      <c r="A4237" s="1">
        <f t="shared" si="123"/>
        <v>36737</v>
      </c>
      <c r="B4237" s="1" t="s">
        <v>2876</v>
      </c>
      <c r="C4237" s="3">
        <v>8.2500000000000004E-2</v>
      </c>
      <c r="D4237" s="3">
        <v>0.16500000000000001</v>
      </c>
      <c r="E4237" s="3">
        <v>0.2475</v>
      </c>
      <c r="F4237" s="3">
        <v>0.33</v>
      </c>
      <c r="G4237" s="3">
        <v>0.41250000000000003</v>
      </c>
      <c r="H4237" s="3">
        <v>0.495</v>
      </c>
      <c r="I4237" s="3">
        <v>0.57750000000000001</v>
      </c>
      <c r="J4237" s="3">
        <v>0.66</v>
      </c>
      <c r="K4237" s="3">
        <v>0.74249999999999994</v>
      </c>
      <c r="L4237" s="3">
        <v>0.82500000000000007</v>
      </c>
    </row>
    <row r="4238" spans="1:12" ht="12.75">
      <c r="A4238" s="1">
        <f t="shared" si="123"/>
        <v>36738</v>
      </c>
      <c r="B4238" s="1" t="s">
        <v>2877</v>
      </c>
      <c r="C4238" s="3">
        <v>3.3599999999999998E-2</v>
      </c>
      <c r="D4238" s="3">
        <v>6.7199999999999996E-2</v>
      </c>
      <c r="E4238" s="3">
        <v>0.1008</v>
      </c>
      <c r="F4238" s="3">
        <v>0.13439999999999999</v>
      </c>
      <c r="G4238" s="3">
        <v>0.16800000000000001</v>
      </c>
      <c r="H4238" s="3">
        <v>0.2016</v>
      </c>
      <c r="I4238" s="3">
        <v>0.23519999999999999</v>
      </c>
      <c r="J4238" s="3">
        <v>0.26879999999999998</v>
      </c>
      <c r="K4238" s="3">
        <v>0.3024</v>
      </c>
      <c r="L4238" s="3">
        <v>0.33600000000000002</v>
      </c>
    </row>
    <row r="4239" spans="1:12" ht="12.75">
      <c r="A4239" s="1">
        <f t="shared" ref="A4239:A4278" si="124">A4238+1</f>
        <v>36739</v>
      </c>
      <c r="B4239" s="1" t="s">
        <v>2878</v>
      </c>
      <c r="C4239" s="3">
        <v>7.2000000000000008E-2</v>
      </c>
      <c r="D4239" s="3">
        <v>0.14400000000000002</v>
      </c>
      <c r="E4239" s="3">
        <v>0.21599999999999997</v>
      </c>
      <c r="F4239" s="3">
        <v>0.28800000000000003</v>
      </c>
      <c r="G4239" s="3">
        <v>0.36</v>
      </c>
      <c r="H4239" s="3">
        <v>0.43199999999999994</v>
      </c>
      <c r="I4239" s="3">
        <v>0.504</v>
      </c>
      <c r="J4239" s="3">
        <v>0.57600000000000007</v>
      </c>
      <c r="K4239" s="3">
        <v>0.64800000000000002</v>
      </c>
      <c r="L4239" s="3">
        <v>0.72</v>
      </c>
    </row>
    <row r="4240" spans="1:12" ht="12.75">
      <c r="A4240" s="1">
        <f t="shared" si="124"/>
        <v>36740</v>
      </c>
      <c r="B4240" s="1" t="s">
        <v>2879</v>
      </c>
      <c r="C4240" s="3">
        <v>3.3300000000000003E-2</v>
      </c>
      <c r="D4240" s="3">
        <v>6.6600000000000006E-2</v>
      </c>
      <c r="E4240" s="3">
        <v>9.9900000000000017E-2</v>
      </c>
      <c r="F4240" s="3">
        <v>0.13320000000000001</v>
      </c>
      <c r="G4240" s="3">
        <v>0.16650000000000001</v>
      </c>
      <c r="H4240" s="3">
        <v>0.19980000000000003</v>
      </c>
      <c r="I4240" s="3">
        <v>0.23310000000000003</v>
      </c>
      <c r="J4240" s="3">
        <v>0.26640000000000003</v>
      </c>
      <c r="K4240" s="3">
        <v>0.29970000000000002</v>
      </c>
      <c r="L4240" s="3">
        <v>0.33300000000000002</v>
      </c>
    </row>
    <row r="4241" spans="1:12" ht="12.75">
      <c r="A4241" s="1">
        <f t="shared" si="124"/>
        <v>36741</v>
      </c>
      <c r="B4241" s="1" t="s">
        <v>2880</v>
      </c>
      <c r="C4241" s="3">
        <v>1.47E-2</v>
      </c>
      <c r="D4241" s="3">
        <v>2.9399999999999999E-2</v>
      </c>
      <c r="E4241" s="3">
        <v>4.41E-2</v>
      </c>
      <c r="F4241" s="3">
        <v>5.8799999999999998E-2</v>
      </c>
      <c r="G4241" s="3">
        <v>7.350000000000001E-2</v>
      </c>
      <c r="H4241" s="3">
        <v>8.8200000000000001E-2</v>
      </c>
      <c r="I4241" s="3">
        <v>0.10289999999999999</v>
      </c>
      <c r="J4241" s="3">
        <v>0.1176</v>
      </c>
      <c r="K4241" s="3">
        <v>0.1323</v>
      </c>
      <c r="L4241" s="3">
        <v>0.14700000000000002</v>
      </c>
    </row>
    <row r="4242" spans="1:12" ht="12.75">
      <c r="A4242" s="1">
        <f t="shared" si="124"/>
        <v>36742</v>
      </c>
      <c r="B4242" s="1" t="s">
        <v>2867</v>
      </c>
      <c r="C4242" s="3">
        <v>1.9650000000000001E-2</v>
      </c>
      <c r="D4242" s="3">
        <v>3.9300000000000002E-2</v>
      </c>
      <c r="E4242" s="3">
        <v>5.8950000000000002E-2</v>
      </c>
      <c r="F4242" s="3">
        <v>7.8600000000000003E-2</v>
      </c>
      <c r="G4242" s="3">
        <v>9.8250000000000004E-2</v>
      </c>
      <c r="H4242" s="3">
        <v>0.1179</v>
      </c>
      <c r="I4242" s="3">
        <v>0.13755000000000001</v>
      </c>
      <c r="J4242" s="3">
        <v>0.15720000000000001</v>
      </c>
      <c r="K4242" s="3">
        <v>0.17685000000000001</v>
      </c>
      <c r="L4242" s="3">
        <v>0.19650000000000001</v>
      </c>
    </row>
    <row r="4243" spans="1:12" ht="12.75">
      <c r="A4243" s="1">
        <f t="shared" si="124"/>
        <v>36743</v>
      </c>
      <c r="B4243" s="1" t="s">
        <v>2881</v>
      </c>
      <c r="C4243" s="3">
        <v>5.1449999999999996E-2</v>
      </c>
      <c r="D4243" s="3">
        <v>0.10289999999999999</v>
      </c>
      <c r="E4243" s="3">
        <v>0.15435000000000001</v>
      </c>
      <c r="F4243" s="3">
        <v>0.20579999999999998</v>
      </c>
      <c r="G4243" s="3">
        <v>0.25725000000000003</v>
      </c>
      <c r="H4243" s="3">
        <v>0.30870000000000003</v>
      </c>
      <c r="I4243" s="3">
        <v>0.36015000000000003</v>
      </c>
      <c r="J4243" s="3">
        <v>0.41159999999999997</v>
      </c>
      <c r="K4243" s="3">
        <v>0.46304999999999996</v>
      </c>
      <c r="L4243" s="3">
        <v>0.51450000000000007</v>
      </c>
    </row>
    <row r="4244" spans="1:12" ht="12.75">
      <c r="A4244" s="1">
        <f t="shared" si="124"/>
        <v>36744</v>
      </c>
      <c r="B4244" s="1" t="s">
        <v>2855</v>
      </c>
      <c r="C4244" s="3">
        <v>9.6000000000000002E-2</v>
      </c>
      <c r="D4244" s="3">
        <v>0.192</v>
      </c>
      <c r="E4244" s="3">
        <v>0.28800000000000003</v>
      </c>
      <c r="F4244" s="3">
        <v>0.38400000000000001</v>
      </c>
      <c r="G4244" s="3">
        <v>0.48</v>
      </c>
      <c r="H4244" s="3">
        <v>0.57600000000000007</v>
      </c>
      <c r="I4244" s="3">
        <v>0.67200000000000004</v>
      </c>
      <c r="J4244" s="3">
        <v>0.76800000000000002</v>
      </c>
      <c r="K4244" s="3">
        <v>0.86399999999999988</v>
      </c>
      <c r="L4244" s="3">
        <v>0.96</v>
      </c>
    </row>
    <row r="4245" spans="1:12" ht="12.75">
      <c r="A4245" s="1">
        <f t="shared" si="124"/>
        <v>36745</v>
      </c>
      <c r="B4245" s="1" t="s">
        <v>2882</v>
      </c>
      <c r="C4245" s="3">
        <v>6.7499999999999991E-3</v>
      </c>
      <c r="D4245" s="3">
        <v>1.3499999999999998E-2</v>
      </c>
      <c r="E4245" s="3">
        <v>2.0250000000000001E-2</v>
      </c>
      <c r="F4245" s="3">
        <v>2.6999999999999996E-2</v>
      </c>
      <c r="G4245" s="3">
        <v>3.3750000000000002E-2</v>
      </c>
      <c r="H4245" s="3">
        <v>4.0500000000000001E-2</v>
      </c>
      <c r="I4245" s="3">
        <v>4.725E-2</v>
      </c>
      <c r="J4245" s="3">
        <v>5.3999999999999992E-2</v>
      </c>
      <c r="K4245" s="3">
        <v>6.0749999999999998E-2</v>
      </c>
      <c r="L4245" s="3">
        <v>6.7500000000000004E-2</v>
      </c>
    </row>
    <row r="4246" spans="1:12" ht="12.75">
      <c r="A4246" s="1">
        <f t="shared" si="124"/>
        <v>36746</v>
      </c>
      <c r="B4246" s="1" t="s">
        <v>2883</v>
      </c>
      <c r="C4246" s="3">
        <v>2.3100000000000002E-2</v>
      </c>
      <c r="D4246" s="3">
        <v>4.6200000000000005E-2</v>
      </c>
      <c r="E4246" s="3">
        <v>6.93E-2</v>
      </c>
      <c r="F4246" s="3">
        <v>9.240000000000001E-2</v>
      </c>
      <c r="G4246" s="3">
        <v>0.11549999999999999</v>
      </c>
      <c r="H4246" s="3">
        <v>0.1386</v>
      </c>
      <c r="I4246" s="3">
        <v>0.16170000000000001</v>
      </c>
      <c r="J4246" s="3">
        <v>0.18480000000000002</v>
      </c>
      <c r="K4246" s="3">
        <v>0.2079</v>
      </c>
      <c r="L4246" s="3">
        <v>0.23099999999999998</v>
      </c>
    </row>
    <row r="4247" spans="1:12" ht="12.75">
      <c r="A4247" s="1">
        <f t="shared" si="124"/>
        <v>36747</v>
      </c>
      <c r="B4247" s="1" t="s">
        <v>2884</v>
      </c>
      <c r="C4247" s="3">
        <v>0.12135</v>
      </c>
      <c r="D4247" s="3">
        <v>0.2427</v>
      </c>
      <c r="E4247" s="3">
        <v>0.36404999999999998</v>
      </c>
      <c r="F4247" s="3">
        <v>0.4854</v>
      </c>
      <c r="G4247" s="3">
        <v>0.60675000000000001</v>
      </c>
      <c r="H4247" s="3">
        <v>0.72809999999999997</v>
      </c>
      <c r="I4247" s="3">
        <v>0.84945000000000004</v>
      </c>
      <c r="J4247" s="3">
        <v>0.9708</v>
      </c>
      <c r="K4247" s="3">
        <v>1.09215</v>
      </c>
      <c r="L4247" s="3">
        <v>1.2135</v>
      </c>
    </row>
    <row r="4248" spans="1:12" ht="12.75">
      <c r="A4248" s="1">
        <f t="shared" si="124"/>
        <v>36748</v>
      </c>
      <c r="B4248" s="1" t="s">
        <v>2885</v>
      </c>
      <c r="C4248" s="3">
        <v>1.4100000000000001E-2</v>
      </c>
      <c r="D4248" s="3">
        <v>2.8200000000000003E-2</v>
      </c>
      <c r="E4248" s="3">
        <v>4.2299999999999997E-2</v>
      </c>
      <c r="F4248" s="3">
        <v>5.6400000000000006E-2</v>
      </c>
      <c r="G4248" s="3">
        <v>7.0500000000000007E-2</v>
      </c>
      <c r="H4248" s="3">
        <v>8.4599999999999995E-2</v>
      </c>
      <c r="I4248" s="3">
        <v>9.8699999999999996E-2</v>
      </c>
      <c r="J4248" s="3">
        <v>0.11280000000000001</v>
      </c>
      <c r="K4248" s="3">
        <v>0.12689999999999999</v>
      </c>
      <c r="L4248" s="3">
        <v>0.14100000000000001</v>
      </c>
    </row>
    <row r="4249" spans="1:12" ht="12.75">
      <c r="A4249" s="1">
        <f t="shared" si="124"/>
        <v>36749</v>
      </c>
      <c r="B4249" s="1" t="s">
        <v>2886</v>
      </c>
      <c r="C4249" s="3">
        <v>1.005E-2</v>
      </c>
      <c r="D4249" s="3">
        <v>2.01E-2</v>
      </c>
      <c r="E4249" s="3">
        <v>3.015E-2</v>
      </c>
      <c r="F4249" s="3">
        <v>4.02E-2</v>
      </c>
      <c r="G4249" s="3">
        <v>5.0250000000000003E-2</v>
      </c>
      <c r="H4249" s="3">
        <v>6.0299999999999999E-2</v>
      </c>
      <c r="I4249" s="3">
        <v>7.0349999999999996E-2</v>
      </c>
      <c r="J4249" s="3">
        <v>8.0399999999999999E-2</v>
      </c>
      <c r="K4249" s="3">
        <v>9.0450000000000003E-2</v>
      </c>
      <c r="L4249" s="3">
        <v>0.10050000000000001</v>
      </c>
    </row>
    <row r="4250" spans="1:12" ht="12.75">
      <c r="A4250" s="1">
        <f t="shared" si="124"/>
        <v>36750</v>
      </c>
      <c r="B4250" s="1" t="s">
        <v>2887</v>
      </c>
      <c r="C4250" s="3">
        <v>4.8599999999999997E-2</v>
      </c>
      <c r="D4250" s="3">
        <v>9.7199999999999995E-2</v>
      </c>
      <c r="E4250" s="3">
        <v>0.14579999999999999</v>
      </c>
      <c r="F4250" s="3">
        <v>0.19439999999999999</v>
      </c>
      <c r="G4250" s="3">
        <v>0.24299999999999999</v>
      </c>
      <c r="H4250" s="3">
        <v>0.29159999999999997</v>
      </c>
      <c r="I4250" s="3">
        <v>0.3402</v>
      </c>
      <c r="J4250" s="3">
        <v>0.38879999999999998</v>
      </c>
      <c r="K4250" s="3">
        <v>0.43740000000000001</v>
      </c>
      <c r="L4250" s="3">
        <v>0.48599999999999999</v>
      </c>
    </row>
    <row r="4251" spans="1:12" ht="12.75">
      <c r="A4251" s="1">
        <f t="shared" si="124"/>
        <v>36751</v>
      </c>
      <c r="B4251" s="1" t="s">
        <v>2888</v>
      </c>
      <c r="C4251" s="3">
        <v>1.44E-2</v>
      </c>
      <c r="D4251" s="3">
        <v>2.8799999999999999E-2</v>
      </c>
      <c r="E4251" s="3">
        <v>4.3200000000000002E-2</v>
      </c>
      <c r="F4251" s="3">
        <v>5.7599999999999998E-2</v>
      </c>
      <c r="G4251" s="3">
        <v>7.2000000000000008E-2</v>
      </c>
      <c r="H4251" s="3">
        <v>8.6400000000000005E-2</v>
      </c>
      <c r="I4251" s="3">
        <v>0.1008</v>
      </c>
      <c r="J4251" s="3">
        <v>0.1152</v>
      </c>
      <c r="K4251" s="3">
        <v>0.12959999999999999</v>
      </c>
      <c r="L4251" s="3">
        <v>0.14400000000000002</v>
      </c>
    </row>
    <row r="4252" spans="1:12" ht="12.75">
      <c r="A4252" s="1">
        <f t="shared" si="124"/>
        <v>36752</v>
      </c>
      <c r="B4252" s="1" t="s">
        <v>2889</v>
      </c>
      <c r="C4252" s="3">
        <v>0.32805000000000001</v>
      </c>
      <c r="D4252" s="3">
        <v>0.65610000000000002</v>
      </c>
      <c r="E4252" s="3">
        <v>0.98415000000000008</v>
      </c>
      <c r="F4252" s="3">
        <v>1.3122</v>
      </c>
      <c r="G4252" s="3">
        <v>1.64025</v>
      </c>
      <c r="H4252" s="3">
        <v>1.9683000000000002</v>
      </c>
      <c r="I4252" s="3">
        <v>2.2963499999999999</v>
      </c>
      <c r="J4252" s="3">
        <v>2.6244000000000001</v>
      </c>
      <c r="K4252" s="3">
        <v>2.9524499999999998</v>
      </c>
      <c r="L4252" s="3">
        <v>3.2805</v>
      </c>
    </row>
    <row r="4253" spans="1:12" ht="12.75">
      <c r="A4253" s="1">
        <f t="shared" si="124"/>
        <v>36753</v>
      </c>
      <c r="B4253" s="1" t="s">
        <v>2890</v>
      </c>
      <c r="C4253" s="3">
        <v>1.3949999999999999E-2</v>
      </c>
      <c r="D4253" s="3">
        <v>2.7899999999999998E-2</v>
      </c>
      <c r="E4253" s="3">
        <v>4.1849999999999998E-2</v>
      </c>
      <c r="F4253" s="3">
        <v>5.5799999999999995E-2</v>
      </c>
      <c r="G4253" s="3">
        <v>6.9750000000000006E-2</v>
      </c>
      <c r="H4253" s="3">
        <v>8.3699999999999997E-2</v>
      </c>
      <c r="I4253" s="3">
        <v>9.7650000000000015E-2</v>
      </c>
      <c r="J4253" s="3">
        <v>0.11159999999999999</v>
      </c>
      <c r="K4253" s="3">
        <v>0.12554999999999999</v>
      </c>
      <c r="L4253" s="3">
        <v>0.13950000000000001</v>
      </c>
    </row>
    <row r="4254" spans="1:12" ht="12.75">
      <c r="A4254" s="1">
        <f t="shared" si="124"/>
        <v>36754</v>
      </c>
      <c r="B4254" s="1" t="s">
        <v>2890</v>
      </c>
      <c r="C4254" s="3">
        <v>6.105E-2</v>
      </c>
      <c r="D4254" s="3">
        <v>0.1221</v>
      </c>
      <c r="E4254" s="3">
        <v>0.18315000000000001</v>
      </c>
      <c r="F4254" s="3">
        <v>0.2442</v>
      </c>
      <c r="G4254" s="3">
        <v>0.30524999999999997</v>
      </c>
      <c r="H4254" s="3">
        <v>0.36630000000000001</v>
      </c>
      <c r="I4254" s="3">
        <v>0.42735000000000001</v>
      </c>
      <c r="J4254" s="3">
        <v>0.4884</v>
      </c>
      <c r="K4254" s="3">
        <v>0.54944999999999999</v>
      </c>
      <c r="L4254" s="3">
        <v>0.61049999999999993</v>
      </c>
    </row>
    <row r="4255" spans="1:12" ht="12.75">
      <c r="A4255" s="1">
        <f t="shared" si="124"/>
        <v>36755</v>
      </c>
      <c r="B4255" s="1" t="s">
        <v>2891</v>
      </c>
      <c r="C4255" s="3">
        <v>1.0427250000000001E-2</v>
      </c>
      <c r="D4255" s="3">
        <v>2.0854500000000002E-2</v>
      </c>
      <c r="E4255" s="3">
        <v>3.1281750000000004E-2</v>
      </c>
      <c r="F4255" s="3">
        <v>4.1709000000000003E-2</v>
      </c>
      <c r="G4255" s="3">
        <v>5.2136249999999995E-2</v>
      </c>
      <c r="H4255" s="3">
        <v>6.2563500000000008E-2</v>
      </c>
      <c r="I4255" s="3">
        <v>7.2990750000000007E-2</v>
      </c>
      <c r="J4255" s="3">
        <v>8.3418000000000006E-2</v>
      </c>
      <c r="K4255" s="3">
        <v>9.3845249999999991E-2</v>
      </c>
      <c r="L4255" s="3">
        <v>0.10427249999999999</v>
      </c>
    </row>
    <row r="4256" spans="1:12" ht="12.75">
      <c r="A4256" s="1">
        <f t="shared" si="124"/>
        <v>36756</v>
      </c>
      <c r="B4256" s="1" t="s">
        <v>2892</v>
      </c>
      <c r="C4256" s="3">
        <v>0.13124999999999998</v>
      </c>
      <c r="D4256" s="3">
        <v>0.26249999999999996</v>
      </c>
      <c r="E4256" s="3">
        <v>0.39375000000000004</v>
      </c>
      <c r="F4256" s="3">
        <v>0.52499999999999991</v>
      </c>
      <c r="G4256" s="3">
        <v>0.65625</v>
      </c>
      <c r="H4256" s="3">
        <v>0.78750000000000009</v>
      </c>
      <c r="I4256" s="3">
        <v>0.91875000000000007</v>
      </c>
      <c r="J4256" s="3">
        <v>1.0499999999999998</v>
      </c>
      <c r="K4256" s="3">
        <v>1.1812499999999999</v>
      </c>
      <c r="L4256" s="3">
        <v>1.3125</v>
      </c>
    </row>
    <row r="4257" spans="1:12" ht="12.75">
      <c r="A4257" s="1">
        <f t="shared" si="124"/>
        <v>36757</v>
      </c>
      <c r="B4257" s="1" t="s">
        <v>2877</v>
      </c>
      <c r="C4257" s="3">
        <v>5.8650000000000008E-2</v>
      </c>
      <c r="D4257" s="3">
        <v>0.11730000000000002</v>
      </c>
      <c r="E4257" s="3">
        <v>0.17595</v>
      </c>
      <c r="F4257" s="3">
        <v>0.23460000000000003</v>
      </c>
      <c r="G4257" s="3">
        <v>0.29325000000000001</v>
      </c>
      <c r="H4257" s="3">
        <v>0.35189999999999999</v>
      </c>
      <c r="I4257" s="3">
        <v>0.41054999999999997</v>
      </c>
      <c r="J4257" s="3">
        <v>0.46920000000000006</v>
      </c>
      <c r="K4257" s="3">
        <v>0.52784999999999993</v>
      </c>
      <c r="L4257" s="3">
        <v>0.58650000000000002</v>
      </c>
    </row>
    <row r="4258" spans="1:12" ht="12.75">
      <c r="A4258" s="1">
        <f t="shared" si="124"/>
        <v>36758</v>
      </c>
      <c r="B4258" s="1" t="s">
        <v>2893</v>
      </c>
      <c r="C4258" s="3">
        <v>7.2149999999999992E-2</v>
      </c>
      <c r="D4258" s="3">
        <v>0.14429999999999998</v>
      </c>
      <c r="E4258" s="3">
        <v>0.21645000000000003</v>
      </c>
      <c r="F4258" s="3">
        <v>0.28859999999999997</v>
      </c>
      <c r="G4258" s="3">
        <v>0.36075000000000002</v>
      </c>
      <c r="H4258" s="3">
        <v>0.43290000000000006</v>
      </c>
      <c r="I4258" s="3">
        <v>0.50505</v>
      </c>
      <c r="J4258" s="3">
        <v>0.57719999999999994</v>
      </c>
      <c r="K4258" s="3">
        <v>0.64934999999999998</v>
      </c>
      <c r="L4258" s="3">
        <v>0.72150000000000003</v>
      </c>
    </row>
    <row r="4259" spans="1:12" ht="12.75">
      <c r="A4259" s="1">
        <f t="shared" si="124"/>
        <v>36759</v>
      </c>
      <c r="B4259" s="1" t="s">
        <v>2894</v>
      </c>
      <c r="C4259" s="3">
        <v>0.11715</v>
      </c>
      <c r="D4259" s="3">
        <v>0.23430000000000001</v>
      </c>
      <c r="E4259" s="3">
        <v>0.35145000000000004</v>
      </c>
      <c r="F4259" s="3">
        <v>0.46860000000000002</v>
      </c>
      <c r="G4259" s="3">
        <v>0.58574999999999999</v>
      </c>
      <c r="H4259" s="3">
        <v>0.70290000000000008</v>
      </c>
      <c r="I4259" s="3">
        <v>0.82004999999999995</v>
      </c>
      <c r="J4259" s="3">
        <v>0.93720000000000003</v>
      </c>
      <c r="K4259" s="3">
        <v>1.0543499999999999</v>
      </c>
      <c r="L4259" s="3">
        <v>1.1715</v>
      </c>
    </row>
    <row r="4260" spans="1:12" ht="12.75">
      <c r="A4260" s="1">
        <f t="shared" si="124"/>
        <v>36760</v>
      </c>
      <c r="B4260" s="1" t="s">
        <v>2895</v>
      </c>
      <c r="C4260" s="3">
        <v>3.6150000000000002E-2</v>
      </c>
      <c r="D4260" s="3">
        <v>7.2300000000000003E-2</v>
      </c>
      <c r="E4260" s="3">
        <v>0.10845</v>
      </c>
      <c r="F4260" s="3">
        <v>0.14460000000000001</v>
      </c>
      <c r="G4260" s="3">
        <v>0.18074999999999999</v>
      </c>
      <c r="H4260" s="3">
        <v>0.21690000000000001</v>
      </c>
      <c r="I4260" s="3">
        <v>0.25305</v>
      </c>
      <c r="J4260" s="3">
        <v>0.28920000000000001</v>
      </c>
      <c r="K4260" s="3">
        <v>0.32535000000000003</v>
      </c>
      <c r="L4260" s="3">
        <v>0.36149999999999999</v>
      </c>
    </row>
    <row r="4261" spans="1:12" ht="12.75">
      <c r="A4261" s="1">
        <f t="shared" si="124"/>
        <v>36761</v>
      </c>
      <c r="B4261" s="1" t="s">
        <v>2896</v>
      </c>
      <c r="C4261" s="3">
        <v>0.11324999999999999</v>
      </c>
      <c r="D4261" s="3">
        <v>0.22649999999999998</v>
      </c>
      <c r="E4261" s="3">
        <v>0.33975</v>
      </c>
      <c r="F4261" s="3">
        <v>0.45299999999999996</v>
      </c>
      <c r="G4261" s="3">
        <v>0.56625000000000003</v>
      </c>
      <c r="H4261" s="3">
        <v>0.67949999999999999</v>
      </c>
      <c r="I4261" s="3">
        <v>0.79274999999999995</v>
      </c>
      <c r="J4261" s="3">
        <v>0.90599999999999992</v>
      </c>
      <c r="K4261" s="3">
        <v>1.01925</v>
      </c>
      <c r="L4261" s="3">
        <v>1.1325000000000001</v>
      </c>
    </row>
    <row r="4262" spans="1:12" ht="12.75">
      <c r="A4262" s="1">
        <f t="shared" si="124"/>
        <v>36762</v>
      </c>
      <c r="B4262" s="1" t="s">
        <v>2897</v>
      </c>
      <c r="C4262" s="3">
        <v>5.1750000000000004E-2</v>
      </c>
      <c r="D4262" s="3">
        <v>0.10350000000000001</v>
      </c>
      <c r="E4262" s="3">
        <v>0.15525</v>
      </c>
      <c r="F4262" s="3">
        <v>0.20700000000000002</v>
      </c>
      <c r="G4262" s="3">
        <v>0.25874999999999998</v>
      </c>
      <c r="H4262" s="3">
        <v>0.3105</v>
      </c>
      <c r="I4262" s="3">
        <v>0.36224999999999996</v>
      </c>
      <c r="J4262" s="3">
        <v>0.41400000000000003</v>
      </c>
      <c r="K4262" s="3">
        <v>0.46575</v>
      </c>
      <c r="L4262" s="3">
        <v>0.51749999999999996</v>
      </c>
    </row>
    <row r="4263" spans="1:12" ht="51">
      <c r="A4263" s="1">
        <f t="shared" si="124"/>
        <v>36763</v>
      </c>
      <c r="B4263" s="1" t="s">
        <v>2856</v>
      </c>
      <c r="C4263" s="3">
        <v>7.0500000000000007E-2</v>
      </c>
      <c r="D4263" s="3">
        <v>0.14100000000000001</v>
      </c>
      <c r="E4263" s="3">
        <v>0.21149999999999997</v>
      </c>
      <c r="F4263" s="3">
        <v>0.28200000000000003</v>
      </c>
      <c r="G4263" s="3">
        <v>0.35249999999999998</v>
      </c>
      <c r="H4263" s="3">
        <v>0.42299999999999993</v>
      </c>
      <c r="I4263" s="3">
        <v>0.49350000000000005</v>
      </c>
      <c r="J4263" s="3">
        <v>0.56400000000000006</v>
      </c>
      <c r="K4263" s="3">
        <v>0.63449999999999995</v>
      </c>
      <c r="L4263" s="3">
        <v>0.70499999999999996</v>
      </c>
    </row>
    <row r="4264" spans="1:12" ht="12.75">
      <c r="A4264" s="1">
        <f t="shared" si="124"/>
        <v>36764</v>
      </c>
      <c r="B4264" s="1" t="s">
        <v>2898</v>
      </c>
      <c r="C4264" s="3">
        <v>0.1236</v>
      </c>
      <c r="D4264" s="3">
        <v>0.2472</v>
      </c>
      <c r="E4264" s="3">
        <v>0.37080000000000002</v>
      </c>
      <c r="F4264" s="3">
        <v>0.49440000000000001</v>
      </c>
      <c r="G4264" s="3">
        <v>0.61799999999999999</v>
      </c>
      <c r="H4264" s="3">
        <v>0.74160000000000004</v>
      </c>
      <c r="I4264" s="3">
        <v>0.86519999999999997</v>
      </c>
      <c r="J4264" s="3">
        <v>0.98880000000000001</v>
      </c>
      <c r="K4264" s="3">
        <v>1.1124000000000001</v>
      </c>
      <c r="L4264" s="3">
        <v>1.236</v>
      </c>
    </row>
    <row r="4265" spans="1:12" ht="12.75">
      <c r="A4265" s="1">
        <f t="shared" si="124"/>
        <v>36765</v>
      </c>
      <c r="B4265" s="1" t="s">
        <v>2899</v>
      </c>
      <c r="C4265" s="3">
        <v>2.3549999999999998E-2</v>
      </c>
      <c r="D4265" s="3">
        <v>4.7099999999999996E-2</v>
      </c>
      <c r="E4265" s="3">
        <v>7.0650000000000004E-2</v>
      </c>
      <c r="F4265" s="3">
        <v>9.4199999999999992E-2</v>
      </c>
      <c r="G4265" s="3">
        <v>0.11774999999999999</v>
      </c>
      <c r="H4265" s="3">
        <v>0.14130000000000001</v>
      </c>
      <c r="I4265" s="3">
        <v>0.16485</v>
      </c>
      <c r="J4265" s="3">
        <v>0.18839999999999998</v>
      </c>
      <c r="K4265" s="3">
        <v>0.21195000000000003</v>
      </c>
      <c r="L4265" s="3">
        <v>0.23549999999999999</v>
      </c>
    </row>
    <row r="4266" spans="1:12" ht="12.75">
      <c r="A4266" s="1">
        <f t="shared" si="124"/>
        <v>36766</v>
      </c>
      <c r="B4266" s="1" t="s">
        <v>2900</v>
      </c>
      <c r="C4266" s="3">
        <v>0.13320000000000001</v>
      </c>
      <c r="D4266" s="3">
        <v>0.26640000000000003</v>
      </c>
      <c r="E4266" s="3">
        <v>0.39960000000000007</v>
      </c>
      <c r="F4266" s="3">
        <v>0.53280000000000005</v>
      </c>
      <c r="G4266" s="3">
        <v>0.66600000000000004</v>
      </c>
      <c r="H4266" s="3">
        <v>0.79920000000000013</v>
      </c>
      <c r="I4266" s="3">
        <v>0.93240000000000012</v>
      </c>
      <c r="J4266" s="3">
        <v>1.0656000000000001</v>
      </c>
      <c r="K4266" s="3">
        <v>1.1988000000000001</v>
      </c>
      <c r="L4266" s="3">
        <v>1.3320000000000001</v>
      </c>
    </row>
    <row r="4267" spans="1:12" ht="12.75">
      <c r="A4267" s="1">
        <f t="shared" si="124"/>
        <v>36767</v>
      </c>
      <c r="B4267" s="1" t="s">
        <v>2901</v>
      </c>
      <c r="C4267" s="3">
        <v>3.09E-2</v>
      </c>
      <c r="D4267" s="3">
        <v>6.1800000000000001E-2</v>
      </c>
      <c r="E4267" s="3">
        <v>9.2700000000000005E-2</v>
      </c>
      <c r="F4267" s="3">
        <v>0.1236</v>
      </c>
      <c r="G4267" s="3">
        <v>0.1545</v>
      </c>
      <c r="H4267" s="3">
        <v>0.18540000000000001</v>
      </c>
      <c r="I4267" s="3">
        <v>0.21629999999999999</v>
      </c>
      <c r="J4267" s="3">
        <v>0.2472</v>
      </c>
      <c r="K4267" s="3">
        <v>0.27810000000000001</v>
      </c>
      <c r="L4267" s="3">
        <v>0.309</v>
      </c>
    </row>
    <row r="4268" spans="1:12" ht="12.75">
      <c r="A4268" s="1">
        <f t="shared" si="124"/>
        <v>36768</v>
      </c>
      <c r="B4268" s="1" t="s">
        <v>2902</v>
      </c>
      <c r="C4268" s="3">
        <v>0.11715</v>
      </c>
      <c r="D4268" s="3">
        <v>0.23430000000000001</v>
      </c>
      <c r="E4268" s="3">
        <v>0.35145000000000004</v>
      </c>
      <c r="F4268" s="3">
        <v>0.46860000000000002</v>
      </c>
      <c r="G4268" s="3">
        <v>0.58574999999999999</v>
      </c>
      <c r="H4268" s="3">
        <v>0.70290000000000008</v>
      </c>
      <c r="I4268" s="3">
        <v>0.82004999999999995</v>
      </c>
      <c r="J4268" s="3">
        <v>0.93720000000000003</v>
      </c>
      <c r="K4268" s="3">
        <v>1.0543499999999999</v>
      </c>
      <c r="L4268" s="3">
        <v>1.1715</v>
      </c>
    </row>
    <row r="4269" spans="1:12" ht="12.75">
      <c r="A4269" s="1">
        <f t="shared" si="124"/>
        <v>36769</v>
      </c>
      <c r="B4269" s="1" t="s">
        <v>2903</v>
      </c>
      <c r="C4269" s="3">
        <v>4.4400000000000002E-2</v>
      </c>
      <c r="D4269" s="3">
        <v>8.8800000000000004E-2</v>
      </c>
      <c r="E4269" s="3">
        <v>0.13320000000000001</v>
      </c>
      <c r="F4269" s="3">
        <v>0.17760000000000001</v>
      </c>
      <c r="G4269" s="3">
        <v>0.22199999999999998</v>
      </c>
      <c r="H4269" s="3">
        <v>0.26640000000000003</v>
      </c>
      <c r="I4269" s="3">
        <v>0.31079999999999997</v>
      </c>
      <c r="J4269" s="3">
        <v>0.35520000000000002</v>
      </c>
      <c r="K4269" s="3">
        <v>0.39960000000000007</v>
      </c>
      <c r="L4269" s="3">
        <v>0.44399999999999995</v>
      </c>
    </row>
    <row r="4270" spans="1:12" ht="12.75">
      <c r="A4270" s="1">
        <f t="shared" si="124"/>
        <v>36770</v>
      </c>
      <c r="B4270" s="1" t="s">
        <v>2904</v>
      </c>
      <c r="C4270" s="3">
        <v>0.13545000000000001</v>
      </c>
      <c r="D4270" s="3">
        <v>0.27090000000000003</v>
      </c>
      <c r="E4270" s="3">
        <v>0.40634999999999999</v>
      </c>
      <c r="F4270" s="3">
        <v>0.54180000000000006</v>
      </c>
      <c r="G4270" s="3">
        <v>0.67725000000000002</v>
      </c>
      <c r="H4270" s="3">
        <v>0.81269999999999998</v>
      </c>
      <c r="I4270" s="3">
        <v>0.94815000000000005</v>
      </c>
      <c r="J4270" s="3">
        <v>1.0836000000000001</v>
      </c>
      <c r="K4270" s="3">
        <v>1.21905</v>
      </c>
      <c r="L4270" s="3">
        <v>1.3545</v>
      </c>
    </row>
    <row r="4271" spans="1:12" ht="12.75">
      <c r="A4271" s="1">
        <f t="shared" si="124"/>
        <v>36771</v>
      </c>
      <c r="B4271" s="1" t="s">
        <v>2905</v>
      </c>
      <c r="C4271" s="3">
        <v>3.27E-2</v>
      </c>
      <c r="D4271" s="3">
        <v>6.54E-2</v>
      </c>
      <c r="E4271" s="3">
        <v>9.8099999999999993E-2</v>
      </c>
      <c r="F4271" s="3">
        <v>0.1308</v>
      </c>
      <c r="G4271" s="3">
        <v>0.16350000000000001</v>
      </c>
      <c r="H4271" s="3">
        <v>0.19619999999999999</v>
      </c>
      <c r="I4271" s="3">
        <v>0.22890000000000002</v>
      </c>
      <c r="J4271" s="3">
        <v>0.2616</v>
      </c>
      <c r="K4271" s="3">
        <v>0.29430000000000001</v>
      </c>
      <c r="L4271" s="3">
        <v>0.32700000000000001</v>
      </c>
    </row>
    <row r="4272" spans="1:12" ht="12.75">
      <c r="A4272" s="1">
        <f t="shared" si="124"/>
        <v>36772</v>
      </c>
      <c r="B4272" s="1" t="s">
        <v>2906</v>
      </c>
      <c r="C4272" s="3">
        <v>7.4399999999999994E-2</v>
      </c>
      <c r="D4272" s="3">
        <v>0.14879999999999999</v>
      </c>
      <c r="E4272" s="3">
        <v>0.22319999999999998</v>
      </c>
      <c r="F4272" s="3">
        <v>0.29759999999999998</v>
      </c>
      <c r="G4272" s="3">
        <v>0.372</v>
      </c>
      <c r="H4272" s="3">
        <v>0.44639999999999996</v>
      </c>
      <c r="I4272" s="3">
        <v>0.52080000000000004</v>
      </c>
      <c r="J4272" s="3">
        <v>0.59519999999999995</v>
      </c>
      <c r="K4272" s="3">
        <v>0.66959999999999997</v>
      </c>
      <c r="L4272" s="3">
        <v>0.74399999999999999</v>
      </c>
    </row>
    <row r="4273" spans="1:12" ht="12.75">
      <c r="A4273" s="1">
        <f t="shared" si="124"/>
        <v>36773</v>
      </c>
      <c r="B4273" s="1" t="s">
        <v>2890</v>
      </c>
      <c r="C4273" s="3">
        <v>0.10514999999999999</v>
      </c>
      <c r="D4273" s="3">
        <v>0.21029999999999999</v>
      </c>
      <c r="E4273" s="3">
        <v>0.31545000000000001</v>
      </c>
      <c r="F4273" s="3">
        <v>0.42059999999999997</v>
      </c>
      <c r="G4273" s="3">
        <v>0.52574999999999994</v>
      </c>
      <c r="H4273" s="3">
        <v>0.63090000000000002</v>
      </c>
      <c r="I4273" s="3">
        <v>0.73605000000000009</v>
      </c>
      <c r="J4273" s="3">
        <v>0.84119999999999995</v>
      </c>
      <c r="K4273" s="3">
        <v>0.94635000000000002</v>
      </c>
      <c r="L4273" s="3">
        <v>1.0514999999999999</v>
      </c>
    </row>
    <row r="4274" spans="1:12" ht="12.75">
      <c r="A4274" s="1">
        <f t="shared" si="124"/>
        <v>36774</v>
      </c>
      <c r="B4274" s="1" t="s">
        <v>2890</v>
      </c>
      <c r="C4274" s="3">
        <v>6.0450000000000004E-2</v>
      </c>
      <c r="D4274" s="3">
        <v>0.12090000000000001</v>
      </c>
      <c r="E4274" s="3">
        <v>0.18134999999999998</v>
      </c>
      <c r="F4274" s="3">
        <v>0.24180000000000001</v>
      </c>
      <c r="G4274" s="3">
        <v>0.30225000000000002</v>
      </c>
      <c r="H4274" s="3">
        <v>0.36269999999999997</v>
      </c>
      <c r="I4274" s="3">
        <v>0.42315000000000003</v>
      </c>
      <c r="J4274" s="3">
        <v>0.48360000000000003</v>
      </c>
      <c r="K4274" s="3">
        <v>0.54405000000000003</v>
      </c>
      <c r="L4274" s="3">
        <v>0.60450000000000004</v>
      </c>
    </row>
    <row r="4275" spans="1:12" ht="12.75">
      <c r="A4275" s="1">
        <f t="shared" si="124"/>
        <v>36775</v>
      </c>
      <c r="B4275" s="1" t="s">
        <v>2907</v>
      </c>
      <c r="C4275" s="3">
        <v>4.0499999999999998E-3</v>
      </c>
      <c r="D4275" s="3">
        <v>8.0999999999999996E-3</v>
      </c>
      <c r="E4275" s="3">
        <v>1.2149999999999999E-2</v>
      </c>
      <c r="F4275" s="3">
        <v>1.6199999999999999E-2</v>
      </c>
      <c r="G4275" s="3">
        <v>2.0250000000000001E-2</v>
      </c>
      <c r="H4275" s="3">
        <v>2.4299999999999999E-2</v>
      </c>
      <c r="I4275" s="3">
        <v>2.835E-2</v>
      </c>
      <c r="J4275" s="3">
        <v>3.2399999999999998E-2</v>
      </c>
      <c r="K4275" s="3">
        <v>3.6449999999999996E-2</v>
      </c>
      <c r="L4275" s="3">
        <v>4.0500000000000001E-2</v>
      </c>
    </row>
    <row r="4276" spans="1:12" ht="12.75">
      <c r="A4276" s="1">
        <f t="shared" si="124"/>
        <v>36776</v>
      </c>
      <c r="B4276" s="2" t="s">
        <v>2908</v>
      </c>
      <c r="C4276" s="3">
        <v>0.29670000000000002</v>
      </c>
      <c r="D4276" s="3">
        <v>0.59340000000000004</v>
      </c>
      <c r="E4276" s="3">
        <v>0.89010000000000011</v>
      </c>
      <c r="F4276" s="3">
        <v>1.1868000000000001</v>
      </c>
      <c r="G4276" s="3">
        <v>1.4835</v>
      </c>
      <c r="H4276" s="3">
        <v>1.7802000000000002</v>
      </c>
      <c r="I4276" s="3">
        <v>2.0769000000000002</v>
      </c>
      <c r="J4276" s="3">
        <v>2.3736000000000002</v>
      </c>
      <c r="K4276" s="3">
        <v>2.6703000000000001</v>
      </c>
      <c r="L4276" s="3">
        <v>2.9670000000000001</v>
      </c>
    </row>
    <row r="4277" spans="1:12" ht="12.75">
      <c r="A4277" s="1">
        <f t="shared" si="124"/>
        <v>36777</v>
      </c>
      <c r="B4277" s="2" t="s">
        <v>2909</v>
      </c>
      <c r="C4277" s="3">
        <v>6.5850000000000006E-2</v>
      </c>
      <c r="D4277" s="3">
        <v>0.13170000000000001</v>
      </c>
      <c r="E4277" s="3">
        <v>0.19755</v>
      </c>
      <c r="F4277" s="3">
        <v>0.26340000000000002</v>
      </c>
      <c r="G4277" s="3">
        <v>0.32924999999999999</v>
      </c>
      <c r="H4277" s="3">
        <v>0.39510000000000001</v>
      </c>
      <c r="I4277" s="3">
        <v>0.46095000000000003</v>
      </c>
      <c r="J4277" s="3">
        <v>0.52680000000000005</v>
      </c>
      <c r="K4277" s="3">
        <v>0.59265000000000001</v>
      </c>
      <c r="L4277" s="3">
        <v>0.65849999999999997</v>
      </c>
    </row>
    <row r="4278" spans="1:12" ht="12.75">
      <c r="A4278" s="1">
        <f t="shared" si="124"/>
        <v>36778</v>
      </c>
      <c r="B4278" s="1" t="s">
        <v>2910</v>
      </c>
      <c r="C4278" s="3">
        <v>9.6000000000000002E-2</v>
      </c>
      <c r="D4278" s="3">
        <v>0.192</v>
      </c>
      <c r="E4278" s="3">
        <v>0.28800000000000003</v>
      </c>
      <c r="F4278" s="3">
        <v>0.38400000000000001</v>
      </c>
      <c r="G4278" s="3">
        <v>0.48</v>
      </c>
      <c r="H4278" s="3">
        <v>0.57600000000000007</v>
      </c>
      <c r="I4278" s="3">
        <v>0.67200000000000004</v>
      </c>
      <c r="J4278" s="3">
        <v>0.76800000000000002</v>
      </c>
      <c r="K4278" s="3">
        <v>0.86399999999999988</v>
      </c>
      <c r="L4278" s="3">
        <v>0.96</v>
      </c>
    </row>
    <row r="4279" spans="1:12" ht="12.75">
      <c r="A4279" s="1">
        <f>A4278+1</f>
        <v>36779</v>
      </c>
      <c r="B4279" s="1" t="s">
        <v>2911</v>
      </c>
      <c r="C4279" s="3">
        <v>0.47114999999999996</v>
      </c>
      <c r="D4279" s="3">
        <v>0.94229999999999992</v>
      </c>
      <c r="E4279" s="3">
        <v>1.4134500000000001</v>
      </c>
      <c r="F4279" s="3">
        <v>1.8845999999999998</v>
      </c>
      <c r="G4279" s="3">
        <v>2.35575</v>
      </c>
      <c r="H4279" s="3">
        <v>2.8269000000000002</v>
      </c>
      <c r="I4279" s="3">
        <v>3.2980499999999999</v>
      </c>
      <c r="J4279" s="3">
        <v>3.7691999999999997</v>
      </c>
      <c r="K4279" s="3">
        <v>4.2403500000000003</v>
      </c>
      <c r="L4279" s="3">
        <v>4.7115</v>
      </c>
    </row>
    <row r="4280" spans="1:12" ht="51">
      <c r="A4280" s="1">
        <f t="shared" ref="A4280:A4343" si="125">A4279+1</f>
        <v>36780</v>
      </c>
      <c r="B4280" s="1" t="s">
        <v>2753</v>
      </c>
      <c r="C4280" s="3">
        <v>2.7150000000000001E-2</v>
      </c>
      <c r="D4280" s="3">
        <v>5.4300000000000001E-2</v>
      </c>
      <c r="E4280" s="3">
        <v>8.1449999999999995E-2</v>
      </c>
      <c r="F4280" s="3">
        <v>0.1086</v>
      </c>
      <c r="G4280" s="3">
        <v>0.13574999999999998</v>
      </c>
      <c r="H4280" s="3">
        <v>0.16289999999999999</v>
      </c>
      <c r="I4280" s="3">
        <v>0.19005</v>
      </c>
      <c r="J4280" s="3">
        <v>0.2172</v>
      </c>
      <c r="K4280" s="3">
        <v>0.24434999999999998</v>
      </c>
      <c r="L4280" s="3">
        <v>0.27149999999999996</v>
      </c>
    </row>
    <row r="4281" spans="1:12" ht="12.75">
      <c r="A4281" s="1">
        <f t="shared" si="125"/>
        <v>36781</v>
      </c>
      <c r="B4281" s="1" t="s">
        <v>2912</v>
      </c>
      <c r="C4281" s="3">
        <v>3.1349999999999996E-2</v>
      </c>
      <c r="D4281" s="3">
        <v>6.2699999999999992E-2</v>
      </c>
      <c r="E4281" s="3">
        <v>9.4050000000000009E-2</v>
      </c>
      <c r="F4281" s="3">
        <v>0.12539999999999998</v>
      </c>
      <c r="G4281" s="3">
        <v>0.15675</v>
      </c>
      <c r="H4281" s="3">
        <v>0.18810000000000002</v>
      </c>
      <c r="I4281" s="3">
        <v>0.21945000000000003</v>
      </c>
      <c r="J4281" s="3">
        <v>0.25079999999999997</v>
      </c>
      <c r="K4281" s="3">
        <v>0.28215000000000001</v>
      </c>
      <c r="L4281" s="3">
        <v>0.3135</v>
      </c>
    </row>
    <row r="4282" spans="1:12" ht="12.75">
      <c r="A4282" s="1">
        <f t="shared" si="125"/>
        <v>36782</v>
      </c>
      <c r="B4282" s="1" t="s">
        <v>2855</v>
      </c>
      <c r="C4282" s="3">
        <v>5.8950000000000002E-2</v>
      </c>
      <c r="D4282" s="3">
        <v>0.1179</v>
      </c>
      <c r="E4282" s="3">
        <v>0.17685000000000001</v>
      </c>
      <c r="F4282" s="3">
        <v>0.23580000000000001</v>
      </c>
      <c r="G4282" s="3">
        <v>0.29475000000000001</v>
      </c>
      <c r="H4282" s="3">
        <v>0.35370000000000001</v>
      </c>
      <c r="I4282" s="3">
        <v>0.41265000000000002</v>
      </c>
      <c r="J4282" s="3">
        <v>0.47160000000000002</v>
      </c>
      <c r="K4282" s="3">
        <v>0.53055000000000008</v>
      </c>
      <c r="L4282" s="3">
        <v>0.58950000000000002</v>
      </c>
    </row>
    <row r="4283" spans="1:12" ht="12.75">
      <c r="A4283" s="1">
        <f t="shared" si="125"/>
        <v>36783</v>
      </c>
      <c r="B4283" s="1" t="s">
        <v>2913</v>
      </c>
      <c r="C4283" s="3">
        <v>2.265E-2</v>
      </c>
      <c r="D4283" s="3">
        <v>4.53E-2</v>
      </c>
      <c r="E4283" s="3">
        <v>6.7949999999999997E-2</v>
      </c>
      <c r="F4283" s="3">
        <v>9.06E-2</v>
      </c>
      <c r="G4283" s="3">
        <v>0.11324999999999999</v>
      </c>
      <c r="H4283" s="3">
        <v>0.13589999999999999</v>
      </c>
      <c r="I4283" s="3">
        <v>0.15855</v>
      </c>
      <c r="J4283" s="3">
        <v>0.1812</v>
      </c>
      <c r="K4283" s="3">
        <v>0.20384999999999998</v>
      </c>
      <c r="L4283" s="3">
        <v>0.22649999999999998</v>
      </c>
    </row>
    <row r="4284" spans="1:12" ht="12.75">
      <c r="A4284" s="1">
        <f t="shared" si="125"/>
        <v>36784</v>
      </c>
      <c r="B4284" s="1" t="s">
        <v>2893</v>
      </c>
      <c r="C4284" s="3">
        <v>5.1299999999999998E-2</v>
      </c>
      <c r="D4284" s="3">
        <v>0.1026</v>
      </c>
      <c r="E4284" s="3">
        <v>0.15389999999999998</v>
      </c>
      <c r="F4284" s="3">
        <v>0.20519999999999999</v>
      </c>
      <c r="G4284" s="3">
        <v>0.25650000000000001</v>
      </c>
      <c r="H4284" s="3">
        <v>0.30779999999999996</v>
      </c>
      <c r="I4284" s="3">
        <v>0.35909999999999997</v>
      </c>
      <c r="J4284" s="3">
        <v>0.41039999999999999</v>
      </c>
      <c r="K4284" s="3">
        <v>0.4617</v>
      </c>
      <c r="L4284" s="3">
        <v>0.51300000000000001</v>
      </c>
    </row>
    <row r="4285" spans="1:12" ht="12.75">
      <c r="A4285" s="1">
        <f t="shared" si="125"/>
        <v>36785</v>
      </c>
      <c r="B4285" s="1" t="s">
        <v>2855</v>
      </c>
      <c r="C4285" s="3">
        <v>0.43980000000000002</v>
      </c>
      <c r="D4285" s="3">
        <v>0.87960000000000005</v>
      </c>
      <c r="E4285" s="3">
        <v>1.3194000000000001</v>
      </c>
      <c r="F4285" s="3">
        <v>1.7592000000000001</v>
      </c>
      <c r="G4285" s="3">
        <v>2.1989999999999998</v>
      </c>
      <c r="H4285" s="3">
        <v>2.6388000000000003</v>
      </c>
      <c r="I4285" s="3">
        <v>3.0785999999999998</v>
      </c>
      <c r="J4285" s="3">
        <v>3.5184000000000002</v>
      </c>
      <c r="K4285" s="3">
        <v>3.9581999999999997</v>
      </c>
      <c r="L4285" s="3">
        <v>4.3979999999999997</v>
      </c>
    </row>
    <row r="4286" spans="1:12" ht="12.75">
      <c r="A4286" s="1">
        <f t="shared" si="125"/>
        <v>36786</v>
      </c>
      <c r="B4286" s="1" t="s">
        <v>2914</v>
      </c>
      <c r="C4286" s="3">
        <v>5.4000000000000003E-3</v>
      </c>
      <c r="D4286" s="3">
        <v>1.0800000000000001E-2</v>
      </c>
      <c r="E4286" s="3">
        <v>1.6199999999999999E-2</v>
      </c>
      <c r="F4286" s="3">
        <v>2.1600000000000001E-2</v>
      </c>
      <c r="G4286" s="3">
        <v>2.6999999999999996E-2</v>
      </c>
      <c r="H4286" s="3">
        <v>3.2399999999999998E-2</v>
      </c>
      <c r="I4286" s="3">
        <v>3.78E-2</v>
      </c>
      <c r="J4286" s="3">
        <v>4.3200000000000002E-2</v>
      </c>
      <c r="K4286" s="3">
        <v>4.8599999999999997E-2</v>
      </c>
      <c r="L4286" s="3">
        <v>5.3999999999999992E-2</v>
      </c>
    </row>
    <row r="4287" spans="1:12" ht="12.75">
      <c r="A4287" s="1">
        <f t="shared" si="125"/>
        <v>36787</v>
      </c>
      <c r="B4287" s="1" t="s">
        <v>2915</v>
      </c>
      <c r="C4287" s="3">
        <v>8.2354838709677407E-3</v>
      </c>
      <c r="D4287" s="3">
        <v>1.647096774193545E-2</v>
      </c>
      <c r="E4287" s="3">
        <v>2.4706451612903246E-2</v>
      </c>
      <c r="F4287" s="3">
        <v>3.29419354838709E-2</v>
      </c>
      <c r="G4287" s="3">
        <v>4.11774193548387E-2</v>
      </c>
      <c r="H4287" s="3">
        <v>4.9412903225806493E-2</v>
      </c>
      <c r="I4287" s="3">
        <v>5.7648387096774147E-2</v>
      </c>
      <c r="J4287" s="3">
        <v>6.5883870967741953E-2</v>
      </c>
      <c r="K4287" s="3">
        <v>7.4119354838709753E-2</v>
      </c>
      <c r="L4287" s="3">
        <v>8.23548387096774E-2</v>
      </c>
    </row>
    <row r="4288" spans="1:12" ht="12.75">
      <c r="A4288" s="1">
        <f t="shared" si="125"/>
        <v>36788</v>
      </c>
      <c r="B4288" s="1" t="s">
        <v>2916</v>
      </c>
      <c r="C4288" s="3">
        <v>3.0870967741935453E-3</v>
      </c>
      <c r="D4288" s="3">
        <v>6.1741935483871045E-3</v>
      </c>
      <c r="E4288" s="3">
        <v>9.2612903225806498E-3</v>
      </c>
      <c r="F4288" s="3">
        <v>1.2348387096774195E-2</v>
      </c>
      <c r="G4288" s="3">
        <v>1.5435483870967799E-2</v>
      </c>
      <c r="H4288" s="3">
        <v>1.85225806451613E-2</v>
      </c>
      <c r="I4288" s="3">
        <v>2.1609677419354798E-2</v>
      </c>
      <c r="J4288" s="3">
        <v>2.4696774193548453E-2</v>
      </c>
      <c r="K4288" s="3">
        <v>2.7783870967741951E-2</v>
      </c>
      <c r="L4288" s="3">
        <v>3.087096774193545E-2</v>
      </c>
    </row>
    <row r="4289" spans="1:12" ht="12.75">
      <c r="A4289" s="1">
        <f t="shared" si="125"/>
        <v>36789</v>
      </c>
      <c r="B4289" s="1" t="s">
        <v>2917</v>
      </c>
      <c r="C4289" s="3">
        <v>1.1341935483870975E-2</v>
      </c>
      <c r="D4289" s="3">
        <v>2.2683870967741951E-2</v>
      </c>
      <c r="E4289" s="3">
        <v>3.402580645161285E-2</v>
      </c>
      <c r="F4289" s="3">
        <v>4.5367741935483902E-2</v>
      </c>
      <c r="G4289" s="3">
        <v>5.6709677419354801E-2</v>
      </c>
      <c r="H4289" s="3">
        <v>6.8051612903225853E-2</v>
      </c>
      <c r="I4289" s="3">
        <v>7.9393548387096752E-2</v>
      </c>
      <c r="J4289" s="3">
        <v>9.0735483870967804E-2</v>
      </c>
      <c r="K4289" s="3">
        <v>0.10207741935483869</v>
      </c>
      <c r="L4289" s="3">
        <v>0.11341935483870974</v>
      </c>
    </row>
    <row r="4290" spans="1:12" ht="12.75">
      <c r="A4290" s="1">
        <f t="shared" si="125"/>
        <v>36790</v>
      </c>
      <c r="B4290" s="1" t="s">
        <v>2918</v>
      </c>
      <c r="C4290" s="3">
        <v>2.06129032258065E-3</v>
      </c>
      <c r="D4290" s="3">
        <v>4.1225806451612845E-3</v>
      </c>
      <c r="E4290" s="3">
        <v>6.1838709677419345E-3</v>
      </c>
      <c r="F4290" s="3">
        <v>8.2451612903225863E-3</v>
      </c>
      <c r="G4290" s="3">
        <v>1.0306451612903219E-2</v>
      </c>
      <c r="H4290" s="3">
        <v>1.2367741935483869E-2</v>
      </c>
      <c r="I4290" s="3">
        <v>1.4429032258064519E-2</v>
      </c>
      <c r="J4290" s="3">
        <v>1.64903225806452E-2</v>
      </c>
      <c r="K4290" s="3">
        <v>1.855161290322585E-2</v>
      </c>
      <c r="L4290" s="3">
        <v>2.06129032258065E-2</v>
      </c>
    </row>
    <row r="4291" spans="1:12" ht="12.75">
      <c r="A4291" s="1">
        <f t="shared" si="125"/>
        <v>36791</v>
      </c>
      <c r="B4291" s="1" t="s">
        <v>2919</v>
      </c>
      <c r="C4291" s="3">
        <v>1.0770967741935479E-2</v>
      </c>
      <c r="D4291" s="3">
        <v>2.15419354838709E-2</v>
      </c>
      <c r="E4291" s="3">
        <v>3.2312903225806502E-2</v>
      </c>
      <c r="F4291" s="3">
        <v>4.3083870967741952E-2</v>
      </c>
      <c r="G4291" s="3">
        <v>5.3854838709677395E-2</v>
      </c>
      <c r="H4291" s="3">
        <v>6.4625806451612838E-2</v>
      </c>
      <c r="I4291" s="3">
        <v>7.5396774193548455E-2</v>
      </c>
      <c r="J4291" s="3">
        <v>8.6167741935483905E-2</v>
      </c>
      <c r="K4291" s="3">
        <v>9.6938709677419341E-2</v>
      </c>
      <c r="L4291" s="3">
        <v>0.10770967741935479</v>
      </c>
    </row>
    <row r="4292" spans="1:12" ht="12.75">
      <c r="A4292" s="1">
        <f t="shared" si="125"/>
        <v>36792</v>
      </c>
      <c r="B4292" s="1" t="s">
        <v>2920</v>
      </c>
      <c r="C4292" s="3">
        <v>1.8338709677419352E-3</v>
      </c>
      <c r="D4292" s="3">
        <v>3.6677419354838705E-3</v>
      </c>
      <c r="E4292" s="3">
        <v>5.5016129032258053E-3</v>
      </c>
      <c r="F4292" s="3">
        <v>7.3354838709677409E-3</v>
      </c>
      <c r="G4292" s="3">
        <v>9.1693548387096757E-3</v>
      </c>
      <c r="H4292" s="3">
        <v>1.1003225806451611E-2</v>
      </c>
      <c r="I4292" s="3">
        <v>1.2837096774193545E-2</v>
      </c>
      <c r="J4292" s="3">
        <v>1.4670967741935482E-2</v>
      </c>
      <c r="K4292" s="3">
        <v>1.6504838709677401E-2</v>
      </c>
      <c r="L4292" s="3">
        <v>1.8338709677419351E-2</v>
      </c>
    </row>
    <row r="4293" spans="1:12" ht="12.75">
      <c r="A4293" s="1">
        <f t="shared" si="125"/>
        <v>36793</v>
      </c>
      <c r="B4293" s="1" t="s">
        <v>2921</v>
      </c>
      <c r="C4293" s="3">
        <v>1.9016129032258049E-3</v>
      </c>
      <c r="D4293" s="3">
        <v>3.8032258064516098E-3</v>
      </c>
      <c r="E4293" s="3">
        <v>5.7048387096774143E-3</v>
      </c>
      <c r="F4293" s="3">
        <v>7.6064516129032197E-3</v>
      </c>
      <c r="G4293" s="3">
        <v>9.5080645161290389E-3</v>
      </c>
      <c r="H4293" s="3">
        <v>1.1409677419354846E-2</v>
      </c>
      <c r="I4293" s="3">
        <v>1.331129032258065E-2</v>
      </c>
      <c r="J4293" s="3">
        <v>1.52129032258065E-2</v>
      </c>
      <c r="K4293" s="3">
        <v>1.7114516129032198E-2</v>
      </c>
      <c r="L4293" s="3">
        <v>1.901612903225805E-2</v>
      </c>
    </row>
    <row r="4294" spans="1:12" ht="12.75">
      <c r="A4294" s="1">
        <f t="shared" si="125"/>
        <v>36794</v>
      </c>
      <c r="B4294" s="1" t="s">
        <v>2922</v>
      </c>
      <c r="C4294" s="3">
        <v>1.3093548387096782E-2</v>
      </c>
      <c r="D4294" s="3">
        <v>2.6187096774193501E-2</v>
      </c>
      <c r="E4294" s="3">
        <v>3.9280645161290248E-2</v>
      </c>
      <c r="F4294" s="3">
        <v>5.2374193548387155E-2</v>
      </c>
      <c r="G4294" s="3">
        <v>6.5467741935483909E-2</v>
      </c>
      <c r="H4294" s="3">
        <v>7.8561290322580649E-2</v>
      </c>
      <c r="I4294" s="3">
        <v>9.1654838709677389E-2</v>
      </c>
      <c r="J4294" s="3">
        <v>0.10474838709677414</v>
      </c>
      <c r="K4294" s="3">
        <v>0.1178419354838709</v>
      </c>
      <c r="L4294" s="3">
        <v>0.13093548387096782</v>
      </c>
    </row>
    <row r="4295" spans="1:12" ht="12.75">
      <c r="A4295" s="1">
        <f t="shared" si="125"/>
        <v>36795</v>
      </c>
      <c r="B4295" s="1" t="s">
        <v>2923</v>
      </c>
      <c r="C4295" s="3">
        <v>7.7370967741935449E-3</v>
      </c>
      <c r="D4295" s="3">
        <v>1.5474193548387149E-2</v>
      </c>
      <c r="E4295" s="3">
        <v>2.3211290322580652E-2</v>
      </c>
      <c r="F4295" s="3">
        <v>3.0948387096774152E-2</v>
      </c>
      <c r="G4295" s="3">
        <v>3.8685483870967798E-2</v>
      </c>
      <c r="H4295" s="3">
        <v>4.6422580645161304E-2</v>
      </c>
      <c r="I4295" s="3">
        <v>5.4159677419354797E-2</v>
      </c>
      <c r="J4295" s="3">
        <v>6.189677419354845E-2</v>
      </c>
      <c r="K4295" s="3">
        <v>6.9633870967741943E-2</v>
      </c>
      <c r="L4295" s="3">
        <v>7.7370967741935456E-2</v>
      </c>
    </row>
    <row r="4296" spans="1:12" ht="12.75">
      <c r="A4296" s="1">
        <f t="shared" si="125"/>
        <v>36796</v>
      </c>
      <c r="B4296" s="1" t="s">
        <v>2924</v>
      </c>
      <c r="C4296" s="3">
        <v>4.2754838709677404E-2</v>
      </c>
      <c r="D4296" s="3">
        <v>8.5509677419354807E-2</v>
      </c>
      <c r="E4296" s="3">
        <v>0.1282645161290322</v>
      </c>
      <c r="F4296" s="3">
        <v>0.171019354838709</v>
      </c>
      <c r="G4296" s="3">
        <v>0.213774193548387</v>
      </c>
      <c r="H4296" s="3">
        <v>0.256529032258065</v>
      </c>
      <c r="I4296" s="3">
        <v>0.29928387096774151</v>
      </c>
      <c r="J4296" s="3">
        <v>0.34203870967741951</v>
      </c>
      <c r="K4296" s="3">
        <v>0.38479354838709751</v>
      </c>
      <c r="L4296" s="3">
        <v>0.42754838709677401</v>
      </c>
    </row>
    <row r="4297" spans="1:12" ht="12.75">
      <c r="A4297" s="1">
        <f t="shared" si="125"/>
        <v>36797</v>
      </c>
      <c r="B4297" s="1" t="s">
        <v>2925</v>
      </c>
      <c r="C4297" s="3">
        <v>4.2754838709677404E-2</v>
      </c>
      <c r="D4297" s="3">
        <v>8.5509677419354807E-2</v>
      </c>
      <c r="E4297" s="3">
        <v>0.1282645161290322</v>
      </c>
      <c r="F4297" s="3">
        <v>0.171019354838709</v>
      </c>
      <c r="G4297" s="3">
        <v>0.213774193548387</v>
      </c>
      <c r="H4297" s="3">
        <v>0.256529032258065</v>
      </c>
      <c r="I4297" s="3">
        <v>0.29928387096774151</v>
      </c>
      <c r="J4297" s="3">
        <v>0.34203870967741951</v>
      </c>
      <c r="K4297" s="3">
        <v>0.38479354838709751</v>
      </c>
      <c r="L4297" s="3">
        <v>0.42754838709677401</v>
      </c>
    </row>
    <row r="4298" spans="1:12" ht="12.75">
      <c r="A4298" s="1">
        <f t="shared" si="125"/>
        <v>36798</v>
      </c>
      <c r="B4298" s="1" t="s">
        <v>2926</v>
      </c>
      <c r="C4298" s="3">
        <v>1.6650000000000002E-2</v>
      </c>
      <c r="D4298" s="3">
        <v>3.3300000000000003E-2</v>
      </c>
      <c r="E4298" s="3">
        <v>4.9950000000000008E-2</v>
      </c>
      <c r="F4298" s="3">
        <v>6.6600000000000006E-2</v>
      </c>
      <c r="G4298" s="3">
        <v>8.3250000000000005E-2</v>
      </c>
      <c r="H4298" s="3">
        <v>9.9900000000000017E-2</v>
      </c>
      <c r="I4298" s="3">
        <v>0.11655000000000001</v>
      </c>
      <c r="J4298" s="3">
        <v>0.13320000000000001</v>
      </c>
      <c r="K4298" s="3">
        <v>0.14985000000000001</v>
      </c>
      <c r="L4298" s="3">
        <v>0.16650000000000001</v>
      </c>
    </row>
    <row r="4299" spans="1:12" ht="12.75">
      <c r="A4299" s="1">
        <f t="shared" si="125"/>
        <v>36799</v>
      </c>
      <c r="B4299" s="1" t="s">
        <v>2927</v>
      </c>
      <c r="C4299" s="3">
        <v>1.4777419354838714E-2</v>
      </c>
      <c r="D4299" s="3">
        <v>2.95548387096774E-2</v>
      </c>
      <c r="E4299" s="3">
        <v>4.43322580645161E-2</v>
      </c>
      <c r="F4299" s="3">
        <v>5.91096774193548E-2</v>
      </c>
      <c r="G4299" s="3">
        <v>7.38870967741935E-2</v>
      </c>
      <c r="H4299" s="3">
        <v>8.86645161290322E-2</v>
      </c>
      <c r="I4299" s="3">
        <v>0.1034419354838709</v>
      </c>
      <c r="J4299" s="3">
        <v>0.11821935483870975</v>
      </c>
      <c r="K4299" s="3">
        <v>0.13299677419354844</v>
      </c>
      <c r="L4299" s="3">
        <v>0.14777419354838717</v>
      </c>
    </row>
    <row r="4300" spans="1:12" ht="12.75">
      <c r="A4300" s="1">
        <f t="shared" si="125"/>
        <v>36800</v>
      </c>
      <c r="B4300" s="1" t="s">
        <v>2928</v>
      </c>
      <c r="C4300" s="3">
        <v>1.3766129032258064E-2</v>
      </c>
      <c r="D4300" s="3">
        <v>2.7532258064516098E-2</v>
      </c>
      <c r="E4300" s="3">
        <v>4.129838709677415E-2</v>
      </c>
      <c r="F4300" s="3">
        <v>5.5064516129032196E-2</v>
      </c>
      <c r="G4300" s="3">
        <v>6.8830645161290255E-2</v>
      </c>
      <c r="H4300" s="3">
        <v>8.2596774193548453E-2</v>
      </c>
      <c r="I4300" s="3">
        <v>9.6362903225806498E-2</v>
      </c>
      <c r="J4300" s="3">
        <v>0.11012903225806456</v>
      </c>
      <c r="K4300" s="3">
        <v>0.1238951612903226</v>
      </c>
      <c r="L4300" s="3">
        <v>0.13766129032258065</v>
      </c>
    </row>
    <row r="4301" spans="1:12" ht="12.75">
      <c r="A4301" s="1">
        <f t="shared" si="125"/>
        <v>36801</v>
      </c>
      <c r="B4301" s="1" t="s">
        <v>2929</v>
      </c>
      <c r="C4301" s="3">
        <v>2.725161290322585E-2</v>
      </c>
      <c r="D4301" s="3">
        <v>5.4503225806451554E-2</v>
      </c>
      <c r="E4301" s="3">
        <v>8.1754838709677397E-2</v>
      </c>
      <c r="F4301" s="3">
        <v>0.10900645161290326</v>
      </c>
      <c r="G4301" s="3">
        <v>0.1362580645161291</v>
      </c>
      <c r="H4301" s="3">
        <v>0.16350967741935449</v>
      </c>
      <c r="I4301" s="3">
        <v>0.19076129032258049</v>
      </c>
      <c r="J4301" s="3">
        <v>0.21801290322580652</v>
      </c>
      <c r="K4301" s="3">
        <v>0.24526451612903249</v>
      </c>
      <c r="L4301" s="3">
        <v>0.27251612903225853</v>
      </c>
    </row>
    <row r="4302" spans="1:12" ht="12.75">
      <c r="A4302" s="1">
        <f t="shared" si="125"/>
        <v>36802</v>
      </c>
      <c r="B4302" s="1" t="s">
        <v>2930</v>
      </c>
      <c r="C4302" s="3">
        <v>5.9177419354838699E-3</v>
      </c>
      <c r="D4302" s="3">
        <v>1.183548387096774E-2</v>
      </c>
      <c r="E4302" s="3">
        <v>1.7753225806451549E-2</v>
      </c>
      <c r="F4302" s="3">
        <v>2.3670967741935452E-2</v>
      </c>
      <c r="G4302" s="3">
        <v>2.9588709677419348E-2</v>
      </c>
      <c r="H4302" s="3">
        <v>3.550645161290325E-2</v>
      </c>
      <c r="I4302" s="3">
        <v>4.1424193548387146E-2</v>
      </c>
      <c r="J4302" s="3">
        <v>4.7341935483871042E-2</v>
      </c>
      <c r="K4302" s="3">
        <v>5.3259677419354806E-2</v>
      </c>
      <c r="L4302" s="3">
        <v>5.9177419354838695E-2</v>
      </c>
    </row>
    <row r="4303" spans="1:12" ht="12.75">
      <c r="A4303" s="1">
        <f t="shared" si="125"/>
        <v>36803</v>
      </c>
      <c r="B4303" s="1" t="s">
        <v>2931</v>
      </c>
      <c r="C4303" s="3">
        <v>1.2783870967741936E-2</v>
      </c>
      <c r="D4303" s="3">
        <v>2.5567741935483897E-2</v>
      </c>
      <c r="E4303" s="3">
        <v>3.8351612903225848E-2</v>
      </c>
      <c r="F4303" s="3">
        <v>5.1135483870967793E-2</v>
      </c>
      <c r="G4303" s="3">
        <v>6.3919354838709752E-2</v>
      </c>
      <c r="H4303" s="3">
        <v>7.6703225806451558E-2</v>
      </c>
      <c r="I4303" s="3">
        <v>8.9487096774193503E-2</v>
      </c>
      <c r="J4303" s="3">
        <v>0.10227096774193545</v>
      </c>
      <c r="K4303" s="3">
        <v>0.11505483870967739</v>
      </c>
      <c r="L4303" s="3">
        <v>0.12783870967741934</v>
      </c>
    </row>
    <row r="4304" spans="1:12" ht="12.75">
      <c r="A4304" s="1">
        <f t="shared" si="125"/>
        <v>36804</v>
      </c>
      <c r="B4304" s="1" t="s">
        <v>2932</v>
      </c>
      <c r="C4304" s="3">
        <v>2.0080645161290249E-3</v>
      </c>
      <c r="D4304" s="3">
        <v>4.0161290322580645E-3</v>
      </c>
      <c r="E4304" s="3">
        <v>6.0241935483870898E-3</v>
      </c>
      <c r="F4304" s="3">
        <v>8.032258064516129E-3</v>
      </c>
      <c r="G4304" s="3">
        <v>1.0040322580645154E-2</v>
      </c>
      <c r="H4304" s="3">
        <v>1.2048387096774197E-2</v>
      </c>
      <c r="I4304" s="3">
        <v>1.4056451612903219E-2</v>
      </c>
      <c r="J4304" s="3">
        <v>1.6064516129032199E-2</v>
      </c>
      <c r="K4304" s="3">
        <v>1.8072580645161301E-2</v>
      </c>
      <c r="L4304" s="3">
        <v>2.008064516129025E-2</v>
      </c>
    </row>
    <row r="4305" spans="1:12" ht="12.75">
      <c r="A4305" s="1">
        <f t="shared" si="125"/>
        <v>36805</v>
      </c>
      <c r="B4305" s="1" t="s">
        <v>2933</v>
      </c>
      <c r="C4305" s="3">
        <v>6.6919354838709602E-3</v>
      </c>
      <c r="D4305" s="3">
        <v>1.3383870967741934E-2</v>
      </c>
      <c r="E4305" s="3">
        <v>2.0075806451612849E-2</v>
      </c>
      <c r="F4305" s="3">
        <v>2.6767741935483903E-2</v>
      </c>
      <c r="G4305" s="3">
        <v>3.3459677419354794E-2</v>
      </c>
      <c r="H4305" s="3">
        <v>4.0151612903225851E-2</v>
      </c>
      <c r="I4305" s="3">
        <v>4.6843548387096749E-2</v>
      </c>
      <c r="J4305" s="3">
        <v>5.3535483870967807E-2</v>
      </c>
      <c r="K4305" s="3">
        <v>6.0227419354838704E-2</v>
      </c>
      <c r="L4305" s="3">
        <v>6.6919354838709588E-2</v>
      </c>
    </row>
    <row r="4306" spans="1:12" ht="12.75">
      <c r="A4306" s="1">
        <f t="shared" si="125"/>
        <v>36806</v>
      </c>
      <c r="B4306" s="1" t="s">
        <v>2934</v>
      </c>
      <c r="C4306" s="3">
        <v>4.5483870967741955E-3</v>
      </c>
      <c r="D4306" s="3">
        <v>9.096774193548391E-3</v>
      </c>
      <c r="E4306" s="3">
        <v>1.3645161290322585E-2</v>
      </c>
      <c r="F4306" s="3">
        <v>1.8193548387096751E-2</v>
      </c>
      <c r="G4306" s="3">
        <v>2.27419354838709E-2</v>
      </c>
      <c r="H4306" s="3">
        <v>2.7290322580645197E-2</v>
      </c>
      <c r="I4306" s="3">
        <v>3.183870967741935E-2</v>
      </c>
      <c r="J4306" s="3">
        <v>3.6387096774193502E-2</v>
      </c>
      <c r="K4306" s="3">
        <v>4.09354838709678E-2</v>
      </c>
      <c r="L4306" s="3">
        <v>4.5483870967741952E-2</v>
      </c>
    </row>
    <row r="4307" spans="1:12" ht="12.75">
      <c r="A4307" s="1">
        <f t="shared" si="125"/>
        <v>36807</v>
      </c>
      <c r="B4307" s="1" t="s">
        <v>2935</v>
      </c>
      <c r="C4307" s="3">
        <v>1.8222580645161301E-2</v>
      </c>
      <c r="D4307" s="3">
        <v>3.6445161290322603E-2</v>
      </c>
      <c r="E4307" s="3">
        <v>5.4667741935483904E-2</v>
      </c>
      <c r="F4307" s="3">
        <v>7.2890322580645206E-2</v>
      </c>
      <c r="G4307" s="3">
        <v>9.1112903225806507E-2</v>
      </c>
      <c r="H4307" s="3">
        <v>0.10933548387096781</v>
      </c>
      <c r="I4307" s="3">
        <v>0.12755806451612911</v>
      </c>
      <c r="J4307" s="3">
        <v>0.14578064516129025</v>
      </c>
      <c r="K4307" s="3">
        <v>0.16400322580645199</v>
      </c>
      <c r="L4307" s="3">
        <v>0.18222580645161301</v>
      </c>
    </row>
    <row r="4308" spans="1:12" ht="12.75">
      <c r="A4308" s="1">
        <f t="shared" si="125"/>
        <v>36808</v>
      </c>
      <c r="B4308" s="1" t="s">
        <v>2936</v>
      </c>
      <c r="C4308" s="3">
        <v>2.461935483870975E-2</v>
      </c>
      <c r="D4308" s="3">
        <v>4.9238709677419348E-2</v>
      </c>
      <c r="E4308" s="3">
        <v>7.3858064516129099E-2</v>
      </c>
      <c r="F4308" s="3">
        <v>9.8477419354838697E-2</v>
      </c>
      <c r="G4308" s="3">
        <v>0.12309677419354845</v>
      </c>
      <c r="H4308" s="3">
        <v>0.14771612903225806</v>
      </c>
      <c r="I4308" s="3">
        <v>0.17233548387096748</v>
      </c>
      <c r="J4308" s="3">
        <v>0.196954838709678</v>
      </c>
      <c r="K4308" s="3">
        <v>0.22157419354838701</v>
      </c>
      <c r="L4308" s="3">
        <v>0.2461935483870975</v>
      </c>
    </row>
    <row r="4309" spans="1:12" ht="12.75">
      <c r="A4309" s="1">
        <f t="shared" si="125"/>
        <v>36809</v>
      </c>
      <c r="B4309" s="1" t="s">
        <v>2937</v>
      </c>
      <c r="C4309" s="3">
        <v>4.4733870967741951E-2</v>
      </c>
      <c r="D4309" s="3">
        <v>8.9467741935483902E-2</v>
      </c>
      <c r="E4309" s="3">
        <v>0.13420161290322585</v>
      </c>
      <c r="F4309" s="3">
        <v>0.1789354838709675</v>
      </c>
      <c r="G4309" s="3">
        <v>0.22366935483870901</v>
      </c>
      <c r="H4309" s="3">
        <v>0.26840322580645198</v>
      </c>
      <c r="I4309" s="3">
        <v>0.31313709677419349</v>
      </c>
      <c r="J4309" s="3">
        <v>0.357870967741935</v>
      </c>
      <c r="K4309" s="3">
        <v>0.402604838709678</v>
      </c>
      <c r="L4309" s="3">
        <v>0.44733870967741951</v>
      </c>
    </row>
    <row r="4310" spans="1:12" ht="12.75">
      <c r="A4310" s="1">
        <f t="shared" si="125"/>
        <v>36810</v>
      </c>
      <c r="B4310" s="1" t="s">
        <v>2938</v>
      </c>
      <c r="C4310" s="3">
        <v>5.3220967741935452E-2</v>
      </c>
      <c r="D4310" s="3">
        <v>0.10644193548387104</v>
      </c>
      <c r="E4310" s="3">
        <v>0.15966290322580651</v>
      </c>
      <c r="F4310" s="3">
        <v>0.2128838709677415</v>
      </c>
      <c r="G4310" s="3">
        <v>0.26610483870967799</v>
      </c>
      <c r="H4310" s="3">
        <v>0.31932580645161301</v>
      </c>
      <c r="I4310" s="3">
        <v>0.37254677419354798</v>
      </c>
      <c r="J4310" s="3">
        <v>0.4257677419354845</v>
      </c>
      <c r="K4310" s="3">
        <v>0.47898870967741952</v>
      </c>
      <c r="L4310" s="3">
        <v>0.53220967741935443</v>
      </c>
    </row>
    <row r="4311" spans="1:12" ht="12.75">
      <c r="A4311" s="1">
        <f t="shared" si="125"/>
        <v>36811</v>
      </c>
      <c r="B4311" s="1" t="s">
        <v>2939</v>
      </c>
      <c r="C4311" s="3">
        <v>1.4845161290322584E-2</v>
      </c>
      <c r="D4311" s="3">
        <v>2.96903225806452E-2</v>
      </c>
      <c r="E4311" s="3">
        <v>4.4535483870967799E-2</v>
      </c>
      <c r="F4311" s="3">
        <v>5.9380645161290255E-2</v>
      </c>
      <c r="G4311" s="3">
        <v>7.422580645161285E-2</v>
      </c>
      <c r="H4311" s="3">
        <v>8.9070967741935458E-2</v>
      </c>
      <c r="I4311" s="3">
        <v>0.10391612903225805</v>
      </c>
      <c r="J4311" s="3">
        <v>0.11876129032258065</v>
      </c>
      <c r="K4311" s="3">
        <v>0.13360645161290324</v>
      </c>
      <c r="L4311" s="3">
        <v>0.14845161290322584</v>
      </c>
    </row>
    <row r="4312" spans="1:12" ht="12.75">
      <c r="A4312" s="1">
        <f t="shared" si="125"/>
        <v>36812</v>
      </c>
      <c r="B4312" s="1" t="s">
        <v>2940</v>
      </c>
      <c r="C4312" s="3">
        <v>5.898387096774196E-3</v>
      </c>
      <c r="D4312" s="3">
        <v>1.1796774193548392E-2</v>
      </c>
      <c r="E4312" s="3">
        <v>1.76951612903226E-2</v>
      </c>
      <c r="F4312" s="3">
        <v>2.3593548387096749E-2</v>
      </c>
      <c r="G4312" s="3">
        <v>2.9491935483870899E-2</v>
      </c>
      <c r="H4312" s="3">
        <v>3.53903225806452E-2</v>
      </c>
      <c r="I4312" s="3">
        <v>4.128870967741935E-2</v>
      </c>
      <c r="J4312" s="3">
        <v>4.7187096774193499E-2</v>
      </c>
      <c r="K4312" s="3">
        <v>5.3085483870967801E-2</v>
      </c>
      <c r="L4312" s="3">
        <v>5.898387096774195E-2</v>
      </c>
    </row>
    <row r="4313" spans="1:12" ht="12.75">
      <c r="A4313" s="1">
        <f t="shared" si="125"/>
        <v>36813</v>
      </c>
      <c r="B4313" s="1" t="s">
        <v>2941</v>
      </c>
      <c r="C4313" s="3">
        <v>2.1967741935483898E-2</v>
      </c>
      <c r="D4313" s="3">
        <v>4.3935483870967795E-2</v>
      </c>
      <c r="E4313" s="3">
        <v>6.5903225806451554E-2</v>
      </c>
      <c r="F4313" s="3">
        <v>8.7870967741935452E-2</v>
      </c>
      <c r="G4313" s="3">
        <v>0.10983870967741935</v>
      </c>
      <c r="H4313" s="3">
        <v>0.13180645161290325</v>
      </c>
      <c r="I4313" s="3">
        <v>0.15377419354838701</v>
      </c>
      <c r="J4313" s="3">
        <v>0.17574193548387151</v>
      </c>
      <c r="K4313" s="3">
        <v>0.1977096774193545</v>
      </c>
      <c r="L4313" s="3">
        <v>0.219677419354839</v>
      </c>
    </row>
    <row r="4314" spans="1:12" ht="12.75">
      <c r="A4314" s="1">
        <f t="shared" si="125"/>
        <v>36814</v>
      </c>
      <c r="B4314" s="1" t="s">
        <v>2942</v>
      </c>
      <c r="C4314" s="3">
        <v>3.3033870967741949E-2</v>
      </c>
      <c r="D4314" s="3">
        <v>6.6067741935483898E-2</v>
      </c>
      <c r="E4314" s="3">
        <v>9.9101612903225847E-2</v>
      </c>
      <c r="F4314" s="3">
        <v>0.1321354838709678</v>
      </c>
      <c r="G4314" s="3">
        <v>0.16516935483870898</v>
      </c>
      <c r="H4314" s="3">
        <v>0.198203225806452</v>
      </c>
      <c r="I4314" s="3">
        <v>0.23123709677419352</v>
      </c>
      <c r="J4314" s="3">
        <v>0.26427096774193504</v>
      </c>
      <c r="K4314" s="3">
        <v>0.297304838709678</v>
      </c>
      <c r="L4314" s="3">
        <v>0.33033870967741952</v>
      </c>
    </row>
    <row r="4315" spans="1:12" ht="12.75">
      <c r="A4315" s="1">
        <f t="shared" si="125"/>
        <v>36815</v>
      </c>
      <c r="B4315" s="1" t="s">
        <v>2943</v>
      </c>
      <c r="C4315" s="3">
        <v>5.7677419354838699E-3</v>
      </c>
      <c r="D4315" s="3">
        <v>1.153548387096774E-2</v>
      </c>
      <c r="E4315" s="3">
        <v>1.730322580645155E-2</v>
      </c>
      <c r="F4315" s="3">
        <v>2.3070967741935452E-2</v>
      </c>
      <c r="G4315" s="3">
        <v>2.8838709677419354E-2</v>
      </c>
      <c r="H4315" s="3">
        <v>3.4606451612903252E-2</v>
      </c>
      <c r="I4315" s="3">
        <v>4.0374193548387151E-2</v>
      </c>
      <c r="J4315" s="3">
        <v>4.6141935483870904E-2</v>
      </c>
      <c r="K4315" s="3">
        <v>5.1909677419354795E-2</v>
      </c>
      <c r="L4315" s="3">
        <v>5.7677419354838708E-2</v>
      </c>
    </row>
    <row r="4316" spans="1:12" ht="12.75">
      <c r="A4316" s="1">
        <f t="shared" si="125"/>
        <v>36816</v>
      </c>
      <c r="B4316" s="1" t="s">
        <v>2944</v>
      </c>
      <c r="C4316" s="3">
        <v>3.7935483870967799E-3</v>
      </c>
      <c r="D4316" s="3">
        <v>7.5870967741935458E-3</v>
      </c>
      <c r="E4316" s="3">
        <v>1.1380645161290325E-2</v>
      </c>
      <c r="F4316" s="3">
        <v>1.5174193548387151E-2</v>
      </c>
      <c r="G4316" s="3">
        <v>1.8967741935483898E-2</v>
      </c>
      <c r="H4316" s="3">
        <v>2.276129032258065E-2</v>
      </c>
      <c r="I4316" s="3">
        <v>2.6554838709677397E-2</v>
      </c>
      <c r="J4316" s="3">
        <v>3.0348387096774149E-2</v>
      </c>
      <c r="K4316" s="3">
        <v>3.41419354838709E-2</v>
      </c>
      <c r="L4316" s="3">
        <v>3.7935483870967797E-2</v>
      </c>
    </row>
    <row r="4317" spans="1:12" ht="12.75">
      <c r="A4317" s="1">
        <f t="shared" si="125"/>
        <v>36817</v>
      </c>
      <c r="B4317" s="1" t="s">
        <v>2945</v>
      </c>
      <c r="C4317" s="3">
        <v>3.9169354838709744E-2</v>
      </c>
      <c r="D4317" s="3">
        <v>7.8338709677419349E-2</v>
      </c>
      <c r="E4317" s="3">
        <v>0.11750806451612911</v>
      </c>
      <c r="F4317" s="3">
        <v>0.15667741935483898</v>
      </c>
      <c r="G4317" s="3">
        <v>0.19584677419354801</v>
      </c>
      <c r="H4317" s="3">
        <v>0.23501612903225849</v>
      </c>
      <c r="I4317" s="3">
        <v>0.27418548387096753</v>
      </c>
      <c r="J4317" s="3">
        <v>0.31335483870967795</v>
      </c>
      <c r="K4317" s="3">
        <v>0.35252419354838699</v>
      </c>
      <c r="L4317" s="3">
        <v>0.39169354838709747</v>
      </c>
    </row>
    <row r="4318" spans="1:12" ht="12.75">
      <c r="A4318" s="1">
        <f t="shared" si="125"/>
        <v>36818</v>
      </c>
      <c r="B4318" s="1" t="s">
        <v>2946</v>
      </c>
      <c r="C4318" s="3">
        <v>2.9516129032258051E-3</v>
      </c>
      <c r="D4318" s="3">
        <v>5.9032258064516101E-3</v>
      </c>
      <c r="E4318" s="3">
        <v>8.8548387096774143E-3</v>
      </c>
      <c r="F4318" s="3">
        <v>1.180645161290322E-2</v>
      </c>
      <c r="G4318" s="3">
        <v>1.4758064516129026E-2</v>
      </c>
      <c r="H4318" s="3">
        <v>1.7709677419354801E-2</v>
      </c>
      <c r="I4318" s="3">
        <v>2.0661290322580649E-2</v>
      </c>
      <c r="J4318" s="3">
        <v>2.3612903225806503E-2</v>
      </c>
      <c r="K4318" s="3">
        <v>2.6564516129032201E-2</v>
      </c>
      <c r="L4318" s="3">
        <v>2.9516129032258052E-2</v>
      </c>
    </row>
    <row r="4319" spans="1:12" ht="12.75">
      <c r="A4319" s="1">
        <f t="shared" si="125"/>
        <v>36819</v>
      </c>
      <c r="B4319" s="1" t="s">
        <v>2947</v>
      </c>
      <c r="C4319" s="3">
        <v>3.2709677419354797E-3</v>
      </c>
      <c r="D4319" s="3">
        <v>6.541935483870975E-3</v>
      </c>
      <c r="E4319" s="3">
        <v>9.8129032258064547E-3</v>
      </c>
      <c r="F4319" s="3">
        <v>1.3083870967741934E-2</v>
      </c>
      <c r="G4319" s="3">
        <v>1.63548387096774E-2</v>
      </c>
      <c r="H4319" s="3">
        <v>1.962580645161285E-2</v>
      </c>
      <c r="I4319" s="3">
        <v>2.289677419354845E-2</v>
      </c>
      <c r="J4319" s="3">
        <v>2.61677419354839E-2</v>
      </c>
      <c r="K4319" s="3">
        <v>2.943870967741935E-2</v>
      </c>
      <c r="L4319" s="3">
        <v>3.27096774193548E-2</v>
      </c>
    </row>
    <row r="4320" spans="1:12" ht="25.5">
      <c r="A4320" s="1">
        <f t="shared" si="125"/>
        <v>36820</v>
      </c>
      <c r="B4320" s="1" t="s">
        <v>2948</v>
      </c>
      <c r="C4320" s="3">
        <v>1.8338709677419352E-3</v>
      </c>
      <c r="D4320" s="3">
        <v>3.6677419354838705E-3</v>
      </c>
      <c r="E4320" s="3">
        <v>5.5016129032258053E-3</v>
      </c>
      <c r="F4320" s="3">
        <v>7.3354838709677409E-3</v>
      </c>
      <c r="G4320" s="3">
        <v>9.1693548387096757E-3</v>
      </c>
      <c r="H4320" s="3">
        <v>1.1003225806451611E-2</v>
      </c>
      <c r="I4320" s="3">
        <v>1.2837096774193545E-2</v>
      </c>
      <c r="J4320" s="3">
        <v>1.4670967741935482E-2</v>
      </c>
      <c r="K4320" s="3">
        <v>1.6504838709677401E-2</v>
      </c>
      <c r="L4320" s="3">
        <v>1.8338709677419351E-2</v>
      </c>
    </row>
    <row r="4321" spans="1:12" ht="12.75">
      <c r="A4321" s="1">
        <f t="shared" si="125"/>
        <v>36821</v>
      </c>
      <c r="B4321" s="1" t="s">
        <v>2949</v>
      </c>
      <c r="C4321" s="3">
        <v>5.9032258064516101E-3</v>
      </c>
      <c r="D4321" s="3">
        <v>1.180645161290322E-2</v>
      </c>
      <c r="E4321" s="3">
        <v>1.7709677419354801E-2</v>
      </c>
      <c r="F4321" s="3">
        <v>2.3612903225806503E-2</v>
      </c>
      <c r="G4321" s="3">
        <v>2.9516129032258052E-2</v>
      </c>
      <c r="H4321" s="3">
        <v>3.5419354838709602E-2</v>
      </c>
      <c r="I4321" s="3">
        <v>4.1322580645161297E-2</v>
      </c>
      <c r="J4321" s="3">
        <v>4.7225806451612846E-2</v>
      </c>
      <c r="K4321" s="3">
        <v>5.3129032258064549E-2</v>
      </c>
      <c r="L4321" s="3">
        <v>5.9032258064516105E-2</v>
      </c>
    </row>
    <row r="4322" spans="1:12" ht="12.75">
      <c r="A4322" s="1">
        <f t="shared" si="125"/>
        <v>36822</v>
      </c>
      <c r="B4322" s="1" t="s">
        <v>2950</v>
      </c>
      <c r="C4322" s="3">
        <v>6.1790322580645204E-3</v>
      </c>
      <c r="D4322" s="3">
        <v>1.2358064516129041E-2</v>
      </c>
      <c r="E4322" s="3">
        <v>1.85370967741935E-2</v>
      </c>
      <c r="F4322" s="3">
        <v>2.471612903225805E-2</v>
      </c>
      <c r="G4322" s="3">
        <v>3.0895161290322604E-2</v>
      </c>
      <c r="H4322" s="3">
        <v>3.7074193548387147E-2</v>
      </c>
      <c r="I4322" s="3">
        <v>4.3253225806451551E-2</v>
      </c>
      <c r="J4322" s="3">
        <v>4.9432258064516101E-2</v>
      </c>
      <c r="K4322" s="3">
        <v>5.561129032258065E-2</v>
      </c>
      <c r="L4322" s="3">
        <v>6.1790322580645207E-2</v>
      </c>
    </row>
    <row r="4323" spans="1:12" ht="12.75">
      <c r="A4323" s="1">
        <f t="shared" si="125"/>
        <v>36823</v>
      </c>
      <c r="B4323" s="1" t="s">
        <v>2951</v>
      </c>
      <c r="C4323" s="3">
        <v>4.2241935483870903E-3</v>
      </c>
      <c r="D4323" s="3">
        <v>8.4483870967741945E-3</v>
      </c>
      <c r="E4323" s="3">
        <v>1.2672580645161285E-2</v>
      </c>
      <c r="F4323" s="3">
        <v>1.6896774193548448E-2</v>
      </c>
      <c r="G4323" s="3">
        <v>2.1120967741935448E-2</v>
      </c>
      <c r="H4323" s="3">
        <v>2.5345161290322597E-2</v>
      </c>
      <c r="I4323" s="3">
        <v>2.9569354838709747E-2</v>
      </c>
      <c r="J4323" s="3">
        <v>3.379354838709675E-2</v>
      </c>
      <c r="K4323" s="3">
        <v>3.8017741935483899E-2</v>
      </c>
      <c r="L4323" s="3">
        <v>4.2241935483870896E-2</v>
      </c>
    </row>
    <row r="4324" spans="1:12" ht="12.75">
      <c r="A4324" s="1">
        <f t="shared" si="125"/>
        <v>36824</v>
      </c>
      <c r="B4324" s="1" t="s">
        <v>2952</v>
      </c>
      <c r="C4324" s="3">
        <v>2.16774193548387E-2</v>
      </c>
      <c r="D4324" s="3">
        <v>4.33548387096774E-2</v>
      </c>
      <c r="E4324" s="3">
        <v>6.5032258064516096E-2</v>
      </c>
      <c r="F4324" s="3">
        <v>8.67096774193548E-2</v>
      </c>
      <c r="G4324" s="3">
        <v>0.1083870967741935</v>
      </c>
      <c r="H4324" s="3">
        <v>0.13006451612903219</v>
      </c>
      <c r="I4324" s="3">
        <v>0.15174193548387149</v>
      </c>
      <c r="J4324" s="3">
        <v>0.17341935483870902</v>
      </c>
      <c r="K4324" s="3">
        <v>0.19509677419354798</v>
      </c>
      <c r="L4324" s="3">
        <v>0.21677419354838701</v>
      </c>
    </row>
    <row r="4325" spans="1:12" ht="12.75">
      <c r="A4325" s="1">
        <f t="shared" si="125"/>
        <v>36825</v>
      </c>
      <c r="B4325" s="1" t="s">
        <v>2953</v>
      </c>
      <c r="C4325" s="3">
        <v>1.2706451612903236E-2</v>
      </c>
      <c r="D4325" s="3">
        <v>2.5412903225806499E-2</v>
      </c>
      <c r="E4325" s="3">
        <v>3.8119354838709749E-2</v>
      </c>
      <c r="F4325" s="3">
        <v>5.0825806451612845E-2</v>
      </c>
      <c r="G4325" s="3">
        <v>6.3532258064516095E-2</v>
      </c>
      <c r="H4325" s="3">
        <v>7.6238709677419358E-2</v>
      </c>
      <c r="I4325" s="3">
        <v>8.8945161290322608E-2</v>
      </c>
      <c r="J4325" s="3">
        <v>0.10165161290322586</v>
      </c>
      <c r="K4325" s="3">
        <v>0.11435806451612909</v>
      </c>
      <c r="L4325" s="3">
        <v>0.12706451612903219</v>
      </c>
    </row>
    <row r="4326" spans="1:12" ht="12.75">
      <c r="A4326" s="1">
        <f t="shared" si="125"/>
        <v>36826</v>
      </c>
      <c r="B4326" s="1" t="s">
        <v>2954</v>
      </c>
      <c r="C4326" s="3">
        <v>2.4067741935483902E-2</v>
      </c>
      <c r="D4326" s="3">
        <v>4.8135483870967805E-2</v>
      </c>
      <c r="E4326" s="3">
        <v>7.2203225806451554E-2</v>
      </c>
      <c r="F4326" s="3">
        <v>9.6270967741935443E-2</v>
      </c>
      <c r="G4326" s="3">
        <v>0.12033870967741934</v>
      </c>
      <c r="H4326" s="3">
        <v>0.14440645161290325</v>
      </c>
      <c r="I4326" s="3">
        <v>0.168474193548387</v>
      </c>
      <c r="J4326" s="3">
        <v>0.1925419354838715</v>
      </c>
      <c r="K4326" s="3">
        <v>0.2166096774193545</v>
      </c>
      <c r="L4326" s="3">
        <v>0.240677419354839</v>
      </c>
    </row>
    <row r="4327" spans="1:12" ht="12.75">
      <c r="A4327" s="1">
        <f t="shared" si="125"/>
        <v>36827</v>
      </c>
      <c r="B4327" s="1" t="s">
        <v>2955</v>
      </c>
      <c r="C4327" s="3">
        <v>1.601612903225805E-3</v>
      </c>
      <c r="D4327" s="3">
        <v>3.20322580645161E-3</v>
      </c>
      <c r="E4327" s="3">
        <v>4.8048387096774146E-3</v>
      </c>
      <c r="F4327" s="3">
        <v>6.40645161290322E-3</v>
      </c>
      <c r="G4327" s="3">
        <v>8.0080645161290393E-3</v>
      </c>
      <c r="H4327" s="3">
        <v>9.6096774193548465E-3</v>
      </c>
      <c r="I4327" s="3">
        <v>1.121129032258065E-2</v>
      </c>
      <c r="J4327" s="3">
        <v>1.2812903225806454E-2</v>
      </c>
      <c r="K4327" s="3">
        <v>1.4414516129032259E-2</v>
      </c>
      <c r="L4327" s="3">
        <v>1.6016129032258051E-2</v>
      </c>
    </row>
    <row r="4328" spans="1:12" ht="12.75">
      <c r="A4328" s="1">
        <f t="shared" si="125"/>
        <v>36828</v>
      </c>
      <c r="B4328" s="1" t="s">
        <v>2956</v>
      </c>
      <c r="C4328" s="3">
        <v>6.6387096774193494E-3</v>
      </c>
      <c r="D4328" s="3">
        <v>1.3277419354838716E-2</v>
      </c>
      <c r="E4328" s="3">
        <v>1.9916129032258052E-2</v>
      </c>
      <c r="F4328" s="3">
        <v>2.6554838709677397E-2</v>
      </c>
      <c r="G4328" s="3">
        <v>3.3193548387096747E-2</v>
      </c>
      <c r="H4328" s="3">
        <v>3.9832258064516103E-2</v>
      </c>
      <c r="I4328" s="3">
        <v>4.6470967741935452E-2</v>
      </c>
      <c r="J4328" s="3">
        <v>5.3109677419354795E-2</v>
      </c>
      <c r="K4328" s="3">
        <v>5.9748387096774158E-2</v>
      </c>
      <c r="L4328" s="3">
        <v>6.6387096774193494E-2</v>
      </c>
    </row>
    <row r="4329" spans="1:12" ht="12.75">
      <c r="A4329" s="1">
        <f t="shared" si="125"/>
        <v>36829</v>
      </c>
      <c r="B4329" s="1" t="s">
        <v>2957</v>
      </c>
      <c r="C4329" s="3">
        <v>4.5435483870967797E-3</v>
      </c>
      <c r="D4329" s="3">
        <v>9.0870967741935454E-3</v>
      </c>
      <c r="E4329" s="3">
        <v>1.3630645161290325E-2</v>
      </c>
      <c r="F4329" s="3">
        <v>1.817419354838715E-2</v>
      </c>
      <c r="G4329" s="3">
        <v>2.2717741935483898E-2</v>
      </c>
      <c r="H4329" s="3">
        <v>2.726129032258065E-2</v>
      </c>
      <c r="I4329" s="3">
        <v>3.1804838709677402E-2</v>
      </c>
      <c r="J4329" s="3">
        <v>3.6348387096774154E-2</v>
      </c>
      <c r="K4329" s="3">
        <v>4.0891935483870906E-2</v>
      </c>
      <c r="L4329" s="3">
        <v>4.5435483870967797E-2</v>
      </c>
    </row>
    <row r="4330" spans="1:12" ht="12.75">
      <c r="A4330" s="1">
        <f t="shared" si="125"/>
        <v>36830</v>
      </c>
      <c r="B4330" s="1" t="s">
        <v>2958</v>
      </c>
      <c r="C4330" s="3">
        <v>6.0967741935483901E-3</v>
      </c>
      <c r="D4330" s="3">
        <v>1.219354838709678E-2</v>
      </c>
      <c r="E4330" s="3">
        <v>1.82903225806452E-2</v>
      </c>
      <c r="F4330" s="3">
        <v>2.4387096774193498E-2</v>
      </c>
      <c r="G4330" s="3">
        <v>3.0483870967741949E-2</v>
      </c>
      <c r="H4330" s="3">
        <v>3.65806451612904E-2</v>
      </c>
      <c r="I4330" s="3">
        <v>4.2677419354838701E-2</v>
      </c>
      <c r="J4330" s="3">
        <v>4.8774193548387149E-2</v>
      </c>
      <c r="K4330" s="3">
        <v>5.487096774193545E-2</v>
      </c>
      <c r="L4330" s="3">
        <v>6.0967741935483898E-2</v>
      </c>
    </row>
    <row r="4331" spans="1:12" ht="12.75">
      <c r="A4331" s="1">
        <f t="shared" si="125"/>
        <v>36831</v>
      </c>
      <c r="B4331" s="1" t="s">
        <v>2959</v>
      </c>
      <c r="C4331" s="3">
        <v>7.9258064516129108E-3</v>
      </c>
      <c r="D4331" s="3">
        <v>1.5851612903225849E-2</v>
      </c>
      <c r="E4331" s="3">
        <v>2.3777419354838701E-2</v>
      </c>
      <c r="F4331" s="3">
        <v>3.1703225806451553E-2</v>
      </c>
      <c r="G4331" s="3">
        <v>3.962903225806455E-2</v>
      </c>
      <c r="H4331" s="3">
        <v>4.7554838709677402E-2</v>
      </c>
      <c r="I4331" s="3">
        <v>5.5480645161290407E-2</v>
      </c>
      <c r="J4331" s="3">
        <v>6.3406451612903245E-2</v>
      </c>
      <c r="K4331" s="3">
        <v>7.1332258064516096E-2</v>
      </c>
      <c r="L4331" s="3">
        <v>7.9258064516129101E-2</v>
      </c>
    </row>
    <row r="4332" spans="1:12" ht="12.75">
      <c r="A4332" s="1">
        <f t="shared" si="125"/>
        <v>36832</v>
      </c>
      <c r="B4332" s="1" t="s">
        <v>2960</v>
      </c>
      <c r="C4332" s="3">
        <v>0.22533387096774149</v>
      </c>
      <c r="D4332" s="3">
        <v>0.45066774193548453</v>
      </c>
      <c r="E4332" s="3">
        <v>0.67600161290322602</v>
      </c>
      <c r="F4332" s="3">
        <v>0.90133548387096751</v>
      </c>
      <c r="G4332" s="3">
        <v>1.1266693548387106</v>
      </c>
      <c r="H4332" s="3">
        <v>1.352003225806452</v>
      </c>
      <c r="I4332" s="3">
        <v>1.5773370967741949</v>
      </c>
      <c r="J4332" s="3">
        <v>1.802670967741935</v>
      </c>
      <c r="K4332" s="3">
        <v>2.0280048387096752</v>
      </c>
      <c r="L4332" s="3">
        <v>2.2533387096774149</v>
      </c>
    </row>
    <row r="4333" spans="1:12" ht="12.75">
      <c r="A4333" s="1">
        <f t="shared" si="125"/>
        <v>36833</v>
      </c>
      <c r="B4333" s="1" t="s">
        <v>2961</v>
      </c>
      <c r="C4333" s="3">
        <v>4.9737096774193502E-2</v>
      </c>
      <c r="D4333" s="3">
        <v>9.9474193548387158E-2</v>
      </c>
      <c r="E4333" s="3">
        <v>0.14921129032258065</v>
      </c>
      <c r="F4333" s="3">
        <v>0.19894838709677401</v>
      </c>
      <c r="G4333" s="3">
        <v>0.24868548387096751</v>
      </c>
      <c r="H4333" s="3">
        <v>0.29842258064516103</v>
      </c>
      <c r="I4333" s="3">
        <v>0.3481596774193545</v>
      </c>
      <c r="J4333" s="3">
        <v>0.39789677419354802</v>
      </c>
      <c r="K4333" s="3">
        <v>0.44763387096774143</v>
      </c>
      <c r="L4333" s="3">
        <v>0.49737096774193501</v>
      </c>
    </row>
    <row r="4334" spans="1:12" ht="12.75">
      <c r="A4334" s="1">
        <f t="shared" si="125"/>
        <v>36834</v>
      </c>
      <c r="B4334" s="1" t="s">
        <v>2962</v>
      </c>
      <c r="C4334" s="3">
        <v>1.430322580645161E-2</v>
      </c>
      <c r="D4334" s="3">
        <v>2.860645161290325E-2</v>
      </c>
      <c r="E4334" s="3">
        <v>4.2909677419354794E-2</v>
      </c>
      <c r="F4334" s="3">
        <v>5.7212903225806501E-2</v>
      </c>
      <c r="G4334" s="3">
        <v>7.1516129032258041E-2</v>
      </c>
      <c r="H4334" s="3">
        <v>8.5819354838709755E-2</v>
      </c>
      <c r="I4334" s="3">
        <v>0.1001225806451613</v>
      </c>
      <c r="J4334" s="3">
        <v>0.114425806451613</v>
      </c>
      <c r="K4334" s="3">
        <v>0.12872903225806454</v>
      </c>
      <c r="L4334" s="3">
        <v>0.14303225806451608</v>
      </c>
    </row>
    <row r="4335" spans="1:12" ht="12.75">
      <c r="A4335" s="1">
        <f t="shared" si="125"/>
        <v>36835</v>
      </c>
      <c r="B4335" s="1" t="s">
        <v>2963</v>
      </c>
      <c r="C4335" s="3">
        <v>0.10007903225806454</v>
      </c>
      <c r="D4335" s="3">
        <v>0.2001580645161285</v>
      </c>
      <c r="E4335" s="3">
        <v>0.30023709677419352</v>
      </c>
      <c r="F4335" s="3">
        <v>0.40031612903225849</v>
      </c>
      <c r="G4335" s="3">
        <v>0.50039516129032346</v>
      </c>
      <c r="H4335" s="3">
        <v>0.60047419354838705</v>
      </c>
      <c r="I4335" s="3">
        <v>0.70055322580645196</v>
      </c>
      <c r="J4335" s="3">
        <v>0.80063225806451699</v>
      </c>
      <c r="K4335" s="3">
        <v>0.90071129032258057</v>
      </c>
      <c r="L4335" s="3">
        <v>1.0007903225806456</v>
      </c>
    </row>
    <row r="4336" spans="1:12" ht="12.75">
      <c r="A4336" s="1">
        <f t="shared" si="125"/>
        <v>36836</v>
      </c>
      <c r="B4336" s="1" t="s">
        <v>2964</v>
      </c>
      <c r="C4336" s="3">
        <v>1.6209677419354799E-3</v>
      </c>
      <c r="D4336" s="3">
        <v>3.241935483870975E-3</v>
      </c>
      <c r="E4336" s="3">
        <v>4.8629032258064551E-3</v>
      </c>
      <c r="F4336" s="3">
        <v>6.4838709677419353E-3</v>
      </c>
      <c r="G4336" s="3">
        <v>8.1048387096774137E-3</v>
      </c>
      <c r="H4336" s="3">
        <v>9.7258064516129103E-3</v>
      </c>
      <c r="I4336" s="3">
        <v>1.134677419354839E-2</v>
      </c>
      <c r="J4336" s="3">
        <v>1.2967741935483871E-2</v>
      </c>
      <c r="K4336" s="3">
        <v>1.458870967741935E-2</v>
      </c>
      <c r="L4336" s="3">
        <v>1.62096774193548E-2</v>
      </c>
    </row>
    <row r="4337" spans="1:12" ht="12.75">
      <c r="A4337" s="1">
        <f t="shared" si="125"/>
        <v>36837</v>
      </c>
      <c r="B4337" s="1" t="s">
        <v>2965</v>
      </c>
      <c r="C4337" s="3">
        <v>3.7887096774193501E-3</v>
      </c>
      <c r="D4337" s="3">
        <v>7.5774193548387141E-3</v>
      </c>
      <c r="E4337" s="3">
        <v>1.1366129032258065E-2</v>
      </c>
      <c r="F4337" s="3">
        <v>1.5154838709677401E-2</v>
      </c>
      <c r="G4337" s="3">
        <v>1.8943548387096752E-2</v>
      </c>
      <c r="H4337" s="3">
        <v>2.2732258064516099E-2</v>
      </c>
      <c r="I4337" s="3">
        <v>2.652096774193545E-2</v>
      </c>
      <c r="J4337" s="3">
        <v>3.0309677419354801E-2</v>
      </c>
      <c r="K4337" s="3">
        <v>3.4098387096774152E-2</v>
      </c>
      <c r="L4337" s="3">
        <v>3.7887096774193503E-2</v>
      </c>
    </row>
    <row r="4338" spans="1:12" ht="12.75">
      <c r="A4338" s="1">
        <f t="shared" si="125"/>
        <v>36838</v>
      </c>
      <c r="B4338" s="1" t="s">
        <v>2966</v>
      </c>
      <c r="C4338" s="3">
        <v>1.3480645161290324E-2</v>
      </c>
      <c r="D4338" s="3">
        <v>2.6961290322580649E-2</v>
      </c>
      <c r="E4338" s="3">
        <v>4.04419354838709E-2</v>
      </c>
      <c r="F4338" s="3">
        <v>5.3922580645161297E-2</v>
      </c>
      <c r="G4338" s="3">
        <v>6.7403225806451555E-2</v>
      </c>
      <c r="H4338" s="3">
        <v>8.0883870967741939E-2</v>
      </c>
      <c r="I4338" s="3">
        <v>9.4364516129032197E-2</v>
      </c>
      <c r="J4338" s="3">
        <v>0.10784516129032259</v>
      </c>
      <c r="K4338" s="3">
        <v>0.12132580645161284</v>
      </c>
      <c r="L4338" s="3">
        <v>0.13480645161290325</v>
      </c>
    </row>
    <row r="4339" spans="1:12" ht="12.75">
      <c r="A4339" s="1">
        <f t="shared" si="125"/>
        <v>36839</v>
      </c>
      <c r="B4339" s="1" t="s">
        <v>2967</v>
      </c>
      <c r="C4339" s="3">
        <v>3.4935483870967799E-3</v>
      </c>
      <c r="D4339" s="3">
        <v>6.9870967741935451E-3</v>
      </c>
      <c r="E4339" s="3">
        <v>1.0480645161290325E-2</v>
      </c>
      <c r="F4339" s="3">
        <v>1.397419354838709E-2</v>
      </c>
      <c r="G4339" s="3">
        <v>1.7467741935483901E-2</v>
      </c>
      <c r="H4339" s="3">
        <v>2.096129032258065E-2</v>
      </c>
      <c r="I4339" s="3">
        <v>2.44548387096774E-2</v>
      </c>
      <c r="J4339" s="3">
        <v>2.7948387096774149E-2</v>
      </c>
      <c r="K4339" s="3">
        <v>3.1441935483870906E-2</v>
      </c>
      <c r="L4339" s="3">
        <v>3.4935483870967801E-2</v>
      </c>
    </row>
    <row r="4340" spans="1:12" ht="12.75">
      <c r="A4340" s="1">
        <f t="shared" si="125"/>
        <v>36840</v>
      </c>
      <c r="B4340" s="1" t="s">
        <v>2968</v>
      </c>
      <c r="C4340" s="3">
        <v>7.9596774193548443E-3</v>
      </c>
      <c r="D4340" s="3">
        <v>1.5919354838709751E-2</v>
      </c>
      <c r="E4340" s="3">
        <v>2.387903225806455E-2</v>
      </c>
      <c r="F4340" s="3">
        <v>3.183870967741935E-2</v>
      </c>
      <c r="G4340" s="3">
        <v>3.9798387096774149E-2</v>
      </c>
      <c r="H4340" s="3">
        <v>4.7758064516129101E-2</v>
      </c>
      <c r="I4340" s="3">
        <v>5.57177419354839E-2</v>
      </c>
      <c r="J4340" s="3">
        <v>6.3677419354838699E-2</v>
      </c>
      <c r="K4340" s="3">
        <v>7.1637096774193498E-2</v>
      </c>
      <c r="L4340" s="3">
        <v>7.959677419354845E-2</v>
      </c>
    </row>
    <row r="4341" spans="1:12" ht="12.75">
      <c r="A4341" s="1">
        <f t="shared" si="125"/>
        <v>36841</v>
      </c>
      <c r="B4341" s="1" t="s">
        <v>2969</v>
      </c>
      <c r="C4341" s="3">
        <v>2.4629032258064551E-2</v>
      </c>
      <c r="D4341" s="3">
        <v>4.9258064516129102E-2</v>
      </c>
      <c r="E4341" s="3">
        <v>7.38870967741935E-2</v>
      </c>
      <c r="F4341" s="3">
        <v>9.8516129032258051E-2</v>
      </c>
      <c r="G4341" s="3">
        <v>0.1231451612903226</v>
      </c>
      <c r="H4341" s="3">
        <v>0.14777419354838717</v>
      </c>
      <c r="I4341" s="3">
        <v>0.17240322580645201</v>
      </c>
      <c r="J4341" s="3">
        <v>0.19703225806451552</v>
      </c>
      <c r="K4341" s="3">
        <v>0.2216612903225805</v>
      </c>
      <c r="L4341" s="3">
        <v>0.24629032258064548</v>
      </c>
    </row>
    <row r="4342" spans="1:12" ht="12.75">
      <c r="A4342" s="1">
        <f t="shared" si="125"/>
        <v>36842</v>
      </c>
      <c r="B4342" s="1" t="s">
        <v>2970</v>
      </c>
      <c r="C4342" s="3">
        <v>1.9650000000000001E-2</v>
      </c>
      <c r="D4342" s="3">
        <v>3.9300000000000002E-2</v>
      </c>
      <c r="E4342" s="3">
        <v>5.8950000000000002E-2</v>
      </c>
      <c r="F4342" s="3">
        <v>7.8600000000000003E-2</v>
      </c>
      <c r="G4342" s="3">
        <v>9.8250000000000004E-2</v>
      </c>
      <c r="H4342" s="3">
        <v>0.1179</v>
      </c>
      <c r="I4342" s="3">
        <v>0.13755000000000001</v>
      </c>
      <c r="J4342" s="3">
        <v>0.15720000000000001</v>
      </c>
      <c r="K4342" s="3">
        <v>0.17685000000000001</v>
      </c>
      <c r="L4342" s="3">
        <v>0.19650000000000001</v>
      </c>
    </row>
    <row r="4343" spans="1:12" ht="12.75">
      <c r="A4343" s="1">
        <f t="shared" si="125"/>
        <v>36843</v>
      </c>
      <c r="B4343" s="1" t="s">
        <v>2971</v>
      </c>
      <c r="C4343" s="3">
        <v>1.70322580645161E-3</v>
      </c>
      <c r="D4343" s="3">
        <v>3.4064516129032199E-3</v>
      </c>
      <c r="E4343" s="3">
        <v>5.1096774193548451E-3</v>
      </c>
      <c r="F4343" s="3">
        <v>6.8129032258064546E-3</v>
      </c>
      <c r="G4343" s="3">
        <v>8.516129032258065E-3</v>
      </c>
      <c r="H4343" s="3">
        <v>1.0219354838709675E-2</v>
      </c>
      <c r="I4343" s="3">
        <v>1.1922580645161286E-2</v>
      </c>
      <c r="J4343" s="3">
        <v>1.3625806451612909E-2</v>
      </c>
      <c r="K4343" s="3">
        <v>1.5329032258064552E-2</v>
      </c>
      <c r="L4343" s="3">
        <v>1.7032258064516099E-2</v>
      </c>
    </row>
    <row r="4344" spans="1:12" ht="12.75">
      <c r="A4344" s="1">
        <f t="shared" ref="A4344:A4370" si="126">A4343+1</f>
        <v>36844</v>
      </c>
      <c r="B4344" s="1" t="s">
        <v>2972</v>
      </c>
      <c r="C4344" s="3">
        <v>3.3241935483870905E-3</v>
      </c>
      <c r="D4344" s="3">
        <v>6.648387096774195E-3</v>
      </c>
      <c r="E4344" s="3">
        <v>9.9725806451612838E-3</v>
      </c>
      <c r="F4344" s="3">
        <v>1.329677419354839E-2</v>
      </c>
      <c r="G4344" s="3">
        <v>1.6620967741935451E-2</v>
      </c>
      <c r="H4344" s="3">
        <v>1.9945161290322602E-2</v>
      </c>
      <c r="I4344" s="3">
        <v>2.3269354838709601E-2</v>
      </c>
      <c r="J4344" s="3">
        <v>2.6593548387096749E-2</v>
      </c>
      <c r="K4344" s="3">
        <v>2.9917741935483896E-2</v>
      </c>
      <c r="L4344" s="3">
        <v>3.3241935483870902E-2</v>
      </c>
    </row>
    <row r="4345" spans="1:12" ht="12.75">
      <c r="A4345" s="1">
        <f t="shared" si="126"/>
        <v>36845</v>
      </c>
      <c r="B4345" s="1" t="s">
        <v>2973</v>
      </c>
      <c r="C4345" s="3">
        <v>2.0622580645161301E-2</v>
      </c>
      <c r="D4345" s="3">
        <v>4.1245161290322602E-2</v>
      </c>
      <c r="E4345" s="3">
        <v>6.1867741935483903E-2</v>
      </c>
      <c r="F4345" s="3">
        <v>8.2490322580645203E-2</v>
      </c>
      <c r="G4345" s="3">
        <v>0.1031129032258065</v>
      </c>
      <c r="H4345" s="3">
        <v>0.12373548387096781</v>
      </c>
      <c r="I4345" s="3">
        <v>0.14435806451612909</v>
      </c>
      <c r="J4345" s="3">
        <v>0.16498064516129099</v>
      </c>
      <c r="K4345" s="3">
        <v>0.185603225806452</v>
      </c>
      <c r="L4345" s="3">
        <v>0.20622580645161301</v>
      </c>
    </row>
    <row r="4346" spans="1:12" ht="12.75">
      <c r="A4346" s="1">
        <f t="shared" si="126"/>
        <v>36846</v>
      </c>
      <c r="B4346" s="1" t="s">
        <v>2974</v>
      </c>
      <c r="C4346" s="3">
        <v>9.0629032258064558E-3</v>
      </c>
      <c r="D4346" s="3">
        <v>1.8125806451612853E-2</v>
      </c>
      <c r="E4346" s="3">
        <v>2.7188709677419352E-2</v>
      </c>
      <c r="F4346" s="3">
        <v>3.6251612903225851E-2</v>
      </c>
      <c r="G4346" s="3">
        <v>4.5314516129032201E-2</v>
      </c>
      <c r="H4346" s="3">
        <v>5.4377419354838703E-2</v>
      </c>
      <c r="I4346" s="3">
        <v>6.3440322580645192E-2</v>
      </c>
      <c r="J4346" s="3">
        <v>7.2503225806451549E-2</v>
      </c>
      <c r="K4346" s="3">
        <v>8.1566129032258058E-2</v>
      </c>
      <c r="L4346" s="3">
        <v>9.0629032258064554E-2</v>
      </c>
    </row>
    <row r="4347" spans="1:12" ht="12.75">
      <c r="A4347" s="1">
        <f t="shared" si="126"/>
        <v>36847</v>
      </c>
      <c r="B4347" s="1" t="s">
        <v>2975</v>
      </c>
      <c r="C4347" s="3">
        <v>7.2629032258064545E-3</v>
      </c>
      <c r="D4347" s="3">
        <v>1.4525806451612909E-2</v>
      </c>
      <c r="E4347" s="3">
        <v>2.178870967741935E-2</v>
      </c>
      <c r="F4347" s="3">
        <v>2.9051612903225849E-2</v>
      </c>
      <c r="G4347" s="3">
        <v>3.63145161290322E-2</v>
      </c>
      <c r="H4347" s="3">
        <v>4.3577419354838699E-2</v>
      </c>
      <c r="I4347" s="3">
        <v>5.0840322580645206E-2</v>
      </c>
      <c r="J4347" s="3">
        <v>5.8103225806451553E-2</v>
      </c>
      <c r="K4347" s="3">
        <v>6.5366129032258052E-2</v>
      </c>
      <c r="L4347" s="3">
        <v>7.2629032258064552E-2</v>
      </c>
    </row>
    <row r="4348" spans="1:12" ht="12.75">
      <c r="A4348" s="1">
        <f t="shared" si="126"/>
        <v>36848</v>
      </c>
      <c r="B4348" s="1" t="s">
        <v>2976</v>
      </c>
      <c r="C4348" s="3">
        <v>4.4177419354838703E-3</v>
      </c>
      <c r="D4348" s="3">
        <v>8.8354838709677405E-3</v>
      </c>
      <c r="E4348" s="3">
        <v>1.3253225806451611E-2</v>
      </c>
      <c r="F4348" s="3">
        <v>1.767096774193545E-2</v>
      </c>
      <c r="G4348" s="3">
        <v>2.2088709677419351E-2</v>
      </c>
      <c r="H4348" s="3">
        <v>2.6506451612903249E-2</v>
      </c>
      <c r="I4348" s="3">
        <v>3.0924193548387151E-2</v>
      </c>
      <c r="J4348" s="3">
        <v>3.5341935483871052E-2</v>
      </c>
      <c r="K4348" s="3">
        <v>3.9759677419354801E-2</v>
      </c>
      <c r="L4348" s="3">
        <v>4.4177419354838703E-2</v>
      </c>
    </row>
    <row r="4349" spans="1:12" ht="12.75">
      <c r="A4349" s="1">
        <f t="shared" si="126"/>
        <v>36849</v>
      </c>
      <c r="B4349" s="1" t="s">
        <v>2977</v>
      </c>
      <c r="C4349" s="3">
        <v>8.8548387096774143E-3</v>
      </c>
      <c r="D4349" s="3">
        <v>1.7709677419354801E-2</v>
      </c>
      <c r="E4349" s="3">
        <v>2.6564516129032201E-2</v>
      </c>
      <c r="F4349" s="3">
        <v>3.5419354838709748E-2</v>
      </c>
      <c r="G4349" s="3">
        <v>4.4274193548387152E-2</v>
      </c>
      <c r="H4349" s="3">
        <v>5.3129032258064549E-2</v>
      </c>
      <c r="I4349" s="3">
        <v>6.1983870967741946E-2</v>
      </c>
      <c r="J4349" s="3">
        <v>7.0838709677419356E-2</v>
      </c>
      <c r="K4349" s="3">
        <v>7.9693548387096746E-2</v>
      </c>
      <c r="L4349" s="3">
        <v>8.854838709677415E-2</v>
      </c>
    </row>
    <row r="4350" spans="1:12" ht="12.75">
      <c r="A4350" s="1">
        <f t="shared" si="126"/>
        <v>36850</v>
      </c>
      <c r="B4350" s="1" t="s">
        <v>2978</v>
      </c>
      <c r="C4350" s="3">
        <v>6.3096774193548449E-2</v>
      </c>
      <c r="D4350" s="3">
        <v>0.12619354838709676</v>
      </c>
      <c r="E4350" s="3">
        <v>0.18929032258064551</v>
      </c>
      <c r="F4350" s="3">
        <v>0.25238709677419352</v>
      </c>
      <c r="G4350" s="3">
        <v>0.3154838709677415</v>
      </c>
      <c r="H4350" s="3">
        <v>0.37858064516129103</v>
      </c>
      <c r="I4350" s="3">
        <v>0.44167741935483906</v>
      </c>
      <c r="J4350" s="3">
        <v>0.50477419354838704</v>
      </c>
      <c r="K4350" s="3">
        <v>0.56787096774193491</v>
      </c>
      <c r="L4350" s="3">
        <v>0.63096774193548444</v>
      </c>
    </row>
    <row r="4351" spans="1:12" ht="12.75">
      <c r="A4351" s="1">
        <f t="shared" si="126"/>
        <v>36851</v>
      </c>
      <c r="B4351" s="1" t="s">
        <v>2979</v>
      </c>
      <c r="C4351" s="3">
        <v>1.0301612903225805E-2</v>
      </c>
      <c r="D4351" s="3">
        <v>2.0603225806451551E-2</v>
      </c>
      <c r="E4351" s="3">
        <v>3.0904838709677397E-2</v>
      </c>
      <c r="F4351" s="3">
        <v>4.1206451612903254E-2</v>
      </c>
      <c r="G4351" s="3">
        <v>5.1508064516129104E-2</v>
      </c>
      <c r="H4351" s="3">
        <v>6.1809677419354794E-2</v>
      </c>
      <c r="I4351" s="3">
        <v>7.2111290322580651E-2</v>
      </c>
      <c r="J4351" s="3">
        <v>8.2412903225806508E-2</v>
      </c>
      <c r="K4351" s="3">
        <v>9.2714516129032198E-2</v>
      </c>
      <c r="L4351" s="3">
        <v>0.10301612903225806</v>
      </c>
    </row>
    <row r="4352" spans="1:12" ht="12.75">
      <c r="A4352" s="1">
        <f t="shared" si="126"/>
        <v>36852</v>
      </c>
      <c r="B4352" s="1" t="s">
        <v>2980</v>
      </c>
      <c r="C4352" s="3">
        <v>6.34354838709678E-3</v>
      </c>
      <c r="D4352" s="3">
        <v>1.2687096774193544E-2</v>
      </c>
      <c r="E4352" s="3">
        <v>1.90306451612904E-2</v>
      </c>
      <c r="F4352" s="3">
        <v>2.5374193548387151E-2</v>
      </c>
      <c r="G4352" s="3">
        <v>3.1717741935483899E-2</v>
      </c>
      <c r="H4352" s="3">
        <v>3.8061290322580647E-2</v>
      </c>
      <c r="I4352" s="3">
        <v>4.4404838709677402E-2</v>
      </c>
      <c r="J4352" s="3">
        <v>5.074838709677415E-2</v>
      </c>
      <c r="K4352" s="3">
        <v>5.7091935483871051E-2</v>
      </c>
      <c r="L4352" s="3">
        <v>6.3435483870967799E-2</v>
      </c>
    </row>
    <row r="4353" spans="1:12" ht="12.75">
      <c r="A4353" s="1">
        <f t="shared" si="126"/>
        <v>36853</v>
      </c>
      <c r="B4353" s="1" t="s">
        <v>2981</v>
      </c>
      <c r="C4353" s="3">
        <v>0.730577419354839</v>
      </c>
      <c r="D4353" s="3">
        <v>1.461154838709678</v>
      </c>
      <c r="E4353" s="3">
        <v>2.19173225806452</v>
      </c>
      <c r="F4353" s="3">
        <v>2.9223096774193502</v>
      </c>
      <c r="G4353" s="3">
        <v>3.6528870967741947</v>
      </c>
      <c r="H4353" s="3">
        <v>4.38346451612904</v>
      </c>
      <c r="I4353" s="3">
        <v>5.1140419354838702</v>
      </c>
      <c r="J4353" s="3">
        <v>5.8446193548387146</v>
      </c>
      <c r="K4353" s="3">
        <v>6.5751967741935449</v>
      </c>
      <c r="L4353" s="3">
        <v>7.3057741935483893</v>
      </c>
    </row>
    <row r="4354" spans="1:12" ht="12.75">
      <c r="A4354" s="1">
        <f t="shared" si="126"/>
        <v>36854</v>
      </c>
      <c r="B4354" s="1" t="s">
        <v>2982</v>
      </c>
      <c r="C4354" s="3">
        <v>1.4990322580645154E-2</v>
      </c>
      <c r="D4354" s="3">
        <v>2.9980645161290401E-2</v>
      </c>
      <c r="E4354" s="3">
        <v>4.4970967741935451E-2</v>
      </c>
      <c r="F4354" s="3">
        <v>5.9961290322580643E-2</v>
      </c>
      <c r="G4354" s="3">
        <v>7.4951612903225856E-2</v>
      </c>
      <c r="H4354" s="3">
        <v>8.9941935483870902E-2</v>
      </c>
      <c r="I4354" s="3">
        <v>0.10493225806451612</v>
      </c>
      <c r="J4354" s="3">
        <v>0.11992258064516129</v>
      </c>
      <c r="K4354" s="3">
        <v>0.13491290322580651</v>
      </c>
      <c r="L4354" s="3">
        <v>0.14990322580645171</v>
      </c>
    </row>
    <row r="4355" spans="1:12" ht="12.75">
      <c r="A4355" s="1">
        <f t="shared" si="126"/>
        <v>36855</v>
      </c>
      <c r="B4355" s="1" t="s">
        <v>2983</v>
      </c>
      <c r="C4355" s="3">
        <v>5.8064516129032202E-3</v>
      </c>
      <c r="D4355" s="3">
        <v>1.1612903225806456E-2</v>
      </c>
      <c r="E4355" s="3">
        <v>1.7419354838709749E-2</v>
      </c>
      <c r="F4355" s="3">
        <v>2.3225806451612853E-2</v>
      </c>
      <c r="G4355" s="3">
        <v>2.9032258064516099E-2</v>
      </c>
      <c r="H4355" s="3">
        <v>3.4838709677419352E-2</v>
      </c>
      <c r="I4355" s="3">
        <v>4.0645161290322598E-2</v>
      </c>
      <c r="J4355" s="3">
        <v>4.6451612903225845E-2</v>
      </c>
      <c r="K4355" s="3">
        <v>5.2258064516129105E-2</v>
      </c>
      <c r="L4355" s="3">
        <v>5.8064516129032198E-2</v>
      </c>
    </row>
    <row r="4356" spans="1:12" ht="12.75">
      <c r="A4356" s="1">
        <f t="shared" si="126"/>
        <v>36856</v>
      </c>
      <c r="B4356" s="1" t="s">
        <v>2984</v>
      </c>
      <c r="C4356" s="3">
        <v>4.4419354838709747E-3</v>
      </c>
      <c r="D4356" s="3">
        <v>8.8838709677419355E-3</v>
      </c>
      <c r="E4356" s="3">
        <v>1.3325806451612911E-2</v>
      </c>
      <c r="F4356" s="3">
        <v>1.7767741935483899E-2</v>
      </c>
      <c r="G4356" s="3">
        <v>2.2209677419354801E-2</v>
      </c>
      <c r="H4356" s="3">
        <v>2.6651612903225846E-2</v>
      </c>
      <c r="I4356" s="3">
        <v>3.1093548387096753E-2</v>
      </c>
      <c r="J4356" s="3">
        <v>3.5535483870967798E-2</v>
      </c>
      <c r="K4356" s="3">
        <v>3.99774193548387E-2</v>
      </c>
      <c r="L4356" s="3">
        <v>4.4419354838709749E-2</v>
      </c>
    </row>
    <row r="4357" spans="1:12" ht="12.75">
      <c r="A4357" s="1">
        <f t="shared" si="126"/>
        <v>36857</v>
      </c>
      <c r="B4357" s="1" t="s">
        <v>2985</v>
      </c>
      <c r="C4357" s="3">
        <v>2.5901612903225846E-2</v>
      </c>
      <c r="D4357" s="3">
        <v>5.1803225806451553E-2</v>
      </c>
      <c r="E4357" s="3">
        <v>7.7704838709677398E-2</v>
      </c>
      <c r="F4357" s="3">
        <v>0.10360645161290324</v>
      </c>
      <c r="G4357" s="3">
        <v>0.12950806451612909</v>
      </c>
      <c r="H4357" s="3">
        <v>0.15540967741935449</v>
      </c>
      <c r="I4357" s="3">
        <v>0.18131129032258048</v>
      </c>
      <c r="J4357" s="3">
        <v>0.20721290322580649</v>
      </c>
      <c r="K4357" s="3">
        <v>0.2331145161290325</v>
      </c>
      <c r="L4357" s="3">
        <v>0.25901612903225846</v>
      </c>
    </row>
    <row r="4358" spans="1:12" ht="12.75">
      <c r="A4358" s="1">
        <f t="shared" si="126"/>
        <v>36858</v>
      </c>
      <c r="B4358" s="1" t="s">
        <v>2986</v>
      </c>
      <c r="C4358" s="3">
        <v>0.61541612903225851</v>
      </c>
      <c r="D4358" s="3">
        <v>1.230832258064517</v>
      </c>
      <c r="E4358" s="3">
        <v>1.8462483870967799</v>
      </c>
      <c r="F4358" s="3">
        <v>2.4616645161290402</v>
      </c>
      <c r="G4358" s="3">
        <v>3.0770806451612849</v>
      </c>
      <c r="H4358" s="3">
        <v>3.6924967741935451</v>
      </c>
      <c r="I4358" s="3">
        <v>4.3079129032258052</v>
      </c>
      <c r="J4358" s="3">
        <v>4.9233290322580654</v>
      </c>
      <c r="K4358" s="3">
        <v>5.5387451612903247</v>
      </c>
      <c r="L4358" s="3">
        <v>6.1541612903225849</v>
      </c>
    </row>
    <row r="4359" spans="1:12" ht="12.75">
      <c r="A4359" s="1">
        <f t="shared" si="126"/>
        <v>36859</v>
      </c>
      <c r="B4359" s="1" t="s">
        <v>2987</v>
      </c>
      <c r="C4359" s="3">
        <v>5.2645161290322595E-2</v>
      </c>
      <c r="D4359" s="3">
        <v>0.10529032258064519</v>
      </c>
      <c r="E4359" s="3">
        <v>0.15793548387096751</v>
      </c>
      <c r="F4359" s="3">
        <v>0.21058064516129099</v>
      </c>
      <c r="G4359" s="3">
        <v>0.26322580645161303</v>
      </c>
      <c r="H4359" s="3">
        <v>0.31587096774193502</v>
      </c>
      <c r="I4359" s="3">
        <v>0.3685161290322585</v>
      </c>
      <c r="J4359" s="3">
        <v>0.42116129032258054</v>
      </c>
      <c r="K4359" s="3">
        <v>0.47380645161290252</v>
      </c>
      <c r="L4359" s="3">
        <v>0.52645161290322606</v>
      </c>
    </row>
    <row r="4360" spans="1:12" ht="12.75">
      <c r="A4360" s="1">
        <f t="shared" si="126"/>
        <v>36860</v>
      </c>
      <c r="B4360" s="1" t="s">
        <v>2988</v>
      </c>
      <c r="C4360" s="3">
        <v>1.549354838709675E-2</v>
      </c>
      <c r="D4360" s="3">
        <v>3.09870967741935E-2</v>
      </c>
      <c r="E4360" s="3">
        <v>4.6480645161290246E-2</v>
      </c>
      <c r="F4360" s="3">
        <v>6.1974193548387152E-2</v>
      </c>
      <c r="G4360" s="3">
        <v>7.7467741935483905E-2</v>
      </c>
      <c r="H4360" s="3">
        <v>9.2961290322580659E-2</v>
      </c>
      <c r="I4360" s="3">
        <v>0.1084548387096774</v>
      </c>
      <c r="J4360" s="3">
        <v>0.12394838709677415</v>
      </c>
      <c r="K4360" s="3">
        <v>0.1394419354838709</v>
      </c>
      <c r="L4360" s="3">
        <v>0.15493548387096751</v>
      </c>
    </row>
    <row r="4361" spans="1:12" ht="12.75">
      <c r="A4361" s="1">
        <f t="shared" si="126"/>
        <v>36861</v>
      </c>
      <c r="B4361" s="1" t="s">
        <v>2989</v>
      </c>
      <c r="C4361" s="3">
        <v>4.4999999999999998E-2</v>
      </c>
      <c r="D4361" s="3">
        <v>0.09</v>
      </c>
      <c r="E4361" s="3">
        <v>0.13500000000000001</v>
      </c>
      <c r="F4361" s="3">
        <v>0.18</v>
      </c>
      <c r="G4361" s="3">
        <v>0.22499999999999998</v>
      </c>
      <c r="H4361" s="3">
        <v>0.27</v>
      </c>
      <c r="I4361" s="3">
        <v>0.315</v>
      </c>
      <c r="J4361" s="3">
        <v>0.36</v>
      </c>
      <c r="K4361" s="3">
        <v>0.40500000000000003</v>
      </c>
      <c r="L4361" s="3">
        <v>0.44999999999999996</v>
      </c>
    </row>
    <row r="4362" spans="1:12" ht="12.75">
      <c r="A4362" s="1">
        <f t="shared" si="126"/>
        <v>36862</v>
      </c>
      <c r="B4362" s="1" t="s">
        <v>2990</v>
      </c>
      <c r="C4362" s="3">
        <v>3.5370967741935452E-3</v>
      </c>
      <c r="D4362" s="3">
        <v>7.0741935483871043E-3</v>
      </c>
      <c r="E4362" s="3">
        <v>1.061129032258065E-2</v>
      </c>
      <c r="F4362" s="3">
        <v>1.4148387096774195E-2</v>
      </c>
      <c r="G4362" s="3">
        <v>1.76854838709678E-2</v>
      </c>
      <c r="H4362" s="3">
        <v>2.1222580645161301E-2</v>
      </c>
      <c r="I4362" s="3">
        <v>2.4759677419354798E-2</v>
      </c>
      <c r="J4362" s="3">
        <v>2.8296774193548452E-2</v>
      </c>
      <c r="K4362" s="3">
        <v>3.1833870967741949E-2</v>
      </c>
      <c r="L4362" s="3">
        <v>3.5370967741935454E-2</v>
      </c>
    </row>
    <row r="4363" spans="1:12" ht="12.75">
      <c r="A4363" s="1">
        <f t="shared" si="126"/>
        <v>36863</v>
      </c>
      <c r="B4363" s="1" t="s">
        <v>2991</v>
      </c>
      <c r="C4363" s="3">
        <v>2.269354838709675E-3</v>
      </c>
      <c r="D4363" s="3">
        <v>4.5387096774193499E-3</v>
      </c>
      <c r="E4363" s="3">
        <v>6.8080645161290405E-3</v>
      </c>
      <c r="F4363" s="3">
        <v>9.0774193548387137E-3</v>
      </c>
      <c r="G4363" s="3">
        <v>1.134677419354839E-2</v>
      </c>
      <c r="H4363" s="3">
        <v>1.3616129032258065E-2</v>
      </c>
      <c r="I4363" s="3">
        <v>1.58854838709678E-2</v>
      </c>
      <c r="J4363" s="3">
        <v>1.81548387096774E-2</v>
      </c>
      <c r="K4363" s="3">
        <v>2.0424193548387148E-2</v>
      </c>
      <c r="L4363" s="3">
        <v>2.2693548387096748E-2</v>
      </c>
    </row>
    <row r="4364" spans="1:12" ht="12.75">
      <c r="A4364" s="1">
        <f t="shared" si="126"/>
        <v>36864</v>
      </c>
      <c r="B4364" s="1" t="s">
        <v>2992</v>
      </c>
      <c r="C4364" s="3">
        <v>2.0274193548387148E-3</v>
      </c>
      <c r="D4364" s="3">
        <v>4.0548387096774148E-3</v>
      </c>
      <c r="E4364" s="3">
        <v>6.0822580645161304E-3</v>
      </c>
      <c r="F4364" s="3">
        <v>8.1096774193548452E-3</v>
      </c>
      <c r="G4364" s="3">
        <v>1.0137096774193546E-2</v>
      </c>
      <c r="H4364" s="3">
        <v>1.2164516129032261E-2</v>
      </c>
      <c r="I4364" s="3">
        <v>1.4191935483870976E-2</v>
      </c>
      <c r="J4364" s="3">
        <v>1.6219354838709753E-2</v>
      </c>
      <c r="K4364" s="3">
        <v>1.8246774193548452E-2</v>
      </c>
      <c r="L4364" s="3">
        <v>2.0274193548387151E-2</v>
      </c>
    </row>
    <row r="4365" spans="1:12" ht="12.75">
      <c r="A4365" s="1">
        <f t="shared" si="126"/>
        <v>36865</v>
      </c>
      <c r="B4365" s="1" t="s">
        <v>2993</v>
      </c>
      <c r="C4365" s="3">
        <v>3.0000000000000001E-3</v>
      </c>
      <c r="D4365" s="3">
        <v>6.0000000000000001E-3</v>
      </c>
      <c r="E4365" s="3">
        <v>9.0000000000000011E-3</v>
      </c>
      <c r="F4365" s="3">
        <v>1.2E-2</v>
      </c>
      <c r="G4365" s="3">
        <v>1.4999999999999999E-2</v>
      </c>
      <c r="H4365" s="3">
        <v>1.8000000000000002E-2</v>
      </c>
      <c r="I4365" s="3">
        <v>2.1000000000000001E-2</v>
      </c>
      <c r="J4365" s="3">
        <v>2.4E-2</v>
      </c>
      <c r="K4365" s="3">
        <v>2.6999999999999996E-2</v>
      </c>
      <c r="L4365" s="3">
        <v>0.03</v>
      </c>
    </row>
    <row r="4366" spans="1:12" ht="12.75">
      <c r="A4366" s="1">
        <f t="shared" si="126"/>
        <v>36866</v>
      </c>
      <c r="B4366" s="1" t="s">
        <v>2994</v>
      </c>
      <c r="C4366" s="3">
        <v>4.2004838709677403E-2</v>
      </c>
      <c r="D4366" s="3">
        <v>8.4009677419354806E-2</v>
      </c>
      <c r="E4366" s="3">
        <v>0.12601451612903219</v>
      </c>
      <c r="F4366" s="3">
        <v>0.168019354838709</v>
      </c>
      <c r="G4366" s="3">
        <v>0.21002419354838697</v>
      </c>
      <c r="H4366" s="3">
        <v>0.252029032258065</v>
      </c>
      <c r="I4366" s="3">
        <v>0.29403387096774153</v>
      </c>
      <c r="J4366" s="3">
        <v>0.3360387096774195</v>
      </c>
      <c r="K4366" s="3">
        <v>0.37804354838709753</v>
      </c>
      <c r="L4366" s="3">
        <v>0.42004838709677395</v>
      </c>
    </row>
    <row r="4367" spans="1:12" ht="12.75">
      <c r="A4367" s="1">
        <f t="shared" si="126"/>
        <v>36867</v>
      </c>
      <c r="B4367" s="1" t="s">
        <v>2995</v>
      </c>
      <c r="C4367" s="3">
        <v>1.080870967741935</v>
      </c>
      <c r="D4367" s="3">
        <v>2.1617419354838701</v>
      </c>
      <c r="E4367" s="3">
        <v>3.2426129032258051</v>
      </c>
      <c r="F4367" s="3">
        <v>4.3234838709677401</v>
      </c>
      <c r="G4367" s="3">
        <v>5.4043548387096747</v>
      </c>
      <c r="H4367" s="3">
        <v>6.4852258064516102</v>
      </c>
      <c r="I4367" s="3">
        <v>7.5660967741935448</v>
      </c>
      <c r="J4367" s="3">
        <v>8.6469677419354802</v>
      </c>
      <c r="K4367" s="3">
        <v>9.7278387096774157</v>
      </c>
      <c r="L4367" s="3">
        <v>10.808709677419349</v>
      </c>
    </row>
    <row r="4368" spans="1:12" ht="12.75">
      <c r="A4368" s="1">
        <f t="shared" si="126"/>
        <v>36868</v>
      </c>
      <c r="B4368" s="1" t="s">
        <v>2723</v>
      </c>
      <c r="C4368" s="3">
        <v>0.26279999999999998</v>
      </c>
      <c r="D4368" s="3">
        <v>0.52559999999999996</v>
      </c>
      <c r="E4368" s="3">
        <v>0.78839999999999999</v>
      </c>
      <c r="F4368" s="3">
        <v>1.0511999999999999</v>
      </c>
      <c r="G4368" s="3">
        <v>1.3140000000000001</v>
      </c>
      <c r="H4368" s="3">
        <v>1.5768</v>
      </c>
      <c r="I4368" s="3">
        <v>1.8395999999999999</v>
      </c>
      <c r="J4368" s="3">
        <v>2.1023999999999998</v>
      </c>
      <c r="K4368" s="3">
        <v>2.3651999999999997</v>
      </c>
      <c r="L4368" s="3">
        <v>2.6280000000000001</v>
      </c>
    </row>
    <row r="4369" spans="1:12" ht="12.75">
      <c r="A4369" s="1">
        <f t="shared" si="126"/>
        <v>36869</v>
      </c>
      <c r="B4369" s="4" t="s">
        <v>2996</v>
      </c>
      <c r="C4369" s="3">
        <v>0.40875000000000006</v>
      </c>
      <c r="D4369" s="3">
        <v>0.81750000000000012</v>
      </c>
      <c r="E4369" s="3">
        <v>1.2262500000000001</v>
      </c>
      <c r="F4369" s="3">
        <v>1.6350000000000002</v>
      </c>
      <c r="G4369" s="3">
        <v>2.0437500000000002</v>
      </c>
      <c r="H4369" s="3">
        <v>2.4525000000000001</v>
      </c>
      <c r="I4369" s="3">
        <v>2.8612500000000001</v>
      </c>
      <c r="J4369" s="3">
        <v>3.2700000000000005</v>
      </c>
      <c r="K4369" s="3">
        <v>3.67875</v>
      </c>
      <c r="L4369" s="3">
        <v>4.0875000000000004</v>
      </c>
    </row>
    <row r="4370" spans="1:12" ht="25.5">
      <c r="A4370" s="1">
        <f t="shared" si="126"/>
        <v>36870</v>
      </c>
      <c r="B4370" s="4" t="s">
        <v>2997</v>
      </c>
      <c r="C4370" s="3">
        <v>0.26205000000000001</v>
      </c>
      <c r="D4370" s="3">
        <v>0.52410000000000001</v>
      </c>
      <c r="E4370" s="3">
        <v>0.78615000000000002</v>
      </c>
      <c r="F4370" s="3">
        <v>1.0482</v>
      </c>
      <c r="G4370" s="3">
        <v>1.3102500000000001</v>
      </c>
      <c r="H4370" s="3">
        <v>1.5723</v>
      </c>
      <c r="I4370" s="3">
        <v>1.8343500000000001</v>
      </c>
      <c r="J4370" s="3">
        <v>2.0964</v>
      </c>
      <c r="K4370" s="3">
        <v>2.3584499999999999</v>
      </c>
      <c r="L4370" s="3">
        <v>2.6205000000000003</v>
      </c>
    </row>
    <row r="4371" spans="1:12" ht="12.75">
      <c r="A4371" s="86" t="s">
        <v>2998</v>
      </c>
      <c r="B4371" s="86"/>
      <c r="C4371" s="6">
        <f>SUM(C4045:C4370)</f>
        <v>66.090671927419393</v>
      </c>
      <c r="D4371" s="6">
        <f t="shared" ref="D4371:L4371" si="127">SUM(D4045:D4370)</f>
        <v>132.18134385483879</v>
      </c>
      <c r="E4371" s="6">
        <f t="shared" si="127"/>
        <v>198.27201578225805</v>
      </c>
      <c r="F4371" s="6">
        <f t="shared" si="127"/>
        <v>264.36268770967757</v>
      </c>
      <c r="G4371" s="6">
        <f t="shared" si="127"/>
        <v>330.45335963709704</v>
      </c>
      <c r="H4371" s="6">
        <f t="shared" si="127"/>
        <v>396.54403156451616</v>
      </c>
      <c r="I4371" s="6">
        <f t="shared" si="127"/>
        <v>462.63470349193551</v>
      </c>
      <c r="J4371" s="6">
        <f t="shared" si="127"/>
        <v>528.72537541935515</v>
      </c>
      <c r="K4371" s="6">
        <f t="shared" si="127"/>
        <v>594.79459734677278</v>
      </c>
      <c r="L4371" s="6">
        <f t="shared" si="127"/>
        <v>660.90671927419407</v>
      </c>
    </row>
    <row r="4372" spans="1:12" ht="12.75">
      <c r="A4372" s="86" t="s">
        <v>2999</v>
      </c>
      <c r="B4372" s="86"/>
      <c r="C4372" s="86"/>
      <c r="D4372" s="86"/>
      <c r="E4372" s="86"/>
      <c r="F4372" s="86"/>
      <c r="G4372" s="86"/>
      <c r="H4372" s="86"/>
      <c r="I4372" s="86"/>
      <c r="J4372" s="86"/>
      <c r="K4372" s="86"/>
      <c r="L4372" s="86"/>
    </row>
    <row r="4373" spans="1:12" ht="12.75">
      <c r="A4373" s="1">
        <f>A4370+1</f>
        <v>36871</v>
      </c>
      <c r="B4373" s="1" t="s">
        <v>3000</v>
      </c>
      <c r="C4373" s="7">
        <v>3.3E-3</v>
      </c>
      <c r="D4373" s="7">
        <v>6.6E-3</v>
      </c>
      <c r="E4373" s="7">
        <v>9.8999999999999991E-3</v>
      </c>
      <c r="F4373" s="7">
        <v>1.32E-2</v>
      </c>
      <c r="G4373" s="7">
        <v>1.6500000000000001E-2</v>
      </c>
      <c r="H4373" s="7">
        <v>1.9799999999999998E-2</v>
      </c>
      <c r="I4373" s="7">
        <v>2.3100000000000002E-2</v>
      </c>
      <c r="J4373" s="7">
        <v>2.64E-2</v>
      </c>
      <c r="K4373" s="7">
        <v>2.9700000000000004E-2</v>
      </c>
      <c r="L4373" s="7">
        <v>3.3000000000000002E-2</v>
      </c>
    </row>
    <row r="4374" spans="1:12" ht="12.75">
      <c r="A4374" s="1">
        <f>A4373+1</f>
        <v>36872</v>
      </c>
      <c r="B4374" s="1" t="s">
        <v>3000</v>
      </c>
      <c r="C4374" s="7">
        <v>7.7399999999999997E-2</v>
      </c>
      <c r="D4374" s="7">
        <v>0.15479999999999999</v>
      </c>
      <c r="E4374" s="7">
        <v>0.23219999999999999</v>
      </c>
      <c r="F4374" s="7">
        <v>0.30959999999999999</v>
      </c>
      <c r="G4374" s="7">
        <v>0.38700000000000001</v>
      </c>
      <c r="H4374" s="7">
        <v>0.46439999999999998</v>
      </c>
      <c r="I4374" s="7">
        <v>0.54180000000000006</v>
      </c>
      <c r="J4374" s="7">
        <v>0.61919999999999997</v>
      </c>
      <c r="K4374" s="7">
        <v>0.6966</v>
      </c>
      <c r="L4374" s="7">
        <v>0.77400000000000002</v>
      </c>
    </row>
    <row r="4375" spans="1:12" ht="25.5">
      <c r="A4375" s="1">
        <f t="shared" ref="A4375:A4438" si="128">A4374+1</f>
        <v>36873</v>
      </c>
      <c r="B4375" s="1" t="s">
        <v>3001</v>
      </c>
      <c r="C4375" s="7">
        <v>4.8000000000000001E-2</v>
      </c>
      <c r="D4375" s="7">
        <v>9.6000000000000002E-2</v>
      </c>
      <c r="E4375" s="7">
        <v>0.14400000000000002</v>
      </c>
      <c r="F4375" s="7">
        <v>0.192</v>
      </c>
      <c r="G4375" s="7">
        <v>0.24</v>
      </c>
      <c r="H4375" s="7">
        <v>0.28800000000000003</v>
      </c>
      <c r="I4375" s="7">
        <v>0.33600000000000002</v>
      </c>
      <c r="J4375" s="7">
        <v>0.38400000000000001</v>
      </c>
      <c r="K4375" s="7">
        <v>0.43199999999999994</v>
      </c>
      <c r="L4375" s="7">
        <v>0.48</v>
      </c>
    </row>
    <row r="4376" spans="1:12" ht="25.5">
      <c r="A4376" s="1">
        <f t="shared" si="128"/>
        <v>36874</v>
      </c>
      <c r="B4376" s="1" t="s">
        <v>3001</v>
      </c>
      <c r="C4376" s="7">
        <v>3.3000000000000002E-2</v>
      </c>
      <c r="D4376" s="7">
        <v>6.6000000000000003E-2</v>
      </c>
      <c r="E4376" s="7">
        <v>9.9000000000000005E-2</v>
      </c>
      <c r="F4376" s="7">
        <v>0.13200000000000001</v>
      </c>
      <c r="G4376" s="7">
        <v>0.16500000000000001</v>
      </c>
      <c r="H4376" s="7">
        <v>0.19800000000000001</v>
      </c>
      <c r="I4376" s="7">
        <v>0.23099999999999998</v>
      </c>
      <c r="J4376" s="7">
        <v>0.26400000000000001</v>
      </c>
      <c r="K4376" s="7">
        <v>0.29700000000000004</v>
      </c>
      <c r="L4376" s="7">
        <v>0.33</v>
      </c>
    </row>
    <row r="4377" spans="1:12" ht="25.5">
      <c r="A4377" s="1">
        <f t="shared" si="128"/>
        <v>36875</v>
      </c>
      <c r="B4377" s="1" t="s">
        <v>3002</v>
      </c>
      <c r="C4377" s="7">
        <v>2.6999999999999996E-2</v>
      </c>
      <c r="D4377" s="7">
        <v>5.3999999999999992E-2</v>
      </c>
      <c r="E4377" s="7">
        <v>8.1000000000000003E-2</v>
      </c>
      <c r="F4377" s="7">
        <v>0.10799999999999998</v>
      </c>
      <c r="G4377" s="7">
        <v>0.13500000000000001</v>
      </c>
      <c r="H4377" s="7">
        <v>0.16200000000000001</v>
      </c>
      <c r="I4377" s="7">
        <v>0.189</v>
      </c>
      <c r="J4377" s="7">
        <v>0.21599999999999997</v>
      </c>
      <c r="K4377" s="7">
        <v>0.24299999999999999</v>
      </c>
      <c r="L4377" s="7">
        <v>0.27</v>
      </c>
    </row>
    <row r="4378" spans="1:12" ht="25.5">
      <c r="A4378" s="1">
        <f t="shared" si="128"/>
        <v>36876</v>
      </c>
      <c r="B4378" s="1" t="s">
        <v>3003</v>
      </c>
      <c r="C4378" s="7">
        <v>1.44E-2</v>
      </c>
      <c r="D4378" s="7">
        <v>2.8799999999999999E-2</v>
      </c>
      <c r="E4378" s="7">
        <v>4.3200000000000002E-2</v>
      </c>
      <c r="F4378" s="7">
        <v>5.7599999999999998E-2</v>
      </c>
      <c r="G4378" s="7">
        <v>7.2000000000000008E-2</v>
      </c>
      <c r="H4378" s="7">
        <v>8.6400000000000005E-2</v>
      </c>
      <c r="I4378" s="7">
        <v>0.1008</v>
      </c>
      <c r="J4378" s="7">
        <v>0.1152</v>
      </c>
      <c r="K4378" s="7">
        <v>0.12959999999999999</v>
      </c>
      <c r="L4378" s="7">
        <v>0.14400000000000002</v>
      </c>
    </row>
    <row r="4379" spans="1:12" ht="25.5">
      <c r="A4379" s="1">
        <f t="shared" si="128"/>
        <v>36877</v>
      </c>
      <c r="B4379" s="1" t="s">
        <v>3004</v>
      </c>
      <c r="C4379" s="7">
        <v>5.1000000000000004E-2</v>
      </c>
      <c r="D4379" s="7">
        <v>0.10200000000000001</v>
      </c>
      <c r="E4379" s="7">
        <v>0.153</v>
      </c>
      <c r="F4379" s="7">
        <v>0.20400000000000001</v>
      </c>
      <c r="G4379" s="7">
        <v>0.255</v>
      </c>
      <c r="H4379" s="7">
        <v>0.30599999999999999</v>
      </c>
      <c r="I4379" s="7">
        <v>0.35699999999999998</v>
      </c>
      <c r="J4379" s="7">
        <v>0.40800000000000003</v>
      </c>
      <c r="K4379" s="7">
        <v>0.45899999999999996</v>
      </c>
      <c r="L4379" s="7">
        <v>0.51</v>
      </c>
    </row>
    <row r="4380" spans="1:12" ht="25.5">
      <c r="A4380" s="1">
        <f t="shared" si="128"/>
        <v>36878</v>
      </c>
      <c r="B4380" s="1" t="s">
        <v>3005</v>
      </c>
      <c r="C4380" s="7">
        <v>6.7500000000000004E-2</v>
      </c>
      <c r="D4380" s="7">
        <v>0.13500000000000001</v>
      </c>
      <c r="E4380" s="7">
        <v>0.20250000000000001</v>
      </c>
      <c r="F4380" s="7">
        <v>0.27</v>
      </c>
      <c r="G4380" s="7">
        <v>0.33750000000000002</v>
      </c>
      <c r="H4380" s="7">
        <v>0.40500000000000003</v>
      </c>
      <c r="I4380" s="7">
        <v>0.47250000000000003</v>
      </c>
      <c r="J4380" s="7">
        <v>0.54</v>
      </c>
      <c r="K4380" s="7">
        <v>0.60750000000000004</v>
      </c>
      <c r="L4380" s="7">
        <v>0.67500000000000004</v>
      </c>
    </row>
    <row r="4381" spans="1:12" ht="38.25">
      <c r="A4381" s="1">
        <f t="shared" si="128"/>
        <v>36879</v>
      </c>
      <c r="B4381" s="1" t="s">
        <v>3006</v>
      </c>
      <c r="C4381" s="7">
        <v>6.7500000000000004E-2</v>
      </c>
      <c r="D4381" s="7">
        <v>0.13500000000000001</v>
      </c>
      <c r="E4381" s="7">
        <v>0.20250000000000001</v>
      </c>
      <c r="F4381" s="7">
        <v>0.27</v>
      </c>
      <c r="G4381" s="7">
        <v>0.33750000000000002</v>
      </c>
      <c r="H4381" s="7">
        <v>0.40500000000000003</v>
      </c>
      <c r="I4381" s="7">
        <v>0.47250000000000003</v>
      </c>
      <c r="J4381" s="7">
        <v>0.54</v>
      </c>
      <c r="K4381" s="7">
        <v>0.60750000000000004</v>
      </c>
      <c r="L4381" s="7">
        <v>0.67500000000000004</v>
      </c>
    </row>
    <row r="4382" spans="1:12" ht="12.75">
      <c r="A4382" s="1">
        <f t="shared" si="128"/>
        <v>36880</v>
      </c>
      <c r="B4382" s="1" t="s">
        <v>3007</v>
      </c>
      <c r="C4382" s="7">
        <v>1.4999999999999999E-2</v>
      </c>
      <c r="D4382" s="7">
        <v>0.03</v>
      </c>
      <c r="E4382" s="7">
        <v>4.4999999999999998E-2</v>
      </c>
      <c r="F4382" s="7">
        <v>0.06</v>
      </c>
      <c r="G4382" s="7">
        <v>7.5000000000000011E-2</v>
      </c>
      <c r="H4382" s="7">
        <v>0.09</v>
      </c>
      <c r="I4382" s="7">
        <v>0.10500000000000001</v>
      </c>
      <c r="J4382" s="7">
        <v>0.12</v>
      </c>
      <c r="K4382" s="7">
        <v>0.13500000000000001</v>
      </c>
      <c r="L4382" s="7">
        <v>0.15000000000000002</v>
      </c>
    </row>
    <row r="4383" spans="1:12" ht="12.75">
      <c r="A4383" s="1">
        <f t="shared" si="128"/>
        <v>36881</v>
      </c>
      <c r="B4383" s="1" t="s">
        <v>3007</v>
      </c>
      <c r="C4383" s="7">
        <v>1.4999999999999999E-2</v>
      </c>
      <c r="D4383" s="7">
        <v>0.03</v>
      </c>
      <c r="E4383" s="7">
        <v>4.4999999999999998E-2</v>
      </c>
      <c r="F4383" s="7">
        <v>0.06</v>
      </c>
      <c r="G4383" s="7">
        <v>7.5000000000000011E-2</v>
      </c>
      <c r="H4383" s="7">
        <v>0.09</v>
      </c>
      <c r="I4383" s="7">
        <v>0.10500000000000001</v>
      </c>
      <c r="J4383" s="7">
        <v>0.12</v>
      </c>
      <c r="K4383" s="7">
        <v>0.13500000000000001</v>
      </c>
      <c r="L4383" s="7">
        <v>0.15000000000000002</v>
      </c>
    </row>
    <row r="4384" spans="1:12" ht="25.5">
      <c r="A4384" s="1">
        <f t="shared" si="128"/>
        <v>36882</v>
      </c>
      <c r="B4384" s="1" t="s">
        <v>3008</v>
      </c>
      <c r="C4384" s="7">
        <v>0.39300000000000002</v>
      </c>
      <c r="D4384" s="7">
        <v>0.78600000000000003</v>
      </c>
      <c r="E4384" s="7">
        <v>1.179</v>
      </c>
      <c r="F4384" s="7">
        <v>1.5720000000000001</v>
      </c>
      <c r="G4384" s="7">
        <v>1.9650000000000001</v>
      </c>
      <c r="H4384" s="7">
        <v>2.3580000000000001</v>
      </c>
      <c r="I4384" s="7">
        <v>2.7510000000000003</v>
      </c>
      <c r="J4384" s="7">
        <v>3.1440000000000001</v>
      </c>
      <c r="K4384" s="7">
        <v>3.5369999999999999</v>
      </c>
      <c r="L4384" s="7">
        <v>3.93</v>
      </c>
    </row>
    <row r="4385" spans="1:12" ht="25.5">
      <c r="A4385" s="1">
        <f t="shared" si="128"/>
        <v>36883</v>
      </c>
      <c r="B4385" s="1" t="s">
        <v>3009</v>
      </c>
      <c r="C4385" s="7">
        <v>0.57150000000000001</v>
      </c>
      <c r="D4385" s="7">
        <v>1.143</v>
      </c>
      <c r="E4385" s="7">
        <v>1.7145000000000001</v>
      </c>
      <c r="F4385" s="7">
        <v>2.286</v>
      </c>
      <c r="G4385" s="7">
        <v>2.8574999999999999</v>
      </c>
      <c r="H4385" s="7">
        <v>3.4290000000000003</v>
      </c>
      <c r="I4385" s="7">
        <v>4.0004999999999997</v>
      </c>
      <c r="J4385" s="7">
        <v>4.5720000000000001</v>
      </c>
      <c r="K4385" s="7">
        <v>5.1434999999999995</v>
      </c>
      <c r="L4385" s="7">
        <v>5.7149999999999999</v>
      </c>
    </row>
    <row r="4386" spans="1:12" ht="25.5">
      <c r="A4386" s="1">
        <f t="shared" si="128"/>
        <v>36884</v>
      </c>
      <c r="B4386" s="1" t="s">
        <v>3010</v>
      </c>
      <c r="C4386" s="7">
        <v>0.10050000000000001</v>
      </c>
      <c r="D4386" s="7">
        <v>0.20100000000000001</v>
      </c>
      <c r="E4386" s="7">
        <v>0.30149999999999999</v>
      </c>
      <c r="F4386" s="7">
        <v>0.40200000000000002</v>
      </c>
      <c r="G4386" s="7">
        <v>0.50250000000000006</v>
      </c>
      <c r="H4386" s="7">
        <v>0.60299999999999998</v>
      </c>
      <c r="I4386" s="7">
        <v>0.70350000000000001</v>
      </c>
      <c r="J4386" s="7">
        <v>0.80400000000000005</v>
      </c>
      <c r="K4386" s="7">
        <v>0.90449999999999997</v>
      </c>
      <c r="L4386" s="7">
        <v>1.0050000000000001</v>
      </c>
    </row>
    <row r="4387" spans="1:12" ht="25.5">
      <c r="A4387" s="1">
        <f t="shared" si="128"/>
        <v>36885</v>
      </c>
      <c r="B4387" s="1" t="s">
        <v>2743</v>
      </c>
      <c r="C4387" s="7">
        <v>6.6000000000000003E-2</v>
      </c>
      <c r="D4387" s="7">
        <v>0.13200000000000001</v>
      </c>
      <c r="E4387" s="7">
        <v>0.19800000000000001</v>
      </c>
      <c r="F4387" s="7">
        <v>0.26400000000000001</v>
      </c>
      <c r="G4387" s="7">
        <v>0.33</v>
      </c>
      <c r="H4387" s="7">
        <v>0.39600000000000002</v>
      </c>
      <c r="I4387" s="7">
        <v>0.46199999999999997</v>
      </c>
      <c r="J4387" s="7">
        <v>0.52800000000000002</v>
      </c>
      <c r="K4387" s="7">
        <v>0.59400000000000008</v>
      </c>
      <c r="L4387" s="7">
        <v>0.66</v>
      </c>
    </row>
    <row r="4388" spans="1:12" ht="25.5">
      <c r="A4388" s="1">
        <f t="shared" si="128"/>
        <v>36886</v>
      </c>
      <c r="B4388" s="1" t="s">
        <v>2743</v>
      </c>
      <c r="C4388" s="7">
        <v>6.6000000000000003E-2</v>
      </c>
      <c r="D4388" s="7">
        <v>0.13200000000000001</v>
      </c>
      <c r="E4388" s="7">
        <v>0.19800000000000001</v>
      </c>
      <c r="F4388" s="7">
        <v>0.26400000000000001</v>
      </c>
      <c r="G4388" s="7">
        <v>0.33</v>
      </c>
      <c r="H4388" s="7">
        <v>0.39600000000000002</v>
      </c>
      <c r="I4388" s="7">
        <v>0.46199999999999997</v>
      </c>
      <c r="J4388" s="7">
        <v>0.52800000000000002</v>
      </c>
      <c r="K4388" s="7">
        <v>0.59400000000000008</v>
      </c>
      <c r="L4388" s="7">
        <v>0.66</v>
      </c>
    </row>
    <row r="4389" spans="1:12" ht="12.75">
      <c r="A4389" s="1">
        <f t="shared" si="128"/>
        <v>36887</v>
      </c>
      <c r="B4389" s="1" t="s">
        <v>3011</v>
      </c>
      <c r="C4389" s="7">
        <v>3.9E-2</v>
      </c>
      <c r="D4389" s="7">
        <v>7.8E-2</v>
      </c>
      <c r="E4389" s="7">
        <v>0.11699999999999999</v>
      </c>
      <c r="F4389" s="7">
        <v>0.156</v>
      </c>
      <c r="G4389" s="7">
        <v>0.19500000000000001</v>
      </c>
      <c r="H4389" s="7">
        <v>0.23399999999999999</v>
      </c>
      <c r="I4389" s="7">
        <v>0.27300000000000002</v>
      </c>
      <c r="J4389" s="7">
        <v>0.312</v>
      </c>
      <c r="K4389" s="7">
        <v>0.35100000000000003</v>
      </c>
      <c r="L4389" s="7">
        <v>0.39</v>
      </c>
    </row>
    <row r="4390" spans="1:12" ht="25.5">
      <c r="A4390" s="1">
        <f t="shared" si="128"/>
        <v>36888</v>
      </c>
      <c r="B4390" s="1" t="s">
        <v>3012</v>
      </c>
      <c r="C4390" s="7">
        <v>3.15E-2</v>
      </c>
      <c r="D4390" s="7">
        <v>6.3E-2</v>
      </c>
      <c r="E4390" s="7">
        <v>9.4500000000000001E-2</v>
      </c>
      <c r="F4390" s="7">
        <v>0.126</v>
      </c>
      <c r="G4390" s="7">
        <v>0.1575</v>
      </c>
      <c r="H4390" s="7">
        <v>0.189</v>
      </c>
      <c r="I4390" s="7">
        <v>0.22049999999999997</v>
      </c>
      <c r="J4390" s="7">
        <v>0.252</v>
      </c>
      <c r="K4390" s="7">
        <v>0.28349999999999997</v>
      </c>
      <c r="L4390" s="7">
        <v>0.315</v>
      </c>
    </row>
    <row r="4391" spans="1:12" ht="25.5">
      <c r="A4391" s="1">
        <f t="shared" si="128"/>
        <v>36889</v>
      </c>
      <c r="B4391" s="1" t="s">
        <v>3012</v>
      </c>
      <c r="C4391" s="7">
        <v>1.95E-2</v>
      </c>
      <c r="D4391" s="7">
        <v>3.9E-2</v>
      </c>
      <c r="E4391" s="7">
        <v>5.8499999999999996E-2</v>
      </c>
      <c r="F4391" s="7">
        <v>7.8E-2</v>
      </c>
      <c r="G4391" s="7">
        <v>9.7500000000000003E-2</v>
      </c>
      <c r="H4391" s="7">
        <v>0.11699999999999999</v>
      </c>
      <c r="I4391" s="7">
        <v>0.13650000000000001</v>
      </c>
      <c r="J4391" s="7">
        <v>0.156</v>
      </c>
      <c r="K4391" s="7">
        <v>0.17550000000000002</v>
      </c>
      <c r="L4391" s="7">
        <v>0.19500000000000001</v>
      </c>
    </row>
    <row r="4392" spans="1:12" ht="25.5">
      <c r="A4392" s="1">
        <f t="shared" si="128"/>
        <v>36890</v>
      </c>
      <c r="B4392" s="1" t="s">
        <v>3013</v>
      </c>
      <c r="C4392" s="7">
        <v>4.3500000000000004E-2</v>
      </c>
      <c r="D4392" s="7">
        <v>8.7000000000000008E-2</v>
      </c>
      <c r="E4392" s="7">
        <v>0.1305</v>
      </c>
      <c r="F4392" s="7">
        <v>0.17400000000000002</v>
      </c>
      <c r="G4392" s="7">
        <v>0.21749999999999997</v>
      </c>
      <c r="H4392" s="7">
        <v>0.26100000000000001</v>
      </c>
      <c r="I4392" s="7">
        <v>0.30449999999999999</v>
      </c>
      <c r="J4392" s="7">
        <v>0.34800000000000003</v>
      </c>
      <c r="K4392" s="7">
        <v>0.39150000000000001</v>
      </c>
      <c r="L4392" s="7">
        <v>0.43499999999999994</v>
      </c>
    </row>
    <row r="4393" spans="1:12" ht="12.75">
      <c r="A4393" s="1">
        <f t="shared" si="128"/>
        <v>36891</v>
      </c>
      <c r="B4393" s="1" t="s">
        <v>3014</v>
      </c>
      <c r="C4393" s="7">
        <v>3.15E-2</v>
      </c>
      <c r="D4393" s="7">
        <v>6.3E-2</v>
      </c>
      <c r="E4393" s="7">
        <v>9.4500000000000001E-2</v>
      </c>
      <c r="F4393" s="7">
        <v>0.126</v>
      </c>
      <c r="G4393" s="7">
        <v>0.1575</v>
      </c>
      <c r="H4393" s="7">
        <v>0.189</v>
      </c>
      <c r="I4393" s="7">
        <v>0.22049999999999997</v>
      </c>
      <c r="J4393" s="7">
        <v>0.252</v>
      </c>
      <c r="K4393" s="7">
        <v>0.28349999999999997</v>
      </c>
      <c r="L4393" s="7">
        <v>0.315</v>
      </c>
    </row>
    <row r="4394" spans="1:12" ht="12.75">
      <c r="A4394" s="1">
        <f t="shared" si="128"/>
        <v>36892</v>
      </c>
      <c r="B4394" s="1" t="s">
        <v>3015</v>
      </c>
      <c r="C4394" s="7">
        <v>0.1875</v>
      </c>
      <c r="D4394" s="7">
        <v>0.375</v>
      </c>
      <c r="E4394" s="7">
        <v>0.5625</v>
      </c>
      <c r="F4394" s="7">
        <v>0.75</v>
      </c>
      <c r="G4394" s="7">
        <v>0.9375</v>
      </c>
      <c r="H4394" s="7">
        <v>1.125</v>
      </c>
      <c r="I4394" s="7">
        <v>1.3125</v>
      </c>
      <c r="J4394" s="7">
        <v>1.5</v>
      </c>
      <c r="K4394" s="7">
        <v>1.6875</v>
      </c>
      <c r="L4394" s="7">
        <v>1.875</v>
      </c>
    </row>
    <row r="4395" spans="1:12" ht="25.5">
      <c r="A4395" s="1">
        <f t="shared" si="128"/>
        <v>36893</v>
      </c>
      <c r="B4395" s="1" t="s">
        <v>3016</v>
      </c>
      <c r="C4395" s="7">
        <v>0.1305</v>
      </c>
      <c r="D4395" s="7">
        <v>0.26100000000000001</v>
      </c>
      <c r="E4395" s="7">
        <v>0.39150000000000001</v>
      </c>
      <c r="F4395" s="7">
        <v>0.52200000000000002</v>
      </c>
      <c r="G4395" s="7">
        <v>0.65249999999999997</v>
      </c>
      <c r="H4395" s="7">
        <v>0.78300000000000003</v>
      </c>
      <c r="I4395" s="7">
        <v>0.91349999999999998</v>
      </c>
      <c r="J4395" s="7">
        <v>1.044</v>
      </c>
      <c r="K4395" s="7">
        <v>1.1745000000000001</v>
      </c>
      <c r="L4395" s="7">
        <v>1.3049999999999999</v>
      </c>
    </row>
    <row r="4396" spans="1:12" ht="12.75">
      <c r="A4396" s="1">
        <f t="shared" si="128"/>
        <v>36894</v>
      </c>
      <c r="B4396" s="1" t="s">
        <v>3017</v>
      </c>
      <c r="C4396" s="7">
        <v>1.6500000000000001E-2</v>
      </c>
      <c r="D4396" s="7">
        <v>3.3000000000000002E-2</v>
      </c>
      <c r="E4396" s="7">
        <v>4.9500000000000002E-2</v>
      </c>
      <c r="F4396" s="7">
        <v>6.6000000000000003E-2</v>
      </c>
      <c r="G4396" s="7">
        <v>8.2500000000000004E-2</v>
      </c>
      <c r="H4396" s="7">
        <v>9.9000000000000005E-2</v>
      </c>
      <c r="I4396" s="7">
        <v>0.11549999999999999</v>
      </c>
      <c r="J4396" s="7">
        <v>0.13200000000000001</v>
      </c>
      <c r="K4396" s="7">
        <v>0.14850000000000002</v>
      </c>
      <c r="L4396" s="7">
        <v>0.16500000000000001</v>
      </c>
    </row>
    <row r="4397" spans="1:12" ht="12.75">
      <c r="A4397" s="1">
        <f t="shared" si="128"/>
        <v>36895</v>
      </c>
      <c r="B4397" s="1" t="s">
        <v>3018</v>
      </c>
      <c r="C4397" s="7">
        <v>3.9E-2</v>
      </c>
      <c r="D4397" s="7">
        <v>7.8E-2</v>
      </c>
      <c r="E4397" s="7">
        <v>0.11699999999999999</v>
      </c>
      <c r="F4397" s="7">
        <v>0.156</v>
      </c>
      <c r="G4397" s="7">
        <v>0.19500000000000001</v>
      </c>
      <c r="H4397" s="7">
        <v>0.23399999999999999</v>
      </c>
      <c r="I4397" s="7">
        <v>0.27300000000000002</v>
      </c>
      <c r="J4397" s="7">
        <v>0.312</v>
      </c>
      <c r="K4397" s="7">
        <v>0.35100000000000003</v>
      </c>
      <c r="L4397" s="7">
        <v>0.39</v>
      </c>
    </row>
    <row r="4398" spans="1:12" ht="12.75">
      <c r="A4398" s="1">
        <f t="shared" si="128"/>
        <v>36896</v>
      </c>
      <c r="B4398" s="1" t="s">
        <v>3019</v>
      </c>
      <c r="C4398" s="7">
        <v>2.8499999999999998E-2</v>
      </c>
      <c r="D4398" s="7">
        <v>5.6999999999999995E-2</v>
      </c>
      <c r="E4398" s="7">
        <v>8.5500000000000007E-2</v>
      </c>
      <c r="F4398" s="7">
        <v>0.11399999999999999</v>
      </c>
      <c r="G4398" s="7">
        <v>0.14250000000000002</v>
      </c>
      <c r="H4398" s="7">
        <v>0.17100000000000001</v>
      </c>
      <c r="I4398" s="7">
        <v>0.19950000000000001</v>
      </c>
      <c r="J4398" s="7">
        <v>0.22799999999999998</v>
      </c>
      <c r="K4398" s="7">
        <v>0.25650000000000001</v>
      </c>
      <c r="L4398" s="7">
        <v>0.28500000000000003</v>
      </c>
    </row>
    <row r="4399" spans="1:12" ht="12.75">
      <c r="A4399" s="1">
        <f t="shared" si="128"/>
        <v>36897</v>
      </c>
      <c r="B4399" s="1" t="s">
        <v>3020</v>
      </c>
      <c r="C4399" s="7">
        <v>1.3499999999999998E-2</v>
      </c>
      <c r="D4399" s="7">
        <v>2.6999999999999996E-2</v>
      </c>
      <c r="E4399" s="7">
        <v>4.0500000000000001E-2</v>
      </c>
      <c r="F4399" s="7">
        <v>5.3999999999999992E-2</v>
      </c>
      <c r="G4399" s="7">
        <v>6.7500000000000004E-2</v>
      </c>
      <c r="H4399" s="7">
        <v>8.1000000000000003E-2</v>
      </c>
      <c r="I4399" s="7">
        <v>9.4500000000000001E-2</v>
      </c>
      <c r="J4399" s="7">
        <v>0.10799999999999998</v>
      </c>
      <c r="K4399" s="7">
        <v>0.1215</v>
      </c>
      <c r="L4399" s="7">
        <v>0.13500000000000001</v>
      </c>
    </row>
    <row r="4400" spans="1:12" ht="25.5">
      <c r="A4400" s="1">
        <f t="shared" si="128"/>
        <v>36898</v>
      </c>
      <c r="B4400" s="1" t="s">
        <v>3021</v>
      </c>
      <c r="C4400" s="7">
        <v>0.86099999999999999</v>
      </c>
      <c r="D4400" s="7">
        <v>1.722</v>
      </c>
      <c r="E4400" s="7">
        <v>2.5830000000000002</v>
      </c>
      <c r="F4400" s="7">
        <v>3.444</v>
      </c>
      <c r="G4400" s="7">
        <v>4.3049999999999997</v>
      </c>
      <c r="H4400" s="7">
        <v>5.1660000000000004</v>
      </c>
      <c r="I4400" s="7">
        <v>6.0269999999999992</v>
      </c>
      <c r="J4400" s="7">
        <v>6.8879999999999999</v>
      </c>
      <c r="K4400" s="7">
        <v>7.7490000000000006</v>
      </c>
      <c r="L4400" s="7">
        <v>8.61</v>
      </c>
    </row>
    <row r="4401" spans="1:12" ht="12.75">
      <c r="A4401" s="1">
        <f t="shared" si="128"/>
        <v>36899</v>
      </c>
      <c r="B4401" s="1" t="s">
        <v>3022</v>
      </c>
      <c r="C4401" s="7">
        <v>1.6500000000000001E-2</v>
      </c>
      <c r="D4401" s="7">
        <v>3.3000000000000002E-2</v>
      </c>
      <c r="E4401" s="7">
        <v>4.9500000000000002E-2</v>
      </c>
      <c r="F4401" s="7">
        <v>6.6000000000000003E-2</v>
      </c>
      <c r="G4401" s="7">
        <v>8.2500000000000004E-2</v>
      </c>
      <c r="H4401" s="7">
        <v>9.9000000000000005E-2</v>
      </c>
      <c r="I4401" s="7">
        <v>0.11549999999999999</v>
      </c>
      <c r="J4401" s="7">
        <v>0.13200000000000001</v>
      </c>
      <c r="K4401" s="7">
        <v>0.14850000000000002</v>
      </c>
      <c r="L4401" s="7">
        <v>0.16500000000000001</v>
      </c>
    </row>
    <row r="4402" spans="1:12" ht="25.5">
      <c r="A4402" s="1">
        <f t="shared" si="128"/>
        <v>36900</v>
      </c>
      <c r="B4402" s="1" t="s">
        <v>3023</v>
      </c>
      <c r="C4402" s="7">
        <v>1.8000000000000002E-2</v>
      </c>
      <c r="D4402" s="7">
        <v>3.6000000000000004E-2</v>
      </c>
      <c r="E4402" s="7">
        <v>5.3999999999999992E-2</v>
      </c>
      <c r="F4402" s="7">
        <v>7.2000000000000008E-2</v>
      </c>
      <c r="G4402" s="7">
        <v>0.09</v>
      </c>
      <c r="H4402" s="7">
        <v>0.10799999999999998</v>
      </c>
      <c r="I4402" s="7">
        <v>0.126</v>
      </c>
      <c r="J4402" s="7">
        <v>0.14400000000000002</v>
      </c>
      <c r="K4402" s="7">
        <v>0.16200000000000001</v>
      </c>
      <c r="L4402" s="7">
        <v>0.18</v>
      </c>
    </row>
    <row r="4403" spans="1:12" ht="25.5">
      <c r="A4403" s="1">
        <f t="shared" si="128"/>
        <v>36901</v>
      </c>
      <c r="B4403" s="1" t="s">
        <v>3024</v>
      </c>
      <c r="C4403" s="7">
        <v>2.2499999999999999E-2</v>
      </c>
      <c r="D4403" s="7">
        <v>4.4999999999999998E-2</v>
      </c>
      <c r="E4403" s="7">
        <v>6.7500000000000004E-2</v>
      </c>
      <c r="F4403" s="7">
        <v>0.09</v>
      </c>
      <c r="G4403" s="7">
        <v>0.11249999999999999</v>
      </c>
      <c r="H4403" s="7">
        <v>0.13500000000000001</v>
      </c>
      <c r="I4403" s="7">
        <v>0.1575</v>
      </c>
      <c r="J4403" s="7">
        <v>0.18</v>
      </c>
      <c r="K4403" s="7">
        <v>0.20250000000000001</v>
      </c>
      <c r="L4403" s="7">
        <v>0.22499999999999998</v>
      </c>
    </row>
    <row r="4404" spans="1:12" ht="25.5">
      <c r="A4404" s="1">
        <f t="shared" si="128"/>
        <v>36902</v>
      </c>
      <c r="B4404" s="1" t="s">
        <v>3025</v>
      </c>
      <c r="C4404" s="7">
        <v>2.2499999999999999E-2</v>
      </c>
      <c r="D4404" s="7">
        <v>4.4999999999999998E-2</v>
      </c>
      <c r="E4404" s="7">
        <v>6.7500000000000004E-2</v>
      </c>
      <c r="F4404" s="7">
        <v>0.09</v>
      </c>
      <c r="G4404" s="7">
        <v>0.11249999999999999</v>
      </c>
      <c r="H4404" s="7">
        <v>0.13500000000000001</v>
      </c>
      <c r="I4404" s="7">
        <v>0.1575</v>
      </c>
      <c r="J4404" s="7">
        <v>0.18</v>
      </c>
      <c r="K4404" s="7">
        <v>0.20250000000000001</v>
      </c>
      <c r="L4404" s="7">
        <v>0.22499999999999998</v>
      </c>
    </row>
    <row r="4405" spans="1:12" ht="25.5">
      <c r="A4405" s="1">
        <f t="shared" si="128"/>
        <v>36903</v>
      </c>
      <c r="B4405" s="1" t="s">
        <v>3026</v>
      </c>
      <c r="C4405" s="7">
        <v>1.95E-2</v>
      </c>
      <c r="D4405" s="7">
        <v>3.9E-2</v>
      </c>
      <c r="E4405" s="7">
        <v>5.8499999999999996E-2</v>
      </c>
      <c r="F4405" s="7">
        <v>7.8E-2</v>
      </c>
      <c r="G4405" s="7">
        <v>9.7500000000000003E-2</v>
      </c>
      <c r="H4405" s="7">
        <v>0.11699999999999999</v>
      </c>
      <c r="I4405" s="7">
        <v>0.13650000000000001</v>
      </c>
      <c r="J4405" s="7">
        <v>0.156</v>
      </c>
      <c r="K4405" s="7">
        <v>0.17550000000000002</v>
      </c>
      <c r="L4405" s="7">
        <v>0.19500000000000001</v>
      </c>
    </row>
    <row r="4406" spans="1:12" ht="12.75">
      <c r="A4406" s="1">
        <f t="shared" si="128"/>
        <v>36904</v>
      </c>
      <c r="B4406" s="1" t="s">
        <v>3027</v>
      </c>
      <c r="C4406" s="7">
        <v>7.8E-2</v>
      </c>
      <c r="D4406" s="7">
        <v>0.156</v>
      </c>
      <c r="E4406" s="7">
        <v>0.23399999999999999</v>
      </c>
      <c r="F4406" s="7">
        <v>0.312</v>
      </c>
      <c r="G4406" s="7">
        <v>0.39</v>
      </c>
      <c r="H4406" s="7">
        <v>0.46799999999999997</v>
      </c>
      <c r="I4406" s="7">
        <v>0.54600000000000004</v>
      </c>
      <c r="J4406" s="7">
        <v>0.624</v>
      </c>
      <c r="K4406" s="7">
        <v>0.70200000000000007</v>
      </c>
      <c r="L4406" s="7">
        <v>0.78</v>
      </c>
    </row>
    <row r="4407" spans="1:12" ht="25.5">
      <c r="A4407" s="1">
        <f t="shared" si="128"/>
        <v>36905</v>
      </c>
      <c r="B4407" s="1" t="s">
        <v>3028</v>
      </c>
      <c r="C4407" s="7">
        <v>4.3500000000000004E-2</v>
      </c>
      <c r="D4407" s="7">
        <v>8.7000000000000008E-2</v>
      </c>
      <c r="E4407" s="7">
        <v>0.1305</v>
      </c>
      <c r="F4407" s="7">
        <v>0.17400000000000002</v>
      </c>
      <c r="G4407" s="7">
        <v>0.21749999999999997</v>
      </c>
      <c r="H4407" s="7">
        <v>0.26100000000000001</v>
      </c>
      <c r="I4407" s="7">
        <v>0.30449999999999999</v>
      </c>
      <c r="J4407" s="7">
        <v>0.34800000000000003</v>
      </c>
      <c r="K4407" s="7">
        <v>0.39150000000000001</v>
      </c>
      <c r="L4407" s="7">
        <v>0.43499999999999994</v>
      </c>
    </row>
    <row r="4408" spans="1:12" ht="25.5">
      <c r="A4408" s="1">
        <f t="shared" si="128"/>
        <v>36906</v>
      </c>
      <c r="B4408" s="1" t="s">
        <v>3028</v>
      </c>
      <c r="C4408" s="7">
        <v>9.75E-3</v>
      </c>
      <c r="D4408" s="7">
        <v>1.95E-2</v>
      </c>
      <c r="E4408" s="7">
        <v>2.9249999999999998E-2</v>
      </c>
      <c r="F4408" s="7">
        <v>3.9E-2</v>
      </c>
      <c r="G4408" s="7">
        <v>4.8750000000000002E-2</v>
      </c>
      <c r="H4408" s="7">
        <v>5.8499999999999996E-2</v>
      </c>
      <c r="I4408" s="7">
        <v>6.8250000000000005E-2</v>
      </c>
      <c r="J4408" s="7">
        <v>7.8E-2</v>
      </c>
      <c r="K4408" s="7">
        <v>8.7750000000000009E-2</v>
      </c>
      <c r="L4408" s="7">
        <v>9.7500000000000003E-2</v>
      </c>
    </row>
    <row r="4409" spans="1:12" ht="12.75">
      <c r="A4409" s="1">
        <f t="shared" si="128"/>
        <v>36907</v>
      </c>
      <c r="B4409" s="1" t="s">
        <v>3029</v>
      </c>
      <c r="C4409" s="7">
        <v>1.95E-2</v>
      </c>
      <c r="D4409" s="7">
        <v>3.9E-2</v>
      </c>
      <c r="E4409" s="7">
        <v>5.8499999999999996E-2</v>
      </c>
      <c r="F4409" s="7">
        <v>7.8E-2</v>
      </c>
      <c r="G4409" s="7">
        <v>9.7500000000000003E-2</v>
      </c>
      <c r="H4409" s="7">
        <v>0.11699999999999999</v>
      </c>
      <c r="I4409" s="7">
        <v>0.13650000000000001</v>
      </c>
      <c r="J4409" s="7">
        <v>0.156</v>
      </c>
      <c r="K4409" s="7">
        <v>0.17550000000000002</v>
      </c>
      <c r="L4409" s="7">
        <v>0.19500000000000001</v>
      </c>
    </row>
    <row r="4410" spans="1:12" ht="12.75">
      <c r="A4410" s="1">
        <f t="shared" si="128"/>
        <v>36908</v>
      </c>
      <c r="B4410" s="1" t="s">
        <v>3030</v>
      </c>
      <c r="C4410" s="7">
        <v>1.95E-2</v>
      </c>
      <c r="D4410" s="7">
        <v>3.9E-2</v>
      </c>
      <c r="E4410" s="7">
        <v>5.8499999999999996E-2</v>
      </c>
      <c r="F4410" s="7">
        <v>7.8E-2</v>
      </c>
      <c r="G4410" s="7">
        <v>9.7500000000000003E-2</v>
      </c>
      <c r="H4410" s="7">
        <v>0.11699999999999999</v>
      </c>
      <c r="I4410" s="7">
        <v>0.13650000000000001</v>
      </c>
      <c r="J4410" s="7">
        <v>0.156</v>
      </c>
      <c r="K4410" s="7">
        <v>0.17550000000000002</v>
      </c>
      <c r="L4410" s="7">
        <v>0.19500000000000001</v>
      </c>
    </row>
    <row r="4411" spans="1:12" ht="25.5">
      <c r="A4411" s="1">
        <f t="shared" si="128"/>
        <v>36909</v>
      </c>
      <c r="B4411" s="1" t="s">
        <v>3031</v>
      </c>
      <c r="C4411" s="7">
        <v>1.95E-2</v>
      </c>
      <c r="D4411" s="7">
        <v>3.9E-2</v>
      </c>
      <c r="E4411" s="7">
        <v>5.8499999999999996E-2</v>
      </c>
      <c r="F4411" s="7">
        <v>7.8E-2</v>
      </c>
      <c r="G4411" s="7">
        <v>9.7500000000000003E-2</v>
      </c>
      <c r="H4411" s="7">
        <v>0.11699999999999999</v>
      </c>
      <c r="I4411" s="7">
        <v>0.13650000000000001</v>
      </c>
      <c r="J4411" s="7">
        <v>0.156</v>
      </c>
      <c r="K4411" s="7">
        <v>0.17550000000000002</v>
      </c>
      <c r="L4411" s="7">
        <v>0.19500000000000001</v>
      </c>
    </row>
    <row r="4412" spans="1:12" ht="12.75">
      <c r="A4412" s="1">
        <f t="shared" si="128"/>
        <v>36910</v>
      </c>
      <c r="B4412" s="1" t="s">
        <v>3032</v>
      </c>
      <c r="C4412" s="7">
        <v>2.4E-2</v>
      </c>
      <c r="D4412" s="7">
        <v>4.8000000000000001E-2</v>
      </c>
      <c r="E4412" s="7">
        <v>7.2000000000000008E-2</v>
      </c>
      <c r="F4412" s="7">
        <v>9.6000000000000002E-2</v>
      </c>
      <c r="G4412" s="7">
        <v>0.12</v>
      </c>
      <c r="H4412" s="7">
        <v>0.14400000000000002</v>
      </c>
      <c r="I4412" s="7">
        <v>0.16800000000000001</v>
      </c>
      <c r="J4412" s="7">
        <v>0.192</v>
      </c>
      <c r="K4412" s="7">
        <v>0.21599999999999997</v>
      </c>
      <c r="L4412" s="7">
        <v>0.24</v>
      </c>
    </row>
    <row r="4413" spans="1:12" ht="12.75">
      <c r="A4413" s="1">
        <f t="shared" si="128"/>
        <v>36911</v>
      </c>
      <c r="B4413" s="1" t="s">
        <v>3033</v>
      </c>
      <c r="C4413" s="7">
        <v>1.44E-2</v>
      </c>
      <c r="D4413" s="7">
        <v>2.8799999999999999E-2</v>
      </c>
      <c r="E4413" s="7">
        <v>4.3200000000000002E-2</v>
      </c>
      <c r="F4413" s="7">
        <v>5.7599999999999998E-2</v>
      </c>
      <c r="G4413" s="7">
        <v>7.2000000000000008E-2</v>
      </c>
      <c r="H4413" s="7">
        <v>8.6400000000000005E-2</v>
      </c>
      <c r="I4413" s="7">
        <v>0.1008</v>
      </c>
      <c r="J4413" s="7">
        <v>0.1152</v>
      </c>
      <c r="K4413" s="7">
        <v>0.12959999999999999</v>
      </c>
      <c r="L4413" s="7">
        <v>0.14400000000000002</v>
      </c>
    </row>
    <row r="4414" spans="1:12" ht="12.75">
      <c r="A4414" s="1">
        <f t="shared" si="128"/>
        <v>36912</v>
      </c>
      <c r="B4414" s="1" t="s">
        <v>3034</v>
      </c>
      <c r="C4414" s="7">
        <v>2.6999999999999996E-2</v>
      </c>
      <c r="D4414" s="7">
        <v>5.3999999999999992E-2</v>
      </c>
      <c r="E4414" s="7">
        <v>8.1000000000000003E-2</v>
      </c>
      <c r="F4414" s="7">
        <v>0.10799999999999998</v>
      </c>
      <c r="G4414" s="7">
        <v>0.13500000000000001</v>
      </c>
      <c r="H4414" s="7">
        <v>0.16200000000000001</v>
      </c>
      <c r="I4414" s="7">
        <v>0.189</v>
      </c>
      <c r="J4414" s="7">
        <v>0.21599999999999997</v>
      </c>
      <c r="K4414" s="7">
        <v>0.24299999999999999</v>
      </c>
      <c r="L4414" s="7">
        <v>0.27</v>
      </c>
    </row>
    <row r="4415" spans="1:12" ht="12.75">
      <c r="A4415" s="1">
        <f t="shared" si="128"/>
        <v>36913</v>
      </c>
      <c r="B4415" s="1" t="s">
        <v>3035</v>
      </c>
      <c r="C4415" s="7">
        <v>1.95E-2</v>
      </c>
      <c r="D4415" s="7">
        <v>3.9E-2</v>
      </c>
      <c r="E4415" s="7">
        <v>5.8499999999999996E-2</v>
      </c>
      <c r="F4415" s="7">
        <v>7.8E-2</v>
      </c>
      <c r="G4415" s="7">
        <v>9.7500000000000003E-2</v>
      </c>
      <c r="H4415" s="7">
        <v>0.11699999999999999</v>
      </c>
      <c r="I4415" s="7">
        <v>0.13650000000000001</v>
      </c>
      <c r="J4415" s="7">
        <v>0.156</v>
      </c>
      <c r="K4415" s="7">
        <v>0.17550000000000002</v>
      </c>
      <c r="L4415" s="7">
        <v>0.19500000000000001</v>
      </c>
    </row>
    <row r="4416" spans="1:12" ht="12.75">
      <c r="A4416" s="1">
        <f t="shared" si="128"/>
        <v>36914</v>
      </c>
      <c r="B4416" s="1" t="s">
        <v>3035</v>
      </c>
      <c r="C4416" s="7">
        <v>1.95E-2</v>
      </c>
      <c r="D4416" s="7">
        <v>3.9E-2</v>
      </c>
      <c r="E4416" s="7">
        <v>5.8499999999999996E-2</v>
      </c>
      <c r="F4416" s="7">
        <v>7.8E-2</v>
      </c>
      <c r="G4416" s="7">
        <v>9.7500000000000003E-2</v>
      </c>
      <c r="H4416" s="7">
        <v>0.11699999999999999</v>
      </c>
      <c r="I4416" s="7">
        <v>0.13650000000000001</v>
      </c>
      <c r="J4416" s="7">
        <v>0.156</v>
      </c>
      <c r="K4416" s="7">
        <v>0.17550000000000002</v>
      </c>
      <c r="L4416" s="7">
        <v>0.19500000000000001</v>
      </c>
    </row>
    <row r="4417" spans="1:12" ht="12.75">
      <c r="A4417" s="1">
        <f t="shared" si="128"/>
        <v>36915</v>
      </c>
      <c r="B4417" s="1" t="s">
        <v>3035</v>
      </c>
      <c r="C4417" s="7">
        <v>1.95E-2</v>
      </c>
      <c r="D4417" s="7">
        <v>3.9E-2</v>
      </c>
      <c r="E4417" s="7">
        <v>5.8499999999999996E-2</v>
      </c>
      <c r="F4417" s="7">
        <v>7.8E-2</v>
      </c>
      <c r="G4417" s="7">
        <v>9.7500000000000003E-2</v>
      </c>
      <c r="H4417" s="7">
        <v>0.11699999999999999</v>
      </c>
      <c r="I4417" s="7">
        <v>0.13650000000000001</v>
      </c>
      <c r="J4417" s="7">
        <v>0.156</v>
      </c>
      <c r="K4417" s="7">
        <v>0.17550000000000002</v>
      </c>
      <c r="L4417" s="7">
        <v>0.19500000000000001</v>
      </c>
    </row>
    <row r="4418" spans="1:12" ht="12.75">
      <c r="A4418" s="1">
        <f t="shared" si="128"/>
        <v>36916</v>
      </c>
      <c r="B4418" s="1" t="s">
        <v>3036</v>
      </c>
      <c r="C4418" s="7">
        <v>4.3500000000000004E-2</v>
      </c>
      <c r="D4418" s="7">
        <v>8.7000000000000008E-2</v>
      </c>
      <c r="E4418" s="7">
        <v>0.1305</v>
      </c>
      <c r="F4418" s="7">
        <v>0.17400000000000002</v>
      </c>
      <c r="G4418" s="7">
        <v>0.21749999999999997</v>
      </c>
      <c r="H4418" s="7">
        <v>0.26100000000000001</v>
      </c>
      <c r="I4418" s="7">
        <v>0.30449999999999999</v>
      </c>
      <c r="J4418" s="7">
        <v>0.34800000000000003</v>
      </c>
      <c r="K4418" s="7">
        <v>0.39150000000000001</v>
      </c>
      <c r="L4418" s="7">
        <v>0.43499999999999994</v>
      </c>
    </row>
    <row r="4419" spans="1:12" ht="12.75">
      <c r="A4419" s="1">
        <f t="shared" si="128"/>
        <v>36917</v>
      </c>
      <c r="B4419" s="1" t="s">
        <v>3037</v>
      </c>
      <c r="C4419" s="7">
        <v>2.2499999999999999E-2</v>
      </c>
      <c r="D4419" s="7">
        <v>4.4999999999999998E-2</v>
      </c>
      <c r="E4419" s="7">
        <v>6.7500000000000004E-2</v>
      </c>
      <c r="F4419" s="7">
        <v>0.09</v>
      </c>
      <c r="G4419" s="7">
        <v>0.11249999999999999</v>
      </c>
      <c r="H4419" s="7">
        <v>0.13500000000000001</v>
      </c>
      <c r="I4419" s="7">
        <v>0.1575</v>
      </c>
      <c r="J4419" s="7">
        <v>0.18</v>
      </c>
      <c r="K4419" s="7">
        <v>0.20250000000000001</v>
      </c>
      <c r="L4419" s="7">
        <v>0.22499999999999998</v>
      </c>
    </row>
    <row r="4420" spans="1:12" ht="38.25">
      <c r="A4420" s="1">
        <f t="shared" si="128"/>
        <v>36918</v>
      </c>
      <c r="B4420" s="1" t="s">
        <v>3038</v>
      </c>
      <c r="C4420" s="7">
        <v>6.7500000000000004E-2</v>
      </c>
      <c r="D4420" s="7">
        <v>0.13500000000000001</v>
      </c>
      <c r="E4420" s="7">
        <v>0.20250000000000001</v>
      </c>
      <c r="F4420" s="7">
        <v>0.27</v>
      </c>
      <c r="G4420" s="7">
        <v>0.33750000000000002</v>
      </c>
      <c r="H4420" s="7">
        <v>0.40500000000000003</v>
      </c>
      <c r="I4420" s="7">
        <v>0.47250000000000003</v>
      </c>
      <c r="J4420" s="7">
        <v>0.54</v>
      </c>
      <c r="K4420" s="7">
        <v>0.60750000000000004</v>
      </c>
      <c r="L4420" s="7">
        <v>0.67500000000000004</v>
      </c>
    </row>
    <row r="4421" spans="1:12" ht="38.25">
      <c r="A4421" s="1">
        <f t="shared" si="128"/>
        <v>36919</v>
      </c>
      <c r="B4421" s="1" t="s">
        <v>3038</v>
      </c>
      <c r="C4421" s="7">
        <v>6.7500000000000004E-2</v>
      </c>
      <c r="D4421" s="7">
        <v>0.13500000000000001</v>
      </c>
      <c r="E4421" s="7">
        <v>0.20250000000000001</v>
      </c>
      <c r="F4421" s="7">
        <v>0.27</v>
      </c>
      <c r="G4421" s="7">
        <v>0.33750000000000002</v>
      </c>
      <c r="H4421" s="7">
        <v>0.40500000000000003</v>
      </c>
      <c r="I4421" s="7">
        <v>0.47250000000000003</v>
      </c>
      <c r="J4421" s="7">
        <v>0.54</v>
      </c>
      <c r="K4421" s="7">
        <v>0.60750000000000004</v>
      </c>
      <c r="L4421" s="7">
        <v>0.67500000000000004</v>
      </c>
    </row>
    <row r="4422" spans="1:12" ht="38.25">
      <c r="A4422" s="1">
        <f t="shared" si="128"/>
        <v>36920</v>
      </c>
      <c r="B4422" s="1" t="s">
        <v>3038</v>
      </c>
      <c r="C4422" s="7">
        <v>6.7500000000000004E-2</v>
      </c>
      <c r="D4422" s="7">
        <v>0.13500000000000001</v>
      </c>
      <c r="E4422" s="7">
        <v>0.20250000000000001</v>
      </c>
      <c r="F4422" s="7">
        <v>0.27</v>
      </c>
      <c r="G4422" s="7">
        <v>0.33750000000000002</v>
      </c>
      <c r="H4422" s="7">
        <v>0.40500000000000003</v>
      </c>
      <c r="I4422" s="7">
        <v>0.47250000000000003</v>
      </c>
      <c r="J4422" s="7">
        <v>0.54</v>
      </c>
      <c r="K4422" s="7">
        <v>0.60750000000000004</v>
      </c>
      <c r="L4422" s="7">
        <v>0.67500000000000004</v>
      </c>
    </row>
    <row r="4423" spans="1:12" ht="12.75">
      <c r="A4423" s="1">
        <f t="shared" si="128"/>
        <v>36921</v>
      </c>
      <c r="B4423" s="61" t="s">
        <v>3039</v>
      </c>
      <c r="C4423" s="7">
        <v>3.5999999999999996</v>
      </c>
      <c r="D4423" s="7">
        <v>7.1999999999999993</v>
      </c>
      <c r="E4423" s="7">
        <v>10.8</v>
      </c>
      <c r="F4423" s="7">
        <v>14.399999999999999</v>
      </c>
      <c r="G4423" s="7">
        <v>18</v>
      </c>
      <c r="H4423" s="7">
        <v>21.6</v>
      </c>
      <c r="I4423" s="7">
        <v>25.200000000000003</v>
      </c>
      <c r="J4423" s="7">
        <v>28.799999999999997</v>
      </c>
      <c r="K4423" s="7">
        <v>32.400000000000006</v>
      </c>
      <c r="L4423" s="7">
        <v>36</v>
      </c>
    </row>
    <row r="4424" spans="1:12" ht="12.75">
      <c r="A4424" s="1">
        <f t="shared" si="128"/>
        <v>36922</v>
      </c>
      <c r="B4424" s="61" t="s">
        <v>3040</v>
      </c>
      <c r="C4424" s="7">
        <v>0.30000000000000004</v>
      </c>
      <c r="D4424" s="7">
        <v>0.60000000000000009</v>
      </c>
      <c r="E4424" s="7">
        <v>0.89999999999999991</v>
      </c>
      <c r="F4424" s="7">
        <v>1.2000000000000002</v>
      </c>
      <c r="G4424" s="7">
        <v>1.5</v>
      </c>
      <c r="H4424" s="7">
        <v>1.7999999999999998</v>
      </c>
      <c r="I4424" s="7">
        <v>2.0999999999999996</v>
      </c>
      <c r="J4424" s="7">
        <v>2.4000000000000004</v>
      </c>
      <c r="K4424" s="7">
        <v>2.7</v>
      </c>
      <c r="L4424" s="7">
        <v>3</v>
      </c>
    </row>
    <row r="4425" spans="1:12" ht="12.75">
      <c r="A4425" s="1">
        <f t="shared" si="128"/>
        <v>36923</v>
      </c>
      <c r="B4425" s="61" t="s">
        <v>3040</v>
      </c>
      <c r="C4425" s="7">
        <v>0.89999999999999991</v>
      </c>
      <c r="D4425" s="7">
        <v>1.7999999999999998</v>
      </c>
      <c r="E4425" s="7">
        <v>2.7</v>
      </c>
      <c r="F4425" s="7">
        <v>3.5999999999999996</v>
      </c>
      <c r="G4425" s="7">
        <v>4.5</v>
      </c>
      <c r="H4425" s="7">
        <v>5.4</v>
      </c>
      <c r="I4425" s="7">
        <v>6.3000000000000007</v>
      </c>
      <c r="J4425" s="7">
        <v>7.1999999999999993</v>
      </c>
      <c r="K4425" s="7">
        <v>8.1000000000000014</v>
      </c>
      <c r="L4425" s="7">
        <v>9</v>
      </c>
    </row>
    <row r="4426" spans="1:12" ht="12.75">
      <c r="A4426" s="1">
        <f t="shared" si="128"/>
        <v>36924</v>
      </c>
      <c r="B4426" s="61" t="s">
        <v>3041</v>
      </c>
      <c r="C4426" s="7">
        <v>0.75</v>
      </c>
      <c r="D4426" s="7">
        <v>1.5</v>
      </c>
      <c r="E4426" s="7">
        <v>2.25</v>
      </c>
      <c r="F4426" s="7">
        <v>3</v>
      </c>
      <c r="G4426" s="7">
        <v>3.75</v>
      </c>
      <c r="H4426" s="7">
        <v>4.5</v>
      </c>
      <c r="I4426" s="7">
        <v>5.25</v>
      </c>
      <c r="J4426" s="7">
        <v>6</v>
      </c>
      <c r="K4426" s="7">
        <v>6.75</v>
      </c>
      <c r="L4426" s="7">
        <v>7.5</v>
      </c>
    </row>
    <row r="4427" spans="1:12" ht="12.75">
      <c r="A4427" s="1">
        <f t="shared" si="128"/>
        <v>36925</v>
      </c>
      <c r="B4427" s="61" t="s">
        <v>3042</v>
      </c>
      <c r="C4427" s="7">
        <v>4.4999999999999998E-2</v>
      </c>
      <c r="D4427" s="7">
        <v>0.09</v>
      </c>
      <c r="E4427" s="7">
        <v>0.13500000000000001</v>
      </c>
      <c r="F4427" s="7">
        <v>0.18</v>
      </c>
      <c r="G4427" s="7">
        <v>0.22499999999999998</v>
      </c>
      <c r="H4427" s="7">
        <v>0.27</v>
      </c>
      <c r="I4427" s="7">
        <v>0.315</v>
      </c>
      <c r="J4427" s="7">
        <v>0.36</v>
      </c>
      <c r="K4427" s="7">
        <v>0.40500000000000003</v>
      </c>
      <c r="L4427" s="7">
        <v>0.44999999999999996</v>
      </c>
    </row>
    <row r="4428" spans="1:12" ht="12.75">
      <c r="A4428" s="1">
        <f t="shared" si="128"/>
        <v>36926</v>
      </c>
      <c r="B4428" s="61" t="s">
        <v>3043</v>
      </c>
      <c r="C4428" s="7">
        <v>2.1749999999999998</v>
      </c>
      <c r="D4428" s="7">
        <v>4.3499999999999996</v>
      </c>
      <c r="E4428" s="7">
        <v>6.5249999999999995</v>
      </c>
      <c r="F4428" s="7">
        <v>8.6999999999999993</v>
      </c>
      <c r="G4428" s="7">
        <v>10.875</v>
      </c>
      <c r="H4428" s="7">
        <v>13.049999999999999</v>
      </c>
      <c r="I4428" s="7">
        <v>15.225000000000001</v>
      </c>
      <c r="J4428" s="7">
        <v>17.399999999999999</v>
      </c>
      <c r="K4428" s="7">
        <v>19.575000000000003</v>
      </c>
      <c r="L4428" s="7">
        <v>21.75</v>
      </c>
    </row>
    <row r="4429" spans="1:12" ht="12.75">
      <c r="A4429" s="1">
        <f t="shared" si="128"/>
        <v>36927</v>
      </c>
      <c r="B4429" s="61" t="s">
        <v>3044</v>
      </c>
      <c r="C4429" s="7">
        <v>0.44999999999999996</v>
      </c>
      <c r="D4429" s="7">
        <v>0.89999999999999991</v>
      </c>
      <c r="E4429" s="7">
        <v>1.35</v>
      </c>
      <c r="F4429" s="7">
        <v>1.7999999999999998</v>
      </c>
      <c r="G4429" s="7">
        <v>2.25</v>
      </c>
      <c r="H4429" s="7">
        <v>2.7</v>
      </c>
      <c r="I4429" s="7">
        <v>3.1500000000000004</v>
      </c>
      <c r="J4429" s="7">
        <v>3.5999999999999996</v>
      </c>
      <c r="K4429" s="7">
        <v>4.0500000000000007</v>
      </c>
      <c r="L4429" s="7">
        <v>4.5</v>
      </c>
    </row>
    <row r="4430" spans="1:12" ht="12.75">
      <c r="A4430" s="1">
        <f t="shared" si="128"/>
        <v>36928</v>
      </c>
      <c r="B4430" s="61" t="s">
        <v>3045</v>
      </c>
      <c r="C4430" s="7">
        <v>0.13500000000000001</v>
      </c>
      <c r="D4430" s="7">
        <v>0.27</v>
      </c>
      <c r="E4430" s="7">
        <v>0.40500000000000003</v>
      </c>
      <c r="F4430" s="7">
        <v>0.54</v>
      </c>
      <c r="G4430" s="7">
        <v>0.67500000000000004</v>
      </c>
      <c r="H4430" s="7">
        <v>0.81</v>
      </c>
      <c r="I4430" s="7">
        <v>0.94500000000000006</v>
      </c>
      <c r="J4430" s="7">
        <v>1.08</v>
      </c>
      <c r="K4430" s="7">
        <v>1.2150000000000001</v>
      </c>
      <c r="L4430" s="7">
        <v>1.35</v>
      </c>
    </row>
    <row r="4431" spans="1:12" ht="12.75">
      <c r="A4431" s="1">
        <f t="shared" si="128"/>
        <v>36929</v>
      </c>
      <c r="B4431" s="61" t="s">
        <v>3045</v>
      </c>
      <c r="C4431" s="7">
        <v>7.5000000000000011E-2</v>
      </c>
      <c r="D4431" s="7">
        <v>0.15000000000000002</v>
      </c>
      <c r="E4431" s="7">
        <v>0.22499999999999998</v>
      </c>
      <c r="F4431" s="7">
        <v>0.30000000000000004</v>
      </c>
      <c r="G4431" s="7">
        <v>0.375</v>
      </c>
      <c r="H4431" s="7">
        <v>0.44999999999999996</v>
      </c>
      <c r="I4431" s="7">
        <v>0.52499999999999991</v>
      </c>
      <c r="J4431" s="7">
        <v>0.60000000000000009</v>
      </c>
      <c r="K4431" s="7">
        <v>0.67500000000000004</v>
      </c>
      <c r="L4431" s="7">
        <v>0.75</v>
      </c>
    </row>
    <row r="4432" spans="1:12" ht="12.75">
      <c r="A4432" s="1">
        <f t="shared" si="128"/>
        <v>36930</v>
      </c>
      <c r="B4432" s="61" t="s">
        <v>3045</v>
      </c>
      <c r="C4432" s="7">
        <v>7.5000000000000011E-2</v>
      </c>
      <c r="D4432" s="7">
        <v>0.15000000000000002</v>
      </c>
      <c r="E4432" s="7">
        <v>0.22499999999999998</v>
      </c>
      <c r="F4432" s="7">
        <v>0.30000000000000004</v>
      </c>
      <c r="G4432" s="7">
        <v>0.375</v>
      </c>
      <c r="H4432" s="7">
        <v>0.44999999999999996</v>
      </c>
      <c r="I4432" s="7">
        <v>0.52499999999999991</v>
      </c>
      <c r="J4432" s="7">
        <v>0.60000000000000009</v>
      </c>
      <c r="K4432" s="7">
        <v>0.67500000000000004</v>
      </c>
      <c r="L4432" s="7">
        <v>0.75</v>
      </c>
    </row>
    <row r="4433" spans="1:12" ht="12.75">
      <c r="A4433" s="1">
        <f t="shared" si="128"/>
        <v>36931</v>
      </c>
      <c r="B4433" s="61" t="s">
        <v>3045</v>
      </c>
      <c r="C4433" s="7">
        <v>0.16500000000000001</v>
      </c>
      <c r="D4433" s="7">
        <v>0.33</v>
      </c>
      <c r="E4433" s="7">
        <v>0.495</v>
      </c>
      <c r="F4433" s="7">
        <v>0.66</v>
      </c>
      <c r="G4433" s="7">
        <v>0.82500000000000007</v>
      </c>
      <c r="H4433" s="7">
        <v>0.99</v>
      </c>
      <c r="I4433" s="7">
        <v>1.155</v>
      </c>
      <c r="J4433" s="7">
        <v>1.32</v>
      </c>
      <c r="K4433" s="7">
        <v>1.4849999999999999</v>
      </c>
      <c r="L4433" s="7">
        <v>1.6500000000000001</v>
      </c>
    </row>
    <row r="4434" spans="1:12" ht="12.75">
      <c r="A4434" s="1">
        <f t="shared" si="128"/>
        <v>36932</v>
      </c>
      <c r="B4434" s="61" t="s">
        <v>3045</v>
      </c>
      <c r="C4434" s="7">
        <v>0.15000000000000002</v>
      </c>
      <c r="D4434" s="7">
        <v>0.30000000000000004</v>
      </c>
      <c r="E4434" s="7">
        <v>0.44999999999999996</v>
      </c>
      <c r="F4434" s="7">
        <v>0.60000000000000009</v>
      </c>
      <c r="G4434" s="7">
        <v>0.75</v>
      </c>
      <c r="H4434" s="7">
        <v>0.89999999999999991</v>
      </c>
      <c r="I4434" s="7">
        <v>1.0499999999999998</v>
      </c>
      <c r="J4434" s="7">
        <v>1.2000000000000002</v>
      </c>
      <c r="K4434" s="7">
        <v>1.35</v>
      </c>
      <c r="L4434" s="7">
        <v>1.5</v>
      </c>
    </row>
    <row r="4435" spans="1:12" ht="12.75">
      <c r="A4435" s="1">
        <f t="shared" si="128"/>
        <v>36933</v>
      </c>
      <c r="B4435" s="61" t="s">
        <v>3046</v>
      </c>
      <c r="C4435" s="7">
        <v>4.4999999999999998E-2</v>
      </c>
      <c r="D4435" s="7">
        <v>0.09</v>
      </c>
      <c r="E4435" s="7">
        <v>0.13500000000000001</v>
      </c>
      <c r="F4435" s="7">
        <v>0.18</v>
      </c>
      <c r="G4435" s="7">
        <v>0.22499999999999998</v>
      </c>
      <c r="H4435" s="7">
        <v>0.27</v>
      </c>
      <c r="I4435" s="7">
        <v>0.315</v>
      </c>
      <c r="J4435" s="7">
        <v>0.36</v>
      </c>
      <c r="K4435" s="7">
        <v>0.40500000000000003</v>
      </c>
      <c r="L4435" s="7">
        <v>0.44999999999999996</v>
      </c>
    </row>
    <row r="4436" spans="1:12" ht="12.75">
      <c r="A4436" s="1">
        <f t="shared" si="128"/>
        <v>36934</v>
      </c>
      <c r="B4436" s="61" t="s">
        <v>3046</v>
      </c>
      <c r="C4436" s="7">
        <v>0.18</v>
      </c>
      <c r="D4436" s="7">
        <v>0.36</v>
      </c>
      <c r="E4436" s="7">
        <v>0.54</v>
      </c>
      <c r="F4436" s="7">
        <v>0.72</v>
      </c>
      <c r="G4436" s="7">
        <v>0.89999999999999991</v>
      </c>
      <c r="H4436" s="7">
        <v>1.08</v>
      </c>
      <c r="I4436" s="7">
        <v>1.26</v>
      </c>
      <c r="J4436" s="7">
        <v>1.44</v>
      </c>
      <c r="K4436" s="7">
        <v>1.62</v>
      </c>
      <c r="L4436" s="7">
        <v>1.7999999999999998</v>
      </c>
    </row>
    <row r="4437" spans="1:12" ht="12.75">
      <c r="A4437" s="1">
        <f t="shared" si="128"/>
        <v>36935</v>
      </c>
      <c r="B4437" s="61" t="s">
        <v>3046</v>
      </c>
      <c r="C4437" s="7">
        <v>0.15000000000000002</v>
      </c>
      <c r="D4437" s="7">
        <v>0.30000000000000004</v>
      </c>
      <c r="E4437" s="7">
        <v>0.44999999999999996</v>
      </c>
      <c r="F4437" s="7">
        <v>0.60000000000000009</v>
      </c>
      <c r="G4437" s="7">
        <v>0.75</v>
      </c>
      <c r="H4437" s="7">
        <v>0.89999999999999991</v>
      </c>
      <c r="I4437" s="7">
        <v>1.0499999999999998</v>
      </c>
      <c r="J4437" s="7">
        <v>1.2000000000000002</v>
      </c>
      <c r="K4437" s="7">
        <v>1.35</v>
      </c>
      <c r="L4437" s="7">
        <v>1.5</v>
      </c>
    </row>
    <row r="4438" spans="1:12" ht="12.75">
      <c r="A4438" s="1">
        <f t="shared" si="128"/>
        <v>36936</v>
      </c>
      <c r="B4438" s="61" t="s">
        <v>3046</v>
      </c>
      <c r="C4438" s="7">
        <v>0.18</v>
      </c>
      <c r="D4438" s="7">
        <v>0.36</v>
      </c>
      <c r="E4438" s="7">
        <v>0.54</v>
      </c>
      <c r="F4438" s="7">
        <v>0.72</v>
      </c>
      <c r="G4438" s="7">
        <v>0.89999999999999991</v>
      </c>
      <c r="H4438" s="7">
        <v>1.08</v>
      </c>
      <c r="I4438" s="7">
        <v>1.26</v>
      </c>
      <c r="J4438" s="7">
        <v>1.44</v>
      </c>
      <c r="K4438" s="7">
        <v>1.62</v>
      </c>
      <c r="L4438" s="7">
        <v>1.7999999999999998</v>
      </c>
    </row>
    <row r="4439" spans="1:12" ht="12.75">
      <c r="A4439" s="1">
        <f t="shared" ref="A4439:A4502" si="129">A4438+1</f>
        <v>36937</v>
      </c>
      <c r="B4439" s="61" t="s">
        <v>3047</v>
      </c>
      <c r="C4439" s="7">
        <v>0.03</v>
      </c>
      <c r="D4439" s="7">
        <v>0.06</v>
      </c>
      <c r="E4439" s="7">
        <v>0.09</v>
      </c>
      <c r="F4439" s="7">
        <v>0.12</v>
      </c>
      <c r="G4439" s="7">
        <v>0.15000000000000002</v>
      </c>
      <c r="H4439" s="7">
        <v>0.18</v>
      </c>
      <c r="I4439" s="7">
        <v>0.21000000000000002</v>
      </c>
      <c r="J4439" s="7">
        <v>0.24</v>
      </c>
      <c r="K4439" s="7">
        <v>0.27</v>
      </c>
      <c r="L4439" s="7">
        <v>0.30000000000000004</v>
      </c>
    </row>
    <row r="4440" spans="1:12" ht="12.75">
      <c r="A4440" s="1">
        <f t="shared" si="129"/>
        <v>36938</v>
      </c>
      <c r="B4440" s="61" t="s">
        <v>3048</v>
      </c>
      <c r="C4440" s="7">
        <v>0.10500000000000001</v>
      </c>
      <c r="D4440" s="7">
        <v>0.21000000000000002</v>
      </c>
      <c r="E4440" s="7">
        <v>0.315</v>
      </c>
      <c r="F4440" s="7">
        <v>0.42000000000000004</v>
      </c>
      <c r="G4440" s="7">
        <v>0.52499999999999991</v>
      </c>
      <c r="H4440" s="7">
        <v>0.63</v>
      </c>
      <c r="I4440" s="7">
        <v>0.73499999999999999</v>
      </c>
      <c r="J4440" s="7">
        <v>0.84000000000000008</v>
      </c>
      <c r="K4440" s="7">
        <v>0.94500000000000006</v>
      </c>
      <c r="L4440" s="7">
        <v>1.0499999999999998</v>
      </c>
    </row>
    <row r="4441" spans="1:12" ht="12.75">
      <c r="A4441" s="1">
        <f t="shared" si="129"/>
        <v>36939</v>
      </c>
      <c r="B4441" s="61" t="s">
        <v>3049</v>
      </c>
      <c r="C4441" s="7">
        <v>0.36</v>
      </c>
      <c r="D4441" s="7">
        <v>0.72</v>
      </c>
      <c r="E4441" s="7">
        <v>1.08</v>
      </c>
      <c r="F4441" s="7">
        <v>1.44</v>
      </c>
      <c r="G4441" s="7">
        <v>1.7999999999999998</v>
      </c>
      <c r="H4441" s="7">
        <v>2.16</v>
      </c>
      <c r="I4441" s="7">
        <v>2.52</v>
      </c>
      <c r="J4441" s="7">
        <v>2.88</v>
      </c>
      <c r="K4441" s="7">
        <v>3.24</v>
      </c>
      <c r="L4441" s="7">
        <v>3.5999999999999996</v>
      </c>
    </row>
    <row r="4442" spans="1:12" ht="12.75">
      <c r="A4442" s="1">
        <f t="shared" si="129"/>
        <v>36940</v>
      </c>
      <c r="B4442" s="61" t="s">
        <v>3050</v>
      </c>
      <c r="C4442" s="7">
        <v>0.75</v>
      </c>
      <c r="D4442" s="7">
        <v>1.5</v>
      </c>
      <c r="E4442" s="7">
        <v>2.25</v>
      </c>
      <c r="F4442" s="7">
        <v>3</v>
      </c>
      <c r="G4442" s="7">
        <v>3.75</v>
      </c>
      <c r="H4442" s="7">
        <v>4.5</v>
      </c>
      <c r="I4442" s="7">
        <v>5.25</v>
      </c>
      <c r="J4442" s="7">
        <v>6</v>
      </c>
      <c r="K4442" s="7">
        <v>6.75</v>
      </c>
      <c r="L4442" s="7">
        <v>7.5</v>
      </c>
    </row>
    <row r="4443" spans="1:12" ht="12.75">
      <c r="A4443" s="1">
        <f t="shared" si="129"/>
        <v>36941</v>
      </c>
      <c r="B4443" s="61" t="s">
        <v>3051</v>
      </c>
      <c r="C4443" s="7">
        <v>7.5000000000000002E-4</v>
      </c>
      <c r="D4443" s="7">
        <v>1.5E-3</v>
      </c>
      <c r="E4443" s="7">
        <v>2.2500000000000003E-3</v>
      </c>
      <c r="F4443" s="7">
        <v>3.0000000000000001E-3</v>
      </c>
      <c r="G4443" s="7">
        <v>3.7499999999999999E-3</v>
      </c>
      <c r="H4443" s="7">
        <v>4.5000000000000005E-3</v>
      </c>
      <c r="I4443" s="7">
        <v>5.2500000000000003E-3</v>
      </c>
      <c r="J4443" s="7">
        <v>6.0000000000000001E-3</v>
      </c>
      <c r="K4443" s="7">
        <v>6.7499999999999991E-3</v>
      </c>
      <c r="L4443" s="7">
        <v>7.4999999999999997E-3</v>
      </c>
    </row>
    <row r="4444" spans="1:12" ht="12.75">
      <c r="A4444" s="1">
        <f t="shared" si="129"/>
        <v>36942</v>
      </c>
      <c r="B4444" s="61" t="s">
        <v>3052</v>
      </c>
      <c r="C4444" s="7">
        <v>0.15000000000000002</v>
      </c>
      <c r="D4444" s="7">
        <v>0.30000000000000004</v>
      </c>
      <c r="E4444" s="7">
        <v>0.44999999999999996</v>
      </c>
      <c r="F4444" s="7">
        <v>0.60000000000000009</v>
      </c>
      <c r="G4444" s="7">
        <v>0.75</v>
      </c>
      <c r="H4444" s="7">
        <v>0.89999999999999991</v>
      </c>
      <c r="I4444" s="7">
        <v>1.0499999999999998</v>
      </c>
      <c r="J4444" s="7">
        <v>1.2000000000000002</v>
      </c>
      <c r="K4444" s="7">
        <v>1.35</v>
      </c>
      <c r="L4444" s="7">
        <v>1.5</v>
      </c>
    </row>
    <row r="4445" spans="1:12" ht="12.75">
      <c r="A4445" s="1">
        <f t="shared" si="129"/>
        <v>36943</v>
      </c>
      <c r="B4445" s="61" t="s">
        <v>3053</v>
      </c>
      <c r="C4445" s="7">
        <v>0.63</v>
      </c>
      <c r="D4445" s="7">
        <v>1.26</v>
      </c>
      <c r="E4445" s="7">
        <v>1.8900000000000001</v>
      </c>
      <c r="F4445" s="7">
        <v>2.52</v>
      </c>
      <c r="G4445" s="7">
        <v>3.1500000000000004</v>
      </c>
      <c r="H4445" s="7">
        <v>3.7800000000000002</v>
      </c>
      <c r="I4445" s="7">
        <v>4.41</v>
      </c>
      <c r="J4445" s="7">
        <v>5.04</v>
      </c>
      <c r="K4445" s="7">
        <v>5.67</v>
      </c>
      <c r="L4445" s="7">
        <v>6.3000000000000007</v>
      </c>
    </row>
    <row r="4446" spans="1:12" ht="12.75">
      <c r="A4446" s="1">
        <f t="shared" si="129"/>
        <v>36944</v>
      </c>
      <c r="B4446" s="61" t="s">
        <v>3054</v>
      </c>
      <c r="C4446" s="7">
        <v>1.4999999999999999E-2</v>
      </c>
      <c r="D4446" s="7">
        <v>0.03</v>
      </c>
      <c r="E4446" s="7">
        <v>4.4999999999999998E-2</v>
      </c>
      <c r="F4446" s="7">
        <v>0.06</v>
      </c>
      <c r="G4446" s="7">
        <v>7.5000000000000011E-2</v>
      </c>
      <c r="H4446" s="7">
        <v>0.09</v>
      </c>
      <c r="I4446" s="7">
        <v>0.10500000000000001</v>
      </c>
      <c r="J4446" s="7">
        <v>0.12</v>
      </c>
      <c r="K4446" s="7">
        <v>0.13500000000000001</v>
      </c>
      <c r="L4446" s="7">
        <v>0.15000000000000002</v>
      </c>
    </row>
    <row r="4447" spans="1:12" ht="12.75">
      <c r="A4447" s="1">
        <f t="shared" si="129"/>
        <v>36945</v>
      </c>
      <c r="B4447" s="61" t="s">
        <v>3054</v>
      </c>
      <c r="C4447" s="7">
        <v>9.0000000000000011E-3</v>
      </c>
      <c r="D4447" s="7">
        <v>1.8000000000000002E-2</v>
      </c>
      <c r="E4447" s="7">
        <v>2.6999999999999996E-2</v>
      </c>
      <c r="F4447" s="7">
        <v>3.6000000000000004E-2</v>
      </c>
      <c r="G4447" s="7">
        <v>4.4999999999999998E-2</v>
      </c>
      <c r="H4447" s="7">
        <v>5.3999999999999992E-2</v>
      </c>
      <c r="I4447" s="7">
        <v>6.3E-2</v>
      </c>
      <c r="J4447" s="7">
        <v>7.2000000000000008E-2</v>
      </c>
      <c r="K4447" s="7">
        <v>8.1000000000000003E-2</v>
      </c>
      <c r="L4447" s="7">
        <v>0.09</v>
      </c>
    </row>
    <row r="4448" spans="1:12" ht="12.75">
      <c r="A4448" s="1">
        <f t="shared" si="129"/>
        <v>36946</v>
      </c>
      <c r="B4448" s="61" t="s">
        <v>3054</v>
      </c>
      <c r="C4448" s="7">
        <v>6.0000000000000001E-3</v>
      </c>
      <c r="D4448" s="7">
        <v>1.2E-2</v>
      </c>
      <c r="E4448" s="7">
        <v>1.8000000000000002E-2</v>
      </c>
      <c r="F4448" s="7">
        <v>2.4E-2</v>
      </c>
      <c r="G4448" s="7">
        <v>0.03</v>
      </c>
      <c r="H4448" s="7">
        <v>3.6000000000000004E-2</v>
      </c>
      <c r="I4448" s="7">
        <v>4.2000000000000003E-2</v>
      </c>
      <c r="J4448" s="7">
        <v>4.8000000000000001E-2</v>
      </c>
      <c r="K4448" s="7">
        <v>5.3999999999999992E-2</v>
      </c>
      <c r="L4448" s="7">
        <v>0.06</v>
      </c>
    </row>
    <row r="4449" spans="1:12" ht="12.75">
      <c r="A4449" s="1">
        <f t="shared" si="129"/>
        <v>36947</v>
      </c>
      <c r="B4449" s="61" t="s">
        <v>3055</v>
      </c>
      <c r="C4449" s="7">
        <v>0.30000000000000004</v>
      </c>
      <c r="D4449" s="7">
        <v>0.60000000000000009</v>
      </c>
      <c r="E4449" s="7">
        <v>0.89999999999999991</v>
      </c>
      <c r="F4449" s="7">
        <v>1.2000000000000002</v>
      </c>
      <c r="G4449" s="7">
        <v>1.5</v>
      </c>
      <c r="H4449" s="7">
        <v>1.7999999999999998</v>
      </c>
      <c r="I4449" s="7">
        <v>2.0999999999999996</v>
      </c>
      <c r="J4449" s="7">
        <v>2.4000000000000004</v>
      </c>
      <c r="K4449" s="7">
        <v>2.7</v>
      </c>
      <c r="L4449" s="7">
        <v>3</v>
      </c>
    </row>
    <row r="4450" spans="1:12" ht="12.75">
      <c r="A4450" s="1">
        <f t="shared" si="129"/>
        <v>36948</v>
      </c>
      <c r="B4450" s="61" t="s">
        <v>3056</v>
      </c>
      <c r="C4450" s="7">
        <v>4.4999999999999999E-4</v>
      </c>
      <c r="D4450" s="7">
        <v>8.9999999999999998E-4</v>
      </c>
      <c r="E4450" s="7">
        <v>1.3500000000000001E-3</v>
      </c>
      <c r="F4450" s="7">
        <v>1.8E-3</v>
      </c>
      <c r="G4450" s="7">
        <v>2.2500000000000003E-3</v>
      </c>
      <c r="H4450" s="7">
        <v>2.7000000000000001E-3</v>
      </c>
      <c r="I4450" s="7">
        <v>3.15E-3</v>
      </c>
      <c r="J4450" s="7">
        <v>3.5999999999999999E-3</v>
      </c>
      <c r="K4450" s="7">
        <v>4.0499999999999998E-3</v>
      </c>
      <c r="L4450" s="7">
        <v>4.5000000000000005E-3</v>
      </c>
    </row>
    <row r="4451" spans="1:12" ht="12.75">
      <c r="A4451" s="1">
        <f t="shared" si="129"/>
        <v>36949</v>
      </c>
      <c r="B4451" s="61" t="s">
        <v>3056</v>
      </c>
      <c r="C4451" s="7">
        <v>0.18</v>
      </c>
      <c r="D4451" s="7">
        <v>0.36</v>
      </c>
      <c r="E4451" s="7">
        <v>0.54</v>
      </c>
      <c r="F4451" s="7">
        <v>0.72</v>
      </c>
      <c r="G4451" s="7">
        <v>0.89999999999999991</v>
      </c>
      <c r="H4451" s="7">
        <v>1.08</v>
      </c>
      <c r="I4451" s="7">
        <v>1.26</v>
      </c>
      <c r="J4451" s="7">
        <v>1.44</v>
      </c>
      <c r="K4451" s="7">
        <v>1.62</v>
      </c>
      <c r="L4451" s="7">
        <v>1.7999999999999998</v>
      </c>
    </row>
    <row r="4452" spans="1:12" ht="12.75">
      <c r="A4452" s="1">
        <f t="shared" si="129"/>
        <v>36950</v>
      </c>
      <c r="B4452" s="61" t="s">
        <v>3056</v>
      </c>
      <c r="C4452" s="7">
        <v>1.4999999999999999E-2</v>
      </c>
      <c r="D4452" s="7">
        <v>0.03</v>
      </c>
      <c r="E4452" s="7">
        <v>4.4999999999999998E-2</v>
      </c>
      <c r="F4452" s="7">
        <v>0.06</v>
      </c>
      <c r="G4452" s="7">
        <v>7.5000000000000011E-2</v>
      </c>
      <c r="H4452" s="7">
        <v>0.09</v>
      </c>
      <c r="I4452" s="7">
        <v>0.10500000000000001</v>
      </c>
      <c r="J4452" s="7">
        <v>0.12</v>
      </c>
      <c r="K4452" s="7">
        <v>0.13500000000000001</v>
      </c>
      <c r="L4452" s="7">
        <v>0.15000000000000002</v>
      </c>
    </row>
    <row r="4453" spans="1:12" ht="12.75">
      <c r="A4453" s="1">
        <f t="shared" si="129"/>
        <v>36951</v>
      </c>
      <c r="B4453" s="61" t="s">
        <v>3056</v>
      </c>
      <c r="C4453" s="7">
        <v>7.4999999999999997E-3</v>
      </c>
      <c r="D4453" s="7">
        <v>1.4999999999999999E-2</v>
      </c>
      <c r="E4453" s="7">
        <v>2.2499999999999999E-2</v>
      </c>
      <c r="F4453" s="7">
        <v>0.03</v>
      </c>
      <c r="G4453" s="7">
        <v>3.7500000000000006E-2</v>
      </c>
      <c r="H4453" s="7">
        <v>4.4999999999999998E-2</v>
      </c>
      <c r="I4453" s="7">
        <v>5.2500000000000005E-2</v>
      </c>
      <c r="J4453" s="7">
        <v>0.06</v>
      </c>
      <c r="K4453" s="7">
        <v>6.7500000000000004E-2</v>
      </c>
      <c r="L4453" s="7">
        <v>7.5000000000000011E-2</v>
      </c>
    </row>
    <row r="4454" spans="1:12" ht="12.75">
      <c r="A4454" s="1">
        <f t="shared" si="129"/>
        <v>36952</v>
      </c>
      <c r="B4454" s="61" t="s">
        <v>3056</v>
      </c>
      <c r="C4454" s="7">
        <v>9.0000000000000011E-3</v>
      </c>
      <c r="D4454" s="7">
        <v>1.8000000000000002E-2</v>
      </c>
      <c r="E4454" s="7">
        <v>2.6999999999999996E-2</v>
      </c>
      <c r="F4454" s="7">
        <v>3.6000000000000004E-2</v>
      </c>
      <c r="G4454" s="7">
        <v>4.4999999999999998E-2</v>
      </c>
      <c r="H4454" s="7">
        <v>5.3999999999999992E-2</v>
      </c>
      <c r="I4454" s="7">
        <v>6.3E-2</v>
      </c>
      <c r="J4454" s="7">
        <v>7.2000000000000008E-2</v>
      </c>
      <c r="K4454" s="7">
        <v>8.1000000000000003E-2</v>
      </c>
      <c r="L4454" s="7">
        <v>0.09</v>
      </c>
    </row>
    <row r="4455" spans="1:12" ht="12.75">
      <c r="A4455" s="1">
        <f t="shared" si="129"/>
        <v>36953</v>
      </c>
      <c r="B4455" s="61" t="s">
        <v>3057</v>
      </c>
      <c r="C4455" s="7">
        <v>0.15000000000000002</v>
      </c>
      <c r="D4455" s="7">
        <v>0.30000000000000004</v>
      </c>
      <c r="E4455" s="7">
        <v>0.44999999999999996</v>
      </c>
      <c r="F4455" s="7">
        <v>0.60000000000000009</v>
      </c>
      <c r="G4455" s="7">
        <v>0.75</v>
      </c>
      <c r="H4455" s="7">
        <v>0.89999999999999991</v>
      </c>
      <c r="I4455" s="7">
        <v>1.0499999999999998</v>
      </c>
      <c r="J4455" s="7">
        <v>1.2000000000000002</v>
      </c>
      <c r="K4455" s="7">
        <v>1.35</v>
      </c>
      <c r="L4455" s="7">
        <v>1.5</v>
      </c>
    </row>
    <row r="4456" spans="1:12" ht="12.75">
      <c r="A4456" s="1">
        <f t="shared" si="129"/>
        <v>36954</v>
      </c>
      <c r="B4456" s="61" t="s">
        <v>3057</v>
      </c>
      <c r="C4456" s="7">
        <v>0.03</v>
      </c>
      <c r="D4456" s="7">
        <v>0.06</v>
      </c>
      <c r="E4456" s="7">
        <v>0.09</v>
      </c>
      <c r="F4456" s="7">
        <v>0.12</v>
      </c>
      <c r="G4456" s="7">
        <v>0.15000000000000002</v>
      </c>
      <c r="H4456" s="7">
        <v>0.18</v>
      </c>
      <c r="I4456" s="7">
        <v>0.21000000000000002</v>
      </c>
      <c r="J4456" s="7">
        <v>0.24</v>
      </c>
      <c r="K4456" s="7">
        <v>0.27</v>
      </c>
      <c r="L4456" s="7">
        <v>0.30000000000000004</v>
      </c>
    </row>
    <row r="4457" spans="1:12" ht="12.75">
      <c r="A4457" s="1">
        <f t="shared" si="129"/>
        <v>36955</v>
      </c>
      <c r="B4457" s="61" t="s">
        <v>3058</v>
      </c>
      <c r="C4457" s="7">
        <v>0.21000000000000002</v>
      </c>
      <c r="D4457" s="7">
        <v>0.42000000000000004</v>
      </c>
      <c r="E4457" s="7">
        <v>0.63</v>
      </c>
      <c r="F4457" s="7">
        <v>0.84000000000000008</v>
      </c>
      <c r="G4457" s="7">
        <v>1.0499999999999998</v>
      </c>
      <c r="H4457" s="7">
        <v>1.26</v>
      </c>
      <c r="I4457" s="7">
        <v>1.47</v>
      </c>
      <c r="J4457" s="7">
        <v>1.6800000000000002</v>
      </c>
      <c r="K4457" s="7">
        <v>1.8900000000000001</v>
      </c>
      <c r="L4457" s="7">
        <v>2.0999999999999996</v>
      </c>
    </row>
    <row r="4458" spans="1:12" ht="12.75">
      <c r="A4458" s="1">
        <f t="shared" si="129"/>
        <v>36956</v>
      </c>
      <c r="B4458" s="61" t="s">
        <v>3059</v>
      </c>
      <c r="C4458" s="7">
        <v>0.22499999999999998</v>
      </c>
      <c r="D4458" s="7">
        <v>0.44999999999999996</v>
      </c>
      <c r="E4458" s="7">
        <v>0.67500000000000004</v>
      </c>
      <c r="F4458" s="7">
        <v>0.89999999999999991</v>
      </c>
      <c r="G4458" s="7">
        <v>1.125</v>
      </c>
      <c r="H4458" s="7">
        <v>1.35</v>
      </c>
      <c r="I4458" s="7">
        <v>1.5750000000000002</v>
      </c>
      <c r="J4458" s="7">
        <v>1.7999999999999998</v>
      </c>
      <c r="K4458" s="7">
        <v>2.0250000000000004</v>
      </c>
      <c r="L4458" s="7">
        <v>2.25</v>
      </c>
    </row>
    <row r="4459" spans="1:12" ht="12.75">
      <c r="A4459" s="1">
        <f t="shared" si="129"/>
        <v>36957</v>
      </c>
      <c r="B4459" s="61" t="s">
        <v>3060</v>
      </c>
      <c r="C4459" s="7">
        <v>4.4999999999999998E-2</v>
      </c>
      <c r="D4459" s="7">
        <v>0.09</v>
      </c>
      <c r="E4459" s="7">
        <v>0.13500000000000001</v>
      </c>
      <c r="F4459" s="7">
        <v>0.18</v>
      </c>
      <c r="G4459" s="7">
        <v>0.22499999999999998</v>
      </c>
      <c r="H4459" s="7">
        <v>0.27</v>
      </c>
      <c r="I4459" s="7">
        <v>0.315</v>
      </c>
      <c r="J4459" s="7">
        <v>0.36</v>
      </c>
      <c r="K4459" s="7">
        <v>0.40500000000000003</v>
      </c>
      <c r="L4459" s="7">
        <v>0.44999999999999996</v>
      </c>
    </row>
    <row r="4460" spans="1:12" ht="12.75">
      <c r="A4460" s="1">
        <f t="shared" si="129"/>
        <v>36958</v>
      </c>
      <c r="B4460" s="61" t="s">
        <v>3060</v>
      </c>
      <c r="C4460" s="7">
        <v>0.30000000000000004</v>
      </c>
      <c r="D4460" s="7">
        <v>0.60000000000000009</v>
      </c>
      <c r="E4460" s="7">
        <v>0.89999999999999991</v>
      </c>
      <c r="F4460" s="7">
        <v>1.2000000000000002</v>
      </c>
      <c r="G4460" s="7">
        <v>1.5</v>
      </c>
      <c r="H4460" s="7">
        <v>1.7999999999999998</v>
      </c>
      <c r="I4460" s="7">
        <v>2.0999999999999996</v>
      </c>
      <c r="J4460" s="7">
        <v>2.4000000000000004</v>
      </c>
      <c r="K4460" s="7">
        <v>2.7</v>
      </c>
      <c r="L4460" s="7">
        <v>3</v>
      </c>
    </row>
    <row r="4461" spans="1:12" ht="12.75">
      <c r="A4461" s="1">
        <f t="shared" si="129"/>
        <v>36959</v>
      </c>
      <c r="B4461" s="61" t="s">
        <v>3061</v>
      </c>
      <c r="C4461" s="7">
        <v>0.09</v>
      </c>
      <c r="D4461" s="7">
        <v>0.18</v>
      </c>
      <c r="E4461" s="7">
        <v>0.27</v>
      </c>
      <c r="F4461" s="7">
        <v>0.36</v>
      </c>
      <c r="G4461" s="7">
        <v>0.44999999999999996</v>
      </c>
      <c r="H4461" s="7">
        <v>0.54</v>
      </c>
      <c r="I4461" s="7">
        <v>0.63</v>
      </c>
      <c r="J4461" s="7">
        <v>0.72</v>
      </c>
      <c r="K4461" s="7">
        <v>0.81</v>
      </c>
      <c r="L4461" s="7">
        <v>0.89999999999999991</v>
      </c>
    </row>
    <row r="4462" spans="1:12" ht="12.75">
      <c r="A4462" s="1">
        <f t="shared" si="129"/>
        <v>36960</v>
      </c>
      <c r="B4462" s="61" t="s">
        <v>3061</v>
      </c>
      <c r="C4462" s="7">
        <v>1.4999999999999999E-2</v>
      </c>
      <c r="D4462" s="7">
        <v>0.03</v>
      </c>
      <c r="E4462" s="7">
        <v>4.4999999999999998E-2</v>
      </c>
      <c r="F4462" s="7">
        <v>0.06</v>
      </c>
      <c r="G4462" s="7">
        <v>7.5000000000000011E-2</v>
      </c>
      <c r="H4462" s="7">
        <v>0.09</v>
      </c>
      <c r="I4462" s="7">
        <v>0.10500000000000001</v>
      </c>
      <c r="J4462" s="7">
        <v>0.12</v>
      </c>
      <c r="K4462" s="7">
        <v>0.13500000000000001</v>
      </c>
      <c r="L4462" s="7">
        <v>0.15000000000000002</v>
      </c>
    </row>
    <row r="4463" spans="1:12" ht="12.75">
      <c r="A4463" s="1">
        <f t="shared" si="129"/>
        <v>36961</v>
      </c>
      <c r="B4463" s="61" t="s">
        <v>3061</v>
      </c>
      <c r="C4463" s="7">
        <v>0.03</v>
      </c>
      <c r="D4463" s="7">
        <v>0.06</v>
      </c>
      <c r="E4463" s="7">
        <v>0.09</v>
      </c>
      <c r="F4463" s="7">
        <v>0.12</v>
      </c>
      <c r="G4463" s="7">
        <v>0.15000000000000002</v>
      </c>
      <c r="H4463" s="7">
        <v>0.18</v>
      </c>
      <c r="I4463" s="7">
        <v>0.21000000000000002</v>
      </c>
      <c r="J4463" s="7">
        <v>0.24</v>
      </c>
      <c r="K4463" s="7">
        <v>0.27</v>
      </c>
      <c r="L4463" s="7">
        <v>0.30000000000000004</v>
      </c>
    </row>
    <row r="4464" spans="1:12" ht="12.75">
      <c r="A4464" s="1">
        <f t="shared" si="129"/>
        <v>36962</v>
      </c>
      <c r="B4464" s="61" t="s">
        <v>3061</v>
      </c>
      <c r="C4464" s="7">
        <v>4.5000000000000005E-3</v>
      </c>
      <c r="D4464" s="7">
        <v>9.0000000000000011E-3</v>
      </c>
      <c r="E4464" s="7">
        <v>1.3499999999999998E-2</v>
      </c>
      <c r="F4464" s="7">
        <v>1.8000000000000002E-2</v>
      </c>
      <c r="G4464" s="7">
        <v>2.2499999999999999E-2</v>
      </c>
      <c r="H4464" s="7">
        <v>2.6999999999999996E-2</v>
      </c>
      <c r="I4464" s="7">
        <v>3.15E-2</v>
      </c>
      <c r="J4464" s="7">
        <v>3.6000000000000004E-2</v>
      </c>
      <c r="K4464" s="7">
        <v>4.0500000000000001E-2</v>
      </c>
      <c r="L4464" s="7">
        <v>4.4999999999999998E-2</v>
      </c>
    </row>
    <row r="4465" spans="1:12" ht="12.75">
      <c r="A4465" s="1">
        <f t="shared" si="129"/>
        <v>36963</v>
      </c>
      <c r="B4465" s="61" t="s">
        <v>3061</v>
      </c>
      <c r="C4465" s="7">
        <v>6.0000000000000001E-3</v>
      </c>
      <c r="D4465" s="7">
        <v>1.2E-2</v>
      </c>
      <c r="E4465" s="7">
        <v>1.8000000000000002E-2</v>
      </c>
      <c r="F4465" s="7">
        <v>2.4E-2</v>
      </c>
      <c r="G4465" s="7">
        <v>0.03</v>
      </c>
      <c r="H4465" s="7">
        <v>3.6000000000000004E-2</v>
      </c>
      <c r="I4465" s="7">
        <v>4.2000000000000003E-2</v>
      </c>
      <c r="J4465" s="7">
        <v>4.8000000000000001E-2</v>
      </c>
      <c r="K4465" s="7">
        <v>5.3999999999999992E-2</v>
      </c>
      <c r="L4465" s="7">
        <v>0.06</v>
      </c>
    </row>
    <row r="4466" spans="1:12" ht="12.75">
      <c r="A4466" s="1">
        <f t="shared" si="129"/>
        <v>36964</v>
      </c>
      <c r="B4466" s="61" t="s">
        <v>3061</v>
      </c>
      <c r="C4466" s="7">
        <v>9.0000000000000011E-3</v>
      </c>
      <c r="D4466" s="7">
        <v>1.8000000000000002E-2</v>
      </c>
      <c r="E4466" s="7">
        <v>2.6999999999999996E-2</v>
      </c>
      <c r="F4466" s="7">
        <v>3.6000000000000004E-2</v>
      </c>
      <c r="G4466" s="7">
        <v>4.4999999999999998E-2</v>
      </c>
      <c r="H4466" s="7">
        <v>5.3999999999999992E-2</v>
      </c>
      <c r="I4466" s="7">
        <v>6.3E-2</v>
      </c>
      <c r="J4466" s="7">
        <v>7.2000000000000008E-2</v>
      </c>
      <c r="K4466" s="7">
        <v>8.1000000000000003E-2</v>
      </c>
      <c r="L4466" s="7">
        <v>0.09</v>
      </c>
    </row>
    <row r="4467" spans="1:12" ht="12.75">
      <c r="A4467" s="1">
        <f t="shared" si="129"/>
        <v>36965</v>
      </c>
      <c r="B4467" s="61" t="s">
        <v>3062</v>
      </c>
      <c r="C4467" s="7">
        <v>1.4999999999999999E-2</v>
      </c>
      <c r="D4467" s="7">
        <v>0.03</v>
      </c>
      <c r="E4467" s="7">
        <v>4.4999999999999998E-2</v>
      </c>
      <c r="F4467" s="7">
        <v>0.06</v>
      </c>
      <c r="G4467" s="7">
        <v>7.5000000000000011E-2</v>
      </c>
      <c r="H4467" s="7">
        <v>0.09</v>
      </c>
      <c r="I4467" s="7">
        <v>0.10500000000000001</v>
      </c>
      <c r="J4467" s="7">
        <v>0.12</v>
      </c>
      <c r="K4467" s="7">
        <v>0.13500000000000001</v>
      </c>
      <c r="L4467" s="7">
        <v>0.15000000000000002</v>
      </c>
    </row>
    <row r="4468" spans="1:12" ht="12.75">
      <c r="A4468" s="1">
        <f t="shared" si="129"/>
        <v>36966</v>
      </c>
      <c r="B4468" s="61" t="s">
        <v>3062</v>
      </c>
      <c r="C4468" s="7">
        <v>9.0000000000000011E-3</v>
      </c>
      <c r="D4468" s="7">
        <v>1.8000000000000002E-2</v>
      </c>
      <c r="E4468" s="7">
        <v>2.6999999999999996E-2</v>
      </c>
      <c r="F4468" s="7">
        <v>3.6000000000000004E-2</v>
      </c>
      <c r="G4468" s="7">
        <v>4.4999999999999998E-2</v>
      </c>
      <c r="H4468" s="7">
        <v>5.3999999999999992E-2</v>
      </c>
      <c r="I4468" s="7">
        <v>6.3E-2</v>
      </c>
      <c r="J4468" s="7">
        <v>7.2000000000000008E-2</v>
      </c>
      <c r="K4468" s="7">
        <v>8.1000000000000003E-2</v>
      </c>
      <c r="L4468" s="7">
        <v>0.09</v>
      </c>
    </row>
    <row r="4469" spans="1:12" ht="12.75">
      <c r="A4469" s="1">
        <f t="shared" si="129"/>
        <v>36967</v>
      </c>
      <c r="B4469" s="61" t="s">
        <v>3062</v>
      </c>
      <c r="C4469" s="7">
        <v>0.03</v>
      </c>
      <c r="D4469" s="7">
        <v>0.06</v>
      </c>
      <c r="E4469" s="7">
        <v>0.09</v>
      </c>
      <c r="F4469" s="7">
        <v>0.12</v>
      </c>
      <c r="G4469" s="7">
        <v>0.15000000000000002</v>
      </c>
      <c r="H4469" s="7">
        <v>0.18</v>
      </c>
      <c r="I4469" s="7">
        <v>0.21000000000000002</v>
      </c>
      <c r="J4469" s="7">
        <v>0.24</v>
      </c>
      <c r="K4469" s="7">
        <v>0.27</v>
      </c>
      <c r="L4469" s="7">
        <v>0.30000000000000004</v>
      </c>
    </row>
    <row r="4470" spans="1:12" ht="12.75">
      <c r="A4470" s="1">
        <f t="shared" si="129"/>
        <v>36968</v>
      </c>
      <c r="B4470" s="61" t="s">
        <v>3062</v>
      </c>
      <c r="C4470" s="7">
        <v>1.4999999999999999E-2</v>
      </c>
      <c r="D4470" s="7">
        <v>0.03</v>
      </c>
      <c r="E4470" s="7">
        <v>4.4999999999999998E-2</v>
      </c>
      <c r="F4470" s="7">
        <v>0.06</v>
      </c>
      <c r="G4470" s="7">
        <v>7.5000000000000011E-2</v>
      </c>
      <c r="H4470" s="7">
        <v>0.09</v>
      </c>
      <c r="I4470" s="7">
        <v>0.10500000000000001</v>
      </c>
      <c r="J4470" s="7">
        <v>0.12</v>
      </c>
      <c r="K4470" s="7">
        <v>0.13500000000000001</v>
      </c>
      <c r="L4470" s="7">
        <v>0.15000000000000002</v>
      </c>
    </row>
    <row r="4471" spans="1:12" ht="12.75">
      <c r="A4471" s="1">
        <f t="shared" si="129"/>
        <v>36969</v>
      </c>
      <c r="B4471" s="61" t="s">
        <v>3062</v>
      </c>
      <c r="C4471" s="7">
        <v>0.03</v>
      </c>
      <c r="D4471" s="7">
        <v>0.06</v>
      </c>
      <c r="E4471" s="7">
        <v>0.09</v>
      </c>
      <c r="F4471" s="7">
        <v>0.12</v>
      </c>
      <c r="G4471" s="7">
        <v>0.15000000000000002</v>
      </c>
      <c r="H4471" s="7">
        <v>0.18</v>
      </c>
      <c r="I4471" s="7">
        <v>0.21000000000000002</v>
      </c>
      <c r="J4471" s="7">
        <v>0.24</v>
      </c>
      <c r="K4471" s="7">
        <v>0.27</v>
      </c>
      <c r="L4471" s="7">
        <v>0.30000000000000004</v>
      </c>
    </row>
    <row r="4472" spans="1:12" ht="12.75">
      <c r="A4472" s="1">
        <f t="shared" si="129"/>
        <v>36970</v>
      </c>
      <c r="B4472" s="61" t="s">
        <v>3062</v>
      </c>
      <c r="C4472" s="7">
        <v>4.5000000000000005E-3</v>
      </c>
      <c r="D4472" s="7">
        <v>9.0000000000000011E-3</v>
      </c>
      <c r="E4472" s="7">
        <v>1.3499999999999998E-2</v>
      </c>
      <c r="F4472" s="7">
        <v>1.8000000000000002E-2</v>
      </c>
      <c r="G4472" s="7">
        <v>2.2499999999999999E-2</v>
      </c>
      <c r="H4472" s="7">
        <v>2.6999999999999996E-2</v>
      </c>
      <c r="I4472" s="7">
        <v>3.15E-2</v>
      </c>
      <c r="J4472" s="7">
        <v>3.6000000000000004E-2</v>
      </c>
      <c r="K4472" s="7">
        <v>4.0500000000000001E-2</v>
      </c>
      <c r="L4472" s="7">
        <v>4.4999999999999998E-2</v>
      </c>
    </row>
    <row r="4473" spans="1:12" ht="12.75">
      <c r="A4473" s="1">
        <f t="shared" si="129"/>
        <v>36971</v>
      </c>
      <c r="B4473" s="61" t="s">
        <v>3062</v>
      </c>
      <c r="C4473" s="7">
        <v>0.03</v>
      </c>
      <c r="D4473" s="7">
        <v>0.06</v>
      </c>
      <c r="E4473" s="7">
        <v>0.09</v>
      </c>
      <c r="F4473" s="7">
        <v>0.12</v>
      </c>
      <c r="G4473" s="7">
        <v>0.15000000000000002</v>
      </c>
      <c r="H4473" s="7">
        <v>0.18</v>
      </c>
      <c r="I4473" s="7">
        <v>0.21000000000000002</v>
      </c>
      <c r="J4473" s="7">
        <v>0.24</v>
      </c>
      <c r="K4473" s="7">
        <v>0.27</v>
      </c>
      <c r="L4473" s="7">
        <v>0.30000000000000004</v>
      </c>
    </row>
    <row r="4474" spans="1:12" ht="12.75">
      <c r="A4474" s="1">
        <f t="shared" si="129"/>
        <v>36972</v>
      </c>
      <c r="B4474" s="61" t="s">
        <v>3063</v>
      </c>
      <c r="C4474" s="7">
        <v>1.5</v>
      </c>
      <c r="D4474" s="7">
        <v>3</v>
      </c>
      <c r="E4474" s="7">
        <v>4.5</v>
      </c>
      <c r="F4474" s="7">
        <v>6</v>
      </c>
      <c r="G4474" s="7">
        <v>7.5</v>
      </c>
      <c r="H4474" s="7">
        <v>9</v>
      </c>
      <c r="I4474" s="7">
        <v>10.5</v>
      </c>
      <c r="J4474" s="7">
        <v>12</v>
      </c>
      <c r="K4474" s="7">
        <v>13.5</v>
      </c>
      <c r="L4474" s="7">
        <v>15</v>
      </c>
    </row>
    <row r="4475" spans="1:12" ht="12.75">
      <c r="A4475" s="1">
        <f t="shared" si="129"/>
        <v>36973</v>
      </c>
      <c r="B4475" s="61" t="s">
        <v>3064</v>
      </c>
      <c r="C4475" s="7">
        <v>0.03</v>
      </c>
      <c r="D4475" s="7">
        <v>0.06</v>
      </c>
      <c r="E4475" s="7">
        <v>0.09</v>
      </c>
      <c r="F4475" s="7">
        <v>0.12</v>
      </c>
      <c r="G4475" s="7">
        <v>0.15000000000000002</v>
      </c>
      <c r="H4475" s="7">
        <v>0.18</v>
      </c>
      <c r="I4475" s="7">
        <v>0.21000000000000002</v>
      </c>
      <c r="J4475" s="7">
        <v>0.24</v>
      </c>
      <c r="K4475" s="7">
        <v>0.27</v>
      </c>
      <c r="L4475" s="7">
        <v>0.30000000000000004</v>
      </c>
    </row>
    <row r="4476" spans="1:12" ht="12.75">
      <c r="A4476" s="1">
        <f t="shared" si="129"/>
        <v>36974</v>
      </c>
      <c r="B4476" s="61" t="s">
        <v>3064</v>
      </c>
      <c r="C4476" s="7">
        <v>0.18</v>
      </c>
      <c r="D4476" s="7">
        <v>0.36</v>
      </c>
      <c r="E4476" s="7">
        <v>0.54</v>
      </c>
      <c r="F4476" s="7">
        <v>0.72</v>
      </c>
      <c r="G4476" s="7">
        <v>0.89999999999999991</v>
      </c>
      <c r="H4476" s="7">
        <v>1.08</v>
      </c>
      <c r="I4476" s="7">
        <v>1.26</v>
      </c>
      <c r="J4476" s="7">
        <v>1.44</v>
      </c>
      <c r="K4476" s="7">
        <v>1.62</v>
      </c>
      <c r="L4476" s="7">
        <v>1.7999999999999998</v>
      </c>
    </row>
    <row r="4477" spans="1:12" ht="12.75">
      <c r="A4477" s="1">
        <f t="shared" si="129"/>
        <v>36975</v>
      </c>
      <c r="B4477" s="61" t="s">
        <v>3065</v>
      </c>
      <c r="C4477" s="7">
        <v>0.375</v>
      </c>
      <c r="D4477" s="7">
        <v>0.75</v>
      </c>
      <c r="E4477" s="7">
        <v>1.125</v>
      </c>
      <c r="F4477" s="7">
        <v>1.5</v>
      </c>
      <c r="G4477" s="7">
        <v>1.875</v>
      </c>
      <c r="H4477" s="7">
        <v>2.25</v>
      </c>
      <c r="I4477" s="7">
        <v>2.625</v>
      </c>
      <c r="J4477" s="7">
        <v>3</v>
      </c>
      <c r="K4477" s="7">
        <v>3.375</v>
      </c>
      <c r="L4477" s="7">
        <v>3.75</v>
      </c>
    </row>
    <row r="4478" spans="1:12" ht="12.75">
      <c r="A4478" s="1">
        <f t="shared" si="129"/>
        <v>36976</v>
      </c>
      <c r="B4478" s="61" t="s">
        <v>3066</v>
      </c>
      <c r="C4478" s="7">
        <v>0.16500000000000001</v>
      </c>
      <c r="D4478" s="7">
        <v>0.33</v>
      </c>
      <c r="E4478" s="7">
        <v>0.495</v>
      </c>
      <c r="F4478" s="7">
        <v>0.66</v>
      </c>
      <c r="G4478" s="7">
        <v>0.82500000000000007</v>
      </c>
      <c r="H4478" s="7">
        <v>0.99</v>
      </c>
      <c r="I4478" s="7">
        <v>1.155</v>
      </c>
      <c r="J4478" s="7">
        <v>1.32</v>
      </c>
      <c r="K4478" s="7">
        <v>1.4849999999999999</v>
      </c>
      <c r="L4478" s="7">
        <v>1.6500000000000001</v>
      </c>
    </row>
    <row r="4479" spans="1:12" ht="25.5">
      <c r="A4479" s="1">
        <f t="shared" si="129"/>
        <v>36977</v>
      </c>
      <c r="B4479" s="61" t="s">
        <v>3067</v>
      </c>
      <c r="C4479" s="7">
        <v>0.315</v>
      </c>
      <c r="D4479" s="7">
        <v>0.63</v>
      </c>
      <c r="E4479" s="7">
        <v>0.94500000000000006</v>
      </c>
      <c r="F4479" s="7">
        <v>1.26</v>
      </c>
      <c r="G4479" s="7">
        <v>1.5750000000000002</v>
      </c>
      <c r="H4479" s="7">
        <v>1.8900000000000001</v>
      </c>
      <c r="I4479" s="7">
        <v>2.2050000000000001</v>
      </c>
      <c r="J4479" s="7">
        <v>2.52</v>
      </c>
      <c r="K4479" s="7">
        <v>2.835</v>
      </c>
      <c r="L4479" s="7">
        <v>3.1500000000000004</v>
      </c>
    </row>
    <row r="4480" spans="1:12" ht="12.75">
      <c r="A4480" s="1">
        <f t="shared" si="129"/>
        <v>36978</v>
      </c>
      <c r="B4480" s="61" t="s">
        <v>3068</v>
      </c>
      <c r="C4480" s="7">
        <v>0.30000000000000004</v>
      </c>
      <c r="D4480" s="7">
        <v>0.60000000000000009</v>
      </c>
      <c r="E4480" s="7">
        <v>0.89999999999999991</v>
      </c>
      <c r="F4480" s="7">
        <v>1.2000000000000002</v>
      </c>
      <c r="G4480" s="7">
        <v>1.5</v>
      </c>
      <c r="H4480" s="7">
        <v>1.7999999999999998</v>
      </c>
      <c r="I4480" s="7">
        <v>2.0999999999999996</v>
      </c>
      <c r="J4480" s="7">
        <v>2.4000000000000004</v>
      </c>
      <c r="K4480" s="7">
        <v>2.7</v>
      </c>
      <c r="L4480" s="7">
        <v>3</v>
      </c>
    </row>
    <row r="4481" spans="1:12" ht="12.75">
      <c r="A4481" s="1">
        <f t="shared" si="129"/>
        <v>36979</v>
      </c>
      <c r="B4481" s="61" t="s">
        <v>3069</v>
      </c>
      <c r="C4481" s="7">
        <v>7.5000000000000011E-2</v>
      </c>
      <c r="D4481" s="7">
        <v>0.15000000000000002</v>
      </c>
      <c r="E4481" s="7">
        <v>0.22499999999999998</v>
      </c>
      <c r="F4481" s="7">
        <v>0.30000000000000004</v>
      </c>
      <c r="G4481" s="7">
        <v>0.375</v>
      </c>
      <c r="H4481" s="7">
        <v>0.44999999999999996</v>
      </c>
      <c r="I4481" s="7">
        <v>0.52499999999999991</v>
      </c>
      <c r="J4481" s="7">
        <v>0.60000000000000009</v>
      </c>
      <c r="K4481" s="7">
        <v>0.67500000000000004</v>
      </c>
      <c r="L4481" s="7">
        <v>0.75</v>
      </c>
    </row>
    <row r="4482" spans="1:12" ht="25.5">
      <c r="A4482" s="1">
        <f t="shared" si="129"/>
        <v>36980</v>
      </c>
      <c r="B4482" s="61" t="s">
        <v>3070</v>
      </c>
      <c r="C4482" s="7">
        <v>0.18</v>
      </c>
      <c r="D4482" s="7">
        <v>0.36</v>
      </c>
      <c r="E4482" s="7">
        <v>0.54</v>
      </c>
      <c r="F4482" s="7">
        <v>0.72</v>
      </c>
      <c r="G4482" s="7">
        <v>0.89999999999999991</v>
      </c>
      <c r="H4482" s="7">
        <v>1.08</v>
      </c>
      <c r="I4482" s="7">
        <v>1.26</v>
      </c>
      <c r="J4482" s="7">
        <v>1.44</v>
      </c>
      <c r="K4482" s="7">
        <v>1.62</v>
      </c>
      <c r="L4482" s="7">
        <v>1.7999999999999998</v>
      </c>
    </row>
    <row r="4483" spans="1:12" ht="12.75">
      <c r="A4483" s="1">
        <f t="shared" si="129"/>
        <v>36981</v>
      </c>
      <c r="B4483" s="61" t="s">
        <v>3071</v>
      </c>
      <c r="C4483" s="7">
        <v>0.03</v>
      </c>
      <c r="D4483" s="7">
        <v>0.06</v>
      </c>
      <c r="E4483" s="7">
        <v>0.09</v>
      </c>
      <c r="F4483" s="7">
        <v>0.12</v>
      </c>
      <c r="G4483" s="7">
        <v>0.15000000000000002</v>
      </c>
      <c r="H4483" s="7">
        <v>0.18</v>
      </c>
      <c r="I4483" s="7">
        <v>0.21000000000000002</v>
      </c>
      <c r="J4483" s="7">
        <v>0.24</v>
      </c>
      <c r="K4483" s="7">
        <v>0.27</v>
      </c>
      <c r="L4483" s="7">
        <v>0.30000000000000004</v>
      </c>
    </row>
    <row r="4484" spans="1:12" ht="12.75">
      <c r="A4484" s="1">
        <f t="shared" si="129"/>
        <v>36982</v>
      </c>
      <c r="B4484" s="61" t="s">
        <v>3072</v>
      </c>
      <c r="C4484" s="7">
        <v>0.15000000000000002</v>
      </c>
      <c r="D4484" s="7">
        <v>0.30000000000000004</v>
      </c>
      <c r="E4484" s="7">
        <v>0.44999999999999996</v>
      </c>
      <c r="F4484" s="7">
        <v>0.60000000000000009</v>
      </c>
      <c r="G4484" s="7">
        <v>0.75</v>
      </c>
      <c r="H4484" s="7">
        <v>0.89999999999999991</v>
      </c>
      <c r="I4484" s="7">
        <v>1.0499999999999998</v>
      </c>
      <c r="J4484" s="7">
        <v>1.2000000000000002</v>
      </c>
      <c r="K4484" s="7">
        <v>1.35</v>
      </c>
      <c r="L4484" s="7">
        <v>1.5</v>
      </c>
    </row>
    <row r="4485" spans="1:12" ht="12.75">
      <c r="A4485" s="1">
        <f t="shared" si="129"/>
        <v>36983</v>
      </c>
      <c r="B4485" s="61" t="s">
        <v>3073</v>
      </c>
      <c r="C4485" s="7">
        <v>7.5000000000000011E-2</v>
      </c>
      <c r="D4485" s="7">
        <v>0.15000000000000002</v>
      </c>
      <c r="E4485" s="7">
        <v>0.22499999999999998</v>
      </c>
      <c r="F4485" s="7">
        <v>0.30000000000000004</v>
      </c>
      <c r="G4485" s="7">
        <v>0.375</v>
      </c>
      <c r="H4485" s="7">
        <v>0.44999999999999996</v>
      </c>
      <c r="I4485" s="7">
        <v>0.52499999999999991</v>
      </c>
      <c r="J4485" s="7">
        <v>0.60000000000000009</v>
      </c>
      <c r="K4485" s="7">
        <v>0.67500000000000004</v>
      </c>
      <c r="L4485" s="7">
        <v>0.75</v>
      </c>
    </row>
    <row r="4486" spans="1:12" ht="12.75">
      <c r="A4486" s="1">
        <f t="shared" si="129"/>
        <v>36984</v>
      </c>
      <c r="B4486" s="61" t="s">
        <v>3073</v>
      </c>
      <c r="C4486" s="7">
        <v>6.0000000000000001E-3</v>
      </c>
      <c r="D4486" s="7">
        <v>1.2E-2</v>
      </c>
      <c r="E4486" s="7">
        <v>1.8000000000000002E-2</v>
      </c>
      <c r="F4486" s="7">
        <v>2.4E-2</v>
      </c>
      <c r="G4486" s="7">
        <v>0.03</v>
      </c>
      <c r="H4486" s="7">
        <v>3.6000000000000004E-2</v>
      </c>
      <c r="I4486" s="7">
        <v>4.2000000000000003E-2</v>
      </c>
      <c r="J4486" s="7">
        <v>4.8000000000000001E-2</v>
      </c>
      <c r="K4486" s="7">
        <v>5.3999999999999992E-2</v>
      </c>
      <c r="L4486" s="7">
        <v>0.06</v>
      </c>
    </row>
    <row r="4487" spans="1:12" ht="12.75">
      <c r="A4487" s="1">
        <f t="shared" si="129"/>
        <v>36985</v>
      </c>
      <c r="B4487" s="61" t="s">
        <v>3073</v>
      </c>
      <c r="C4487" s="7">
        <v>1.4999999999999999E-2</v>
      </c>
      <c r="D4487" s="7">
        <v>0.03</v>
      </c>
      <c r="E4487" s="7">
        <v>4.4999999999999998E-2</v>
      </c>
      <c r="F4487" s="7">
        <v>0.06</v>
      </c>
      <c r="G4487" s="7">
        <v>7.5000000000000011E-2</v>
      </c>
      <c r="H4487" s="7">
        <v>0.09</v>
      </c>
      <c r="I4487" s="7">
        <v>0.10500000000000001</v>
      </c>
      <c r="J4487" s="7">
        <v>0.12</v>
      </c>
      <c r="K4487" s="7">
        <v>0.13500000000000001</v>
      </c>
      <c r="L4487" s="7">
        <v>0.15000000000000002</v>
      </c>
    </row>
    <row r="4488" spans="1:12" ht="12.75">
      <c r="A4488" s="1">
        <f t="shared" si="129"/>
        <v>36986</v>
      </c>
      <c r="B4488" s="61" t="s">
        <v>3073</v>
      </c>
      <c r="C4488" s="7">
        <v>1.4999999999999999E-2</v>
      </c>
      <c r="D4488" s="7">
        <v>0.03</v>
      </c>
      <c r="E4488" s="7">
        <v>4.4999999999999998E-2</v>
      </c>
      <c r="F4488" s="7">
        <v>0.06</v>
      </c>
      <c r="G4488" s="7">
        <v>7.5000000000000011E-2</v>
      </c>
      <c r="H4488" s="7">
        <v>0.09</v>
      </c>
      <c r="I4488" s="7">
        <v>0.10500000000000001</v>
      </c>
      <c r="J4488" s="7">
        <v>0.12</v>
      </c>
      <c r="K4488" s="7">
        <v>0.13500000000000001</v>
      </c>
      <c r="L4488" s="7">
        <v>0.15000000000000002</v>
      </c>
    </row>
    <row r="4489" spans="1:12" ht="12.75">
      <c r="A4489" s="1">
        <f t="shared" si="129"/>
        <v>36987</v>
      </c>
      <c r="B4489" s="61" t="s">
        <v>3074</v>
      </c>
      <c r="C4489" s="7">
        <v>4.4999999999999998E-2</v>
      </c>
      <c r="D4489" s="7">
        <v>0.09</v>
      </c>
      <c r="E4489" s="7">
        <v>0.13500000000000001</v>
      </c>
      <c r="F4489" s="7">
        <v>0.18</v>
      </c>
      <c r="G4489" s="7">
        <v>0.22499999999999998</v>
      </c>
      <c r="H4489" s="7">
        <v>0.27</v>
      </c>
      <c r="I4489" s="7">
        <v>0.315</v>
      </c>
      <c r="J4489" s="7">
        <v>0.36</v>
      </c>
      <c r="K4489" s="7">
        <v>0.40500000000000003</v>
      </c>
      <c r="L4489" s="7">
        <v>0.44999999999999996</v>
      </c>
    </row>
    <row r="4490" spans="1:12" ht="12.75">
      <c r="A4490" s="1">
        <f t="shared" si="129"/>
        <v>36988</v>
      </c>
      <c r="B4490" s="61" t="s">
        <v>3074</v>
      </c>
      <c r="C4490" s="7">
        <v>1.4999999999999999E-2</v>
      </c>
      <c r="D4490" s="7">
        <v>0.03</v>
      </c>
      <c r="E4490" s="7">
        <v>4.4999999999999998E-2</v>
      </c>
      <c r="F4490" s="7">
        <v>0.06</v>
      </c>
      <c r="G4490" s="7">
        <v>7.5000000000000011E-2</v>
      </c>
      <c r="H4490" s="7">
        <v>0.09</v>
      </c>
      <c r="I4490" s="7">
        <v>0.10500000000000001</v>
      </c>
      <c r="J4490" s="7">
        <v>0.12</v>
      </c>
      <c r="K4490" s="7">
        <v>0.13500000000000001</v>
      </c>
      <c r="L4490" s="7">
        <v>0.15000000000000002</v>
      </c>
    </row>
    <row r="4491" spans="1:12" ht="12.75">
      <c r="A4491" s="1">
        <f t="shared" si="129"/>
        <v>36989</v>
      </c>
      <c r="B4491" s="61" t="s">
        <v>3074</v>
      </c>
      <c r="C4491" s="7">
        <v>0.09</v>
      </c>
      <c r="D4491" s="7">
        <v>0.18</v>
      </c>
      <c r="E4491" s="7">
        <v>0.27</v>
      </c>
      <c r="F4491" s="7">
        <v>0.36</v>
      </c>
      <c r="G4491" s="7">
        <v>0.44999999999999996</v>
      </c>
      <c r="H4491" s="7">
        <v>0.54</v>
      </c>
      <c r="I4491" s="7">
        <v>0.63</v>
      </c>
      <c r="J4491" s="7">
        <v>0.72</v>
      </c>
      <c r="K4491" s="7">
        <v>0.81</v>
      </c>
      <c r="L4491" s="7">
        <v>0.89999999999999991</v>
      </c>
    </row>
    <row r="4492" spans="1:12" ht="12.75">
      <c r="A4492" s="1">
        <f t="shared" si="129"/>
        <v>36990</v>
      </c>
      <c r="B4492" s="61" t="s">
        <v>3075</v>
      </c>
      <c r="C4492" s="7">
        <v>0.16500000000000001</v>
      </c>
      <c r="D4492" s="7">
        <v>0.33</v>
      </c>
      <c r="E4492" s="7">
        <v>0.495</v>
      </c>
      <c r="F4492" s="7">
        <v>0.66</v>
      </c>
      <c r="G4492" s="7">
        <v>0.82500000000000007</v>
      </c>
      <c r="H4492" s="7">
        <v>0.99</v>
      </c>
      <c r="I4492" s="7">
        <v>1.155</v>
      </c>
      <c r="J4492" s="7">
        <v>1.32</v>
      </c>
      <c r="K4492" s="7">
        <v>1.4849999999999999</v>
      </c>
      <c r="L4492" s="7">
        <v>1.6500000000000001</v>
      </c>
    </row>
    <row r="4493" spans="1:12" ht="12.75">
      <c r="A4493" s="1">
        <f t="shared" si="129"/>
        <v>36991</v>
      </c>
      <c r="B4493" s="61" t="s">
        <v>3076</v>
      </c>
      <c r="C4493" s="7">
        <v>0.18</v>
      </c>
      <c r="D4493" s="7">
        <v>0.36</v>
      </c>
      <c r="E4493" s="7">
        <v>0.54</v>
      </c>
      <c r="F4493" s="7">
        <v>0.72</v>
      </c>
      <c r="G4493" s="7">
        <v>0.89999999999999991</v>
      </c>
      <c r="H4493" s="7">
        <v>1.08</v>
      </c>
      <c r="I4493" s="7">
        <v>1.26</v>
      </c>
      <c r="J4493" s="7">
        <v>1.44</v>
      </c>
      <c r="K4493" s="7">
        <v>1.62</v>
      </c>
      <c r="L4493" s="7">
        <v>1.7999999999999998</v>
      </c>
    </row>
    <row r="4494" spans="1:12" ht="12.75">
      <c r="A4494" s="1">
        <f t="shared" si="129"/>
        <v>36992</v>
      </c>
      <c r="B4494" s="61" t="s">
        <v>3077</v>
      </c>
      <c r="C4494" s="7">
        <v>4.4999999999999998E-2</v>
      </c>
      <c r="D4494" s="7">
        <v>0.09</v>
      </c>
      <c r="E4494" s="7">
        <v>0.13500000000000001</v>
      </c>
      <c r="F4494" s="7">
        <v>0.18</v>
      </c>
      <c r="G4494" s="7">
        <v>0.22499999999999998</v>
      </c>
      <c r="H4494" s="7">
        <v>0.27</v>
      </c>
      <c r="I4494" s="7">
        <v>0.315</v>
      </c>
      <c r="J4494" s="7">
        <v>0.36</v>
      </c>
      <c r="K4494" s="7">
        <v>0.40500000000000003</v>
      </c>
      <c r="L4494" s="7">
        <v>0.44999999999999996</v>
      </c>
    </row>
    <row r="4495" spans="1:12" ht="12.75">
      <c r="A4495" s="1">
        <f t="shared" si="129"/>
        <v>36993</v>
      </c>
      <c r="B4495" s="61" t="s">
        <v>3077</v>
      </c>
      <c r="C4495" s="7">
        <v>4.4999999999999998E-2</v>
      </c>
      <c r="D4495" s="7">
        <v>0.09</v>
      </c>
      <c r="E4495" s="7">
        <v>0.13500000000000001</v>
      </c>
      <c r="F4495" s="7">
        <v>0.18</v>
      </c>
      <c r="G4495" s="7">
        <v>0.22499999999999998</v>
      </c>
      <c r="H4495" s="7">
        <v>0.27</v>
      </c>
      <c r="I4495" s="7">
        <v>0.315</v>
      </c>
      <c r="J4495" s="7">
        <v>0.36</v>
      </c>
      <c r="K4495" s="7">
        <v>0.40500000000000003</v>
      </c>
      <c r="L4495" s="7">
        <v>0.44999999999999996</v>
      </c>
    </row>
    <row r="4496" spans="1:12" ht="12.75">
      <c r="A4496" s="1">
        <f t="shared" si="129"/>
        <v>36994</v>
      </c>
      <c r="B4496" s="61" t="s">
        <v>3077</v>
      </c>
      <c r="C4496" s="7">
        <v>6.7500000000000004E-2</v>
      </c>
      <c r="D4496" s="7">
        <v>0.13500000000000001</v>
      </c>
      <c r="E4496" s="7">
        <v>0.20250000000000001</v>
      </c>
      <c r="F4496" s="7">
        <v>0.27</v>
      </c>
      <c r="G4496" s="7">
        <v>0.33750000000000002</v>
      </c>
      <c r="H4496" s="7">
        <v>0.40500000000000003</v>
      </c>
      <c r="I4496" s="7">
        <v>0.47250000000000003</v>
      </c>
      <c r="J4496" s="7">
        <v>0.54</v>
      </c>
      <c r="K4496" s="7">
        <v>0.60750000000000004</v>
      </c>
      <c r="L4496" s="7">
        <v>0.67500000000000004</v>
      </c>
    </row>
    <row r="4497" spans="1:12" ht="25.5">
      <c r="A4497" s="1">
        <f t="shared" si="129"/>
        <v>36995</v>
      </c>
      <c r="B4497" s="61" t="s">
        <v>3078</v>
      </c>
      <c r="C4497" s="7">
        <v>5.1000000000000004E-2</v>
      </c>
      <c r="D4497" s="7">
        <v>0.10200000000000001</v>
      </c>
      <c r="E4497" s="7">
        <v>0.153</v>
      </c>
      <c r="F4497" s="7">
        <v>0.20400000000000001</v>
      </c>
      <c r="G4497" s="7">
        <v>0.255</v>
      </c>
      <c r="H4497" s="7">
        <v>0.30599999999999999</v>
      </c>
      <c r="I4497" s="7">
        <v>0.35699999999999998</v>
      </c>
      <c r="J4497" s="7">
        <v>0.40800000000000003</v>
      </c>
      <c r="K4497" s="7">
        <v>0.45899999999999996</v>
      </c>
      <c r="L4497" s="7">
        <v>0.51</v>
      </c>
    </row>
    <row r="4498" spans="1:12" ht="12.75">
      <c r="A4498" s="1">
        <f t="shared" si="129"/>
        <v>36996</v>
      </c>
      <c r="B4498" s="61" t="s">
        <v>3079</v>
      </c>
      <c r="C4498" s="7">
        <v>0.15000000000000002</v>
      </c>
      <c r="D4498" s="7">
        <v>0.30000000000000004</v>
      </c>
      <c r="E4498" s="7">
        <v>0.44999999999999996</v>
      </c>
      <c r="F4498" s="7">
        <v>0.60000000000000009</v>
      </c>
      <c r="G4498" s="7">
        <v>0.75</v>
      </c>
      <c r="H4498" s="7">
        <v>0.89999999999999991</v>
      </c>
      <c r="I4498" s="7">
        <v>1.0499999999999998</v>
      </c>
      <c r="J4498" s="7">
        <v>1.2000000000000002</v>
      </c>
      <c r="K4498" s="7">
        <v>1.35</v>
      </c>
      <c r="L4498" s="7">
        <v>1.5</v>
      </c>
    </row>
    <row r="4499" spans="1:12" ht="12.75">
      <c r="A4499" s="1">
        <f t="shared" si="129"/>
        <v>36997</v>
      </c>
      <c r="B4499" s="61" t="s">
        <v>3080</v>
      </c>
      <c r="C4499" s="7">
        <v>0.75</v>
      </c>
      <c r="D4499" s="7">
        <v>1.5</v>
      </c>
      <c r="E4499" s="7">
        <v>2.25</v>
      </c>
      <c r="F4499" s="7">
        <v>3</v>
      </c>
      <c r="G4499" s="7">
        <v>3.75</v>
      </c>
      <c r="H4499" s="7">
        <v>4.5</v>
      </c>
      <c r="I4499" s="7">
        <v>5.25</v>
      </c>
      <c r="J4499" s="7">
        <v>6</v>
      </c>
      <c r="K4499" s="7">
        <v>6.75</v>
      </c>
      <c r="L4499" s="7">
        <v>7.5</v>
      </c>
    </row>
    <row r="4500" spans="1:12" ht="12.75">
      <c r="A4500" s="1">
        <f t="shared" si="129"/>
        <v>36998</v>
      </c>
      <c r="B4500" s="61" t="s">
        <v>3081</v>
      </c>
      <c r="C4500" s="7">
        <v>0.18</v>
      </c>
      <c r="D4500" s="7">
        <v>0.36</v>
      </c>
      <c r="E4500" s="7">
        <v>0.54</v>
      </c>
      <c r="F4500" s="7">
        <v>0.72</v>
      </c>
      <c r="G4500" s="7">
        <v>0.89999999999999991</v>
      </c>
      <c r="H4500" s="7">
        <v>1.08</v>
      </c>
      <c r="I4500" s="7">
        <v>1.26</v>
      </c>
      <c r="J4500" s="7">
        <v>1.44</v>
      </c>
      <c r="K4500" s="7">
        <v>1.62</v>
      </c>
      <c r="L4500" s="7">
        <v>1.7999999999999998</v>
      </c>
    </row>
    <row r="4501" spans="1:12" ht="12.75">
      <c r="A4501" s="1">
        <f t="shared" si="129"/>
        <v>36999</v>
      </c>
      <c r="B4501" s="61" t="s">
        <v>3082</v>
      </c>
      <c r="C4501" s="7">
        <v>0.15000000000000002</v>
      </c>
      <c r="D4501" s="7">
        <v>0.30000000000000004</v>
      </c>
      <c r="E4501" s="7">
        <v>0.44999999999999996</v>
      </c>
      <c r="F4501" s="7">
        <v>0.60000000000000009</v>
      </c>
      <c r="G4501" s="7">
        <v>0.75</v>
      </c>
      <c r="H4501" s="7">
        <v>0.89999999999999991</v>
      </c>
      <c r="I4501" s="7">
        <v>1.0499999999999998</v>
      </c>
      <c r="J4501" s="7">
        <v>1.2000000000000002</v>
      </c>
      <c r="K4501" s="7">
        <v>1.35</v>
      </c>
      <c r="L4501" s="7">
        <v>1.5</v>
      </c>
    </row>
    <row r="4502" spans="1:12" ht="25.5">
      <c r="A4502" s="1">
        <f t="shared" si="129"/>
        <v>37000</v>
      </c>
      <c r="B4502" s="61" t="s">
        <v>3083</v>
      </c>
      <c r="C4502" s="7">
        <v>0.21000000000000002</v>
      </c>
      <c r="D4502" s="7">
        <v>0.42000000000000004</v>
      </c>
      <c r="E4502" s="7">
        <v>0.63</v>
      </c>
      <c r="F4502" s="7">
        <v>0.84000000000000008</v>
      </c>
      <c r="G4502" s="7">
        <v>1.0499999999999998</v>
      </c>
      <c r="H4502" s="7">
        <v>1.26</v>
      </c>
      <c r="I4502" s="7">
        <v>1.47</v>
      </c>
      <c r="J4502" s="7">
        <v>1.6800000000000002</v>
      </c>
      <c r="K4502" s="7">
        <v>1.8900000000000001</v>
      </c>
      <c r="L4502" s="7">
        <v>2.0999999999999996</v>
      </c>
    </row>
    <row r="4503" spans="1:12" ht="12.75">
      <c r="A4503" s="1">
        <f t="shared" ref="A4503:A4516" si="130">A4502+1</f>
        <v>37001</v>
      </c>
      <c r="B4503" s="61" t="s">
        <v>3084</v>
      </c>
      <c r="C4503" s="7">
        <v>3.0000000000000001E-3</v>
      </c>
      <c r="D4503" s="7">
        <v>6.0000000000000001E-3</v>
      </c>
      <c r="E4503" s="7">
        <v>9.0000000000000011E-3</v>
      </c>
      <c r="F4503" s="7">
        <v>1.2E-2</v>
      </c>
      <c r="G4503" s="7">
        <v>1.4999999999999999E-2</v>
      </c>
      <c r="H4503" s="7">
        <v>1.8000000000000002E-2</v>
      </c>
      <c r="I4503" s="7">
        <v>2.1000000000000001E-2</v>
      </c>
      <c r="J4503" s="7">
        <v>2.4E-2</v>
      </c>
      <c r="K4503" s="7">
        <v>2.6999999999999996E-2</v>
      </c>
      <c r="L4503" s="7">
        <v>0.03</v>
      </c>
    </row>
    <row r="4504" spans="1:12" ht="12.75">
      <c r="A4504" s="1">
        <f t="shared" si="130"/>
        <v>37002</v>
      </c>
      <c r="B4504" s="61" t="s">
        <v>3085</v>
      </c>
      <c r="C4504" s="7">
        <v>0.15000000000000002</v>
      </c>
      <c r="D4504" s="7">
        <v>0.30000000000000004</v>
      </c>
      <c r="E4504" s="7">
        <v>0.44999999999999996</v>
      </c>
      <c r="F4504" s="7">
        <v>0.60000000000000009</v>
      </c>
      <c r="G4504" s="7">
        <v>0.75</v>
      </c>
      <c r="H4504" s="7">
        <v>0.89999999999999991</v>
      </c>
      <c r="I4504" s="7">
        <v>1.0499999999999998</v>
      </c>
      <c r="J4504" s="7">
        <v>1.2000000000000002</v>
      </c>
      <c r="K4504" s="7">
        <v>1.35</v>
      </c>
      <c r="L4504" s="7">
        <v>1.5</v>
      </c>
    </row>
    <row r="4505" spans="1:12" ht="12.75">
      <c r="A4505" s="1">
        <f t="shared" si="130"/>
        <v>37003</v>
      </c>
      <c r="B4505" s="61" t="s">
        <v>3086</v>
      </c>
      <c r="C4505" s="7">
        <v>0.60000000000000009</v>
      </c>
      <c r="D4505" s="7">
        <v>1.2000000000000002</v>
      </c>
      <c r="E4505" s="7">
        <v>1.7999999999999998</v>
      </c>
      <c r="F4505" s="7">
        <v>2.4000000000000004</v>
      </c>
      <c r="G4505" s="7">
        <v>3</v>
      </c>
      <c r="H4505" s="7">
        <v>3.5999999999999996</v>
      </c>
      <c r="I4505" s="7">
        <v>4.1999999999999993</v>
      </c>
      <c r="J4505" s="7">
        <v>4.8000000000000007</v>
      </c>
      <c r="K4505" s="7">
        <v>5.4</v>
      </c>
      <c r="L4505" s="7">
        <v>6</v>
      </c>
    </row>
    <row r="4506" spans="1:12" ht="12.75">
      <c r="A4506" s="1">
        <f t="shared" si="130"/>
        <v>37004</v>
      </c>
      <c r="B4506" s="61" t="s">
        <v>3087</v>
      </c>
      <c r="C4506" s="7">
        <v>12.149999999999999</v>
      </c>
      <c r="D4506" s="7">
        <v>24.299999999999997</v>
      </c>
      <c r="E4506" s="7">
        <v>36.450000000000003</v>
      </c>
      <c r="F4506" s="7">
        <v>48.599999999999994</v>
      </c>
      <c r="G4506" s="7">
        <v>60.75</v>
      </c>
      <c r="H4506" s="7">
        <v>72.900000000000006</v>
      </c>
      <c r="I4506" s="7">
        <v>85.050000000000011</v>
      </c>
      <c r="J4506" s="7">
        <v>97.199999999999989</v>
      </c>
      <c r="K4506" s="7">
        <v>109.35000000000001</v>
      </c>
      <c r="L4506" s="7">
        <v>121.5</v>
      </c>
    </row>
    <row r="4507" spans="1:12" ht="12.75">
      <c r="A4507" s="1">
        <f t="shared" si="130"/>
        <v>37005</v>
      </c>
      <c r="B4507" s="61" t="s">
        <v>3088</v>
      </c>
      <c r="C4507" s="7">
        <v>3.0000000000000003E-4</v>
      </c>
      <c r="D4507" s="7">
        <v>6.0000000000000006E-4</v>
      </c>
      <c r="E4507" s="7">
        <v>8.9999999999999998E-4</v>
      </c>
      <c r="F4507" s="7">
        <v>1.2000000000000001E-3</v>
      </c>
      <c r="G4507" s="7">
        <v>1.5E-3</v>
      </c>
      <c r="H4507" s="7">
        <v>1.8E-3</v>
      </c>
      <c r="I4507" s="7">
        <v>2.0999999999999999E-3</v>
      </c>
      <c r="J4507" s="7">
        <v>2.4000000000000002E-3</v>
      </c>
      <c r="K4507" s="7">
        <v>2.7000000000000001E-3</v>
      </c>
      <c r="L4507" s="7">
        <v>3.0000000000000001E-3</v>
      </c>
    </row>
    <row r="4508" spans="1:12" ht="12.75">
      <c r="A4508" s="1">
        <f t="shared" si="130"/>
        <v>37006</v>
      </c>
      <c r="B4508" s="61" t="s">
        <v>3089</v>
      </c>
      <c r="C4508" s="7">
        <v>0.96</v>
      </c>
      <c r="D4508" s="7">
        <v>1.92</v>
      </c>
      <c r="E4508" s="7">
        <v>2.88</v>
      </c>
      <c r="F4508" s="7">
        <v>3.84</v>
      </c>
      <c r="G4508" s="7">
        <v>4.8000000000000007</v>
      </c>
      <c r="H4508" s="7">
        <v>5.76</v>
      </c>
      <c r="I4508" s="7">
        <v>6.7200000000000006</v>
      </c>
      <c r="J4508" s="7">
        <v>7.68</v>
      </c>
      <c r="K4508" s="7">
        <v>8.64</v>
      </c>
      <c r="L4508" s="7">
        <v>9.6000000000000014</v>
      </c>
    </row>
    <row r="4509" spans="1:12" ht="12.75">
      <c r="A4509" s="1">
        <f t="shared" si="130"/>
        <v>37007</v>
      </c>
      <c r="B4509" s="61" t="s">
        <v>3090</v>
      </c>
      <c r="C4509" s="7">
        <v>0.30000000000000004</v>
      </c>
      <c r="D4509" s="7">
        <v>0.60000000000000009</v>
      </c>
      <c r="E4509" s="7">
        <v>0.89999999999999991</v>
      </c>
      <c r="F4509" s="7">
        <v>1.2000000000000002</v>
      </c>
      <c r="G4509" s="7">
        <v>1.5</v>
      </c>
      <c r="H4509" s="7">
        <v>1.7999999999999998</v>
      </c>
      <c r="I4509" s="7">
        <v>2.0999999999999996</v>
      </c>
      <c r="J4509" s="7">
        <v>2.4000000000000004</v>
      </c>
      <c r="K4509" s="7">
        <v>2.7</v>
      </c>
      <c r="L4509" s="7">
        <v>3</v>
      </c>
    </row>
    <row r="4510" spans="1:12" ht="12.75">
      <c r="A4510" s="1">
        <f t="shared" si="130"/>
        <v>37008</v>
      </c>
      <c r="B4510" s="61" t="s">
        <v>3091</v>
      </c>
      <c r="C4510" s="7">
        <v>0.15000000000000002</v>
      </c>
      <c r="D4510" s="7">
        <v>0.30000000000000004</v>
      </c>
      <c r="E4510" s="7">
        <v>0.44999999999999996</v>
      </c>
      <c r="F4510" s="7">
        <v>0.60000000000000009</v>
      </c>
      <c r="G4510" s="7">
        <v>0.75</v>
      </c>
      <c r="H4510" s="7">
        <v>0.89999999999999991</v>
      </c>
      <c r="I4510" s="7">
        <v>1.0499999999999998</v>
      </c>
      <c r="J4510" s="7">
        <v>1.2000000000000002</v>
      </c>
      <c r="K4510" s="7">
        <v>1.35</v>
      </c>
      <c r="L4510" s="7">
        <v>1.5</v>
      </c>
    </row>
    <row r="4511" spans="1:12" ht="12.75">
      <c r="A4511" s="1">
        <f t="shared" si="130"/>
        <v>37009</v>
      </c>
      <c r="B4511" s="61" t="s">
        <v>3092</v>
      </c>
      <c r="C4511" s="7">
        <v>0.30000000000000004</v>
      </c>
      <c r="D4511" s="7">
        <v>0.60000000000000009</v>
      </c>
      <c r="E4511" s="7">
        <v>0.89999999999999991</v>
      </c>
      <c r="F4511" s="7">
        <v>1.2000000000000002</v>
      </c>
      <c r="G4511" s="7">
        <v>1.5</v>
      </c>
      <c r="H4511" s="7">
        <v>1.7999999999999998</v>
      </c>
      <c r="I4511" s="7">
        <v>2.0999999999999996</v>
      </c>
      <c r="J4511" s="7">
        <v>2.4000000000000004</v>
      </c>
      <c r="K4511" s="7">
        <v>2.7</v>
      </c>
      <c r="L4511" s="7">
        <v>3</v>
      </c>
    </row>
    <row r="4512" spans="1:12" ht="12.75">
      <c r="A4512" s="1">
        <f t="shared" si="130"/>
        <v>37010</v>
      </c>
      <c r="B4512" s="61" t="s">
        <v>3093</v>
      </c>
      <c r="C4512" s="7">
        <v>0.18</v>
      </c>
      <c r="D4512" s="7">
        <v>0.36</v>
      </c>
      <c r="E4512" s="7">
        <v>0.54</v>
      </c>
      <c r="F4512" s="7">
        <v>0.72</v>
      </c>
      <c r="G4512" s="7">
        <v>0.89999999999999991</v>
      </c>
      <c r="H4512" s="7">
        <v>1.08</v>
      </c>
      <c r="I4512" s="7">
        <v>1.26</v>
      </c>
      <c r="J4512" s="7">
        <v>1.44</v>
      </c>
      <c r="K4512" s="7">
        <v>1.62</v>
      </c>
      <c r="L4512" s="7">
        <v>1.7999999999999998</v>
      </c>
    </row>
    <row r="4513" spans="1:12" ht="12.75">
      <c r="A4513" s="1">
        <f t="shared" si="130"/>
        <v>37011</v>
      </c>
      <c r="B4513" s="61" t="s">
        <v>3094</v>
      </c>
      <c r="C4513" s="7">
        <v>0.22499999999999998</v>
      </c>
      <c r="D4513" s="7">
        <v>0.44999999999999996</v>
      </c>
      <c r="E4513" s="7">
        <v>0.67500000000000004</v>
      </c>
      <c r="F4513" s="7">
        <v>0.89999999999999991</v>
      </c>
      <c r="G4513" s="7">
        <v>1.125</v>
      </c>
      <c r="H4513" s="7">
        <v>1.35</v>
      </c>
      <c r="I4513" s="7">
        <v>1.5750000000000002</v>
      </c>
      <c r="J4513" s="7">
        <v>1.7999999999999998</v>
      </c>
      <c r="K4513" s="7">
        <v>2.0250000000000004</v>
      </c>
      <c r="L4513" s="7">
        <v>2.25</v>
      </c>
    </row>
    <row r="4514" spans="1:12" ht="12.75">
      <c r="A4514" s="1">
        <f t="shared" si="130"/>
        <v>37012</v>
      </c>
      <c r="B4514" s="61" t="s">
        <v>3095</v>
      </c>
      <c r="C4514" s="7">
        <v>0.15000000000000002</v>
      </c>
      <c r="D4514" s="7">
        <v>0.30000000000000004</v>
      </c>
      <c r="E4514" s="7">
        <v>0.44999999999999996</v>
      </c>
      <c r="F4514" s="7">
        <v>0.60000000000000009</v>
      </c>
      <c r="G4514" s="7">
        <v>0.75</v>
      </c>
      <c r="H4514" s="7">
        <v>0.89999999999999991</v>
      </c>
      <c r="I4514" s="7">
        <v>1.0499999999999998</v>
      </c>
      <c r="J4514" s="7">
        <v>1.2000000000000002</v>
      </c>
      <c r="K4514" s="7">
        <v>1.35</v>
      </c>
      <c r="L4514" s="7">
        <v>1.5</v>
      </c>
    </row>
    <row r="4515" spans="1:12" ht="12.75">
      <c r="A4515" s="1">
        <f t="shared" si="130"/>
        <v>37013</v>
      </c>
      <c r="B4515" s="61" t="s">
        <v>3096</v>
      </c>
      <c r="C4515" s="7">
        <v>0.15000000000000002</v>
      </c>
      <c r="D4515" s="7">
        <v>0.30000000000000004</v>
      </c>
      <c r="E4515" s="7">
        <v>0.44999999999999996</v>
      </c>
      <c r="F4515" s="7">
        <v>0.60000000000000009</v>
      </c>
      <c r="G4515" s="7">
        <v>0.75</v>
      </c>
      <c r="H4515" s="7">
        <v>0.89999999999999991</v>
      </c>
      <c r="I4515" s="7">
        <v>1.0499999999999998</v>
      </c>
      <c r="J4515" s="7">
        <v>1.2000000000000002</v>
      </c>
      <c r="K4515" s="7">
        <v>1.35</v>
      </c>
      <c r="L4515" s="7">
        <v>1.5</v>
      </c>
    </row>
    <row r="4516" spans="1:12" ht="12.75">
      <c r="A4516" s="1">
        <f t="shared" si="130"/>
        <v>37014</v>
      </c>
      <c r="B4516" s="61" t="s">
        <v>3097</v>
      </c>
      <c r="C4516" s="7">
        <v>0.16500000000000001</v>
      </c>
      <c r="D4516" s="7">
        <v>0.33</v>
      </c>
      <c r="E4516" s="7">
        <v>0.495</v>
      </c>
      <c r="F4516" s="7">
        <v>0.66</v>
      </c>
      <c r="G4516" s="7">
        <v>0.82500000000000007</v>
      </c>
      <c r="H4516" s="7">
        <v>0.99</v>
      </c>
      <c r="I4516" s="7">
        <v>1.155</v>
      </c>
      <c r="J4516" s="7">
        <v>1.32</v>
      </c>
      <c r="K4516" s="7">
        <v>1.4849999999999999</v>
      </c>
      <c r="L4516" s="7">
        <v>1.6500000000000001</v>
      </c>
    </row>
    <row r="4517" spans="1:12" ht="25.5">
      <c r="A4517" s="1">
        <f>A4516+1</f>
        <v>37015</v>
      </c>
      <c r="B4517" s="61" t="s">
        <v>3098</v>
      </c>
      <c r="C4517" s="7">
        <v>0.15000000000000002</v>
      </c>
      <c r="D4517" s="7">
        <v>0.30000000000000004</v>
      </c>
      <c r="E4517" s="7">
        <v>0.44999999999999996</v>
      </c>
      <c r="F4517" s="7">
        <v>0.60000000000000009</v>
      </c>
      <c r="G4517" s="7">
        <v>0.75</v>
      </c>
      <c r="H4517" s="7">
        <v>0.89999999999999991</v>
      </c>
      <c r="I4517" s="7">
        <v>1.0499999999999998</v>
      </c>
      <c r="J4517" s="7">
        <v>1.2000000000000002</v>
      </c>
      <c r="K4517" s="7">
        <v>1.35</v>
      </c>
      <c r="L4517" s="7">
        <v>1.5</v>
      </c>
    </row>
    <row r="4518" spans="1:12" ht="12.75">
      <c r="A4518" s="1">
        <f t="shared" ref="A4518:A4581" si="131">A4517+1</f>
        <v>37016</v>
      </c>
      <c r="B4518" s="61" t="s">
        <v>3099</v>
      </c>
      <c r="C4518" s="7">
        <v>0.15000000000000002</v>
      </c>
      <c r="D4518" s="7">
        <v>0.30000000000000004</v>
      </c>
      <c r="E4518" s="7">
        <v>0.44999999999999996</v>
      </c>
      <c r="F4518" s="7">
        <v>0.60000000000000009</v>
      </c>
      <c r="G4518" s="7">
        <v>0.75</v>
      </c>
      <c r="H4518" s="7">
        <v>0.89999999999999991</v>
      </c>
      <c r="I4518" s="7">
        <v>1.0499999999999998</v>
      </c>
      <c r="J4518" s="7">
        <v>1.2000000000000002</v>
      </c>
      <c r="K4518" s="7">
        <v>1.35</v>
      </c>
      <c r="L4518" s="7">
        <v>1.5</v>
      </c>
    </row>
    <row r="4519" spans="1:12" ht="12.75">
      <c r="A4519" s="1">
        <f t="shared" si="131"/>
        <v>37017</v>
      </c>
      <c r="B4519" s="61" t="s">
        <v>3100</v>
      </c>
      <c r="C4519" s="7">
        <v>0.06</v>
      </c>
      <c r="D4519" s="7">
        <v>0.12</v>
      </c>
      <c r="E4519" s="7">
        <v>0.18</v>
      </c>
      <c r="F4519" s="7">
        <v>0.24</v>
      </c>
      <c r="G4519" s="7">
        <v>0.30000000000000004</v>
      </c>
      <c r="H4519" s="7">
        <v>0.36</v>
      </c>
      <c r="I4519" s="7">
        <v>0.42000000000000004</v>
      </c>
      <c r="J4519" s="7">
        <v>0.48</v>
      </c>
      <c r="K4519" s="7">
        <v>0.54</v>
      </c>
      <c r="L4519" s="7">
        <v>0.60000000000000009</v>
      </c>
    </row>
    <row r="4520" spans="1:12" ht="12.75">
      <c r="A4520" s="1">
        <f t="shared" si="131"/>
        <v>37018</v>
      </c>
      <c r="B4520" s="61" t="s">
        <v>3101</v>
      </c>
      <c r="C4520" s="7">
        <v>7.5</v>
      </c>
      <c r="D4520" s="7">
        <v>15</v>
      </c>
      <c r="E4520" s="7">
        <v>22.5</v>
      </c>
      <c r="F4520" s="7">
        <v>30</v>
      </c>
      <c r="G4520" s="7">
        <v>37.5</v>
      </c>
      <c r="H4520" s="7">
        <v>45</v>
      </c>
      <c r="I4520" s="7">
        <v>52.5</v>
      </c>
      <c r="J4520" s="7">
        <v>60</v>
      </c>
      <c r="K4520" s="7">
        <v>67.5</v>
      </c>
      <c r="L4520" s="7">
        <v>75</v>
      </c>
    </row>
    <row r="4521" spans="1:12" ht="12.75">
      <c r="A4521" s="1">
        <f t="shared" si="131"/>
        <v>37019</v>
      </c>
      <c r="B4521" s="61" t="s">
        <v>3102</v>
      </c>
      <c r="C4521" s="7">
        <v>1.6500000000000001</v>
      </c>
      <c r="D4521" s="7">
        <v>3.3000000000000003</v>
      </c>
      <c r="E4521" s="7">
        <v>4.9499999999999993</v>
      </c>
      <c r="F4521" s="7">
        <v>6.6000000000000005</v>
      </c>
      <c r="G4521" s="7">
        <v>8.25</v>
      </c>
      <c r="H4521" s="7">
        <v>9.8999999999999986</v>
      </c>
      <c r="I4521" s="7">
        <v>11.55</v>
      </c>
      <c r="J4521" s="7">
        <v>13.200000000000001</v>
      </c>
      <c r="K4521" s="7">
        <v>14.850000000000001</v>
      </c>
      <c r="L4521" s="7">
        <v>16.5</v>
      </c>
    </row>
    <row r="4522" spans="1:12" ht="12.75">
      <c r="A4522" s="1">
        <f t="shared" si="131"/>
        <v>37020</v>
      </c>
      <c r="B4522" s="61" t="s">
        <v>3103</v>
      </c>
      <c r="C4522" s="7">
        <v>1.9650000000000001</v>
      </c>
      <c r="D4522" s="7">
        <v>3.93</v>
      </c>
      <c r="E4522" s="7">
        <v>5.8950000000000005</v>
      </c>
      <c r="F4522" s="7">
        <v>7.86</v>
      </c>
      <c r="G4522" s="7">
        <v>9.8249999999999993</v>
      </c>
      <c r="H4522" s="7">
        <v>11.790000000000001</v>
      </c>
      <c r="I4522" s="7">
        <v>13.754999999999999</v>
      </c>
      <c r="J4522" s="7">
        <v>15.72</v>
      </c>
      <c r="K4522" s="7">
        <v>17.684999999999999</v>
      </c>
      <c r="L4522" s="7">
        <v>19.649999999999999</v>
      </c>
    </row>
    <row r="4523" spans="1:12" ht="12.75">
      <c r="A4523" s="1">
        <f t="shared" si="131"/>
        <v>37021</v>
      </c>
      <c r="B4523" s="61" t="s">
        <v>3104</v>
      </c>
      <c r="C4523" s="7">
        <v>0.15000000000000002</v>
      </c>
      <c r="D4523" s="7">
        <v>0.30000000000000004</v>
      </c>
      <c r="E4523" s="7">
        <v>0.44999999999999996</v>
      </c>
      <c r="F4523" s="7">
        <v>0.60000000000000009</v>
      </c>
      <c r="G4523" s="7">
        <v>0.75</v>
      </c>
      <c r="H4523" s="7">
        <v>0.89999999999999991</v>
      </c>
      <c r="I4523" s="7">
        <v>1.0499999999999998</v>
      </c>
      <c r="J4523" s="7">
        <v>1.2000000000000002</v>
      </c>
      <c r="K4523" s="7">
        <v>1.35</v>
      </c>
      <c r="L4523" s="7">
        <v>1.5</v>
      </c>
    </row>
    <row r="4524" spans="1:12" ht="12.75">
      <c r="A4524" s="1">
        <f t="shared" si="131"/>
        <v>37022</v>
      </c>
      <c r="B4524" s="61" t="s">
        <v>3105</v>
      </c>
      <c r="C4524" s="7">
        <v>7.5000000000000011E-2</v>
      </c>
      <c r="D4524" s="7">
        <v>0.15000000000000002</v>
      </c>
      <c r="E4524" s="7">
        <v>0.22499999999999998</v>
      </c>
      <c r="F4524" s="7">
        <v>0.30000000000000004</v>
      </c>
      <c r="G4524" s="7">
        <v>0.375</v>
      </c>
      <c r="H4524" s="7">
        <v>0.44999999999999996</v>
      </c>
      <c r="I4524" s="7">
        <v>0.52499999999999991</v>
      </c>
      <c r="J4524" s="7">
        <v>0.60000000000000009</v>
      </c>
      <c r="K4524" s="7">
        <v>0.67500000000000004</v>
      </c>
      <c r="L4524" s="7">
        <v>0.75</v>
      </c>
    </row>
    <row r="4525" spans="1:12" ht="12.75">
      <c r="A4525" s="1">
        <f t="shared" si="131"/>
        <v>37023</v>
      </c>
      <c r="B4525" s="61" t="s">
        <v>3106</v>
      </c>
      <c r="C4525" s="7">
        <v>0.30000000000000004</v>
      </c>
      <c r="D4525" s="7">
        <v>0.60000000000000009</v>
      </c>
      <c r="E4525" s="7">
        <v>0.89999999999999991</v>
      </c>
      <c r="F4525" s="7">
        <v>1.2000000000000002</v>
      </c>
      <c r="G4525" s="7">
        <v>1.5</v>
      </c>
      <c r="H4525" s="7">
        <v>1.7999999999999998</v>
      </c>
      <c r="I4525" s="7">
        <v>2.0999999999999996</v>
      </c>
      <c r="J4525" s="7">
        <v>2.4000000000000004</v>
      </c>
      <c r="K4525" s="7">
        <v>2.7</v>
      </c>
      <c r="L4525" s="7">
        <v>3</v>
      </c>
    </row>
    <row r="4526" spans="1:12" ht="12.75">
      <c r="A4526" s="1">
        <f t="shared" si="131"/>
        <v>37024</v>
      </c>
      <c r="B4526" s="61" t="s">
        <v>3107</v>
      </c>
      <c r="C4526" s="7">
        <v>0.09</v>
      </c>
      <c r="D4526" s="7">
        <v>0.18</v>
      </c>
      <c r="E4526" s="7">
        <v>0.27</v>
      </c>
      <c r="F4526" s="7">
        <v>0.36</v>
      </c>
      <c r="G4526" s="7">
        <v>0.44999999999999996</v>
      </c>
      <c r="H4526" s="7">
        <v>0.54</v>
      </c>
      <c r="I4526" s="7">
        <v>0.63</v>
      </c>
      <c r="J4526" s="7">
        <v>0.72</v>
      </c>
      <c r="K4526" s="7">
        <v>0.81</v>
      </c>
      <c r="L4526" s="7">
        <v>0.89999999999999991</v>
      </c>
    </row>
    <row r="4527" spans="1:12" ht="12.75">
      <c r="A4527" s="1">
        <f t="shared" si="131"/>
        <v>37025</v>
      </c>
      <c r="B4527" s="61" t="s">
        <v>3108</v>
      </c>
      <c r="C4527" s="7">
        <v>0.30000000000000004</v>
      </c>
      <c r="D4527" s="7">
        <v>0.60000000000000009</v>
      </c>
      <c r="E4527" s="7">
        <v>0.89999999999999991</v>
      </c>
      <c r="F4527" s="7">
        <v>1.2000000000000002</v>
      </c>
      <c r="G4527" s="7">
        <v>1.5</v>
      </c>
      <c r="H4527" s="7">
        <v>1.7999999999999998</v>
      </c>
      <c r="I4527" s="7">
        <v>2.0999999999999996</v>
      </c>
      <c r="J4527" s="7">
        <v>2.4000000000000004</v>
      </c>
      <c r="K4527" s="7">
        <v>2.7</v>
      </c>
      <c r="L4527" s="7">
        <v>3</v>
      </c>
    </row>
    <row r="4528" spans="1:12" ht="12.75">
      <c r="A4528" s="1">
        <f t="shared" si="131"/>
        <v>37026</v>
      </c>
      <c r="B4528" s="61" t="s">
        <v>3109</v>
      </c>
      <c r="C4528" s="7">
        <v>4.6649999999999997E-2</v>
      </c>
      <c r="D4528" s="7">
        <v>9.3299999999999994E-2</v>
      </c>
      <c r="E4528" s="7">
        <v>0.13994999999999999</v>
      </c>
      <c r="F4528" s="7">
        <v>0.18659999999999999</v>
      </c>
      <c r="G4528" s="7">
        <v>0.23325000000000001</v>
      </c>
      <c r="H4528" s="7">
        <v>0.27989999999999998</v>
      </c>
      <c r="I4528" s="7">
        <v>0.32655000000000001</v>
      </c>
      <c r="J4528" s="7">
        <v>0.37319999999999998</v>
      </c>
      <c r="K4528" s="7">
        <v>0.41984999999999995</v>
      </c>
      <c r="L4528" s="7">
        <v>0.46650000000000003</v>
      </c>
    </row>
    <row r="4529" spans="1:12" ht="12.75">
      <c r="A4529" s="1">
        <f t="shared" si="131"/>
        <v>37027</v>
      </c>
      <c r="B4529" s="61" t="s">
        <v>3110</v>
      </c>
      <c r="C4529" s="7">
        <v>0.15000000000000002</v>
      </c>
      <c r="D4529" s="7">
        <v>0.30000000000000004</v>
      </c>
      <c r="E4529" s="7">
        <v>0.44999999999999996</v>
      </c>
      <c r="F4529" s="7">
        <v>0.60000000000000009</v>
      </c>
      <c r="G4529" s="7">
        <v>0.75</v>
      </c>
      <c r="H4529" s="7">
        <v>0.89999999999999991</v>
      </c>
      <c r="I4529" s="7">
        <v>1.0499999999999998</v>
      </c>
      <c r="J4529" s="7">
        <v>1.2000000000000002</v>
      </c>
      <c r="K4529" s="7">
        <v>1.35</v>
      </c>
      <c r="L4529" s="7">
        <v>1.5</v>
      </c>
    </row>
    <row r="4530" spans="1:12" ht="12.75">
      <c r="A4530" s="1">
        <f t="shared" si="131"/>
        <v>37028</v>
      </c>
      <c r="B4530" s="61" t="s">
        <v>3111</v>
      </c>
      <c r="C4530" s="7">
        <v>0.15000000000000002</v>
      </c>
      <c r="D4530" s="7">
        <v>0.30000000000000004</v>
      </c>
      <c r="E4530" s="7">
        <v>0.44999999999999996</v>
      </c>
      <c r="F4530" s="7">
        <v>0.60000000000000009</v>
      </c>
      <c r="G4530" s="7">
        <v>0.75</v>
      </c>
      <c r="H4530" s="7">
        <v>0.89999999999999991</v>
      </c>
      <c r="I4530" s="7">
        <v>1.0499999999999998</v>
      </c>
      <c r="J4530" s="7">
        <v>1.2000000000000002</v>
      </c>
      <c r="K4530" s="7">
        <v>1.35</v>
      </c>
      <c r="L4530" s="7">
        <v>1.5</v>
      </c>
    </row>
    <row r="4531" spans="1:12" ht="12.75">
      <c r="A4531" s="1">
        <f t="shared" si="131"/>
        <v>37029</v>
      </c>
      <c r="B4531" s="61" t="s">
        <v>3045</v>
      </c>
      <c r="C4531" s="7">
        <v>0.06</v>
      </c>
      <c r="D4531" s="7">
        <v>0.12</v>
      </c>
      <c r="E4531" s="7">
        <v>0.18</v>
      </c>
      <c r="F4531" s="7">
        <v>0.24</v>
      </c>
      <c r="G4531" s="7">
        <v>0.30000000000000004</v>
      </c>
      <c r="H4531" s="7">
        <v>0.36</v>
      </c>
      <c r="I4531" s="7">
        <v>0.42000000000000004</v>
      </c>
      <c r="J4531" s="7">
        <v>0.48</v>
      </c>
      <c r="K4531" s="7">
        <v>0.54</v>
      </c>
      <c r="L4531" s="7">
        <v>0.60000000000000009</v>
      </c>
    </row>
    <row r="4532" spans="1:12" ht="12.75">
      <c r="A4532" s="1">
        <f t="shared" si="131"/>
        <v>37030</v>
      </c>
      <c r="B4532" s="61" t="s">
        <v>3045</v>
      </c>
      <c r="C4532" s="7">
        <v>0.09</v>
      </c>
      <c r="D4532" s="7">
        <v>0.18</v>
      </c>
      <c r="E4532" s="7">
        <v>0.27</v>
      </c>
      <c r="F4532" s="7">
        <v>0.36</v>
      </c>
      <c r="G4532" s="7">
        <v>0.44999999999999996</v>
      </c>
      <c r="H4532" s="7">
        <v>0.54</v>
      </c>
      <c r="I4532" s="7">
        <v>0.63</v>
      </c>
      <c r="J4532" s="7">
        <v>0.72</v>
      </c>
      <c r="K4532" s="7">
        <v>0.81</v>
      </c>
      <c r="L4532" s="7">
        <v>0.89999999999999991</v>
      </c>
    </row>
    <row r="4533" spans="1:12" ht="12.75">
      <c r="A4533" s="1">
        <f t="shared" si="131"/>
        <v>37031</v>
      </c>
      <c r="B4533" s="61" t="s">
        <v>3046</v>
      </c>
      <c r="C4533" s="7">
        <v>0.21000000000000002</v>
      </c>
      <c r="D4533" s="7">
        <v>0.42000000000000004</v>
      </c>
      <c r="E4533" s="7">
        <v>0.63</v>
      </c>
      <c r="F4533" s="7">
        <v>0.84000000000000008</v>
      </c>
      <c r="G4533" s="7">
        <v>1.0499999999999998</v>
      </c>
      <c r="H4533" s="7">
        <v>1.26</v>
      </c>
      <c r="I4533" s="7">
        <v>1.47</v>
      </c>
      <c r="J4533" s="7">
        <v>1.6800000000000002</v>
      </c>
      <c r="K4533" s="7">
        <v>1.8900000000000001</v>
      </c>
      <c r="L4533" s="7">
        <v>2.0999999999999996</v>
      </c>
    </row>
    <row r="4534" spans="1:12" ht="12.75">
      <c r="A4534" s="1">
        <f t="shared" si="131"/>
        <v>37032</v>
      </c>
      <c r="B4534" s="61" t="s">
        <v>3046</v>
      </c>
      <c r="C4534" s="7">
        <v>4.5000000000000005E-3</v>
      </c>
      <c r="D4534" s="7">
        <v>9.0000000000000011E-3</v>
      </c>
      <c r="E4534" s="7">
        <v>1.3499999999999998E-2</v>
      </c>
      <c r="F4534" s="7">
        <v>1.8000000000000002E-2</v>
      </c>
      <c r="G4534" s="7">
        <v>2.2499999999999999E-2</v>
      </c>
      <c r="H4534" s="7">
        <v>2.6999999999999996E-2</v>
      </c>
      <c r="I4534" s="7">
        <v>3.15E-2</v>
      </c>
      <c r="J4534" s="7">
        <v>3.6000000000000004E-2</v>
      </c>
      <c r="K4534" s="7">
        <v>4.0500000000000001E-2</v>
      </c>
      <c r="L4534" s="7">
        <v>4.4999999999999998E-2</v>
      </c>
    </row>
    <row r="4535" spans="1:12" ht="12.75">
      <c r="A4535" s="1">
        <f t="shared" si="131"/>
        <v>37033</v>
      </c>
      <c r="B4535" s="61" t="s">
        <v>3048</v>
      </c>
      <c r="C4535" s="7">
        <v>0.30000000000000004</v>
      </c>
      <c r="D4535" s="7">
        <v>0.60000000000000009</v>
      </c>
      <c r="E4535" s="7">
        <v>0.89999999999999991</v>
      </c>
      <c r="F4535" s="7">
        <v>1.2000000000000002</v>
      </c>
      <c r="G4535" s="7">
        <v>1.5</v>
      </c>
      <c r="H4535" s="7">
        <v>1.7999999999999998</v>
      </c>
      <c r="I4535" s="7">
        <v>2.0999999999999996</v>
      </c>
      <c r="J4535" s="7">
        <v>2.4000000000000004</v>
      </c>
      <c r="K4535" s="7">
        <v>2.7</v>
      </c>
      <c r="L4535" s="7">
        <v>3</v>
      </c>
    </row>
    <row r="4536" spans="1:12" ht="12.75">
      <c r="A4536" s="1">
        <f t="shared" si="131"/>
        <v>37034</v>
      </c>
      <c r="B4536" s="61" t="s">
        <v>3112</v>
      </c>
      <c r="C4536" s="7">
        <v>0.44999999999999996</v>
      </c>
      <c r="D4536" s="7">
        <v>0.89999999999999991</v>
      </c>
      <c r="E4536" s="7">
        <v>1.35</v>
      </c>
      <c r="F4536" s="7">
        <v>1.7999999999999998</v>
      </c>
      <c r="G4536" s="7">
        <v>2.25</v>
      </c>
      <c r="H4536" s="7">
        <v>2.7</v>
      </c>
      <c r="I4536" s="7">
        <v>3.1500000000000004</v>
      </c>
      <c r="J4536" s="7">
        <v>3.5999999999999996</v>
      </c>
      <c r="K4536" s="7">
        <v>4.0500000000000007</v>
      </c>
      <c r="L4536" s="7">
        <v>4.5</v>
      </c>
    </row>
    <row r="4537" spans="1:12" ht="12.75">
      <c r="A4537" s="1">
        <f t="shared" si="131"/>
        <v>37035</v>
      </c>
      <c r="B4537" s="61" t="s">
        <v>3113</v>
      </c>
      <c r="C4537" s="7">
        <v>0.15000000000000002</v>
      </c>
      <c r="D4537" s="7">
        <v>0.30000000000000004</v>
      </c>
      <c r="E4537" s="7">
        <v>0.44999999999999996</v>
      </c>
      <c r="F4537" s="7">
        <v>0.60000000000000009</v>
      </c>
      <c r="G4537" s="7">
        <v>0.75</v>
      </c>
      <c r="H4537" s="7">
        <v>0.89999999999999991</v>
      </c>
      <c r="I4537" s="7">
        <v>1.0499999999999998</v>
      </c>
      <c r="J4537" s="7">
        <v>1.2000000000000002</v>
      </c>
      <c r="K4537" s="7">
        <v>1.35</v>
      </c>
      <c r="L4537" s="7">
        <v>1.5</v>
      </c>
    </row>
    <row r="4538" spans="1:12" ht="12.75">
      <c r="A4538" s="1">
        <f t="shared" si="131"/>
        <v>37036</v>
      </c>
      <c r="B4538" s="61" t="s">
        <v>3051</v>
      </c>
      <c r="C4538" s="7">
        <v>7.5000000000000011E-2</v>
      </c>
      <c r="D4538" s="7">
        <v>0.15000000000000002</v>
      </c>
      <c r="E4538" s="7">
        <v>0.22499999999999998</v>
      </c>
      <c r="F4538" s="7">
        <v>0.30000000000000004</v>
      </c>
      <c r="G4538" s="7">
        <v>0.375</v>
      </c>
      <c r="H4538" s="7">
        <v>0.44999999999999996</v>
      </c>
      <c r="I4538" s="7">
        <v>0.52499999999999991</v>
      </c>
      <c r="J4538" s="7">
        <v>0.60000000000000009</v>
      </c>
      <c r="K4538" s="7">
        <v>0.67500000000000004</v>
      </c>
      <c r="L4538" s="7">
        <v>0.75</v>
      </c>
    </row>
    <row r="4539" spans="1:12" ht="12.75">
      <c r="A4539" s="1">
        <f t="shared" si="131"/>
        <v>37037</v>
      </c>
      <c r="B4539" s="61" t="s">
        <v>3114</v>
      </c>
      <c r="C4539" s="7">
        <v>0.24</v>
      </c>
      <c r="D4539" s="7">
        <v>0.48</v>
      </c>
      <c r="E4539" s="7">
        <v>0.72</v>
      </c>
      <c r="F4539" s="7">
        <v>0.96</v>
      </c>
      <c r="G4539" s="7">
        <v>1.2000000000000002</v>
      </c>
      <c r="H4539" s="7">
        <v>1.44</v>
      </c>
      <c r="I4539" s="7">
        <v>1.6800000000000002</v>
      </c>
      <c r="J4539" s="7">
        <v>1.92</v>
      </c>
      <c r="K4539" s="7">
        <v>2.16</v>
      </c>
      <c r="L4539" s="7">
        <v>2.4000000000000004</v>
      </c>
    </row>
    <row r="4540" spans="1:12" ht="12.75">
      <c r="A4540" s="1">
        <f t="shared" si="131"/>
        <v>37038</v>
      </c>
      <c r="B4540" s="61" t="s">
        <v>3056</v>
      </c>
      <c r="C4540" s="7">
        <v>1.4999999999999999E-2</v>
      </c>
      <c r="D4540" s="7">
        <v>0.03</v>
      </c>
      <c r="E4540" s="7">
        <v>4.4999999999999998E-2</v>
      </c>
      <c r="F4540" s="7">
        <v>0.06</v>
      </c>
      <c r="G4540" s="7">
        <v>7.5000000000000011E-2</v>
      </c>
      <c r="H4540" s="7">
        <v>0.09</v>
      </c>
      <c r="I4540" s="7">
        <v>0.10500000000000001</v>
      </c>
      <c r="J4540" s="7">
        <v>0.12</v>
      </c>
      <c r="K4540" s="7">
        <v>0.13500000000000001</v>
      </c>
      <c r="L4540" s="7">
        <v>0.15000000000000002</v>
      </c>
    </row>
    <row r="4541" spans="1:12" ht="12.75">
      <c r="A4541" s="1">
        <f t="shared" si="131"/>
        <v>37039</v>
      </c>
      <c r="B4541" s="61" t="s">
        <v>3056</v>
      </c>
      <c r="C4541" s="7">
        <v>0.03</v>
      </c>
      <c r="D4541" s="7">
        <v>0.06</v>
      </c>
      <c r="E4541" s="7">
        <v>0.09</v>
      </c>
      <c r="F4541" s="7">
        <v>0.12</v>
      </c>
      <c r="G4541" s="7">
        <v>0.15000000000000002</v>
      </c>
      <c r="H4541" s="7">
        <v>0.18</v>
      </c>
      <c r="I4541" s="7">
        <v>0.21000000000000002</v>
      </c>
      <c r="J4541" s="7">
        <v>0.24</v>
      </c>
      <c r="K4541" s="7">
        <v>0.27</v>
      </c>
      <c r="L4541" s="7">
        <v>0.30000000000000004</v>
      </c>
    </row>
    <row r="4542" spans="1:12" ht="12.75">
      <c r="A4542" s="1">
        <f t="shared" si="131"/>
        <v>37040</v>
      </c>
      <c r="B4542" s="61" t="s">
        <v>3115</v>
      </c>
      <c r="C4542" s="7">
        <v>0.22499999999999998</v>
      </c>
      <c r="D4542" s="7">
        <v>0.44999999999999996</v>
      </c>
      <c r="E4542" s="7">
        <v>0.67500000000000004</v>
      </c>
      <c r="F4542" s="7">
        <v>0.89999999999999991</v>
      </c>
      <c r="G4542" s="7">
        <v>1.125</v>
      </c>
      <c r="H4542" s="7">
        <v>1.35</v>
      </c>
      <c r="I4542" s="7">
        <v>1.5750000000000002</v>
      </c>
      <c r="J4542" s="7">
        <v>1.7999999999999998</v>
      </c>
      <c r="K4542" s="7">
        <v>2.0250000000000004</v>
      </c>
      <c r="L4542" s="7">
        <v>2.25</v>
      </c>
    </row>
    <row r="4543" spans="1:12" ht="12.75">
      <c r="A4543" s="1">
        <f t="shared" si="131"/>
        <v>37041</v>
      </c>
      <c r="B4543" s="61" t="s">
        <v>3116</v>
      </c>
      <c r="C4543" s="7">
        <v>6.0000000000000001E-3</v>
      </c>
      <c r="D4543" s="7">
        <v>1.2E-2</v>
      </c>
      <c r="E4543" s="7">
        <v>1.8000000000000002E-2</v>
      </c>
      <c r="F4543" s="7">
        <v>2.4E-2</v>
      </c>
      <c r="G4543" s="7">
        <v>0.03</v>
      </c>
      <c r="H4543" s="7">
        <v>3.6000000000000004E-2</v>
      </c>
      <c r="I4543" s="7">
        <v>4.2000000000000003E-2</v>
      </c>
      <c r="J4543" s="7">
        <v>4.8000000000000001E-2</v>
      </c>
      <c r="K4543" s="7">
        <v>5.3999999999999992E-2</v>
      </c>
      <c r="L4543" s="7">
        <v>0.06</v>
      </c>
    </row>
    <row r="4544" spans="1:12" ht="12.75">
      <c r="A4544" s="1">
        <f t="shared" si="131"/>
        <v>37042</v>
      </c>
      <c r="B4544" s="61" t="s">
        <v>3116</v>
      </c>
      <c r="C4544" s="7">
        <v>0.15000000000000002</v>
      </c>
      <c r="D4544" s="7">
        <v>0.30000000000000004</v>
      </c>
      <c r="E4544" s="7">
        <v>0.44999999999999996</v>
      </c>
      <c r="F4544" s="7">
        <v>0.60000000000000009</v>
      </c>
      <c r="G4544" s="7">
        <v>0.75</v>
      </c>
      <c r="H4544" s="7">
        <v>0.89999999999999991</v>
      </c>
      <c r="I4544" s="7">
        <v>1.0499999999999998</v>
      </c>
      <c r="J4544" s="7">
        <v>1.2000000000000002</v>
      </c>
      <c r="K4544" s="7">
        <v>1.35</v>
      </c>
      <c r="L4544" s="7">
        <v>1.5</v>
      </c>
    </row>
    <row r="4545" spans="1:12" ht="12.75">
      <c r="A4545" s="1">
        <f t="shared" si="131"/>
        <v>37043</v>
      </c>
      <c r="B4545" s="61" t="s">
        <v>3116</v>
      </c>
      <c r="C4545" s="7">
        <v>0.09</v>
      </c>
      <c r="D4545" s="7">
        <v>0.18</v>
      </c>
      <c r="E4545" s="7">
        <v>0.27</v>
      </c>
      <c r="F4545" s="7">
        <v>0.36</v>
      </c>
      <c r="G4545" s="7">
        <v>0.44999999999999996</v>
      </c>
      <c r="H4545" s="7">
        <v>0.54</v>
      </c>
      <c r="I4545" s="7">
        <v>0.63</v>
      </c>
      <c r="J4545" s="7">
        <v>0.72</v>
      </c>
      <c r="K4545" s="7">
        <v>0.81</v>
      </c>
      <c r="L4545" s="7">
        <v>0.89999999999999991</v>
      </c>
    </row>
    <row r="4546" spans="1:12" ht="12.75">
      <c r="A4546" s="1">
        <f t="shared" si="131"/>
        <v>37044</v>
      </c>
      <c r="B4546" s="61" t="s">
        <v>3117</v>
      </c>
      <c r="C4546" s="7">
        <v>0.15000000000000002</v>
      </c>
      <c r="D4546" s="7">
        <v>0.30000000000000004</v>
      </c>
      <c r="E4546" s="7">
        <v>0.44999999999999996</v>
      </c>
      <c r="F4546" s="7">
        <v>0.60000000000000009</v>
      </c>
      <c r="G4546" s="7">
        <v>0.75</v>
      </c>
      <c r="H4546" s="7">
        <v>0.89999999999999991</v>
      </c>
      <c r="I4546" s="7">
        <v>1.0499999999999998</v>
      </c>
      <c r="J4546" s="7">
        <v>1.2000000000000002</v>
      </c>
      <c r="K4546" s="7">
        <v>1.35</v>
      </c>
      <c r="L4546" s="7">
        <v>1.5</v>
      </c>
    </row>
    <row r="4547" spans="1:12" ht="12.75">
      <c r="A4547" s="1">
        <f t="shared" si="131"/>
        <v>37045</v>
      </c>
      <c r="B4547" s="61" t="s">
        <v>3117</v>
      </c>
      <c r="C4547" s="7">
        <v>0.06</v>
      </c>
      <c r="D4547" s="7">
        <v>0.12</v>
      </c>
      <c r="E4547" s="7">
        <v>0.18</v>
      </c>
      <c r="F4547" s="7">
        <v>0.24</v>
      </c>
      <c r="G4547" s="7">
        <v>0.30000000000000004</v>
      </c>
      <c r="H4547" s="7">
        <v>0.36</v>
      </c>
      <c r="I4547" s="7">
        <v>0.42000000000000004</v>
      </c>
      <c r="J4547" s="7">
        <v>0.48</v>
      </c>
      <c r="K4547" s="7">
        <v>0.54</v>
      </c>
      <c r="L4547" s="7">
        <v>0.60000000000000009</v>
      </c>
    </row>
    <row r="4548" spans="1:12" ht="12.75">
      <c r="A4548" s="1">
        <f t="shared" si="131"/>
        <v>37046</v>
      </c>
      <c r="B4548" s="61" t="s">
        <v>3073</v>
      </c>
      <c r="C4548" s="7">
        <v>1.4999999999999999E-2</v>
      </c>
      <c r="D4548" s="7">
        <v>0.03</v>
      </c>
      <c r="E4548" s="7">
        <v>4.4999999999999998E-2</v>
      </c>
      <c r="F4548" s="7">
        <v>0.06</v>
      </c>
      <c r="G4548" s="7">
        <v>7.5000000000000011E-2</v>
      </c>
      <c r="H4548" s="7">
        <v>0.09</v>
      </c>
      <c r="I4548" s="7">
        <v>0.10500000000000001</v>
      </c>
      <c r="J4548" s="7">
        <v>0.12</v>
      </c>
      <c r="K4548" s="7">
        <v>0.13500000000000001</v>
      </c>
      <c r="L4548" s="7">
        <v>0.15000000000000002</v>
      </c>
    </row>
    <row r="4549" spans="1:12" ht="12.75">
      <c r="A4549" s="1">
        <f t="shared" si="131"/>
        <v>37047</v>
      </c>
      <c r="B4549" s="61" t="s">
        <v>3076</v>
      </c>
      <c r="C4549" s="7">
        <v>7.5000000000000011E-2</v>
      </c>
      <c r="D4549" s="7">
        <v>0.15000000000000002</v>
      </c>
      <c r="E4549" s="7">
        <v>0.22499999999999998</v>
      </c>
      <c r="F4549" s="7">
        <v>0.30000000000000004</v>
      </c>
      <c r="G4549" s="7">
        <v>0.375</v>
      </c>
      <c r="H4549" s="7">
        <v>0.44999999999999996</v>
      </c>
      <c r="I4549" s="7">
        <v>0.52499999999999991</v>
      </c>
      <c r="J4549" s="7">
        <v>0.60000000000000009</v>
      </c>
      <c r="K4549" s="7">
        <v>0.67500000000000004</v>
      </c>
      <c r="L4549" s="7">
        <v>0.75</v>
      </c>
    </row>
    <row r="4550" spans="1:12" ht="12.75">
      <c r="A4550" s="1">
        <f t="shared" si="131"/>
        <v>37048</v>
      </c>
      <c r="B4550" s="61" t="s">
        <v>3118</v>
      </c>
      <c r="C4550" s="7">
        <v>0.30000000000000004</v>
      </c>
      <c r="D4550" s="7">
        <v>0.60000000000000009</v>
      </c>
      <c r="E4550" s="7">
        <v>0.89999999999999991</v>
      </c>
      <c r="F4550" s="7">
        <v>1.2000000000000002</v>
      </c>
      <c r="G4550" s="7">
        <v>1.5</v>
      </c>
      <c r="H4550" s="7">
        <v>1.7999999999999998</v>
      </c>
      <c r="I4550" s="7">
        <v>2.0999999999999996</v>
      </c>
      <c r="J4550" s="7">
        <v>2.4000000000000004</v>
      </c>
      <c r="K4550" s="7">
        <v>2.7</v>
      </c>
      <c r="L4550" s="7">
        <v>3</v>
      </c>
    </row>
    <row r="4551" spans="1:12" ht="12.75">
      <c r="A4551" s="1">
        <f t="shared" si="131"/>
        <v>37049</v>
      </c>
      <c r="B4551" s="61" t="s">
        <v>3119</v>
      </c>
      <c r="C4551" s="7">
        <v>0.15000000000000002</v>
      </c>
      <c r="D4551" s="7">
        <v>0.30000000000000004</v>
      </c>
      <c r="E4551" s="7">
        <v>0.44999999999999996</v>
      </c>
      <c r="F4551" s="7">
        <v>0.60000000000000009</v>
      </c>
      <c r="G4551" s="7">
        <v>0.75</v>
      </c>
      <c r="H4551" s="7">
        <v>0.89999999999999991</v>
      </c>
      <c r="I4551" s="7">
        <v>1.0499999999999998</v>
      </c>
      <c r="J4551" s="7">
        <v>1.2000000000000002</v>
      </c>
      <c r="K4551" s="7">
        <v>1.35</v>
      </c>
      <c r="L4551" s="7">
        <v>1.5</v>
      </c>
    </row>
    <row r="4552" spans="1:12" ht="12.75">
      <c r="A4552" s="1">
        <f t="shared" si="131"/>
        <v>37050</v>
      </c>
      <c r="B4552" s="61" t="s">
        <v>3120</v>
      </c>
      <c r="C4552" s="7">
        <v>0.16500000000000001</v>
      </c>
      <c r="D4552" s="7">
        <v>0.33</v>
      </c>
      <c r="E4552" s="7">
        <v>0.495</v>
      </c>
      <c r="F4552" s="7">
        <v>0.66</v>
      </c>
      <c r="G4552" s="7">
        <v>0.82500000000000007</v>
      </c>
      <c r="H4552" s="7">
        <v>0.99</v>
      </c>
      <c r="I4552" s="7">
        <v>1.155</v>
      </c>
      <c r="J4552" s="7">
        <v>1.32</v>
      </c>
      <c r="K4552" s="7">
        <v>1.4849999999999999</v>
      </c>
      <c r="L4552" s="7">
        <v>1.6500000000000001</v>
      </c>
    </row>
    <row r="4553" spans="1:12" ht="12.75">
      <c r="A4553" s="1">
        <f t="shared" si="131"/>
        <v>37051</v>
      </c>
      <c r="B4553" s="61" t="s">
        <v>3121</v>
      </c>
      <c r="C4553" s="7">
        <v>0.15000000000000002</v>
      </c>
      <c r="D4553" s="7">
        <v>0.30000000000000004</v>
      </c>
      <c r="E4553" s="7">
        <v>0.44999999999999996</v>
      </c>
      <c r="F4553" s="7">
        <v>0.60000000000000009</v>
      </c>
      <c r="G4553" s="7">
        <v>0.75</v>
      </c>
      <c r="H4553" s="7">
        <v>0.89999999999999991</v>
      </c>
      <c r="I4553" s="7">
        <v>1.0499999999999998</v>
      </c>
      <c r="J4553" s="7">
        <v>1.2000000000000002</v>
      </c>
      <c r="K4553" s="7">
        <v>1.35</v>
      </c>
      <c r="L4553" s="7">
        <v>1.5</v>
      </c>
    </row>
    <row r="4554" spans="1:12" ht="12.75">
      <c r="A4554" s="1">
        <f t="shared" si="131"/>
        <v>37052</v>
      </c>
      <c r="B4554" s="61" t="s">
        <v>3122</v>
      </c>
      <c r="C4554" s="7">
        <v>0.33</v>
      </c>
      <c r="D4554" s="7">
        <v>0.66</v>
      </c>
      <c r="E4554" s="7">
        <v>0.99</v>
      </c>
      <c r="F4554" s="7">
        <v>1.32</v>
      </c>
      <c r="G4554" s="7">
        <v>1.6500000000000001</v>
      </c>
      <c r="H4554" s="7">
        <v>1.98</v>
      </c>
      <c r="I4554" s="7">
        <v>2.31</v>
      </c>
      <c r="J4554" s="7">
        <v>2.64</v>
      </c>
      <c r="K4554" s="7">
        <v>2.9699999999999998</v>
      </c>
      <c r="L4554" s="7">
        <v>3.3000000000000003</v>
      </c>
    </row>
    <row r="4555" spans="1:12" ht="12.75">
      <c r="A4555" s="1">
        <f t="shared" si="131"/>
        <v>37053</v>
      </c>
      <c r="B4555" s="61" t="s">
        <v>3123</v>
      </c>
      <c r="C4555" s="7">
        <v>0.16500000000000001</v>
      </c>
      <c r="D4555" s="7">
        <v>0.33</v>
      </c>
      <c r="E4555" s="7">
        <v>0.495</v>
      </c>
      <c r="F4555" s="7">
        <v>0.66</v>
      </c>
      <c r="G4555" s="7">
        <v>0.82500000000000007</v>
      </c>
      <c r="H4555" s="7">
        <v>0.99</v>
      </c>
      <c r="I4555" s="7">
        <v>1.155</v>
      </c>
      <c r="J4555" s="7">
        <v>1.32</v>
      </c>
      <c r="K4555" s="7">
        <v>1.4849999999999999</v>
      </c>
      <c r="L4555" s="7">
        <v>1.6500000000000001</v>
      </c>
    </row>
    <row r="4556" spans="1:12" ht="12.75">
      <c r="A4556" s="1">
        <f t="shared" si="131"/>
        <v>37054</v>
      </c>
      <c r="B4556" s="61" t="s">
        <v>3124</v>
      </c>
      <c r="C4556" s="7">
        <v>0.22499999999999998</v>
      </c>
      <c r="D4556" s="7">
        <v>0.44999999999999996</v>
      </c>
      <c r="E4556" s="7">
        <v>0.67500000000000004</v>
      </c>
      <c r="F4556" s="7">
        <v>0.89999999999999991</v>
      </c>
      <c r="G4556" s="7">
        <v>1.125</v>
      </c>
      <c r="H4556" s="7">
        <v>1.35</v>
      </c>
      <c r="I4556" s="7">
        <v>1.5750000000000002</v>
      </c>
      <c r="J4556" s="7">
        <v>1.7999999999999998</v>
      </c>
      <c r="K4556" s="7">
        <v>2.0250000000000004</v>
      </c>
      <c r="L4556" s="7">
        <v>2.25</v>
      </c>
    </row>
    <row r="4557" spans="1:12" ht="12.75">
      <c r="A4557" s="1">
        <f t="shared" si="131"/>
        <v>37055</v>
      </c>
      <c r="B4557" s="61" t="s">
        <v>3125</v>
      </c>
      <c r="C4557" s="7">
        <v>0.75</v>
      </c>
      <c r="D4557" s="7">
        <v>1.5</v>
      </c>
      <c r="E4557" s="7">
        <v>2.25</v>
      </c>
      <c r="F4557" s="7">
        <v>3</v>
      </c>
      <c r="G4557" s="7">
        <v>3.75</v>
      </c>
      <c r="H4557" s="7">
        <v>4.5</v>
      </c>
      <c r="I4557" s="7">
        <v>5.25</v>
      </c>
      <c r="J4557" s="7">
        <v>6</v>
      </c>
      <c r="K4557" s="7">
        <v>6.75</v>
      </c>
      <c r="L4557" s="7">
        <v>7.5</v>
      </c>
    </row>
    <row r="4558" spans="1:12" ht="12.75">
      <c r="A4558" s="1">
        <f t="shared" si="131"/>
        <v>37056</v>
      </c>
      <c r="B4558" s="61" t="s">
        <v>3126</v>
      </c>
      <c r="C4558" s="7">
        <v>0.21000000000000002</v>
      </c>
      <c r="D4558" s="7">
        <v>0.42000000000000004</v>
      </c>
      <c r="E4558" s="7">
        <v>0.63</v>
      </c>
      <c r="F4558" s="7">
        <v>0.84000000000000008</v>
      </c>
      <c r="G4558" s="7">
        <v>1.0499999999999998</v>
      </c>
      <c r="H4558" s="7">
        <v>1.26</v>
      </c>
      <c r="I4558" s="7">
        <v>1.47</v>
      </c>
      <c r="J4558" s="7">
        <v>1.6800000000000002</v>
      </c>
      <c r="K4558" s="7">
        <v>1.8900000000000001</v>
      </c>
      <c r="L4558" s="7">
        <v>2.0999999999999996</v>
      </c>
    </row>
    <row r="4559" spans="1:12" ht="12.75">
      <c r="A4559" s="1">
        <f t="shared" si="131"/>
        <v>37057</v>
      </c>
      <c r="B4559" s="61" t="s">
        <v>3127</v>
      </c>
      <c r="C4559" s="7">
        <v>0.30000000000000004</v>
      </c>
      <c r="D4559" s="7">
        <v>0.60000000000000009</v>
      </c>
      <c r="E4559" s="7">
        <v>0.89999999999999991</v>
      </c>
      <c r="F4559" s="7">
        <v>1.2000000000000002</v>
      </c>
      <c r="G4559" s="7">
        <v>1.5</v>
      </c>
      <c r="H4559" s="7">
        <v>1.7999999999999998</v>
      </c>
      <c r="I4559" s="7">
        <v>2.0999999999999996</v>
      </c>
      <c r="J4559" s="7">
        <v>2.4000000000000004</v>
      </c>
      <c r="K4559" s="7">
        <v>2.7</v>
      </c>
      <c r="L4559" s="7">
        <v>3</v>
      </c>
    </row>
    <row r="4560" spans="1:12" ht="12.75">
      <c r="A4560" s="1">
        <f t="shared" si="131"/>
        <v>37058</v>
      </c>
      <c r="B4560" s="61" t="s">
        <v>3128</v>
      </c>
      <c r="C4560" s="7">
        <v>0.34500000000000003</v>
      </c>
      <c r="D4560" s="7">
        <v>0.69000000000000006</v>
      </c>
      <c r="E4560" s="7">
        <v>1.0349999999999999</v>
      </c>
      <c r="F4560" s="7">
        <v>1.3800000000000001</v>
      </c>
      <c r="G4560" s="7">
        <v>1.7249999999999999</v>
      </c>
      <c r="H4560" s="7">
        <v>2.0699999999999998</v>
      </c>
      <c r="I4560" s="7">
        <v>2.415</v>
      </c>
      <c r="J4560" s="7">
        <v>2.7600000000000002</v>
      </c>
      <c r="K4560" s="7">
        <v>3.1049999999999995</v>
      </c>
      <c r="L4560" s="7">
        <v>3.4499999999999997</v>
      </c>
    </row>
    <row r="4561" spans="1:12" ht="12.75">
      <c r="A4561" s="1">
        <f t="shared" si="131"/>
        <v>37059</v>
      </c>
      <c r="B4561" s="61" t="s">
        <v>3129</v>
      </c>
      <c r="C4561" s="7">
        <v>0.15000000000000002</v>
      </c>
      <c r="D4561" s="7">
        <v>0.30000000000000004</v>
      </c>
      <c r="E4561" s="7">
        <v>0.44999999999999996</v>
      </c>
      <c r="F4561" s="7">
        <v>0.60000000000000009</v>
      </c>
      <c r="G4561" s="7">
        <v>0.75</v>
      </c>
      <c r="H4561" s="7">
        <v>0.89999999999999991</v>
      </c>
      <c r="I4561" s="7">
        <v>1.0499999999999998</v>
      </c>
      <c r="J4561" s="7">
        <v>1.2000000000000002</v>
      </c>
      <c r="K4561" s="7">
        <v>1.35</v>
      </c>
      <c r="L4561" s="7">
        <v>1.5</v>
      </c>
    </row>
    <row r="4562" spans="1:12" ht="12.75">
      <c r="A4562" s="1">
        <f t="shared" si="131"/>
        <v>37060</v>
      </c>
      <c r="B4562" s="61" t="s">
        <v>3130</v>
      </c>
      <c r="C4562" s="7">
        <v>0.16500000000000001</v>
      </c>
      <c r="D4562" s="7">
        <v>0.33</v>
      </c>
      <c r="E4562" s="7">
        <v>0.495</v>
      </c>
      <c r="F4562" s="7">
        <v>0.66</v>
      </c>
      <c r="G4562" s="7">
        <v>0.82500000000000007</v>
      </c>
      <c r="H4562" s="7">
        <v>0.99</v>
      </c>
      <c r="I4562" s="7">
        <v>1.155</v>
      </c>
      <c r="J4562" s="7">
        <v>1.32</v>
      </c>
      <c r="K4562" s="7">
        <v>1.4849999999999999</v>
      </c>
      <c r="L4562" s="7">
        <v>1.6500000000000001</v>
      </c>
    </row>
    <row r="4563" spans="1:12" ht="12.75">
      <c r="A4563" s="1">
        <f t="shared" si="131"/>
        <v>37061</v>
      </c>
      <c r="B4563" s="61" t="s">
        <v>3131</v>
      </c>
      <c r="C4563" s="7">
        <v>0.18</v>
      </c>
      <c r="D4563" s="7">
        <v>0.36</v>
      </c>
      <c r="E4563" s="7">
        <v>0.54</v>
      </c>
      <c r="F4563" s="7">
        <v>0.72</v>
      </c>
      <c r="G4563" s="7">
        <v>0.89999999999999991</v>
      </c>
      <c r="H4563" s="7">
        <v>1.08</v>
      </c>
      <c r="I4563" s="7">
        <v>1.26</v>
      </c>
      <c r="J4563" s="7">
        <v>1.44</v>
      </c>
      <c r="K4563" s="7">
        <v>1.62</v>
      </c>
      <c r="L4563" s="7">
        <v>1.7999999999999998</v>
      </c>
    </row>
    <row r="4564" spans="1:12" ht="25.5">
      <c r="A4564" s="1">
        <f t="shared" si="131"/>
        <v>37062</v>
      </c>
      <c r="B4564" s="61" t="s">
        <v>3132</v>
      </c>
      <c r="C4564" s="7">
        <v>4.4999999999999998E-2</v>
      </c>
      <c r="D4564" s="7">
        <v>0.09</v>
      </c>
      <c r="E4564" s="7">
        <v>0.13500000000000001</v>
      </c>
      <c r="F4564" s="7">
        <v>0.18</v>
      </c>
      <c r="G4564" s="7">
        <v>0.22499999999999998</v>
      </c>
      <c r="H4564" s="7">
        <v>0.27</v>
      </c>
      <c r="I4564" s="7">
        <v>0.315</v>
      </c>
      <c r="J4564" s="7">
        <v>0.36</v>
      </c>
      <c r="K4564" s="7">
        <v>0.40500000000000003</v>
      </c>
      <c r="L4564" s="7">
        <v>0.44999999999999996</v>
      </c>
    </row>
    <row r="4565" spans="1:12" ht="12.75">
      <c r="A4565" s="1">
        <f t="shared" si="131"/>
        <v>37063</v>
      </c>
      <c r="B4565" s="61" t="s">
        <v>3133</v>
      </c>
      <c r="C4565" s="7">
        <v>0.22499999999999998</v>
      </c>
      <c r="D4565" s="7">
        <v>0.44999999999999996</v>
      </c>
      <c r="E4565" s="7">
        <v>0.67500000000000004</v>
      </c>
      <c r="F4565" s="7">
        <v>0.89999999999999991</v>
      </c>
      <c r="G4565" s="7">
        <v>1.125</v>
      </c>
      <c r="H4565" s="7">
        <v>1.35</v>
      </c>
      <c r="I4565" s="7">
        <v>1.5750000000000002</v>
      </c>
      <c r="J4565" s="7">
        <v>1.7999999999999998</v>
      </c>
      <c r="K4565" s="7">
        <v>2.0250000000000004</v>
      </c>
      <c r="L4565" s="7">
        <v>2.25</v>
      </c>
    </row>
    <row r="4566" spans="1:12" ht="12.75">
      <c r="A4566" s="1">
        <f t="shared" si="131"/>
        <v>37064</v>
      </c>
      <c r="B4566" s="61" t="s">
        <v>3134</v>
      </c>
      <c r="C4566" s="7">
        <v>0.30000000000000004</v>
      </c>
      <c r="D4566" s="7">
        <v>0.60000000000000009</v>
      </c>
      <c r="E4566" s="7">
        <v>0.89999999999999991</v>
      </c>
      <c r="F4566" s="7">
        <v>1.2000000000000002</v>
      </c>
      <c r="G4566" s="7">
        <v>1.5</v>
      </c>
      <c r="H4566" s="7">
        <v>1.7999999999999998</v>
      </c>
      <c r="I4566" s="7">
        <v>2.0999999999999996</v>
      </c>
      <c r="J4566" s="7">
        <v>2.4000000000000004</v>
      </c>
      <c r="K4566" s="7">
        <v>2.7</v>
      </c>
      <c r="L4566" s="7">
        <v>3</v>
      </c>
    </row>
    <row r="4567" spans="1:12" ht="12.75">
      <c r="A4567" s="1">
        <f t="shared" si="131"/>
        <v>37065</v>
      </c>
      <c r="B4567" s="61" t="s">
        <v>3135</v>
      </c>
      <c r="C4567" s="7">
        <v>7.4999999999999997E-3</v>
      </c>
      <c r="D4567" s="7">
        <v>1.4999999999999999E-2</v>
      </c>
      <c r="E4567" s="7">
        <v>2.2499999999999999E-2</v>
      </c>
      <c r="F4567" s="7">
        <v>0.03</v>
      </c>
      <c r="G4567" s="7">
        <v>3.7500000000000006E-2</v>
      </c>
      <c r="H4567" s="7">
        <v>4.4999999999999998E-2</v>
      </c>
      <c r="I4567" s="7">
        <v>5.2500000000000005E-2</v>
      </c>
      <c r="J4567" s="7">
        <v>0.06</v>
      </c>
      <c r="K4567" s="7">
        <v>6.7500000000000004E-2</v>
      </c>
      <c r="L4567" s="7">
        <v>7.5000000000000011E-2</v>
      </c>
    </row>
    <row r="4568" spans="1:12" ht="12.75">
      <c r="A4568" s="1">
        <f t="shared" si="131"/>
        <v>37066</v>
      </c>
      <c r="B4568" s="61" t="s">
        <v>3135</v>
      </c>
      <c r="C4568" s="7">
        <v>0.15000000000000002</v>
      </c>
      <c r="D4568" s="7">
        <v>0.30000000000000004</v>
      </c>
      <c r="E4568" s="7">
        <v>0.44999999999999996</v>
      </c>
      <c r="F4568" s="7">
        <v>0.60000000000000009</v>
      </c>
      <c r="G4568" s="7">
        <v>0.75</v>
      </c>
      <c r="H4568" s="7">
        <v>0.89999999999999991</v>
      </c>
      <c r="I4568" s="7">
        <v>1.0499999999999998</v>
      </c>
      <c r="J4568" s="7">
        <v>1.2000000000000002</v>
      </c>
      <c r="K4568" s="7">
        <v>1.35</v>
      </c>
      <c r="L4568" s="7">
        <v>1.5</v>
      </c>
    </row>
    <row r="4569" spans="1:12" ht="12.75">
      <c r="A4569" s="1">
        <f t="shared" si="131"/>
        <v>37067</v>
      </c>
      <c r="B4569" s="61" t="s">
        <v>3136</v>
      </c>
      <c r="C4569" s="7">
        <v>0.16500000000000001</v>
      </c>
      <c r="D4569" s="7">
        <v>0.33</v>
      </c>
      <c r="E4569" s="7">
        <v>0.495</v>
      </c>
      <c r="F4569" s="7">
        <v>0.66</v>
      </c>
      <c r="G4569" s="7">
        <v>0.82500000000000007</v>
      </c>
      <c r="H4569" s="7">
        <v>0.99</v>
      </c>
      <c r="I4569" s="7">
        <v>1.155</v>
      </c>
      <c r="J4569" s="7">
        <v>1.32</v>
      </c>
      <c r="K4569" s="7">
        <v>1.4849999999999999</v>
      </c>
      <c r="L4569" s="7">
        <v>1.6500000000000001</v>
      </c>
    </row>
    <row r="4570" spans="1:12" ht="12.75">
      <c r="A4570" s="1">
        <f t="shared" si="131"/>
        <v>37068</v>
      </c>
      <c r="B4570" s="61" t="s">
        <v>3137</v>
      </c>
      <c r="C4570" s="7">
        <v>0.15000000000000002</v>
      </c>
      <c r="D4570" s="7">
        <v>0.30000000000000004</v>
      </c>
      <c r="E4570" s="7">
        <v>0.44999999999999996</v>
      </c>
      <c r="F4570" s="7">
        <v>0.60000000000000009</v>
      </c>
      <c r="G4570" s="7">
        <v>0.75</v>
      </c>
      <c r="H4570" s="7">
        <v>0.89999999999999991</v>
      </c>
      <c r="I4570" s="7">
        <v>1.0499999999999998</v>
      </c>
      <c r="J4570" s="7">
        <v>1.2000000000000002</v>
      </c>
      <c r="K4570" s="7">
        <v>1.35</v>
      </c>
      <c r="L4570" s="7">
        <v>1.5</v>
      </c>
    </row>
    <row r="4571" spans="1:12" ht="12.75">
      <c r="A4571" s="1">
        <f t="shared" si="131"/>
        <v>37069</v>
      </c>
      <c r="B4571" s="61" t="s">
        <v>3133</v>
      </c>
      <c r="C4571" s="7">
        <v>0.30000000000000004</v>
      </c>
      <c r="D4571" s="7">
        <v>0.60000000000000009</v>
      </c>
      <c r="E4571" s="7">
        <v>0.89999999999999991</v>
      </c>
      <c r="F4571" s="7">
        <v>1.2000000000000002</v>
      </c>
      <c r="G4571" s="7">
        <v>1.5</v>
      </c>
      <c r="H4571" s="7">
        <v>1.7999999999999998</v>
      </c>
      <c r="I4571" s="7">
        <v>2.0999999999999996</v>
      </c>
      <c r="J4571" s="7">
        <v>2.4000000000000004</v>
      </c>
      <c r="K4571" s="7">
        <v>2.7</v>
      </c>
      <c r="L4571" s="7">
        <v>3</v>
      </c>
    </row>
    <row r="4572" spans="1:12" ht="12.75">
      <c r="A4572" s="1">
        <f t="shared" si="131"/>
        <v>37070</v>
      </c>
      <c r="B4572" s="61" t="s">
        <v>3138</v>
      </c>
      <c r="C4572" s="7">
        <v>0.15000000000000002</v>
      </c>
      <c r="D4572" s="7">
        <v>0.30000000000000004</v>
      </c>
      <c r="E4572" s="7">
        <v>0.44999999999999996</v>
      </c>
      <c r="F4572" s="7">
        <v>0.60000000000000009</v>
      </c>
      <c r="G4572" s="7">
        <v>0.75</v>
      </c>
      <c r="H4572" s="7">
        <v>0.89999999999999991</v>
      </c>
      <c r="I4572" s="7">
        <v>1.0499999999999998</v>
      </c>
      <c r="J4572" s="7">
        <v>1.2000000000000002</v>
      </c>
      <c r="K4572" s="7">
        <v>1.35</v>
      </c>
      <c r="L4572" s="7">
        <v>1.5</v>
      </c>
    </row>
    <row r="4573" spans="1:12" ht="12.75">
      <c r="A4573" s="1">
        <f t="shared" si="131"/>
        <v>37071</v>
      </c>
      <c r="B4573" s="61" t="s">
        <v>3139</v>
      </c>
      <c r="C4573" s="7">
        <v>0.06</v>
      </c>
      <c r="D4573" s="7">
        <v>0.12</v>
      </c>
      <c r="E4573" s="7">
        <v>0.18</v>
      </c>
      <c r="F4573" s="7">
        <v>0.24</v>
      </c>
      <c r="G4573" s="7">
        <v>0.30000000000000004</v>
      </c>
      <c r="H4573" s="7">
        <v>0.36</v>
      </c>
      <c r="I4573" s="7">
        <v>0.42000000000000004</v>
      </c>
      <c r="J4573" s="7">
        <v>0.48</v>
      </c>
      <c r="K4573" s="7">
        <v>0.54</v>
      </c>
      <c r="L4573" s="7">
        <v>0.60000000000000009</v>
      </c>
    </row>
    <row r="4574" spans="1:12" ht="12.75">
      <c r="A4574" s="1">
        <f t="shared" si="131"/>
        <v>37072</v>
      </c>
      <c r="B4574" s="61" t="s">
        <v>3140</v>
      </c>
      <c r="C4574" s="7">
        <v>7.5000000000000011E-2</v>
      </c>
      <c r="D4574" s="7">
        <v>0.15000000000000002</v>
      </c>
      <c r="E4574" s="7">
        <v>0.22499999999999998</v>
      </c>
      <c r="F4574" s="7">
        <v>0.30000000000000004</v>
      </c>
      <c r="G4574" s="7">
        <v>0.375</v>
      </c>
      <c r="H4574" s="7">
        <v>0.44999999999999996</v>
      </c>
      <c r="I4574" s="7">
        <v>0.52499999999999991</v>
      </c>
      <c r="J4574" s="7">
        <v>0.60000000000000009</v>
      </c>
      <c r="K4574" s="7">
        <v>0.67500000000000004</v>
      </c>
      <c r="L4574" s="7">
        <v>0.75</v>
      </c>
    </row>
    <row r="4575" spans="1:12" ht="12.75">
      <c r="A4575" s="1">
        <f t="shared" si="131"/>
        <v>37073</v>
      </c>
      <c r="B4575" s="61" t="s">
        <v>3141</v>
      </c>
      <c r="C4575" s="7">
        <v>0.375</v>
      </c>
      <c r="D4575" s="7">
        <v>0.75</v>
      </c>
      <c r="E4575" s="7">
        <v>1.125</v>
      </c>
      <c r="F4575" s="7">
        <v>1.5</v>
      </c>
      <c r="G4575" s="7">
        <v>1.875</v>
      </c>
      <c r="H4575" s="7">
        <v>2.25</v>
      </c>
      <c r="I4575" s="7">
        <v>2.625</v>
      </c>
      <c r="J4575" s="7">
        <v>3</v>
      </c>
      <c r="K4575" s="7">
        <v>3.375</v>
      </c>
      <c r="L4575" s="7">
        <v>3.75</v>
      </c>
    </row>
    <row r="4576" spans="1:12" ht="12.75">
      <c r="A4576" s="1">
        <f t="shared" si="131"/>
        <v>37074</v>
      </c>
      <c r="B4576" s="61" t="s">
        <v>3142</v>
      </c>
      <c r="C4576" s="7">
        <v>0.03</v>
      </c>
      <c r="D4576" s="7">
        <v>0.06</v>
      </c>
      <c r="E4576" s="7">
        <v>0.09</v>
      </c>
      <c r="F4576" s="7">
        <v>0.12</v>
      </c>
      <c r="G4576" s="7">
        <v>0.15000000000000002</v>
      </c>
      <c r="H4576" s="7">
        <v>0.18</v>
      </c>
      <c r="I4576" s="7">
        <v>0.21000000000000002</v>
      </c>
      <c r="J4576" s="7">
        <v>0.24</v>
      </c>
      <c r="K4576" s="7">
        <v>0.27</v>
      </c>
      <c r="L4576" s="7">
        <v>0.30000000000000004</v>
      </c>
    </row>
    <row r="4577" spans="1:12" ht="12.75">
      <c r="A4577" s="1">
        <f t="shared" si="131"/>
        <v>37075</v>
      </c>
      <c r="B4577" s="61" t="s">
        <v>3143</v>
      </c>
      <c r="C4577" s="7">
        <v>7.5000000000000011E-2</v>
      </c>
      <c r="D4577" s="7">
        <v>0.15000000000000002</v>
      </c>
      <c r="E4577" s="7">
        <v>0.22499999999999998</v>
      </c>
      <c r="F4577" s="7">
        <v>0.30000000000000004</v>
      </c>
      <c r="G4577" s="7">
        <v>0.375</v>
      </c>
      <c r="H4577" s="7">
        <v>0.44999999999999996</v>
      </c>
      <c r="I4577" s="7">
        <v>0.52499999999999991</v>
      </c>
      <c r="J4577" s="7">
        <v>0.60000000000000009</v>
      </c>
      <c r="K4577" s="7">
        <v>0.67500000000000004</v>
      </c>
      <c r="L4577" s="7">
        <v>0.75</v>
      </c>
    </row>
    <row r="4578" spans="1:12" ht="12.75">
      <c r="A4578" s="1">
        <f t="shared" si="131"/>
        <v>37076</v>
      </c>
      <c r="B4578" s="61" t="s">
        <v>3144</v>
      </c>
      <c r="C4578" s="7">
        <v>0.03</v>
      </c>
      <c r="D4578" s="7">
        <v>0.06</v>
      </c>
      <c r="E4578" s="7">
        <v>0.09</v>
      </c>
      <c r="F4578" s="7">
        <v>0.12</v>
      </c>
      <c r="G4578" s="7">
        <v>0.15000000000000002</v>
      </c>
      <c r="H4578" s="7">
        <v>0.18</v>
      </c>
      <c r="I4578" s="7">
        <v>0.21000000000000002</v>
      </c>
      <c r="J4578" s="7">
        <v>0.24</v>
      </c>
      <c r="K4578" s="7">
        <v>0.27</v>
      </c>
      <c r="L4578" s="7">
        <v>0.30000000000000004</v>
      </c>
    </row>
    <row r="4579" spans="1:12" ht="12.75">
      <c r="A4579" s="1">
        <f t="shared" si="131"/>
        <v>37077</v>
      </c>
      <c r="B4579" s="61" t="s">
        <v>3145</v>
      </c>
      <c r="C4579" s="7">
        <v>4.4999999999999998E-2</v>
      </c>
      <c r="D4579" s="7">
        <v>0.09</v>
      </c>
      <c r="E4579" s="7">
        <v>0.13500000000000001</v>
      </c>
      <c r="F4579" s="7">
        <v>0.18</v>
      </c>
      <c r="G4579" s="7">
        <v>0.22499999999999998</v>
      </c>
      <c r="H4579" s="7">
        <v>0.27</v>
      </c>
      <c r="I4579" s="7">
        <v>0.315</v>
      </c>
      <c r="J4579" s="7">
        <v>0.36</v>
      </c>
      <c r="K4579" s="7">
        <v>0.40500000000000003</v>
      </c>
      <c r="L4579" s="7">
        <v>0.44999999999999996</v>
      </c>
    </row>
    <row r="4580" spans="1:12" ht="12.75">
      <c r="A4580" s="1">
        <f t="shared" si="131"/>
        <v>37078</v>
      </c>
      <c r="B4580" s="61" t="s">
        <v>3146</v>
      </c>
      <c r="C4580" s="7">
        <v>0.15000000000000002</v>
      </c>
      <c r="D4580" s="7">
        <v>0.30000000000000004</v>
      </c>
      <c r="E4580" s="7">
        <v>0.44999999999999996</v>
      </c>
      <c r="F4580" s="7">
        <v>0.60000000000000009</v>
      </c>
      <c r="G4580" s="7">
        <v>0.75</v>
      </c>
      <c r="H4580" s="7">
        <v>0.89999999999999991</v>
      </c>
      <c r="I4580" s="7">
        <v>1.0499999999999998</v>
      </c>
      <c r="J4580" s="7">
        <v>1.2000000000000002</v>
      </c>
      <c r="K4580" s="7">
        <v>1.35</v>
      </c>
      <c r="L4580" s="7">
        <v>1.5</v>
      </c>
    </row>
    <row r="4581" spans="1:12" ht="12.75">
      <c r="A4581" s="1">
        <f t="shared" si="131"/>
        <v>37079</v>
      </c>
      <c r="B4581" s="61" t="s">
        <v>3147</v>
      </c>
      <c r="C4581" s="7">
        <v>0.18</v>
      </c>
      <c r="D4581" s="7">
        <v>0.36</v>
      </c>
      <c r="E4581" s="7">
        <v>0.54</v>
      </c>
      <c r="F4581" s="7">
        <v>0.72</v>
      </c>
      <c r="G4581" s="7">
        <v>0.89999999999999991</v>
      </c>
      <c r="H4581" s="7">
        <v>1.08</v>
      </c>
      <c r="I4581" s="7">
        <v>1.26</v>
      </c>
      <c r="J4581" s="7">
        <v>1.44</v>
      </c>
      <c r="K4581" s="7">
        <v>1.62</v>
      </c>
      <c r="L4581" s="7">
        <v>1.7999999999999998</v>
      </c>
    </row>
    <row r="4582" spans="1:12" ht="12.75">
      <c r="A4582" s="1">
        <f t="shared" ref="A4582:A4633" si="132">A4581+1</f>
        <v>37080</v>
      </c>
      <c r="B4582" s="61" t="s">
        <v>3148</v>
      </c>
      <c r="C4582" s="7">
        <v>0.315</v>
      </c>
      <c r="D4582" s="7">
        <v>0.63</v>
      </c>
      <c r="E4582" s="7">
        <v>0.94500000000000006</v>
      </c>
      <c r="F4582" s="7">
        <v>1.26</v>
      </c>
      <c r="G4582" s="7">
        <v>1.5750000000000002</v>
      </c>
      <c r="H4582" s="7">
        <v>1.8900000000000001</v>
      </c>
      <c r="I4582" s="7">
        <v>2.2050000000000001</v>
      </c>
      <c r="J4582" s="7">
        <v>2.52</v>
      </c>
      <c r="K4582" s="7">
        <v>2.835</v>
      </c>
      <c r="L4582" s="7">
        <v>3.1500000000000004</v>
      </c>
    </row>
    <row r="4583" spans="1:12" ht="12.75">
      <c r="A4583" s="1">
        <f t="shared" si="132"/>
        <v>37081</v>
      </c>
      <c r="B4583" s="61" t="s">
        <v>3045</v>
      </c>
      <c r="C4583" s="7">
        <v>7.5000000000000011E-2</v>
      </c>
      <c r="D4583" s="7">
        <v>0.15000000000000002</v>
      </c>
      <c r="E4583" s="7">
        <v>0.22499999999999998</v>
      </c>
      <c r="F4583" s="7">
        <v>0.30000000000000004</v>
      </c>
      <c r="G4583" s="7">
        <v>0.375</v>
      </c>
      <c r="H4583" s="7">
        <v>0.44999999999999996</v>
      </c>
      <c r="I4583" s="7">
        <v>0.52499999999999991</v>
      </c>
      <c r="J4583" s="7">
        <v>0.60000000000000009</v>
      </c>
      <c r="K4583" s="7">
        <v>0.67500000000000004</v>
      </c>
      <c r="L4583" s="7">
        <v>0.75</v>
      </c>
    </row>
    <row r="4584" spans="1:12" ht="12.75">
      <c r="A4584" s="1">
        <f t="shared" si="132"/>
        <v>37082</v>
      </c>
      <c r="B4584" s="61" t="s">
        <v>3047</v>
      </c>
      <c r="C4584" s="7">
        <v>0.18</v>
      </c>
      <c r="D4584" s="7">
        <v>0.36</v>
      </c>
      <c r="E4584" s="7">
        <v>0.54</v>
      </c>
      <c r="F4584" s="7">
        <v>0.72</v>
      </c>
      <c r="G4584" s="7">
        <v>0.89999999999999991</v>
      </c>
      <c r="H4584" s="7">
        <v>1.08</v>
      </c>
      <c r="I4584" s="7">
        <v>1.26</v>
      </c>
      <c r="J4584" s="7">
        <v>1.44</v>
      </c>
      <c r="K4584" s="7">
        <v>1.62</v>
      </c>
      <c r="L4584" s="7">
        <v>1.7999999999999998</v>
      </c>
    </row>
    <row r="4585" spans="1:12" ht="12.75">
      <c r="A4585" s="1">
        <f t="shared" si="132"/>
        <v>37083</v>
      </c>
      <c r="B4585" s="61" t="s">
        <v>3047</v>
      </c>
      <c r="C4585" s="7">
        <v>0.44999999999999996</v>
      </c>
      <c r="D4585" s="7">
        <v>0.89999999999999991</v>
      </c>
      <c r="E4585" s="7">
        <v>1.35</v>
      </c>
      <c r="F4585" s="7">
        <v>1.7999999999999998</v>
      </c>
      <c r="G4585" s="7">
        <v>2.25</v>
      </c>
      <c r="H4585" s="7">
        <v>2.7</v>
      </c>
      <c r="I4585" s="7">
        <v>3.1500000000000004</v>
      </c>
      <c r="J4585" s="7">
        <v>3.5999999999999996</v>
      </c>
      <c r="K4585" s="7">
        <v>4.0500000000000007</v>
      </c>
      <c r="L4585" s="7">
        <v>4.5</v>
      </c>
    </row>
    <row r="4586" spans="1:12" ht="12.75">
      <c r="A4586" s="1">
        <f t="shared" si="132"/>
        <v>37084</v>
      </c>
      <c r="B4586" s="61" t="s">
        <v>3149</v>
      </c>
      <c r="C4586" s="7">
        <v>0.36</v>
      </c>
      <c r="D4586" s="7">
        <v>0.72</v>
      </c>
      <c r="E4586" s="7">
        <v>1.08</v>
      </c>
      <c r="F4586" s="7">
        <v>1.44</v>
      </c>
      <c r="G4586" s="7">
        <v>1.7999999999999998</v>
      </c>
      <c r="H4586" s="7">
        <v>2.16</v>
      </c>
      <c r="I4586" s="7">
        <v>2.52</v>
      </c>
      <c r="J4586" s="7">
        <v>2.88</v>
      </c>
      <c r="K4586" s="7">
        <v>3.24</v>
      </c>
      <c r="L4586" s="7">
        <v>3.5999999999999996</v>
      </c>
    </row>
    <row r="4587" spans="1:12" ht="12.75">
      <c r="A4587" s="1">
        <f t="shared" si="132"/>
        <v>37085</v>
      </c>
      <c r="B4587" s="61" t="s">
        <v>3149</v>
      </c>
      <c r="C4587" s="7">
        <v>0.82500000000000007</v>
      </c>
      <c r="D4587" s="7">
        <v>1.6500000000000001</v>
      </c>
      <c r="E4587" s="7">
        <v>2.4749999999999996</v>
      </c>
      <c r="F4587" s="7">
        <v>3.3000000000000003</v>
      </c>
      <c r="G4587" s="7">
        <v>4.125</v>
      </c>
      <c r="H4587" s="7">
        <v>4.9499999999999993</v>
      </c>
      <c r="I4587" s="7">
        <v>5.7750000000000004</v>
      </c>
      <c r="J4587" s="7">
        <v>6.6000000000000005</v>
      </c>
      <c r="K4587" s="7">
        <v>7.4250000000000007</v>
      </c>
      <c r="L4587" s="7">
        <v>8.25</v>
      </c>
    </row>
    <row r="4588" spans="1:12" ht="12.75">
      <c r="A4588" s="1">
        <f t="shared" si="132"/>
        <v>37086</v>
      </c>
      <c r="B4588" s="61" t="s">
        <v>3048</v>
      </c>
      <c r="C4588" s="7">
        <v>0.09</v>
      </c>
      <c r="D4588" s="7">
        <v>0.18</v>
      </c>
      <c r="E4588" s="7">
        <v>0.27</v>
      </c>
      <c r="F4588" s="7">
        <v>0.36</v>
      </c>
      <c r="G4588" s="7">
        <v>0.44999999999999996</v>
      </c>
      <c r="H4588" s="7">
        <v>0.54</v>
      </c>
      <c r="I4588" s="7">
        <v>0.63</v>
      </c>
      <c r="J4588" s="7">
        <v>0.72</v>
      </c>
      <c r="K4588" s="7">
        <v>0.81</v>
      </c>
      <c r="L4588" s="7">
        <v>0.89999999999999991</v>
      </c>
    </row>
    <row r="4589" spans="1:12" ht="12.75">
      <c r="A4589" s="1">
        <f t="shared" si="132"/>
        <v>37087</v>
      </c>
      <c r="B4589" s="61" t="s">
        <v>3049</v>
      </c>
      <c r="C4589" s="7">
        <v>0.36</v>
      </c>
      <c r="D4589" s="7">
        <v>0.72</v>
      </c>
      <c r="E4589" s="7">
        <v>1.08</v>
      </c>
      <c r="F4589" s="7">
        <v>1.44</v>
      </c>
      <c r="G4589" s="7">
        <v>1.7999999999999998</v>
      </c>
      <c r="H4589" s="7">
        <v>2.16</v>
      </c>
      <c r="I4589" s="7">
        <v>2.52</v>
      </c>
      <c r="J4589" s="7">
        <v>2.88</v>
      </c>
      <c r="K4589" s="7">
        <v>3.24</v>
      </c>
      <c r="L4589" s="7">
        <v>3.5999999999999996</v>
      </c>
    </row>
    <row r="4590" spans="1:12" ht="12.75">
      <c r="A4590" s="1">
        <f t="shared" si="132"/>
        <v>37088</v>
      </c>
      <c r="B4590" s="61" t="s">
        <v>53</v>
      </c>
      <c r="C4590" s="7">
        <v>0.1545</v>
      </c>
      <c r="D4590" s="7">
        <v>0.309</v>
      </c>
      <c r="E4590" s="7">
        <v>0.46350000000000002</v>
      </c>
      <c r="F4590" s="7">
        <v>0.61799999999999999</v>
      </c>
      <c r="G4590" s="7">
        <v>0.77249999999999996</v>
      </c>
      <c r="H4590" s="7">
        <v>0.92700000000000005</v>
      </c>
      <c r="I4590" s="7">
        <v>1.0814999999999999</v>
      </c>
      <c r="J4590" s="7">
        <v>1.236</v>
      </c>
      <c r="K4590" s="7">
        <v>1.3905000000000001</v>
      </c>
      <c r="L4590" s="7">
        <v>1.5449999999999999</v>
      </c>
    </row>
    <row r="4591" spans="1:12" ht="12.75">
      <c r="A4591" s="1">
        <f t="shared" si="132"/>
        <v>37089</v>
      </c>
      <c r="B4591" s="61" t="s">
        <v>3051</v>
      </c>
      <c r="C4591" s="7">
        <v>0.315</v>
      </c>
      <c r="D4591" s="7">
        <v>0.63</v>
      </c>
      <c r="E4591" s="7">
        <v>0.94500000000000006</v>
      </c>
      <c r="F4591" s="7">
        <v>1.26</v>
      </c>
      <c r="G4591" s="7">
        <v>1.5750000000000002</v>
      </c>
      <c r="H4591" s="7">
        <v>1.8900000000000001</v>
      </c>
      <c r="I4591" s="7">
        <v>2.2050000000000001</v>
      </c>
      <c r="J4591" s="7">
        <v>2.52</v>
      </c>
      <c r="K4591" s="7">
        <v>2.835</v>
      </c>
      <c r="L4591" s="7">
        <v>3.1500000000000004</v>
      </c>
    </row>
    <row r="4592" spans="1:12" ht="12.75">
      <c r="A4592" s="1">
        <f t="shared" si="132"/>
        <v>37090</v>
      </c>
      <c r="B4592" s="61" t="s">
        <v>3051</v>
      </c>
      <c r="C4592" s="7">
        <v>4.4999999999999998E-2</v>
      </c>
      <c r="D4592" s="7">
        <v>0.09</v>
      </c>
      <c r="E4592" s="7">
        <v>0.13500000000000001</v>
      </c>
      <c r="F4592" s="7">
        <v>0.18</v>
      </c>
      <c r="G4592" s="7">
        <v>0.22499999999999998</v>
      </c>
      <c r="H4592" s="7">
        <v>0.27</v>
      </c>
      <c r="I4592" s="7">
        <v>0.315</v>
      </c>
      <c r="J4592" s="7">
        <v>0.36</v>
      </c>
      <c r="K4592" s="7">
        <v>0.40500000000000003</v>
      </c>
      <c r="L4592" s="7">
        <v>0.44999999999999996</v>
      </c>
    </row>
    <row r="4593" spans="1:12" ht="12.75">
      <c r="A4593" s="1">
        <f t="shared" si="132"/>
        <v>37091</v>
      </c>
      <c r="B4593" s="61" t="s">
        <v>3150</v>
      </c>
      <c r="C4593" s="7">
        <v>0.30000000000000004</v>
      </c>
      <c r="D4593" s="7">
        <v>0.60000000000000009</v>
      </c>
      <c r="E4593" s="7">
        <v>0.89999999999999991</v>
      </c>
      <c r="F4593" s="7">
        <v>1.2000000000000002</v>
      </c>
      <c r="G4593" s="7">
        <v>1.5</v>
      </c>
      <c r="H4593" s="7">
        <v>1.7999999999999998</v>
      </c>
      <c r="I4593" s="7">
        <v>2.0999999999999996</v>
      </c>
      <c r="J4593" s="7">
        <v>2.4000000000000004</v>
      </c>
      <c r="K4593" s="7">
        <v>2.7</v>
      </c>
      <c r="L4593" s="7">
        <v>3</v>
      </c>
    </row>
    <row r="4594" spans="1:12" ht="12.75">
      <c r="A4594" s="1">
        <f t="shared" si="132"/>
        <v>37092</v>
      </c>
      <c r="B4594" s="61" t="s">
        <v>3151</v>
      </c>
      <c r="C4594" s="7">
        <v>0.33</v>
      </c>
      <c r="D4594" s="7">
        <v>0.66</v>
      </c>
      <c r="E4594" s="7">
        <v>0.99</v>
      </c>
      <c r="F4594" s="7">
        <v>1.32</v>
      </c>
      <c r="G4594" s="7">
        <v>1.6500000000000001</v>
      </c>
      <c r="H4594" s="7">
        <v>1.98</v>
      </c>
      <c r="I4594" s="7">
        <v>2.31</v>
      </c>
      <c r="J4594" s="7">
        <v>2.64</v>
      </c>
      <c r="K4594" s="7">
        <v>2.9699999999999998</v>
      </c>
      <c r="L4594" s="7">
        <v>3.3000000000000003</v>
      </c>
    </row>
    <row r="4595" spans="1:12" ht="12.75">
      <c r="A4595" s="1">
        <f t="shared" si="132"/>
        <v>37093</v>
      </c>
      <c r="B4595" s="61" t="s">
        <v>3152</v>
      </c>
      <c r="C4595" s="7">
        <v>7.5000000000000011E-2</v>
      </c>
      <c r="D4595" s="7">
        <v>0.15000000000000002</v>
      </c>
      <c r="E4595" s="7">
        <v>0.22499999999999998</v>
      </c>
      <c r="F4595" s="7">
        <v>0.30000000000000004</v>
      </c>
      <c r="G4595" s="7">
        <v>0.375</v>
      </c>
      <c r="H4595" s="7">
        <v>0.44999999999999996</v>
      </c>
      <c r="I4595" s="7">
        <v>0.52499999999999991</v>
      </c>
      <c r="J4595" s="7">
        <v>0.60000000000000009</v>
      </c>
      <c r="K4595" s="7">
        <v>0.67500000000000004</v>
      </c>
      <c r="L4595" s="7">
        <v>0.75</v>
      </c>
    </row>
    <row r="4596" spans="1:12" ht="12.75">
      <c r="A4596" s="1">
        <f t="shared" si="132"/>
        <v>37094</v>
      </c>
      <c r="B4596" s="61" t="s">
        <v>3054</v>
      </c>
      <c r="C4596" s="7">
        <v>0.44999999999999996</v>
      </c>
      <c r="D4596" s="7">
        <v>0.89999999999999991</v>
      </c>
      <c r="E4596" s="7">
        <v>1.35</v>
      </c>
      <c r="F4596" s="7">
        <v>1.7999999999999998</v>
      </c>
      <c r="G4596" s="7">
        <v>2.25</v>
      </c>
      <c r="H4596" s="7">
        <v>2.7</v>
      </c>
      <c r="I4596" s="7">
        <v>3.1500000000000004</v>
      </c>
      <c r="J4596" s="7">
        <v>3.5999999999999996</v>
      </c>
      <c r="K4596" s="7">
        <v>4.0500000000000007</v>
      </c>
      <c r="L4596" s="7">
        <v>4.5</v>
      </c>
    </row>
    <row r="4597" spans="1:12" ht="12.75">
      <c r="A4597" s="1">
        <f t="shared" si="132"/>
        <v>37095</v>
      </c>
      <c r="B4597" s="61" t="s">
        <v>3054</v>
      </c>
      <c r="C4597" s="7">
        <v>1.0500000000000001E-2</v>
      </c>
      <c r="D4597" s="7">
        <v>2.1000000000000001E-2</v>
      </c>
      <c r="E4597" s="7">
        <v>3.15E-2</v>
      </c>
      <c r="F4597" s="7">
        <v>4.2000000000000003E-2</v>
      </c>
      <c r="G4597" s="7">
        <v>5.2500000000000005E-2</v>
      </c>
      <c r="H4597" s="7">
        <v>6.3E-2</v>
      </c>
      <c r="I4597" s="7">
        <v>7.350000000000001E-2</v>
      </c>
      <c r="J4597" s="7">
        <v>8.4000000000000005E-2</v>
      </c>
      <c r="K4597" s="7">
        <v>9.4500000000000001E-2</v>
      </c>
      <c r="L4597" s="7">
        <v>0.10500000000000001</v>
      </c>
    </row>
    <row r="4598" spans="1:12" ht="12.75">
      <c r="A4598" s="1">
        <f t="shared" si="132"/>
        <v>37096</v>
      </c>
      <c r="B4598" s="61" t="s">
        <v>3153</v>
      </c>
      <c r="C4598" s="7">
        <v>0.315</v>
      </c>
      <c r="D4598" s="7">
        <v>0.63</v>
      </c>
      <c r="E4598" s="7">
        <v>0.94500000000000006</v>
      </c>
      <c r="F4598" s="7">
        <v>1.26</v>
      </c>
      <c r="G4598" s="7">
        <v>1.5750000000000002</v>
      </c>
      <c r="H4598" s="7">
        <v>1.8900000000000001</v>
      </c>
      <c r="I4598" s="7">
        <v>2.2050000000000001</v>
      </c>
      <c r="J4598" s="7">
        <v>2.52</v>
      </c>
      <c r="K4598" s="7">
        <v>2.835</v>
      </c>
      <c r="L4598" s="7">
        <v>3.1500000000000004</v>
      </c>
    </row>
    <row r="4599" spans="1:12" ht="12.75">
      <c r="A4599" s="1">
        <f t="shared" si="132"/>
        <v>37097</v>
      </c>
      <c r="B4599" s="61" t="s">
        <v>3056</v>
      </c>
      <c r="C4599" s="7">
        <v>3.0000000000000001E-3</v>
      </c>
      <c r="D4599" s="7">
        <v>6.0000000000000001E-3</v>
      </c>
      <c r="E4599" s="7">
        <v>9.0000000000000011E-3</v>
      </c>
      <c r="F4599" s="7">
        <v>1.2E-2</v>
      </c>
      <c r="G4599" s="7">
        <v>1.4999999999999999E-2</v>
      </c>
      <c r="H4599" s="7">
        <v>1.8000000000000002E-2</v>
      </c>
      <c r="I4599" s="7">
        <v>2.1000000000000001E-2</v>
      </c>
      <c r="J4599" s="7">
        <v>2.4E-2</v>
      </c>
      <c r="K4599" s="7">
        <v>2.6999999999999996E-2</v>
      </c>
      <c r="L4599" s="7">
        <v>0.03</v>
      </c>
    </row>
    <row r="4600" spans="1:12" ht="12.75">
      <c r="A4600" s="1">
        <f t="shared" si="132"/>
        <v>37098</v>
      </c>
      <c r="B4600" s="61" t="s">
        <v>3154</v>
      </c>
      <c r="C4600" s="7">
        <v>0.19500000000000001</v>
      </c>
      <c r="D4600" s="7">
        <v>0.39</v>
      </c>
      <c r="E4600" s="7">
        <v>0.58499999999999996</v>
      </c>
      <c r="F4600" s="7">
        <v>0.78</v>
      </c>
      <c r="G4600" s="7">
        <v>0.97500000000000009</v>
      </c>
      <c r="H4600" s="7">
        <v>1.17</v>
      </c>
      <c r="I4600" s="7">
        <v>1.365</v>
      </c>
      <c r="J4600" s="7">
        <v>1.56</v>
      </c>
      <c r="K4600" s="7">
        <v>1.7549999999999999</v>
      </c>
      <c r="L4600" s="7">
        <v>1.9500000000000002</v>
      </c>
    </row>
    <row r="4601" spans="1:12" ht="12.75">
      <c r="A4601" s="1">
        <f t="shared" si="132"/>
        <v>37099</v>
      </c>
      <c r="B4601" s="61" t="s">
        <v>3154</v>
      </c>
      <c r="C4601" s="7">
        <v>0.03</v>
      </c>
      <c r="D4601" s="7">
        <v>0.06</v>
      </c>
      <c r="E4601" s="7">
        <v>0.09</v>
      </c>
      <c r="F4601" s="7">
        <v>0.12</v>
      </c>
      <c r="G4601" s="7">
        <v>0.15000000000000002</v>
      </c>
      <c r="H4601" s="7">
        <v>0.18</v>
      </c>
      <c r="I4601" s="7">
        <v>0.21000000000000002</v>
      </c>
      <c r="J4601" s="7">
        <v>0.24</v>
      </c>
      <c r="K4601" s="7">
        <v>0.27</v>
      </c>
      <c r="L4601" s="7">
        <v>0.30000000000000004</v>
      </c>
    </row>
    <row r="4602" spans="1:12" ht="12.75">
      <c r="A4602" s="1">
        <f t="shared" si="132"/>
        <v>37100</v>
      </c>
      <c r="B4602" s="61" t="s">
        <v>3155</v>
      </c>
      <c r="C4602" s="7">
        <v>0.15000000000000002</v>
      </c>
      <c r="D4602" s="7">
        <v>0.30000000000000004</v>
      </c>
      <c r="E4602" s="7">
        <v>0.44999999999999996</v>
      </c>
      <c r="F4602" s="7">
        <v>0.60000000000000009</v>
      </c>
      <c r="G4602" s="7">
        <v>0.75</v>
      </c>
      <c r="H4602" s="7">
        <v>0.89999999999999991</v>
      </c>
      <c r="I4602" s="7">
        <v>1.0499999999999998</v>
      </c>
      <c r="J4602" s="7">
        <v>1.2000000000000002</v>
      </c>
      <c r="K4602" s="7">
        <v>1.35</v>
      </c>
      <c r="L4602" s="7">
        <v>1.5</v>
      </c>
    </row>
    <row r="4603" spans="1:12" ht="12.75">
      <c r="A4603" s="1">
        <f t="shared" si="132"/>
        <v>37101</v>
      </c>
      <c r="B4603" s="61" t="s">
        <v>3156</v>
      </c>
      <c r="C4603" s="7">
        <v>0.30000000000000004</v>
      </c>
      <c r="D4603" s="7">
        <v>0.60000000000000009</v>
      </c>
      <c r="E4603" s="7">
        <v>0.89999999999999991</v>
      </c>
      <c r="F4603" s="7">
        <v>1.2000000000000002</v>
      </c>
      <c r="G4603" s="7">
        <v>1.5</v>
      </c>
      <c r="H4603" s="7">
        <v>1.7999999999999998</v>
      </c>
      <c r="I4603" s="7">
        <v>2.0999999999999996</v>
      </c>
      <c r="J4603" s="7">
        <v>2.4000000000000004</v>
      </c>
      <c r="K4603" s="7">
        <v>2.7</v>
      </c>
      <c r="L4603" s="7">
        <v>3</v>
      </c>
    </row>
    <row r="4604" spans="1:12" ht="12.75">
      <c r="A4604" s="1">
        <f t="shared" si="132"/>
        <v>37102</v>
      </c>
      <c r="B4604" s="61" t="s">
        <v>3157</v>
      </c>
      <c r="C4604" s="7">
        <v>0.24</v>
      </c>
      <c r="D4604" s="7">
        <v>0.48</v>
      </c>
      <c r="E4604" s="7">
        <v>0.72</v>
      </c>
      <c r="F4604" s="7">
        <v>0.96</v>
      </c>
      <c r="G4604" s="7">
        <v>1.2000000000000002</v>
      </c>
      <c r="H4604" s="7">
        <v>1.44</v>
      </c>
      <c r="I4604" s="7">
        <v>1.6800000000000002</v>
      </c>
      <c r="J4604" s="7">
        <v>1.92</v>
      </c>
      <c r="K4604" s="7">
        <v>2.16</v>
      </c>
      <c r="L4604" s="7">
        <v>2.4000000000000004</v>
      </c>
    </row>
    <row r="4605" spans="1:12" ht="12.75">
      <c r="A4605" s="1">
        <f t="shared" si="132"/>
        <v>37103</v>
      </c>
      <c r="B4605" s="61" t="s">
        <v>3158</v>
      </c>
      <c r="C4605" s="7">
        <v>0.15000000000000002</v>
      </c>
      <c r="D4605" s="7">
        <v>0.30000000000000004</v>
      </c>
      <c r="E4605" s="7">
        <v>0.44999999999999996</v>
      </c>
      <c r="F4605" s="7">
        <v>0.60000000000000009</v>
      </c>
      <c r="G4605" s="7">
        <v>0.75</v>
      </c>
      <c r="H4605" s="7">
        <v>0.89999999999999991</v>
      </c>
      <c r="I4605" s="7">
        <v>1.0499999999999998</v>
      </c>
      <c r="J4605" s="7">
        <v>1.2000000000000002</v>
      </c>
      <c r="K4605" s="7">
        <v>1.35</v>
      </c>
      <c r="L4605" s="7">
        <v>1.5</v>
      </c>
    </row>
    <row r="4606" spans="1:12" ht="12.75">
      <c r="A4606" s="1">
        <f t="shared" si="132"/>
        <v>37104</v>
      </c>
      <c r="B4606" s="61" t="s">
        <v>3159</v>
      </c>
      <c r="C4606" s="7">
        <v>0.22499999999999998</v>
      </c>
      <c r="D4606" s="7">
        <v>0.44999999999999996</v>
      </c>
      <c r="E4606" s="7">
        <v>0.67500000000000004</v>
      </c>
      <c r="F4606" s="7">
        <v>0.89999999999999991</v>
      </c>
      <c r="G4606" s="7">
        <v>1.125</v>
      </c>
      <c r="H4606" s="7">
        <v>1.35</v>
      </c>
      <c r="I4606" s="7">
        <v>1.5750000000000002</v>
      </c>
      <c r="J4606" s="7">
        <v>1.7999999999999998</v>
      </c>
      <c r="K4606" s="7">
        <v>2.0250000000000004</v>
      </c>
      <c r="L4606" s="7">
        <v>2.25</v>
      </c>
    </row>
    <row r="4607" spans="1:12" ht="12.75">
      <c r="A4607" s="1">
        <f t="shared" si="132"/>
        <v>37105</v>
      </c>
      <c r="B4607" s="61" t="s">
        <v>3160</v>
      </c>
      <c r="C4607" s="7">
        <v>0.15000000000000002</v>
      </c>
      <c r="D4607" s="7">
        <v>0.30000000000000004</v>
      </c>
      <c r="E4607" s="7">
        <v>0.44999999999999996</v>
      </c>
      <c r="F4607" s="7">
        <v>0.60000000000000009</v>
      </c>
      <c r="G4607" s="7">
        <v>0.75</v>
      </c>
      <c r="H4607" s="7">
        <v>0.89999999999999991</v>
      </c>
      <c r="I4607" s="7">
        <v>1.0499999999999998</v>
      </c>
      <c r="J4607" s="7">
        <v>1.2000000000000002</v>
      </c>
      <c r="K4607" s="7">
        <v>1.35</v>
      </c>
      <c r="L4607" s="7">
        <v>1.5</v>
      </c>
    </row>
    <row r="4608" spans="1:12" ht="12.75">
      <c r="A4608" s="1">
        <f t="shared" si="132"/>
        <v>37106</v>
      </c>
      <c r="B4608" s="61" t="s">
        <v>3161</v>
      </c>
      <c r="C4608" s="7">
        <v>0.30000000000000004</v>
      </c>
      <c r="D4608" s="7">
        <v>0.60000000000000009</v>
      </c>
      <c r="E4608" s="7">
        <v>0.89999999999999991</v>
      </c>
      <c r="F4608" s="7">
        <v>1.2000000000000002</v>
      </c>
      <c r="G4608" s="7">
        <v>1.5</v>
      </c>
      <c r="H4608" s="7">
        <v>1.7999999999999998</v>
      </c>
      <c r="I4608" s="7">
        <v>2.0999999999999996</v>
      </c>
      <c r="J4608" s="7">
        <v>2.4000000000000004</v>
      </c>
      <c r="K4608" s="7">
        <v>2.7</v>
      </c>
      <c r="L4608" s="7">
        <v>3</v>
      </c>
    </row>
    <row r="4609" spans="1:12" ht="12.75">
      <c r="A4609" s="1">
        <f t="shared" si="132"/>
        <v>37107</v>
      </c>
      <c r="B4609" s="61" t="s">
        <v>3162</v>
      </c>
      <c r="C4609" s="7">
        <v>1.6500000000000001</v>
      </c>
      <c r="D4609" s="7">
        <v>3.3000000000000003</v>
      </c>
      <c r="E4609" s="7">
        <v>4.9499999999999993</v>
      </c>
      <c r="F4609" s="7">
        <v>6.6000000000000005</v>
      </c>
      <c r="G4609" s="7">
        <v>8.25</v>
      </c>
      <c r="H4609" s="7">
        <v>9.8999999999999986</v>
      </c>
      <c r="I4609" s="7">
        <v>11.55</v>
      </c>
      <c r="J4609" s="7">
        <v>13.200000000000001</v>
      </c>
      <c r="K4609" s="7">
        <v>14.850000000000001</v>
      </c>
      <c r="L4609" s="7">
        <v>16.5</v>
      </c>
    </row>
    <row r="4610" spans="1:12" ht="12.75">
      <c r="A4610" s="1">
        <f t="shared" si="132"/>
        <v>37108</v>
      </c>
      <c r="B4610" s="61" t="s">
        <v>3163</v>
      </c>
      <c r="C4610" s="7">
        <v>0.44999999999999996</v>
      </c>
      <c r="D4610" s="7">
        <v>0.89999999999999991</v>
      </c>
      <c r="E4610" s="7">
        <v>1.35</v>
      </c>
      <c r="F4610" s="7">
        <v>1.7999999999999998</v>
      </c>
      <c r="G4610" s="7">
        <v>2.25</v>
      </c>
      <c r="H4610" s="7">
        <v>2.7</v>
      </c>
      <c r="I4610" s="7">
        <v>3.1500000000000004</v>
      </c>
      <c r="J4610" s="7">
        <v>3.5999999999999996</v>
      </c>
      <c r="K4610" s="7">
        <v>4.0500000000000007</v>
      </c>
      <c r="L4610" s="7">
        <v>4.5</v>
      </c>
    </row>
    <row r="4611" spans="1:12" ht="12.75">
      <c r="A4611" s="1">
        <f t="shared" si="132"/>
        <v>37109</v>
      </c>
      <c r="B4611" s="61" t="s">
        <v>3164</v>
      </c>
      <c r="C4611" s="7">
        <v>4.4999999999999998E-2</v>
      </c>
      <c r="D4611" s="7">
        <v>0.09</v>
      </c>
      <c r="E4611" s="7">
        <v>0.13500000000000001</v>
      </c>
      <c r="F4611" s="7">
        <v>0.18</v>
      </c>
      <c r="G4611" s="7">
        <v>0.22499999999999998</v>
      </c>
      <c r="H4611" s="7">
        <v>0.27</v>
      </c>
      <c r="I4611" s="7">
        <v>0.315</v>
      </c>
      <c r="J4611" s="7">
        <v>0.36</v>
      </c>
      <c r="K4611" s="7">
        <v>0.40500000000000003</v>
      </c>
      <c r="L4611" s="7">
        <v>0.44999999999999996</v>
      </c>
    </row>
    <row r="4612" spans="1:12" ht="12.75">
      <c r="A4612" s="1">
        <f t="shared" si="132"/>
        <v>37110</v>
      </c>
      <c r="B4612" s="61" t="s">
        <v>3165</v>
      </c>
      <c r="C4612" s="7">
        <v>0.19500000000000001</v>
      </c>
      <c r="D4612" s="7">
        <v>0.39</v>
      </c>
      <c r="E4612" s="7">
        <v>0.58499999999999996</v>
      </c>
      <c r="F4612" s="7">
        <v>0.78</v>
      </c>
      <c r="G4612" s="7">
        <v>0.97500000000000009</v>
      </c>
      <c r="H4612" s="7">
        <v>1.17</v>
      </c>
      <c r="I4612" s="7">
        <v>1.365</v>
      </c>
      <c r="J4612" s="7">
        <v>1.56</v>
      </c>
      <c r="K4612" s="7">
        <v>1.7549999999999999</v>
      </c>
      <c r="L4612" s="7">
        <v>1.9500000000000002</v>
      </c>
    </row>
    <row r="4613" spans="1:12" ht="12.75">
      <c r="A4613" s="1">
        <f t="shared" si="132"/>
        <v>37111</v>
      </c>
      <c r="B4613" s="61" t="s">
        <v>3166</v>
      </c>
      <c r="C4613" s="7">
        <v>0.30000000000000004</v>
      </c>
      <c r="D4613" s="7">
        <v>0.60000000000000009</v>
      </c>
      <c r="E4613" s="7">
        <v>0.89999999999999991</v>
      </c>
      <c r="F4613" s="7">
        <v>1.2000000000000002</v>
      </c>
      <c r="G4613" s="7">
        <v>1.5</v>
      </c>
      <c r="H4613" s="7">
        <v>1.7999999999999998</v>
      </c>
      <c r="I4613" s="7">
        <v>2.0999999999999996</v>
      </c>
      <c r="J4613" s="7">
        <v>2.4000000000000004</v>
      </c>
      <c r="K4613" s="7">
        <v>2.7</v>
      </c>
      <c r="L4613" s="7">
        <v>3</v>
      </c>
    </row>
    <row r="4614" spans="1:12" ht="12.75">
      <c r="A4614" s="1">
        <f t="shared" si="132"/>
        <v>37112</v>
      </c>
      <c r="B4614" s="61" t="s">
        <v>3167</v>
      </c>
      <c r="C4614" s="7">
        <v>0.15000000000000002</v>
      </c>
      <c r="D4614" s="7">
        <v>0.30000000000000004</v>
      </c>
      <c r="E4614" s="7">
        <v>0.44999999999999996</v>
      </c>
      <c r="F4614" s="7">
        <v>0.60000000000000009</v>
      </c>
      <c r="G4614" s="7">
        <v>0.75</v>
      </c>
      <c r="H4614" s="7">
        <v>0.89999999999999991</v>
      </c>
      <c r="I4614" s="7">
        <v>1.0499999999999998</v>
      </c>
      <c r="J4614" s="7">
        <v>1.2000000000000002</v>
      </c>
      <c r="K4614" s="7">
        <v>1.35</v>
      </c>
      <c r="L4614" s="7">
        <v>1.5</v>
      </c>
    </row>
    <row r="4615" spans="1:12" ht="12.75">
      <c r="A4615" s="1">
        <f t="shared" si="132"/>
        <v>37113</v>
      </c>
      <c r="B4615" s="61" t="s">
        <v>3168</v>
      </c>
      <c r="C4615" s="7">
        <v>0.19500000000000001</v>
      </c>
      <c r="D4615" s="7">
        <v>0.39</v>
      </c>
      <c r="E4615" s="7">
        <v>0.58499999999999996</v>
      </c>
      <c r="F4615" s="7">
        <v>0.78</v>
      </c>
      <c r="G4615" s="7">
        <v>0.97500000000000009</v>
      </c>
      <c r="H4615" s="7">
        <v>1.17</v>
      </c>
      <c r="I4615" s="7">
        <v>1.365</v>
      </c>
      <c r="J4615" s="7">
        <v>1.56</v>
      </c>
      <c r="K4615" s="7">
        <v>1.7549999999999999</v>
      </c>
      <c r="L4615" s="7">
        <v>1.9500000000000002</v>
      </c>
    </row>
    <row r="4616" spans="1:12" ht="25.5">
      <c r="A4616" s="1">
        <f t="shared" si="132"/>
        <v>37114</v>
      </c>
      <c r="B4616" s="61" t="s">
        <v>3169</v>
      </c>
      <c r="C4616" s="7">
        <v>0.48</v>
      </c>
      <c r="D4616" s="7">
        <v>0.96</v>
      </c>
      <c r="E4616" s="7">
        <v>1.44</v>
      </c>
      <c r="F4616" s="7">
        <v>1.92</v>
      </c>
      <c r="G4616" s="7">
        <v>2.4000000000000004</v>
      </c>
      <c r="H4616" s="7">
        <v>2.88</v>
      </c>
      <c r="I4616" s="7">
        <v>3.3600000000000003</v>
      </c>
      <c r="J4616" s="7">
        <v>3.84</v>
      </c>
      <c r="K4616" s="7">
        <v>4.32</v>
      </c>
      <c r="L4616" s="7">
        <v>4.8000000000000007</v>
      </c>
    </row>
    <row r="4617" spans="1:12" ht="12.75">
      <c r="A4617" s="1">
        <f t="shared" si="132"/>
        <v>37115</v>
      </c>
      <c r="B4617" s="61" t="s">
        <v>3170</v>
      </c>
      <c r="C4617" s="7">
        <v>0.18</v>
      </c>
      <c r="D4617" s="7">
        <v>0.36</v>
      </c>
      <c r="E4617" s="7">
        <v>0.54</v>
      </c>
      <c r="F4617" s="7">
        <v>0.72</v>
      </c>
      <c r="G4617" s="7">
        <v>0.89999999999999991</v>
      </c>
      <c r="H4617" s="7">
        <v>1.08</v>
      </c>
      <c r="I4617" s="7">
        <v>1.26</v>
      </c>
      <c r="J4617" s="7">
        <v>1.44</v>
      </c>
      <c r="K4617" s="7">
        <v>1.62</v>
      </c>
      <c r="L4617" s="7">
        <v>1.7999999999999998</v>
      </c>
    </row>
    <row r="4618" spans="1:12" ht="12.75">
      <c r="A4618" s="1">
        <f t="shared" si="132"/>
        <v>37116</v>
      </c>
      <c r="B4618" s="61" t="s">
        <v>3171</v>
      </c>
      <c r="C4618" s="7">
        <v>0.22499999999999998</v>
      </c>
      <c r="D4618" s="7">
        <v>0.44999999999999996</v>
      </c>
      <c r="E4618" s="7">
        <v>0.67500000000000004</v>
      </c>
      <c r="F4618" s="7">
        <v>0.89999999999999991</v>
      </c>
      <c r="G4618" s="7">
        <v>1.125</v>
      </c>
      <c r="H4618" s="7">
        <v>1.35</v>
      </c>
      <c r="I4618" s="7">
        <v>1.5750000000000002</v>
      </c>
      <c r="J4618" s="7">
        <v>1.7999999999999998</v>
      </c>
      <c r="K4618" s="7">
        <v>2.0250000000000004</v>
      </c>
      <c r="L4618" s="7">
        <v>2.25</v>
      </c>
    </row>
    <row r="4619" spans="1:12" ht="12.75">
      <c r="A4619" s="1">
        <f t="shared" si="132"/>
        <v>37117</v>
      </c>
      <c r="B4619" s="61" t="s">
        <v>3172</v>
      </c>
      <c r="C4619" s="7">
        <v>0.18</v>
      </c>
      <c r="D4619" s="7">
        <v>0.36</v>
      </c>
      <c r="E4619" s="7">
        <v>0.54</v>
      </c>
      <c r="F4619" s="7">
        <v>0.72</v>
      </c>
      <c r="G4619" s="7">
        <v>0.89999999999999991</v>
      </c>
      <c r="H4619" s="7">
        <v>1.08</v>
      </c>
      <c r="I4619" s="7">
        <v>1.26</v>
      </c>
      <c r="J4619" s="7">
        <v>1.44</v>
      </c>
      <c r="K4619" s="7">
        <v>1.62</v>
      </c>
      <c r="L4619" s="7">
        <v>1.7999999999999998</v>
      </c>
    </row>
    <row r="4620" spans="1:12" ht="12.75">
      <c r="A4620" s="1">
        <f t="shared" si="132"/>
        <v>37118</v>
      </c>
      <c r="B4620" s="61" t="s">
        <v>3173</v>
      </c>
      <c r="C4620" s="7">
        <v>0.30000000000000004</v>
      </c>
      <c r="D4620" s="7">
        <v>0.60000000000000009</v>
      </c>
      <c r="E4620" s="7">
        <v>0.89999999999999991</v>
      </c>
      <c r="F4620" s="7">
        <v>1.2000000000000002</v>
      </c>
      <c r="G4620" s="7">
        <v>1.5</v>
      </c>
      <c r="H4620" s="7">
        <v>1.7999999999999998</v>
      </c>
      <c r="I4620" s="7">
        <v>2.0999999999999996</v>
      </c>
      <c r="J4620" s="7">
        <v>2.4000000000000004</v>
      </c>
      <c r="K4620" s="7">
        <v>2.7</v>
      </c>
      <c r="L4620" s="7">
        <v>3</v>
      </c>
    </row>
    <row r="4621" spans="1:12" ht="12.75">
      <c r="A4621" s="1">
        <f t="shared" si="132"/>
        <v>37119</v>
      </c>
      <c r="B4621" s="61" t="s">
        <v>3174</v>
      </c>
      <c r="C4621" s="7">
        <v>0.15000000000000002</v>
      </c>
      <c r="D4621" s="7">
        <v>0.30000000000000004</v>
      </c>
      <c r="E4621" s="7">
        <v>0.44999999999999996</v>
      </c>
      <c r="F4621" s="7">
        <v>0.60000000000000009</v>
      </c>
      <c r="G4621" s="7">
        <v>0.75</v>
      </c>
      <c r="H4621" s="7">
        <v>0.89999999999999991</v>
      </c>
      <c r="I4621" s="7">
        <v>1.0499999999999998</v>
      </c>
      <c r="J4621" s="7">
        <v>1.2000000000000002</v>
      </c>
      <c r="K4621" s="7">
        <v>1.35</v>
      </c>
      <c r="L4621" s="7">
        <v>1.5</v>
      </c>
    </row>
    <row r="4622" spans="1:12" ht="12.75">
      <c r="A4622" s="1">
        <f t="shared" si="132"/>
        <v>37120</v>
      </c>
      <c r="B4622" s="61" t="s">
        <v>3175</v>
      </c>
      <c r="C4622" s="7">
        <v>0.15000000000000002</v>
      </c>
      <c r="D4622" s="7">
        <v>0.30000000000000004</v>
      </c>
      <c r="E4622" s="7">
        <v>0.44999999999999996</v>
      </c>
      <c r="F4622" s="7">
        <v>0.60000000000000009</v>
      </c>
      <c r="G4622" s="7">
        <v>0.75</v>
      </c>
      <c r="H4622" s="7">
        <v>0.89999999999999991</v>
      </c>
      <c r="I4622" s="7">
        <v>1.0499999999999998</v>
      </c>
      <c r="J4622" s="7">
        <v>1.2000000000000002</v>
      </c>
      <c r="K4622" s="7">
        <v>1.35</v>
      </c>
      <c r="L4622" s="7">
        <v>1.5</v>
      </c>
    </row>
    <row r="4623" spans="1:12" ht="12.75">
      <c r="A4623" s="1">
        <f t="shared" si="132"/>
        <v>37121</v>
      </c>
      <c r="B4623" s="61" t="s">
        <v>3176</v>
      </c>
      <c r="C4623" s="7">
        <v>0.21000000000000002</v>
      </c>
      <c r="D4623" s="7">
        <v>0.42000000000000004</v>
      </c>
      <c r="E4623" s="7">
        <v>0.63</v>
      </c>
      <c r="F4623" s="7">
        <v>0.84000000000000008</v>
      </c>
      <c r="G4623" s="7">
        <v>1.0499999999999998</v>
      </c>
      <c r="H4623" s="7">
        <v>1.26</v>
      </c>
      <c r="I4623" s="7">
        <v>1.47</v>
      </c>
      <c r="J4623" s="7">
        <v>1.6800000000000002</v>
      </c>
      <c r="K4623" s="7">
        <v>1.8900000000000001</v>
      </c>
      <c r="L4623" s="7">
        <v>2.0999999999999996</v>
      </c>
    </row>
    <row r="4624" spans="1:12" ht="12.75">
      <c r="A4624" s="1">
        <f t="shared" si="132"/>
        <v>37122</v>
      </c>
      <c r="B4624" s="61" t="s">
        <v>3177</v>
      </c>
      <c r="C4624" s="7">
        <v>0.15000000000000002</v>
      </c>
      <c r="D4624" s="7">
        <v>0.30000000000000004</v>
      </c>
      <c r="E4624" s="7">
        <v>0.44999999999999996</v>
      </c>
      <c r="F4624" s="7">
        <v>0.60000000000000009</v>
      </c>
      <c r="G4624" s="7">
        <v>0.75</v>
      </c>
      <c r="H4624" s="7">
        <v>0.89999999999999991</v>
      </c>
      <c r="I4624" s="7">
        <v>1.0499999999999998</v>
      </c>
      <c r="J4624" s="7">
        <v>1.2000000000000002</v>
      </c>
      <c r="K4624" s="7">
        <v>1.35</v>
      </c>
      <c r="L4624" s="7">
        <v>1.5</v>
      </c>
    </row>
    <row r="4625" spans="1:12" ht="12.75">
      <c r="A4625" s="1">
        <f t="shared" si="132"/>
        <v>37123</v>
      </c>
      <c r="B4625" s="61" t="s">
        <v>3096</v>
      </c>
      <c r="C4625" s="7">
        <v>0.15000000000000002</v>
      </c>
      <c r="D4625" s="7">
        <v>0.30000000000000004</v>
      </c>
      <c r="E4625" s="7">
        <v>0.44999999999999996</v>
      </c>
      <c r="F4625" s="7">
        <v>0.60000000000000009</v>
      </c>
      <c r="G4625" s="7">
        <v>0.75</v>
      </c>
      <c r="H4625" s="7">
        <v>0.89999999999999991</v>
      </c>
      <c r="I4625" s="7">
        <v>1.0499999999999998</v>
      </c>
      <c r="J4625" s="7">
        <v>1.2000000000000002</v>
      </c>
      <c r="K4625" s="7">
        <v>1.35</v>
      </c>
      <c r="L4625" s="7">
        <v>1.5</v>
      </c>
    </row>
    <row r="4626" spans="1:12" ht="12.75">
      <c r="A4626" s="1">
        <f t="shared" si="132"/>
        <v>37124</v>
      </c>
      <c r="B4626" s="61" t="s">
        <v>3178</v>
      </c>
      <c r="C4626" s="7">
        <v>0.21000000000000002</v>
      </c>
      <c r="D4626" s="7">
        <v>0.42000000000000004</v>
      </c>
      <c r="E4626" s="7">
        <v>0.63</v>
      </c>
      <c r="F4626" s="7">
        <v>0.84000000000000008</v>
      </c>
      <c r="G4626" s="7">
        <v>1.0499999999999998</v>
      </c>
      <c r="H4626" s="7">
        <v>1.26</v>
      </c>
      <c r="I4626" s="7">
        <v>1.47</v>
      </c>
      <c r="J4626" s="7">
        <v>1.6800000000000002</v>
      </c>
      <c r="K4626" s="7">
        <v>1.8900000000000001</v>
      </c>
      <c r="L4626" s="7">
        <v>2.0999999999999996</v>
      </c>
    </row>
    <row r="4627" spans="1:12" ht="12.75">
      <c r="A4627" s="1">
        <f t="shared" si="132"/>
        <v>37125</v>
      </c>
      <c r="B4627" s="61" t="s">
        <v>3142</v>
      </c>
      <c r="C4627" s="7">
        <v>6.0000000000000001E-3</v>
      </c>
      <c r="D4627" s="7">
        <v>1.2E-2</v>
      </c>
      <c r="E4627" s="7">
        <v>1.8000000000000002E-2</v>
      </c>
      <c r="F4627" s="7">
        <v>2.4E-2</v>
      </c>
      <c r="G4627" s="7">
        <v>0.03</v>
      </c>
      <c r="H4627" s="7">
        <v>3.6000000000000004E-2</v>
      </c>
      <c r="I4627" s="7">
        <v>4.2000000000000003E-2</v>
      </c>
      <c r="J4627" s="7">
        <v>4.8000000000000001E-2</v>
      </c>
      <c r="K4627" s="7">
        <v>5.3999999999999992E-2</v>
      </c>
      <c r="L4627" s="7">
        <v>0.06</v>
      </c>
    </row>
    <row r="4628" spans="1:12" ht="12.75">
      <c r="A4628" s="1">
        <f t="shared" si="132"/>
        <v>37126</v>
      </c>
      <c r="B4628" s="61" t="s">
        <v>3179</v>
      </c>
      <c r="C4628" s="7">
        <v>0.15000000000000002</v>
      </c>
      <c r="D4628" s="7">
        <v>0.30000000000000004</v>
      </c>
      <c r="E4628" s="7">
        <v>0.44999999999999996</v>
      </c>
      <c r="F4628" s="7">
        <v>0.60000000000000009</v>
      </c>
      <c r="G4628" s="7">
        <v>0.75</v>
      </c>
      <c r="H4628" s="7">
        <v>0.89999999999999991</v>
      </c>
      <c r="I4628" s="7">
        <v>1.0499999999999998</v>
      </c>
      <c r="J4628" s="7">
        <v>1.2000000000000002</v>
      </c>
      <c r="K4628" s="7">
        <v>1.35</v>
      </c>
      <c r="L4628" s="7">
        <v>1.5</v>
      </c>
    </row>
    <row r="4629" spans="1:12" ht="12.75">
      <c r="A4629" s="1">
        <f t="shared" si="132"/>
        <v>37127</v>
      </c>
      <c r="B4629" s="61" t="s">
        <v>3180</v>
      </c>
      <c r="C4629" s="7">
        <v>0.19500000000000001</v>
      </c>
      <c r="D4629" s="7">
        <v>0.39</v>
      </c>
      <c r="E4629" s="7">
        <v>0.58499999999999996</v>
      </c>
      <c r="F4629" s="7">
        <v>0.78</v>
      </c>
      <c r="G4629" s="7">
        <v>0.97500000000000009</v>
      </c>
      <c r="H4629" s="7">
        <v>1.17</v>
      </c>
      <c r="I4629" s="7">
        <v>1.365</v>
      </c>
      <c r="J4629" s="7">
        <v>1.56</v>
      </c>
      <c r="K4629" s="7">
        <v>1.7549999999999999</v>
      </c>
      <c r="L4629" s="7">
        <v>1.9500000000000002</v>
      </c>
    </row>
    <row r="4630" spans="1:12" ht="12.75">
      <c r="A4630" s="1">
        <f t="shared" si="132"/>
        <v>37128</v>
      </c>
      <c r="B4630" s="61" t="s">
        <v>3180</v>
      </c>
      <c r="C4630" s="7">
        <v>0.09</v>
      </c>
      <c r="D4630" s="7">
        <v>0.18</v>
      </c>
      <c r="E4630" s="7">
        <v>0.27</v>
      </c>
      <c r="F4630" s="7">
        <v>0.36</v>
      </c>
      <c r="G4630" s="7">
        <v>0.44999999999999996</v>
      </c>
      <c r="H4630" s="7">
        <v>0.54</v>
      </c>
      <c r="I4630" s="7">
        <v>0.63</v>
      </c>
      <c r="J4630" s="7">
        <v>0.72</v>
      </c>
      <c r="K4630" s="7">
        <v>0.81</v>
      </c>
      <c r="L4630" s="7">
        <v>0.89999999999999991</v>
      </c>
    </row>
    <row r="4631" spans="1:12" ht="12.75">
      <c r="A4631" s="1">
        <f t="shared" si="132"/>
        <v>37129</v>
      </c>
      <c r="B4631" s="61" t="s">
        <v>3181</v>
      </c>
      <c r="C4631" s="7">
        <v>0.22499999999999998</v>
      </c>
      <c r="D4631" s="7">
        <v>0.44999999999999996</v>
      </c>
      <c r="E4631" s="7">
        <v>0.67500000000000004</v>
      </c>
      <c r="F4631" s="7">
        <v>0.89999999999999991</v>
      </c>
      <c r="G4631" s="7">
        <v>1.125</v>
      </c>
      <c r="H4631" s="7">
        <v>1.35</v>
      </c>
      <c r="I4631" s="7">
        <v>1.5750000000000002</v>
      </c>
      <c r="J4631" s="7">
        <v>1.7999999999999998</v>
      </c>
      <c r="K4631" s="7">
        <v>2.0250000000000004</v>
      </c>
      <c r="L4631" s="7">
        <v>2.25</v>
      </c>
    </row>
    <row r="4632" spans="1:12" ht="12.75">
      <c r="A4632" s="1">
        <f t="shared" si="132"/>
        <v>37130</v>
      </c>
      <c r="B4632" s="61" t="s">
        <v>3182</v>
      </c>
      <c r="C4632" s="7">
        <v>0.22499999999999998</v>
      </c>
      <c r="D4632" s="7">
        <v>0.44999999999999996</v>
      </c>
      <c r="E4632" s="7">
        <v>0.67500000000000004</v>
      </c>
      <c r="F4632" s="7">
        <v>0.89999999999999991</v>
      </c>
      <c r="G4632" s="7">
        <v>1.125</v>
      </c>
      <c r="H4632" s="7">
        <v>1.35</v>
      </c>
      <c r="I4632" s="7">
        <v>1.5750000000000002</v>
      </c>
      <c r="J4632" s="7">
        <v>1.7999999999999998</v>
      </c>
      <c r="K4632" s="7">
        <v>2.0250000000000004</v>
      </c>
      <c r="L4632" s="7">
        <v>2.25</v>
      </c>
    </row>
    <row r="4633" spans="1:12" ht="12.75">
      <c r="A4633" s="1">
        <f t="shared" si="132"/>
        <v>37131</v>
      </c>
      <c r="B4633" s="61" t="s">
        <v>3183</v>
      </c>
      <c r="C4633" s="7">
        <v>0.16500000000000001</v>
      </c>
      <c r="D4633" s="7">
        <v>0.33</v>
      </c>
      <c r="E4633" s="7">
        <v>0.495</v>
      </c>
      <c r="F4633" s="7">
        <v>0.66</v>
      </c>
      <c r="G4633" s="7">
        <v>0.82500000000000007</v>
      </c>
      <c r="H4633" s="7">
        <v>0.99</v>
      </c>
      <c r="I4633" s="7">
        <v>1.155</v>
      </c>
      <c r="J4633" s="7">
        <v>1.32</v>
      </c>
      <c r="K4633" s="7">
        <v>1.4849999999999999</v>
      </c>
      <c r="L4633" s="7">
        <v>1.6500000000000001</v>
      </c>
    </row>
    <row r="4634" spans="1:12" ht="12.75">
      <c r="A4634" s="86" t="s">
        <v>3184</v>
      </c>
      <c r="B4634" s="86"/>
      <c r="C4634" s="8">
        <f>SUM(C4373:C4633)</f>
        <v>72.01590000000003</v>
      </c>
      <c r="D4634" s="8">
        <f t="shared" ref="D4634:L4634" si="133">SUM(D4373:D4633)</f>
        <v>144.03180000000006</v>
      </c>
      <c r="E4634" s="8">
        <f t="shared" si="133"/>
        <v>216.04769999999994</v>
      </c>
      <c r="F4634" s="8">
        <f t="shared" si="133"/>
        <v>288.06360000000012</v>
      </c>
      <c r="G4634" s="8">
        <f t="shared" si="133"/>
        <v>360.07949999999988</v>
      </c>
      <c r="H4634" s="8">
        <f t="shared" si="133"/>
        <v>432.09539999999987</v>
      </c>
      <c r="I4634" s="8">
        <f t="shared" si="133"/>
        <v>504.11130000000014</v>
      </c>
      <c r="J4634" s="8">
        <f t="shared" si="133"/>
        <v>576.12720000000024</v>
      </c>
      <c r="K4634" s="8">
        <f t="shared" si="133"/>
        <v>648.14310000000035</v>
      </c>
      <c r="L4634" s="8">
        <f t="shared" si="133"/>
        <v>720.15899999999976</v>
      </c>
    </row>
    <row r="4635" spans="1:12" ht="12.75">
      <c r="A4635" s="86" t="s">
        <v>3185</v>
      </c>
      <c r="B4635" s="86"/>
      <c r="C4635" s="86"/>
      <c r="D4635" s="86"/>
      <c r="E4635" s="86"/>
      <c r="F4635" s="86"/>
      <c r="G4635" s="86"/>
      <c r="H4635" s="86"/>
      <c r="I4635" s="86"/>
      <c r="J4635" s="86"/>
      <c r="K4635" s="86"/>
      <c r="L4635" s="86"/>
    </row>
    <row r="4636" spans="1:12" ht="12.75">
      <c r="A4636" s="2">
        <f>A4633+1</f>
        <v>37132</v>
      </c>
      <c r="B4636" s="2" t="s">
        <v>3186</v>
      </c>
      <c r="C4636" s="3">
        <v>1.9349999999999999E-2</v>
      </c>
      <c r="D4636" s="3">
        <v>3.8625E-2</v>
      </c>
      <c r="E4636" s="3">
        <v>5.7974999999999999E-2</v>
      </c>
      <c r="F4636" s="3">
        <v>7.7249999999999999E-2</v>
      </c>
      <c r="G4636" s="3">
        <v>9.6599999999999991E-2</v>
      </c>
      <c r="H4636" s="3">
        <v>0.11595</v>
      </c>
      <c r="I4636" s="3">
        <v>0.13522499999999998</v>
      </c>
      <c r="J4636" s="3">
        <v>0.15457500000000002</v>
      </c>
      <c r="K4636" s="3">
        <v>0.17385</v>
      </c>
      <c r="L4636" s="3">
        <v>0.19312499999999999</v>
      </c>
    </row>
    <row r="4637" spans="1:12" ht="12.75">
      <c r="A4637" s="2">
        <f>A4636+1</f>
        <v>37133</v>
      </c>
      <c r="B4637" s="2" t="s">
        <v>3186</v>
      </c>
      <c r="C4637" s="3">
        <v>1.9349999999999999E-2</v>
      </c>
      <c r="D4637" s="3">
        <v>3.8625E-2</v>
      </c>
      <c r="E4637" s="3">
        <v>5.7974999999999999E-2</v>
      </c>
      <c r="F4637" s="3">
        <v>7.7249999999999999E-2</v>
      </c>
      <c r="G4637" s="3">
        <v>9.6599999999999991E-2</v>
      </c>
      <c r="H4637" s="3">
        <v>0.11595</v>
      </c>
      <c r="I4637" s="3">
        <v>0.13522499999999998</v>
      </c>
      <c r="J4637" s="3">
        <v>0.15457500000000002</v>
      </c>
      <c r="K4637" s="3">
        <v>0.17385</v>
      </c>
      <c r="L4637" s="3">
        <v>0.19312499999999999</v>
      </c>
    </row>
    <row r="4638" spans="1:12" ht="12.75">
      <c r="A4638" s="2">
        <f t="shared" ref="A4638:A4701" si="134">A4637+1</f>
        <v>37134</v>
      </c>
      <c r="B4638" s="2" t="s">
        <v>3187</v>
      </c>
      <c r="C4638" s="3">
        <v>0.251025</v>
      </c>
      <c r="D4638" s="3">
        <v>0.50197500000000006</v>
      </c>
      <c r="E4638" s="3">
        <v>0.753</v>
      </c>
      <c r="F4638" s="3">
        <v>1.0040249999999999</v>
      </c>
      <c r="G4638" s="3">
        <v>1.25505</v>
      </c>
      <c r="H4638" s="3">
        <v>1.506</v>
      </c>
      <c r="I4638" s="3">
        <v>1.7570249999999998</v>
      </c>
      <c r="J4638" s="3">
        <v>2.0080499999999999</v>
      </c>
      <c r="K4638" s="3">
        <v>2.2589999999999999</v>
      </c>
      <c r="L4638" s="3">
        <v>2.5098750000000001</v>
      </c>
    </row>
    <row r="4639" spans="1:12" ht="12.75">
      <c r="A4639" s="2">
        <f t="shared" si="134"/>
        <v>37135</v>
      </c>
      <c r="B4639" s="2" t="s">
        <v>3187</v>
      </c>
      <c r="C4639" s="3">
        <v>0.251025</v>
      </c>
      <c r="D4639" s="3">
        <v>0.50197500000000006</v>
      </c>
      <c r="E4639" s="3">
        <v>0.753</v>
      </c>
      <c r="F4639" s="3">
        <v>1.0040249999999999</v>
      </c>
      <c r="G4639" s="3">
        <v>1.25505</v>
      </c>
      <c r="H4639" s="3">
        <v>1.506</v>
      </c>
      <c r="I4639" s="3">
        <v>1.7570249999999998</v>
      </c>
      <c r="J4639" s="3">
        <v>2.0080499999999999</v>
      </c>
      <c r="K4639" s="3">
        <v>2.2589999999999999</v>
      </c>
      <c r="L4639" s="3">
        <v>2.5098750000000001</v>
      </c>
    </row>
    <row r="4640" spans="1:12" ht="25.5">
      <c r="A4640" s="2">
        <f t="shared" si="134"/>
        <v>37136</v>
      </c>
      <c r="B4640" s="2" t="s">
        <v>3188</v>
      </c>
      <c r="C4640" s="3">
        <v>8.7524999999999992E-2</v>
      </c>
      <c r="D4640" s="3">
        <v>0.17504999999999998</v>
      </c>
      <c r="E4640" s="3">
        <v>0.26249999999999996</v>
      </c>
      <c r="F4640" s="3">
        <v>0.35002500000000003</v>
      </c>
      <c r="G4640" s="3">
        <v>0.43754999999999999</v>
      </c>
      <c r="H4640" s="3">
        <v>0.52507499999999996</v>
      </c>
      <c r="I4640" s="3">
        <v>0.61260000000000003</v>
      </c>
      <c r="J4640" s="3">
        <v>0.70005000000000006</v>
      </c>
      <c r="K4640" s="3">
        <v>0.78757500000000003</v>
      </c>
      <c r="L4640" s="3">
        <v>0.87480000000000002</v>
      </c>
    </row>
    <row r="4641" spans="1:12" ht="25.5">
      <c r="A4641" s="2">
        <f t="shared" si="134"/>
        <v>37137</v>
      </c>
      <c r="B4641" s="2" t="s">
        <v>3188</v>
      </c>
      <c r="C4641" s="3">
        <v>8.7524999999999992E-2</v>
      </c>
      <c r="D4641" s="3">
        <v>0.17504999999999998</v>
      </c>
      <c r="E4641" s="3">
        <v>0.26249999999999996</v>
      </c>
      <c r="F4641" s="3">
        <v>0.35002500000000003</v>
      </c>
      <c r="G4641" s="3">
        <v>0.43754999999999999</v>
      </c>
      <c r="H4641" s="3">
        <v>0.52507499999999996</v>
      </c>
      <c r="I4641" s="3">
        <v>0.61260000000000003</v>
      </c>
      <c r="J4641" s="3">
        <v>0.70005000000000006</v>
      </c>
      <c r="K4641" s="3">
        <v>0.78757500000000003</v>
      </c>
      <c r="L4641" s="3">
        <v>0.87480000000000002</v>
      </c>
    </row>
    <row r="4642" spans="1:12" ht="12.75">
      <c r="A4642" s="2">
        <f t="shared" si="134"/>
        <v>37138</v>
      </c>
      <c r="B4642" s="2" t="s">
        <v>3189</v>
      </c>
      <c r="C4642" s="3">
        <v>0.14024999999999999</v>
      </c>
      <c r="D4642" s="3">
        <v>0.28049999999999997</v>
      </c>
      <c r="E4642" s="3">
        <v>0.42090000000000005</v>
      </c>
      <c r="F4642" s="3">
        <v>0.56115000000000004</v>
      </c>
      <c r="G4642" s="3">
        <v>0.70140000000000002</v>
      </c>
      <c r="H4642" s="3">
        <v>0.84165000000000001</v>
      </c>
      <c r="I4642" s="3">
        <v>0.9819</v>
      </c>
      <c r="J4642" s="3">
        <v>1.12215</v>
      </c>
      <c r="K4642" s="3">
        <v>1.2625500000000001</v>
      </c>
      <c r="L4642" s="3">
        <v>1.4031</v>
      </c>
    </row>
    <row r="4643" spans="1:12" ht="12.75">
      <c r="A4643" s="2">
        <f t="shared" si="134"/>
        <v>37139</v>
      </c>
      <c r="B4643" s="2" t="s">
        <v>3190</v>
      </c>
      <c r="C4643" s="3">
        <v>0.13635</v>
      </c>
      <c r="D4643" s="3">
        <v>0.2727</v>
      </c>
      <c r="E4643" s="3">
        <v>0.40920000000000001</v>
      </c>
      <c r="F4643" s="3">
        <v>0.54554999999999998</v>
      </c>
      <c r="G4643" s="3">
        <v>0.68189999999999995</v>
      </c>
      <c r="H4643" s="3">
        <v>0.81824999999999992</v>
      </c>
      <c r="I4643" s="3">
        <v>0.95459999999999989</v>
      </c>
      <c r="J4643" s="3">
        <v>1.0911</v>
      </c>
      <c r="K4643" s="3">
        <v>1.2274500000000002</v>
      </c>
      <c r="L4643" s="3">
        <v>1.36365</v>
      </c>
    </row>
    <row r="4644" spans="1:12" ht="12.75">
      <c r="A4644" s="2">
        <f t="shared" si="134"/>
        <v>37140</v>
      </c>
      <c r="B4644" s="2" t="s">
        <v>3191</v>
      </c>
      <c r="C4644" s="3">
        <v>6.615E-2</v>
      </c>
      <c r="D4644" s="3">
        <v>0.13214999999999999</v>
      </c>
      <c r="E4644" s="3">
        <v>0.19830000000000003</v>
      </c>
      <c r="F4644" s="3">
        <v>0.26429999999999998</v>
      </c>
      <c r="G4644" s="3">
        <v>0.33045000000000002</v>
      </c>
      <c r="H4644" s="3">
        <v>0.39644999999999997</v>
      </c>
      <c r="I4644" s="3">
        <v>0.46260000000000001</v>
      </c>
      <c r="J4644" s="3">
        <v>0.52859999999999996</v>
      </c>
      <c r="K4644" s="3">
        <v>0.59475</v>
      </c>
      <c r="L4644" s="3">
        <v>0.66104999999999992</v>
      </c>
    </row>
    <row r="4645" spans="1:12" ht="25.5">
      <c r="A4645" s="2">
        <f t="shared" si="134"/>
        <v>37141</v>
      </c>
      <c r="B4645" s="2" t="s">
        <v>3192</v>
      </c>
      <c r="C4645" s="3">
        <v>4.8149999999999998E-2</v>
      </c>
      <c r="D4645" s="3">
        <v>9.6449999999999994E-2</v>
      </c>
      <c r="E4645" s="3">
        <v>0.14460000000000001</v>
      </c>
      <c r="F4645" s="3">
        <v>0.19289999999999999</v>
      </c>
      <c r="G4645" s="3">
        <v>0.24105000000000001</v>
      </c>
      <c r="H4645" s="3">
        <v>0.28935</v>
      </c>
      <c r="I4645" s="3">
        <v>0.33750000000000002</v>
      </c>
      <c r="J4645" s="3">
        <v>0.38579999999999998</v>
      </c>
      <c r="K4645" s="3">
        <v>0.43395</v>
      </c>
      <c r="L4645" s="3">
        <v>0.48285</v>
      </c>
    </row>
    <row r="4646" spans="1:12" ht="12.75">
      <c r="A4646" s="2">
        <f t="shared" si="134"/>
        <v>37142</v>
      </c>
      <c r="B4646" s="2" t="s">
        <v>3193</v>
      </c>
      <c r="C4646" s="3">
        <v>0.27194999999999997</v>
      </c>
      <c r="D4646" s="3">
        <v>0.54389999999999994</v>
      </c>
      <c r="E4646" s="3">
        <v>0.81585000000000008</v>
      </c>
      <c r="F4646" s="3">
        <v>1.0877999999999999</v>
      </c>
      <c r="G4646" s="3">
        <v>1.35975</v>
      </c>
      <c r="H4646" s="3">
        <v>1.6317000000000002</v>
      </c>
      <c r="I4646" s="3">
        <v>1.9036499999999998</v>
      </c>
      <c r="J4646" s="3">
        <v>2.1755999999999998</v>
      </c>
      <c r="K4646" s="3">
        <v>2.4475499999999997</v>
      </c>
      <c r="L4646" s="3">
        <v>2.7191999999999998</v>
      </c>
    </row>
    <row r="4647" spans="1:12" ht="12.75">
      <c r="A4647" s="2">
        <f t="shared" si="134"/>
        <v>37143</v>
      </c>
      <c r="B4647" s="2" t="s">
        <v>3194</v>
      </c>
      <c r="C4647" s="3">
        <v>0.23535</v>
      </c>
      <c r="D4647" s="3">
        <v>0.47084999999999999</v>
      </c>
      <c r="E4647" s="3">
        <v>0.70619999999999994</v>
      </c>
      <c r="F4647" s="3">
        <v>0.94169999999999998</v>
      </c>
      <c r="G4647" s="3">
        <v>1.1770499999999999</v>
      </c>
      <c r="H4647" s="3">
        <v>1.41255</v>
      </c>
      <c r="I4647" s="3">
        <v>1.6478999999999999</v>
      </c>
      <c r="J4647" s="3">
        <v>1.8834</v>
      </c>
      <c r="K4647" s="3">
        <v>2.1187500000000004</v>
      </c>
      <c r="L4647" s="3">
        <v>2.3545500000000001</v>
      </c>
    </row>
    <row r="4648" spans="1:12" ht="12.75">
      <c r="A4648" s="2">
        <f t="shared" si="134"/>
        <v>37144</v>
      </c>
      <c r="B4648" s="2" t="s">
        <v>3195</v>
      </c>
      <c r="C4648" s="3">
        <v>0.15585000000000002</v>
      </c>
      <c r="D4648" s="3">
        <v>0.31170000000000003</v>
      </c>
      <c r="E4648" s="3">
        <v>0.46754999999999997</v>
      </c>
      <c r="F4648" s="3">
        <v>0.62340000000000007</v>
      </c>
      <c r="G4648" s="3">
        <v>0.77925</v>
      </c>
      <c r="H4648" s="3">
        <v>0.93525000000000014</v>
      </c>
      <c r="I4648" s="3">
        <v>1.0911</v>
      </c>
      <c r="J4648" s="3">
        <v>1.24695</v>
      </c>
      <c r="K4648" s="3">
        <v>1.4028</v>
      </c>
      <c r="L4648" s="3">
        <v>1.5587999999999997</v>
      </c>
    </row>
    <row r="4649" spans="1:12" ht="12.75">
      <c r="A4649" s="2">
        <f t="shared" si="134"/>
        <v>37145</v>
      </c>
      <c r="B4649" s="2" t="s">
        <v>3196</v>
      </c>
      <c r="C4649" s="3">
        <v>0.15525</v>
      </c>
      <c r="D4649" s="3">
        <v>0.3105</v>
      </c>
      <c r="E4649" s="3">
        <v>0.46560000000000001</v>
      </c>
      <c r="F4649" s="3">
        <v>0.62085000000000001</v>
      </c>
      <c r="G4649" s="3">
        <v>0.77610000000000001</v>
      </c>
      <c r="H4649" s="3">
        <v>0.93135000000000001</v>
      </c>
      <c r="I4649" s="3">
        <v>1.0864500000000001</v>
      </c>
      <c r="J4649" s="3">
        <v>1.2417</v>
      </c>
      <c r="K4649" s="3">
        <v>1.3969499999999999</v>
      </c>
      <c r="L4649" s="3">
        <v>1.55175</v>
      </c>
    </row>
    <row r="4650" spans="1:12" ht="12.75">
      <c r="A4650" s="2">
        <f t="shared" si="134"/>
        <v>37146</v>
      </c>
      <c r="B4650" s="2" t="s">
        <v>3197</v>
      </c>
      <c r="C4650" s="3">
        <v>0.11865000000000001</v>
      </c>
      <c r="D4650" s="3">
        <v>0.23730000000000001</v>
      </c>
      <c r="E4650" s="3">
        <v>0.35609999999999997</v>
      </c>
      <c r="F4650" s="3">
        <v>0.47475000000000001</v>
      </c>
      <c r="G4650" s="3">
        <v>0.59340000000000004</v>
      </c>
      <c r="H4650" s="3">
        <v>0.71205000000000007</v>
      </c>
      <c r="I4650" s="3">
        <v>0.83084999999999987</v>
      </c>
      <c r="J4650" s="3">
        <v>0.94950000000000001</v>
      </c>
      <c r="K4650" s="3">
        <v>1.0681499999999999</v>
      </c>
      <c r="L4650" s="3">
        <v>1.18635</v>
      </c>
    </row>
    <row r="4651" spans="1:12" ht="12.75">
      <c r="A4651" s="2">
        <f t="shared" si="134"/>
        <v>37147</v>
      </c>
      <c r="B4651" s="2" t="s">
        <v>3198</v>
      </c>
      <c r="C4651" s="3">
        <v>0.11655000000000001</v>
      </c>
      <c r="D4651" s="3">
        <v>0.23310000000000003</v>
      </c>
      <c r="E4651" s="3">
        <v>0.34965000000000002</v>
      </c>
      <c r="F4651" s="3">
        <v>0.46635000000000004</v>
      </c>
      <c r="G4651" s="3">
        <v>0.58289999999999997</v>
      </c>
      <c r="H4651" s="3">
        <v>0.69945000000000002</v>
      </c>
      <c r="I4651" s="3">
        <v>0.81600000000000006</v>
      </c>
      <c r="J4651" s="3">
        <v>0.93254999999999999</v>
      </c>
      <c r="K4651" s="3">
        <v>1.0491000000000001</v>
      </c>
      <c r="L4651" s="3">
        <v>1.1650499999999999</v>
      </c>
    </row>
    <row r="4652" spans="1:12" ht="12.75">
      <c r="A4652" s="2">
        <f t="shared" si="134"/>
        <v>37148</v>
      </c>
      <c r="B4652" s="2" t="s">
        <v>3199</v>
      </c>
      <c r="C4652" s="3">
        <v>0.1077</v>
      </c>
      <c r="D4652" s="3">
        <v>0.21525</v>
      </c>
      <c r="E4652" s="3">
        <v>0.32294999999999996</v>
      </c>
      <c r="F4652" s="3">
        <v>0.43049999999999999</v>
      </c>
      <c r="G4652" s="3">
        <v>0.53820000000000001</v>
      </c>
      <c r="H4652" s="3">
        <v>0.64589999999999992</v>
      </c>
      <c r="I4652" s="3">
        <v>0.75344999999999995</v>
      </c>
      <c r="J4652" s="3">
        <v>0.86115000000000008</v>
      </c>
      <c r="K4652" s="3">
        <v>0.96884999999999999</v>
      </c>
      <c r="L4652" s="3">
        <v>1.0767</v>
      </c>
    </row>
    <row r="4653" spans="1:12" ht="12.75">
      <c r="A4653" s="2">
        <f t="shared" si="134"/>
        <v>37149</v>
      </c>
      <c r="B4653" s="2" t="s">
        <v>3200</v>
      </c>
      <c r="C4653" s="3">
        <v>8.7000000000000008E-2</v>
      </c>
      <c r="D4653" s="3">
        <v>0.17400000000000002</v>
      </c>
      <c r="E4653" s="3">
        <v>0.26100000000000001</v>
      </c>
      <c r="F4653" s="3">
        <v>0.34815000000000002</v>
      </c>
      <c r="G4653" s="3">
        <v>0.43515000000000004</v>
      </c>
      <c r="H4653" s="3">
        <v>0.52215</v>
      </c>
      <c r="I4653" s="3">
        <v>0.60915000000000008</v>
      </c>
      <c r="J4653" s="3">
        <v>0.69615000000000005</v>
      </c>
      <c r="K4653" s="3">
        <v>0.78315000000000001</v>
      </c>
      <c r="L4653" s="3">
        <v>0.86969999999999992</v>
      </c>
    </row>
    <row r="4654" spans="1:12" ht="12.75">
      <c r="A4654" s="2">
        <f t="shared" si="134"/>
        <v>37150</v>
      </c>
      <c r="B4654" s="2" t="s">
        <v>3201</v>
      </c>
      <c r="C4654" s="3">
        <v>8.2949999999999996E-2</v>
      </c>
      <c r="D4654" s="3">
        <v>0.16589999999999999</v>
      </c>
      <c r="E4654" s="3">
        <v>0.24884999999999999</v>
      </c>
      <c r="F4654" s="3">
        <v>0.33179999999999998</v>
      </c>
      <c r="G4654" s="3">
        <v>0.41475000000000006</v>
      </c>
      <c r="H4654" s="3">
        <v>0.49784999999999996</v>
      </c>
      <c r="I4654" s="3">
        <v>0.58079999999999998</v>
      </c>
      <c r="J4654" s="3">
        <v>0.66375000000000006</v>
      </c>
      <c r="K4654" s="3">
        <v>0.74670000000000003</v>
      </c>
      <c r="L4654" s="3">
        <v>0.83010000000000006</v>
      </c>
    </row>
    <row r="4655" spans="1:12" ht="12.75">
      <c r="A4655" s="2">
        <f t="shared" si="134"/>
        <v>37151</v>
      </c>
      <c r="B4655" s="2" t="s">
        <v>3202</v>
      </c>
      <c r="C4655" s="3">
        <v>7.5000000000000011E-2</v>
      </c>
      <c r="D4655" s="3">
        <v>0.15000000000000002</v>
      </c>
      <c r="E4655" s="3">
        <v>0.22499999999999998</v>
      </c>
      <c r="F4655" s="3">
        <v>0.30000000000000004</v>
      </c>
      <c r="G4655" s="3">
        <v>0.375</v>
      </c>
      <c r="H4655" s="3">
        <v>0.44999999999999996</v>
      </c>
      <c r="I4655" s="3">
        <v>0.52499999999999991</v>
      </c>
      <c r="J4655" s="3">
        <v>0.60000000000000009</v>
      </c>
      <c r="K4655" s="3">
        <v>0.67515000000000003</v>
      </c>
      <c r="L4655" s="3">
        <v>0.75044999999999995</v>
      </c>
    </row>
    <row r="4656" spans="1:12" ht="12.75">
      <c r="A4656" s="2">
        <f t="shared" si="134"/>
        <v>37152</v>
      </c>
      <c r="B4656" s="2" t="s">
        <v>3203</v>
      </c>
      <c r="C4656" s="3">
        <v>5.8799999999999998E-2</v>
      </c>
      <c r="D4656" s="3">
        <v>0.1176</v>
      </c>
      <c r="E4656" s="3">
        <v>0.17624999999999999</v>
      </c>
      <c r="F4656" s="3">
        <v>0.23505000000000001</v>
      </c>
      <c r="G4656" s="3">
        <v>0.29385</v>
      </c>
      <c r="H4656" s="3">
        <v>0.35265000000000002</v>
      </c>
      <c r="I4656" s="3">
        <v>0.41144999999999998</v>
      </c>
      <c r="J4656" s="3">
        <v>0.47025</v>
      </c>
      <c r="K4656" s="3">
        <v>0.52890000000000004</v>
      </c>
      <c r="L4656" s="3">
        <v>0.5877</v>
      </c>
    </row>
    <row r="4657" spans="1:12" ht="12.75">
      <c r="A4657" s="2">
        <f t="shared" si="134"/>
        <v>37153</v>
      </c>
      <c r="B4657" s="2" t="s">
        <v>3204</v>
      </c>
      <c r="C4657" s="3">
        <v>5.6400000000000006E-2</v>
      </c>
      <c r="D4657" s="3">
        <v>0.11265</v>
      </c>
      <c r="E4657" s="3">
        <v>0.16904999999999998</v>
      </c>
      <c r="F4657" s="3">
        <v>0.2253</v>
      </c>
      <c r="G4657" s="3">
        <v>0.28170000000000001</v>
      </c>
      <c r="H4657" s="3">
        <v>0.33809999999999996</v>
      </c>
      <c r="I4657" s="3">
        <v>0.39435000000000003</v>
      </c>
      <c r="J4657" s="3">
        <v>0.45074999999999998</v>
      </c>
      <c r="K4657" s="3">
        <v>0.50700000000000001</v>
      </c>
      <c r="L4657" s="3">
        <v>0.56370000000000009</v>
      </c>
    </row>
    <row r="4658" spans="1:12" ht="12.75">
      <c r="A4658" s="2">
        <f t="shared" si="134"/>
        <v>37154</v>
      </c>
      <c r="B4658" s="2" t="s">
        <v>3205</v>
      </c>
      <c r="C4658" s="3">
        <v>5.355E-2</v>
      </c>
      <c r="D4658" s="3">
        <v>0.1071</v>
      </c>
      <c r="E4658" s="3">
        <v>0.1608</v>
      </c>
      <c r="F4658" s="3">
        <v>0.21434999999999998</v>
      </c>
      <c r="G4658" s="3">
        <v>0.26790000000000003</v>
      </c>
      <c r="H4658" s="3">
        <v>0.32145000000000001</v>
      </c>
      <c r="I4658" s="3">
        <v>0.375</v>
      </c>
      <c r="J4658" s="3">
        <v>0.42854999999999999</v>
      </c>
      <c r="K4658" s="3">
        <v>0.48225000000000001</v>
      </c>
      <c r="L4658" s="3">
        <v>0.53580000000000005</v>
      </c>
    </row>
    <row r="4659" spans="1:12" ht="12.75">
      <c r="A4659" s="2">
        <f t="shared" si="134"/>
        <v>37155</v>
      </c>
      <c r="B4659" s="2" t="s">
        <v>3206</v>
      </c>
      <c r="C4659" s="3">
        <v>5.1150000000000001E-2</v>
      </c>
      <c r="D4659" s="3">
        <v>0.1023</v>
      </c>
      <c r="E4659" s="3">
        <v>0.15345</v>
      </c>
      <c r="F4659" s="3">
        <v>0.2046</v>
      </c>
      <c r="G4659" s="3">
        <v>0.25575000000000003</v>
      </c>
      <c r="H4659" s="3">
        <v>0.30690000000000001</v>
      </c>
      <c r="I4659" s="3">
        <v>0.35804999999999998</v>
      </c>
      <c r="J4659" s="3">
        <v>0.40920000000000001</v>
      </c>
      <c r="K4659" s="3">
        <v>0.46035000000000004</v>
      </c>
      <c r="L4659" s="3">
        <v>0.51059999999999994</v>
      </c>
    </row>
    <row r="4660" spans="1:12" ht="12.75">
      <c r="A4660" s="2">
        <f t="shared" si="134"/>
        <v>37156</v>
      </c>
      <c r="B4660" s="2" t="s">
        <v>3207</v>
      </c>
      <c r="C4660" s="3">
        <v>4.7099999999999996E-2</v>
      </c>
      <c r="D4660" s="3">
        <v>9.4199999999999992E-2</v>
      </c>
      <c r="E4660" s="3">
        <v>0.14130000000000001</v>
      </c>
      <c r="F4660" s="3">
        <v>0.18839999999999998</v>
      </c>
      <c r="G4660" s="3">
        <v>0.23535</v>
      </c>
      <c r="H4660" s="3">
        <v>0.28244999999999998</v>
      </c>
      <c r="I4660" s="3">
        <v>0.32955000000000001</v>
      </c>
      <c r="J4660" s="3">
        <v>0.37664999999999998</v>
      </c>
      <c r="K4660" s="3">
        <v>0.42374999999999996</v>
      </c>
      <c r="L4660" s="3">
        <v>0.47084999999999999</v>
      </c>
    </row>
    <row r="4661" spans="1:12" ht="12.75">
      <c r="A4661" s="2">
        <f t="shared" si="134"/>
        <v>37157</v>
      </c>
      <c r="B4661" s="2" t="s">
        <v>3208</v>
      </c>
      <c r="C4661" s="3">
        <v>5.04E-2</v>
      </c>
      <c r="D4661" s="3">
        <v>0.10065000000000002</v>
      </c>
      <c r="E4661" s="3">
        <v>0.15104999999999999</v>
      </c>
      <c r="F4661" s="3">
        <v>0.20130000000000003</v>
      </c>
      <c r="G4661" s="3">
        <v>0.25170000000000003</v>
      </c>
      <c r="H4661" s="3">
        <v>0.30195</v>
      </c>
      <c r="I4661" s="3">
        <v>0.35235</v>
      </c>
      <c r="J4661" s="3">
        <v>0.40260000000000007</v>
      </c>
      <c r="K4661" s="3">
        <v>0.45299999999999996</v>
      </c>
      <c r="L4661" s="3">
        <v>0.50324999999999998</v>
      </c>
    </row>
    <row r="4662" spans="1:12" ht="12.75">
      <c r="A4662" s="2">
        <f t="shared" si="134"/>
        <v>37158</v>
      </c>
      <c r="B4662" s="2" t="s">
        <v>3209</v>
      </c>
      <c r="C4662" s="3">
        <v>4.5600000000000002E-2</v>
      </c>
      <c r="D4662" s="3">
        <v>9.1200000000000003E-2</v>
      </c>
      <c r="E4662" s="3">
        <v>0.1368</v>
      </c>
      <c r="F4662" s="3">
        <v>0.18254999999999999</v>
      </c>
      <c r="G4662" s="3">
        <v>0.22815000000000002</v>
      </c>
      <c r="H4662" s="3">
        <v>0.27374999999999999</v>
      </c>
      <c r="I4662" s="3">
        <v>0.31935000000000002</v>
      </c>
      <c r="J4662" s="3">
        <v>0.36495</v>
      </c>
      <c r="K4662" s="3">
        <v>0.41054999999999997</v>
      </c>
      <c r="L4662" s="3">
        <v>0.45584999999999998</v>
      </c>
    </row>
    <row r="4663" spans="1:12" ht="12.75">
      <c r="A4663" s="2">
        <f t="shared" si="134"/>
        <v>37159</v>
      </c>
      <c r="B4663" s="2" t="s">
        <v>3210</v>
      </c>
      <c r="C4663" s="3">
        <v>3.9449999999999999E-2</v>
      </c>
      <c r="D4663" s="3">
        <v>7.8899999999999998E-2</v>
      </c>
      <c r="E4663" s="3">
        <v>0.11835</v>
      </c>
      <c r="F4663" s="3">
        <v>0.1578</v>
      </c>
      <c r="G4663" s="3">
        <v>0.19725000000000001</v>
      </c>
      <c r="H4663" s="3">
        <v>0.23669999999999999</v>
      </c>
      <c r="I4663" s="3">
        <v>0.27615000000000001</v>
      </c>
      <c r="J4663" s="3">
        <v>0.31559999999999999</v>
      </c>
      <c r="K4663" s="3">
        <v>0.35504999999999998</v>
      </c>
      <c r="L4663" s="3">
        <v>0.39435000000000003</v>
      </c>
    </row>
    <row r="4664" spans="1:12" ht="12.75">
      <c r="A4664" s="2">
        <f t="shared" si="134"/>
        <v>37160</v>
      </c>
      <c r="B4664" s="2" t="s">
        <v>3211</v>
      </c>
      <c r="C4664" s="3">
        <v>3.6150000000000002E-2</v>
      </c>
      <c r="D4664" s="3">
        <v>7.2450000000000001E-2</v>
      </c>
      <c r="E4664" s="3">
        <v>0.1086</v>
      </c>
      <c r="F4664" s="3">
        <v>0.14474999999999999</v>
      </c>
      <c r="G4664" s="3">
        <v>0.18104999999999999</v>
      </c>
      <c r="H4664" s="3">
        <v>0.2172</v>
      </c>
      <c r="I4664" s="3">
        <v>0.2535</v>
      </c>
      <c r="J4664" s="3">
        <v>0.28964999999999996</v>
      </c>
      <c r="K4664" s="3">
        <v>0.32579999999999998</v>
      </c>
      <c r="L4664" s="3">
        <v>0.36149999999999999</v>
      </c>
    </row>
    <row r="4665" spans="1:12" ht="12.75">
      <c r="A4665" s="2">
        <f t="shared" si="134"/>
        <v>37161</v>
      </c>
      <c r="B4665" s="2" t="s">
        <v>3212</v>
      </c>
      <c r="C4665" s="3">
        <v>4.0050000000000002E-2</v>
      </c>
      <c r="D4665" s="3">
        <v>8.0250000000000002E-2</v>
      </c>
      <c r="E4665" s="3">
        <v>0.12029999999999999</v>
      </c>
      <c r="F4665" s="3">
        <v>0.16034999999999999</v>
      </c>
      <c r="G4665" s="3">
        <v>0.20055000000000001</v>
      </c>
      <c r="H4665" s="3">
        <v>0.24059999999999998</v>
      </c>
      <c r="I4665" s="3">
        <v>0.28064999999999996</v>
      </c>
      <c r="J4665" s="3">
        <v>0.32085000000000002</v>
      </c>
      <c r="K4665" s="3">
        <v>0.3609</v>
      </c>
      <c r="L4665" s="3">
        <v>0.40050000000000002</v>
      </c>
    </row>
    <row r="4666" spans="1:12" ht="25.5">
      <c r="A4666" s="2">
        <f t="shared" si="134"/>
        <v>37162</v>
      </c>
      <c r="B4666" s="2" t="s">
        <v>3213</v>
      </c>
      <c r="C4666" s="3">
        <v>2.325E-2</v>
      </c>
      <c r="D4666" s="3">
        <v>4.6424999999999994E-2</v>
      </c>
      <c r="E4666" s="3">
        <v>6.9675000000000001E-2</v>
      </c>
      <c r="F4666" s="3">
        <v>9.2849999999999988E-2</v>
      </c>
      <c r="G4666" s="3">
        <v>0.11609999999999999</v>
      </c>
      <c r="H4666" s="3">
        <v>0.13927500000000001</v>
      </c>
      <c r="I4666" s="3">
        <v>0.162525</v>
      </c>
      <c r="J4666" s="3">
        <v>0.18569999999999998</v>
      </c>
      <c r="K4666" s="3">
        <v>0.20895000000000002</v>
      </c>
      <c r="L4666" s="3">
        <v>0.23227499999999998</v>
      </c>
    </row>
    <row r="4667" spans="1:12" ht="12.75">
      <c r="A4667" s="2">
        <f t="shared" si="134"/>
        <v>37163</v>
      </c>
      <c r="B4667" s="2" t="s">
        <v>3214</v>
      </c>
      <c r="C4667" s="3">
        <v>0.16665000000000002</v>
      </c>
      <c r="D4667" s="3">
        <v>0.33315</v>
      </c>
      <c r="E4667" s="3">
        <v>0.49980000000000002</v>
      </c>
      <c r="F4667" s="3">
        <v>0.6663</v>
      </c>
      <c r="G4667" s="3">
        <v>0.83295000000000008</v>
      </c>
      <c r="H4667" s="3">
        <v>0.99944999999999995</v>
      </c>
      <c r="I4667" s="3">
        <v>1.1660999999999999</v>
      </c>
      <c r="J4667" s="3">
        <v>1.3326</v>
      </c>
      <c r="K4667" s="3">
        <v>1.49925</v>
      </c>
      <c r="L4667" s="3">
        <v>1.6653000000000002</v>
      </c>
    </row>
    <row r="4668" spans="1:12" ht="12.75">
      <c r="A4668" s="2">
        <f t="shared" si="134"/>
        <v>37164</v>
      </c>
      <c r="B4668" s="2" t="s">
        <v>3215</v>
      </c>
      <c r="C4668" s="3">
        <v>0.14400000000000002</v>
      </c>
      <c r="D4668" s="3">
        <v>0.28800000000000003</v>
      </c>
      <c r="E4668" s="3">
        <v>0.43199999999999994</v>
      </c>
      <c r="F4668" s="3">
        <v>0.57600000000000007</v>
      </c>
      <c r="G4668" s="3">
        <v>0.72</v>
      </c>
      <c r="H4668" s="3">
        <v>0.86399999999999988</v>
      </c>
      <c r="I4668" s="3">
        <v>1.008</v>
      </c>
      <c r="J4668" s="3">
        <v>1.15215</v>
      </c>
      <c r="K4668" s="3">
        <v>1.2961499999999999</v>
      </c>
      <c r="L4668" s="3">
        <v>1.4398499999999999</v>
      </c>
    </row>
    <row r="4669" spans="1:12" ht="12.75">
      <c r="A4669" s="2">
        <f t="shared" si="134"/>
        <v>37165</v>
      </c>
      <c r="B4669" s="2" t="s">
        <v>3216</v>
      </c>
      <c r="C4669" s="3">
        <v>7.5750000000000012E-2</v>
      </c>
      <c r="D4669" s="3">
        <v>0.15165000000000001</v>
      </c>
      <c r="E4669" s="3">
        <v>0.22740000000000002</v>
      </c>
      <c r="F4669" s="3">
        <v>0.30330000000000001</v>
      </c>
      <c r="G4669" s="3">
        <v>0.37905</v>
      </c>
      <c r="H4669" s="3">
        <v>0.45495000000000002</v>
      </c>
      <c r="I4669" s="3">
        <v>0.53069999999999995</v>
      </c>
      <c r="J4669" s="3">
        <v>0.60660000000000003</v>
      </c>
      <c r="K4669" s="3">
        <v>0.68235000000000001</v>
      </c>
      <c r="L4669" s="3">
        <v>0.75734999999999997</v>
      </c>
    </row>
    <row r="4670" spans="1:12" ht="12.75">
      <c r="A4670" s="2">
        <f t="shared" si="134"/>
        <v>37166</v>
      </c>
      <c r="B4670" s="2" t="s">
        <v>3217</v>
      </c>
      <c r="C4670" s="3">
        <v>7.0349999999999996E-2</v>
      </c>
      <c r="D4670" s="3">
        <v>0.14055000000000001</v>
      </c>
      <c r="E4670" s="3">
        <v>0.2109</v>
      </c>
      <c r="F4670" s="3">
        <v>0.28125</v>
      </c>
      <c r="G4670" s="3">
        <v>0.35145000000000004</v>
      </c>
      <c r="H4670" s="3">
        <v>0.42180000000000001</v>
      </c>
      <c r="I4670" s="3">
        <v>0.49214999999999998</v>
      </c>
      <c r="J4670" s="3">
        <v>0.56235000000000002</v>
      </c>
      <c r="K4670" s="3">
        <v>0.63270000000000004</v>
      </c>
      <c r="L4670" s="3">
        <v>0.70304999999999995</v>
      </c>
    </row>
    <row r="4671" spans="1:12" ht="12.75">
      <c r="A4671" s="2">
        <f t="shared" si="134"/>
        <v>37167</v>
      </c>
      <c r="B4671" s="2" t="s">
        <v>3218</v>
      </c>
      <c r="C4671" s="3">
        <v>6.2549999999999994E-2</v>
      </c>
      <c r="D4671" s="3">
        <v>0.12495000000000001</v>
      </c>
      <c r="E4671" s="3">
        <v>0.1875</v>
      </c>
      <c r="F4671" s="3">
        <v>0.25004999999999999</v>
      </c>
      <c r="G4671" s="3">
        <v>0.31259999999999999</v>
      </c>
      <c r="H4671" s="3">
        <v>0.375</v>
      </c>
      <c r="I4671" s="3">
        <v>0.43754999999999999</v>
      </c>
      <c r="J4671" s="3">
        <v>0.50009999999999999</v>
      </c>
      <c r="K4671" s="3">
        <v>0.5625</v>
      </c>
      <c r="L4671" s="3">
        <v>0.62519999999999998</v>
      </c>
    </row>
    <row r="4672" spans="1:12" ht="12.75">
      <c r="A4672" s="2">
        <f t="shared" si="134"/>
        <v>37168</v>
      </c>
      <c r="B4672" s="2" t="s">
        <v>3193</v>
      </c>
      <c r="C4672" s="3">
        <v>0.74295</v>
      </c>
      <c r="D4672" s="3">
        <v>1.4859</v>
      </c>
      <c r="E4672" s="3">
        <v>2.22885</v>
      </c>
      <c r="F4672" s="3">
        <v>2.9718</v>
      </c>
      <c r="G4672" s="3">
        <v>3.7147500000000004</v>
      </c>
      <c r="H4672" s="3">
        <v>4.4577</v>
      </c>
      <c r="I4672" s="3">
        <v>5.2006499999999996</v>
      </c>
      <c r="J4672" s="3">
        <v>5.9436</v>
      </c>
      <c r="K4672" s="3">
        <v>6.6865500000000004</v>
      </c>
      <c r="L4672" s="3">
        <v>7.4287499999999991</v>
      </c>
    </row>
    <row r="4673" spans="1:12" ht="12.75">
      <c r="A4673" s="2">
        <f t="shared" si="134"/>
        <v>37169</v>
      </c>
      <c r="B4673" s="2" t="s">
        <v>3219</v>
      </c>
      <c r="C4673" s="3">
        <v>0.50362499999999999</v>
      </c>
      <c r="D4673" s="3">
        <v>1.00725</v>
      </c>
      <c r="E4673" s="3">
        <v>1.510875</v>
      </c>
      <c r="F4673" s="3">
        <v>2.0145</v>
      </c>
      <c r="G4673" s="3">
        <v>2.5181249999999999</v>
      </c>
      <c r="H4673" s="3">
        <v>3.0218249999999998</v>
      </c>
      <c r="I4673" s="3">
        <v>3.5254499999999998</v>
      </c>
      <c r="J4673" s="3">
        <v>4.0290749999999997</v>
      </c>
      <c r="K4673" s="3">
        <v>4.5327000000000002</v>
      </c>
      <c r="L4673" s="3">
        <v>5.0364000000000004</v>
      </c>
    </row>
    <row r="4674" spans="1:12" ht="12.75">
      <c r="A4674" s="2">
        <f t="shared" si="134"/>
        <v>37170</v>
      </c>
      <c r="B4674" s="2" t="s">
        <v>3219</v>
      </c>
      <c r="C4674" s="3">
        <v>0.50362499999999999</v>
      </c>
      <c r="D4674" s="3">
        <v>1.00725</v>
      </c>
      <c r="E4674" s="3">
        <v>1.510875</v>
      </c>
      <c r="F4674" s="3">
        <v>2.0145</v>
      </c>
      <c r="G4674" s="3">
        <v>2.5181249999999999</v>
      </c>
      <c r="H4674" s="3">
        <v>3.0218249999999998</v>
      </c>
      <c r="I4674" s="3">
        <v>3.5254499999999998</v>
      </c>
      <c r="J4674" s="3">
        <v>4.0290749999999997</v>
      </c>
      <c r="K4674" s="3">
        <v>4.5327000000000002</v>
      </c>
      <c r="L4674" s="3">
        <v>5.0364000000000004</v>
      </c>
    </row>
    <row r="4675" spans="1:12" ht="12.75">
      <c r="A4675" s="2">
        <f t="shared" si="134"/>
        <v>37171</v>
      </c>
      <c r="B4675" s="2" t="s">
        <v>3220</v>
      </c>
      <c r="C4675" s="3">
        <v>0.53789999999999993</v>
      </c>
      <c r="D4675" s="3">
        <v>1.0757999999999999</v>
      </c>
      <c r="E4675" s="3">
        <v>1.6137000000000001</v>
      </c>
      <c r="F4675" s="3">
        <v>2.1515999999999997</v>
      </c>
      <c r="G4675" s="3">
        <v>2.6894999999999998</v>
      </c>
      <c r="H4675" s="3">
        <v>3.2274000000000003</v>
      </c>
      <c r="I4675" s="3">
        <v>3.7651500000000002</v>
      </c>
      <c r="J4675" s="3">
        <v>4.3030499999999998</v>
      </c>
      <c r="K4675" s="3">
        <v>4.8409500000000003</v>
      </c>
      <c r="L4675" s="3">
        <v>5.3788499999999999</v>
      </c>
    </row>
    <row r="4676" spans="1:12" ht="12.75">
      <c r="A4676" s="2">
        <f t="shared" si="134"/>
        <v>37172</v>
      </c>
      <c r="B4676" s="2" t="s">
        <v>3221</v>
      </c>
      <c r="C4676" s="3">
        <v>0.12649999999999995</v>
      </c>
      <c r="D4676" s="3">
        <v>0.25294999999999951</v>
      </c>
      <c r="E4676" s="3">
        <v>0.37945000000000051</v>
      </c>
      <c r="F4676" s="3">
        <v>0.50590000000000046</v>
      </c>
      <c r="G4676" s="3">
        <v>0.63239999999999996</v>
      </c>
      <c r="H4676" s="3">
        <v>0.75885000000000002</v>
      </c>
      <c r="I4676" s="3">
        <v>0.88534999999999964</v>
      </c>
      <c r="J4676" s="3">
        <v>1.0117999999999996</v>
      </c>
      <c r="K4676" s="3">
        <v>1.1383000000000005</v>
      </c>
      <c r="L4676" s="3">
        <v>1.2647500000000005</v>
      </c>
    </row>
    <row r="4677" spans="1:12" ht="12.75">
      <c r="A4677" s="2">
        <f t="shared" si="134"/>
        <v>37173</v>
      </c>
      <c r="B4677" s="2" t="s">
        <v>3221</v>
      </c>
      <c r="C4677" s="3">
        <v>0.12649999999999995</v>
      </c>
      <c r="D4677" s="3">
        <v>0.25294999999999951</v>
      </c>
      <c r="E4677" s="3">
        <v>0.37945000000000051</v>
      </c>
      <c r="F4677" s="3">
        <v>0.50590000000000046</v>
      </c>
      <c r="G4677" s="3">
        <v>0.63239999999999996</v>
      </c>
      <c r="H4677" s="3">
        <v>0.75885000000000002</v>
      </c>
      <c r="I4677" s="3">
        <v>0.88534999999999964</v>
      </c>
      <c r="J4677" s="3">
        <v>1.0117999999999996</v>
      </c>
      <c r="K4677" s="3">
        <v>1.1383000000000005</v>
      </c>
      <c r="L4677" s="3">
        <v>1.2647500000000005</v>
      </c>
    </row>
    <row r="4678" spans="1:12" ht="12.75">
      <c r="A4678" s="2">
        <f t="shared" si="134"/>
        <v>37174</v>
      </c>
      <c r="B4678" s="2" t="s">
        <v>3222</v>
      </c>
      <c r="C4678" s="3">
        <v>0.32205</v>
      </c>
      <c r="D4678" s="3">
        <v>0.64424999999999999</v>
      </c>
      <c r="E4678" s="3">
        <v>0.96629999999999994</v>
      </c>
      <c r="F4678" s="3">
        <v>1.2885</v>
      </c>
      <c r="G4678" s="3">
        <v>1.6105500000000001</v>
      </c>
      <c r="H4678" s="3">
        <v>1.93275</v>
      </c>
      <c r="I4678" s="3">
        <v>2.2548000000000004</v>
      </c>
      <c r="J4678" s="3">
        <v>2.577</v>
      </c>
      <c r="K4678" s="3">
        <v>2.8990499999999999</v>
      </c>
      <c r="L4678" s="3">
        <v>3.2203499999999998</v>
      </c>
    </row>
    <row r="4679" spans="1:12" ht="12.75">
      <c r="A4679" s="2">
        <f t="shared" si="134"/>
        <v>37175</v>
      </c>
      <c r="B4679" s="2" t="s">
        <v>3223</v>
      </c>
      <c r="C4679" s="3">
        <v>0.141675</v>
      </c>
      <c r="D4679" s="3">
        <v>0.28334999999999999</v>
      </c>
      <c r="E4679" s="3">
        <v>0.42494999999999999</v>
      </c>
      <c r="F4679" s="3">
        <v>0.56662499999999993</v>
      </c>
      <c r="G4679" s="3">
        <v>0.70830000000000004</v>
      </c>
      <c r="H4679" s="3">
        <v>0.84997499999999993</v>
      </c>
      <c r="I4679" s="3">
        <v>0.9915750000000001</v>
      </c>
      <c r="J4679" s="3">
        <v>1.1332499999999999</v>
      </c>
      <c r="K4679" s="3">
        <v>1.2749250000000001</v>
      </c>
      <c r="L4679" s="3">
        <v>1.4162250000000001</v>
      </c>
    </row>
    <row r="4680" spans="1:12" ht="12.75">
      <c r="A4680" s="2">
        <f t="shared" si="134"/>
        <v>37176</v>
      </c>
      <c r="B4680" s="2" t="s">
        <v>3045</v>
      </c>
      <c r="C4680" s="3">
        <v>0.1701</v>
      </c>
      <c r="D4680" s="3">
        <v>0.34012500000000001</v>
      </c>
      <c r="E4680" s="3">
        <v>0.51022500000000004</v>
      </c>
      <c r="F4680" s="3">
        <v>0.68025000000000002</v>
      </c>
      <c r="G4680" s="3">
        <v>0.85034999999999994</v>
      </c>
      <c r="H4680" s="3">
        <v>1.0204500000000001</v>
      </c>
      <c r="I4680" s="3">
        <v>1.1904749999999999</v>
      </c>
      <c r="J4680" s="3">
        <v>1.3605750000000001</v>
      </c>
      <c r="K4680" s="3">
        <v>1.5306</v>
      </c>
      <c r="L4680" s="3">
        <v>1.7003999999999999</v>
      </c>
    </row>
    <row r="4681" spans="1:12" ht="12.75">
      <c r="A4681" s="2">
        <f t="shared" si="134"/>
        <v>37177</v>
      </c>
      <c r="B4681" s="2" t="s">
        <v>3045</v>
      </c>
      <c r="C4681" s="3">
        <v>0.1701</v>
      </c>
      <c r="D4681" s="3">
        <v>0.34012500000000001</v>
      </c>
      <c r="E4681" s="3">
        <v>0.51022500000000004</v>
      </c>
      <c r="F4681" s="3">
        <v>0.68025000000000002</v>
      </c>
      <c r="G4681" s="3">
        <v>0.85034999999999994</v>
      </c>
      <c r="H4681" s="3">
        <v>1.0204500000000001</v>
      </c>
      <c r="I4681" s="3">
        <v>1.1904749999999999</v>
      </c>
      <c r="J4681" s="3">
        <v>1.3605750000000001</v>
      </c>
      <c r="K4681" s="3">
        <v>1.5306</v>
      </c>
      <c r="L4681" s="3">
        <v>1.7003999999999999</v>
      </c>
    </row>
    <row r="4682" spans="1:12" ht="12.75">
      <c r="A4682" s="2">
        <f t="shared" si="134"/>
        <v>37178</v>
      </c>
      <c r="B4682" s="2" t="s">
        <v>3224</v>
      </c>
      <c r="C4682" s="3">
        <v>8.5099999999999953E-2</v>
      </c>
      <c r="D4682" s="3">
        <v>0.1701499999999995</v>
      </c>
      <c r="E4682" s="3">
        <v>0.25525000000000048</v>
      </c>
      <c r="F4682" s="3">
        <v>0.34030000000000049</v>
      </c>
      <c r="G4682" s="3">
        <v>0.4254</v>
      </c>
      <c r="H4682" s="3">
        <v>0.51044999999999996</v>
      </c>
      <c r="I4682" s="3">
        <v>0.59554999999999958</v>
      </c>
      <c r="J4682" s="3">
        <v>0.68059999999999943</v>
      </c>
      <c r="K4682" s="3">
        <v>0.76570000000000049</v>
      </c>
      <c r="L4682" s="3">
        <v>0.85054999999999947</v>
      </c>
    </row>
    <row r="4683" spans="1:12" ht="12.75">
      <c r="A4683" s="2">
        <f t="shared" si="134"/>
        <v>37179</v>
      </c>
      <c r="B4683" s="2" t="s">
        <v>3224</v>
      </c>
      <c r="C4683" s="3">
        <v>8.5099999999999953E-2</v>
      </c>
      <c r="D4683" s="3">
        <v>0.1701499999999995</v>
      </c>
      <c r="E4683" s="3">
        <v>0.25525000000000048</v>
      </c>
      <c r="F4683" s="3">
        <v>0.34030000000000049</v>
      </c>
      <c r="G4683" s="3">
        <v>0.4254</v>
      </c>
      <c r="H4683" s="3">
        <v>0.51044999999999996</v>
      </c>
      <c r="I4683" s="3">
        <v>0.59554999999999958</v>
      </c>
      <c r="J4683" s="3">
        <v>0.68059999999999943</v>
      </c>
      <c r="K4683" s="3">
        <v>0.76570000000000049</v>
      </c>
      <c r="L4683" s="3">
        <v>0.85054999999999947</v>
      </c>
    </row>
    <row r="4684" spans="1:12" ht="12.75">
      <c r="A4684" s="2">
        <f t="shared" si="134"/>
        <v>37180</v>
      </c>
      <c r="B4684" s="2" t="s">
        <v>3224</v>
      </c>
      <c r="C4684" s="3">
        <v>8.5099999999999953E-2</v>
      </c>
      <c r="D4684" s="3">
        <v>0.1701499999999995</v>
      </c>
      <c r="E4684" s="3">
        <v>0.25525000000000048</v>
      </c>
      <c r="F4684" s="3">
        <v>0.34030000000000049</v>
      </c>
      <c r="G4684" s="3">
        <v>0.4254</v>
      </c>
      <c r="H4684" s="3">
        <v>0.51044999999999996</v>
      </c>
      <c r="I4684" s="3">
        <v>0.59554999999999958</v>
      </c>
      <c r="J4684" s="3">
        <v>0.68059999999999943</v>
      </c>
      <c r="K4684" s="3">
        <v>0.76570000000000049</v>
      </c>
      <c r="L4684" s="3">
        <v>0.85054999999999947</v>
      </c>
    </row>
    <row r="4685" spans="1:12" ht="12.75">
      <c r="A4685" s="2">
        <f t="shared" si="134"/>
        <v>37181</v>
      </c>
      <c r="B4685" s="2" t="s">
        <v>3225</v>
      </c>
      <c r="C4685" s="3">
        <v>0.24690000000000001</v>
      </c>
      <c r="D4685" s="3">
        <v>0.49395</v>
      </c>
      <c r="E4685" s="3">
        <v>0.74085000000000001</v>
      </c>
      <c r="F4685" s="3">
        <v>0.98774999999999991</v>
      </c>
      <c r="G4685" s="3">
        <v>1.23465</v>
      </c>
      <c r="H4685" s="3">
        <v>1.4817</v>
      </c>
      <c r="I4685" s="3">
        <v>1.7286000000000001</v>
      </c>
      <c r="J4685" s="3">
        <v>1.9754999999999998</v>
      </c>
      <c r="K4685" s="3">
        <v>2.22255</v>
      </c>
      <c r="L4685" s="3">
        <v>2.4700500000000001</v>
      </c>
    </row>
    <row r="4686" spans="1:12" ht="12.75">
      <c r="A4686" s="2">
        <f t="shared" si="134"/>
        <v>37182</v>
      </c>
      <c r="B4686" s="2" t="s">
        <v>3226</v>
      </c>
      <c r="C4686" s="3">
        <v>0.19289999999999999</v>
      </c>
      <c r="D4686" s="3">
        <v>0.38579999999999998</v>
      </c>
      <c r="E4686" s="3">
        <v>0.57869999999999999</v>
      </c>
      <c r="F4686" s="3">
        <v>0.77144999999999997</v>
      </c>
      <c r="G4686" s="3">
        <v>0.96435000000000004</v>
      </c>
      <c r="H4686" s="3">
        <v>1.1572499999999999</v>
      </c>
      <c r="I4686" s="3">
        <v>1.35015</v>
      </c>
      <c r="J4686" s="3">
        <v>1.54305</v>
      </c>
      <c r="K4686" s="3">
        <v>1.7359499999999999</v>
      </c>
      <c r="L4686" s="3">
        <v>1.929</v>
      </c>
    </row>
    <row r="4687" spans="1:12" ht="12.75">
      <c r="A4687" s="2">
        <f t="shared" si="134"/>
        <v>37183</v>
      </c>
      <c r="B4687" s="2" t="s">
        <v>3227</v>
      </c>
      <c r="C4687" s="3">
        <v>2.7257142857142896E-2</v>
      </c>
      <c r="D4687" s="3">
        <v>5.4514285714285654E-2</v>
      </c>
      <c r="E4687" s="3">
        <v>8.1750000000000003E-2</v>
      </c>
      <c r="F4687" s="3">
        <v>0.10900714285714289</v>
      </c>
      <c r="G4687" s="3">
        <v>0.13626428571428564</v>
      </c>
      <c r="H4687" s="3">
        <v>0.16352142857142898</v>
      </c>
      <c r="I4687" s="3">
        <v>0.19077857142857102</v>
      </c>
      <c r="J4687" s="3">
        <v>0.21801428571428549</v>
      </c>
      <c r="K4687" s="3">
        <v>0.245271428571429</v>
      </c>
      <c r="L4687" s="3">
        <v>0.27255000000000001</v>
      </c>
    </row>
    <row r="4688" spans="1:12" ht="12.75">
      <c r="A4688" s="2">
        <f t="shared" si="134"/>
        <v>37184</v>
      </c>
      <c r="B4688" s="2" t="s">
        <v>3227</v>
      </c>
      <c r="C4688" s="3">
        <v>2.7257142857142896E-2</v>
      </c>
      <c r="D4688" s="3">
        <v>5.4514285714285654E-2</v>
      </c>
      <c r="E4688" s="3">
        <v>8.1750000000000003E-2</v>
      </c>
      <c r="F4688" s="3">
        <v>0.10900714285714289</v>
      </c>
      <c r="G4688" s="3">
        <v>0.13626428571428564</v>
      </c>
      <c r="H4688" s="3">
        <v>0.16352142857142898</v>
      </c>
      <c r="I4688" s="3">
        <v>0.19077857142857102</v>
      </c>
      <c r="J4688" s="3">
        <v>0.21801428571428549</v>
      </c>
      <c r="K4688" s="3">
        <v>0.245271428571429</v>
      </c>
      <c r="L4688" s="3">
        <v>0.27255000000000001</v>
      </c>
    </row>
    <row r="4689" spans="1:12" ht="12.75">
      <c r="A4689" s="2">
        <f t="shared" si="134"/>
        <v>37185</v>
      </c>
      <c r="B4689" s="2" t="s">
        <v>3227</v>
      </c>
      <c r="C4689" s="3">
        <v>2.7257142857142896E-2</v>
      </c>
      <c r="D4689" s="3">
        <v>5.4514285714285654E-2</v>
      </c>
      <c r="E4689" s="3">
        <v>8.1750000000000003E-2</v>
      </c>
      <c r="F4689" s="3">
        <v>0.10900714285714289</v>
      </c>
      <c r="G4689" s="3">
        <v>0.13626428571428564</v>
      </c>
      <c r="H4689" s="3">
        <v>0.16352142857142898</v>
      </c>
      <c r="I4689" s="3">
        <v>0.19077857142857102</v>
      </c>
      <c r="J4689" s="3">
        <v>0.21801428571428549</v>
      </c>
      <c r="K4689" s="3">
        <v>0.245271428571429</v>
      </c>
      <c r="L4689" s="3">
        <v>0.27255000000000001</v>
      </c>
    </row>
    <row r="4690" spans="1:12" ht="12.75">
      <c r="A4690" s="2">
        <f t="shared" si="134"/>
        <v>37186</v>
      </c>
      <c r="B4690" s="2" t="s">
        <v>3227</v>
      </c>
      <c r="C4690" s="3">
        <v>2.7257142857142896E-2</v>
      </c>
      <c r="D4690" s="3">
        <v>5.4514285714285654E-2</v>
      </c>
      <c r="E4690" s="3">
        <v>8.1750000000000003E-2</v>
      </c>
      <c r="F4690" s="3">
        <v>0.10900714285714289</v>
      </c>
      <c r="G4690" s="3">
        <v>0.13626428571428564</v>
      </c>
      <c r="H4690" s="3">
        <v>0.16352142857142898</v>
      </c>
      <c r="I4690" s="3">
        <v>0.19077857142857102</v>
      </c>
      <c r="J4690" s="3">
        <v>0.21801428571428549</v>
      </c>
      <c r="K4690" s="3">
        <v>0.245271428571429</v>
      </c>
      <c r="L4690" s="3">
        <v>0.27255000000000001</v>
      </c>
    </row>
    <row r="4691" spans="1:12" ht="12.75">
      <c r="A4691" s="2">
        <f t="shared" si="134"/>
        <v>37187</v>
      </c>
      <c r="B4691" s="2" t="s">
        <v>3227</v>
      </c>
      <c r="C4691" s="3">
        <v>2.7257142857142896E-2</v>
      </c>
      <c r="D4691" s="3">
        <v>5.4514285714285654E-2</v>
      </c>
      <c r="E4691" s="3">
        <v>8.1750000000000003E-2</v>
      </c>
      <c r="F4691" s="3">
        <v>0.10900714285714289</v>
      </c>
      <c r="G4691" s="3">
        <v>0.13626428571428564</v>
      </c>
      <c r="H4691" s="3">
        <v>0.16352142857142898</v>
      </c>
      <c r="I4691" s="3">
        <v>0.19077857142857102</v>
      </c>
      <c r="J4691" s="3">
        <v>0.21801428571428549</v>
      </c>
      <c r="K4691" s="3">
        <v>0.245271428571429</v>
      </c>
      <c r="L4691" s="3">
        <v>0.27255000000000001</v>
      </c>
    </row>
    <row r="4692" spans="1:12" ht="12.75">
      <c r="A4692" s="2">
        <f t="shared" si="134"/>
        <v>37188</v>
      </c>
      <c r="B4692" s="2" t="s">
        <v>3227</v>
      </c>
      <c r="C4692" s="3">
        <v>2.7257142857142896E-2</v>
      </c>
      <c r="D4692" s="3">
        <v>5.4514285714285654E-2</v>
      </c>
      <c r="E4692" s="3">
        <v>8.1750000000000003E-2</v>
      </c>
      <c r="F4692" s="3">
        <v>0.10900714285714289</v>
      </c>
      <c r="G4692" s="3">
        <v>0.13626428571428564</v>
      </c>
      <c r="H4692" s="3">
        <v>0.16352142857142898</v>
      </c>
      <c r="I4692" s="3">
        <v>0.19077857142857102</v>
      </c>
      <c r="J4692" s="3">
        <v>0.21801428571428549</v>
      </c>
      <c r="K4692" s="3">
        <v>0.245271428571429</v>
      </c>
      <c r="L4692" s="3">
        <v>0.27255000000000001</v>
      </c>
    </row>
    <row r="4693" spans="1:12" ht="12.75">
      <c r="A4693" s="2">
        <f t="shared" si="134"/>
        <v>37189</v>
      </c>
      <c r="B4693" s="2" t="s">
        <v>3228</v>
      </c>
      <c r="C4693" s="3">
        <v>5.3899999999999955E-2</v>
      </c>
      <c r="D4693" s="3">
        <v>0.10780000000000006</v>
      </c>
      <c r="E4693" s="3">
        <v>0.16170000000000001</v>
      </c>
      <c r="F4693" s="3">
        <v>0.21559999999999949</v>
      </c>
      <c r="G4693" s="3">
        <v>0.26950000000000052</v>
      </c>
      <c r="H4693" s="3">
        <v>0.32340000000000002</v>
      </c>
      <c r="I4693" s="3">
        <v>0.37729999999999952</v>
      </c>
      <c r="J4693" s="3">
        <v>0.43120000000000047</v>
      </c>
      <c r="K4693" s="3">
        <v>0.48510000000000003</v>
      </c>
      <c r="L4693" s="3">
        <v>0.53925000000000001</v>
      </c>
    </row>
    <row r="4694" spans="1:12" ht="12.75">
      <c r="A4694" s="2">
        <f t="shared" si="134"/>
        <v>37190</v>
      </c>
      <c r="B4694" s="2" t="s">
        <v>3228</v>
      </c>
      <c r="C4694" s="3">
        <v>5.3899999999999955E-2</v>
      </c>
      <c r="D4694" s="3">
        <v>0.10780000000000006</v>
      </c>
      <c r="E4694" s="3">
        <v>0.16170000000000001</v>
      </c>
      <c r="F4694" s="3">
        <v>0.21559999999999949</v>
      </c>
      <c r="G4694" s="3">
        <v>0.26950000000000052</v>
      </c>
      <c r="H4694" s="3">
        <v>0.32340000000000002</v>
      </c>
      <c r="I4694" s="3">
        <v>0.37729999999999952</v>
      </c>
      <c r="J4694" s="3">
        <v>0.43120000000000047</v>
      </c>
      <c r="K4694" s="3">
        <v>0.48510000000000003</v>
      </c>
      <c r="L4694" s="3">
        <v>0.53925000000000001</v>
      </c>
    </row>
    <row r="4695" spans="1:12" ht="12.75">
      <c r="A4695" s="2">
        <f t="shared" si="134"/>
        <v>37191</v>
      </c>
      <c r="B4695" s="2" t="s">
        <v>3228</v>
      </c>
      <c r="C4695" s="3">
        <v>5.3899999999999955E-2</v>
      </c>
      <c r="D4695" s="3">
        <v>0.10780000000000006</v>
      </c>
      <c r="E4695" s="3">
        <v>0.16170000000000001</v>
      </c>
      <c r="F4695" s="3">
        <v>0.21559999999999949</v>
      </c>
      <c r="G4695" s="3">
        <v>0.26950000000000052</v>
      </c>
      <c r="H4695" s="3">
        <v>0.32340000000000002</v>
      </c>
      <c r="I4695" s="3">
        <v>0.37729999999999952</v>
      </c>
      <c r="J4695" s="3">
        <v>0.43120000000000047</v>
      </c>
      <c r="K4695" s="3">
        <v>0.48510000000000003</v>
      </c>
      <c r="L4695" s="3">
        <v>0.53925000000000001</v>
      </c>
    </row>
    <row r="4696" spans="1:12" ht="12.75">
      <c r="A4696" s="2">
        <f t="shared" si="134"/>
        <v>37192</v>
      </c>
      <c r="B4696" s="2" t="s">
        <v>3229</v>
      </c>
      <c r="C4696" s="3">
        <v>0.1668</v>
      </c>
      <c r="D4696" s="3">
        <v>0.33345000000000002</v>
      </c>
      <c r="E4696" s="3">
        <v>0.50025000000000008</v>
      </c>
      <c r="F4696" s="3">
        <v>0.66690000000000005</v>
      </c>
      <c r="G4696" s="3">
        <v>0.83369999999999989</v>
      </c>
      <c r="H4696" s="3">
        <v>1.0005000000000002</v>
      </c>
      <c r="I4696" s="3">
        <v>1.1671499999999999</v>
      </c>
      <c r="J4696" s="3">
        <v>1.33395</v>
      </c>
      <c r="K4696" s="3">
        <v>1.5005999999999999</v>
      </c>
      <c r="L4696" s="3">
        <v>1.6672499999999999</v>
      </c>
    </row>
    <row r="4697" spans="1:12" ht="12.75">
      <c r="A4697" s="2">
        <f t="shared" si="134"/>
        <v>37193</v>
      </c>
      <c r="B4697" s="2" t="s">
        <v>3197</v>
      </c>
      <c r="C4697" s="3">
        <v>5.335000000000005E-2</v>
      </c>
      <c r="D4697" s="3">
        <v>0.10669999999999995</v>
      </c>
      <c r="E4697" s="3">
        <v>0.16009999999999949</v>
      </c>
      <c r="F4697" s="3">
        <v>0.21345000000000003</v>
      </c>
      <c r="G4697" s="3">
        <v>0.26680000000000048</v>
      </c>
      <c r="H4697" s="3">
        <v>0.32014999999999949</v>
      </c>
      <c r="I4697" s="3">
        <v>0.37354999999999949</v>
      </c>
      <c r="J4697" s="3">
        <v>0.42690000000000006</v>
      </c>
      <c r="K4697" s="3">
        <v>0.48025000000000051</v>
      </c>
      <c r="L4697" s="3">
        <v>0.53335000000000043</v>
      </c>
    </row>
    <row r="4698" spans="1:12" ht="12.75">
      <c r="A4698" s="2">
        <f t="shared" si="134"/>
        <v>37194</v>
      </c>
      <c r="B4698" s="2" t="s">
        <v>3197</v>
      </c>
      <c r="C4698" s="3">
        <v>5.335000000000005E-2</v>
      </c>
      <c r="D4698" s="3">
        <v>0.10669999999999995</v>
      </c>
      <c r="E4698" s="3">
        <v>0.16009999999999949</v>
      </c>
      <c r="F4698" s="3">
        <v>0.21345000000000003</v>
      </c>
      <c r="G4698" s="3">
        <v>0.26680000000000048</v>
      </c>
      <c r="H4698" s="3">
        <v>0.32014999999999949</v>
      </c>
      <c r="I4698" s="3">
        <v>0.37354999999999949</v>
      </c>
      <c r="J4698" s="3">
        <v>0.42690000000000006</v>
      </c>
      <c r="K4698" s="3">
        <v>0.48025000000000051</v>
      </c>
      <c r="L4698" s="3">
        <v>0.53335000000000043</v>
      </c>
    </row>
    <row r="4699" spans="1:12" ht="12.75">
      <c r="A4699" s="2">
        <f t="shared" si="134"/>
        <v>37195</v>
      </c>
      <c r="B4699" s="2" t="s">
        <v>3197</v>
      </c>
      <c r="C4699" s="3">
        <v>5.335000000000005E-2</v>
      </c>
      <c r="D4699" s="3">
        <v>0.10669999999999995</v>
      </c>
      <c r="E4699" s="3">
        <v>0.16009999999999949</v>
      </c>
      <c r="F4699" s="3">
        <v>0.21345000000000003</v>
      </c>
      <c r="G4699" s="3">
        <v>0.26680000000000048</v>
      </c>
      <c r="H4699" s="3">
        <v>0.32014999999999949</v>
      </c>
      <c r="I4699" s="3">
        <v>0.37354999999999949</v>
      </c>
      <c r="J4699" s="3">
        <v>0.42690000000000006</v>
      </c>
      <c r="K4699" s="3">
        <v>0.48025000000000051</v>
      </c>
      <c r="L4699" s="3">
        <v>0.53335000000000043</v>
      </c>
    </row>
    <row r="4700" spans="1:12" ht="12.75">
      <c r="A4700" s="2">
        <f t="shared" si="134"/>
        <v>37196</v>
      </c>
      <c r="B4700" s="2" t="s">
        <v>2587</v>
      </c>
      <c r="C4700" s="3">
        <v>7.7699999999999991E-2</v>
      </c>
      <c r="D4700" s="3">
        <v>0.15539999999999998</v>
      </c>
      <c r="E4700" s="3">
        <v>0.23310000000000003</v>
      </c>
      <c r="F4700" s="3">
        <v>0.31072500000000003</v>
      </c>
      <c r="G4700" s="3">
        <v>0.38842500000000002</v>
      </c>
      <c r="H4700" s="3">
        <v>0.46612500000000001</v>
      </c>
      <c r="I4700" s="3">
        <v>0.543825</v>
      </c>
      <c r="J4700" s="3">
        <v>0.62152499999999999</v>
      </c>
      <c r="K4700" s="3">
        <v>0.69922499999999999</v>
      </c>
      <c r="L4700" s="3">
        <v>0.77722500000000005</v>
      </c>
    </row>
    <row r="4701" spans="1:12" ht="12.75">
      <c r="A4701" s="2">
        <f t="shared" si="134"/>
        <v>37197</v>
      </c>
      <c r="B4701" s="2" t="s">
        <v>2587</v>
      </c>
      <c r="C4701" s="3">
        <v>7.7699999999999991E-2</v>
      </c>
      <c r="D4701" s="3">
        <v>0.15539999999999998</v>
      </c>
      <c r="E4701" s="3">
        <v>0.23310000000000003</v>
      </c>
      <c r="F4701" s="3">
        <v>0.31072500000000003</v>
      </c>
      <c r="G4701" s="3">
        <v>0.38842500000000002</v>
      </c>
      <c r="H4701" s="3">
        <v>0.46612500000000001</v>
      </c>
      <c r="I4701" s="3">
        <v>0.543825</v>
      </c>
      <c r="J4701" s="3">
        <v>0.62152499999999999</v>
      </c>
      <c r="K4701" s="3">
        <v>0.69922499999999999</v>
      </c>
      <c r="L4701" s="3">
        <v>0.77722500000000005</v>
      </c>
    </row>
    <row r="4702" spans="1:12" ht="12.75">
      <c r="A4702" s="2">
        <f t="shared" ref="A4702:A4765" si="135">A4701+1</f>
        <v>37198</v>
      </c>
      <c r="B4702" s="2" t="s">
        <v>3230</v>
      </c>
      <c r="C4702" s="3">
        <v>0.21045000000000003</v>
      </c>
      <c r="D4702" s="3">
        <v>0.42090000000000005</v>
      </c>
      <c r="E4702" s="3">
        <v>0.63119999999999998</v>
      </c>
      <c r="F4702" s="3">
        <v>0.84165000000000001</v>
      </c>
      <c r="G4702" s="3">
        <v>1.0521</v>
      </c>
      <c r="H4702" s="3">
        <v>1.2625500000000001</v>
      </c>
      <c r="I4702" s="3">
        <v>1.47285</v>
      </c>
      <c r="J4702" s="3">
        <v>1.6833</v>
      </c>
      <c r="K4702" s="3">
        <v>1.8937499999999998</v>
      </c>
      <c r="L4702" s="3">
        <v>2.1044999999999998</v>
      </c>
    </row>
    <row r="4703" spans="1:12" ht="12.75">
      <c r="A4703" s="2">
        <f t="shared" si="135"/>
        <v>37199</v>
      </c>
      <c r="B4703" s="2" t="s">
        <v>3231</v>
      </c>
      <c r="C4703" s="3">
        <v>6.8925E-2</v>
      </c>
      <c r="D4703" s="3">
        <v>0.13785</v>
      </c>
      <c r="E4703" s="3">
        <v>0.20677499999999999</v>
      </c>
      <c r="F4703" s="3">
        <v>0.2757</v>
      </c>
      <c r="G4703" s="3">
        <v>0.34462500000000001</v>
      </c>
      <c r="H4703" s="3">
        <v>0.41354999999999997</v>
      </c>
      <c r="I4703" s="3">
        <v>0.48247499999999999</v>
      </c>
      <c r="J4703" s="3">
        <v>0.5514</v>
      </c>
      <c r="K4703" s="3">
        <v>0.62024999999999997</v>
      </c>
      <c r="L4703" s="3">
        <v>0.68940000000000001</v>
      </c>
    </row>
    <row r="4704" spans="1:12" ht="12.75">
      <c r="A4704" s="2">
        <f t="shared" si="135"/>
        <v>37200</v>
      </c>
      <c r="B4704" s="2" t="s">
        <v>3231</v>
      </c>
      <c r="C4704" s="3">
        <v>6.8925E-2</v>
      </c>
      <c r="D4704" s="3">
        <v>0.13785</v>
      </c>
      <c r="E4704" s="3">
        <v>0.20677499999999999</v>
      </c>
      <c r="F4704" s="3">
        <v>0.2757</v>
      </c>
      <c r="G4704" s="3">
        <v>0.34462500000000001</v>
      </c>
      <c r="H4704" s="3">
        <v>0.41354999999999997</v>
      </c>
      <c r="I4704" s="3">
        <v>0.48247499999999999</v>
      </c>
      <c r="J4704" s="3">
        <v>0.5514</v>
      </c>
      <c r="K4704" s="3">
        <v>0.62024999999999997</v>
      </c>
      <c r="L4704" s="3">
        <v>0.68940000000000001</v>
      </c>
    </row>
    <row r="4705" spans="1:12" ht="12.75">
      <c r="A4705" s="2">
        <f t="shared" si="135"/>
        <v>37201</v>
      </c>
      <c r="B4705" s="2" t="s">
        <v>3232</v>
      </c>
      <c r="C4705" s="3">
        <v>0.1356</v>
      </c>
      <c r="D4705" s="3">
        <v>0.2712</v>
      </c>
      <c r="E4705" s="3">
        <v>0.40665000000000001</v>
      </c>
      <c r="F4705" s="3">
        <v>0.54225000000000001</v>
      </c>
      <c r="G4705" s="3">
        <v>0.67785000000000006</v>
      </c>
      <c r="H4705" s="3">
        <v>0.81345000000000001</v>
      </c>
      <c r="I4705" s="3">
        <v>0.94905000000000006</v>
      </c>
      <c r="J4705" s="3">
        <v>1.0845</v>
      </c>
      <c r="K4705" s="3">
        <v>1.2201</v>
      </c>
      <c r="L4705" s="3">
        <v>1.3560000000000001</v>
      </c>
    </row>
    <row r="4706" spans="1:12" ht="12.75">
      <c r="A4706" s="2">
        <f t="shared" si="135"/>
        <v>37202</v>
      </c>
      <c r="B4706" s="2" t="s">
        <v>3233</v>
      </c>
      <c r="C4706" s="3">
        <v>0.13650000000000001</v>
      </c>
      <c r="D4706" s="3">
        <v>0.27315</v>
      </c>
      <c r="E4706" s="3">
        <v>0.40965000000000001</v>
      </c>
      <c r="F4706" s="3">
        <v>0.54614999999999991</v>
      </c>
      <c r="G4706" s="3">
        <v>0.68264999999999998</v>
      </c>
      <c r="H4706" s="3">
        <v>0.81930000000000003</v>
      </c>
      <c r="I4706" s="3">
        <v>0.95579999999999998</v>
      </c>
      <c r="J4706" s="3">
        <v>1.0922999999999998</v>
      </c>
      <c r="K4706" s="3">
        <v>1.22895</v>
      </c>
      <c r="L4706" s="3">
        <v>1.3653</v>
      </c>
    </row>
    <row r="4707" spans="1:12" ht="12.75">
      <c r="A4707" s="2">
        <f t="shared" si="135"/>
        <v>37203</v>
      </c>
      <c r="B4707" s="2" t="s">
        <v>3234</v>
      </c>
      <c r="C4707" s="3">
        <v>0.18090000000000001</v>
      </c>
      <c r="D4707" s="3">
        <v>0.36180000000000001</v>
      </c>
      <c r="E4707" s="3">
        <v>0.54255000000000009</v>
      </c>
      <c r="F4707" s="3">
        <v>0.72345000000000004</v>
      </c>
      <c r="G4707" s="3">
        <v>0.90434999999999999</v>
      </c>
      <c r="H4707" s="3">
        <v>1.08525</v>
      </c>
      <c r="I4707" s="3">
        <v>1.266</v>
      </c>
      <c r="J4707" s="3">
        <v>1.4469000000000001</v>
      </c>
      <c r="K4707" s="3">
        <v>1.6277999999999999</v>
      </c>
      <c r="L4707" s="3">
        <v>1.8081</v>
      </c>
    </row>
    <row r="4708" spans="1:12" ht="12.75">
      <c r="A4708" s="2">
        <f t="shared" si="135"/>
        <v>37204</v>
      </c>
      <c r="B4708" s="2" t="s">
        <v>3235</v>
      </c>
      <c r="C4708" s="3">
        <v>0.1245</v>
      </c>
      <c r="D4708" s="3">
        <v>0.249</v>
      </c>
      <c r="E4708" s="3">
        <v>0.37364999999999998</v>
      </c>
      <c r="F4708" s="3">
        <v>0.49814999999999998</v>
      </c>
      <c r="G4708" s="3">
        <v>0.62265000000000004</v>
      </c>
      <c r="H4708" s="3">
        <v>0.74714999999999998</v>
      </c>
      <c r="I4708" s="3">
        <v>0.87164999999999992</v>
      </c>
      <c r="J4708" s="3">
        <v>0.99615000000000009</v>
      </c>
      <c r="K4708" s="3">
        <v>1.1208</v>
      </c>
      <c r="L4708" s="3">
        <v>1.2444</v>
      </c>
    </row>
    <row r="4709" spans="1:12" ht="12.75">
      <c r="A4709" s="2">
        <f t="shared" si="135"/>
        <v>37205</v>
      </c>
      <c r="B4709" s="2" t="s">
        <v>3236</v>
      </c>
      <c r="C4709" s="3">
        <v>0.11805000000000002</v>
      </c>
      <c r="D4709" s="3">
        <v>0.23610000000000003</v>
      </c>
      <c r="E4709" s="3">
        <v>0.35415000000000002</v>
      </c>
      <c r="F4709" s="3">
        <v>0.47220000000000006</v>
      </c>
      <c r="G4709" s="3">
        <v>0.59010000000000007</v>
      </c>
      <c r="H4709" s="3">
        <v>0.70815000000000006</v>
      </c>
      <c r="I4709" s="3">
        <v>0.82619999999999993</v>
      </c>
      <c r="J4709" s="3">
        <v>0.94424999999999992</v>
      </c>
      <c r="K4709" s="3">
        <v>1.0623</v>
      </c>
      <c r="L4709" s="3">
        <v>1.1809499999999999</v>
      </c>
    </row>
    <row r="4710" spans="1:12" ht="12.75">
      <c r="A4710" s="2">
        <f t="shared" si="135"/>
        <v>37206</v>
      </c>
      <c r="B4710" s="2" t="s">
        <v>3237</v>
      </c>
      <c r="C4710" s="3">
        <v>0.18569999999999998</v>
      </c>
      <c r="D4710" s="3">
        <v>0.37139999999999995</v>
      </c>
      <c r="E4710" s="3">
        <v>0.55725000000000002</v>
      </c>
      <c r="F4710" s="3">
        <v>0.74295</v>
      </c>
      <c r="G4710" s="3">
        <v>0.92864999999999998</v>
      </c>
      <c r="H4710" s="3">
        <v>1.11435</v>
      </c>
      <c r="I4710" s="3">
        <v>1.3002</v>
      </c>
      <c r="J4710" s="3">
        <v>1.4859</v>
      </c>
      <c r="K4710" s="3">
        <v>1.6716000000000002</v>
      </c>
      <c r="L4710" s="3">
        <v>1.8573</v>
      </c>
    </row>
    <row r="4711" spans="1:12" ht="12.75">
      <c r="A4711" s="2">
        <f t="shared" si="135"/>
        <v>37207</v>
      </c>
      <c r="B4711" s="2" t="s">
        <v>3238</v>
      </c>
      <c r="C4711" s="3">
        <v>0.10965</v>
      </c>
      <c r="D4711" s="3">
        <v>0.21915000000000001</v>
      </c>
      <c r="E4711" s="3">
        <v>0.32879999999999998</v>
      </c>
      <c r="F4711" s="3">
        <v>0.43830000000000002</v>
      </c>
      <c r="G4711" s="3">
        <v>0.54795000000000005</v>
      </c>
      <c r="H4711" s="3">
        <v>0.65759999999999996</v>
      </c>
      <c r="I4711" s="3">
        <v>0.76709999999999989</v>
      </c>
      <c r="J4711" s="3">
        <v>0.87675000000000003</v>
      </c>
      <c r="K4711" s="3">
        <v>0.98624999999999996</v>
      </c>
      <c r="L4711" s="3">
        <v>1.0962000000000001</v>
      </c>
    </row>
    <row r="4712" spans="1:12" ht="12.75">
      <c r="A4712" s="2">
        <f t="shared" si="135"/>
        <v>37208</v>
      </c>
      <c r="B4712" s="2" t="s">
        <v>3239</v>
      </c>
      <c r="C4712" s="3">
        <v>5.6924999999999996E-2</v>
      </c>
      <c r="D4712" s="3">
        <v>0.113775</v>
      </c>
      <c r="E4712" s="3">
        <v>0.17069999999999999</v>
      </c>
      <c r="F4712" s="3">
        <v>0.22762499999999999</v>
      </c>
      <c r="G4712" s="3">
        <v>0.28455000000000003</v>
      </c>
      <c r="H4712" s="3">
        <v>0.34139999999999998</v>
      </c>
      <c r="I4712" s="3">
        <v>0.39832500000000004</v>
      </c>
      <c r="J4712" s="3">
        <v>0.45524999999999999</v>
      </c>
      <c r="K4712" s="3">
        <v>0.51217499999999994</v>
      </c>
      <c r="L4712" s="3">
        <v>0.56917499999999999</v>
      </c>
    </row>
    <row r="4713" spans="1:12" ht="12.75">
      <c r="A4713" s="2">
        <f t="shared" si="135"/>
        <v>37209</v>
      </c>
      <c r="B4713" s="2" t="s">
        <v>3239</v>
      </c>
      <c r="C4713" s="3">
        <v>5.6924999999999996E-2</v>
      </c>
      <c r="D4713" s="3">
        <v>0.113775</v>
      </c>
      <c r="E4713" s="3">
        <v>0.17069999999999999</v>
      </c>
      <c r="F4713" s="3">
        <v>0.22762499999999999</v>
      </c>
      <c r="G4713" s="3">
        <v>0.28455000000000003</v>
      </c>
      <c r="H4713" s="3">
        <v>0.34139999999999998</v>
      </c>
      <c r="I4713" s="3">
        <v>0.39832500000000004</v>
      </c>
      <c r="J4713" s="3">
        <v>0.45524999999999999</v>
      </c>
      <c r="K4713" s="3">
        <v>0.51217499999999994</v>
      </c>
      <c r="L4713" s="3">
        <v>0.56917499999999999</v>
      </c>
    </row>
    <row r="4714" spans="1:12" ht="12.75">
      <c r="A4714" s="2">
        <f t="shared" si="135"/>
        <v>37210</v>
      </c>
      <c r="B4714" s="2" t="s">
        <v>3240</v>
      </c>
      <c r="C4714" s="3">
        <v>9.9150000000000016E-2</v>
      </c>
      <c r="D4714" s="3">
        <v>0.19845000000000002</v>
      </c>
      <c r="E4714" s="3">
        <v>0.29759999999999998</v>
      </c>
      <c r="F4714" s="3">
        <v>0.39675000000000005</v>
      </c>
      <c r="G4714" s="3">
        <v>0.49604999999999999</v>
      </c>
      <c r="H4714" s="3">
        <v>0.59519999999999995</v>
      </c>
      <c r="I4714" s="3">
        <v>0.69435000000000002</v>
      </c>
      <c r="J4714" s="3">
        <v>0.79364999999999997</v>
      </c>
      <c r="K4714" s="3">
        <v>0.89279999999999993</v>
      </c>
      <c r="L4714" s="3">
        <v>0.99195</v>
      </c>
    </row>
    <row r="4715" spans="1:12" ht="12.75">
      <c r="A4715" s="2">
        <f t="shared" si="135"/>
        <v>37211</v>
      </c>
      <c r="B4715" s="2" t="s">
        <v>3241</v>
      </c>
      <c r="C4715" s="3">
        <v>0.11805000000000002</v>
      </c>
      <c r="D4715" s="3">
        <v>0.23610000000000003</v>
      </c>
      <c r="E4715" s="3">
        <v>0.35415000000000002</v>
      </c>
      <c r="F4715" s="3">
        <v>0.47220000000000006</v>
      </c>
      <c r="G4715" s="3">
        <v>0.59010000000000007</v>
      </c>
      <c r="H4715" s="3">
        <v>0.70815000000000006</v>
      </c>
      <c r="I4715" s="3">
        <v>0.82619999999999993</v>
      </c>
      <c r="J4715" s="3">
        <v>0.94424999999999992</v>
      </c>
      <c r="K4715" s="3">
        <v>1.0623</v>
      </c>
      <c r="L4715" s="3">
        <v>1.1805000000000001</v>
      </c>
    </row>
    <row r="4716" spans="1:12" ht="12.75">
      <c r="A4716" s="2">
        <f t="shared" si="135"/>
        <v>37212</v>
      </c>
      <c r="B4716" s="2" t="s">
        <v>3242</v>
      </c>
      <c r="C4716" s="3">
        <v>0.11580000000000001</v>
      </c>
      <c r="D4716" s="3">
        <v>0.23144999999999999</v>
      </c>
      <c r="E4716" s="3">
        <v>0.34725</v>
      </c>
      <c r="F4716" s="3">
        <v>0.46304999999999996</v>
      </c>
      <c r="G4716" s="3">
        <v>0.57885000000000009</v>
      </c>
      <c r="H4716" s="3">
        <v>0.69450000000000001</v>
      </c>
      <c r="I4716" s="3">
        <v>0.81030000000000002</v>
      </c>
      <c r="J4716" s="3">
        <v>0.92609999999999992</v>
      </c>
      <c r="K4716" s="3">
        <v>1.0419</v>
      </c>
      <c r="L4716" s="3">
        <v>1.1583000000000001</v>
      </c>
    </row>
    <row r="4717" spans="1:12" ht="12.75">
      <c r="A4717" s="2">
        <f t="shared" si="135"/>
        <v>37213</v>
      </c>
      <c r="B4717" s="2" t="s">
        <v>3243</v>
      </c>
      <c r="C4717" s="3">
        <v>9.1950000000000004E-2</v>
      </c>
      <c r="D4717" s="3">
        <v>0.18375</v>
      </c>
      <c r="E4717" s="3">
        <v>0.2757</v>
      </c>
      <c r="F4717" s="3">
        <v>0.36765000000000003</v>
      </c>
      <c r="G4717" s="3">
        <v>0.45945000000000003</v>
      </c>
      <c r="H4717" s="3">
        <v>0.5514</v>
      </c>
      <c r="I4717" s="3">
        <v>0.64319999999999999</v>
      </c>
      <c r="J4717" s="3">
        <v>0.73514999999999997</v>
      </c>
      <c r="K4717" s="3">
        <v>0.82709999999999995</v>
      </c>
      <c r="L4717" s="3">
        <v>0.91829999999999989</v>
      </c>
    </row>
    <row r="4718" spans="1:12" ht="25.5">
      <c r="A4718" s="2">
        <f t="shared" si="135"/>
        <v>37214</v>
      </c>
      <c r="B4718" s="2" t="s">
        <v>3244</v>
      </c>
      <c r="C4718" s="3">
        <v>9.375E-2</v>
      </c>
      <c r="D4718" s="3">
        <v>0.18734999999999999</v>
      </c>
      <c r="E4718" s="3">
        <v>0.28110000000000002</v>
      </c>
      <c r="F4718" s="3">
        <v>0.37469999999999998</v>
      </c>
      <c r="G4718" s="3">
        <v>0.46845000000000003</v>
      </c>
      <c r="H4718" s="3">
        <v>0.56204999999999994</v>
      </c>
      <c r="I4718" s="3">
        <v>0.65579999999999994</v>
      </c>
      <c r="J4718" s="3">
        <v>0.74939999999999996</v>
      </c>
      <c r="K4718" s="3">
        <v>0.84315000000000007</v>
      </c>
      <c r="L4718" s="3">
        <v>0.93690000000000007</v>
      </c>
    </row>
    <row r="4719" spans="1:12" ht="12.75">
      <c r="A4719" s="2">
        <f t="shared" si="135"/>
        <v>37215</v>
      </c>
      <c r="B4719" s="2" t="s">
        <v>3245</v>
      </c>
      <c r="C4719" s="3">
        <v>8.4900000000000003E-2</v>
      </c>
      <c r="D4719" s="3">
        <v>0.16980000000000001</v>
      </c>
      <c r="E4719" s="3">
        <v>0.25470000000000004</v>
      </c>
      <c r="F4719" s="3">
        <v>0.33960000000000001</v>
      </c>
      <c r="G4719" s="3">
        <v>0.42449999999999999</v>
      </c>
      <c r="H4719" s="3">
        <v>0.50954999999999995</v>
      </c>
      <c r="I4719" s="3">
        <v>0.59444999999999992</v>
      </c>
      <c r="J4719" s="3">
        <v>0.67935000000000001</v>
      </c>
      <c r="K4719" s="3">
        <v>0.76424999999999987</v>
      </c>
      <c r="L4719" s="3">
        <v>0.84960000000000002</v>
      </c>
    </row>
    <row r="4720" spans="1:12" ht="25.5">
      <c r="A4720" s="2">
        <f t="shared" si="135"/>
        <v>37216</v>
      </c>
      <c r="B4720" s="2" t="s">
        <v>3246</v>
      </c>
      <c r="C4720" s="3">
        <v>4.2450000000000002E-2</v>
      </c>
      <c r="D4720" s="3">
        <v>8.4900000000000003E-2</v>
      </c>
      <c r="E4720" s="3">
        <v>0.12735000000000002</v>
      </c>
      <c r="F4720" s="3">
        <v>0.16980000000000001</v>
      </c>
      <c r="G4720" s="3">
        <v>0.21224999999999999</v>
      </c>
      <c r="H4720" s="3">
        <v>0.25477499999999997</v>
      </c>
      <c r="I4720" s="3">
        <v>0.29722499999999996</v>
      </c>
      <c r="J4720" s="3">
        <v>0.339675</v>
      </c>
      <c r="K4720" s="3">
        <v>0.38212499999999994</v>
      </c>
      <c r="L4720" s="3">
        <v>0.42465000000000003</v>
      </c>
    </row>
    <row r="4721" spans="1:12" ht="25.5">
      <c r="A4721" s="2">
        <f t="shared" si="135"/>
        <v>37217</v>
      </c>
      <c r="B4721" s="2" t="s">
        <v>3246</v>
      </c>
      <c r="C4721" s="3">
        <v>4.2450000000000002E-2</v>
      </c>
      <c r="D4721" s="3">
        <v>8.4900000000000003E-2</v>
      </c>
      <c r="E4721" s="3">
        <v>0.12735000000000002</v>
      </c>
      <c r="F4721" s="3">
        <v>0.16980000000000001</v>
      </c>
      <c r="G4721" s="3">
        <v>0.21224999999999999</v>
      </c>
      <c r="H4721" s="3">
        <v>0.25477499999999997</v>
      </c>
      <c r="I4721" s="3">
        <v>0.29722499999999996</v>
      </c>
      <c r="J4721" s="3">
        <v>0.339675</v>
      </c>
      <c r="K4721" s="3">
        <v>0.38212499999999994</v>
      </c>
      <c r="L4721" s="3">
        <v>0.42465000000000003</v>
      </c>
    </row>
    <row r="4722" spans="1:12" ht="12.75">
      <c r="A4722" s="2">
        <f t="shared" si="135"/>
        <v>37218</v>
      </c>
      <c r="B4722" s="2" t="s">
        <v>3247</v>
      </c>
      <c r="C4722" s="3">
        <v>7.8750000000000001E-2</v>
      </c>
      <c r="D4722" s="3">
        <v>0.1575</v>
      </c>
      <c r="E4722" s="3">
        <v>0.23625000000000002</v>
      </c>
      <c r="F4722" s="3">
        <v>0.315</v>
      </c>
      <c r="G4722" s="3">
        <v>0.39375000000000004</v>
      </c>
      <c r="H4722" s="3">
        <v>0.47250000000000003</v>
      </c>
      <c r="I4722" s="3">
        <v>0.55125000000000002</v>
      </c>
      <c r="J4722" s="3">
        <v>0.63</v>
      </c>
      <c r="K4722" s="3">
        <v>0.70874999999999999</v>
      </c>
      <c r="L4722" s="3">
        <v>0.78764999999999996</v>
      </c>
    </row>
    <row r="4723" spans="1:12" ht="12.75">
      <c r="A4723" s="2">
        <f t="shared" si="135"/>
        <v>37219</v>
      </c>
      <c r="B4723" s="2" t="s">
        <v>3248</v>
      </c>
      <c r="C4723" s="3">
        <v>7.9649999999999999E-2</v>
      </c>
      <c r="D4723" s="3">
        <v>0.15945000000000001</v>
      </c>
      <c r="E4723" s="3">
        <v>0.23909999999999998</v>
      </c>
      <c r="F4723" s="3">
        <v>0.31890000000000002</v>
      </c>
      <c r="G4723" s="3">
        <v>0.39854999999999996</v>
      </c>
      <c r="H4723" s="3">
        <v>0.47835000000000005</v>
      </c>
      <c r="I4723" s="3">
        <v>0.55800000000000005</v>
      </c>
      <c r="J4723" s="3">
        <v>0.63780000000000003</v>
      </c>
      <c r="K4723" s="3">
        <v>0.71745000000000003</v>
      </c>
      <c r="L4723" s="3">
        <v>0.79665000000000008</v>
      </c>
    </row>
    <row r="4724" spans="1:12" ht="12.75">
      <c r="A4724" s="2">
        <f t="shared" si="135"/>
        <v>37220</v>
      </c>
      <c r="B4724" s="2" t="s">
        <v>3249</v>
      </c>
      <c r="C4724" s="3">
        <v>2.4750000000000001E-2</v>
      </c>
      <c r="D4724" s="3">
        <v>4.9450000000000049E-2</v>
      </c>
      <c r="E4724" s="3">
        <v>7.4200000000000044E-2</v>
      </c>
      <c r="F4724" s="3">
        <v>9.8950000000000052E-2</v>
      </c>
      <c r="G4724" s="3">
        <v>0.12364999999999995</v>
      </c>
      <c r="H4724" s="3">
        <v>0.14839999999999995</v>
      </c>
      <c r="I4724" s="3">
        <v>0.1731499999999995</v>
      </c>
      <c r="J4724" s="3">
        <v>0.19784999999999997</v>
      </c>
      <c r="K4724" s="3">
        <v>0.22260000000000002</v>
      </c>
      <c r="L4724" s="3">
        <v>0.2475</v>
      </c>
    </row>
    <row r="4725" spans="1:12" ht="12.75">
      <c r="A4725" s="2">
        <f t="shared" si="135"/>
        <v>37221</v>
      </c>
      <c r="B4725" s="2" t="s">
        <v>3249</v>
      </c>
      <c r="C4725" s="3">
        <v>2.4750000000000001E-2</v>
      </c>
      <c r="D4725" s="3">
        <v>4.9450000000000049E-2</v>
      </c>
      <c r="E4725" s="3">
        <v>7.4200000000000044E-2</v>
      </c>
      <c r="F4725" s="3">
        <v>9.8950000000000052E-2</v>
      </c>
      <c r="G4725" s="3">
        <v>0.12364999999999995</v>
      </c>
      <c r="H4725" s="3">
        <v>0.14839999999999995</v>
      </c>
      <c r="I4725" s="3">
        <v>0.1731499999999995</v>
      </c>
      <c r="J4725" s="3">
        <v>0.19784999999999997</v>
      </c>
      <c r="K4725" s="3">
        <v>0.22260000000000002</v>
      </c>
      <c r="L4725" s="3">
        <v>0.2475</v>
      </c>
    </row>
    <row r="4726" spans="1:12" ht="12.75">
      <c r="A4726" s="2">
        <f t="shared" si="135"/>
        <v>37222</v>
      </c>
      <c r="B4726" s="2" t="s">
        <v>3249</v>
      </c>
      <c r="C4726" s="3">
        <v>2.4750000000000001E-2</v>
      </c>
      <c r="D4726" s="3">
        <v>4.9450000000000049E-2</v>
      </c>
      <c r="E4726" s="3">
        <v>7.4200000000000044E-2</v>
      </c>
      <c r="F4726" s="3">
        <v>9.8950000000000052E-2</v>
      </c>
      <c r="G4726" s="3">
        <v>0.12364999999999995</v>
      </c>
      <c r="H4726" s="3">
        <v>0.14839999999999995</v>
      </c>
      <c r="I4726" s="3">
        <v>0.1731499999999995</v>
      </c>
      <c r="J4726" s="3">
        <v>0.19784999999999997</v>
      </c>
      <c r="K4726" s="3">
        <v>0.22260000000000002</v>
      </c>
      <c r="L4726" s="3">
        <v>0.2475</v>
      </c>
    </row>
    <row r="4727" spans="1:12" ht="12.75">
      <c r="A4727" s="2">
        <f t="shared" si="135"/>
        <v>37223</v>
      </c>
      <c r="B4727" s="2" t="s">
        <v>3250</v>
      </c>
      <c r="C4727" s="3">
        <v>2.5999999999999954E-2</v>
      </c>
      <c r="D4727" s="3">
        <v>5.1949999999999955E-2</v>
      </c>
      <c r="E4727" s="3">
        <v>7.7950000000000047E-2</v>
      </c>
      <c r="F4727" s="3">
        <v>0.10390000000000005</v>
      </c>
      <c r="G4727" s="3">
        <v>0.12989999999999999</v>
      </c>
      <c r="H4727" s="3">
        <v>0.15585000000000002</v>
      </c>
      <c r="I4727" s="3">
        <v>0.18184999999999951</v>
      </c>
      <c r="J4727" s="3">
        <v>0.20779999999999951</v>
      </c>
      <c r="K4727" s="3">
        <v>0.23380000000000048</v>
      </c>
      <c r="L4727" s="3">
        <v>0.25999999999999951</v>
      </c>
    </row>
    <row r="4728" spans="1:12" ht="12.75">
      <c r="A4728" s="2">
        <f t="shared" si="135"/>
        <v>37224</v>
      </c>
      <c r="B4728" s="2" t="s">
        <v>3250</v>
      </c>
      <c r="C4728" s="3">
        <v>2.5999999999999954E-2</v>
      </c>
      <c r="D4728" s="3">
        <v>5.1949999999999955E-2</v>
      </c>
      <c r="E4728" s="3">
        <v>7.7950000000000047E-2</v>
      </c>
      <c r="F4728" s="3">
        <v>0.10390000000000005</v>
      </c>
      <c r="G4728" s="3">
        <v>0.12989999999999999</v>
      </c>
      <c r="H4728" s="3">
        <v>0.15585000000000002</v>
      </c>
      <c r="I4728" s="3">
        <v>0.18184999999999951</v>
      </c>
      <c r="J4728" s="3">
        <v>0.20779999999999951</v>
      </c>
      <c r="K4728" s="3">
        <v>0.23380000000000048</v>
      </c>
      <c r="L4728" s="3">
        <v>0.25999999999999951</v>
      </c>
    </row>
    <row r="4729" spans="1:12" ht="12.75">
      <c r="A4729" s="2">
        <f t="shared" si="135"/>
        <v>37225</v>
      </c>
      <c r="B4729" s="2" t="s">
        <v>3251</v>
      </c>
      <c r="C4729" s="3">
        <v>7.6649999999999996E-2</v>
      </c>
      <c r="D4729" s="3">
        <v>0.15329999999999999</v>
      </c>
      <c r="E4729" s="3">
        <v>0.22994999999999999</v>
      </c>
      <c r="F4729" s="3">
        <v>0.30659999999999998</v>
      </c>
      <c r="G4729" s="3">
        <v>0.3831</v>
      </c>
      <c r="H4729" s="3">
        <v>0.45974999999999999</v>
      </c>
      <c r="I4729" s="3">
        <v>0.53639999999999999</v>
      </c>
      <c r="J4729" s="3">
        <v>0.61304999999999998</v>
      </c>
      <c r="K4729" s="3">
        <v>0.68969999999999998</v>
      </c>
      <c r="L4729" s="3">
        <v>0.76544999999999996</v>
      </c>
    </row>
    <row r="4730" spans="1:12" ht="12.75">
      <c r="A4730" s="2">
        <f t="shared" si="135"/>
        <v>37226</v>
      </c>
      <c r="B4730" s="2" t="s">
        <v>3214</v>
      </c>
      <c r="C4730" s="3">
        <v>8.8650000000000007E-2</v>
      </c>
      <c r="D4730" s="3">
        <v>0.17730000000000001</v>
      </c>
      <c r="E4730" s="3">
        <v>0.26595000000000002</v>
      </c>
      <c r="F4730" s="3">
        <v>0.35460000000000003</v>
      </c>
      <c r="G4730" s="3">
        <v>0.44324999999999998</v>
      </c>
      <c r="H4730" s="3">
        <v>0.53190000000000004</v>
      </c>
      <c r="I4730" s="3">
        <v>0.62055000000000005</v>
      </c>
      <c r="J4730" s="3">
        <v>0.70920000000000005</v>
      </c>
      <c r="K4730" s="3">
        <v>0.79785000000000006</v>
      </c>
      <c r="L4730" s="3">
        <v>0.88695000000000013</v>
      </c>
    </row>
    <row r="4731" spans="1:12" ht="12.75">
      <c r="A4731" s="2">
        <f t="shared" si="135"/>
        <v>37227</v>
      </c>
      <c r="B4731" s="2" t="s">
        <v>3252</v>
      </c>
      <c r="C4731" s="3">
        <v>6.7049999999999998E-2</v>
      </c>
      <c r="D4731" s="3">
        <v>0.1341</v>
      </c>
      <c r="E4731" s="3">
        <v>0.20115</v>
      </c>
      <c r="F4731" s="3">
        <v>0.26819999999999999</v>
      </c>
      <c r="G4731" s="3">
        <v>0.33524999999999999</v>
      </c>
      <c r="H4731" s="3">
        <v>0.40229999999999999</v>
      </c>
      <c r="I4731" s="3">
        <v>0.46935000000000004</v>
      </c>
      <c r="J4731" s="3">
        <v>0.53639999999999999</v>
      </c>
      <c r="K4731" s="3">
        <v>0.60345000000000004</v>
      </c>
      <c r="L4731" s="3">
        <v>0.67064999999999997</v>
      </c>
    </row>
    <row r="4732" spans="1:12" ht="12.75">
      <c r="A4732" s="2">
        <f t="shared" si="135"/>
        <v>37228</v>
      </c>
      <c r="B4732" s="2" t="s">
        <v>3253</v>
      </c>
      <c r="C4732" s="3">
        <v>6.9150000000000003E-2</v>
      </c>
      <c r="D4732" s="3">
        <v>0.13830000000000001</v>
      </c>
      <c r="E4732" s="3">
        <v>0.20745000000000002</v>
      </c>
      <c r="F4732" s="3">
        <v>0.27660000000000001</v>
      </c>
      <c r="G4732" s="3">
        <v>0.34575</v>
      </c>
      <c r="H4732" s="3">
        <v>0.41505000000000003</v>
      </c>
      <c r="I4732" s="3">
        <v>0.48419999999999996</v>
      </c>
      <c r="J4732" s="3">
        <v>0.55335000000000001</v>
      </c>
      <c r="K4732" s="3">
        <v>0.62249999999999994</v>
      </c>
      <c r="L4732" s="3">
        <v>0.69209999999999994</v>
      </c>
    </row>
    <row r="4733" spans="1:12" ht="12.75">
      <c r="A4733" s="2">
        <f t="shared" si="135"/>
        <v>37229</v>
      </c>
      <c r="B4733" s="2" t="s">
        <v>3254</v>
      </c>
      <c r="C4733" s="3">
        <v>6.6299999999999998E-2</v>
      </c>
      <c r="D4733" s="3">
        <v>0.13245000000000001</v>
      </c>
      <c r="E4733" s="3">
        <v>0.19875000000000001</v>
      </c>
      <c r="F4733" s="3">
        <v>0.26490000000000002</v>
      </c>
      <c r="G4733" s="3">
        <v>0.33119999999999999</v>
      </c>
      <c r="H4733" s="3">
        <v>0.39750000000000002</v>
      </c>
      <c r="I4733" s="3">
        <v>0.46365000000000001</v>
      </c>
      <c r="J4733" s="3">
        <v>0.52995000000000003</v>
      </c>
      <c r="K4733" s="3">
        <v>0.59609999999999996</v>
      </c>
      <c r="L4733" s="3">
        <v>0.66195000000000004</v>
      </c>
    </row>
    <row r="4734" spans="1:12" ht="12.75">
      <c r="A4734" s="2">
        <f t="shared" si="135"/>
        <v>37230</v>
      </c>
      <c r="B4734" s="2" t="s">
        <v>3255</v>
      </c>
      <c r="C4734" s="3">
        <v>6.6600000000000006E-2</v>
      </c>
      <c r="D4734" s="3">
        <v>0.13320000000000001</v>
      </c>
      <c r="E4734" s="3">
        <v>0.19964999999999999</v>
      </c>
      <c r="F4734" s="3">
        <v>0.26624999999999999</v>
      </c>
      <c r="G4734" s="3">
        <v>0.33284999999999998</v>
      </c>
      <c r="H4734" s="3">
        <v>0.39944999999999997</v>
      </c>
      <c r="I4734" s="3">
        <v>0.46589999999999998</v>
      </c>
      <c r="J4734" s="3">
        <v>0.53249999999999997</v>
      </c>
      <c r="K4734" s="3">
        <v>0.59909999999999997</v>
      </c>
      <c r="L4734" s="3">
        <v>0.66585000000000005</v>
      </c>
    </row>
    <row r="4735" spans="1:12" ht="12.75">
      <c r="A4735" s="2">
        <f t="shared" si="135"/>
        <v>37231</v>
      </c>
      <c r="B4735" s="2" t="s">
        <v>3256</v>
      </c>
      <c r="C4735" s="3">
        <v>6.5699999999999995E-2</v>
      </c>
      <c r="D4735" s="3">
        <v>0.13155</v>
      </c>
      <c r="E4735" s="3">
        <v>0.19725000000000001</v>
      </c>
      <c r="F4735" s="3">
        <v>0.26295000000000002</v>
      </c>
      <c r="G4735" s="3">
        <v>0.32879999999999998</v>
      </c>
      <c r="H4735" s="3">
        <v>0.39450000000000002</v>
      </c>
      <c r="I4735" s="3">
        <v>0.46035000000000004</v>
      </c>
      <c r="J4735" s="3">
        <v>0.52605000000000002</v>
      </c>
      <c r="K4735" s="3">
        <v>0.59175</v>
      </c>
      <c r="L4735" s="3">
        <v>0.65715000000000001</v>
      </c>
    </row>
    <row r="4736" spans="1:12" ht="12.75">
      <c r="A4736" s="2">
        <f t="shared" si="135"/>
        <v>37232</v>
      </c>
      <c r="B4736" s="2" t="s">
        <v>3257</v>
      </c>
      <c r="C4736" s="3">
        <v>6.3899999999999998E-2</v>
      </c>
      <c r="D4736" s="3">
        <v>0.12795000000000001</v>
      </c>
      <c r="E4736" s="3">
        <v>0.19185000000000002</v>
      </c>
      <c r="F4736" s="3">
        <v>0.25590000000000002</v>
      </c>
      <c r="G4736" s="3">
        <v>0.31979999999999997</v>
      </c>
      <c r="H4736" s="3">
        <v>0.38385000000000002</v>
      </c>
      <c r="I4736" s="3">
        <v>0.44774999999999998</v>
      </c>
      <c r="J4736" s="3">
        <v>0.51180000000000003</v>
      </c>
      <c r="K4736" s="3">
        <v>0.57569999999999999</v>
      </c>
      <c r="L4736" s="3">
        <v>0.64019999999999999</v>
      </c>
    </row>
    <row r="4737" spans="1:12" ht="25.5">
      <c r="A4737" s="2">
        <f t="shared" si="135"/>
        <v>37233</v>
      </c>
      <c r="B4737" s="2" t="s">
        <v>3192</v>
      </c>
      <c r="C4737" s="3">
        <v>3.3524999999999999E-2</v>
      </c>
      <c r="D4737" s="3">
        <v>6.7049999999999998E-2</v>
      </c>
      <c r="E4737" s="3">
        <v>0.100575</v>
      </c>
      <c r="F4737" s="3">
        <v>0.1341</v>
      </c>
      <c r="G4737" s="3">
        <v>0.167625</v>
      </c>
      <c r="H4737" s="3">
        <v>0.20115</v>
      </c>
      <c r="I4737" s="3">
        <v>0.23467500000000002</v>
      </c>
      <c r="J4737" s="3">
        <v>0.26819999999999999</v>
      </c>
      <c r="K4737" s="3">
        <v>0.30172500000000002</v>
      </c>
      <c r="L4737" s="3">
        <v>0.33532499999999998</v>
      </c>
    </row>
    <row r="4738" spans="1:12" ht="12.75">
      <c r="A4738" s="2">
        <f t="shared" si="135"/>
        <v>37234</v>
      </c>
      <c r="B4738" s="2" t="s">
        <v>3258</v>
      </c>
      <c r="C4738" s="3">
        <v>7.7550000000000008E-2</v>
      </c>
      <c r="D4738" s="3">
        <v>0.15525</v>
      </c>
      <c r="E4738" s="3">
        <v>0.23280000000000001</v>
      </c>
      <c r="F4738" s="3">
        <v>0.3105</v>
      </c>
      <c r="G4738" s="3">
        <v>0.38805000000000001</v>
      </c>
      <c r="H4738" s="3">
        <v>0.46560000000000001</v>
      </c>
      <c r="I4738" s="3">
        <v>0.54330000000000001</v>
      </c>
      <c r="J4738" s="3">
        <v>0.62085000000000001</v>
      </c>
      <c r="K4738" s="3">
        <v>0.69840000000000002</v>
      </c>
      <c r="L4738" s="3">
        <v>0.77670000000000006</v>
      </c>
    </row>
    <row r="4739" spans="1:12" ht="12.75">
      <c r="A4739" s="2">
        <f t="shared" si="135"/>
        <v>37235</v>
      </c>
      <c r="B4739" s="2" t="s">
        <v>3216</v>
      </c>
      <c r="C4739" s="3">
        <v>6.3600000000000004E-2</v>
      </c>
      <c r="D4739" s="3">
        <v>0.12735000000000002</v>
      </c>
      <c r="E4739" s="3">
        <v>0.19095000000000001</v>
      </c>
      <c r="F4739" s="3">
        <v>0.25455</v>
      </c>
      <c r="G4739" s="3">
        <v>0.31815000000000004</v>
      </c>
      <c r="H4739" s="3">
        <v>0.38190000000000002</v>
      </c>
      <c r="I4739" s="3">
        <v>0.44550000000000001</v>
      </c>
      <c r="J4739" s="3">
        <v>0.5091</v>
      </c>
      <c r="K4739" s="3">
        <v>0.57285000000000008</v>
      </c>
      <c r="L4739" s="3">
        <v>0.63570000000000004</v>
      </c>
    </row>
    <row r="4740" spans="1:12" ht="12.75">
      <c r="A4740" s="2">
        <f t="shared" si="135"/>
        <v>37236</v>
      </c>
      <c r="B4740" s="2" t="s">
        <v>3259</v>
      </c>
      <c r="C4740" s="3">
        <v>6.1200000000000004E-2</v>
      </c>
      <c r="D4740" s="3">
        <v>0.12240000000000001</v>
      </c>
      <c r="E4740" s="3">
        <v>0.18359999999999999</v>
      </c>
      <c r="F4740" s="3">
        <v>0.24480000000000002</v>
      </c>
      <c r="G4740" s="3">
        <v>0.30599999999999999</v>
      </c>
      <c r="H4740" s="3">
        <v>0.36719999999999997</v>
      </c>
      <c r="I4740" s="3">
        <v>0.4284</v>
      </c>
      <c r="J4740" s="3">
        <v>0.48960000000000004</v>
      </c>
      <c r="K4740" s="3">
        <v>0.55095000000000005</v>
      </c>
      <c r="L4740" s="3">
        <v>0.61124999999999996</v>
      </c>
    </row>
    <row r="4741" spans="1:12" ht="25.5">
      <c r="A4741" s="2">
        <f t="shared" si="135"/>
        <v>37237</v>
      </c>
      <c r="B4741" s="2" t="s">
        <v>3260</v>
      </c>
      <c r="C4741" s="3">
        <v>6.4500000000000002E-2</v>
      </c>
      <c r="D4741" s="3">
        <v>0.12885000000000002</v>
      </c>
      <c r="E4741" s="3">
        <v>0.19334999999999997</v>
      </c>
      <c r="F4741" s="3">
        <v>0.25785000000000002</v>
      </c>
      <c r="G4741" s="3">
        <v>0.32235000000000003</v>
      </c>
      <c r="H4741" s="3">
        <v>0.38669999999999993</v>
      </c>
      <c r="I4741" s="3">
        <v>0.45120000000000005</v>
      </c>
      <c r="J4741" s="3">
        <v>0.51570000000000005</v>
      </c>
      <c r="K4741" s="3">
        <v>0.58004999999999995</v>
      </c>
      <c r="L4741" s="3">
        <v>0.64395000000000002</v>
      </c>
    </row>
    <row r="4742" spans="1:12" ht="12.75">
      <c r="A4742" s="2">
        <f t="shared" si="135"/>
        <v>37238</v>
      </c>
      <c r="B4742" s="2" t="s">
        <v>3261</v>
      </c>
      <c r="C4742" s="3">
        <v>6.3750000000000001E-2</v>
      </c>
      <c r="D4742" s="3">
        <v>0.12764999999999999</v>
      </c>
      <c r="E4742" s="3">
        <v>0.19139999999999999</v>
      </c>
      <c r="F4742" s="3">
        <v>0.25529999999999997</v>
      </c>
      <c r="G4742" s="3">
        <v>0.31905</v>
      </c>
      <c r="H4742" s="3">
        <v>0.38279999999999997</v>
      </c>
      <c r="I4742" s="3">
        <v>0.44669999999999999</v>
      </c>
      <c r="J4742" s="3">
        <v>0.51044999999999996</v>
      </c>
      <c r="K4742" s="3">
        <v>0.57419999999999993</v>
      </c>
      <c r="L4742" s="3">
        <v>0.63855000000000006</v>
      </c>
    </row>
    <row r="4743" spans="1:12" ht="12.75">
      <c r="A4743" s="2">
        <f t="shared" si="135"/>
        <v>37239</v>
      </c>
      <c r="B4743" s="2" t="s">
        <v>3262</v>
      </c>
      <c r="C4743" s="3">
        <v>2.9774999999999999E-2</v>
      </c>
      <c r="D4743" s="3">
        <v>5.9549999999999999E-2</v>
      </c>
      <c r="E4743" s="3">
        <v>8.9400000000000007E-2</v>
      </c>
      <c r="F4743" s="3">
        <v>0.119175</v>
      </c>
      <c r="G4743" s="3">
        <v>0.14895</v>
      </c>
      <c r="H4743" s="3">
        <v>0.17872500000000002</v>
      </c>
      <c r="I4743" s="3">
        <v>0.20857500000000001</v>
      </c>
      <c r="J4743" s="3">
        <v>0.23835000000000001</v>
      </c>
      <c r="K4743" s="3">
        <v>0.268125</v>
      </c>
      <c r="L4743" s="3">
        <v>0.29820000000000002</v>
      </c>
    </row>
    <row r="4744" spans="1:12" ht="12.75">
      <c r="A4744" s="2">
        <f t="shared" si="135"/>
        <v>37240</v>
      </c>
      <c r="B4744" s="2" t="s">
        <v>3262</v>
      </c>
      <c r="C4744" s="3">
        <v>2.9774999999999999E-2</v>
      </c>
      <c r="D4744" s="3">
        <v>5.9549999999999999E-2</v>
      </c>
      <c r="E4744" s="3">
        <v>8.9400000000000007E-2</v>
      </c>
      <c r="F4744" s="3">
        <v>0.119175</v>
      </c>
      <c r="G4744" s="3">
        <v>0.14895</v>
      </c>
      <c r="H4744" s="3">
        <v>0.17872500000000002</v>
      </c>
      <c r="I4744" s="3">
        <v>0.20857500000000001</v>
      </c>
      <c r="J4744" s="3">
        <v>0.23835000000000001</v>
      </c>
      <c r="K4744" s="3">
        <v>0.268125</v>
      </c>
      <c r="L4744" s="3">
        <v>0.29820000000000002</v>
      </c>
    </row>
    <row r="4745" spans="1:12" ht="12.75">
      <c r="A4745" s="2">
        <f t="shared" si="135"/>
        <v>37241</v>
      </c>
      <c r="B4745" s="2" t="s">
        <v>3263</v>
      </c>
      <c r="C4745" s="3">
        <v>5.9400000000000008E-2</v>
      </c>
      <c r="D4745" s="3">
        <v>0.11880000000000002</v>
      </c>
      <c r="E4745" s="3">
        <v>0.1782</v>
      </c>
      <c r="F4745" s="3">
        <v>0.23775000000000002</v>
      </c>
      <c r="G4745" s="3">
        <v>0.29715000000000003</v>
      </c>
      <c r="H4745" s="3">
        <v>0.35654999999999998</v>
      </c>
      <c r="I4745" s="3">
        <v>0.41594999999999999</v>
      </c>
      <c r="J4745" s="3">
        <v>0.47535000000000005</v>
      </c>
      <c r="K4745" s="3">
        <v>0.53474999999999995</v>
      </c>
      <c r="L4745" s="3">
        <v>0.59475</v>
      </c>
    </row>
    <row r="4746" spans="1:12" ht="12.75">
      <c r="A4746" s="2">
        <f t="shared" si="135"/>
        <v>37242</v>
      </c>
      <c r="B4746" s="2" t="s">
        <v>3264</v>
      </c>
      <c r="C4746" s="3">
        <v>6.0749999999999998E-2</v>
      </c>
      <c r="D4746" s="3">
        <v>0.1215</v>
      </c>
      <c r="E4746" s="3">
        <v>0.18209999999999998</v>
      </c>
      <c r="F4746" s="3">
        <v>0.24284999999999998</v>
      </c>
      <c r="G4746" s="3">
        <v>0.30359999999999998</v>
      </c>
      <c r="H4746" s="3">
        <v>0.36435000000000001</v>
      </c>
      <c r="I4746" s="3">
        <v>0.42509999999999998</v>
      </c>
      <c r="J4746" s="3">
        <v>0.48569999999999997</v>
      </c>
      <c r="K4746" s="3">
        <v>0.54644999999999999</v>
      </c>
      <c r="L4746" s="3">
        <v>0.60780000000000001</v>
      </c>
    </row>
    <row r="4747" spans="1:12" ht="12.75">
      <c r="A4747" s="2">
        <f t="shared" si="135"/>
        <v>37243</v>
      </c>
      <c r="B4747" s="2" t="s">
        <v>3265</v>
      </c>
      <c r="C4747" s="3">
        <v>2.8799999999999999E-2</v>
      </c>
      <c r="D4747" s="3">
        <v>5.7599999999999998E-2</v>
      </c>
      <c r="E4747" s="3">
        <v>8.6474999999999996E-2</v>
      </c>
      <c r="F4747" s="3">
        <v>0.115275</v>
      </c>
      <c r="G4747" s="3">
        <v>0.14407500000000001</v>
      </c>
      <c r="H4747" s="3">
        <v>0.172875</v>
      </c>
      <c r="I4747" s="3">
        <v>0.20175000000000001</v>
      </c>
      <c r="J4747" s="3">
        <v>0.23055</v>
      </c>
      <c r="K4747" s="3">
        <v>0.25934999999999997</v>
      </c>
      <c r="L4747" s="3">
        <v>0.28852499999999998</v>
      </c>
    </row>
    <row r="4748" spans="1:12" ht="12.75">
      <c r="A4748" s="2">
        <f t="shared" si="135"/>
        <v>37244</v>
      </c>
      <c r="B4748" s="2" t="s">
        <v>3265</v>
      </c>
      <c r="C4748" s="3">
        <v>2.8799999999999999E-2</v>
      </c>
      <c r="D4748" s="3">
        <v>5.7599999999999998E-2</v>
      </c>
      <c r="E4748" s="3">
        <v>8.6474999999999996E-2</v>
      </c>
      <c r="F4748" s="3">
        <v>0.115275</v>
      </c>
      <c r="G4748" s="3">
        <v>0.14407500000000001</v>
      </c>
      <c r="H4748" s="3">
        <v>0.172875</v>
      </c>
      <c r="I4748" s="3">
        <v>0.20175000000000001</v>
      </c>
      <c r="J4748" s="3">
        <v>0.23055</v>
      </c>
      <c r="K4748" s="3">
        <v>0.25934999999999997</v>
      </c>
      <c r="L4748" s="3">
        <v>0.28852499999999998</v>
      </c>
    </row>
    <row r="4749" spans="1:12" ht="12.75">
      <c r="A4749" s="2">
        <f t="shared" si="135"/>
        <v>37245</v>
      </c>
      <c r="B4749" s="2" t="s">
        <v>3266</v>
      </c>
      <c r="C4749" s="3">
        <v>5.67E-2</v>
      </c>
      <c r="D4749" s="3">
        <v>0.1134</v>
      </c>
      <c r="E4749" s="3">
        <v>0.16994999999999999</v>
      </c>
      <c r="F4749" s="3">
        <v>0.22665000000000002</v>
      </c>
      <c r="G4749" s="3">
        <v>0.28334999999999999</v>
      </c>
      <c r="H4749" s="3">
        <v>0.34005000000000002</v>
      </c>
      <c r="I4749" s="3">
        <v>0.39660000000000006</v>
      </c>
      <c r="J4749" s="3">
        <v>0.45330000000000004</v>
      </c>
      <c r="K4749" s="3">
        <v>0.51</v>
      </c>
      <c r="L4749" s="3">
        <v>0.56625000000000003</v>
      </c>
    </row>
    <row r="4750" spans="1:12" ht="12.75">
      <c r="A4750" s="2">
        <f t="shared" si="135"/>
        <v>37246</v>
      </c>
      <c r="B4750" s="2" t="s">
        <v>3267</v>
      </c>
      <c r="C4750" s="3">
        <v>5.8650000000000008E-2</v>
      </c>
      <c r="D4750" s="3">
        <v>0.11715</v>
      </c>
      <c r="E4750" s="3">
        <v>0.17580000000000001</v>
      </c>
      <c r="F4750" s="3">
        <v>0.23444999999999999</v>
      </c>
      <c r="G4750" s="3">
        <v>0.29309999999999997</v>
      </c>
      <c r="H4750" s="3">
        <v>0.35160000000000002</v>
      </c>
      <c r="I4750" s="3">
        <v>0.41025</v>
      </c>
      <c r="J4750" s="3">
        <v>0.46889999999999998</v>
      </c>
      <c r="K4750" s="3">
        <v>0.52754999999999996</v>
      </c>
      <c r="L4750" s="3">
        <v>0.58665</v>
      </c>
    </row>
    <row r="4751" spans="1:12" ht="12.75">
      <c r="A4751" s="2">
        <f t="shared" si="135"/>
        <v>37247</v>
      </c>
      <c r="B4751" s="2" t="s">
        <v>3268</v>
      </c>
      <c r="C4751" s="3">
        <v>5.7150000000000006E-2</v>
      </c>
      <c r="D4751" s="3">
        <v>0.11430000000000001</v>
      </c>
      <c r="E4751" s="3">
        <v>0.17144999999999999</v>
      </c>
      <c r="F4751" s="3">
        <v>0.22860000000000003</v>
      </c>
      <c r="G4751" s="3">
        <v>0.28575</v>
      </c>
      <c r="H4751" s="3">
        <v>0.34289999999999998</v>
      </c>
      <c r="I4751" s="3">
        <v>0.40005000000000002</v>
      </c>
      <c r="J4751" s="3">
        <v>0.45720000000000005</v>
      </c>
      <c r="K4751" s="3">
        <v>0.51434999999999997</v>
      </c>
      <c r="L4751" s="3">
        <v>0.57104999999999995</v>
      </c>
    </row>
    <row r="4752" spans="1:12" ht="12.75">
      <c r="A4752" s="2">
        <f t="shared" si="135"/>
        <v>37248</v>
      </c>
      <c r="B4752" s="2" t="s">
        <v>3269</v>
      </c>
      <c r="C4752" s="3">
        <v>5.5199999999999999E-2</v>
      </c>
      <c r="D4752" s="3">
        <v>0.1104</v>
      </c>
      <c r="E4752" s="3">
        <v>0.1656</v>
      </c>
      <c r="F4752" s="3">
        <v>0.2208</v>
      </c>
      <c r="G4752" s="3">
        <v>0.27600000000000002</v>
      </c>
      <c r="H4752" s="3">
        <v>0.33119999999999999</v>
      </c>
      <c r="I4752" s="3">
        <v>0.38639999999999997</v>
      </c>
      <c r="J4752" s="3">
        <v>0.44159999999999999</v>
      </c>
      <c r="K4752" s="3">
        <v>0.49680000000000002</v>
      </c>
      <c r="L4752" s="3">
        <v>0.55184999999999995</v>
      </c>
    </row>
    <row r="4753" spans="1:12" ht="12.75">
      <c r="A4753" s="2">
        <f t="shared" si="135"/>
        <v>37249</v>
      </c>
      <c r="B4753" s="2" t="s">
        <v>3270</v>
      </c>
      <c r="C4753" s="3">
        <v>4.725E-2</v>
      </c>
      <c r="D4753" s="3">
        <v>9.4500000000000001E-2</v>
      </c>
      <c r="E4753" s="3">
        <v>0.14174999999999999</v>
      </c>
      <c r="F4753" s="3">
        <v>0.189</v>
      </c>
      <c r="G4753" s="3">
        <v>0.23625000000000002</v>
      </c>
      <c r="H4753" s="3">
        <v>0.28349999999999997</v>
      </c>
      <c r="I4753" s="3">
        <v>0.33074999999999999</v>
      </c>
      <c r="J4753" s="3">
        <v>0.378</v>
      </c>
      <c r="K4753" s="3">
        <v>0.42524999999999996</v>
      </c>
      <c r="L4753" s="3">
        <v>0.47295000000000004</v>
      </c>
    </row>
    <row r="4754" spans="1:12" ht="12.75">
      <c r="A4754" s="2">
        <f t="shared" si="135"/>
        <v>37250</v>
      </c>
      <c r="B4754" s="2" t="s">
        <v>3271</v>
      </c>
      <c r="C4754" s="3">
        <v>4.965E-2</v>
      </c>
      <c r="D4754" s="3">
        <v>9.9299999999999999E-2</v>
      </c>
      <c r="E4754" s="3">
        <v>0.14910000000000001</v>
      </c>
      <c r="F4754" s="3">
        <v>0.19875000000000001</v>
      </c>
      <c r="G4754" s="3">
        <v>0.24840000000000001</v>
      </c>
      <c r="H4754" s="3">
        <v>0.29804999999999998</v>
      </c>
      <c r="I4754" s="3">
        <v>0.34770000000000001</v>
      </c>
      <c r="J4754" s="3">
        <v>0.39750000000000002</v>
      </c>
      <c r="K4754" s="3">
        <v>0.44714999999999994</v>
      </c>
      <c r="L4754" s="3">
        <v>0.49709999999999999</v>
      </c>
    </row>
    <row r="4755" spans="1:12" ht="12.75">
      <c r="A4755" s="2">
        <f t="shared" si="135"/>
        <v>37251</v>
      </c>
      <c r="B4755" s="2" t="s">
        <v>3272</v>
      </c>
      <c r="C4755" s="3">
        <v>4.7700000000000006E-2</v>
      </c>
      <c r="D4755" s="3">
        <v>9.5400000000000013E-2</v>
      </c>
      <c r="E4755" s="3">
        <v>0.14324999999999999</v>
      </c>
      <c r="F4755" s="3">
        <v>0.19095000000000001</v>
      </c>
      <c r="G4755" s="3">
        <v>0.23864999999999997</v>
      </c>
      <c r="H4755" s="3">
        <v>0.28634999999999999</v>
      </c>
      <c r="I4755" s="3">
        <v>0.3342</v>
      </c>
      <c r="J4755" s="3">
        <v>0.38190000000000002</v>
      </c>
      <c r="K4755" s="3">
        <v>0.42959999999999998</v>
      </c>
      <c r="L4755" s="3">
        <v>0.47699999999999998</v>
      </c>
    </row>
    <row r="4756" spans="1:12" ht="12.75">
      <c r="A4756" s="2">
        <f t="shared" si="135"/>
        <v>37252</v>
      </c>
      <c r="B4756" s="2" t="s">
        <v>3273</v>
      </c>
      <c r="C4756" s="3">
        <v>4.5899999999999996E-2</v>
      </c>
      <c r="D4756" s="3">
        <v>9.1950000000000004E-2</v>
      </c>
      <c r="E4756" s="3">
        <v>0.13785</v>
      </c>
      <c r="F4756" s="3">
        <v>0.18375</v>
      </c>
      <c r="G4756" s="3">
        <v>0.2298</v>
      </c>
      <c r="H4756" s="3">
        <v>0.2757</v>
      </c>
      <c r="I4756" s="3">
        <v>0.3216</v>
      </c>
      <c r="J4756" s="3">
        <v>0.36765000000000003</v>
      </c>
      <c r="K4756" s="3">
        <v>0.41354999999999997</v>
      </c>
      <c r="L4756" s="3">
        <v>0.45884999999999998</v>
      </c>
    </row>
    <row r="4757" spans="1:12" ht="12.75">
      <c r="A4757" s="2">
        <f t="shared" si="135"/>
        <v>37253</v>
      </c>
      <c r="B4757" s="2" t="s">
        <v>2833</v>
      </c>
      <c r="C4757" s="3">
        <v>4.8149999999999998E-2</v>
      </c>
      <c r="D4757" s="3">
        <v>9.6449999999999994E-2</v>
      </c>
      <c r="E4757" s="3">
        <v>0.14460000000000001</v>
      </c>
      <c r="F4757" s="3">
        <v>0.19289999999999999</v>
      </c>
      <c r="G4757" s="3">
        <v>0.24105000000000001</v>
      </c>
      <c r="H4757" s="3">
        <v>0.28935</v>
      </c>
      <c r="I4757" s="3">
        <v>0.33750000000000002</v>
      </c>
      <c r="J4757" s="3">
        <v>0.38579999999999998</v>
      </c>
      <c r="K4757" s="3">
        <v>0.43395</v>
      </c>
      <c r="L4757" s="3">
        <v>0.48254999999999998</v>
      </c>
    </row>
    <row r="4758" spans="1:12" ht="12.75">
      <c r="A4758" s="2">
        <f t="shared" si="135"/>
        <v>37254</v>
      </c>
      <c r="B4758" s="2" t="s">
        <v>3274</v>
      </c>
      <c r="C4758" s="3">
        <v>4.8000000000000001E-2</v>
      </c>
      <c r="D4758" s="3">
        <v>9.6150000000000013E-2</v>
      </c>
      <c r="E4758" s="3">
        <v>0.14415</v>
      </c>
      <c r="F4758" s="3">
        <v>0.19230000000000003</v>
      </c>
      <c r="G4758" s="3">
        <v>0.24030000000000001</v>
      </c>
      <c r="H4758" s="3">
        <v>0.2883</v>
      </c>
      <c r="I4758" s="3">
        <v>0.33645000000000003</v>
      </c>
      <c r="J4758" s="3">
        <v>0.38444999999999996</v>
      </c>
      <c r="K4758" s="3">
        <v>0.43245</v>
      </c>
      <c r="L4758" s="3">
        <v>0.48089999999999999</v>
      </c>
    </row>
    <row r="4759" spans="1:12" ht="12.75">
      <c r="A4759" s="2">
        <f t="shared" si="135"/>
        <v>37255</v>
      </c>
      <c r="B4759" s="2" t="s">
        <v>3275</v>
      </c>
      <c r="C4759" s="3">
        <v>1.44E-2</v>
      </c>
      <c r="D4759" s="3">
        <v>2.8799999999999999E-2</v>
      </c>
      <c r="E4759" s="3">
        <v>4.3200000000000002E-2</v>
      </c>
      <c r="F4759" s="3">
        <v>5.7599999999999998E-2</v>
      </c>
      <c r="G4759" s="3">
        <v>7.2000000000000008E-2</v>
      </c>
      <c r="H4759" s="3">
        <v>8.6350000000000052E-2</v>
      </c>
      <c r="I4759" s="3">
        <v>0.10075000000000003</v>
      </c>
      <c r="J4759" s="3">
        <v>0.11515000000000006</v>
      </c>
      <c r="K4759" s="3">
        <v>0.12955000000000005</v>
      </c>
      <c r="L4759" s="3">
        <v>0.14400000000000002</v>
      </c>
    </row>
    <row r="4760" spans="1:12" ht="12.75">
      <c r="A4760" s="2">
        <f t="shared" si="135"/>
        <v>37256</v>
      </c>
      <c r="B4760" s="2" t="s">
        <v>3275</v>
      </c>
      <c r="C4760" s="3">
        <v>1.44E-2</v>
      </c>
      <c r="D4760" s="3">
        <v>2.8799999999999999E-2</v>
      </c>
      <c r="E4760" s="3">
        <v>4.3200000000000002E-2</v>
      </c>
      <c r="F4760" s="3">
        <v>5.7599999999999998E-2</v>
      </c>
      <c r="G4760" s="3">
        <v>7.2000000000000008E-2</v>
      </c>
      <c r="H4760" s="3">
        <v>8.6350000000000052E-2</v>
      </c>
      <c r="I4760" s="3">
        <v>0.10075000000000003</v>
      </c>
      <c r="J4760" s="3">
        <v>0.11515000000000006</v>
      </c>
      <c r="K4760" s="3">
        <v>0.12955000000000005</v>
      </c>
      <c r="L4760" s="3">
        <v>0.14400000000000002</v>
      </c>
    </row>
    <row r="4761" spans="1:12" ht="25.5">
      <c r="A4761" s="2">
        <f t="shared" si="135"/>
        <v>37257</v>
      </c>
      <c r="B4761" s="2" t="s">
        <v>3276</v>
      </c>
      <c r="C4761" s="3">
        <v>4.5749999999999999E-2</v>
      </c>
      <c r="D4761" s="3">
        <v>9.1499999999999998E-2</v>
      </c>
      <c r="E4761" s="3">
        <v>0.13739999999999999</v>
      </c>
      <c r="F4761" s="3">
        <v>0.18315000000000001</v>
      </c>
      <c r="G4761" s="3">
        <v>0.22890000000000002</v>
      </c>
      <c r="H4761" s="3">
        <v>0.27465000000000001</v>
      </c>
      <c r="I4761" s="3">
        <v>0.32055</v>
      </c>
      <c r="J4761" s="3">
        <v>0.36630000000000001</v>
      </c>
      <c r="K4761" s="3">
        <v>0.41205000000000003</v>
      </c>
      <c r="L4761" s="3">
        <v>0.45750000000000002</v>
      </c>
    </row>
    <row r="4762" spans="1:12" ht="12.75">
      <c r="A4762" s="2">
        <f t="shared" si="135"/>
        <v>37258</v>
      </c>
      <c r="B4762" s="2" t="s">
        <v>3277</v>
      </c>
      <c r="C4762" s="3">
        <v>3.6600000000000001E-2</v>
      </c>
      <c r="D4762" s="3">
        <v>7.3050000000000004E-2</v>
      </c>
      <c r="E4762" s="3">
        <v>0.10965</v>
      </c>
      <c r="F4762" s="3">
        <v>0.14610000000000001</v>
      </c>
      <c r="G4762" s="3">
        <v>0.1827</v>
      </c>
      <c r="H4762" s="3">
        <v>0.21915000000000001</v>
      </c>
      <c r="I4762" s="3">
        <v>0.25575000000000003</v>
      </c>
      <c r="J4762" s="3">
        <v>0.29220000000000002</v>
      </c>
      <c r="K4762" s="3">
        <v>0.32879999999999998</v>
      </c>
      <c r="L4762" s="3">
        <v>0.36585000000000001</v>
      </c>
    </row>
    <row r="4763" spans="1:12" ht="12.75">
      <c r="A4763" s="2">
        <f t="shared" si="135"/>
        <v>37259</v>
      </c>
      <c r="B4763" s="2" t="s">
        <v>3278</v>
      </c>
      <c r="C4763" s="3">
        <v>3.8849999999999996E-2</v>
      </c>
      <c r="D4763" s="3">
        <v>7.7550000000000008E-2</v>
      </c>
      <c r="E4763" s="3">
        <v>0.1164</v>
      </c>
      <c r="F4763" s="3">
        <v>0.15525</v>
      </c>
      <c r="G4763" s="3">
        <v>0.19395000000000001</v>
      </c>
      <c r="H4763" s="3">
        <v>0.23280000000000001</v>
      </c>
      <c r="I4763" s="3">
        <v>0.27165</v>
      </c>
      <c r="J4763" s="3">
        <v>0.3105</v>
      </c>
      <c r="K4763" s="3">
        <v>0.34920000000000001</v>
      </c>
      <c r="L4763" s="3">
        <v>0.38744999999999996</v>
      </c>
    </row>
    <row r="4764" spans="1:12" ht="12.75">
      <c r="A4764" s="2">
        <f t="shared" si="135"/>
        <v>37260</v>
      </c>
      <c r="B4764" s="2" t="s">
        <v>3279</v>
      </c>
      <c r="C4764" s="3">
        <v>4.6950000000000006E-2</v>
      </c>
      <c r="D4764" s="3">
        <v>9.3900000000000011E-2</v>
      </c>
      <c r="E4764" s="3">
        <v>0.14069999999999999</v>
      </c>
      <c r="F4764" s="3">
        <v>0.18764999999999998</v>
      </c>
      <c r="G4764" s="3">
        <v>0.23460000000000003</v>
      </c>
      <c r="H4764" s="3">
        <v>0.28155000000000002</v>
      </c>
      <c r="I4764" s="3">
        <v>0.32850000000000001</v>
      </c>
      <c r="J4764" s="3">
        <v>0.37529999999999997</v>
      </c>
      <c r="K4764" s="3">
        <v>0.42224999999999996</v>
      </c>
      <c r="L4764" s="3">
        <v>0.46935000000000004</v>
      </c>
    </row>
    <row r="4765" spans="1:12" ht="12.75">
      <c r="A4765" s="2">
        <f t="shared" si="135"/>
        <v>37261</v>
      </c>
      <c r="B4765" s="2" t="s">
        <v>3280</v>
      </c>
      <c r="C4765" s="3">
        <v>4.2750000000000003E-2</v>
      </c>
      <c r="D4765" s="3">
        <v>8.5349999999999995E-2</v>
      </c>
      <c r="E4765" s="3">
        <v>0.12809999999999999</v>
      </c>
      <c r="F4765" s="3">
        <v>0.17085</v>
      </c>
      <c r="G4765" s="3">
        <v>0.21345000000000003</v>
      </c>
      <c r="H4765" s="3">
        <v>0.25619999999999998</v>
      </c>
      <c r="I4765" s="3">
        <v>0.29894999999999999</v>
      </c>
      <c r="J4765" s="3">
        <v>0.34155000000000002</v>
      </c>
      <c r="K4765" s="3">
        <v>0.38429999999999997</v>
      </c>
      <c r="L4765" s="3">
        <v>0.42749999999999999</v>
      </c>
    </row>
    <row r="4766" spans="1:12" ht="12.75">
      <c r="A4766" s="2">
        <f t="shared" ref="A4766:A4829" si="136">A4765+1</f>
        <v>37262</v>
      </c>
      <c r="B4766" s="2" t="s">
        <v>3281</v>
      </c>
      <c r="C4766" s="3">
        <v>3.7650000000000003E-2</v>
      </c>
      <c r="D4766" s="3">
        <v>7.5300000000000006E-2</v>
      </c>
      <c r="E4766" s="3">
        <v>0.11295000000000001</v>
      </c>
      <c r="F4766" s="3">
        <v>0.15060000000000001</v>
      </c>
      <c r="G4766" s="3">
        <v>0.18839999999999998</v>
      </c>
      <c r="H4766" s="3">
        <v>0.22605</v>
      </c>
      <c r="I4766" s="3">
        <v>0.26370000000000005</v>
      </c>
      <c r="J4766" s="3">
        <v>0.30135000000000001</v>
      </c>
      <c r="K4766" s="3">
        <v>0.33900000000000002</v>
      </c>
      <c r="L4766" s="3">
        <v>0.37724999999999997</v>
      </c>
    </row>
    <row r="4767" spans="1:12" ht="12.75">
      <c r="A4767" s="2">
        <f t="shared" si="136"/>
        <v>37263</v>
      </c>
      <c r="B4767" s="2" t="s">
        <v>3282</v>
      </c>
      <c r="C4767" s="3">
        <v>4.02E-2</v>
      </c>
      <c r="D4767" s="3">
        <v>8.0549999999999997E-2</v>
      </c>
      <c r="E4767" s="3">
        <v>0.12075</v>
      </c>
      <c r="F4767" s="3">
        <v>0.16109999999999999</v>
      </c>
      <c r="G4767" s="3">
        <v>0.20130000000000003</v>
      </c>
      <c r="H4767" s="3">
        <v>0.24164999999999998</v>
      </c>
      <c r="I4767" s="3">
        <v>0.28185000000000004</v>
      </c>
      <c r="J4767" s="3">
        <v>0.32205</v>
      </c>
      <c r="K4767" s="3">
        <v>0.3624</v>
      </c>
      <c r="L4767" s="3">
        <v>0.40244999999999997</v>
      </c>
    </row>
    <row r="4768" spans="1:12" ht="12.75">
      <c r="A4768" s="2">
        <f t="shared" si="136"/>
        <v>37264</v>
      </c>
      <c r="B4768" s="2" t="s">
        <v>3283</v>
      </c>
      <c r="C4768" s="3">
        <v>3.9E-2</v>
      </c>
      <c r="D4768" s="3">
        <v>7.8E-2</v>
      </c>
      <c r="E4768" s="3">
        <v>0.11685</v>
      </c>
      <c r="F4768" s="3">
        <v>0.15585000000000002</v>
      </c>
      <c r="G4768" s="3">
        <v>0.19484999999999997</v>
      </c>
      <c r="H4768" s="3">
        <v>0.23385</v>
      </c>
      <c r="I4768" s="3">
        <v>0.2727</v>
      </c>
      <c r="J4768" s="3">
        <v>0.31170000000000003</v>
      </c>
      <c r="K4768" s="3">
        <v>0.35070000000000001</v>
      </c>
      <c r="L4768" s="3">
        <v>0.3891</v>
      </c>
    </row>
    <row r="4769" spans="1:12" ht="25.5">
      <c r="A4769" s="2">
        <f t="shared" si="136"/>
        <v>37265</v>
      </c>
      <c r="B4769" s="2" t="s">
        <v>3284</v>
      </c>
      <c r="C4769" s="3">
        <v>0.2487</v>
      </c>
      <c r="D4769" s="3">
        <v>0.49740000000000001</v>
      </c>
      <c r="E4769" s="3">
        <v>0.74624999999999997</v>
      </c>
      <c r="F4769" s="3">
        <v>0.99495</v>
      </c>
      <c r="G4769" s="3">
        <v>1.2436499999999999</v>
      </c>
      <c r="H4769" s="3">
        <v>1.4923500000000001</v>
      </c>
      <c r="I4769" s="3">
        <v>1.74105</v>
      </c>
      <c r="J4769" s="3">
        <v>1.9899</v>
      </c>
      <c r="K4769" s="3">
        <v>2.2385999999999999</v>
      </c>
      <c r="L4769" s="3">
        <v>2.48685</v>
      </c>
    </row>
    <row r="4770" spans="1:12" ht="12.75">
      <c r="A4770" s="2">
        <f t="shared" si="136"/>
        <v>37266</v>
      </c>
      <c r="B4770" s="2" t="s">
        <v>3285</v>
      </c>
      <c r="C4770" s="3">
        <v>5.7450000000000001E-2</v>
      </c>
      <c r="D4770" s="3">
        <v>0.11494999999999995</v>
      </c>
      <c r="E4770" s="3">
        <v>0.1723999999999995</v>
      </c>
      <c r="F4770" s="3">
        <v>0.22990000000000049</v>
      </c>
      <c r="G4770" s="3">
        <v>0.28735000000000049</v>
      </c>
      <c r="H4770" s="3">
        <v>0.34484999999999999</v>
      </c>
      <c r="I4770" s="3">
        <v>0.40229999999999999</v>
      </c>
      <c r="J4770" s="3">
        <v>0.45979999999999949</v>
      </c>
      <c r="K4770" s="3">
        <v>0.51724999999999954</v>
      </c>
      <c r="L4770" s="3">
        <v>0.57460000000000044</v>
      </c>
    </row>
    <row r="4771" spans="1:12" ht="12.75">
      <c r="A4771" s="2">
        <f t="shared" si="136"/>
        <v>37267</v>
      </c>
      <c r="B4771" s="2" t="s">
        <v>3285</v>
      </c>
      <c r="C4771" s="3">
        <v>5.7450000000000001E-2</v>
      </c>
      <c r="D4771" s="3">
        <v>0.11494999999999995</v>
      </c>
      <c r="E4771" s="3">
        <v>0.1723999999999995</v>
      </c>
      <c r="F4771" s="3">
        <v>0.22990000000000049</v>
      </c>
      <c r="G4771" s="3">
        <v>0.28735000000000049</v>
      </c>
      <c r="H4771" s="3">
        <v>0.34484999999999999</v>
      </c>
      <c r="I4771" s="3">
        <v>0.40229999999999999</v>
      </c>
      <c r="J4771" s="3">
        <v>0.45979999999999949</v>
      </c>
      <c r="K4771" s="3">
        <v>0.51724999999999954</v>
      </c>
      <c r="L4771" s="3">
        <v>0.57460000000000044</v>
      </c>
    </row>
    <row r="4772" spans="1:12" ht="12.75">
      <c r="A4772" s="2">
        <f t="shared" si="136"/>
        <v>37268</v>
      </c>
      <c r="B4772" s="2" t="s">
        <v>3285</v>
      </c>
      <c r="C4772" s="3">
        <v>5.7450000000000001E-2</v>
      </c>
      <c r="D4772" s="3">
        <v>0.11494999999999995</v>
      </c>
      <c r="E4772" s="3">
        <v>0.1723999999999995</v>
      </c>
      <c r="F4772" s="3">
        <v>0.22990000000000049</v>
      </c>
      <c r="G4772" s="3">
        <v>0.28735000000000049</v>
      </c>
      <c r="H4772" s="3">
        <v>0.34484999999999999</v>
      </c>
      <c r="I4772" s="3">
        <v>0.40229999999999999</v>
      </c>
      <c r="J4772" s="3">
        <v>0.45979999999999949</v>
      </c>
      <c r="K4772" s="3">
        <v>0.51724999999999954</v>
      </c>
      <c r="L4772" s="3">
        <v>0.57460000000000044</v>
      </c>
    </row>
    <row r="4773" spans="1:12" ht="25.5">
      <c r="A4773" s="2">
        <f t="shared" si="136"/>
        <v>37269</v>
      </c>
      <c r="B4773" s="2" t="s">
        <v>67</v>
      </c>
      <c r="C4773" s="3">
        <v>0.20234999999999997</v>
      </c>
      <c r="D4773" s="3">
        <v>0.40454999999999997</v>
      </c>
      <c r="E4773" s="3">
        <v>0.6069</v>
      </c>
      <c r="F4773" s="3">
        <v>0.80925000000000002</v>
      </c>
      <c r="G4773" s="3">
        <v>1.01145</v>
      </c>
      <c r="H4773" s="3">
        <v>1.2138</v>
      </c>
      <c r="I4773" s="3">
        <v>1.41615</v>
      </c>
      <c r="J4773" s="3">
        <v>1.61835</v>
      </c>
      <c r="K4773" s="3">
        <v>1.8207</v>
      </c>
      <c r="L4773" s="3">
        <v>2.0226000000000002</v>
      </c>
    </row>
    <row r="4774" spans="1:12" ht="12.75">
      <c r="A4774" s="2">
        <f t="shared" si="136"/>
        <v>37270</v>
      </c>
      <c r="B4774" s="2" t="s">
        <v>3074</v>
      </c>
      <c r="C4774" s="3">
        <v>6.4649999999999999E-2</v>
      </c>
      <c r="D4774" s="3">
        <v>0.12922500000000001</v>
      </c>
      <c r="E4774" s="3">
        <v>0.19387500000000002</v>
      </c>
      <c r="F4774" s="3">
        <v>0.25845000000000001</v>
      </c>
      <c r="G4774" s="3">
        <v>0.3231</v>
      </c>
      <c r="H4774" s="3">
        <v>0.38767499999999999</v>
      </c>
      <c r="I4774" s="3">
        <v>0.45232499999999998</v>
      </c>
      <c r="J4774" s="3">
        <v>0.51697499999999996</v>
      </c>
      <c r="K4774" s="3">
        <v>0.58155000000000001</v>
      </c>
      <c r="L4774" s="3">
        <v>0.64582499999999998</v>
      </c>
    </row>
    <row r="4775" spans="1:12" ht="12.75">
      <c r="A4775" s="2">
        <f t="shared" si="136"/>
        <v>37271</v>
      </c>
      <c r="B4775" s="2" t="s">
        <v>3074</v>
      </c>
      <c r="C4775" s="3">
        <v>6.4649999999999999E-2</v>
      </c>
      <c r="D4775" s="3">
        <v>0.12922500000000001</v>
      </c>
      <c r="E4775" s="3">
        <v>0.19387500000000002</v>
      </c>
      <c r="F4775" s="3">
        <v>0.25845000000000001</v>
      </c>
      <c r="G4775" s="3">
        <v>0.3231</v>
      </c>
      <c r="H4775" s="3">
        <v>0.38767499999999999</v>
      </c>
      <c r="I4775" s="3">
        <v>0.45232499999999998</v>
      </c>
      <c r="J4775" s="3">
        <v>0.51697499999999996</v>
      </c>
      <c r="K4775" s="3">
        <v>0.58155000000000001</v>
      </c>
      <c r="L4775" s="3">
        <v>0.64582499999999998</v>
      </c>
    </row>
    <row r="4776" spans="1:12" ht="12.75">
      <c r="A4776" s="2">
        <f t="shared" si="136"/>
        <v>37272</v>
      </c>
      <c r="B4776" s="2" t="s">
        <v>3286</v>
      </c>
      <c r="C4776" s="3">
        <v>0.13950000000000001</v>
      </c>
      <c r="D4776" s="3">
        <v>0.27900000000000003</v>
      </c>
      <c r="E4776" s="3">
        <v>0.41835</v>
      </c>
      <c r="F4776" s="3">
        <v>0.55784999999999996</v>
      </c>
      <c r="G4776" s="3">
        <v>0.69734999999999991</v>
      </c>
      <c r="H4776" s="3">
        <v>0.83684999999999987</v>
      </c>
      <c r="I4776" s="3">
        <v>0.97620000000000007</v>
      </c>
      <c r="J4776" s="3">
        <v>1.1156999999999999</v>
      </c>
      <c r="K4776" s="3">
        <v>1.2551999999999999</v>
      </c>
      <c r="L4776" s="3">
        <v>1.39455</v>
      </c>
    </row>
    <row r="4777" spans="1:12" ht="12.75">
      <c r="A4777" s="2">
        <f t="shared" si="136"/>
        <v>37273</v>
      </c>
      <c r="B4777" s="2" t="s">
        <v>3287</v>
      </c>
      <c r="C4777" s="3">
        <v>7.4024999999999994E-2</v>
      </c>
      <c r="D4777" s="3">
        <v>0.14804999999999999</v>
      </c>
      <c r="E4777" s="3">
        <v>0.22207499999999997</v>
      </c>
      <c r="F4777" s="3">
        <v>0.29617499999999997</v>
      </c>
      <c r="G4777" s="3">
        <v>0.37019999999999997</v>
      </c>
      <c r="H4777" s="3">
        <v>0.44422500000000004</v>
      </c>
      <c r="I4777" s="3">
        <v>0.51824999999999999</v>
      </c>
      <c r="J4777" s="3">
        <v>0.592275</v>
      </c>
      <c r="K4777" s="3">
        <v>0.6663</v>
      </c>
      <c r="L4777" s="3">
        <v>0.74047499999999999</v>
      </c>
    </row>
    <row r="4778" spans="1:12" ht="12.75">
      <c r="A4778" s="2">
        <f t="shared" si="136"/>
        <v>37274</v>
      </c>
      <c r="B4778" s="2" t="s">
        <v>3287</v>
      </c>
      <c r="C4778" s="3">
        <v>7.4024999999999994E-2</v>
      </c>
      <c r="D4778" s="3">
        <v>0.14804999999999999</v>
      </c>
      <c r="E4778" s="3">
        <v>0.22207499999999997</v>
      </c>
      <c r="F4778" s="3">
        <v>0.29617499999999997</v>
      </c>
      <c r="G4778" s="3">
        <v>0.37019999999999997</v>
      </c>
      <c r="H4778" s="3">
        <v>0.44422500000000004</v>
      </c>
      <c r="I4778" s="3">
        <v>0.51824999999999999</v>
      </c>
      <c r="J4778" s="3">
        <v>0.592275</v>
      </c>
      <c r="K4778" s="3">
        <v>0.6663</v>
      </c>
      <c r="L4778" s="3">
        <v>0.74047499999999999</v>
      </c>
    </row>
    <row r="4779" spans="1:12" ht="25.5">
      <c r="A4779" s="2">
        <f t="shared" si="136"/>
        <v>37275</v>
      </c>
      <c r="B4779" s="2" t="s">
        <v>3288</v>
      </c>
      <c r="C4779" s="3">
        <v>3.7000000000000054E-2</v>
      </c>
      <c r="D4779" s="3">
        <v>7.4050000000000046E-2</v>
      </c>
      <c r="E4779" s="3">
        <v>0.11104999999999995</v>
      </c>
      <c r="F4779" s="3">
        <v>0.14804999999999999</v>
      </c>
      <c r="G4779" s="3">
        <v>0.18509999999999999</v>
      </c>
      <c r="H4779" s="3">
        <v>0.22210000000000052</v>
      </c>
      <c r="I4779" s="3">
        <v>0.2590999999999995</v>
      </c>
      <c r="J4779" s="3">
        <v>0.29614999999999947</v>
      </c>
      <c r="K4779" s="3">
        <v>0.33315</v>
      </c>
      <c r="L4779" s="3">
        <v>0.37009999999999948</v>
      </c>
    </row>
    <row r="4780" spans="1:12" ht="25.5">
      <c r="A4780" s="2">
        <f t="shared" si="136"/>
        <v>37276</v>
      </c>
      <c r="B4780" s="2" t="s">
        <v>3288</v>
      </c>
      <c r="C4780" s="3">
        <v>3.7000000000000054E-2</v>
      </c>
      <c r="D4780" s="3">
        <v>7.4050000000000046E-2</v>
      </c>
      <c r="E4780" s="3">
        <v>0.11104999999999995</v>
      </c>
      <c r="F4780" s="3">
        <v>0.14804999999999999</v>
      </c>
      <c r="G4780" s="3">
        <v>0.18509999999999999</v>
      </c>
      <c r="H4780" s="3">
        <v>0.22210000000000052</v>
      </c>
      <c r="I4780" s="3">
        <v>0.2590999999999995</v>
      </c>
      <c r="J4780" s="3">
        <v>0.29614999999999947</v>
      </c>
      <c r="K4780" s="3">
        <v>0.33315</v>
      </c>
      <c r="L4780" s="3">
        <v>0.37009999999999948</v>
      </c>
    </row>
    <row r="4781" spans="1:12" ht="25.5">
      <c r="A4781" s="2">
        <f t="shared" si="136"/>
        <v>37277</v>
      </c>
      <c r="B4781" s="2" t="s">
        <v>3288</v>
      </c>
      <c r="C4781" s="3">
        <v>3.7000000000000054E-2</v>
      </c>
      <c r="D4781" s="3">
        <v>7.4050000000000046E-2</v>
      </c>
      <c r="E4781" s="3">
        <v>0.11104999999999995</v>
      </c>
      <c r="F4781" s="3">
        <v>0.14804999999999999</v>
      </c>
      <c r="G4781" s="3">
        <v>0.18509999999999999</v>
      </c>
      <c r="H4781" s="3">
        <v>0.22210000000000052</v>
      </c>
      <c r="I4781" s="3">
        <v>0.2590999999999995</v>
      </c>
      <c r="J4781" s="3">
        <v>0.29614999999999947</v>
      </c>
      <c r="K4781" s="3">
        <v>0.33315</v>
      </c>
      <c r="L4781" s="3">
        <v>0.37009999999999948</v>
      </c>
    </row>
    <row r="4782" spans="1:12" ht="12.75">
      <c r="A4782" s="2">
        <f t="shared" si="136"/>
        <v>37278</v>
      </c>
      <c r="B4782" s="2" t="s">
        <v>3045</v>
      </c>
      <c r="C4782" s="3">
        <v>7.5449999999999989E-2</v>
      </c>
      <c r="D4782" s="3">
        <v>0.15104999999999999</v>
      </c>
      <c r="E4782" s="3">
        <v>0.22649999999999998</v>
      </c>
      <c r="F4782" s="3">
        <v>0.30195</v>
      </c>
      <c r="G4782" s="3">
        <v>0.37754999999999994</v>
      </c>
      <c r="H4782" s="3">
        <v>0.45299999999999996</v>
      </c>
      <c r="I4782" s="3">
        <v>0.52844999999999998</v>
      </c>
      <c r="J4782" s="3">
        <v>0.60389999999999999</v>
      </c>
      <c r="K4782" s="3">
        <v>0.67949999999999999</v>
      </c>
      <c r="L4782" s="3">
        <v>0.75449999999999995</v>
      </c>
    </row>
    <row r="4783" spans="1:12" ht="12.75">
      <c r="A4783" s="2">
        <f t="shared" si="136"/>
        <v>37279</v>
      </c>
      <c r="B4783" s="2" t="s">
        <v>3289</v>
      </c>
      <c r="C4783" s="3">
        <v>3.5025000000000001E-2</v>
      </c>
      <c r="D4783" s="3">
        <v>6.9974999999999996E-2</v>
      </c>
      <c r="E4783" s="3">
        <v>0.10500000000000001</v>
      </c>
      <c r="F4783" s="3">
        <v>0.13994999999999999</v>
      </c>
      <c r="G4783" s="3">
        <v>0.17497499999999999</v>
      </c>
      <c r="H4783" s="3">
        <v>0.20992499999999997</v>
      </c>
      <c r="I4783" s="3">
        <v>0.24495</v>
      </c>
      <c r="J4783" s="3">
        <v>0.27989999999999998</v>
      </c>
      <c r="K4783" s="3">
        <v>0.31492500000000001</v>
      </c>
      <c r="L4783" s="3">
        <v>0.3498</v>
      </c>
    </row>
    <row r="4784" spans="1:12" ht="12.75">
      <c r="A4784" s="2">
        <f t="shared" si="136"/>
        <v>37280</v>
      </c>
      <c r="B4784" s="2" t="s">
        <v>3289</v>
      </c>
      <c r="C4784" s="3">
        <v>3.5025000000000001E-2</v>
      </c>
      <c r="D4784" s="3">
        <v>6.9974999999999996E-2</v>
      </c>
      <c r="E4784" s="3">
        <v>0.10500000000000001</v>
      </c>
      <c r="F4784" s="3">
        <v>0.13994999999999999</v>
      </c>
      <c r="G4784" s="3">
        <v>0.17497499999999999</v>
      </c>
      <c r="H4784" s="3">
        <v>0.20992499999999997</v>
      </c>
      <c r="I4784" s="3">
        <v>0.24495</v>
      </c>
      <c r="J4784" s="3">
        <v>0.27989999999999998</v>
      </c>
      <c r="K4784" s="3">
        <v>0.31492500000000001</v>
      </c>
      <c r="L4784" s="3">
        <v>0.3498</v>
      </c>
    </row>
    <row r="4785" spans="1:12" ht="12.75">
      <c r="A4785" s="2">
        <f t="shared" si="136"/>
        <v>37281</v>
      </c>
      <c r="B4785" s="2" t="s">
        <v>3290</v>
      </c>
      <c r="C4785" s="3">
        <v>5.3999999999999992E-2</v>
      </c>
      <c r="D4785" s="3">
        <v>0.10815</v>
      </c>
      <c r="E4785" s="3">
        <v>0.16215000000000002</v>
      </c>
      <c r="F4785" s="3">
        <v>0.21629999999999999</v>
      </c>
      <c r="G4785" s="3">
        <v>0.27029999999999998</v>
      </c>
      <c r="H4785" s="3">
        <v>0.32445000000000002</v>
      </c>
      <c r="I4785" s="3">
        <v>0.37845000000000006</v>
      </c>
      <c r="J4785" s="3">
        <v>0.43245</v>
      </c>
      <c r="K4785" s="3">
        <v>0.48660000000000003</v>
      </c>
      <c r="L4785" s="3">
        <v>0.54014999999999991</v>
      </c>
    </row>
    <row r="4786" spans="1:12" ht="25.5">
      <c r="A4786" s="2">
        <f t="shared" si="136"/>
        <v>37282</v>
      </c>
      <c r="B4786" s="2" t="s">
        <v>3291</v>
      </c>
      <c r="C4786" s="3">
        <v>6.1200000000000004E-2</v>
      </c>
      <c r="D4786" s="3">
        <v>0.12240000000000001</v>
      </c>
      <c r="E4786" s="3">
        <v>0.18359999999999999</v>
      </c>
      <c r="F4786" s="3">
        <v>0.24480000000000002</v>
      </c>
      <c r="G4786" s="3">
        <v>0.30599999999999999</v>
      </c>
      <c r="H4786" s="3">
        <v>0.36719999999999997</v>
      </c>
      <c r="I4786" s="3">
        <v>0.4284</v>
      </c>
      <c r="J4786" s="3">
        <v>0.48960000000000004</v>
      </c>
      <c r="K4786" s="3">
        <v>0.55095000000000005</v>
      </c>
      <c r="L4786" s="3">
        <v>0.61230000000000007</v>
      </c>
    </row>
    <row r="4787" spans="1:12" ht="25.5">
      <c r="A4787" s="2">
        <f t="shared" si="136"/>
        <v>37283</v>
      </c>
      <c r="B4787" s="2" t="s">
        <v>3292</v>
      </c>
      <c r="C4787" s="3">
        <v>7.4550000000000005E-2</v>
      </c>
      <c r="D4787" s="3">
        <v>0.14910000000000001</v>
      </c>
      <c r="E4787" s="3">
        <v>0.22349999999999998</v>
      </c>
      <c r="F4787" s="3">
        <v>0.29804999999999998</v>
      </c>
      <c r="G4787" s="3">
        <v>0.37260000000000004</v>
      </c>
      <c r="H4787" s="3">
        <v>0.44714999999999994</v>
      </c>
      <c r="I4787" s="3">
        <v>0.52170000000000005</v>
      </c>
      <c r="J4787" s="3">
        <v>0.59609999999999996</v>
      </c>
      <c r="K4787" s="3">
        <v>0.67064999999999997</v>
      </c>
      <c r="L4787" s="3">
        <v>0.74534999999999996</v>
      </c>
    </row>
    <row r="4788" spans="1:12" ht="12.75">
      <c r="A4788" s="2">
        <f t="shared" si="136"/>
        <v>37284</v>
      </c>
      <c r="B4788" s="2" t="s">
        <v>3293</v>
      </c>
      <c r="C4788" s="3">
        <v>4.7700000000000006E-2</v>
      </c>
      <c r="D4788" s="3">
        <v>9.5400000000000013E-2</v>
      </c>
      <c r="E4788" s="3">
        <v>0.14324999999999999</v>
      </c>
      <c r="F4788" s="3">
        <v>0.19095000000000001</v>
      </c>
      <c r="G4788" s="3">
        <v>0.23864999999999997</v>
      </c>
      <c r="H4788" s="3">
        <v>0.28634999999999999</v>
      </c>
      <c r="I4788" s="3">
        <v>0.3342</v>
      </c>
      <c r="J4788" s="3">
        <v>0.38190000000000002</v>
      </c>
      <c r="K4788" s="3">
        <v>0.42959999999999998</v>
      </c>
      <c r="L4788" s="3">
        <v>0.47745000000000004</v>
      </c>
    </row>
    <row r="4789" spans="1:12" ht="12.75">
      <c r="A4789" s="2">
        <f t="shared" si="136"/>
        <v>37285</v>
      </c>
      <c r="B4789" s="2" t="s">
        <v>3294</v>
      </c>
      <c r="C4789" s="3">
        <v>4.7549999999999995E-2</v>
      </c>
      <c r="D4789" s="3">
        <v>9.509999999999999E-2</v>
      </c>
      <c r="E4789" s="3">
        <v>0.14265</v>
      </c>
      <c r="F4789" s="3">
        <v>0.19035000000000002</v>
      </c>
      <c r="G4789" s="3">
        <v>0.2379</v>
      </c>
      <c r="H4789" s="3">
        <v>0.28544999999999998</v>
      </c>
      <c r="I4789" s="3">
        <v>0.33300000000000002</v>
      </c>
      <c r="J4789" s="3">
        <v>0.38054999999999994</v>
      </c>
      <c r="K4789" s="3">
        <v>0.42809999999999998</v>
      </c>
      <c r="L4789" s="3">
        <v>0.4758</v>
      </c>
    </row>
    <row r="4790" spans="1:12" ht="12.75">
      <c r="A4790" s="2">
        <f t="shared" si="136"/>
        <v>37286</v>
      </c>
      <c r="B4790" s="2" t="s">
        <v>3295</v>
      </c>
      <c r="C4790" s="3">
        <v>1.6089</v>
      </c>
      <c r="D4790" s="3">
        <v>3.2178</v>
      </c>
      <c r="E4790" s="3">
        <v>4.8265499999999992</v>
      </c>
      <c r="F4790" s="3">
        <v>6.4354500000000003</v>
      </c>
      <c r="G4790" s="3">
        <v>8.0443499999999997</v>
      </c>
      <c r="H4790" s="3">
        <v>9.6532499999999999</v>
      </c>
      <c r="I4790" s="3">
        <v>11.26215</v>
      </c>
      <c r="J4790" s="3">
        <v>12.870900000000001</v>
      </c>
      <c r="K4790" s="3">
        <v>14.479800000000001</v>
      </c>
      <c r="L4790" s="3">
        <v>16.0884</v>
      </c>
    </row>
    <row r="4791" spans="1:12" ht="25.5">
      <c r="A4791" s="2">
        <f t="shared" si="136"/>
        <v>37287</v>
      </c>
      <c r="B4791" s="2" t="s">
        <v>3292</v>
      </c>
      <c r="C4791" s="3">
        <v>0.47925000000000001</v>
      </c>
      <c r="D4791" s="3">
        <v>0.95850000000000002</v>
      </c>
      <c r="E4791" s="3">
        <v>1.4379</v>
      </c>
      <c r="F4791" s="3">
        <v>1.9171499999999999</v>
      </c>
      <c r="G4791" s="3">
        <v>2.3963999999999999</v>
      </c>
      <c r="H4791" s="3">
        <v>2.8756500000000003</v>
      </c>
      <c r="I4791" s="3">
        <v>3.3549000000000002</v>
      </c>
      <c r="J4791" s="3">
        <v>3.8341499999999997</v>
      </c>
      <c r="K4791" s="3">
        <v>4.3135500000000002</v>
      </c>
      <c r="L4791" s="3">
        <v>4.7927999999999997</v>
      </c>
    </row>
    <row r="4792" spans="1:12" ht="25.5">
      <c r="A4792" s="2">
        <f t="shared" si="136"/>
        <v>37288</v>
      </c>
      <c r="B4792" s="2" t="s">
        <v>3296</v>
      </c>
      <c r="C4792" s="3">
        <v>0.28094999999999998</v>
      </c>
      <c r="D4792" s="3">
        <v>0.56174999999999997</v>
      </c>
      <c r="E4792" s="3">
        <v>0.8427</v>
      </c>
      <c r="F4792" s="3">
        <v>1.1234999999999999</v>
      </c>
      <c r="G4792" s="3">
        <v>1.40445</v>
      </c>
      <c r="H4792" s="3">
        <v>1.6852499999999999</v>
      </c>
      <c r="I4792" s="3">
        <v>1.9661999999999999</v>
      </c>
      <c r="J4792" s="3">
        <v>2.2469999999999999</v>
      </c>
      <c r="K4792" s="3">
        <v>2.5279500000000001</v>
      </c>
      <c r="L4792" s="3">
        <v>2.8089</v>
      </c>
    </row>
    <row r="4793" spans="1:12" ht="25.5">
      <c r="A4793" s="2">
        <f t="shared" si="136"/>
        <v>37289</v>
      </c>
      <c r="B4793" s="2" t="s">
        <v>67</v>
      </c>
      <c r="C4793" s="3">
        <v>0.16020000000000001</v>
      </c>
      <c r="D4793" s="3">
        <v>0.32055</v>
      </c>
      <c r="E4793" s="3">
        <v>0.48075000000000001</v>
      </c>
      <c r="F4793" s="3">
        <v>0.64095000000000002</v>
      </c>
      <c r="G4793" s="3">
        <v>0.80130000000000001</v>
      </c>
      <c r="H4793" s="3">
        <v>0.96150000000000002</v>
      </c>
      <c r="I4793" s="3">
        <v>1.1217000000000001</v>
      </c>
      <c r="J4793" s="3">
        <v>1.2819</v>
      </c>
      <c r="K4793" s="3">
        <v>1.44225</v>
      </c>
      <c r="L4793" s="3">
        <v>1.6024500000000002</v>
      </c>
    </row>
    <row r="4794" spans="1:12" ht="12.75">
      <c r="A4794" s="2">
        <f t="shared" si="136"/>
        <v>37290</v>
      </c>
      <c r="B4794" s="2" t="s">
        <v>3297</v>
      </c>
      <c r="C4794" s="3">
        <v>6.855E-2</v>
      </c>
      <c r="D4794" s="3">
        <v>0.13702500000000001</v>
      </c>
      <c r="E4794" s="3">
        <v>0.20557500000000001</v>
      </c>
      <c r="F4794" s="3">
        <v>0.27405000000000002</v>
      </c>
      <c r="G4794" s="3">
        <v>0.34260000000000002</v>
      </c>
      <c r="H4794" s="3">
        <v>0.41107500000000002</v>
      </c>
      <c r="I4794" s="3">
        <v>0.47962499999999997</v>
      </c>
      <c r="J4794" s="3">
        <v>0.54810000000000003</v>
      </c>
      <c r="K4794" s="3">
        <v>0.61665000000000003</v>
      </c>
      <c r="L4794" s="3">
        <v>0.68512499999999998</v>
      </c>
    </row>
    <row r="4795" spans="1:12" ht="12.75">
      <c r="A4795" s="2">
        <f t="shared" si="136"/>
        <v>37291</v>
      </c>
      <c r="B4795" s="2" t="s">
        <v>3297</v>
      </c>
      <c r="C4795" s="3">
        <v>6.855E-2</v>
      </c>
      <c r="D4795" s="3">
        <v>0.13702500000000001</v>
      </c>
      <c r="E4795" s="3">
        <v>0.20557500000000001</v>
      </c>
      <c r="F4795" s="3">
        <v>0.27405000000000002</v>
      </c>
      <c r="G4795" s="3">
        <v>0.34260000000000002</v>
      </c>
      <c r="H4795" s="3">
        <v>0.41107500000000002</v>
      </c>
      <c r="I4795" s="3">
        <v>0.47962499999999997</v>
      </c>
      <c r="J4795" s="3">
        <v>0.54810000000000003</v>
      </c>
      <c r="K4795" s="3">
        <v>0.61665000000000003</v>
      </c>
      <c r="L4795" s="3">
        <v>0.68512499999999998</v>
      </c>
    </row>
    <row r="4796" spans="1:12" ht="12.75">
      <c r="A4796" s="2">
        <f t="shared" si="136"/>
        <v>37292</v>
      </c>
      <c r="B4796" s="2" t="s">
        <v>3298</v>
      </c>
      <c r="C4796" s="3">
        <v>0.129525</v>
      </c>
      <c r="D4796" s="3">
        <v>0.25912499999999999</v>
      </c>
      <c r="E4796" s="3">
        <v>0.38865</v>
      </c>
      <c r="F4796" s="3">
        <v>0.51824999999999999</v>
      </c>
      <c r="G4796" s="3">
        <v>0.64777499999999999</v>
      </c>
      <c r="H4796" s="3">
        <v>0.77737499999999993</v>
      </c>
      <c r="I4796" s="3">
        <v>0.90690000000000004</v>
      </c>
      <c r="J4796" s="3">
        <v>1.0365</v>
      </c>
      <c r="K4796" s="3">
        <v>1.1660249999999999</v>
      </c>
      <c r="L4796" s="3">
        <v>1.295625</v>
      </c>
    </row>
    <row r="4797" spans="1:12" ht="12.75">
      <c r="A4797" s="2">
        <f t="shared" si="136"/>
        <v>37293</v>
      </c>
      <c r="B4797" s="2" t="s">
        <v>3298</v>
      </c>
      <c r="C4797" s="3">
        <v>0.129525</v>
      </c>
      <c r="D4797" s="3">
        <v>0.25912499999999999</v>
      </c>
      <c r="E4797" s="3">
        <v>0.38865</v>
      </c>
      <c r="F4797" s="3">
        <v>0.51824999999999999</v>
      </c>
      <c r="G4797" s="3">
        <v>0.64777499999999999</v>
      </c>
      <c r="H4797" s="3">
        <v>0.77737499999999993</v>
      </c>
      <c r="I4797" s="3">
        <v>0.90690000000000004</v>
      </c>
      <c r="J4797" s="3">
        <v>1.0365</v>
      </c>
      <c r="K4797" s="3">
        <v>1.1660249999999999</v>
      </c>
      <c r="L4797" s="3">
        <v>1.295625</v>
      </c>
    </row>
    <row r="4798" spans="1:12" ht="25.5">
      <c r="A4798" s="2">
        <f t="shared" si="136"/>
        <v>37294</v>
      </c>
      <c r="B4798" s="2" t="s">
        <v>3288</v>
      </c>
      <c r="C4798" s="3">
        <v>5.5699999999999958E-2</v>
      </c>
      <c r="D4798" s="3">
        <v>0.11140000000000005</v>
      </c>
      <c r="E4798" s="3">
        <v>0.1670500000000005</v>
      </c>
      <c r="F4798" s="3">
        <v>0.22275</v>
      </c>
      <c r="G4798" s="3">
        <v>0.27844999999999953</v>
      </c>
      <c r="H4798" s="3">
        <v>0.3341500000000005</v>
      </c>
      <c r="I4798" s="3">
        <v>0.38980000000000053</v>
      </c>
      <c r="J4798" s="3">
        <v>0.44550000000000001</v>
      </c>
      <c r="K4798" s="3">
        <v>0.50119999999999953</v>
      </c>
      <c r="L4798" s="3">
        <v>0.55695000000000006</v>
      </c>
    </row>
    <row r="4799" spans="1:12" ht="25.5">
      <c r="A4799" s="2">
        <f t="shared" si="136"/>
        <v>37295</v>
      </c>
      <c r="B4799" s="2" t="s">
        <v>3288</v>
      </c>
      <c r="C4799" s="3">
        <v>5.5699999999999958E-2</v>
      </c>
      <c r="D4799" s="3">
        <v>0.11140000000000005</v>
      </c>
      <c r="E4799" s="3">
        <v>0.1670500000000005</v>
      </c>
      <c r="F4799" s="3">
        <v>0.22275</v>
      </c>
      <c r="G4799" s="3">
        <v>0.27844999999999953</v>
      </c>
      <c r="H4799" s="3">
        <v>0.3341500000000005</v>
      </c>
      <c r="I4799" s="3">
        <v>0.38980000000000053</v>
      </c>
      <c r="J4799" s="3">
        <v>0.44550000000000001</v>
      </c>
      <c r="K4799" s="3">
        <v>0.50119999999999953</v>
      </c>
      <c r="L4799" s="3">
        <v>0.55695000000000006</v>
      </c>
    </row>
    <row r="4800" spans="1:12" ht="25.5">
      <c r="A4800" s="2">
        <f t="shared" si="136"/>
        <v>37296</v>
      </c>
      <c r="B4800" s="2" t="s">
        <v>3288</v>
      </c>
      <c r="C4800" s="3">
        <v>5.5699999999999958E-2</v>
      </c>
      <c r="D4800" s="3">
        <v>0.11140000000000005</v>
      </c>
      <c r="E4800" s="3">
        <v>0.1670500000000005</v>
      </c>
      <c r="F4800" s="3">
        <v>0.22275</v>
      </c>
      <c r="G4800" s="3">
        <v>0.27844999999999953</v>
      </c>
      <c r="H4800" s="3">
        <v>0.3341500000000005</v>
      </c>
      <c r="I4800" s="3">
        <v>0.38980000000000053</v>
      </c>
      <c r="J4800" s="3">
        <v>0.44550000000000001</v>
      </c>
      <c r="K4800" s="3">
        <v>0.50119999999999953</v>
      </c>
      <c r="L4800" s="3">
        <v>0.55695000000000006</v>
      </c>
    </row>
    <row r="4801" spans="1:12" ht="12.75">
      <c r="A4801" s="2">
        <f t="shared" si="136"/>
        <v>37297</v>
      </c>
      <c r="B4801" s="2" t="s">
        <v>3299</v>
      </c>
      <c r="C4801" s="3">
        <v>0.10425000000000001</v>
      </c>
      <c r="D4801" s="3">
        <v>0.20850000000000002</v>
      </c>
      <c r="E4801" s="3">
        <v>0.31274999999999997</v>
      </c>
      <c r="F4801" s="3">
        <v>0.41700000000000004</v>
      </c>
      <c r="G4801" s="3">
        <v>0.52110000000000001</v>
      </c>
      <c r="H4801" s="3">
        <v>0.62534999999999996</v>
      </c>
      <c r="I4801" s="3">
        <v>0.72960000000000003</v>
      </c>
      <c r="J4801" s="3">
        <v>0.83384999999999998</v>
      </c>
      <c r="K4801" s="3">
        <v>0.93809999999999993</v>
      </c>
      <c r="L4801" s="3">
        <v>1.0423499999999999</v>
      </c>
    </row>
    <row r="4802" spans="1:12" ht="12.75">
      <c r="A4802" s="2">
        <f t="shared" si="136"/>
        <v>37298</v>
      </c>
      <c r="B4802" s="2" t="s">
        <v>3300</v>
      </c>
      <c r="C4802" s="3">
        <v>4.8224999999999997E-2</v>
      </c>
      <c r="D4802" s="3">
        <v>9.6449999999999994E-2</v>
      </c>
      <c r="E4802" s="3">
        <v>0.144675</v>
      </c>
      <c r="F4802" s="3">
        <v>0.19289999999999999</v>
      </c>
      <c r="G4802" s="3">
        <v>0.24112500000000001</v>
      </c>
      <c r="H4802" s="3">
        <v>0.28935</v>
      </c>
      <c r="I4802" s="3">
        <v>0.33757500000000001</v>
      </c>
      <c r="J4802" s="3">
        <v>0.38572499999999998</v>
      </c>
      <c r="K4802" s="3">
        <v>0.43395</v>
      </c>
      <c r="L4802" s="3">
        <v>0.48202500000000004</v>
      </c>
    </row>
    <row r="4803" spans="1:12" ht="12.75">
      <c r="A4803" s="2">
        <f t="shared" si="136"/>
        <v>37299</v>
      </c>
      <c r="B4803" s="2" t="s">
        <v>3300</v>
      </c>
      <c r="C4803" s="3">
        <v>4.8224999999999997E-2</v>
      </c>
      <c r="D4803" s="3">
        <v>9.6449999999999994E-2</v>
      </c>
      <c r="E4803" s="3">
        <v>0.144675</v>
      </c>
      <c r="F4803" s="3">
        <v>0.19289999999999999</v>
      </c>
      <c r="G4803" s="3">
        <v>0.24112500000000001</v>
      </c>
      <c r="H4803" s="3">
        <v>0.28935</v>
      </c>
      <c r="I4803" s="3">
        <v>0.33757500000000001</v>
      </c>
      <c r="J4803" s="3">
        <v>0.38572499999999998</v>
      </c>
      <c r="K4803" s="3">
        <v>0.43395</v>
      </c>
      <c r="L4803" s="3">
        <v>0.48202500000000004</v>
      </c>
    </row>
    <row r="4804" spans="1:12" ht="12.75">
      <c r="A4804" s="2">
        <f t="shared" si="136"/>
        <v>37300</v>
      </c>
      <c r="B4804" s="2" t="s">
        <v>3285</v>
      </c>
      <c r="C4804" s="3">
        <v>4.0575E-2</v>
      </c>
      <c r="D4804" s="3">
        <v>8.115E-2</v>
      </c>
      <c r="E4804" s="3">
        <v>0.12179999999999999</v>
      </c>
      <c r="F4804" s="3">
        <v>0.16237499999999999</v>
      </c>
      <c r="G4804" s="3">
        <v>0.20295000000000002</v>
      </c>
      <c r="H4804" s="3">
        <v>0.24352499999999999</v>
      </c>
      <c r="I4804" s="3">
        <v>0.28410000000000002</v>
      </c>
      <c r="J4804" s="3">
        <v>0.32474999999999998</v>
      </c>
      <c r="K4804" s="3">
        <v>0.36532500000000001</v>
      </c>
      <c r="L4804" s="3">
        <v>0.40620000000000001</v>
      </c>
    </row>
    <row r="4805" spans="1:12" ht="12.75">
      <c r="A4805" s="2">
        <f t="shared" si="136"/>
        <v>37301</v>
      </c>
      <c r="B4805" s="2" t="s">
        <v>3285</v>
      </c>
      <c r="C4805" s="3">
        <v>4.0575E-2</v>
      </c>
      <c r="D4805" s="3">
        <v>8.115E-2</v>
      </c>
      <c r="E4805" s="3">
        <v>0.12179999999999999</v>
      </c>
      <c r="F4805" s="3">
        <v>0.16237499999999999</v>
      </c>
      <c r="G4805" s="3">
        <v>0.20295000000000002</v>
      </c>
      <c r="H4805" s="3">
        <v>0.24352499999999999</v>
      </c>
      <c r="I4805" s="3">
        <v>0.28410000000000002</v>
      </c>
      <c r="J4805" s="3">
        <v>0.32474999999999998</v>
      </c>
      <c r="K4805" s="3">
        <v>0.36532500000000001</v>
      </c>
      <c r="L4805" s="3">
        <v>0.40620000000000001</v>
      </c>
    </row>
    <row r="4806" spans="1:12" ht="12.75">
      <c r="A4806" s="2">
        <f t="shared" si="136"/>
        <v>37302</v>
      </c>
      <c r="B4806" s="2" t="s">
        <v>3301</v>
      </c>
      <c r="C4806" s="3">
        <v>9.6150000000000013E-2</v>
      </c>
      <c r="D4806" s="3">
        <v>0.19230000000000003</v>
      </c>
      <c r="E4806" s="3">
        <v>0.2883</v>
      </c>
      <c r="F4806" s="3">
        <v>0.38444999999999996</v>
      </c>
      <c r="G4806" s="3">
        <v>0.48060000000000003</v>
      </c>
      <c r="H4806" s="3">
        <v>0.57674999999999998</v>
      </c>
      <c r="I4806" s="3">
        <v>0.67274999999999996</v>
      </c>
      <c r="J4806" s="3">
        <v>0.76889999999999992</v>
      </c>
      <c r="K4806" s="3">
        <v>0.86504999999999999</v>
      </c>
      <c r="L4806" s="3">
        <v>0.96029999999999993</v>
      </c>
    </row>
    <row r="4807" spans="1:12" ht="12.75">
      <c r="A4807" s="2">
        <f t="shared" si="136"/>
        <v>37303</v>
      </c>
      <c r="B4807" s="2" t="s">
        <v>3302</v>
      </c>
      <c r="C4807" s="3">
        <v>0.1089</v>
      </c>
      <c r="D4807" s="3">
        <v>0.21795000000000003</v>
      </c>
      <c r="E4807" s="3">
        <v>0.32685000000000003</v>
      </c>
      <c r="F4807" s="3">
        <v>0.43574999999999997</v>
      </c>
      <c r="G4807" s="3">
        <v>0.54464999999999997</v>
      </c>
      <c r="H4807" s="3">
        <v>0.65370000000000006</v>
      </c>
      <c r="I4807" s="3">
        <v>0.76259999999999994</v>
      </c>
      <c r="J4807" s="3">
        <v>0.87149999999999994</v>
      </c>
      <c r="K4807" s="3">
        <v>0.98039999999999994</v>
      </c>
      <c r="L4807" s="3">
        <v>1.0887</v>
      </c>
    </row>
    <row r="4808" spans="1:12" ht="12.75">
      <c r="A4808" s="2">
        <f t="shared" si="136"/>
        <v>37304</v>
      </c>
      <c r="B4808" s="2" t="s">
        <v>3303</v>
      </c>
      <c r="C4808" s="3">
        <v>7.4099999999999999E-2</v>
      </c>
      <c r="D4808" s="3">
        <v>0.14804999999999999</v>
      </c>
      <c r="E4808" s="3">
        <v>0.22215000000000001</v>
      </c>
      <c r="F4808" s="3">
        <v>0.29609999999999997</v>
      </c>
      <c r="G4808" s="3">
        <v>0.37019999999999997</v>
      </c>
      <c r="H4808" s="3">
        <v>0.44414999999999993</v>
      </c>
      <c r="I4808" s="3">
        <v>0.51824999999999999</v>
      </c>
      <c r="J4808" s="3">
        <v>0.59234999999999993</v>
      </c>
      <c r="K4808" s="3">
        <v>0.6663</v>
      </c>
      <c r="L4808" s="3">
        <v>0.73995</v>
      </c>
    </row>
    <row r="4809" spans="1:12" ht="12.75">
      <c r="A4809" s="2">
        <f t="shared" si="136"/>
        <v>37305</v>
      </c>
      <c r="B4809" s="2" t="s">
        <v>3304</v>
      </c>
      <c r="C4809" s="3">
        <v>6.4500000000000002E-2</v>
      </c>
      <c r="D4809" s="3">
        <v>0.12885000000000002</v>
      </c>
      <c r="E4809" s="3">
        <v>0.19334999999999997</v>
      </c>
      <c r="F4809" s="3">
        <v>0.25785000000000002</v>
      </c>
      <c r="G4809" s="3">
        <v>0.32235000000000003</v>
      </c>
      <c r="H4809" s="3">
        <v>0.38669999999999993</v>
      </c>
      <c r="I4809" s="3">
        <v>0.45120000000000005</v>
      </c>
      <c r="J4809" s="3">
        <v>0.51570000000000005</v>
      </c>
      <c r="K4809" s="3">
        <v>0.58004999999999995</v>
      </c>
      <c r="L4809" s="3">
        <v>0.64439999999999997</v>
      </c>
    </row>
    <row r="4810" spans="1:12" ht="12.75">
      <c r="A4810" s="2">
        <f t="shared" si="136"/>
        <v>37306</v>
      </c>
      <c r="B4810" s="2" t="s">
        <v>3289</v>
      </c>
      <c r="C4810" s="3">
        <v>4.9349999999999998E-2</v>
      </c>
      <c r="D4810" s="3">
        <v>9.8699999999999996E-2</v>
      </c>
      <c r="E4810" s="3">
        <v>0.14804999999999999</v>
      </c>
      <c r="F4810" s="3">
        <v>0.19739999999999999</v>
      </c>
      <c r="G4810" s="3">
        <v>0.24675000000000002</v>
      </c>
      <c r="H4810" s="3">
        <v>0.29609999999999997</v>
      </c>
      <c r="I4810" s="3">
        <v>0.34545000000000003</v>
      </c>
      <c r="J4810" s="3">
        <v>0.39479999999999998</v>
      </c>
      <c r="K4810" s="3">
        <v>0.44414999999999993</v>
      </c>
      <c r="L4810" s="3">
        <v>0.49425000000000002</v>
      </c>
    </row>
    <row r="4811" spans="1:12" ht="12.75">
      <c r="A4811" s="2">
        <f t="shared" si="136"/>
        <v>37307</v>
      </c>
      <c r="B4811" s="2" t="s">
        <v>3305</v>
      </c>
      <c r="C4811" s="3">
        <v>6.8250000000000005E-2</v>
      </c>
      <c r="D4811" s="3">
        <v>0.13635</v>
      </c>
      <c r="E4811" s="3">
        <v>0.2046</v>
      </c>
      <c r="F4811" s="3">
        <v>0.2727</v>
      </c>
      <c r="G4811" s="3">
        <v>0.34094999999999998</v>
      </c>
      <c r="H4811" s="3">
        <v>0.40920000000000001</v>
      </c>
      <c r="I4811" s="3">
        <v>0.47729999999999995</v>
      </c>
      <c r="J4811" s="3">
        <v>0.54554999999999998</v>
      </c>
      <c r="K4811" s="3">
        <v>0.61365000000000003</v>
      </c>
      <c r="L4811" s="3">
        <v>0.68130000000000002</v>
      </c>
    </row>
    <row r="4812" spans="1:12" ht="12.75">
      <c r="A4812" s="2">
        <f t="shared" si="136"/>
        <v>37308</v>
      </c>
      <c r="B4812" s="2" t="s">
        <v>3306</v>
      </c>
      <c r="C4812" s="3">
        <v>3.0300000000000001E-2</v>
      </c>
      <c r="D4812" s="3">
        <v>6.0524999999999995E-2</v>
      </c>
      <c r="E4812" s="3">
        <v>9.0825000000000003E-2</v>
      </c>
      <c r="F4812" s="3">
        <v>0.12112500000000001</v>
      </c>
      <c r="G4812" s="3">
        <v>0.151425</v>
      </c>
      <c r="H4812" s="3">
        <v>0.18165000000000001</v>
      </c>
      <c r="I4812" s="3">
        <v>0.21195000000000003</v>
      </c>
      <c r="J4812" s="3">
        <v>0.24225000000000002</v>
      </c>
      <c r="K4812" s="3">
        <v>0.27255000000000001</v>
      </c>
      <c r="L4812" s="3">
        <v>0.30270000000000002</v>
      </c>
    </row>
    <row r="4813" spans="1:12" ht="12.75">
      <c r="A4813" s="2">
        <f t="shared" si="136"/>
        <v>37309</v>
      </c>
      <c r="B4813" s="2" t="s">
        <v>3307</v>
      </c>
      <c r="C4813" s="3">
        <v>3.0300000000000001E-2</v>
      </c>
      <c r="D4813" s="3">
        <v>6.0524999999999995E-2</v>
      </c>
      <c r="E4813" s="3">
        <v>9.0825000000000003E-2</v>
      </c>
      <c r="F4813" s="3">
        <v>0.12112500000000001</v>
      </c>
      <c r="G4813" s="3">
        <v>0.151425</v>
      </c>
      <c r="H4813" s="3">
        <v>0.18165000000000001</v>
      </c>
      <c r="I4813" s="3">
        <v>0.21195000000000003</v>
      </c>
      <c r="J4813" s="3">
        <v>0.24225000000000002</v>
      </c>
      <c r="K4813" s="3">
        <v>0.27255000000000001</v>
      </c>
      <c r="L4813" s="3">
        <v>0.30270000000000002</v>
      </c>
    </row>
    <row r="4814" spans="1:12" ht="12.75">
      <c r="A4814" s="2">
        <f t="shared" si="136"/>
        <v>37310</v>
      </c>
      <c r="B4814" s="2" t="s">
        <v>3308</v>
      </c>
      <c r="C4814" s="3">
        <v>1.44E-2</v>
      </c>
      <c r="D4814" s="3">
        <v>2.8799999999999999E-2</v>
      </c>
      <c r="E4814" s="3">
        <v>4.3200000000000002E-2</v>
      </c>
      <c r="F4814" s="3">
        <v>5.7599999999999998E-2</v>
      </c>
      <c r="G4814" s="3">
        <v>7.2000000000000008E-2</v>
      </c>
      <c r="H4814" s="3">
        <v>8.6350000000000052E-2</v>
      </c>
      <c r="I4814" s="3">
        <v>0.10075000000000003</v>
      </c>
      <c r="J4814" s="3">
        <v>0.11515000000000006</v>
      </c>
      <c r="K4814" s="3">
        <v>0.12955000000000005</v>
      </c>
      <c r="L4814" s="3">
        <v>0.14369999999999999</v>
      </c>
    </row>
    <row r="4815" spans="1:12" ht="12.75">
      <c r="A4815" s="2">
        <f t="shared" si="136"/>
        <v>37311</v>
      </c>
      <c r="B4815" s="2" t="s">
        <v>3308</v>
      </c>
      <c r="C4815" s="3">
        <v>1.44E-2</v>
      </c>
      <c r="D4815" s="3">
        <v>2.8799999999999999E-2</v>
      </c>
      <c r="E4815" s="3">
        <v>4.3200000000000002E-2</v>
      </c>
      <c r="F4815" s="3">
        <v>5.7599999999999998E-2</v>
      </c>
      <c r="G4815" s="3">
        <v>7.2000000000000008E-2</v>
      </c>
      <c r="H4815" s="3">
        <v>8.6350000000000052E-2</v>
      </c>
      <c r="I4815" s="3">
        <v>0.10075000000000003</v>
      </c>
      <c r="J4815" s="3">
        <v>0.11515000000000006</v>
      </c>
      <c r="K4815" s="3">
        <v>0.12955000000000005</v>
      </c>
      <c r="L4815" s="3">
        <v>0.14369999999999999</v>
      </c>
    </row>
    <row r="4816" spans="1:12" ht="12.75">
      <c r="A4816" s="2">
        <f t="shared" si="136"/>
        <v>37312</v>
      </c>
      <c r="B4816" s="2" t="s">
        <v>3308</v>
      </c>
      <c r="C4816" s="3">
        <v>1.44E-2</v>
      </c>
      <c r="D4816" s="3">
        <v>2.8799999999999999E-2</v>
      </c>
      <c r="E4816" s="3">
        <v>4.3200000000000002E-2</v>
      </c>
      <c r="F4816" s="3">
        <v>5.7599999999999998E-2</v>
      </c>
      <c r="G4816" s="3">
        <v>7.2000000000000008E-2</v>
      </c>
      <c r="H4816" s="3">
        <v>8.6350000000000052E-2</v>
      </c>
      <c r="I4816" s="3">
        <v>0.10075000000000003</v>
      </c>
      <c r="J4816" s="3">
        <v>0.11515000000000006</v>
      </c>
      <c r="K4816" s="3">
        <v>0.12955000000000005</v>
      </c>
      <c r="L4816" s="3">
        <v>0.14369999999999999</v>
      </c>
    </row>
    <row r="4817" spans="1:12" ht="12.75">
      <c r="A4817" s="2">
        <f t="shared" si="136"/>
        <v>37313</v>
      </c>
      <c r="B4817" s="2" t="s">
        <v>3309</v>
      </c>
      <c r="C4817" s="3">
        <v>2.6700000000000002E-2</v>
      </c>
      <c r="D4817" s="3">
        <v>5.3400000000000003E-2</v>
      </c>
      <c r="E4817" s="3">
        <v>8.0100000000000005E-2</v>
      </c>
      <c r="F4817" s="3">
        <v>0.10680000000000001</v>
      </c>
      <c r="G4817" s="3">
        <v>0.133575</v>
      </c>
      <c r="H4817" s="3">
        <v>0.160275</v>
      </c>
      <c r="I4817" s="3">
        <v>0.186975</v>
      </c>
      <c r="J4817" s="3">
        <v>0.213675</v>
      </c>
      <c r="K4817" s="3">
        <v>0.24037500000000001</v>
      </c>
      <c r="L4817" s="3">
        <v>0.26715</v>
      </c>
    </row>
    <row r="4818" spans="1:12" ht="12.75">
      <c r="A4818" s="2">
        <f t="shared" si="136"/>
        <v>37314</v>
      </c>
      <c r="B4818" s="2" t="s">
        <v>3309</v>
      </c>
      <c r="C4818" s="3">
        <v>2.6700000000000002E-2</v>
      </c>
      <c r="D4818" s="3">
        <v>5.3400000000000003E-2</v>
      </c>
      <c r="E4818" s="3">
        <v>8.0100000000000005E-2</v>
      </c>
      <c r="F4818" s="3">
        <v>0.10680000000000001</v>
      </c>
      <c r="G4818" s="3">
        <v>0.133575</v>
      </c>
      <c r="H4818" s="3">
        <v>0.160275</v>
      </c>
      <c r="I4818" s="3">
        <v>0.186975</v>
      </c>
      <c r="J4818" s="3">
        <v>0.213675</v>
      </c>
      <c r="K4818" s="3">
        <v>0.24037500000000001</v>
      </c>
      <c r="L4818" s="3">
        <v>0.26715</v>
      </c>
    </row>
    <row r="4819" spans="1:12" ht="25.5">
      <c r="A4819" s="2">
        <f t="shared" si="136"/>
        <v>37315</v>
      </c>
      <c r="B4819" s="2" t="s">
        <v>3292</v>
      </c>
      <c r="C4819" s="3">
        <v>4.335E-2</v>
      </c>
      <c r="D4819" s="3">
        <v>8.6699999999999999E-2</v>
      </c>
      <c r="E4819" s="3">
        <v>0.13005</v>
      </c>
      <c r="F4819" s="3">
        <v>0.1734</v>
      </c>
      <c r="G4819" s="3">
        <v>0.21675</v>
      </c>
      <c r="H4819" s="3">
        <v>0.2601</v>
      </c>
      <c r="I4819" s="3">
        <v>0.30345</v>
      </c>
      <c r="J4819" s="3">
        <v>0.3468</v>
      </c>
      <c r="K4819" s="3">
        <v>0.39015</v>
      </c>
      <c r="L4819" s="3">
        <v>0.43290000000000006</v>
      </c>
    </row>
    <row r="4820" spans="1:12" ht="12.75">
      <c r="A4820" s="2">
        <f t="shared" si="136"/>
        <v>37316</v>
      </c>
      <c r="B4820" s="2" t="s">
        <v>3310</v>
      </c>
      <c r="C4820" s="3">
        <v>0.37109999999999999</v>
      </c>
      <c r="D4820" s="3">
        <v>0.74235000000000007</v>
      </c>
      <c r="E4820" s="3">
        <v>1.1134499999999998</v>
      </c>
      <c r="F4820" s="3">
        <v>1.48455</v>
      </c>
      <c r="G4820" s="3">
        <v>1.8558000000000001</v>
      </c>
      <c r="H4820" s="3">
        <v>2.2268999999999997</v>
      </c>
      <c r="I4820" s="3">
        <v>2.5979999999999999</v>
      </c>
      <c r="J4820" s="3">
        <v>2.9692500000000002</v>
      </c>
      <c r="K4820" s="3">
        <v>3.3403499999999999</v>
      </c>
      <c r="L4820" s="3">
        <v>3.7117499999999999</v>
      </c>
    </row>
    <row r="4821" spans="1:12" ht="25.5">
      <c r="A4821" s="2">
        <f t="shared" si="136"/>
        <v>37317</v>
      </c>
      <c r="B4821" s="2" t="s">
        <v>3311</v>
      </c>
      <c r="C4821" s="3">
        <v>0.15615000000000001</v>
      </c>
      <c r="D4821" s="3">
        <v>0.31237499999999996</v>
      </c>
      <c r="E4821" s="3">
        <v>0.46852500000000002</v>
      </c>
      <c r="F4821" s="3">
        <v>0.62474999999999992</v>
      </c>
      <c r="G4821" s="3">
        <v>0.78089999999999993</v>
      </c>
      <c r="H4821" s="3">
        <v>0.93712499999999999</v>
      </c>
      <c r="I4821" s="3">
        <v>1.093275</v>
      </c>
      <c r="J4821" s="3">
        <v>1.2494999999999998</v>
      </c>
      <c r="K4821" s="3">
        <v>1.4056500000000001</v>
      </c>
      <c r="L4821" s="3">
        <v>1.562025</v>
      </c>
    </row>
    <row r="4822" spans="1:12" ht="25.5">
      <c r="A4822" s="2">
        <f t="shared" si="136"/>
        <v>37318</v>
      </c>
      <c r="B4822" s="2" t="s">
        <v>3311</v>
      </c>
      <c r="C4822" s="3">
        <v>0.15615000000000001</v>
      </c>
      <c r="D4822" s="3">
        <v>0.31237499999999996</v>
      </c>
      <c r="E4822" s="3">
        <v>0.46852500000000002</v>
      </c>
      <c r="F4822" s="3">
        <v>0.62474999999999992</v>
      </c>
      <c r="G4822" s="3">
        <v>0.78089999999999993</v>
      </c>
      <c r="H4822" s="3">
        <v>0.93712499999999999</v>
      </c>
      <c r="I4822" s="3">
        <v>1.093275</v>
      </c>
      <c r="J4822" s="3">
        <v>1.2494999999999998</v>
      </c>
      <c r="K4822" s="3">
        <v>1.4056500000000001</v>
      </c>
      <c r="L4822" s="3">
        <v>1.562025</v>
      </c>
    </row>
    <row r="4823" spans="1:12" ht="12.75">
      <c r="A4823" s="2">
        <f t="shared" si="136"/>
        <v>37319</v>
      </c>
      <c r="B4823" s="2" t="s">
        <v>3312</v>
      </c>
      <c r="C4823" s="3">
        <v>0.10545</v>
      </c>
      <c r="D4823" s="3">
        <v>0.2109</v>
      </c>
      <c r="E4823" s="3">
        <v>0.31635000000000002</v>
      </c>
      <c r="F4823" s="3">
        <v>0.42180000000000001</v>
      </c>
      <c r="G4823" s="3">
        <v>0.52725</v>
      </c>
      <c r="H4823" s="3">
        <v>0.63270000000000004</v>
      </c>
      <c r="I4823" s="3">
        <v>0.73814999999999997</v>
      </c>
      <c r="J4823" s="3">
        <v>0.84360000000000002</v>
      </c>
      <c r="K4823" s="3">
        <v>0.94905000000000006</v>
      </c>
      <c r="L4823" s="3">
        <v>1.0547250000000001</v>
      </c>
    </row>
    <row r="4824" spans="1:12" ht="12.75">
      <c r="A4824" s="2">
        <f t="shared" si="136"/>
        <v>37320</v>
      </c>
      <c r="B4824" s="2" t="s">
        <v>3312</v>
      </c>
      <c r="C4824" s="3">
        <v>0.10545</v>
      </c>
      <c r="D4824" s="3">
        <v>0.2109</v>
      </c>
      <c r="E4824" s="3">
        <v>0.31635000000000002</v>
      </c>
      <c r="F4824" s="3">
        <v>0.42180000000000001</v>
      </c>
      <c r="G4824" s="3">
        <v>0.52725</v>
      </c>
      <c r="H4824" s="3">
        <v>0.63270000000000004</v>
      </c>
      <c r="I4824" s="3">
        <v>0.73814999999999997</v>
      </c>
      <c r="J4824" s="3">
        <v>0.84360000000000002</v>
      </c>
      <c r="K4824" s="3">
        <v>0.94905000000000006</v>
      </c>
      <c r="L4824" s="3">
        <v>1.0547250000000001</v>
      </c>
    </row>
    <row r="4825" spans="1:12" ht="12.75">
      <c r="A4825" s="2">
        <f t="shared" si="136"/>
        <v>37321</v>
      </c>
      <c r="B4825" s="2" t="s">
        <v>3313</v>
      </c>
      <c r="C4825" s="3">
        <v>7.6050000000000006E-2</v>
      </c>
      <c r="D4825" s="3">
        <v>0.15210000000000001</v>
      </c>
      <c r="E4825" s="3">
        <v>0.22822500000000001</v>
      </c>
      <c r="F4825" s="3">
        <v>0.30427500000000002</v>
      </c>
      <c r="G4825" s="3">
        <v>0.38032500000000002</v>
      </c>
      <c r="H4825" s="3">
        <v>0.45637500000000003</v>
      </c>
      <c r="I4825" s="3">
        <v>0.53242499999999993</v>
      </c>
      <c r="J4825" s="3">
        <v>0.60855000000000004</v>
      </c>
      <c r="K4825" s="3">
        <v>0.68459999999999999</v>
      </c>
      <c r="L4825" s="3">
        <v>0.76072499999999998</v>
      </c>
    </row>
    <row r="4826" spans="1:12" ht="12.75">
      <c r="A4826" s="2">
        <f t="shared" si="136"/>
        <v>37322</v>
      </c>
      <c r="B4826" s="2" t="s">
        <v>3313</v>
      </c>
      <c r="C4826" s="3">
        <v>7.6050000000000006E-2</v>
      </c>
      <c r="D4826" s="3">
        <v>0.15210000000000001</v>
      </c>
      <c r="E4826" s="3">
        <v>0.22822500000000001</v>
      </c>
      <c r="F4826" s="3">
        <v>0.30427500000000002</v>
      </c>
      <c r="G4826" s="3">
        <v>0.38032500000000002</v>
      </c>
      <c r="H4826" s="3">
        <v>0.45637500000000003</v>
      </c>
      <c r="I4826" s="3">
        <v>0.53242499999999993</v>
      </c>
      <c r="J4826" s="3">
        <v>0.60855000000000004</v>
      </c>
      <c r="K4826" s="3">
        <v>0.68459999999999999</v>
      </c>
      <c r="L4826" s="3">
        <v>0.76072499999999998</v>
      </c>
    </row>
    <row r="4827" spans="1:12" ht="25.5">
      <c r="A4827" s="2">
        <f t="shared" si="136"/>
        <v>37323</v>
      </c>
      <c r="B4827" s="2" t="s">
        <v>3314</v>
      </c>
      <c r="C4827" s="3">
        <v>5.8424999999999998E-2</v>
      </c>
      <c r="D4827" s="3">
        <v>0.116925</v>
      </c>
      <c r="E4827" s="3">
        <v>0.17535000000000001</v>
      </c>
      <c r="F4827" s="3">
        <v>0.23377499999999998</v>
      </c>
      <c r="G4827" s="3">
        <v>0.29227500000000001</v>
      </c>
      <c r="H4827" s="3">
        <v>0.35070000000000001</v>
      </c>
      <c r="I4827" s="3">
        <v>0.40912499999999996</v>
      </c>
      <c r="J4827" s="3">
        <v>0.46762500000000007</v>
      </c>
      <c r="K4827" s="3">
        <v>0.52605000000000002</v>
      </c>
      <c r="L4827" s="3">
        <v>0.5847</v>
      </c>
    </row>
    <row r="4828" spans="1:12" ht="25.5">
      <c r="A4828" s="2">
        <f t="shared" si="136"/>
        <v>37324</v>
      </c>
      <c r="B4828" s="2" t="s">
        <v>3314</v>
      </c>
      <c r="C4828" s="3">
        <v>5.8424999999999998E-2</v>
      </c>
      <c r="D4828" s="3">
        <v>0.116925</v>
      </c>
      <c r="E4828" s="3">
        <v>0.17535000000000001</v>
      </c>
      <c r="F4828" s="3">
        <v>0.23377499999999998</v>
      </c>
      <c r="G4828" s="3">
        <v>0.29227500000000001</v>
      </c>
      <c r="H4828" s="3">
        <v>0.35070000000000001</v>
      </c>
      <c r="I4828" s="3">
        <v>0.40912499999999996</v>
      </c>
      <c r="J4828" s="3">
        <v>0.46762500000000007</v>
      </c>
      <c r="K4828" s="3">
        <v>0.52605000000000002</v>
      </c>
      <c r="L4828" s="3">
        <v>0.5847</v>
      </c>
    </row>
    <row r="4829" spans="1:12" ht="12.75">
      <c r="A4829" s="2">
        <f t="shared" si="136"/>
        <v>37325</v>
      </c>
      <c r="B4829" s="2" t="s">
        <v>3315</v>
      </c>
      <c r="C4829" s="3">
        <v>4.3200000000000002E-2</v>
      </c>
      <c r="D4829" s="3">
        <v>8.6400000000000005E-2</v>
      </c>
      <c r="E4829" s="3">
        <v>0.129525</v>
      </c>
      <c r="F4829" s="3">
        <v>0.17272500000000002</v>
      </c>
      <c r="G4829" s="3">
        <v>0.21592499999999998</v>
      </c>
      <c r="H4829" s="3">
        <v>0.25912499999999999</v>
      </c>
      <c r="I4829" s="3">
        <v>0.30232500000000001</v>
      </c>
      <c r="J4829" s="3">
        <v>0.34552499999999997</v>
      </c>
      <c r="K4829" s="3">
        <v>0.38865</v>
      </c>
      <c r="L4829" s="3">
        <v>0.43184999999999996</v>
      </c>
    </row>
    <row r="4830" spans="1:12" ht="12.75">
      <c r="A4830" s="2">
        <f t="shared" ref="A4830:A4893" si="137">A4829+1</f>
        <v>37326</v>
      </c>
      <c r="B4830" s="2" t="s">
        <v>3315</v>
      </c>
      <c r="C4830" s="3">
        <v>4.3200000000000002E-2</v>
      </c>
      <c r="D4830" s="3">
        <v>8.6400000000000005E-2</v>
      </c>
      <c r="E4830" s="3">
        <v>0.129525</v>
      </c>
      <c r="F4830" s="3">
        <v>0.17272500000000002</v>
      </c>
      <c r="G4830" s="3">
        <v>0.21592499999999998</v>
      </c>
      <c r="H4830" s="3">
        <v>0.25912499999999999</v>
      </c>
      <c r="I4830" s="3">
        <v>0.30232500000000001</v>
      </c>
      <c r="J4830" s="3">
        <v>0.34552499999999997</v>
      </c>
      <c r="K4830" s="3">
        <v>0.38865</v>
      </c>
      <c r="L4830" s="3">
        <v>0.43184999999999996</v>
      </c>
    </row>
    <row r="4831" spans="1:12" ht="12.75">
      <c r="A4831" s="2">
        <f t="shared" si="137"/>
        <v>37327</v>
      </c>
      <c r="B4831" s="2" t="s">
        <v>402</v>
      </c>
      <c r="C4831" s="3">
        <v>6.105E-2</v>
      </c>
      <c r="D4831" s="3">
        <v>0.1221</v>
      </c>
      <c r="E4831" s="3">
        <v>0.18315000000000001</v>
      </c>
      <c r="F4831" s="3">
        <v>0.2442</v>
      </c>
      <c r="G4831" s="3">
        <v>0.30524999999999997</v>
      </c>
      <c r="H4831" s="3">
        <v>0.36630000000000001</v>
      </c>
      <c r="I4831" s="3">
        <v>0.42735000000000001</v>
      </c>
      <c r="J4831" s="3">
        <v>0.4884</v>
      </c>
      <c r="K4831" s="3">
        <v>0.54944999999999999</v>
      </c>
      <c r="L4831" s="3">
        <v>0.61034999999999995</v>
      </c>
    </row>
    <row r="4832" spans="1:12" ht="12.75">
      <c r="A4832" s="2">
        <f t="shared" si="137"/>
        <v>37328</v>
      </c>
      <c r="B4832" s="2" t="s">
        <v>3316</v>
      </c>
      <c r="C4832" s="3">
        <v>4.7849999999999997E-2</v>
      </c>
      <c r="D4832" s="3">
        <v>9.5849999999999991E-2</v>
      </c>
      <c r="E4832" s="3">
        <v>0.14369999999999999</v>
      </c>
      <c r="F4832" s="3">
        <v>0.19155</v>
      </c>
      <c r="G4832" s="3">
        <v>0.23955000000000001</v>
      </c>
      <c r="H4832" s="3">
        <v>0.28739999999999999</v>
      </c>
      <c r="I4832" s="3">
        <v>0.33524999999999999</v>
      </c>
      <c r="J4832" s="3">
        <v>0.3831</v>
      </c>
      <c r="K4832" s="3">
        <v>0.43109999999999998</v>
      </c>
      <c r="L4832" s="3">
        <v>0.47954999999999998</v>
      </c>
    </row>
    <row r="4833" spans="1:12" ht="25.5">
      <c r="A4833" s="2">
        <f t="shared" si="137"/>
        <v>37329</v>
      </c>
      <c r="B4833" s="2" t="s">
        <v>3317</v>
      </c>
      <c r="C4833" s="3">
        <v>4.4249999999999998E-2</v>
      </c>
      <c r="D4833" s="3">
        <v>8.8650000000000007E-2</v>
      </c>
      <c r="E4833" s="3">
        <v>0.13289999999999999</v>
      </c>
      <c r="F4833" s="3">
        <v>0.17730000000000001</v>
      </c>
      <c r="G4833" s="3">
        <v>0.22155</v>
      </c>
      <c r="H4833" s="3">
        <v>0.26595000000000002</v>
      </c>
      <c r="I4833" s="3">
        <v>0.31020000000000003</v>
      </c>
      <c r="J4833" s="3">
        <v>0.35460000000000003</v>
      </c>
      <c r="K4833" s="3">
        <v>0.39885000000000004</v>
      </c>
      <c r="L4833" s="3">
        <v>0.44324999999999998</v>
      </c>
    </row>
    <row r="4834" spans="1:12" ht="12.75">
      <c r="A4834" s="2">
        <f t="shared" si="137"/>
        <v>37330</v>
      </c>
      <c r="B4834" s="2" t="s">
        <v>3248</v>
      </c>
      <c r="C4834" s="3">
        <v>5.6400000000000006E-2</v>
      </c>
      <c r="D4834" s="3">
        <v>0.11265</v>
      </c>
      <c r="E4834" s="3">
        <v>0.16904999999999998</v>
      </c>
      <c r="F4834" s="3">
        <v>0.2253</v>
      </c>
      <c r="G4834" s="3">
        <v>0.28170000000000001</v>
      </c>
      <c r="H4834" s="3">
        <v>0.33809999999999996</v>
      </c>
      <c r="I4834" s="3">
        <v>0.39435000000000003</v>
      </c>
      <c r="J4834" s="3">
        <v>0.45074999999999998</v>
      </c>
      <c r="K4834" s="3">
        <v>0.50700000000000001</v>
      </c>
      <c r="L4834" s="3">
        <v>0.56325000000000003</v>
      </c>
    </row>
    <row r="4835" spans="1:12" ht="12.75">
      <c r="A4835" s="2">
        <f t="shared" si="137"/>
        <v>37331</v>
      </c>
      <c r="B4835" s="2" t="s">
        <v>3318</v>
      </c>
      <c r="C4835" s="3">
        <v>4.335E-2</v>
      </c>
      <c r="D4835" s="3">
        <v>8.6699999999999999E-2</v>
      </c>
      <c r="E4835" s="3">
        <v>0.13005</v>
      </c>
      <c r="F4835" s="3">
        <v>0.1734</v>
      </c>
      <c r="G4835" s="3">
        <v>0.21675</v>
      </c>
      <c r="H4835" s="3">
        <v>0.2601</v>
      </c>
      <c r="I4835" s="3">
        <v>0.30345</v>
      </c>
      <c r="J4835" s="3">
        <v>0.3468</v>
      </c>
      <c r="K4835" s="3">
        <v>0.39015</v>
      </c>
      <c r="L4835" s="3">
        <v>0.43365000000000004</v>
      </c>
    </row>
    <row r="4836" spans="1:12" ht="12.75">
      <c r="A4836" s="2">
        <f t="shared" si="137"/>
        <v>37332</v>
      </c>
      <c r="B4836" s="2" t="s">
        <v>3315</v>
      </c>
      <c r="C4836" s="3">
        <v>0.101325</v>
      </c>
      <c r="D4836" s="3">
        <v>0.20265</v>
      </c>
      <c r="E4836" s="3">
        <v>0.3039</v>
      </c>
      <c r="F4836" s="3">
        <v>0.405225</v>
      </c>
      <c r="G4836" s="3">
        <v>0.50655000000000006</v>
      </c>
      <c r="H4836" s="3">
        <v>0.60787499999999994</v>
      </c>
      <c r="I4836" s="3">
        <v>0.70920000000000005</v>
      </c>
      <c r="J4836" s="3">
        <v>0.81045</v>
      </c>
      <c r="K4836" s="3">
        <v>0.911775</v>
      </c>
      <c r="L4836" s="3">
        <v>1.0127250000000001</v>
      </c>
    </row>
    <row r="4837" spans="1:12" ht="12.75">
      <c r="A4837" s="2">
        <f t="shared" si="137"/>
        <v>37333</v>
      </c>
      <c r="B4837" s="2" t="s">
        <v>3315</v>
      </c>
      <c r="C4837" s="3">
        <v>0.101325</v>
      </c>
      <c r="D4837" s="3">
        <v>0.20265</v>
      </c>
      <c r="E4837" s="3">
        <v>0.3039</v>
      </c>
      <c r="F4837" s="3">
        <v>0.405225</v>
      </c>
      <c r="G4837" s="3">
        <v>0.50655000000000006</v>
      </c>
      <c r="H4837" s="3">
        <v>0.60787499999999994</v>
      </c>
      <c r="I4837" s="3">
        <v>0.70920000000000005</v>
      </c>
      <c r="J4837" s="3">
        <v>0.81045</v>
      </c>
      <c r="K4837" s="3">
        <v>0.911775</v>
      </c>
      <c r="L4837" s="3">
        <v>1.0127250000000001</v>
      </c>
    </row>
    <row r="4838" spans="1:12" ht="25.5">
      <c r="A4838" s="2">
        <f t="shared" si="137"/>
        <v>37334</v>
      </c>
      <c r="B4838" s="2" t="s">
        <v>3319</v>
      </c>
      <c r="C4838" s="3">
        <v>6.1874999999999999E-2</v>
      </c>
      <c r="D4838" s="3">
        <v>0.12375</v>
      </c>
      <c r="E4838" s="3">
        <v>0.18554999999999999</v>
      </c>
      <c r="F4838" s="3">
        <v>0.24742500000000001</v>
      </c>
      <c r="G4838" s="3">
        <v>0.30930000000000002</v>
      </c>
      <c r="H4838" s="3">
        <v>0.37117500000000003</v>
      </c>
      <c r="I4838" s="3">
        <v>0.432975</v>
      </c>
      <c r="J4838" s="3">
        <v>0.49485000000000001</v>
      </c>
      <c r="K4838" s="3">
        <v>0.55672499999999991</v>
      </c>
      <c r="L4838" s="3">
        <v>0.61867499999999997</v>
      </c>
    </row>
    <row r="4839" spans="1:12" ht="25.5">
      <c r="A4839" s="2">
        <f t="shared" si="137"/>
        <v>37335</v>
      </c>
      <c r="B4839" s="2" t="s">
        <v>3319</v>
      </c>
      <c r="C4839" s="3">
        <v>6.1874999999999999E-2</v>
      </c>
      <c r="D4839" s="3">
        <v>0.12375</v>
      </c>
      <c r="E4839" s="3">
        <v>0.18554999999999999</v>
      </c>
      <c r="F4839" s="3">
        <v>0.24742500000000001</v>
      </c>
      <c r="G4839" s="3">
        <v>0.30930000000000002</v>
      </c>
      <c r="H4839" s="3">
        <v>0.37117500000000003</v>
      </c>
      <c r="I4839" s="3">
        <v>0.432975</v>
      </c>
      <c r="J4839" s="3">
        <v>0.49485000000000001</v>
      </c>
      <c r="K4839" s="3">
        <v>0.55672499999999991</v>
      </c>
      <c r="L4839" s="3">
        <v>0.61867499999999997</v>
      </c>
    </row>
    <row r="4840" spans="1:12" ht="12.75">
      <c r="A4840" s="2">
        <f t="shared" si="137"/>
        <v>37336</v>
      </c>
      <c r="B4840" s="2" t="s">
        <v>3320</v>
      </c>
      <c r="C4840" s="3">
        <v>6.4350000000000004E-2</v>
      </c>
      <c r="D4840" s="3">
        <v>0.12855</v>
      </c>
      <c r="E4840" s="3">
        <v>0.19289999999999999</v>
      </c>
      <c r="F4840" s="3">
        <v>0.2571</v>
      </c>
      <c r="G4840" s="3">
        <v>0.32145000000000001</v>
      </c>
      <c r="H4840" s="3">
        <v>0.38579999999999998</v>
      </c>
      <c r="I4840" s="3">
        <v>0.44999999999999996</v>
      </c>
      <c r="J4840" s="3">
        <v>0.51434999999999997</v>
      </c>
      <c r="K4840" s="3">
        <v>0.57869999999999999</v>
      </c>
      <c r="L4840" s="3">
        <v>0.64319999999999999</v>
      </c>
    </row>
    <row r="4841" spans="1:12" ht="12.75">
      <c r="A4841" s="2">
        <f t="shared" si="137"/>
        <v>37337</v>
      </c>
      <c r="B4841" s="2" t="s">
        <v>3321</v>
      </c>
      <c r="C4841" s="3">
        <v>5.67E-2</v>
      </c>
      <c r="D4841" s="3">
        <v>0.1134</v>
      </c>
      <c r="E4841" s="3">
        <v>0.16994999999999999</v>
      </c>
      <c r="F4841" s="3">
        <v>0.22665000000000002</v>
      </c>
      <c r="G4841" s="3">
        <v>0.28334999999999999</v>
      </c>
      <c r="H4841" s="3">
        <v>0.34005000000000002</v>
      </c>
      <c r="I4841" s="3">
        <v>0.39660000000000006</v>
      </c>
      <c r="J4841" s="3">
        <v>0.45330000000000004</v>
      </c>
      <c r="K4841" s="3">
        <v>0.51</v>
      </c>
      <c r="L4841" s="3">
        <v>0.56625000000000003</v>
      </c>
    </row>
    <row r="4842" spans="1:12" ht="12.75">
      <c r="A4842" s="2">
        <f t="shared" si="137"/>
        <v>37338</v>
      </c>
      <c r="B4842" s="2" t="s">
        <v>3322</v>
      </c>
      <c r="C4842" s="3">
        <v>4.7849999999999997E-2</v>
      </c>
      <c r="D4842" s="3">
        <v>9.5849999999999991E-2</v>
      </c>
      <c r="E4842" s="3">
        <v>0.14369999999999999</v>
      </c>
      <c r="F4842" s="3">
        <v>0.19155</v>
      </c>
      <c r="G4842" s="3">
        <v>0.23955000000000001</v>
      </c>
      <c r="H4842" s="3">
        <v>0.28739999999999999</v>
      </c>
      <c r="I4842" s="3">
        <v>0.33524999999999999</v>
      </c>
      <c r="J4842" s="3">
        <v>0.3831</v>
      </c>
      <c r="K4842" s="3">
        <v>0.43109999999999998</v>
      </c>
      <c r="L4842" s="3">
        <v>0.47939999999999999</v>
      </c>
    </row>
    <row r="4843" spans="1:12" ht="12.75">
      <c r="A4843" s="2">
        <f t="shared" si="137"/>
        <v>37339</v>
      </c>
      <c r="B4843" s="2" t="s">
        <v>3312</v>
      </c>
      <c r="C4843" s="3">
        <v>1.95E-2</v>
      </c>
      <c r="D4843" s="3">
        <v>3.9E-2</v>
      </c>
      <c r="E4843" s="3">
        <v>5.8424999999999998E-2</v>
      </c>
      <c r="F4843" s="3">
        <v>7.7925000000000008E-2</v>
      </c>
      <c r="G4843" s="3">
        <v>9.7424999999999984E-2</v>
      </c>
      <c r="H4843" s="3">
        <v>0.116925</v>
      </c>
      <c r="I4843" s="3">
        <v>0.13635</v>
      </c>
      <c r="J4843" s="3">
        <v>0.15585000000000002</v>
      </c>
      <c r="K4843" s="3">
        <v>0.17535000000000001</v>
      </c>
      <c r="L4843" s="3">
        <v>0.19500000000000001</v>
      </c>
    </row>
    <row r="4844" spans="1:12" ht="12.75">
      <c r="A4844" s="2">
        <f t="shared" si="137"/>
        <v>37340</v>
      </c>
      <c r="B4844" s="2" t="s">
        <v>3312</v>
      </c>
      <c r="C4844" s="3">
        <v>1.95E-2</v>
      </c>
      <c r="D4844" s="3">
        <v>3.9E-2</v>
      </c>
      <c r="E4844" s="3">
        <v>5.8424999999999998E-2</v>
      </c>
      <c r="F4844" s="3">
        <v>7.7925000000000008E-2</v>
      </c>
      <c r="G4844" s="3">
        <v>9.7424999999999984E-2</v>
      </c>
      <c r="H4844" s="3">
        <v>0.116925</v>
      </c>
      <c r="I4844" s="3">
        <v>0.13635</v>
      </c>
      <c r="J4844" s="3">
        <v>0.15585000000000002</v>
      </c>
      <c r="K4844" s="3">
        <v>0.17535000000000001</v>
      </c>
      <c r="L4844" s="3">
        <v>0.19500000000000001</v>
      </c>
    </row>
    <row r="4845" spans="1:12" ht="12.75">
      <c r="A4845" s="2">
        <f t="shared" si="137"/>
        <v>37341</v>
      </c>
      <c r="B4845" s="2" t="s">
        <v>3323</v>
      </c>
      <c r="C4845" s="3">
        <v>3.78E-2</v>
      </c>
      <c r="D4845" s="3">
        <v>7.5600000000000001E-2</v>
      </c>
      <c r="E4845" s="3">
        <v>0.11355000000000001</v>
      </c>
      <c r="F4845" s="3">
        <v>0.15135000000000001</v>
      </c>
      <c r="G4845" s="3">
        <v>0.18914999999999998</v>
      </c>
      <c r="H4845" s="3">
        <v>0.22694999999999999</v>
      </c>
      <c r="I4845" s="3">
        <v>0.26474999999999999</v>
      </c>
      <c r="J4845" s="3">
        <v>0.30270000000000002</v>
      </c>
      <c r="K4845" s="3">
        <v>0.34050000000000002</v>
      </c>
      <c r="L4845" s="3">
        <v>0.37754999999999994</v>
      </c>
    </row>
    <row r="4846" spans="1:12" ht="12.75">
      <c r="A4846" s="2">
        <f t="shared" si="137"/>
        <v>37342</v>
      </c>
      <c r="B4846" s="2" t="s">
        <v>3324</v>
      </c>
      <c r="C4846" s="3">
        <v>3.705E-2</v>
      </c>
      <c r="D4846" s="3">
        <v>7.4099999999999999E-2</v>
      </c>
      <c r="E4846" s="3">
        <v>0.11099999999999999</v>
      </c>
      <c r="F4846" s="3">
        <v>0.14804999999999999</v>
      </c>
      <c r="G4846" s="3">
        <v>0.18509999999999999</v>
      </c>
      <c r="H4846" s="3">
        <v>0.22215000000000001</v>
      </c>
      <c r="I4846" s="3">
        <v>0.25905</v>
      </c>
      <c r="J4846" s="3">
        <v>0.29609999999999997</v>
      </c>
      <c r="K4846" s="3">
        <v>0.33315</v>
      </c>
      <c r="L4846" s="3">
        <v>0.36945</v>
      </c>
    </row>
    <row r="4847" spans="1:12" ht="25.5">
      <c r="A4847" s="2">
        <f t="shared" si="137"/>
        <v>37343</v>
      </c>
      <c r="B4847" s="2" t="s">
        <v>3325</v>
      </c>
      <c r="C4847" s="3">
        <v>1.4212500000000001</v>
      </c>
      <c r="D4847" s="3">
        <v>2.8425000000000002</v>
      </c>
      <c r="E4847" s="3">
        <v>4.2637499999999999</v>
      </c>
      <c r="F4847" s="3">
        <v>5.6851500000000001</v>
      </c>
      <c r="G4847" s="3">
        <v>7.1063999999999989</v>
      </c>
      <c r="H4847" s="3">
        <v>8.5276500000000013</v>
      </c>
      <c r="I4847" s="3">
        <v>9.9489000000000001</v>
      </c>
      <c r="J4847" s="3">
        <v>11.370149999999999</v>
      </c>
      <c r="K4847" s="3">
        <v>12.791399999999999</v>
      </c>
      <c r="L4847" s="3">
        <v>14.213100000000001</v>
      </c>
    </row>
    <row r="4848" spans="1:12" ht="12.75">
      <c r="A4848" s="2">
        <f t="shared" si="137"/>
        <v>37344</v>
      </c>
      <c r="B4848" s="2" t="s">
        <v>3326</v>
      </c>
      <c r="C4848" s="3">
        <v>1.6223999999999998</v>
      </c>
      <c r="D4848" s="3">
        <v>3.1665000000000001</v>
      </c>
      <c r="E4848" s="3">
        <v>4.8670499999999999</v>
      </c>
      <c r="F4848" s="3">
        <v>6.4894499999999997</v>
      </c>
      <c r="G4848" s="3">
        <v>8.1118500000000004</v>
      </c>
      <c r="H4848" s="3">
        <v>9.7342499999999994</v>
      </c>
      <c r="I4848" s="3">
        <v>11.08245</v>
      </c>
      <c r="J4848" s="3">
        <v>12.665699999999999</v>
      </c>
      <c r="K4848" s="3">
        <v>14.42145</v>
      </c>
      <c r="L4848" s="3">
        <v>15.831900000000001</v>
      </c>
    </row>
    <row r="4849" spans="1:12" ht="12.75">
      <c r="A4849" s="2">
        <f t="shared" si="137"/>
        <v>37345</v>
      </c>
      <c r="B4849" s="2" t="s">
        <v>3327</v>
      </c>
      <c r="C4849" s="3">
        <v>0.43005000000000004</v>
      </c>
      <c r="D4849" s="3">
        <v>0.86010000000000009</v>
      </c>
      <c r="E4849" s="3">
        <v>1.2903</v>
      </c>
      <c r="F4849" s="3">
        <v>1.72035</v>
      </c>
      <c r="G4849" s="3">
        <v>2.1503999999999999</v>
      </c>
      <c r="H4849" s="3">
        <v>2.5804499999999999</v>
      </c>
      <c r="I4849" s="3">
        <v>3.01065</v>
      </c>
      <c r="J4849" s="3">
        <v>3.4407000000000001</v>
      </c>
      <c r="K4849" s="3">
        <v>3.8707499999999997</v>
      </c>
      <c r="L4849" s="3">
        <v>4.3003499999999999</v>
      </c>
    </row>
    <row r="4850" spans="1:12" ht="12.75">
      <c r="A4850" s="2">
        <f t="shared" si="137"/>
        <v>37346</v>
      </c>
      <c r="B4850" s="2" t="s">
        <v>3328</v>
      </c>
      <c r="C4850" s="3">
        <v>0.50519999999999998</v>
      </c>
      <c r="D4850" s="3">
        <v>1.0105499999999998</v>
      </c>
      <c r="E4850" s="3">
        <v>1.5157499999999999</v>
      </c>
      <c r="F4850" s="3">
        <v>2.02095</v>
      </c>
      <c r="G4850" s="3">
        <v>2.5263</v>
      </c>
      <c r="H4850" s="3">
        <v>3.0314999999999999</v>
      </c>
      <c r="I4850" s="3">
        <v>3.5368499999999998</v>
      </c>
      <c r="J4850" s="3">
        <v>4.0420499999999997</v>
      </c>
      <c r="K4850" s="3">
        <v>4.54725</v>
      </c>
      <c r="L4850" s="3">
        <v>5.0524500000000003</v>
      </c>
    </row>
    <row r="4851" spans="1:12" ht="25.5">
      <c r="A4851" s="2">
        <f t="shared" si="137"/>
        <v>37347</v>
      </c>
      <c r="B4851" s="2" t="s">
        <v>3329</v>
      </c>
      <c r="C4851" s="3">
        <v>0.28139999999999998</v>
      </c>
      <c r="D4851" s="3">
        <v>0.56279999999999997</v>
      </c>
      <c r="E4851" s="3">
        <v>0.84404999999999997</v>
      </c>
      <c r="F4851" s="3">
        <v>1.1254499999999998</v>
      </c>
      <c r="G4851" s="3">
        <v>1.4068499999999999</v>
      </c>
      <c r="H4851" s="3">
        <v>1.68825</v>
      </c>
      <c r="I4851" s="3">
        <v>1.9695</v>
      </c>
      <c r="J4851" s="3">
        <v>2.2508999999999997</v>
      </c>
      <c r="K4851" s="3">
        <v>2.5322999999999998</v>
      </c>
      <c r="L4851" s="3">
        <v>2.8128000000000002</v>
      </c>
    </row>
    <row r="4852" spans="1:12" ht="12.75">
      <c r="A4852" s="2">
        <f t="shared" si="137"/>
        <v>37348</v>
      </c>
      <c r="B4852" s="2" t="s">
        <v>3330</v>
      </c>
      <c r="C4852" s="3">
        <v>0.27374999999999999</v>
      </c>
      <c r="D4852" s="3">
        <v>0.54749999999999999</v>
      </c>
      <c r="E4852" s="3">
        <v>0.82125000000000004</v>
      </c>
      <c r="F4852" s="3">
        <v>1.095</v>
      </c>
      <c r="G4852" s="3">
        <v>1.3686</v>
      </c>
      <c r="H4852" s="3">
        <v>1.64235</v>
      </c>
      <c r="I4852" s="3">
        <v>1.9161000000000001</v>
      </c>
      <c r="J4852" s="3">
        <v>2.1898499999999999</v>
      </c>
      <c r="K4852" s="3">
        <v>2.4636</v>
      </c>
      <c r="L4852" s="3">
        <v>2.7373500000000002</v>
      </c>
    </row>
    <row r="4853" spans="1:12" ht="12.75">
      <c r="A4853" s="2">
        <f t="shared" si="137"/>
        <v>37349</v>
      </c>
      <c r="B4853" s="2" t="s">
        <v>3331</v>
      </c>
      <c r="C4853" s="3">
        <v>0.25485000000000002</v>
      </c>
      <c r="D4853" s="3">
        <v>0.50984999999999991</v>
      </c>
      <c r="E4853" s="3">
        <v>0.76470000000000005</v>
      </c>
      <c r="F4853" s="3">
        <v>1.01955</v>
      </c>
      <c r="G4853" s="3">
        <v>1.2745500000000001</v>
      </c>
      <c r="H4853" s="3">
        <v>1.5294000000000001</v>
      </c>
      <c r="I4853" s="3">
        <v>1.7842500000000001</v>
      </c>
      <c r="J4853" s="3">
        <v>2.03925</v>
      </c>
      <c r="K4853" s="3">
        <v>2.2941000000000003</v>
      </c>
      <c r="L4853" s="3">
        <v>2.5488</v>
      </c>
    </row>
    <row r="4854" spans="1:12" ht="12.75">
      <c r="A4854" s="2">
        <f t="shared" si="137"/>
        <v>37350</v>
      </c>
      <c r="B4854" s="2" t="s">
        <v>3332</v>
      </c>
      <c r="C4854" s="3">
        <v>0.23955000000000001</v>
      </c>
      <c r="D4854" s="3">
        <v>0.47894999999999999</v>
      </c>
      <c r="E4854" s="3">
        <v>0.71849999999999992</v>
      </c>
      <c r="F4854" s="3">
        <v>0.95789999999999997</v>
      </c>
      <c r="G4854" s="3">
        <v>1.1974499999999999</v>
      </c>
      <c r="H4854" s="3">
        <v>1.43685</v>
      </c>
      <c r="I4854" s="3">
        <v>1.6763999999999999</v>
      </c>
      <c r="J4854" s="3">
        <v>1.9157999999999999</v>
      </c>
      <c r="K4854" s="3">
        <v>2.1553500000000003</v>
      </c>
      <c r="L4854" s="3">
        <v>2.3947500000000002</v>
      </c>
    </row>
    <row r="4855" spans="1:12" ht="12.75">
      <c r="A4855" s="2">
        <f t="shared" si="137"/>
        <v>37351</v>
      </c>
      <c r="B4855" s="2" t="s">
        <v>3333</v>
      </c>
      <c r="C4855" s="3">
        <v>0.44414999999999993</v>
      </c>
      <c r="D4855" s="3">
        <v>0.88845000000000007</v>
      </c>
      <c r="E4855" s="3">
        <v>1.3326</v>
      </c>
      <c r="F4855" s="3">
        <v>1.7769000000000001</v>
      </c>
      <c r="G4855" s="3">
        <v>2.22105</v>
      </c>
      <c r="H4855" s="3">
        <v>2.6652</v>
      </c>
      <c r="I4855" s="3">
        <v>3.1094999999999997</v>
      </c>
      <c r="J4855" s="3">
        <v>3.5536500000000002</v>
      </c>
      <c r="K4855" s="3">
        <v>3.9979499999999994</v>
      </c>
      <c r="L4855" s="3">
        <v>4.4423999999999992</v>
      </c>
    </row>
    <row r="4856" spans="1:12" ht="12.75">
      <c r="A4856" s="2">
        <f t="shared" si="137"/>
        <v>37352</v>
      </c>
      <c r="B4856" s="2" t="s">
        <v>2740</v>
      </c>
      <c r="C4856" s="3">
        <v>0.2064</v>
      </c>
      <c r="D4856" s="3">
        <v>0.41265000000000002</v>
      </c>
      <c r="E4856" s="3">
        <v>0.61904999999999999</v>
      </c>
      <c r="F4856" s="3">
        <v>0.82545000000000002</v>
      </c>
      <c r="G4856" s="3">
        <v>1.0318499999999999</v>
      </c>
      <c r="H4856" s="3">
        <v>1.2381</v>
      </c>
      <c r="I4856" s="3">
        <v>1.4444999999999999</v>
      </c>
      <c r="J4856" s="3">
        <v>1.6509</v>
      </c>
      <c r="K4856" s="3">
        <v>1.8571499999999999</v>
      </c>
      <c r="L4856" s="3">
        <v>2.0628000000000002</v>
      </c>
    </row>
    <row r="4857" spans="1:12" ht="12.75">
      <c r="A4857" s="2">
        <f t="shared" si="137"/>
        <v>37353</v>
      </c>
      <c r="B4857" s="2" t="s">
        <v>3334</v>
      </c>
      <c r="C4857" s="3">
        <v>0.1017</v>
      </c>
      <c r="D4857" s="3">
        <v>0.2034</v>
      </c>
      <c r="E4857" s="3">
        <v>0.30517499999999997</v>
      </c>
      <c r="F4857" s="3">
        <v>0.40687499999999999</v>
      </c>
      <c r="G4857" s="3">
        <v>0.508575</v>
      </c>
      <c r="H4857" s="3">
        <v>0.61027500000000001</v>
      </c>
      <c r="I4857" s="3">
        <v>0.71205000000000007</v>
      </c>
      <c r="J4857" s="3">
        <v>0.81374999999999997</v>
      </c>
      <c r="K4857" s="3">
        <v>0.91544999999999987</v>
      </c>
      <c r="L4857" s="3">
        <v>1.017225</v>
      </c>
    </row>
    <row r="4858" spans="1:12" ht="12.75">
      <c r="A4858" s="2">
        <f t="shared" si="137"/>
        <v>37354</v>
      </c>
      <c r="B4858" s="2" t="s">
        <v>3334</v>
      </c>
      <c r="C4858" s="3">
        <v>0.1017</v>
      </c>
      <c r="D4858" s="3">
        <v>0.2034</v>
      </c>
      <c r="E4858" s="3">
        <v>0.30517499999999997</v>
      </c>
      <c r="F4858" s="3">
        <v>0.40687499999999999</v>
      </c>
      <c r="G4858" s="3">
        <v>0.508575</v>
      </c>
      <c r="H4858" s="3">
        <v>0.61027500000000001</v>
      </c>
      <c r="I4858" s="3">
        <v>0.71205000000000007</v>
      </c>
      <c r="J4858" s="3">
        <v>0.81374999999999997</v>
      </c>
      <c r="K4858" s="3">
        <v>0.91544999999999987</v>
      </c>
      <c r="L4858" s="3">
        <v>1.017225</v>
      </c>
    </row>
    <row r="4859" spans="1:12" ht="12.75">
      <c r="A4859" s="2">
        <f t="shared" si="137"/>
        <v>37355</v>
      </c>
      <c r="B4859" s="2" t="s">
        <v>3335</v>
      </c>
      <c r="C4859" s="3">
        <v>8.5949999999999999E-2</v>
      </c>
      <c r="D4859" s="3">
        <v>0.1719</v>
      </c>
      <c r="E4859" s="3">
        <v>0.25792499999999996</v>
      </c>
      <c r="F4859" s="3">
        <v>0.34387500000000004</v>
      </c>
      <c r="G4859" s="3">
        <v>0.42982500000000001</v>
      </c>
      <c r="H4859" s="3">
        <v>0.51577499999999998</v>
      </c>
      <c r="I4859" s="3">
        <v>0.6018</v>
      </c>
      <c r="J4859" s="3">
        <v>0.68775000000000008</v>
      </c>
      <c r="K4859" s="3">
        <v>0.77370000000000005</v>
      </c>
      <c r="L4859" s="3">
        <v>0.85994999999999999</v>
      </c>
    </row>
    <row r="4860" spans="1:12" ht="12.75">
      <c r="A4860" s="2">
        <f t="shared" si="137"/>
        <v>37356</v>
      </c>
      <c r="B4860" s="2" t="s">
        <v>3335</v>
      </c>
      <c r="C4860" s="3">
        <v>8.5949999999999999E-2</v>
      </c>
      <c r="D4860" s="3">
        <v>0.1719</v>
      </c>
      <c r="E4860" s="3">
        <v>0.25792499999999996</v>
      </c>
      <c r="F4860" s="3">
        <v>0.34387500000000004</v>
      </c>
      <c r="G4860" s="3">
        <v>0.42982500000000001</v>
      </c>
      <c r="H4860" s="3">
        <v>0.51577499999999998</v>
      </c>
      <c r="I4860" s="3">
        <v>0.6018</v>
      </c>
      <c r="J4860" s="3">
        <v>0.68775000000000008</v>
      </c>
      <c r="K4860" s="3">
        <v>0.77370000000000005</v>
      </c>
      <c r="L4860" s="3">
        <v>0.85994999999999999</v>
      </c>
    </row>
    <row r="4861" spans="1:12" ht="12.75">
      <c r="A4861" s="2">
        <f t="shared" si="137"/>
        <v>37357</v>
      </c>
      <c r="B4861" s="2" t="s">
        <v>3336</v>
      </c>
      <c r="C4861" s="3">
        <v>0.11220000000000001</v>
      </c>
      <c r="D4861" s="3">
        <v>0.22440000000000002</v>
      </c>
      <c r="E4861" s="3">
        <v>0.33660000000000001</v>
      </c>
      <c r="F4861" s="3">
        <v>0.44872500000000004</v>
      </c>
      <c r="G4861" s="3">
        <v>0.56092500000000001</v>
      </c>
      <c r="H4861" s="3">
        <v>0.67312499999999997</v>
      </c>
      <c r="I4861" s="3">
        <v>0.78532499999999994</v>
      </c>
      <c r="J4861" s="3">
        <v>0.89752500000000013</v>
      </c>
      <c r="K4861" s="3">
        <v>1.009725</v>
      </c>
      <c r="L4861" s="3">
        <v>1.1220749999999999</v>
      </c>
    </row>
    <row r="4862" spans="1:12" ht="12.75">
      <c r="A4862" s="2">
        <f t="shared" si="137"/>
        <v>37358</v>
      </c>
      <c r="B4862" s="2" t="s">
        <v>3336</v>
      </c>
      <c r="C4862" s="3">
        <v>0.11220000000000001</v>
      </c>
      <c r="D4862" s="3">
        <v>0.22440000000000002</v>
      </c>
      <c r="E4862" s="3">
        <v>0.33660000000000001</v>
      </c>
      <c r="F4862" s="3">
        <v>0.44872500000000004</v>
      </c>
      <c r="G4862" s="3">
        <v>0.56092500000000001</v>
      </c>
      <c r="H4862" s="3">
        <v>0.67312499999999997</v>
      </c>
      <c r="I4862" s="3">
        <v>0.78532499999999994</v>
      </c>
      <c r="J4862" s="3">
        <v>0.89752500000000013</v>
      </c>
      <c r="K4862" s="3">
        <v>1.009725</v>
      </c>
      <c r="L4862" s="3">
        <v>1.1220749999999999</v>
      </c>
    </row>
    <row r="4863" spans="1:12" ht="12.75">
      <c r="A4863" s="2">
        <f t="shared" si="137"/>
        <v>37359</v>
      </c>
      <c r="B4863" s="2" t="s">
        <v>3337</v>
      </c>
      <c r="C4863" s="3">
        <v>7.6949999999999991E-2</v>
      </c>
      <c r="D4863" s="3">
        <v>0.15389999999999998</v>
      </c>
      <c r="E4863" s="3">
        <v>0.23085</v>
      </c>
      <c r="F4863" s="3">
        <v>0.30779999999999996</v>
      </c>
      <c r="G4863" s="3">
        <v>0.38475000000000004</v>
      </c>
      <c r="H4863" s="3">
        <v>0.46177500000000005</v>
      </c>
      <c r="I4863" s="3">
        <v>0.53872500000000001</v>
      </c>
      <c r="J4863" s="3">
        <v>0.61567499999999997</v>
      </c>
      <c r="K4863" s="3">
        <v>0.69262500000000005</v>
      </c>
      <c r="L4863" s="3">
        <v>0.76980000000000004</v>
      </c>
    </row>
    <row r="4864" spans="1:12" ht="12.75">
      <c r="A4864" s="2">
        <f t="shared" si="137"/>
        <v>37360</v>
      </c>
      <c r="B4864" s="2" t="s">
        <v>3337</v>
      </c>
      <c r="C4864" s="3">
        <v>7.6949999999999991E-2</v>
      </c>
      <c r="D4864" s="3">
        <v>0.15389999999999998</v>
      </c>
      <c r="E4864" s="3">
        <v>0.23085</v>
      </c>
      <c r="F4864" s="3">
        <v>0.30779999999999996</v>
      </c>
      <c r="G4864" s="3">
        <v>0.38475000000000004</v>
      </c>
      <c r="H4864" s="3">
        <v>0.46177500000000005</v>
      </c>
      <c r="I4864" s="3">
        <v>0.53872500000000001</v>
      </c>
      <c r="J4864" s="3">
        <v>0.61567499999999997</v>
      </c>
      <c r="K4864" s="3">
        <v>0.69262500000000005</v>
      </c>
      <c r="L4864" s="3">
        <v>0.76980000000000004</v>
      </c>
    </row>
    <row r="4865" spans="1:12" ht="12.75">
      <c r="A4865" s="2">
        <f t="shared" si="137"/>
        <v>37361</v>
      </c>
      <c r="B4865" s="2" t="s">
        <v>3045</v>
      </c>
      <c r="C4865" s="3">
        <v>6.9750000000000006E-2</v>
      </c>
      <c r="D4865" s="3">
        <v>0.13950000000000001</v>
      </c>
      <c r="E4865" s="3">
        <v>0.209175</v>
      </c>
      <c r="F4865" s="3">
        <v>0.27892499999999998</v>
      </c>
      <c r="G4865" s="3">
        <v>0.34867499999999996</v>
      </c>
      <c r="H4865" s="3">
        <v>0.41842499999999994</v>
      </c>
      <c r="I4865" s="3">
        <v>0.48810000000000003</v>
      </c>
      <c r="J4865" s="3">
        <v>0.55784999999999996</v>
      </c>
      <c r="K4865" s="3">
        <v>0.62759999999999994</v>
      </c>
      <c r="L4865" s="3">
        <v>0.69734999999999991</v>
      </c>
    </row>
    <row r="4866" spans="1:12" ht="12.75">
      <c r="A4866" s="2">
        <f t="shared" si="137"/>
        <v>37362</v>
      </c>
      <c r="B4866" s="2" t="s">
        <v>3045</v>
      </c>
      <c r="C4866" s="3">
        <v>6.9750000000000006E-2</v>
      </c>
      <c r="D4866" s="3">
        <v>0.13950000000000001</v>
      </c>
      <c r="E4866" s="3">
        <v>0.209175</v>
      </c>
      <c r="F4866" s="3">
        <v>0.27892499999999998</v>
      </c>
      <c r="G4866" s="3">
        <v>0.34867499999999996</v>
      </c>
      <c r="H4866" s="3">
        <v>0.41842499999999994</v>
      </c>
      <c r="I4866" s="3">
        <v>0.48810000000000003</v>
      </c>
      <c r="J4866" s="3">
        <v>0.55784999999999996</v>
      </c>
      <c r="K4866" s="3">
        <v>0.62759999999999994</v>
      </c>
      <c r="L4866" s="3">
        <v>0.69734999999999991</v>
      </c>
    </row>
    <row r="4867" spans="1:12" ht="12.75">
      <c r="A4867" s="2">
        <f t="shared" si="137"/>
        <v>37363</v>
      </c>
      <c r="B4867" s="2" t="s">
        <v>3338</v>
      </c>
      <c r="C4867" s="3">
        <v>7.8075000000000006E-2</v>
      </c>
      <c r="D4867" s="3">
        <v>0.15615000000000001</v>
      </c>
      <c r="E4867" s="3">
        <v>0.23430000000000001</v>
      </c>
      <c r="F4867" s="3">
        <v>0.31237499999999996</v>
      </c>
      <c r="G4867" s="3">
        <v>0.39044999999999996</v>
      </c>
      <c r="H4867" s="3">
        <v>0.46852500000000002</v>
      </c>
      <c r="I4867" s="3">
        <v>0.54667500000000002</v>
      </c>
      <c r="J4867" s="3">
        <v>0.62474999999999992</v>
      </c>
      <c r="K4867" s="3">
        <v>0.70282500000000003</v>
      </c>
      <c r="L4867" s="3">
        <v>0.78059999999999996</v>
      </c>
    </row>
    <row r="4868" spans="1:12" ht="12.75">
      <c r="A4868" s="2">
        <f t="shared" si="137"/>
        <v>37364</v>
      </c>
      <c r="B4868" s="2" t="s">
        <v>3338</v>
      </c>
      <c r="C4868" s="3">
        <v>7.8075000000000006E-2</v>
      </c>
      <c r="D4868" s="3">
        <v>0.15615000000000001</v>
      </c>
      <c r="E4868" s="3">
        <v>0.23430000000000001</v>
      </c>
      <c r="F4868" s="3">
        <v>0.31237499999999996</v>
      </c>
      <c r="G4868" s="3">
        <v>0.39044999999999996</v>
      </c>
      <c r="H4868" s="3">
        <v>0.46852500000000002</v>
      </c>
      <c r="I4868" s="3">
        <v>0.54667500000000002</v>
      </c>
      <c r="J4868" s="3">
        <v>0.62474999999999992</v>
      </c>
      <c r="K4868" s="3">
        <v>0.70282500000000003</v>
      </c>
      <c r="L4868" s="3">
        <v>0.78059999999999996</v>
      </c>
    </row>
    <row r="4869" spans="1:12" ht="12.75">
      <c r="A4869" s="2">
        <f t="shared" si="137"/>
        <v>37365</v>
      </c>
      <c r="B4869" s="2" t="s">
        <v>3339</v>
      </c>
      <c r="C4869" s="3">
        <v>0.14265</v>
      </c>
      <c r="D4869" s="3">
        <v>0.28544999999999998</v>
      </c>
      <c r="E4869" s="3">
        <v>0.42809999999999998</v>
      </c>
      <c r="F4869" s="3">
        <v>0.57089999999999996</v>
      </c>
      <c r="G4869" s="3">
        <v>0.71355000000000002</v>
      </c>
      <c r="H4869" s="3">
        <v>0.85619999999999996</v>
      </c>
      <c r="I4869" s="3">
        <v>0.99900000000000011</v>
      </c>
      <c r="J4869" s="3">
        <v>1.1416500000000001</v>
      </c>
      <c r="K4869" s="3">
        <v>1.2844499999999999</v>
      </c>
      <c r="L4869" s="3">
        <v>1.4268000000000001</v>
      </c>
    </row>
    <row r="4870" spans="1:12" ht="12.75">
      <c r="A4870" s="2">
        <f t="shared" si="137"/>
        <v>37366</v>
      </c>
      <c r="B4870" s="2" t="s">
        <v>3112</v>
      </c>
      <c r="C4870" s="3">
        <v>0.13064999999999999</v>
      </c>
      <c r="D4870" s="3">
        <v>0.26145000000000002</v>
      </c>
      <c r="E4870" s="3">
        <v>0.3921</v>
      </c>
      <c r="F4870" s="3">
        <v>0.52274999999999994</v>
      </c>
      <c r="G4870" s="3">
        <v>0.65354999999999996</v>
      </c>
      <c r="H4870" s="3">
        <v>0.78420000000000001</v>
      </c>
      <c r="I4870" s="3">
        <v>0.91484999999999994</v>
      </c>
      <c r="J4870" s="3">
        <v>1.0456500000000002</v>
      </c>
      <c r="K4870" s="3">
        <v>1.1762999999999999</v>
      </c>
      <c r="L4870" s="3">
        <v>1.3062</v>
      </c>
    </row>
    <row r="4871" spans="1:12" ht="12.75">
      <c r="A4871" s="2">
        <f t="shared" si="137"/>
        <v>37367</v>
      </c>
      <c r="B4871" s="2" t="s">
        <v>3340</v>
      </c>
      <c r="C4871" s="3">
        <v>0.25095000000000001</v>
      </c>
      <c r="D4871" s="3">
        <v>0.50205</v>
      </c>
      <c r="E4871" s="3">
        <v>0.753</v>
      </c>
      <c r="F4871" s="3">
        <v>1.0039500000000001</v>
      </c>
      <c r="G4871" s="3">
        <v>1.25505</v>
      </c>
      <c r="H4871" s="3">
        <v>1.506</v>
      </c>
      <c r="I4871" s="3">
        <v>1.7570999999999999</v>
      </c>
      <c r="J4871" s="3">
        <v>2.0080499999999999</v>
      </c>
      <c r="K4871" s="3">
        <v>2.2589999999999999</v>
      </c>
      <c r="L4871" s="3">
        <v>2.5105499999999998</v>
      </c>
    </row>
    <row r="4872" spans="1:12" ht="12.75">
      <c r="A4872" s="2">
        <f t="shared" si="137"/>
        <v>37368</v>
      </c>
      <c r="B4872" s="2" t="s">
        <v>3341</v>
      </c>
      <c r="C4872" s="3">
        <v>6.8025000000000002E-2</v>
      </c>
      <c r="D4872" s="3">
        <v>0.13605</v>
      </c>
      <c r="E4872" s="3">
        <v>0.20407500000000001</v>
      </c>
      <c r="F4872" s="3">
        <v>0.27210000000000001</v>
      </c>
      <c r="G4872" s="3">
        <v>0.34012500000000001</v>
      </c>
      <c r="H4872" s="3">
        <v>0.40815000000000001</v>
      </c>
      <c r="I4872" s="3">
        <v>0.47617500000000001</v>
      </c>
      <c r="J4872" s="3">
        <v>0.54420000000000002</v>
      </c>
      <c r="K4872" s="3">
        <v>0.61222500000000002</v>
      </c>
      <c r="L4872" s="3">
        <v>0.67994999999999994</v>
      </c>
    </row>
    <row r="4873" spans="1:12" ht="12.75">
      <c r="A4873" s="2">
        <f t="shared" si="137"/>
        <v>37369</v>
      </c>
      <c r="B4873" s="2" t="s">
        <v>3341</v>
      </c>
      <c r="C4873" s="3">
        <v>6.8025000000000002E-2</v>
      </c>
      <c r="D4873" s="3">
        <v>0.13605</v>
      </c>
      <c r="E4873" s="3">
        <v>0.20407500000000001</v>
      </c>
      <c r="F4873" s="3">
        <v>0.27210000000000001</v>
      </c>
      <c r="G4873" s="3">
        <v>0.34012500000000001</v>
      </c>
      <c r="H4873" s="3">
        <v>0.40815000000000001</v>
      </c>
      <c r="I4873" s="3">
        <v>0.47617500000000001</v>
      </c>
      <c r="J4873" s="3">
        <v>0.54420000000000002</v>
      </c>
      <c r="K4873" s="3">
        <v>0.61222500000000002</v>
      </c>
      <c r="L4873" s="3">
        <v>0.67994999999999994</v>
      </c>
    </row>
    <row r="4874" spans="1:12" ht="12.75">
      <c r="A4874" s="2">
        <f t="shared" si="137"/>
        <v>37370</v>
      </c>
      <c r="B4874" s="2" t="s">
        <v>3342</v>
      </c>
      <c r="C4874" s="3">
        <v>0.2238</v>
      </c>
      <c r="D4874" s="3">
        <v>0.44745000000000001</v>
      </c>
      <c r="E4874" s="3">
        <v>0.67125000000000001</v>
      </c>
      <c r="F4874" s="3">
        <v>0.89490000000000003</v>
      </c>
      <c r="G4874" s="3">
        <v>1.1187</v>
      </c>
      <c r="H4874" s="3">
        <v>1.3423500000000002</v>
      </c>
      <c r="I4874" s="3">
        <v>1.5661499999999999</v>
      </c>
      <c r="J4874" s="3">
        <v>1.7898000000000001</v>
      </c>
      <c r="K4874" s="3">
        <v>2.0136000000000003</v>
      </c>
      <c r="L4874" s="3">
        <v>2.2368000000000001</v>
      </c>
    </row>
    <row r="4875" spans="1:12" ht="12.75">
      <c r="A4875" s="2">
        <f t="shared" si="137"/>
        <v>37371</v>
      </c>
      <c r="B4875" s="2" t="s">
        <v>3343</v>
      </c>
      <c r="C4875" s="3">
        <v>5.5574999999999999E-2</v>
      </c>
      <c r="D4875" s="3">
        <v>0.11122499999999999</v>
      </c>
      <c r="E4875" s="3">
        <v>0.1668</v>
      </c>
      <c r="F4875" s="3">
        <v>0.22244999999999998</v>
      </c>
      <c r="G4875" s="3">
        <v>0.27802499999999997</v>
      </c>
      <c r="H4875" s="3">
        <v>0.333675</v>
      </c>
      <c r="I4875" s="3">
        <v>0.38924999999999998</v>
      </c>
      <c r="J4875" s="3">
        <v>0.44482499999999997</v>
      </c>
      <c r="K4875" s="3">
        <v>0.500475</v>
      </c>
      <c r="L4875" s="3">
        <v>0.555975</v>
      </c>
    </row>
    <row r="4876" spans="1:12" ht="12.75">
      <c r="A4876" s="2">
        <f t="shared" si="137"/>
        <v>37372</v>
      </c>
      <c r="B4876" s="2" t="s">
        <v>3343</v>
      </c>
      <c r="C4876" s="3">
        <v>5.5574999999999999E-2</v>
      </c>
      <c r="D4876" s="3">
        <v>0.11122499999999999</v>
      </c>
      <c r="E4876" s="3">
        <v>0.1668</v>
      </c>
      <c r="F4876" s="3">
        <v>0.22244999999999998</v>
      </c>
      <c r="G4876" s="3">
        <v>0.27802499999999997</v>
      </c>
      <c r="H4876" s="3">
        <v>0.333675</v>
      </c>
      <c r="I4876" s="3">
        <v>0.38924999999999998</v>
      </c>
      <c r="J4876" s="3">
        <v>0.44482499999999997</v>
      </c>
      <c r="K4876" s="3">
        <v>0.500475</v>
      </c>
      <c r="L4876" s="3">
        <v>0.555975</v>
      </c>
    </row>
    <row r="4877" spans="1:12" ht="12.75">
      <c r="A4877" s="2">
        <f t="shared" si="137"/>
        <v>37373</v>
      </c>
      <c r="B4877" s="2" t="s">
        <v>3344</v>
      </c>
      <c r="C4877" s="3">
        <v>6.6000000000000003E-2</v>
      </c>
      <c r="D4877" s="3">
        <v>0.13200000000000001</v>
      </c>
      <c r="E4877" s="3">
        <v>0.19800000000000001</v>
      </c>
      <c r="F4877" s="3">
        <v>0.26400000000000001</v>
      </c>
      <c r="G4877" s="3">
        <v>0.33</v>
      </c>
      <c r="H4877" s="3">
        <v>0.39600000000000002</v>
      </c>
      <c r="I4877" s="3">
        <v>0.46199999999999997</v>
      </c>
      <c r="J4877" s="3">
        <v>0.52800000000000002</v>
      </c>
      <c r="K4877" s="3">
        <v>0.59400000000000008</v>
      </c>
      <c r="L4877" s="3">
        <v>0.6603</v>
      </c>
    </row>
    <row r="4878" spans="1:12" ht="12.75">
      <c r="A4878" s="2">
        <f t="shared" si="137"/>
        <v>37374</v>
      </c>
      <c r="B4878" s="2" t="s">
        <v>3344</v>
      </c>
      <c r="C4878" s="3">
        <v>6.6000000000000003E-2</v>
      </c>
      <c r="D4878" s="3">
        <v>0.13200000000000001</v>
      </c>
      <c r="E4878" s="3">
        <v>0.19800000000000001</v>
      </c>
      <c r="F4878" s="3">
        <v>0.26400000000000001</v>
      </c>
      <c r="G4878" s="3">
        <v>0.33</v>
      </c>
      <c r="H4878" s="3">
        <v>0.39600000000000002</v>
      </c>
      <c r="I4878" s="3">
        <v>0.46199999999999997</v>
      </c>
      <c r="J4878" s="3">
        <v>0.52800000000000002</v>
      </c>
      <c r="K4878" s="3">
        <v>0.59400000000000008</v>
      </c>
      <c r="L4878" s="3">
        <v>0.6603</v>
      </c>
    </row>
    <row r="4879" spans="1:12" ht="12.75">
      <c r="A4879" s="2">
        <f t="shared" si="137"/>
        <v>37375</v>
      </c>
      <c r="B4879" s="2" t="s">
        <v>3345</v>
      </c>
      <c r="C4879" s="3">
        <v>7.6274999999999996E-2</v>
      </c>
      <c r="D4879" s="3">
        <v>0.15262499999999998</v>
      </c>
      <c r="E4879" s="3">
        <v>0.22890000000000002</v>
      </c>
      <c r="F4879" s="3">
        <v>0.30524999999999997</v>
      </c>
      <c r="G4879" s="3">
        <v>0.381525</v>
      </c>
      <c r="H4879" s="3">
        <v>0.45787500000000003</v>
      </c>
      <c r="I4879" s="3">
        <v>0.53415000000000001</v>
      </c>
      <c r="J4879" s="3">
        <v>0.610425</v>
      </c>
      <c r="K4879" s="3">
        <v>0.68677499999999991</v>
      </c>
      <c r="L4879" s="3">
        <v>0.76282499999999986</v>
      </c>
    </row>
    <row r="4880" spans="1:12" ht="12.75">
      <c r="A4880" s="2">
        <f t="shared" si="137"/>
        <v>37376</v>
      </c>
      <c r="B4880" s="2" t="s">
        <v>3345</v>
      </c>
      <c r="C4880" s="3">
        <v>7.6274999999999996E-2</v>
      </c>
      <c r="D4880" s="3">
        <v>0.15262499999999998</v>
      </c>
      <c r="E4880" s="3">
        <v>0.22890000000000002</v>
      </c>
      <c r="F4880" s="3">
        <v>0.30524999999999997</v>
      </c>
      <c r="G4880" s="3">
        <v>0.381525</v>
      </c>
      <c r="H4880" s="3">
        <v>0.45787500000000003</v>
      </c>
      <c r="I4880" s="3">
        <v>0.53415000000000001</v>
      </c>
      <c r="J4880" s="3">
        <v>0.610425</v>
      </c>
      <c r="K4880" s="3">
        <v>0.68677499999999991</v>
      </c>
      <c r="L4880" s="3">
        <v>0.76282499999999986</v>
      </c>
    </row>
    <row r="4881" spans="1:12" ht="25.5">
      <c r="A4881" s="2">
        <f t="shared" si="137"/>
        <v>37377</v>
      </c>
      <c r="B4881" s="2" t="s">
        <v>3346</v>
      </c>
      <c r="C4881" s="3">
        <v>4.8550000000000051E-2</v>
      </c>
      <c r="D4881" s="3">
        <v>9.7099999999999936E-2</v>
      </c>
      <c r="E4881" s="3">
        <v>0.14565</v>
      </c>
      <c r="F4881" s="3">
        <v>0.19420000000000051</v>
      </c>
      <c r="G4881" s="3">
        <v>0.2427</v>
      </c>
      <c r="H4881" s="3">
        <v>0.29125000000000045</v>
      </c>
      <c r="I4881" s="3">
        <v>0.33979999999999949</v>
      </c>
      <c r="J4881" s="3">
        <v>0.38835000000000003</v>
      </c>
      <c r="K4881" s="3">
        <v>0.43690000000000051</v>
      </c>
      <c r="L4881" s="3">
        <v>0.48520000000000052</v>
      </c>
    </row>
    <row r="4882" spans="1:12" ht="25.5">
      <c r="A4882" s="2">
        <f t="shared" si="137"/>
        <v>37378</v>
      </c>
      <c r="B4882" s="2" t="s">
        <v>3346</v>
      </c>
      <c r="C4882" s="3">
        <v>4.8550000000000051E-2</v>
      </c>
      <c r="D4882" s="3">
        <v>9.7099999999999936E-2</v>
      </c>
      <c r="E4882" s="3">
        <v>0.14565</v>
      </c>
      <c r="F4882" s="3">
        <v>0.19420000000000051</v>
      </c>
      <c r="G4882" s="3">
        <v>0.2427</v>
      </c>
      <c r="H4882" s="3">
        <v>0.29125000000000045</v>
      </c>
      <c r="I4882" s="3">
        <v>0.33979999999999949</v>
      </c>
      <c r="J4882" s="3">
        <v>0.38835000000000003</v>
      </c>
      <c r="K4882" s="3">
        <v>0.43690000000000051</v>
      </c>
      <c r="L4882" s="3">
        <v>0.48520000000000052</v>
      </c>
    </row>
    <row r="4883" spans="1:12" ht="25.5">
      <c r="A4883" s="2">
        <f t="shared" si="137"/>
        <v>37379</v>
      </c>
      <c r="B4883" s="2" t="s">
        <v>3346</v>
      </c>
      <c r="C4883" s="3">
        <v>4.8550000000000051E-2</v>
      </c>
      <c r="D4883" s="3">
        <v>9.7099999999999936E-2</v>
      </c>
      <c r="E4883" s="3">
        <v>0.14565</v>
      </c>
      <c r="F4883" s="3">
        <v>0.19420000000000051</v>
      </c>
      <c r="G4883" s="3">
        <v>0.2427</v>
      </c>
      <c r="H4883" s="3">
        <v>0.29125000000000045</v>
      </c>
      <c r="I4883" s="3">
        <v>0.33979999999999949</v>
      </c>
      <c r="J4883" s="3">
        <v>0.38835000000000003</v>
      </c>
      <c r="K4883" s="3">
        <v>0.43690000000000051</v>
      </c>
      <c r="L4883" s="3">
        <v>0.48520000000000052</v>
      </c>
    </row>
    <row r="4884" spans="1:12" ht="25.5">
      <c r="A4884" s="2">
        <f t="shared" si="137"/>
        <v>37380</v>
      </c>
      <c r="B4884" s="2" t="s">
        <v>3347</v>
      </c>
      <c r="C4884" s="3">
        <v>5.1299999999999998E-2</v>
      </c>
      <c r="D4884" s="3">
        <v>0.1026</v>
      </c>
      <c r="E4884" s="3">
        <v>0.15389999999999998</v>
      </c>
      <c r="F4884" s="3">
        <v>0.20519999999999999</v>
      </c>
      <c r="G4884" s="3">
        <v>0.25650000000000001</v>
      </c>
      <c r="H4884" s="3">
        <v>0.30779999999999996</v>
      </c>
      <c r="I4884" s="3">
        <v>0.35909999999999997</v>
      </c>
      <c r="J4884" s="3">
        <v>0.41047500000000003</v>
      </c>
      <c r="K4884" s="3">
        <v>0.46177500000000005</v>
      </c>
      <c r="L4884" s="3">
        <v>0.51329999999999998</v>
      </c>
    </row>
    <row r="4885" spans="1:12" ht="25.5">
      <c r="A4885" s="2">
        <f t="shared" si="137"/>
        <v>37381</v>
      </c>
      <c r="B4885" s="2" t="s">
        <v>3347</v>
      </c>
      <c r="C4885" s="3">
        <v>5.1299999999999998E-2</v>
      </c>
      <c r="D4885" s="3">
        <v>0.1026</v>
      </c>
      <c r="E4885" s="3">
        <v>0.15389999999999998</v>
      </c>
      <c r="F4885" s="3">
        <v>0.20519999999999999</v>
      </c>
      <c r="G4885" s="3">
        <v>0.25650000000000001</v>
      </c>
      <c r="H4885" s="3">
        <v>0.30779999999999996</v>
      </c>
      <c r="I4885" s="3">
        <v>0.35909999999999997</v>
      </c>
      <c r="J4885" s="3">
        <v>0.41047500000000003</v>
      </c>
      <c r="K4885" s="3">
        <v>0.46177500000000005</v>
      </c>
      <c r="L4885" s="3">
        <v>0.51329999999999998</v>
      </c>
    </row>
    <row r="4886" spans="1:12" ht="12.75">
      <c r="A4886" s="2">
        <f t="shared" si="137"/>
        <v>37382</v>
      </c>
      <c r="B4886" s="2" t="s">
        <v>3348</v>
      </c>
      <c r="C4886" s="3">
        <v>8.8050000000000003E-2</v>
      </c>
      <c r="D4886" s="3">
        <v>0.17595</v>
      </c>
      <c r="E4886" s="3">
        <v>0.26400000000000001</v>
      </c>
      <c r="F4886" s="3">
        <v>0.35204999999999997</v>
      </c>
      <c r="G4886" s="3">
        <v>0.43995000000000001</v>
      </c>
      <c r="H4886" s="3">
        <v>0.52800000000000002</v>
      </c>
      <c r="I4886" s="3">
        <v>0.61604999999999999</v>
      </c>
      <c r="J4886" s="3">
        <v>0.70394999999999996</v>
      </c>
      <c r="K4886" s="3">
        <v>0.79200000000000004</v>
      </c>
      <c r="L4886" s="3">
        <v>0.88034999999999997</v>
      </c>
    </row>
    <row r="4887" spans="1:12" ht="12.75">
      <c r="A4887" s="2">
        <f t="shared" si="137"/>
        <v>37383</v>
      </c>
      <c r="B4887" s="2" t="s">
        <v>3349</v>
      </c>
      <c r="C4887" s="3">
        <v>9.6150000000000013E-2</v>
      </c>
      <c r="D4887" s="3">
        <v>0.19230000000000003</v>
      </c>
      <c r="E4887" s="3">
        <v>0.2883</v>
      </c>
      <c r="F4887" s="3">
        <v>0.38444999999999996</v>
      </c>
      <c r="G4887" s="3">
        <v>0.48060000000000003</v>
      </c>
      <c r="H4887" s="3">
        <v>0.57674999999999998</v>
      </c>
      <c r="I4887" s="3">
        <v>0.67274999999999996</v>
      </c>
      <c r="J4887" s="3">
        <v>0.76889999999999992</v>
      </c>
      <c r="K4887" s="3">
        <v>0.86504999999999999</v>
      </c>
      <c r="L4887" s="3">
        <v>0.96179999999999999</v>
      </c>
    </row>
    <row r="4888" spans="1:12" ht="25.5">
      <c r="A4888" s="2">
        <f t="shared" si="137"/>
        <v>37384</v>
      </c>
      <c r="B4888" s="2" t="s">
        <v>3350</v>
      </c>
      <c r="C4888" s="3">
        <v>5.4749999999999993E-2</v>
      </c>
      <c r="D4888" s="3">
        <v>0.10942499999999999</v>
      </c>
      <c r="E4888" s="3">
        <v>0.16417500000000002</v>
      </c>
      <c r="F4888" s="3">
        <v>0.21884999999999999</v>
      </c>
      <c r="G4888" s="3">
        <v>0.27360000000000001</v>
      </c>
      <c r="H4888" s="3">
        <v>0.32827499999999998</v>
      </c>
      <c r="I4888" s="3">
        <v>0.38302500000000006</v>
      </c>
      <c r="J4888" s="3">
        <v>0.43769999999999998</v>
      </c>
      <c r="K4888" s="3">
        <v>0.49244999999999994</v>
      </c>
      <c r="L4888" s="3">
        <v>0.54705000000000004</v>
      </c>
    </row>
    <row r="4889" spans="1:12" ht="25.5">
      <c r="A4889" s="2">
        <f t="shared" si="137"/>
        <v>37385</v>
      </c>
      <c r="B4889" s="2" t="s">
        <v>3350</v>
      </c>
      <c r="C4889" s="3">
        <v>5.4749999999999993E-2</v>
      </c>
      <c r="D4889" s="3">
        <v>0.10942499999999999</v>
      </c>
      <c r="E4889" s="3">
        <v>0.16417500000000002</v>
      </c>
      <c r="F4889" s="3">
        <v>0.21884999999999999</v>
      </c>
      <c r="G4889" s="3">
        <v>0.27360000000000001</v>
      </c>
      <c r="H4889" s="3">
        <v>0.32827499999999998</v>
      </c>
      <c r="I4889" s="3">
        <v>0.38302500000000006</v>
      </c>
      <c r="J4889" s="3">
        <v>0.43769999999999998</v>
      </c>
      <c r="K4889" s="3">
        <v>0.49244999999999994</v>
      </c>
      <c r="L4889" s="3">
        <v>0.54705000000000004</v>
      </c>
    </row>
    <row r="4890" spans="1:12" ht="12.75">
      <c r="A4890" s="2">
        <f t="shared" si="137"/>
        <v>37386</v>
      </c>
      <c r="B4890" s="2" t="s">
        <v>3327</v>
      </c>
      <c r="C4890" s="3">
        <v>8.4599999999999995E-2</v>
      </c>
      <c r="D4890" s="3">
        <v>0.16919999999999999</v>
      </c>
      <c r="E4890" s="3">
        <v>0.25379999999999997</v>
      </c>
      <c r="F4890" s="3">
        <v>0.33839999999999998</v>
      </c>
      <c r="G4890" s="3">
        <v>0.42299999999999993</v>
      </c>
      <c r="H4890" s="3">
        <v>0.50759999999999994</v>
      </c>
      <c r="I4890" s="3">
        <v>0.59204999999999997</v>
      </c>
      <c r="J4890" s="3">
        <v>0.67664999999999997</v>
      </c>
      <c r="K4890" s="3">
        <v>0.76124999999999998</v>
      </c>
      <c r="L4890" s="3">
        <v>0.8456999999999999</v>
      </c>
    </row>
    <row r="4891" spans="1:12" ht="12.75">
      <c r="A4891" s="2">
        <f t="shared" si="137"/>
        <v>37387</v>
      </c>
      <c r="B4891" s="2" t="s">
        <v>3351</v>
      </c>
      <c r="C4891" s="3">
        <v>0.10065000000000002</v>
      </c>
      <c r="D4891" s="3">
        <v>0.20130000000000003</v>
      </c>
      <c r="E4891" s="3">
        <v>0.30195</v>
      </c>
      <c r="F4891" s="3">
        <v>0.40260000000000007</v>
      </c>
      <c r="G4891" s="3">
        <v>0.50324999999999998</v>
      </c>
      <c r="H4891" s="3">
        <v>0.60389999999999999</v>
      </c>
      <c r="I4891" s="3">
        <v>0.70469999999999999</v>
      </c>
      <c r="J4891" s="3">
        <v>0.80535000000000001</v>
      </c>
      <c r="K4891" s="3">
        <v>0.90599999999999992</v>
      </c>
      <c r="L4891" s="3">
        <v>1.0059</v>
      </c>
    </row>
    <row r="4892" spans="1:12" ht="12.75">
      <c r="A4892" s="2">
        <f t="shared" si="137"/>
        <v>37388</v>
      </c>
      <c r="B4892" s="2" t="s">
        <v>3352</v>
      </c>
      <c r="C4892" s="3">
        <v>8.8349999999999998E-2</v>
      </c>
      <c r="D4892" s="3">
        <v>0.17662499999999998</v>
      </c>
      <c r="E4892" s="3">
        <v>0.26497500000000002</v>
      </c>
      <c r="F4892" s="3">
        <v>0.353325</v>
      </c>
      <c r="G4892" s="3">
        <v>0.44159999999999999</v>
      </c>
      <c r="H4892" s="3">
        <v>0.52995000000000003</v>
      </c>
      <c r="I4892" s="3">
        <v>0.61822500000000002</v>
      </c>
      <c r="J4892" s="3">
        <v>0.70657500000000006</v>
      </c>
      <c r="K4892" s="3">
        <v>0.7949250000000001</v>
      </c>
      <c r="L4892" s="3">
        <v>0.88319999999999999</v>
      </c>
    </row>
    <row r="4893" spans="1:12" ht="12.75">
      <c r="A4893" s="2">
        <f t="shared" si="137"/>
        <v>37389</v>
      </c>
      <c r="B4893" s="2" t="s">
        <v>3352</v>
      </c>
      <c r="C4893" s="3">
        <v>8.8349999999999998E-2</v>
      </c>
      <c r="D4893" s="3">
        <v>0.17662499999999998</v>
      </c>
      <c r="E4893" s="3">
        <v>0.26497500000000002</v>
      </c>
      <c r="F4893" s="3">
        <v>0.353325</v>
      </c>
      <c r="G4893" s="3">
        <v>0.44159999999999999</v>
      </c>
      <c r="H4893" s="3">
        <v>0.52995000000000003</v>
      </c>
      <c r="I4893" s="3">
        <v>0.61822500000000002</v>
      </c>
      <c r="J4893" s="3">
        <v>0.70657500000000006</v>
      </c>
      <c r="K4893" s="3">
        <v>0.7949250000000001</v>
      </c>
      <c r="L4893" s="3">
        <v>0.88319999999999999</v>
      </c>
    </row>
    <row r="4894" spans="1:12" ht="25.5">
      <c r="A4894" s="2">
        <f t="shared" ref="A4894:A4957" si="138">A4893+1</f>
        <v>37390</v>
      </c>
      <c r="B4894" s="2" t="s">
        <v>3353</v>
      </c>
      <c r="C4894" s="3">
        <v>7.3349999999999999E-2</v>
      </c>
      <c r="D4894" s="3">
        <v>0.1467</v>
      </c>
      <c r="E4894" s="3">
        <v>0.22020000000000001</v>
      </c>
      <c r="F4894" s="3">
        <v>0.29355000000000003</v>
      </c>
      <c r="G4894" s="3">
        <v>0.3669</v>
      </c>
      <c r="H4894" s="3">
        <v>0.44024999999999997</v>
      </c>
      <c r="I4894" s="3">
        <v>0.51375000000000004</v>
      </c>
      <c r="J4894" s="3">
        <v>0.58710000000000007</v>
      </c>
      <c r="K4894" s="3">
        <v>0.66044999999999998</v>
      </c>
      <c r="L4894" s="3">
        <v>0.73424999999999996</v>
      </c>
    </row>
    <row r="4895" spans="1:12" ht="12.75">
      <c r="A4895" s="2">
        <f t="shared" si="138"/>
        <v>37391</v>
      </c>
      <c r="B4895" s="2" t="s">
        <v>3354</v>
      </c>
      <c r="C4895" s="3">
        <v>0.156</v>
      </c>
      <c r="D4895" s="3">
        <v>0.312</v>
      </c>
      <c r="E4895" s="3">
        <v>0.46814999999999996</v>
      </c>
      <c r="F4895" s="3">
        <v>0.62414999999999998</v>
      </c>
      <c r="G4895" s="3">
        <v>0.78015000000000001</v>
      </c>
      <c r="H4895" s="3">
        <v>0.93615000000000004</v>
      </c>
      <c r="I4895" s="3">
        <v>1.09215</v>
      </c>
      <c r="J4895" s="3">
        <v>1.2481499999999999</v>
      </c>
      <c r="K4895" s="3">
        <v>1.4043000000000001</v>
      </c>
      <c r="L4895" s="3">
        <v>1.5603</v>
      </c>
    </row>
    <row r="4896" spans="1:12" ht="12.75">
      <c r="A4896" s="2">
        <f t="shared" si="138"/>
        <v>37392</v>
      </c>
      <c r="B4896" s="2" t="s">
        <v>3355</v>
      </c>
      <c r="C4896" s="3">
        <v>8.115E-2</v>
      </c>
      <c r="D4896" s="3">
        <v>0.1623</v>
      </c>
      <c r="E4896" s="3">
        <v>0.24359999999999998</v>
      </c>
      <c r="F4896" s="3">
        <v>0.32474999999999998</v>
      </c>
      <c r="G4896" s="3">
        <v>0.40590000000000004</v>
      </c>
      <c r="H4896" s="3">
        <v>0.48704999999999998</v>
      </c>
      <c r="I4896" s="3">
        <v>0.56820000000000004</v>
      </c>
      <c r="J4896" s="3">
        <v>0.64949999999999997</v>
      </c>
      <c r="K4896" s="3">
        <v>0.73065000000000002</v>
      </c>
      <c r="L4896" s="3">
        <v>0.81240000000000001</v>
      </c>
    </row>
    <row r="4897" spans="1:12" ht="25.5">
      <c r="A4897" s="2">
        <f t="shared" si="138"/>
        <v>37393</v>
      </c>
      <c r="B4897" s="2" t="s">
        <v>3356</v>
      </c>
      <c r="C4897" s="3">
        <v>8.4900000000000003E-2</v>
      </c>
      <c r="D4897" s="3">
        <v>0.16980000000000001</v>
      </c>
      <c r="E4897" s="3">
        <v>0.25470000000000004</v>
      </c>
      <c r="F4897" s="3">
        <v>0.33960000000000001</v>
      </c>
      <c r="G4897" s="3">
        <v>0.42449999999999999</v>
      </c>
      <c r="H4897" s="3">
        <v>0.50954999999999995</v>
      </c>
      <c r="I4897" s="3">
        <v>0.59444999999999992</v>
      </c>
      <c r="J4897" s="3">
        <v>0.67935000000000001</v>
      </c>
      <c r="K4897" s="3">
        <v>0.76424999999999987</v>
      </c>
      <c r="L4897" s="3">
        <v>0.84884999999999988</v>
      </c>
    </row>
    <row r="4898" spans="1:12" ht="12.75">
      <c r="A4898" s="2">
        <f t="shared" si="138"/>
        <v>37394</v>
      </c>
      <c r="B4898" s="2" t="s">
        <v>3357</v>
      </c>
      <c r="C4898" s="3">
        <v>6.8250000000000005E-2</v>
      </c>
      <c r="D4898" s="3">
        <v>0.13635</v>
      </c>
      <c r="E4898" s="3">
        <v>0.2046</v>
      </c>
      <c r="F4898" s="3">
        <v>0.2727</v>
      </c>
      <c r="G4898" s="3">
        <v>0.34094999999999998</v>
      </c>
      <c r="H4898" s="3">
        <v>0.40920000000000001</v>
      </c>
      <c r="I4898" s="3">
        <v>0.47729999999999995</v>
      </c>
      <c r="J4898" s="3">
        <v>0.54554999999999998</v>
      </c>
      <c r="K4898" s="3">
        <v>0.61365000000000003</v>
      </c>
      <c r="L4898" s="3">
        <v>0.68130000000000002</v>
      </c>
    </row>
    <row r="4899" spans="1:12" ht="12.75">
      <c r="A4899" s="2">
        <f t="shared" si="138"/>
        <v>37395</v>
      </c>
      <c r="B4899" s="2" t="s">
        <v>3358</v>
      </c>
      <c r="C4899" s="3">
        <v>6.9750000000000006E-2</v>
      </c>
      <c r="D4899" s="3">
        <v>0.13965</v>
      </c>
      <c r="E4899" s="3">
        <v>0.2094</v>
      </c>
      <c r="F4899" s="3">
        <v>0.27929999999999999</v>
      </c>
      <c r="G4899" s="3">
        <v>0.34904999999999997</v>
      </c>
      <c r="H4899" s="3">
        <v>0.41894999999999999</v>
      </c>
      <c r="I4899" s="3">
        <v>0.48869999999999997</v>
      </c>
      <c r="J4899" s="3">
        <v>0.55845</v>
      </c>
      <c r="K4899" s="3">
        <v>0.62834999999999996</v>
      </c>
      <c r="L4899" s="3">
        <v>0.69825000000000004</v>
      </c>
    </row>
    <row r="4900" spans="1:12" ht="12.75">
      <c r="A4900" s="2">
        <f t="shared" si="138"/>
        <v>37396</v>
      </c>
      <c r="B4900" s="2" t="s">
        <v>3359</v>
      </c>
      <c r="C4900" s="3">
        <v>6.7500000000000004E-2</v>
      </c>
      <c r="D4900" s="3">
        <v>0.13514999999999999</v>
      </c>
      <c r="E4900" s="3">
        <v>0.20265</v>
      </c>
      <c r="F4900" s="3">
        <v>0.27015</v>
      </c>
      <c r="G4900" s="3">
        <v>0.33765000000000001</v>
      </c>
      <c r="H4900" s="3">
        <v>0.40529999999999999</v>
      </c>
      <c r="I4900" s="3">
        <v>0.4728</v>
      </c>
      <c r="J4900" s="3">
        <v>0.5403</v>
      </c>
      <c r="K4900" s="3">
        <v>0.60780000000000001</v>
      </c>
      <c r="L4900" s="3">
        <v>0.67605000000000004</v>
      </c>
    </row>
    <row r="4901" spans="1:12" ht="12.75">
      <c r="A4901" s="2">
        <f t="shared" si="138"/>
        <v>37397</v>
      </c>
      <c r="B4901" s="2" t="s">
        <v>3360</v>
      </c>
      <c r="C4901" s="3">
        <v>4.8674999999999996E-2</v>
      </c>
      <c r="D4901" s="3">
        <v>9.7424999999999984E-2</v>
      </c>
      <c r="E4901" s="3">
        <v>0.14610000000000001</v>
      </c>
      <c r="F4901" s="3">
        <v>0.19484999999999997</v>
      </c>
      <c r="G4901" s="3">
        <v>0.24352499999999999</v>
      </c>
      <c r="H4901" s="3">
        <v>0.29227500000000001</v>
      </c>
      <c r="I4901" s="3">
        <v>0.34094999999999998</v>
      </c>
      <c r="J4901" s="3">
        <v>0.389625</v>
      </c>
      <c r="K4901" s="3">
        <v>0.43837500000000001</v>
      </c>
      <c r="L4901" s="3">
        <v>0.48704999999999998</v>
      </c>
    </row>
    <row r="4902" spans="1:12" ht="12.75">
      <c r="A4902" s="2">
        <f t="shared" si="138"/>
        <v>37398</v>
      </c>
      <c r="B4902" s="2" t="s">
        <v>3360</v>
      </c>
      <c r="C4902" s="3">
        <v>4.8674999999999996E-2</v>
      </c>
      <c r="D4902" s="3">
        <v>9.7424999999999984E-2</v>
      </c>
      <c r="E4902" s="3">
        <v>0.14610000000000001</v>
      </c>
      <c r="F4902" s="3">
        <v>0.19484999999999997</v>
      </c>
      <c r="G4902" s="3">
        <v>0.24352499999999999</v>
      </c>
      <c r="H4902" s="3">
        <v>0.29227500000000001</v>
      </c>
      <c r="I4902" s="3">
        <v>0.34094999999999998</v>
      </c>
      <c r="J4902" s="3">
        <v>0.389625</v>
      </c>
      <c r="K4902" s="3">
        <v>0.43837500000000001</v>
      </c>
      <c r="L4902" s="3">
        <v>0.48704999999999998</v>
      </c>
    </row>
    <row r="4903" spans="1:12" ht="12.75">
      <c r="A4903" s="2">
        <f t="shared" si="138"/>
        <v>37399</v>
      </c>
      <c r="B4903" s="2" t="s">
        <v>3361</v>
      </c>
      <c r="C4903" s="3">
        <v>7.4399999999999994E-2</v>
      </c>
      <c r="D4903" s="3">
        <v>0.14865</v>
      </c>
      <c r="E4903" s="3">
        <v>0.22305</v>
      </c>
      <c r="F4903" s="3">
        <v>0.29744999999999999</v>
      </c>
      <c r="G4903" s="3">
        <v>0.37185000000000001</v>
      </c>
      <c r="H4903" s="3">
        <v>0.4461</v>
      </c>
      <c r="I4903" s="3">
        <v>0.52049999999999996</v>
      </c>
      <c r="J4903" s="3">
        <v>0.59489999999999998</v>
      </c>
      <c r="K4903" s="3">
        <v>0.66930000000000001</v>
      </c>
      <c r="L4903" s="3">
        <v>0.74370000000000003</v>
      </c>
    </row>
    <row r="4904" spans="1:12" ht="12.75">
      <c r="A4904" s="2">
        <f t="shared" si="138"/>
        <v>37400</v>
      </c>
      <c r="B4904" s="2" t="s">
        <v>3362</v>
      </c>
      <c r="C4904" s="3">
        <v>0.06</v>
      </c>
      <c r="D4904" s="3">
        <v>0.12015000000000001</v>
      </c>
      <c r="E4904" s="3">
        <v>0.18015</v>
      </c>
      <c r="F4904" s="3">
        <v>0.24030000000000001</v>
      </c>
      <c r="G4904" s="3">
        <v>0.30030000000000001</v>
      </c>
      <c r="H4904" s="3">
        <v>0.36045000000000005</v>
      </c>
      <c r="I4904" s="3">
        <v>0.42044999999999999</v>
      </c>
      <c r="J4904" s="3">
        <v>0.48060000000000003</v>
      </c>
      <c r="K4904" s="3">
        <v>0.54059999999999997</v>
      </c>
      <c r="L4904" s="3">
        <v>0.60104999999999997</v>
      </c>
    </row>
    <row r="4905" spans="1:12" ht="12.75">
      <c r="A4905" s="2">
        <f t="shared" si="138"/>
        <v>37401</v>
      </c>
      <c r="B4905" s="2" t="s">
        <v>3363</v>
      </c>
      <c r="C4905" s="3">
        <v>6.1950000000000005E-2</v>
      </c>
      <c r="D4905" s="3">
        <v>0.12404999999999999</v>
      </c>
      <c r="E4905" s="3">
        <v>0.186</v>
      </c>
      <c r="F4905" s="3">
        <v>0.24809999999999999</v>
      </c>
      <c r="G4905" s="3">
        <v>0.31004999999999999</v>
      </c>
      <c r="H4905" s="3">
        <v>0.37214999999999998</v>
      </c>
      <c r="I4905" s="3">
        <v>0.43409999999999999</v>
      </c>
      <c r="J4905" s="3">
        <v>0.49619999999999997</v>
      </c>
      <c r="K4905" s="3">
        <v>0.55814999999999992</v>
      </c>
      <c r="L4905" s="3">
        <v>0.61934999999999996</v>
      </c>
    </row>
    <row r="4906" spans="1:12" ht="12.75">
      <c r="A4906" s="2">
        <f t="shared" si="138"/>
        <v>37402</v>
      </c>
      <c r="B4906" s="2" t="s">
        <v>3364</v>
      </c>
      <c r="C4906" s="3">
        <v>3.9449999999999999E-2</v>
      </c>
      <c r="D4906" s="3">
        <v>7.8899999999999998E-2</v>
      </c>
      <c r="E4906" s="3">
        <v>0.11835</v>
      </c>
      <c r="F4906" s="3">
        <v>0.1578</v>
      </c>
      <c r="G4906" s="3">
        <v>0.19725000000000001</v>
      </c>
      <c r="H4906" s="3">
        <v>0.23669999999999999</v>
      </c>
      <c r="I4906" s="3">
        <v>0.27615000000000001</v>
      </c>
      <c r="J4906" s="3">
        <v>0.31559999999999999</v>
      </c>
      <c r="K4906" s="3">
        <v>0.35504999999999998</v>
      </c>
      <c r="L4906" s="3">
        <v>0.39450000000000002</v>
      </c>
    </row>
    <row r="4907" spans="1:12" ht="12.75">
      <c r="A4907" s="2">
        <f t="shared" si="138"/>
        <v>37403</v>
      </c>
      <c r="B4907" s="2" t="s">
        <v>3364</v>
      </c>
      <c r="C4907" s="3">
        <v>3.9449999999999999E-2</v>
      </c>
      <c r="D4907" s="3">
        <v>7.8899999999999998E-2</v>
      </c>
      <c r="E4907" s="3">
        <v>0.11835</v>
      </c>
      <c r="F4907" s="3">
        <v>0.1578</v>
      </c>
      <c r="G4907" s="3">
        <v>0.19725000000000001</v>
      </c>
      <c r="H4907" s="3">
        <v>0.23669999999999999</v>
      </c>
      <c r="I4907" s="3">
        <v>0.27615000000000001</v>
      </c>
      <c r="J4907" s="3">
        <v>0.31559999999999999</v>
      </c>
      <c r="K4907" s="3">
        <v>0.35504999999999998</v>
      </c>
      <c r="L4907" s="3">
        <v>0.39450000000000002</v>
      </c>
    </row>
    <row r="4908" spans="1:12" ht="12.75">
      <c r="A4908" s="2">
        <f t="shared" si="138"/>
        <v>37404</v>
      </c>
      <c r="B4908" s="2" t="s">
        <v>3365</v>
      </c>
      <c r="C4908" s="3">
        <v>0.24945000000000001</v>
      </c>
      <c r="D4908" s="3">
        <v>0.49875000000000003</v>
      </c>
      <c r="E4908" s="3">
        <v>0.74819999999999998</v>
      </c>
      <c r="F4908" s="3">
        <v>0.99750000000000005</v>
      </c>
      <c r="G4908" s="3">
        <v>1.24695</v>
      </c>
      <c r="H4908" s="3">
        <v>1.4962500000000001</v>
      </c>
      <c r="I4908" s="3">
        <v>1.7456999999999998</v>
      </c>
      <c r="J4908" s="3">
        <v>1.9950000000000001</v>
      </c>
      <c r="K4908" s="3">
        <v>2.2444500000000001</v>
      </c>
      <c r="L4908" s="3">
        <v>2.4939</v>
      </c>
    </row>
    <row r="4909" spans="1:12" ht="12.75">
      <c r="A4909" s="2">
        <f t="shared" si="138"/>
        <v>37405</v>
      </c>
      <c r="B4909" s="2" t="s">
        <v>3366</v>
      </c>
      <c r="C4909" s="3">
        <v>2.9024999999999999E-2</v>
      </c>
      <c r="D4909" s="3">
        <v>5.8124999999999996E-2</v>
      </c>
      <c r="E4909" s="3">
        <v>8.7150000000000005E-2</v>
      </c>
      <c r="F4909" s="3">
        <v>0.11624999999999999</v>
      </c>
      <c r="G4909" s="3">
        <v>0.14527500000000002</v>
      </c>
      <c r="H4909" s="3">
        <v>0.174375</v>
      </c>
      <c r="I4909" s="3">
        <v>0.2034</v>
      </c>
      <c r="J4909" s="3">
        <v>0.23249999999999998</v>
      </c>
      <c r="K4909" s="3">
        <v>0.26152500000000001</v>
      </c>
      <c r="L4909" s="3">
        <v>0.29085</v>
      </c>
    </row>
    <row r="4910" spans="1:12" ht="12.75">
      <c r="A4910" s="2">
        <f t="shared" si="138"/>
        <v>37406</v>
      </c>
      <c r="B4910" s="2" t="s">
        <v>3366</v>
      </c>
      <c r="C4910" s="3">
        <v>2.9024999999999999E-2</v>
      </c>
      <c r="D4910" s="3">
        <v>5.8124999999999996E-2</v>
      </c>
      <c r="E4910" s="3">
        <v>8.7150000000000005E-2</v>
      </c>
      <c r="F4910" s="3">
        <v>0.11624999999999999</v>
      </c>
      <c r="G4910" s="3">
        <v>0.14527500000000002</v>
      </c>
      <c r="H4910" s="3">
        <v>0.174375</v>
      </c>
      <c r="I4910" s="3">
        <v>0.2034</v>
      </c>
      <c r="J4910" s="3">
        <v>0.23249999999999998</v>
      </c>
      <c r="K4910" s="3">
        <v>0.26152500000000001</v>
      </c>
      <c r="L4910" s="3">
        <v>0.29085</v>
      </c>
    </row>
    <row r="4911" spans="1:12" ht="12.75">
      <c r="A4911" s="2">
        <f t="shared" si="138"/>
        <v>37407</v>
      </c>
      <c r="B4911" s="2" t="s">
        <v>3367</v>
      </c>
      <c r="C4911" s="3">
        <v>1.695E-2</v>
      </c>
      <c r="D4911" s="3">
        <v>3.39E-2</v>
      </c>
      <c r="E4911" s="3">
        <v>5.0800000000000047E-2</v>
      </c>
      <c r="F4911" s="3">
        <v>6.775000000000006E-2</v>
      </c>
      <c r="G4911" s="3">
        <v>8.4700000000000053E-2</v>
      </c>
      <c r="H4911" s="3">
        <v>0.10165000000000005</v>
      </c>
      <c r="I4911" s="3">
        <v>0.11854999999999996</v>
      </c>
      <c r="J4911" s="3">
        <v>0.13549999999999995</v>
      </c>
      <c r="K4911" s="3">
        <v>0.1524499999999995</v>
      </c>
      <c r="L4911" s="3">
        <v>0.16945000000000052</v>
      </c>
    </row>
    <row r="4912" spans="1:12" ht="12.75">
      <c r="A4912" s="2">
        <f t="shared" si="138"/>
        <v>37408</v>
      </c>
      <c r="B4912" s="2" t="s">
        <v>3367</v>
      </c>
      <c r="C4912" s="3">
        <v>1.695E-2</v>
      </c>
      <c r="D4912" s="3">
        <v>3.39E-2</v>
      </c>
      <c r="E4912" s="3">
        <v>5.0800000000000047E-2</v>
      </c>
      <c r="F4912" s="3">
        <v>6.775000000000006E-2</v>
      </c>
      <c r="G4912" s="3">
        <v>8.4700000000000053E-2</v>
      </c>
      <c r="H4912" s="3">
        <v>0.10165000000000005</v>
      </c>
      <c r="I4912" s="3">
        <v>0.11854999999999996</v>
      </c>
      <c r="J4912" s="3">
        <v>0.13549999999999995</v>
      </c>
      <c r="K4912" s="3">
        <v>0.1524499999999995</v>
      </c>
      <c r="L4912" s="3">
        <v>0.16945000000000052</v>
      </c>
    </row>
    <row r="4913" spans="1:12" ht="12.75">
      <c r="A4913" s="2">
        <f t="shared" si="138"/>
        <v>37409</v>
      </c>
      <c r="B4913" s="2" t="s">
        <v>3367</v>
      </c>
      <c r="C4913" s="3">
        <v>1.695E-2</v>
      </c>
      <c r="D4913" s="3">
        <v>3.39E-2</v>
      </c>
      <c r="E4913" s="3">
        <v>5.0800000000000047E-2</v>
      </c>
      <c r="F4913" s="3">
        <v>6.775000000000006E-2</v>
      </c>
      <c r="G4913" s="3">
        <v>8.4700000000000053E-2</v>
      </c>
      <c r="H4913" s="3">
        <v>0.10165000000000005</v>
      </c>
      <c r="I4913" s="3">
        <v>0.11854999999999996</v>
      </c>
      <c r="J4913" s="3">
        <v>0.13549999999999995</v>
      </c>
      <c r="K4913" s="3">
        <v>0.1524499999999995</v>
      </c>
      <c r="L4913" s="3">
        <v>0.16945000000000052</v>
      </c>
    </row>
    <row r="4914" spans="1:12" ht="25.5">
      <c r="A4914" s="2">
        <f t="shared" si="138"/>
        <v>37410</v>
      </c>
      <c r="B4914" s="2" t="s">
        <v>3070</v>
      </c>
      <c r="C4914" s="3">
        <v>1.8199999999999949E-2</v>
      </c>
      <c r="D4914" s="3">
        <v>3.6349999999999952E-2</v>
      </c>
      <c r="E4914" s="3">
        <v>5.455000000000005E-2</v>
      </c>
      <c r="F4914" s="3">
        <v>7.2750000000000009E-2</v>
      </c>
      <c r="G4914" s="3">
        <v>9.0900000000000009E-2</v>
      </c>
      <c r="H4914" s="3">
        <v>0.10909999999999995</v>
      </c>
      <c r="I4914" s="3">
        <v>0.12730000000000005</v>
      </c>
      <c r="J4914" s="3">
        <v>0.14545000000000005</v>
      </c>
      <c r="K4914" s="3">
        <v>0.16365000000000002</v>
      </c>
      <c r="L4914" s="3">
        <v>0.18175000000000052</v>
      </c>
    </row>
    <row r="4915" spans="1:12" ht="25.5">
      <c r="A4915" s="2">
        <f t="shared" si="138"/>
        <v>37411</v>
      </c>
      <c r="B4915" s="2" t="s">
        <v>3070</v>
      </c>
      <c r="C4915" s="3">
        <v>1.8199999999999949E-2</v>
      </c>
      <c r="D4915" s="3">
        <v>3.6349999999999952E-2</v>
      </c>
      <c r="E4915" s="3">
        <v>5.455000000000005E-2</v>
      </c>
      <c r="F4915" s="3">
        <v>7.2750000000000009E-2</v>
      </c>
      <c r="G4915" s="3">
        <v>9.0900000000000009E-2</v>
      </c>
      <c r="H4915" s="3">
        <v>0.10909999999999995</v>
      </c>
      <c r="I4915" s="3">
        <v>0.12730000000000005</v>
      </c>
      <c r="J4915" s="3">
        <v>0.14545000000000005</v>
      </c>
      <c r="K4915" s="3">
        <v>0.16365000000000002</v>
      </c>
      <c r="L4915" s="3">
        <v>0.18175000000000052</v>
      </c>
    </row>
    <row r="4916" spans="1:12" ht="25.5">
      <c r="A4916" s="2">
        <f t="shared" si="138"/>
        <v>37412</v>
      </c>
      <c r="B4916" s="2" t="s">
        <v>3070</v>
      </c>
      <c r="C4916" s="3">
        <v>1.8199999999999949E-2</v>
      </c>
      <c r="D4916" s="3">
        <v>3.6349999999999952E-2</v>
      </c>
      <c r="E4916" s="3">
        <v>5.455000000000005E-2</v>
      </c>
      <c r="F4916" s="3">
        <v>7.2750000000000009E-2</v>
      </c>
      <c r="G4916" s="3">
        <v>9.0900000000000009E-2</v>
      </c>
      <c r="H4916" s="3">
        <v>0.10909999999999995</v>
      </c>
      <c r="I4916" s="3">
        <v>0.12730000000000005</v>
      </c>
      <c r="J4916" s="3">
        <v>0.14545000000000005</v>
      </c>
      <c r="K4916" s="3">
        <v>0.16365000000000002</v>
      </c>
      <c r="L4916" s="3">
        <v>0.18175000000000052</v>
      </c>
    </row>
    <row r="4917" spans="1:12" ht="12.75">
      <c r="A4917" s="2">
        <f t="shared" si="138"/>
        <v>37413</v>
      </c>
      <c r="B4917" s="2" t="s">
        <v>3368</v>
      </c>
      <c r="C4917" s="3">
        <v>8.6550000000000002E-2</v>
      </c>
      <c r="D4917" s="3">
        <v>0.1731</v>
      </c>
      <c r="E4917" s="3">
        <v>0.25964999999999999</v>
      </c>
      <c r="F4917" s="3">
        <v>0.34620000000000001</v>
      </c>
      <c r="G4917" s="3">
        <v>0.43274999999999997</v>
      </c>
      <c r="H4917" s="3">
        <v>0.51915</v>
      </c>
      <c r="I4917" s="3">
        <v>0.60570000000000002</v>
      </c>
      <c r="J4917" s="3">
        <v>0.69225000000000003</v>
      </c>
      <c r="K4917" s="3">
        <v>0.77879999999999994</v>
      </c>
      <c r="L4917" s="3">
        <v>0.86460000000000004</v>
      </c>
    </row>
    <row r="4918" spans="1:12" ht="12.75">
      <c r="A4918" s="2">
        <f t="shared" si="138"/>
        <v>37414</v>
      </c>
      <c r="B4918" s="2" t="s">
        <v>3369</v>
      </c>
      <c r="C4918" s="3">
        <v>4.1399999999999999E-2</v>
      </c>
      <c r="D4918" s="3">
        <v>8.2799999999999999E-2</v>
      </c>
      <c r="E4918" s="3">
        <v>0.1242</v>
      </c>
      <c r="F4918" s="3">
        <v>0.1656</v>
      </c>
      <c r="G4918" s="3">
        <v>0.20700000000000002</v>
      </c>
      <c r="H4918" s="3">
        <v>0.24840000000000001</v>
      </c>
      <c r="I4918" s="3">
        <v>0.2898</v>
      </c>
      <c r="J4918" s="3">
        <v>0.33119999999999999</v>
      </c>
      <c r="K4918" s="3">
        <v>0.37260000000000004</v>
      </c>
      <c r="L4918" s="3">
        <v>0.41384999999999994</v>
      </c>
    </row>
    <row r="4919" spans="1:12" ht="12.75">
      <c r="A4919" s="2">
        <f t="shared" si="138"/>
        <v>37415</v>
      </c>
      <c r="B4919" s="2" t="s">
        <v>3370</v>
      </c>
      <c r="C4919" s="3">
        <v>0.10455</v>
      </c>
      <c r="D4919" s="3">
        <v>0.20910000000000001</v>
      </c>
      <c r="E4919" s="3">
        <v>0.31364999999999998</v>
      </c>
      <c r="F4919" s="3">
        <v>0.41820000000000002</v>
      </c>
      <c r="G4919" s="3">
        <v>0.52274999999999994</v>
      </c>
      <c r="H4919" s="3">
        <v>0.62729999999999997</v>
      </c>
      <c r="I4919" s="3">
        <v>0.73185</v>
      </c>
      <c r="J4919" s="3">
        <v>0.83640000000000003</v>
      </c>
      <c r="K4919" s="3">
        <v>0.94094999999999995</v>
      </c>
      <c r="L4919" s="3">
        <v>1.0447500000000001</v>
      </c>
    </row>
    <row r="4920" spans="1:12" ht="12.75">
      <c r="A4920" s="2">
        <f t="shared" si="138"/>
        <v>37416</v>
      </c>
      <c r="B4920" s="2" t="s">
        <v>3371</v>
      </c>
      <c r="C4920" s="3">
        <v>1.1230500000000001</v>
      </c>
      <c r="D4920" s="3">
        <v>2.2461000000000002</v>
      </c>
      <c r="E4920" s="3">
        <v>3.3691500000000003</v>
      </c>
      <c r="F4920" s="3">
        <v>4.4922750000000002</v>
      </c>
      <c r="G4920" s="3">
        <v>5.6153250000000003</v>
      </c>
      <c r="H4920" s="3">
        <v>6.7383750000000004</v>
      </c>
      <c r="I4920" s="3">
        <v>7.8614249999999997</v>
      </c>
      <c r="J4920" s="3">
        <v>8.9844749999999998</v>
      </c>
      <c r="K4920" s="3">
        <v>10.107524999999999</v>
      </c>
      <c r="L4920" s="3">
        <v>11.230350000000001</v>
      </c>
    </row>
    <row r="4921" spans="1:12" ht="12.75">
      <c r="A4921" s="2">
        <f t="shared" si="138"/>
        <v>37417</v>
      </c>
      <c r="B4921" s="2" t="s">
        <v>3371</v>
      </c>
      <c r="C4921" s="3">
        <v>1.1230500000000001</v>
      </c>
      <c r="D4921" s="3">
        <v>2.2461000000000002</v>
      </c>
      <c r="E4921" s="3">
        <v>3.3691500000000003</v>
      </c>
      <c r="F4921" s="3">
        <v>4.4922750000000002</v>
      </c>
      <c r="G4921" s="3">
        <v>5.6153250000000003</v>
      </c>
      <c r="H4921" s="3">
        <v>6.7383750000000004</v>
      </c>
      <c r="I4921" s="3">
        <v>7.8614249999999997</v>
      </c>
      <c r="J4921" s="3">
        <v>8.9844749999999998</v>
      </c>
      <c r="K4921" s="3">
        <v>10.107524999999999</v>
      </c>
      <c r="L4921" s="3">
        <v>11.230350000000001</v>
      </c>
    </row>
    <row r="4922" spans="1:12" ht="12.75">
      <c r="A4922" s="2">
        <f t="shared" si="138"/>
        <v>37418</v>
      </c>
      <c r="B4922" s="2" t="s">
        <v>3372</v>
      </c>
      <c r="C4922" s="3">
        <v>1.2734999999999999</v>
      </c>
      <c r="D4922" s="3">
        <v>2.5469999999999997</v>
      </c>
      <c r="E4922" s="3">
        <v>3.8206499999999997</v>
      </c>
      <c r="F4922" s="3">
        <v>5.09415</v>
      </c>
      <c r="G4922" s="3">
        <v>6.3676499999999994</v>
      </c>
      <c r="H4922" s="3">
        <v>7.6411499999999997</v>
      </c>
      <c r="I4922" s="3">
        <v>8.91465</v>
      </c>
      <c r="J4922" s="3">
        <v>10.1883</v>
      </c>
      <c r="K4922" s="3">
        <v>11.4618</v>
      </c>
      <c r="L4922" s="3">
        <v>12.73545</v>
      </c>
    </row>
    <row r="4923" spans="1:12" ht="12.75">
      <c r="A4923" s="2">
        <f t="shared" si="138"/>
        <v>37419</v>
      </c>
      <c r="B4923" s="2" t="s">
        <v>3373</v>
      </c>
      <c r="C4923" s="3">
        <v>1.17675</v>
      </c>
      <c r="D4923" s="3">
        <v>2.3534999999999999</v>
      </c>
      <c r="E4923" s="3">
        <v>3.5302499999999997</v>
      </c>
      <c r="F4923" s="3">
        <v>4.7069999999999999</v>
      </c>
      <c r="G4923" s="3">
        <v>5.88375</v>
      </c>
      <c r="H4923" s="3">
        <v>7.060649999999999</v>
      </c>
      <c r="I4923" s="3">
        <v>8.2374000000000009</v>
      </c>
      <c r="J4923" s="3">
        <v>9.4141499999999994</v>
      </c>
      <c r="K4923" s="3">
        <v>10.5909</v>
      </c>
      <c r="L4923" s="3">
        <v>11.767200000000001</v>
      </c>
    </row>
    <row r="4924" spans="1:12" ht="12.75">
      <c r="A4924" s="2">
        <f t="shared" si="138"/>
        <v>37420</v>
      </c>
      <c r="B4924" s="2" t="s">
        <v>3195</v>
      </c>
      <c r="C4924" s="3">
        <v>0.26445000000000002</v>
      </c>
      <c r="D4924" s="3">
        <v>0.52890000000000004</v>
      </c>
      <c r="E4924" s="3">
        <v>0.79350000000000009</v>
      </c>
      <c r="F4924" s="3">
        <v>1.0579499999999999</v>
      </c>
      <c r="G4924" s="3">
        <v>1.3224</v>
      </c>
      <c r="H4924" s="3">
        <v>1.5868500000000001</v>
      </c>
      <c r="I4924" s="3">
        <v>1.8512999999999999</v>
      </c>
      <c r="J4924" s="3">
        <v>2.1158999999999999</v>
      </c>
      <c r="K4924" s="3">
        <v>2.38035</v>
      </c>
      <c r="L4924" s="3">
        <v>2.6449500000000001</v>
      </c>
    </row>
    <row r="4925" spans="1:12" ht="12.75">
      <c r="A4925" s="2">
        <f t="shared" si="138"/>
        <v>37421</v>
      </c>
      <c r="B4925" s="2" t="s">
        <v>3374</v>
      </c>
      <c r="C4925" s="3">
        <v>0.1386</v>
      </c>
      <c r="D4925" s="3">
        <v>0.27734999999999999</v>
      </c>
      <c r="E4925" s="3">
        <v>0.41594999999999999</v>
      </c>
      <c r="F4925" s="3">
        <v>0.55454999999999999</v>
      </c>
      <c r="G4925" s="3">
        <v>0.69330000000000003</v>
      </c>
      <c r="H4925" s="3">
        <v>0.83189999999999997</v>
      </c>
      <c r="I4925" s="3">
        <v>0.97050000000000003</v>
      </c>
      <c r="J4925" s="3">
        <v>1.1092500000000001</v>
      </c>
      <c r="K4925" s="3">
        <v>1.2478499999999999</v>
      </c>
      <c r="L4925" s="3">
        <v>1.3860000000000001</v>
      </c>
    </row>
    <row r="4926" spans="1:12" ht="12.75">
      <c r="A4926" s="2">
        <f t="shared" si="138"/>
        <v>37422</v>
      </c>
      <c r="B4926" s="2" t="s">
        <v>3375</v>
      </c>
      <c r="C4926" s="3">
        <v>0.15825</v>
      </c>
      <c r="D4926" s="3">
        <v>0.31664999999999999</v>
      </c>
      <c r="E4926" s="3">
        <v>0.47489999999999999</v>
      </c>
      <c r="F4926" s="3">
        <v>0.63314999999999999</v>
      </c>
      <c r="G4926" s="3">
        <v>0.79154999999999998</v>
      </c>
      <c r="H4926" s="3">
        <v>0.94979999999999998</v>
      </c>
      <c r="I4926" s="3">
        <v>1.10805</v>
      </c>
      <c r="J4926" s="3">
        <v>1.2664500000000001</v>
      </c>
      <c r="K4926" s="3">
        <v>1.4247000000000001</v>
      </c>
      <c r="L4926" s="3">
        <v>1.5823499999999999</v>
      </c>
    </row>
    <row r="4927" spans="1:12" ht="12.75">
      <c r="A4927" s="2">
        <f t="shared" si="138"/>
        <v>37423</v>
      </c>
      <c r="B4927" s="2" t="s">
        <v>3376</v>
      </c>
      <c r="C4927" s="3">
        <v>0.11505000000000001</v>
      </c>
      <c r="D4927" s="3">
        <v>0.23025000000000001</v>
      </c>
      <c r="E4927" s="3">
        <v>0.3453</v>
      </c>
      <c r="F4927" s="3">
        <v>0.46050000000000002</v>
      </c>
      <c r="G4927" s="3">
        <v>0.57555000000000001</v>
      </c>
      <c r="H4927" s="3">
        <v>0.69059999999999999</v>
      </c>
      <c r="I4927" s="3">
        <v>0.80580000000000007</v>
      </c>
      <c r="J4927" s="3">
        <v>0.92084999999999995</v>
      </c>
      <c r="K4927" s="3">
        <v>1.0360499999999999</v>
      </c>
      <c r="L4927" s="3">
        <v>1.1516999999999999</v>
      </c>
    </row>
    <row r="4928" spans="1:12" ht="12.75">
      <c r="A4928" s="2">
        <f t="shared" si="138"/>
        <v>37424</v>
      </c>
      <c r="B4928" s="2" t="s">
        <v>3377</v>
      </c>
      <c r="C4928" s="3">
        <v>8.2650000000000001E-2</v>
      </c>
      <c r="D4928" s="3">
        <v>0.1653</v>
      </c>
      <c r="E4928" s="3">
        <v>0.24795</v>
      </c>
      <c r="F4928" s="3">
        <v>0.3306</v>
      </c>
      <c r="G4928" s="3">
        <v>0.41325000000000001</v>
      </c>
      <c r="H4928" s="3">
        <v>0.49590000000000001</v>
      </c>
      <c r="I4928" s="3">
        <v>0.57855000000000001</v>
      </c>
      <c r="J4928" s="3">
        <v>0.66104999999999992</v>
      </c>
      <c r="K4928" s="3">
        <v>0.74370000000000003</v>
      </c>
      <c r="L4928" s="3">
        <v>0.82634999999999992</v>
      </c>
    </row>
    <row r="4929" spans="1:12" ht="12.75">
      <c r="A4929" s="2">
        <f t="shared" si="138"/>
        <v>37425</v>
      </c>
      <c r="B4929" s="2" t="s">
        <v>3378</v>
      </c>
      <c r="C4929" s="3">
        <v>7.9350000000000004E-2</v>
      </c>
      <c r="D4929" s="3">
        <v>0.15884999999999999</v>
      </c>
      <c r="E4929" s="3">
        <v>0.2382</v>
      </c>
      <c r="F4929" s="3">
        <v>0.31755</v>
      </c>
      <c r="G4929" s="3">
        <v>0.39690000000000003</v>
      </c>
      <c r="H4929" s="3">
        <v>0.47639999999999999</v>
      </c>
      <c r="I4929" s="3">
        <v>0.55574999999999997</v>
      </c>
      <c r="J4929" s="3">
        <v>0.6351</v>
      </c>
      <c r="K4929" s="3">
        <v>0.71460000000000001</v>
      </c>
      <c r="L4929" s="3">
        <v>0.79364999999999997</v>
      </c>
    </row>
    <row r="4930" spans="1:12" ht="12.75">
      <c r="A4930" s="2">
        <f t="shared" si="138"/>
        <v>37426</v>
      </c>
      <c r="B4930" s="2" t="s">
        <v>3379</v>
      </c>
      <c r="C4930" s="3">
        <v>6.0899999999999996E-2</v>
      </c>
      <c r="D4930" s="3">
        <v>0.12179999999999999</v>
      </c>
      <c r="E4930" s="3">
        <v>0.1827</v>
      </c>
      <c r="F4930" s="3">
        <v>0.24359999999999998</v>
      </c>
      <c r="G4930" s="3">
        <v>0.30435000000000001</v>
      </c>
      <c r="H4930" s="3">
        <v>0.36524999999999996</v>
      </c>
      <c r="I4930" s="3">
        <v>0.42615000000000003</v>
      </c>
      <c r="J4930" s="3">
        <v>0.48704999999999998</v>
      </c>
      <c r="K4930" s="3">
        <v>0.54795000000000005</v>
      </c>
      <c r="L4930" s="3">
        <v>0.60885</v>
      </c>
    </row>
    <row r="4931" spans="1:12" ht="12.75">
      <c r="A4931" s="2">
        <f t="shared" si="138"/>
        <v>37427</v>
      </c>
      <c r="B4931" s="2" t="s">
        <v>3380</v>
      </c>
      <c r="C4931" s="3">
        <v>9.6449999999999994E-2</v>
      </c>
      <c r="D4931" s="3">
        <v>0.19289999999999999</v>
      </c>
      <c r="E4931" s="3">
        <v>0.28935</v>
      </c>
      <c r="F4931" s="3">
        <v>0.38579999999999998</v>
      </c>
      <c r="G4931" s="3">
        <v>0.48225000000000001</v>
      </c>
      <c r="H4931" s="3">
        <v>0.57869999999999999</v>
      </c>
      <c r="I4931" s="3">
        <v>0.67515000000000003</v>
      </c>
      <c r="J4931" s="3">
        <v>0.77144999999999997</v>
      </c>
      <c r="K4931" s="3">
        <v>0.8679</v>
      </c>
      <c r="L4931" s="3">
        <v>0.96479999999999999</v>
      </c>
    </row>
    <row r="4932" spans="1:12" ht="12.75">
      <c r="A4932" s="2">
        <f t="shared" si="138"/>
        <v>37428</v>
      </c>
      <c r="B4932" s="2" t="s">
        <v>3381</v>
      </c>
      <c r="C4932" s="3">
        <v>6.0600000000000001E-2</v>
      </c>
      <c r="D4932" s="3">
        <v>0.12104999999999999</v>
      </c>
      <c r="E4932" s="3">
        <v>0.18165000000000001</v>
      </c>
      <c r="F4932" s="3">
        <v>0.24225000000000002</v>
      </c>
      <c r="G4932" s="3">
        <v>0.30285000000000001</v>
      </c>
      <c r="H4932" s="3">
        <v>0.36330000000000001</v>
      </c>
      <c r="I4932" s="3">
        <v>0.42390000000000005</v>
      </c>
      <c r="J4932" s="3">
        <v>0.48450000000000004</v>
      </c>
      <c r="K4932" s="3">
        <v>0.54510000000000003</v>
      </c>
      <c r="L4932" s="3">
        <v>0.60585</v>
      </c>
    </row>
    <row r="4933" spans="1:12" ht="12.75">
      <c r="A4933" s="2">
        <f t="shared" si="138"/>
        <v>37429</v>
      </c>
      <c r="B4933" s="2" t="s">
        <v>3382</v>
      </c>
      <c r="C4933" s="3">
        <v>4.7549999999999995E-2</v>
      </c>
      <c r="D4933" s="3">
        <v>9.509999999999999E-2</v>
      </c>
      <c r="E4933" s="3">
        <v>0.14265</v>
      </c>
      <c r="F4933" s="3">
        <v>0.19035000000000002</v>
      </c>
      <c r="G4933" s="3">
        <v>0.2379</v>
      </c>
      <c r="H4933" s="3">
        <v>0.28544999999999998</v>
      </c>
      <c r="I4933" s="3">
        <v>0.33300000000000002</v>
      </c>
      <c r="J4933" s="3">
        <v>0.38054999999999994</v>
      </c>
      <c r="K4933" s="3">
        <v>0.42809999999999998</v>
      </c>
      <c r="L4933" s="3">
        <v>0.47504999999999997</v>
      </c>
    </row>
    <row r="4934" spans="1:12" ht="12.75">
      <c r="A4934" s="2">
        <f t="shared" si="138"/>
        <v>37430</v>
      </c>
      <c r="B4934" s="2" t="s">
        <v>3383</v>
      </c>
      <c r="C4934" s="3">
        <v>0.37019999999999997</v>
      </c>
      <c r="D4934" s="3">
        <v>0.74039999999999995</v>
      </c>
      <c r="E4934" s="3">
        <v>1.1104499999999999</v>
      </c>
      <c r="F4934" s="3">
        <v>1.48065</v>
      </c>
      <c r="G4934" s="3">
        <v>1.8508499999999999</v>
      </c>
      <c r="H4934" s="3">
        <v>2.22105</v>
      </c>
      <c r="I4934" s="3">
        <v>2.5912500000000001</v>
      </c>
      <c r="J4934" s="3">
        <v>2.9614500000000001</v>
      </c>
      <c r="K4934" s="3">
        <v>3.3315000000000001</v>
      </c>
      <c r="L4934" s="3">
        <v>3.7015499999999997</v>
      </c>
    </row>
    <row r="4935" spans="1:12" ht="25.5">
      <c r="A4935" s="2">
        <f t="shared" si="138"/>
        <v>37431</v>
      </c>
      <c r="B4935" s="2" t="s">
        <v>3188</v>
      </c>
      <c r="C4935" s="3">
        <v>8.5500000000000007E-2</v>
      </c>
      <c r="D4935" s="3">
        <v>0.17100000000000001</v>
      </c>
      <c r="E4935" s="3">
        <v>0.25650000000000001</v>
      </c>
      <c r="F4935" s="3">
        <v>0.34204999999999952</v>
      </c>
      <c r="G4935" s="3">
        <v>0.42754999999999954</v>
      </c>
      <c r="H4935" s="3">
        <v>0.51304999999999956</v>
      </c>
      <c r="I4935" s="3">
        <v>0.59854999999999947</v>
      </c>
      <c r="J4935" s="3">
        <v>0.68404999999999949</v>
      </c>
      <c r="K4935" s="3">
        <v>0.97950000000000004</v>
      </c>
      <c r="L4935" s="3">
        <v>1.0134500399999999</v>
      </c>
    </row>
    <row r="4936" spans="1:12" ht="25.5">
      <c r="A4936" s="2">
        <f t="shared" si="138"/>
        <v>37432</v>
      </c>
      <c r="B4936" s="2" t="s">
        <v>3188</v>
      </c>
      <c r="C4936" s="3">
        <v>8.5500000000000007E-2</v>
      </c>
      <c r="D4936" s="3">
        <v>0.17100000000000001</v>
      </c>
      <c r="E4936" s="3">
        <v>0.25650000000000001</v>
      </c>
      <c r="F4936" s="3">
        <v>0.34204999999999952</v>
      </c>
      <c r="G4936" s="3">
        <v>0.42754999999999954</v>
      </c>
      <c r="H4936" s="3">
        <v>0.51304999999999956</v>
      </c>
      <c r="I4936" s="3">
        <v>0.59854999999999947</v>
      </c>
      <c r="J4936" s="3">
        <v>0.68404999999999949</v>
      </c>
      <c r="K4936" s="3">
        <v>0.97950000000000004</v>
      </c>
      <c r="L4936" s="3">
        <v>1.0134500399999999</v>
      </c>
    </row>
    <row r="4937" spans="1:12" ht="25.5">
      <c r="A4937" s="2">
        <f t="shared" si="138"/>
        <v>37433</v>
      </c>
      <c r="B4937" s="2" t="s">
        <v>3188</v>
      </c>
      <c r="C4937" s="3">
        <v>8.5500000000000007E-2</v>
      </c>
      <c r="D4937" s="3">
        <v>0.17100000000000001</v>
      </c>
      <c r="E4937" s="3">
        <v>0.25650000000000001</v>
      </c>
      <c r="F4937" s="3">
        <v>0.34204999999999952</v>
      </c>
      <c r="G4937" s="3">
        <v>0.42754999999999954</v>
      </c>
      <c r="H4937" s="3">
        <v>0.51304999999999956</v>
      </c>
      <c r="I4937" s="3">
        <v>0.59854999999999947</v>
      </c>
      <c r="J4937" s="3">
        <v>0.68404999999999949</v>
      </c>
      <c r="K4937" s="3">
        <v>0.97950000000000004</v>
      </c>
      <c r="L4937" s="3">
        <v>1.0134500399999999</v>
      </c>
    </row>
    <row r="4938" spans="1:12" ht="12.75">
      <c r="A4938" s="2">
        <f t="shared" si="138"/>
        <v>37434</v>
      </c>
      <c r="B4938" s="2" t="s">
        <v>3384</v>
      </c>
      <c r="C4938" s="3">
        <v>0.14024999999999999</v>
      </c>
      <c r="D4938" s="3">
        <v>0.28049999999999997</v>
      </c>
      <c r="E4938" s="3">
        <v>0.42090000000000005</v>
      </c>
      <c r="F4938" s="3">
        <v>0.56115000000000004</v>
      </c>
      <c r="G4938" s="3">
        <v>0.70140000000000002</v>
      </c>
      <c r="H4938" s="3">
        <v>0.84165000000000001</v>
      </c>
      <c r="I4938" s="3">
        <v>0.9819</v>
      </c>
      <c r="J4938" s="3">
        <v>1.12215</v>
      </c>
      <c r="K4938" s="3">
        <v>1.2625500000000001</v>
      </c>
      <c r="L4938" s="3">
        <v>1.40235</v>
      </c>
    </row>
    <row r="4939" spans="1:12" ht="12.75">
      <c r="A4939" s="2">
        <f t="shared" si="138"/>
        <v>37435</v>
      </c>
      <c r="B4939" s="2" t="s">
        <v>3385</v>
      </c>
      <c r="C4939" s="3">
        <v>0.1197</v>
      </c>
      <c r="D4939" s="3">
        <v>0.23925000000000002</v>
      </c>
      <c r="E4939" s="3">
        <v>0.35894999999999999</v>
      </c>
      <c r="F4939" s="3">
        <v>0.47865000000000002</v>
      </c>
      <c r="G4939" s="3">
        <v>0.59834999999999994</v>
      </c>
      <c r="H4939" s="3">
        <v>0.71789999999999998</v>
      </c>
      <c r="I4939" s="3">
        <v>0.83760000000000001</v>
      </c>
      <c r="J4939" s="3">
        <v>0.95730000000000004</v>
      </c>
      <c r="K4939" s="3">
        <v>1.0768499999999999</v>
      </c>
      <c r="L4939" s="3">
        <v>1.19625</v>
      </c>
    </row>
    <row r="4940" spans="1:12" ht="25.5">
      <c r="A4940" s="2">
        <f t="shared" si="138"/>
        <v>37436</v>
      </c>
      <c r="B4940" s="2" t="s">
        <v>3386</v>
      </c>
      <c r="C4940" s="3">
        <v>7.619999999999999E-2</v>
      </c>
      <c r="D4940" s="3">
        <v>0.15225</v>
      </c>
      <c r="E4940" s="3">
        <v>0.22844999999999999</v>
      </c>
      <c r="F4940" s="3">
        <v>0.30464999999999998</v>
      </c>
      <c r="G4940" s="3">
        <v>0.38070000000000004</v>
      </c>
      <c r="H4940" s="3">
        <v>0.45689999999999997</v>
      </c>
      <c r="I4940" s="3">
        <v>0.53295000000000003</v>
      </c>
      <c r="J4940" s="3">
        <v>0.60915000000000008</v>
      </c>
      <c r="K4940" s="3">
        <v>0.6853499999999999</v>
      </c>
      <c r="L4940" s="3">
        <v>0.76124999999999998</v>
      </c>
    </row>
    <row r="4941" spans="1:12" ht="12.75">
      <c r="A4941" s="2">
        <f t="shared" si="138"/>
        <v>37437</v>
      </c>
      <c r="B4941" s="2" t="s">
        <v>3387</v>
      </c>
      <c r="C4941" s="3">
        <v>7.6949999999999991E-2</v>
      </c>
      <c r="D4941" s="3">
        <v>0.15389999999999998</v>
      </c>
      <c r="E4941" s="3">
        <v>0.23085</v>
      </c>
      <c r="F4941" s="3">
        <v>0.30779999999999996</v>
      </c>
      <c r="G4941" s="3">
        <v>0.38475000000000004</v>
      </c>
      <c r="H4941" s="3">
        <v>0.4617</v>
      </c>
      <c r="I4941" s="3">
        <v>0.53864999999999996</v>
      </c>
      <c r="J4941" s="3">
        <v>0.61559999999999993</v>
      </c>
      <c r="K4941" s="3">
        <v>0.69255</v>
      </c>
      <c r="L4941" s="3">
        <v>0.76905000000000001</v>
      </c>
    </row>
    <row r="4942" spans="1:12" ht="12.75">
      <c r="A4942" s="2">
        <f t="shared" si="138"/>
        <v>37438</v>
      </c>
      <c r="B4942" s="2" t="s">
        <v>3187</v>
      </c>
      <c r="C4942" s="3">
        <v>6.225E-2</v>
      </c>
      <c r="D4942" s="3">
        <v>0.12435</v>
      </c>
      <c r="E4942" s="3">
        <v>0.18659999999999999</v>
      </c>
      <c r="F4942" s="3">
        <v>0.2487</v>
      </c>
      <c r="G4942" s="3">
        <v>0.31095</v>
      </c>
      <c r="H4942" s="3">
        <v>0.37304999999999999</v>
      </c>
      <c r="I4942" s="3">
        <v>0.43530000000000002</v>
      </c>
      <c r="J4942" s="3">
        <v>0.49740000000000001</v>
      </c>
      <c r="K4942" s="3">
        <v>0.55964999999999998</v>
      </c>
      <c r="L4942" s="3">
        <v>0.62115000000000009</v>
      </c>
    </row>
    <row r="4943" spans="1:12" ht="12.75">
      <c r="A4943" s="2">
        <f t="shared" si="138"/>
        <v>37439</v>
      </c>
      <c r="B4943" s="2" t="s">
        <v>3388</v>
      </c>
      <c r="C4943" s="3">
        <v>5.6249999999999994E-2</v>
      </c>
      <c r="D4943" s="3">
        <v>0.11234999999999999</v>
      </c>
      <c r="E4943" s="3">
        <v>0.1686</v>
      </c>
      <c r="F4943" s="3">
        <v>0.22469999999999998</v>
      </c>
      <c r="G4943" s="3">
        <v>0.28094999999999998</v>
      </c>
      <c r="H4943" s="3">
        <v>0.33705000000000002</v>
      </c>
      <c r="I4943" s="3">
        <v>0.39329999999999998</v>
      </c>
      <c r="J4943" s="3">
        <v>0.44939999999999997</v>
      </c>
      <c r="K4943" s="3">
        <v>0.50565000000000004</v>
      </c>
      <c r="L4943" s="3">
        <v>0.56115000000000004</v>
      </c>
    </row>
    <row r="4944" spans="1:12" ht="12.75">
      <c r="A4944" s="2">
        <f t="shared" si="138"/>
        <v>37440</v>
      </c>
      <c r="B4944" s="2" t="s">
        <v>3389</v>
      </c>
      <c r="C4944" s="3">
        <v>4.9200000000000008E-2</v>
      </c>
      <c r="D4944" s="3">
        <v>9.8400000000000015E-2</v>
      </c>
      <c r="E4944" s="3">
        <v>0.14760000000000001</v>
      </c>
      <c r="F4944" s="3">
        <v>0.19680000000000003</v>
      </c>
      <c r="G4944" s="3">
        <v>0.246</v>
      </c>
      <c r="H4944" s="3">
        <v>0.29520000000000002</v>
      </c>
      <c r="I4944" s="3">
        <v>0.34439999999999998</v>
      </c>
      <c r="J4944" s="3">
        <v>0.39360000000000006</v>
      </c>
      <c r="K4944" s="3">
        <v>0.44280000000000003</v>
      </c>
      <c r="L4944" s="3">
        <v>0.49199999999999999</v>
      </c>
    </row>
    <row r="4945" spans="1:12" ht="12.75">
      <c r="A4945" s="2">
        <f t="shared" si="138"/>
        <v>37441</v>
      </c>
      <c r="B4945" s="2" t="s">
        <v>3390</v>
      </c>
      <c r="C4945" s="3">
        <v>4.965E-2</v>
      </c>
      <c r="D4945" s="3">
        <v>9.9299999999999999E-2</v>
      </c>
      <c r="E4945" s="3">
        <v>0.14910000000000001</v>
      </c>
      <c r="F4945" s="3">
        <v>0.19875000000000001</v>
      </c>
      <c r="G4945" s="3">
        <v>0.24840000000000001</v>
      </c>
      <c r="H4945" s="3">
        <v>0.29804999999999998</v>
      </c>
      <c r="I4945" s="3">
        <v>0.34770000000000001</v>
      </c>
      <c r="J4945" s="3">
        <v>0.39750000000000002</v>
      </c>
      <c r="K4945" s="3">
        <v>0.44714999999999994</v>
      </c>
      <c r="L4945" s="3">
        <v>0.49695</v>
      </c>
    </row>
    <row r="4946" spans="1:12" ht="12.75">
      <c r="A4946" s="2">
        <f t="shared" si="138"/>
        <v>37442</v>
      </c>
      <c r="B4946" s="2" t="s">
        <v>3391</v>
      </c>
      <c r="C4946" s="3">
        <v>3.2849999999981401E-2</v>
      </c>
      <c r="D4946" s="3">
        <v>6.5399999999969261E-2</v>
      </c>
      <c r="E4946" s="3">
        <v>9.8700000000018745E-2</v>
      </c>
      <c r="F4946" s="3">
        <v>0.13035000000013663</v>
      </c>
      <c r="G4946" s="3">
        <v>0.16349999999998951</v>
      </c>
      <c r="H4946" s="3">
        <v>0.19575000000002099</v>
      </c>
      <c r="I4946" s="3">
        <v>0.23024999999996099</v>
      </c>
      <c r="J4946" s="3">
        <v>0.26190000000010649</v>
      </c>
      <c r="K4946" s="3">
        <v>0.29564999999975999</v>
      </c>
      <c r="L4946" s="3">
        <v>0.36344999999996253</v>
      </c>
    </row>
    <row r="4947" spans="1:12" ht="12.75">
      <c r="A4947" s="2">
        <f t="shared" si="138"/>
        <v>37443</v>
      </c>
      <c r="B4947" s="2" t="s">
        <v>3045</v>
      </c>
      <c r="C4947" s="3">
        <v>0.1275</v>
      </c>
      <c r="D4947" s="3">
        <v>0.255</v>
      </c>
      <c r="E4947" s="3">
        <v>0.38250000000000001</v>
      </c>
      <c r="F4947" s="3">
        <v>0.51</v>
      </c>
      <c r="G4947" s="3">
        <v>0.63749999999999996</v>
      </c>
      <c r="H4947" s="3">
        <v>0.76504999999999956</v>
      </c>
      <c r="I4947" s="3">
        <v>0.89254999999999951</v>
      </c>
      <c r="J4947" s="3">
        <v>1.0200499999999995</v>
      </c>
      <c r="K4947" s="3">
        <v>1.1475499999999994</v>
      </c>
      <c r="L4947" s="3">
        <v>1.2747499999999996</v>
      </c>
    </row>
    <row r="4948" spans="1:12" ht="12.75">
      <c r="A4948" s="2">
        <f t="shared" si="138"/>
        <v>37444</v>
      </c>
      <c r="B4948" s="2" t="s">
        <v>3045</v>
      </c>
      <c r="C4948" s="3">
        <v>0.1275</v>
      </c>
      <c r="D4948" s="3">
        <v>0.255</v>
      </c>
      <c r="E4948" s="3">
        <v>0.38250000000000001</v>
      </c>
      <c r="F4948" s="3">
        <v>0.51</v>
      </c>
      <c r="G4948" s="3">
        <v>0.63749999999999996</v>
      </c>
      <c r="H4948" s="3">
        <v>0.76504999999999956</v>
      </c>
      <c r="I4948" s="3">
        <v>0.89254999999999951</v>
      </c>
      <c r="J4948" s="3">
        <v>1.0200499999999995</v>
      </c>
      <c r="K4948" s="3">
        <v>1.1475499999999994</v>
      </c>
      <c r="L4948" s="3">
        <v>1.2747499999999996</v>
      </c>
    </row>
    <row r="4949" spans="1:12" ht="12.75">
      <c r="A4949" s="2">
        <f t="shared" si="138"/>
        <v>37445</v>
      </c>
      <c r="B4949" s="2" t="s">
        <v>3045</v>
      </c>
      <c r="C4949" s="3">
        <v>0.1275</v>
      </c>
      <c r="D4949" s="3">
        <v>0.255</v>
      </c>
      <c r="E4949" s="3">
        <v>0.38250000000000001</v>
      </c>
      <c r="F4949" s="3">
        <v>0.51</v>
      </c>
      <c r="G4949" s="3">
        <v>0.63749999999999996</v>
      </c>
      <c r="H4949" s="3">
        <v>0.76504999999999956</v>
      </c>
      <c r="I4949" s="3">
        <v>0.89254999999999951</v>
      </c>
      <c r="J4949" s="3">
        <v>1.0200499999999995</v>
      </c>
      <c r="K4949" s="3">
        <v>1.1475499999999994</v>
      </c>
      <c r="L4949" s="3">
        <v>1.2747499999999996</v>
      </c>
    </row>
    <row r="4950" spans="1:12" ht="12.75">
      <c r="A4950" s="2">
        <f t="shared" si="138"/>
        <v>37446</v>
      </c>
      <c r="B4950" s="2" t="s">
        <v>3392</v>
      </c>
      <c r="C4950" s="3">
        <v>0.15262499999999998</v>
      </c>
      <c r="D4950" s="3">
        <v>0.30524999999999997</v>
      </c>
      <c r="E4950" s="3">
        <v>0.45787500000000003</v>
      </c>
      <c r="F4950" s="3">
        <v>0.610425</v>
      </c>
      <c r="G4950" s="3">
        <v>0.76305000000000001</v>
      </c>
      <c r="H4950" s="3">
        <v>0.91567500000000002</v>
      </c>
      <c r="I4950" s="3">
        <v>1.0683</v>
      </c>
      <c r="J4950" s="3">
        <v>1.2209249999999998</v>
      </c>
      <c r="K4950" s="3">
        <v>1.3735499999999998</v>
      </c>
      <c r="L4950" s="3">
        <v>1.5258750000000001</v>
      </c>
    </row>
    <row r="4951" spans="1:12" ht="12.75">
      <c r="A4951" s="2">
        <f t="shared" si="138"/>
        <v>37447</v>
      </c>
      <c r="B4951" s="2" t="s">
        <v>3392</v>
      </c>
      <c r="C4951" s="3">
        <v>0.15262499999999998</v>
      </c>
      <c r="D4951" s="3">
        <v>0.30524999999999997</v>
      </c>
      <c r="E4951" s="3">
        <v>0.45787500000000003</v>
      </c>
      <c r="F4951" s="3">
        <v>0.610425</v>
      </c>
      <c r="G4951" s="3">
        <v>0.76305000000000001</v>
      </c>
      <c r="H4951" s="3">
        <v>0.91567500000000002</v>
      </c>
      <c r="I4951" s="3">
        <v>1.0683</v>
      </c>
      <c r="J4951" s="3">
        <v>1.2209249999999998</v>
      </c>
      <c r="K4951" s="3">
        <v>1.3735499999999998</v>
      </c>
      <c r="L4951" s="3">
        <v>1.5258750000000001</v>
      </c>
    </row>
    <row r="4952" spans="1:12" ht="12.75">
      <c r="A4952" s="2">
        <f t="shared" si="138"/>
        <v>37448</v>
      </c>
      <c r="B4952" s="2" t="s">
        <v>3393</v>
      </c>
      <c r="C4952" s="3">
        <v>0.30809999999999998</v>
      </c>
      <c r="D4952" s="3">
        <v>0.61634999999999995</v>
      </c>
      <c r="E4952" s="3">
        <v>0.92444999999999999</v>
      </c>
      <c r="F4952" s="3">
        <v>1.23255</v>
      </c>
      <c r="G4952" s="3">
        <v>1.5407999999999999</v>
      </c>
      <c r="H4952" s="3">
        <v>1.8489</v>
      </c>
      <c r="I4952" s="3">
        <v>2.1571499999999997</v>
      </c>
      <c r="J4952" s="3">
        <v>2.4652500000000002</v>
      </c>
      <c r="K4952" s="3">
        <v>2.7733499999999998</v>
      </c>
      <c r="L4952" s="3">
        <v>3.0809999999999995</v>
      </c>
    </row>
    <row r="4953" spans="1:12" ht="12.75">
      <c r="A4953" s="2">
        <f t="shared" si="138"/>
        <v>37449</v>
      </c>
      <c r="B4953" s="2" t="s">
        <v>3227</v>
      </c>
      <c r="C4953" s="3">
        <v>4.568571428571435E-2</v>
      </c>
      <c r="D4953" s="3">
        <v>9.1392857142857109E-2</v>
      </c>
      <c r="E4953" s="3">
        <v>0.13707857142857147</v>
      </c>
      <c r="F4953" s="3">
        <v>0.18276428571428549</v>
      </c>
      <c r="G4953" s="3">
        <v>0.22844999999999999</v>
      </c>
      <c r="H4953" s="3">
        <v>0.27415714285714349</v>
      </c>
      <c r="I4953" s="3">
        <v>0.31984285714285648</v>
      </c>
      <c r="J4953" s="3">
        <v>0.36552857142857098</v>
      </c>
      <c r="K4953" s="3">
        <v>0.41123571428571448</v>
      </c>
      <c r="L4953" s="3">
        <v>0.45687857142857102</v>
      </c>
    </row>
    <row r="4954" spans="1:12" ht="12.75">
      <c r="A4954" s="2">
        <f t="shared" si="138"/>
        <v>37450</v>
      </c>
      <c r="B4954" s="2" t="s">
        <v>3227</v>
      </c>
      <c r="C4954" s="3">
        <v>4.568571428571435E-2</v>
      </c>
      <c r="D4954" s="3">
        <v>9.1392857142857109E-2</v>
      </c>
      <c r="E4954" s="3">
        <v>0.13707857142857147</v>
      </c>
      <c r="F4954" s="3">
        <v>0.18276428571428549</v>
      </c>
      <c r="G4954" s="3">
        <v>0.22844999999999999</v>
      </c>
      <c r="H4954" s="3">
        <v>0.27415714285714349</v>
      </c>
      <c r="I4954" s="3">
        <v>0.31984285714285648</v>
      </c>
      <c r="J4954" s="3">
        <v>0.36552857142857098</v>
      </c>
      <c r="K4954" s="3">
        <v>0.41123571428571448</v>
      </c>
      <c r="L4954" s="3">
        <v>0.45687857142857102</v>
      </c>
    </row>
    <row r="4955" spans="1:12" ht="12.75">
      <c r="A4955" s="2">
        <f t="shared" si="138"/>
        <v>37451</v>
      </c>
      <c r="B4955" s="2" t="s">
        <v>3227</v>
      </c>
      <c r="C4955" s="3">
        <v>4.568571428571435E-2</v>
      </c>
      <c r="D4955" s="3">
        <v>9.1392857142857109E-2</v>
      </c>
      <c r="E4955" s="3">
        <v>0.13707857142857147</v>
      </c>
      <c r="F4955" s="3">
        <v>0.18276428571428549</v>
      </c>
      <c r="G4955" s="3">
        <v>0.22844999999999999</v>
      </c>
      <c r="H4955" s="3">
        <v>0.27415714285714349</v>
      </c>
      <c r="I4955" s="3">
        <v>0.31984285714285648</v>
      </c>
      <c r="J4955" s="3">
        <v>0.36552857142857098</v>
      </c>
      <c r="K4955" s="3">
        <v>0.41123571428571448</v>
      </c>
      <c r="L4955" s="3">
        <v>0.45687857142857102</v>
      </c>
    </row>
    <row r="4956" spans="1:12" ht="12.75">
      <c r="A4956" s="2">
        <f t="shared" si="138"/>
        <v>37452</v>
      </c>
      <c r="B4956" s="2" t="s">
        <v>3227</v>
      </c>
      <c r="C4956" s="3">
        <v>4.568571428571435E-2</v>
      </c>
      <c r="D4956" s="3">
        <v>9.1392857142857109E-2</v>
      </c>
      <c r="E4956" s="3">
        <v>0.13707857142857147</v>
      </c>
      <c r="F4956" s="3">
        <v>0.18276428571428549</v>
      </c>
      <c r="G4956" s="3">
        <v>0.22844999999999999</v>
      </c>
      <c r="H4956" s="3">
        <v>0.27415714285714349</v>
      </c>
      <c r="I4956" s="3">
        <v>0.31984285714285648</v>
      </c>
      <c r="J4956" s="3">
        <v>0.36552857142857098</v>
      </c>
      <c r="K4956" s="3">
        <v>0.41123571428571448</v>
      </c>
      <c r="L4956" s="3">
        <v>0.45687857142857102</v>
      </c>
    </row>
    <row r="4957" spans="1:12" ht="12.75">
      <c r="A4957" s="2">
        <f t="shared" si="138"/>
        <v>37453</v>
      </c>
      <c r="B4957" s="2" t="s">
        <v>3227</v>
      </c>
      <c r="C4957" s="3">
        <v>4.568571428571435E-2</v>
      </c>
      <c r="D4957" s="3">
        <v>9.1392857142857109E-2</v>
      </c>
      <c r="E4957" s="3">
        <v>0.13707857142857147</v>
      </c>
      <c r="F4957" s="3">
        <v>0.18276428571428549</v>
      </c>
      <c r="G4957" s="3">
        <v>0.22844999999999999</v>
      </c>
      <c r="H4957" s="3">
        <v>0.27415714285714349</v>
      </c>
      <c r="I4957" s="3">
        <v>0.31984285714285648</v>
      </c>
      <c r="J4957" s="3">
        <v>0.36552857142857098</v>
      </c>
      <c r="K4957" s="3">
        <v>0.41123571428571448</v>
      </c>
      <c r="L4957" s="3">
        <v>0.45687857142857102</v>
      </c>
    </row>
    <row r="4958" spans="1:12" ht="12.75">
      <c r="A4958" s="2">
        <f t="shared" ref="A4958:A5021" si="139">A4957+1</f>
        <v>37454</v>
      </c>
      <c r="B4958" s="2" t="s">
        <v>3227</v>
      </c>
      <c r="C4958" s="3">
        <v>4.568571428571435E-2</v>
      </c>
      <c r="D4958" s="3">
        <v>9.1392857142857109E-2</v>
      </c>
      <c r="E4958" s="3">
        <v>0.13707857142857147</v>
      </c>
      <c r="F4958" s="3">
        <v>0.18276428571428549</v>
      </c>
      <c r="G4958" s="3">
        <v>0.22844999999999999</v>
      </c>
      <c r="H4958" s="3">
        <v>0.27415714285714349</v>
      </c>
      <c r="I4958" s="3">
        <v>0.31984285714285648</v>
      </c>
      <c r="J4958" s="3">
        <v>0.36552857142857098</v>
      </c>
      <c r="K4958" s="3">
        <v>0.41123571428571448</v>
      </c>
      <c r="L4958" s="3">
        <v>0.45687857142857102</v>
      </c>
    </row>
    <row r="4959" spans="1:12" ht="12.75">
      <c r="A4959" s="2">
        <f t="shared" si="139"/>
        <v>37455</v>
      </c>
      <c r="B4959" s="2" t="s">
        <v>3227</v>
      </c>
      <c r="C4959" s="3">
        <v>4.568571428571435E-2</v>
      </c>
      <c r="D4959" s="3">
        <v>9.1392857142857109E-2</v>
      </c>
      <c r="E4959" s="3">
        <v>0.13707857142857147</v>
      </c>
      <c r="F4959" s="3">
        <v>0.18276428571428549</v>
      </c>
      <c r="G4959" s="3">
        <v>0.22844999999999999</v>
      </c>
      <c r="H4959" s="3">
        <v>0.27415714285714349</v>
      </c>
      <c r="I4959" s="3">
        <v>0.31984285714285648</v>
      </c>
      <c r="J4959" s="3">
        <v>0.36552857142857098</v>
      </c>
      <c r="K4959" s="3">
        <v>0.41123571428571448</v>
      </c>
      <c r="L4959" s="3">
        <v>0.45687857142857102</v>
      </c>
    </row>
    <row r="4960" spans="1:12" ht="12.75">
      <c r="A4960" s="2">
        <f t="shared" si="139"/>
        <v>37456</v>
      </c>
      <c r="B4960" s="2" t="s">
        <v>3252</v>
      </c>
      <c r="C4960" s="3">
        <v>0.27315</v>
      </c>
      <c r="D4960" s="3">
        <v>0.54614999999999991</v>
      </c>
      <c r="E4960" s="3">
        <v>0.81930000000000003</v>
      </c>
      <c r="F4960" s="3">
        <v>1.0922999999999998</v>
      </c>
      <c r="G4960" s="3">
        <v>1.3654500000000001</v>
      </c>
      <c r="H4960" s="3">
        <v>1.6384500000000002</v>
      </c>
      <c r="I4960" s="3">
        <v>1.9116</v>
      </c>
      <c r="J4960" s="3">
        <v>2.1847499999999997</v>
      </c>
      <c r="K4960" s="3">
        <v>2.4577499999999999</v>
      </c>
      <c r="L4960" s="3">
        <v>2.7313499999999999</v>
      </c>
    </row>
    <row r="4961" spans="1:12" ht="12.75">
      <c r="A4961" s="2">
        <f t="shared" si="139"/>
        <v>37457</v>
      </c>
      <c r="B4961" s="2" t="s">
        <v>2080</v>
      </c>
      <c r="C4961" s="3">
        <v>0.24690000000000001</v>
      </c>
      <c r="D4961" s="3">
        <v>0.49395</v>
      </c>
      <c r="E4961" s="3">
        <v>0.74085000000000001</v>
      </c>
      <c r="F4961" s="3">
        <v>0.98774999999999991</v>
      </c>
      <c r="G4961" s="3">
        <v>1.23465</v>
      </c>
      <c r="H4961" s="3">
        <v>1.4817</v>
      </c>
      <c r="I4961" s="3">
        <v>1.7286000000000001</v>
      </c>
      <c r="J4961" s="3">
        <v>1.9754999999999998</v>
      </c>
      <c r="K4961" s="3">
        <v>2.22255</v>
      </c>
      <c r="L4961" s="3">
        <v>2.46915</v>
      </c>
    </row>
    <row r="4962" spans="1:12" ht="12.75">
      <c r="A4962" s="2">
        <f t="shared" si="139"/>
        <v>37458</v>
      </c>
      <c r="B4962" s="2" t="s">
        <v>3394</v>
      </c>
      <c r="C4962" s="3">
        <v>0.22919999999999999</v>
      </c>
      <c r="D4962" s="3">
        <v>0.45855000000000001</v>
      </c>
      <c r="E4962" s="3">
        <v>0.68775000000000008</v>
      </c>
      <c r="F4962" s="3">
        <v>0.91694999999999993</v>
      </c>
      <c r="G4962" s="3">
        <v>1.1463000000000001</v>
      </c>
      <c r="H4962" s="3">
        <v>1.3755000000000002</v>
      </c>
      <c r="I4962" s="3">
        <v>1.6047000000000002</v>
      </c>
      <c r="J4962" s="3">
        <v>1.83405</v>
      </c>
      <c r="K4962" s="3">
        <v>2.06325</v>
      </c>
      <c r="L4962" s="3">
        <v>2.2931999999999997</v>
      </c>
    </row>
    <row r="4963" spans="1:12" ht="12.75">
      <c r="A4963" s="2">
        <f t="shared" si="139"/>
        <v>37459</v>
      </c>
      <c r="B4963" s="2" t="s">
        <v>3395</v>
      </c>
      <c r="C4963" s="3">
        <v>0.18989999999999999</v>
      </c>
      <c r="D4963" s="3">
        <v>0.37995000000000001</v>
      </c>
      <c r="E4963" s="3">
        <v>0.56984999999999997</v>
      </c>
      <c r="F4963" s="3">
        <v>0.75990000000000002</v>
      </c>
      <c r="G4963" s="3">
        <v>0.94979999999999998</v>
      </c>
      <c r="H4963" s="3">
        <v>1.1396999999999999</v>
      </c>
      <c r="I4963" s="3">
        <v>1.32975</v>
      </c>
      <c r="J4963" s="3">
        <v>1.5196499999999999</v>
      </c>
      <c r="K4963" s="3">
        <v>1.7095499999999999</v>
      </c>
      <c r="L4963" s="3">
        <v>1.8987000000000001</v>
      </c>
    </row>
    <row r="4964" spans="1:12" ht="12.75">
      <c r="A4964" s="2">
        <f t="shared" si="139"/>
        <v>37460</v>
      </c>
      <c r="B4964" s="2" t="s">
        <v>3396</v>
      </c>
      <c r="C4964" s="3">
        <v>8.7375000000000008E-2</v>
      </c>
      <c r="D4964" s="3">
        <v>0.174675</v>
      </c>
      <c r="E4964" s="3">
        <v>0.26205000000000001</v>
      </c>
      <c r="F4964" s="3">
        <v>0.34942499999999999</v>
      </c>
      <c r="G4964" s="3">
        <v>0.43672500000000003</v>
      </c>
      <c r="H4964" s="3">
        <v>0.52410000000000001</v>
      </c>
      <c r="I4964" s="3">
        <v>0.61140000000000005</v>
      </c>
      <c r="J4964" s="3">
        <v>0.69877499999999992</v>
      </c>
      <c r="K4964" s="3">
        <v>0.78615000000000002</v>
      </c>
      <c r="L4964" s="3">
        <v>0.87307499999999993</v>
      </c>
    </row>
    <row r="4965" spans="1:12" ht="12.75">
      <c r="A4965" s="2">
        <f t="shared" si="139"/>
        <v>37461</v>
      </c>
      <c r="B4965" s="2" t="s">
        <v>3396</v>
      </c>
      <c r="C4965" s="3">
        <v>8.7375000000000008E-2</v>
      </c>
      <c r="D4965" s="3">
        <v>0.174675</v>
      </c>
      <c r="E4965" s="3">
        <v>0.26205000000000001</v>
      </c>
      <c r="F4965" s="3">
        <v>0.34942499999999999</v>
      </c>
      <c r="G4965" s="3">
        <v>0.43672500000000003</v>
      </c>
      <c r="H4965" s="3">
        <v>0.52410000000000001</v>
      </c>
      <c r="I4965" s="3">
        <v>0.61140000000000005</v>
      </c>
      <c r="J4965" s="3">
        <v>0.69877499999999992</v>
      </c>
      <c r="K4965" s="3">
        <v>0.78615000000000002</v>
      </c>
      <c r="L4965" s="3">
        <v>0.87307499999999993</v>
      </c>
    </row>
    <row r="4966" spans="1:12" ht="38.25">
      <c r="A4966" s="2">
        <f t="shared" si="139"/>
        <v>37462</v>
      </c>
      <c r="B4966" s="2" t="s">
        <v>3397</v>
      </c>
      <c r="C4966" s="3">
        <v>5.4799999999999946E-2</v>
      </c>
      <c r="D4966" s="3">
        <v>0.10965</v>
      </c>
      <c r="E4966" s="3">
        <v>0.16444999999999949</v>
      </c>
      <c r="F4966" s="3">
        <v>0.21929999999999999</v>
      </c>
      <c r="G4966" s="3">
        <v>0.27409999999999951</v>
      </c>
      <c r="H4966" s="3">
        <v>0.32894999999999996</v>
      </c>
      <c r="I4966" s="3">
        <v>0.38374999999999954</v>
      </c>
      <c r="J4966" s="3">
        <v>0.43859999999999999</v>
      </c>
      <c r="K4966" s="3">
        <v>0.49339999999999951</v>
      </c>
      <c r="L4966" s="3">
        <v>0.54814999999999947</v>
      </c>
    </row>
    <row r="4967" spans="1:12" ht="38.25">
      <c r="A4967" s="2">
        <f t="shared" si="139"/>
        <v>37463</v>
      </c>
      <c r="B4967" s="2" t="s">
        <v>3397</v>
      </c>
      <c r="C4967" s="3">
        <v>5.4799999999999946E-2</v>
      </c>
      <c r="D4967" s="3">
        <v>0.10965</v>
      </c>
      <c r="E4967" s="3">
        <v>0.16444999999999949</v>
      </c>
      <c r="F4967" s="3">
        <v>0.21929999999999999</v>
      </c>
      <c r="G4967" s="3">
        <v>0.27409999999999951</v>
      </c>
      <c r="H4967" s="3">
        <v>0.32894999999999996</v>
      </c>
      <c r="I4967" s="3">
        <v>0.38374999999999954</v>
      </c>
      <c r="J4967" s="3">
        <v>0.43859999999999999</v>
      </c>
      <c r="K4967" s="3">
        <v>0.49339999999999951</v>
      </c>
      <c r="L4967" s="3">
        <v>0.54814999999999947</v>
      </c>
    </row>
    <row r="4968" spans="1:12" ht="38.25">
      <c r="A4968" s="2">
        <f t="shared" si="139"/>
        <v>37464</v>
      </c>
      <c r="B4968" s="2" t="s">
        <v>3397</v>
      </c>
      <c r="C4968" s="3">
        <v>5.4799999999999946E-2</v>
      </c>
      <c r="D4968" s="3">
        <v>0.10965</v>
      </c>
      <c r="E4968" s="3">
        <v>0.16444999999999949</v>
      </c>
      <c r="F4968" s="3">
        <v>0.21929999999999999</v>
      </c>
      <c r="G4968" s="3">
        <v>0.27409999999999951</v>
      </c>
      <c r="H4968" s="3">
        <v>0.32894999999999996</v>
      </c>
      <c r="I4968" s="3">
        <v>0.38374999999999954</v>
      </c>
      <c r="J4968" s="3">
        <v>0.43859999999999999</v>
      </c>
      <c r="K4968" s="3">
        <v>0.49339999999999951</v>
      </c>
      <c r="L4968" s="3">
        <v>0.54814999999999947</v>
      </c>
    </row>
    <row r="4969" spans="1:12" ht="12.75">
      <c r="A4969" s="2">
        <f t="shared" si="139"/>
        <v>37465</v>
      </c>
      <c r="B4969" s="2" t="s">
        <v>3261</v>
      </c>
      <c r="C4969" s="3">
        <v>0.15645000000000001</v>
      </c>
      <c r="D4969" s="3">
        <v>0.31304999999999999</v>
      </c>
      <c r="E4969" s="3">
        <v>0.46950000000000003</v>
      </c>
      <c r="F4969" s="3">
        <v>0.62609999999999999</v>
      </c>
      <c r="G4969" s="3">
        <v>0.78255000000000008</v>
      </c>
      <c r="H4969" s="3">
        <v>0.93900000000000006</v>
      </c>
      <c r="I4969" s="3">
        <v>1.0956000000000001</v>
      </c>
      <c r="J4969" s="3">
        <v>1.2520500000000001</v>
      </c>
      <c r="K4969" s="3">
        <v>1.4086500000000002</v>
      </c>
      <c r="L4969" s="3">
        <v>1.5657000000000001</v>
      </c>
    </row>
    <row r="4970" spans="1:12" ht="12.75">
      <c r="A4970" s="2">
        <f t="shared" si="139"/>
        <v>37466</v>
      </c>
      <c r="B4970" s="2" t="s">
        <v>3398</v>
      </c>
      <c r="C4970" s="3">
        <v>5.2300000000000048E-2</v>
      </c>
      <c r="D4970" s="3">
        <v>0.10455</v>
      </c>
      <c r="E4970" s="3">
        <v>0.15685000000000049</v>
      </c>
      <c r="F4970" s="3">
        <v>0.20910000000000001</v>
      </c>
      <c r="G4970" s="3">
        <v>0.26140000000000047</v>
      </c>
      <c r="H4970" s="3">
        <v>0.31364999999999998</v>
      </c>
      <c r="I4970" s="3">
        <v>0.3659500000000005</v>
      </c>
      <c r="J4970" s="3">
        <v>0.41824999999999946</v>
      </c>
      <c r="K4970" s="3">
        <v>0.47050000000000047</v>
      </c>
      <c r="L4970" s="3">
        <v>0.52294999999999958</v>
      </c>
    </row>
    <row r="4971" spans="1:12" ht="12.75">
      <c r="A4971" s="2">
        <f t="shared" si="139"/>
        <v>37467</v>
      </c>
      <c r="B4971" s="2" t="s">
        <v>3398</v>
      </c>
      <c r="C4971" s="3">
        <v>5.2300000000000048E-2</v>
      </c>
      <c r="D4971" s="3">
        <v>0.10455</v>
      </c>
      <c r="E4971" s="3">
        <v>0.15685000000000049</v>
      </c>
      <c r="F4971" s="3">
        <v>0.20910000000000001</v>
      </c>
      <c r="G4971" s="3">
        <v>0.26140000000000047</v>
      </c>
      <c r="H4971" s="3">
        <v>0.31364999999999998</v>
      </c>
      <c r="I4971" s="3">
        <v>0.3659500000000005</v>
      </c>
      <c r="J4971" s="3">
        <v>0.41824999999999946</v>
      </c>
      <c r="K4971" s="3">
        <v>0.47050000000000047</v>
      </c>
      <c r="L4971" s="3">
        <v>0.52294999999999958</v>
      </c>
    </row>
    <row r="4972" spans="1:12" ht="12.75">
      <c r="A4972" s="2">
        <f t="shared" si="139"/>
        <v>37468</v>
      </c>
      <c r="B4972" s="2" t="s">
        <v>3398</v>
      </c>
      <c r="C4972" s="3">
        <v>5.2300000000000048E-2</v>
      </c>
      <c r="D4972" s="3">
        <v>0.10455</v>
      </c>
      <c r="E4972" s="3">
        <v>0.15685000000000049</v>
      </c>
      <c r="F4972" s="3">
        <v>0.20910000000000001</v>
      </c>
      <c r="G4972" s="3">
        <v>0.26140000000000047</v>
      </c>
      <c r="H4972" s="3">
        <v>0.31364999999999998</v>
      </c>
      <c r="I4972" s="3">
        <v>0.3659500000000005</v>
      </c>
      <c r="J4972" s="3">
        <v>0.41824999999999946</v>
      </c>
      <c r="K4972" s="3">
        <v>0.47050000000000047</v>
      </c>
      <c r="L4972" s="3">
        <v>0.52294999999999958</v>
      </c>
    </row>
    <row r="4973" spans="1:12" ht="12.75">
      <c r="A4973" s="2">
        <f t="shared" si="139"/>
        <v>37469</v>
      </c>
      <c r="B4973" s="2" t="s">
        <v>3399</v>
      </c>
      <c r="C4973" s="3">
        <v>0.14369999999999999</v>
      </c>
      <c r="D4973" s="3">
        <v>0.28739999999999999</v>
      </c>
      <c r="E4973" s="3">
        <v>0.43109999999999998</v>
      </c>
      <c r="F4973" s="3">
        <v>0.57479999999999998</v>
      </c>
      <c r="G4973" s="3">
        <v>0.71849999999999992</v>
      </c>
      <c r="H4973" s="3">
        <v>0.86204999999999998</v>
      </c>
      <c r="I4973" s="3">
        <v>1.0057499999999999</v>
      </c>
      <c r="J4973" s="3">
        <v>1.1494499999999999</v>
      </c>
      <c r="K4973" s="3">
        <v>1.29315</v>
      </c>
      <c r="L4973" s="3">
        <v>1.43685</v>
      </c>
    </row>
    <row r="4974" spans="1:12" ht="12.75">
      <c r="A4974" s="2">
        <f t="shared" si="139"/>
        <v>37470</v>
      </c>
      <c r="B4974" s="2" t="s">
        <v>3400</v>
      </c>
      <c r="C4974" s="3">
        <v>4.7449999999999951E-2</v>
      </c>
      <c r="D4974" s="3">
        <v>9.490000000000004E-2</v>
      </c>
      <c r="E4974" s="3">
        <v>0.14239999999999994</v>
      </c>
      <c r="F4974" s="3">
        <v>0.18985000000000049</v>
      </c>
      <c r="G4974" s="3">
        <v>0.23730000000000001</v>
      </c>
      <c r="H4974" s="3">
        <v>0.2847499999999995</v>
      </c>
      <c r="I4974" s="3">
        <v>0.33224999999999999</v>
      </c>
      <c r="J4974" s="3">
        <v>0.37969999999999948</v>
      </c>
      <c r="K4974" s="3">
        <v>0.42715000000000047</v>
      </c>
      <c r="L4974" s="3">
        <v>0.47449999999999953</v>
      </c>
    </row>
    <row r="4975" spans="1:12" ht="12.75">
      <c r="A4975" s="2">
        <f t="shared" si="139"/>
        <v>37471</v>
      </c>
      <c r="B4975" s="2" t="s">
        <v>3400</v>
      </c>
      <c r="C4975" s="3">
        <v>4.7449999999999951E-2</v>
      </c>
      <c r="D4975" s="3">
        <v>9.490000000000004E-2</v>
      </c>
      <c r="E4975" s="3">
        <v>0.14239999999999994</v>
      </c>
      <c r="F4975" s="3">
        <v>0.18985000000000049</v>
      </c>
      <c r="G4975" s="3">
        <v>0.23730000000000001</v>
      </c>
      <c r="H4975" s="3">
        <v>0.2847499999999995</v>
      </c>
      <c r="I4975" s="3">
        <v>0.33224999999999999</v>
      </c>
      <c r="J4975" s="3">
        <v>0.37969999999999948</v>
      </c>
      <c r="K4975" s="3">
        <v>0.42715000000000047</v>
      </c>
      <c r="L4975" s="3">
        <v>0.47449999999999953</v>
      </c>
    </row>
    <row r="4976" spans="1:12" ht="12.75">
      <c r="A4976" s="2">
        <f t="shared" si="139"/>
        <v>37472</v>
      </c>
      <c r="B4976" s="2" t="s">
        <v>3400</v>
      </c>
      <c r="C4976" s="3">
        <v>4.7449999999999951E-2</v>
      </c>
      <c r="D4976" s="3">
        <v>9.490000000000004E-2</v>
      </c>
      <c r="E4976" s="3">
        <v>0.14239999999999994</v>
      </c>
      <c r="F4976" s="3">
        <v>0.18985000000000049</v>
      </c>
      <c r="G4976" s="3">
        <v>0.23730000000000001</v>
      </c>
      <c r="H4976" s="3">
        <v>0.2847499999999995</v>
      </c>
      <c r="I4976" s="3">
        <v>0.33224999999999999</v>
      </c>
      <c r="J4976" s="3">
        <v>0.37969999999999948</v>
      </c>
      <c r="K4976" s="3">
        <v>0.42715000000000047</v>
      </c>
      <c r="L4976" s="3">
        <v>0.47449999999999953</v>
      </c>
    </row>
    <row r="4977" spans="1:12" ht="12.75">
      <c r="A4977" s="2">
        <f t="shared" si="139"/>
        <v>37473</v>
      </c>
      <c r="B4977" s="2" t="s">
        <v>3401</v>
      </c>
      <c r="C4977" s="3">
        <v>0.13785</v>
      </c>
      <c r="D4977" s="3">
        <v>0.2757</v>
      </c>
      <c r="E4977" s="3">
        <v>0.41354999999999997</v>
      </c>
      <c r="F4977" s="3">
        <v>0.5514</v>
      </c>
      <c r="G4977" s="3">
        <v>0.68925000000000003</v>
      </c>
      <c r="H4977" s="3">
        <v>0.82709999999999995</v>
      </c>
      <c r="I4977" s="3">
        <v>0.96494999999999997</v>
      </c>
      <c r="J4977" s="3">
        <v>1.1028</v>
      </c>
      <c r="K4977" s="3">
        <v>1.2404999999999999</v>
      </c>
      <c r="L4977" s="3">
        <v>1.3788</v>
      </c>
    </row>
    <row r="4978" spans="1:12" ht="12.75">
      <c r="A4978" s="2">
        <f t="shared" si="139"/>
        <v>37474</v>
      </c>
      <c r="B4978" s="2" t="s">
        <v>3402</v>
      </c>
      <c r="C4978" s="3">
        <v>0.14024999999999999</v>
      </c>
      <c r="D4978" s="3">
        <v>0.28049999999999997</v>
      </c>
      <c r="E4978" s="3">
        <v>0.42090000000000005</v>
      </c>
      <c r="F4978" s="3">
        <v>0.56115000000000004</v>
      </c>
      <c r="G4978" s="3">
        <v>0.70140000000000002</v>
      </c>
      <c r="H4978" s="3">
        <v>0.84165000000000001</v>
      </c>
      <c r="I4978" s="3">
        <v>0.9819</v>
      </c>
      <c r="J4978" s="3">
        <v>1.12215</v>
      </c>
      <c r="K4978" s="3">
        <v>1.2625500000000001</v>
      </c>
      <c r="L4978" s="3">
        <v>1.4028</v>
      </c>
    </row>
    <row r="4979" spans="1:12" ht="12.75">
      <c r="A4979" s="2">
        <f t="shared" si="139"/>
        <v>37475</v>
      </c>
      <c r="B4979" s="2" t="s">
        <v>3252</v>
      </c>
      <c r="C4979" s="3">
        <v>0.11234999999999999</v>
      </c>
      <c r="D4979" s="3">
        <v>0.22469999999999998</v>
      </c>
      <c r="E4979" s="3">
        <v>0.33705000000000002</v>
      </c>
      <c r="F4979" s="3">
        <v>0.44939999999999997</v>
      </c>
      <c r="G4979" s="3">
        <v>0.56174999999999997</v>
      </c>
      <c r="H4979" s="3">
        <v>0.67410000000000003</v>
      </c>
      <c r="I4979" s="3">
        <v>0.78644999999999998</v>
      </c>
      <c r="J4979" s="3">
        <v>0.89879999999999993</v>
      </c>
      <c r="K4979" s="3">
        <v>1.01115</v>
      </c>
      <c r="L4979" s="3">
        <v>1.1234999999999999</v>
      </c>
    </row>
    <row r="4980" spans="1:12" ht="12.75">
      <c r="A4980" s="2">
        <f t="shared" si="139"/>
        <v>37476</v>
      </c>
      <c r="B4980" s="2" t="s">
        <v>3403</v>
      </c>
      <c r="C4980" s="3">
        <v>9.9299999999999999E-2</v>
      </c>
      <c r="D4980" s="3">
        <v>0.19875000000000001</v>
      </c>
      <c r="E4980" s="3">
        <v>0.29804999999999998</v>
      </c>
      <c r="F4980" s="3">
        <v>0.39750000000000002</v>
      </c>
      <c r="G4980" s="3">
        <v>0.49680000000000002</v>
      </c>
      <c r="H4980" s="3">
        <v>0.59609999999999996</v>
      </c>
      <c r="I4980" s="3">
        <v>0.69555</v>
      </c>
      <c r="J4980" s="3">
        <v>0.79485000000000006</v>
      </c>
      <c r="K4980" s="3">
        <v>0.89429999999999987</v>
      </c>
      <c r="L4980" s="3">
        <v>0.99330000000000007</v>
      </c>
    </row>
    <row r="4981" spans="1:12" ht="12.75">
      <c r="A4981" s="2">
        <f t="shared" si="139"/>
        <v>37477</v>
      </c>
      <c r="B4981" s="2" t="s">
        <v>3224</v>
      </c>
      <c r="C4981" s="3">
        <v>0.10589999999999999</v>
      </c>
      <c r="D4981" s="3">
        <v>0.21165</v>
      </c>
      <c r="E4981" s="3">
        <v>0.31755</v>
      </c>
      <c r="F4981" s="3">
        <v>0.42344999999999999</v>
      </c>
      <c r="G4981" s="3">
        <v>0.52934999999999999</v>
      </c>
      <c r="H4981" s="3">
        <v>0.6351</v>
      </c>
      <c r="I4981" s="3">
        <v>0.74099999999999999</v>
      </c>
      <c r="J4981" s="3">
        <v>0.84689999999999999</v>
      </c>
      <c r="K4981" s="3">
        <v>0.95265</v>
      </c>
      <c r="L4981" s="3">
        <v>1.0588500000000001</v>
      </c>
    </row>
    <row r="4982" spans="1:12" ht="12.75">
      <c r="A4982" s="2">
        <f t="shared" si="139"/>
        <v>37478</v>
      </c>
      <c r="B4982" s="2" t="s">
        <v>3404</v>
      </c>
      <c r="C4982" s="3">
        <v>4.7625000000000001E-2</v>
      </c>
      <c r="D4982" s="3">
        <v>9.5324999999999993E-2</v>
      </c>
      <c r="E4982" s="3">
        <v>0.14294999999999999</v>
      </c>
      <c r="F4982" s="3">
        <v>0.19057499999999999</v>
      </c>
      <c r="G4982" s="3">
        <v>0.23827499999999999</v>
      </c>
      <c r="H4982" s="3">
        <v>0.28589999999999999</v>
      </c>
      <c r="I4982" s="3">
        <v>0.33352499999999996</v>
      </c>
      <c r="J4982" s="3">
        <v>0.38122499999999998</v>
      </c>
      <c r="K4982" s="3">
        <v>0.42884999999999995</v>
      </c>
      <c r="L4982" s="3">
        <v>0.47610000000000002</v>
      </c>
    </row>
    <row r="4983" spans="1:12" ht="12.75">
      <c r="A4983" s="2">
        <f t="shared" si="139"/>
        <v>37479</v>
      </c>
      <c r="B4983" s="2" t="s">
        <v>3404</v>
      </c>
      <c r="C4983" s="3">
        <v>4.7625000000000001E-2</v>
      </c>
      <c r="D4983" s="3">
        <v>9.5324999999999993E-2</v>
      </c>
      <c r="E4983" s="3">
        <v>0.14294999999999999</v>
      </c>
      <c r="F4983" s="3">
        <v>0.19057499999999999</v>
      </c>
      <c r="G4983" s="3">
        <v>0.23827499999999999</v>
      </c>
      <c r="H4983" s="3">
        <v>0.28589999999999999</v>
      </c>
      <c r="I4983" s="3">
        <v>0.33352499999999996</v>
      </c>
      <c r="J4983" s="3">
        <v>0.38122499999999998</v>
      </c>
      <c r="K4983" s="3">
        <v>0.42884999999999995</v>
      </c>
      <c r="L4983" s="3">
        <v>0.47610000000000002</v>
      </c>
    </row>
    <row r="4984" spans="1:12" ht="12.75">
      <c r="A4984" s="2">
        <f t="shared" si="139"/>
        <v>37480</v>
      </c>
      <c r="B4984" s="2" t="s">
        <v>3405</v>
      </c>
      <c r="C4984" s="3">
        <v>9.7349999999999992E-2</v>
      </c>
      <c r="D4984" s="3">
        <v>0.19484999999999997</v>
      </c>
      <c r="E4984" s="3">
        <v>0.29220000000000002</v>
      </c>
      <c r="F4984" s="3">
        <v>0.38969999999999994</v>
      </c>
      <c r="G4984" s="3">
        <v>0.48704999999999998</v>
      </c>
      <c r="H4984" s="3">
        <v>0.58455000000000001</v>
      </c>
      <c r="I4984" s="3">
        <v>0.68189999999999995</v>
      </c>
      <c r="J4984" s="3">
        <v>0.77925</v>
      </c>
      <c r="K4984" s="3">
        <v>0.87675000000000003</v>
      </c>
      <c r="L4984" s="3">
        <v>0.97350000000000003</v>
      </c>
    </row>
    <row r="4985" spans="1:12" ht="12.75">
      <c r="A4985" s="2">
        <f t="shared" si="139"/>
        <v>37481</v>
      </c>
      <c r="B4985" s="2" t="s">
        <v>3406</v>
      </c>
      <c r="C4985" s="3">
        <v>9.8099999999999993E-2</v>
      </c>
      <c r="D4985" s="3">
        <v>0.19619999999999999</v>
      </c>
      <c r="E4985" s="3">
        <v>0.29415000000000002</v>
      </c>
      <c r="F4985" s="3">
        <v>0.39224999999999999</v>
      </c>
      <c r="G4985" s="3">
        <v>0.49035000000000006</v>
      </c>
      <c r="H4985" s="3">
        <v>0.58844999999999992</v>
      </c>
      <c r="I4985" s="3">
        <v>0.68640000000000001</v>
      </c>
      <c r="J4985" s="3">
        <v>0.78449999999999998</v>
      </c>
      <c r="K4985" s="3">
        <v>0.88260000000000005</v>
      </c>
      <c r="L4985" s="3">
        <v>0.98024999999999995</v>
      </c>
    </row>
    <row r="4986" spans="1:12" ht="12.75">
      <c r="A4986" s="2">
        <f t="shared" si="139"/>
        <v>37482</v>
      </c>
      <c r="B4986" s="2" t="s">
        <v>3407</v>
      </c>
      <c r="C4986" s="3">
        <v>0.11099999999999999</v>
      </c>
      <c r="D4986" s="3">
        <v>0.22215000000000001</v>
      </c>
      <c r="E4986" s="3">
        <v>0.33315</v>
      </c>
      <c r="F4986" s="3">
        <v>0.44414999999999993</v>
      </c>
      <c r="G4986" s="3">
        <v>0.5552999999999999</v>
      </c>
      <c r="H4986" s="3">
        <v>0.6663</v>
      </c>
      <c r="I4986" s="3">
        <v>0.77729999999999999</v>
      </c>
      <c r="J4986" s="3">
        <v>0.88845000000000007</v>
      </c>
      <c r="K4986" s="3">
        <v>0.99944999999999995</v>
      </c>
      <c r="L4986" s="3">
        <v>1.1104499999999999</v>
      </c>
    </row>
    <row r="4987" spans="1:12" ht="12.75">
      <c r="A4987" s="2">
        <f t="shared" si="139"/>
        <v>37483</v>
      </c>
      <c r="B4987" s="2" t="s">
        <v>3408</v>
      </c>
      <c r="C4987" s="3">
        <v>9.1350000000000001E-2</v>
      </c>
      <c r="D4987" s="3">
        <v>0.18284999999999998</v>
      </c>
      <c r="E4987" s="3">
        <v>0.2742</v>
      </c>
      <c r="F4987" s="3">
        <v>0.36569999999999997</v>
      </c>
      <c r="G4987" s="3">
        <v>0.45705000000000007</v>
      </c>
      <c r="H4987" s="3">
        <v>0.5484</v>
      </c>
      <c r="I4987" s="3">
        <v>0.63989999999999991</v>
      </c>
      <c r="J4987" s="3">
        <v>0.73124999999999996</v>
      </c>
      <c r="K4987" s="3">
        <v>0.8226</v>
      </c>
      <c r="L4987" s="3">
        <v>0.91394999999999993</v>
      </c>
    </row>
    <row r="4988" spans="1:12" ht="12.75">
      <c r="A4988" s="2">
        <f t="shared" si="139"/>
        <v>37484</v>
      </c>
      <c r="B4988" s="2" t="s">
        <v>3409</v>
      </c>
      <c r="C4988" s="3">
        <v>9.2700000000000005E-2</v>
      </c>
      <c r="D4988" s="3">
        <v>0.18540000000000001</v>
      </c>
      <c r="E4988" s="3">
        <v>0.27810000000000001</v>
      </c>
      <c r="F4988" s="3">
        <v>0.37080000000000002</v>
      </c>
      <c r="G4988" s="3">
        <v>0.46350000000000002</v>
      </c>
      <c r="H4988" s="3">
        <v>0.55620000000000003</v>
      </c>
      <c r="I4988" s="3">
        <v>0.64890000000000003</v>
      </c>
      <c r="J4988" s="3">
        <v>0.74160000000000004</v>
      </c>
      <c r="K4988" s="3">
        <v>0.83430000000000004</v>
      </c>
      <c r="L4988" s="3">
        <v>0.92759999999999998</v>
      </c>
    </row>
    <row r="4989" spans="1:12" ht="12.75">
      <c r="A4989" s="2">
        <f t="shared" si="139"/>
        <v>37485</v>
      </c>
      <c r="B4989" s="2" t="s">
        <v>3410</v>
      </c>
      <c r="C4989" s="3">
        <v>8.8650000000000007E-2</v>
      </c>
      <c r="D4989" s="3">
        <v>0.17730000000000001</v>
      </c>
      <c r="E4989" s="3">
        <v>0.26595000000000002</v>
      </c>
      <c r="F4989" s="3">
        <v>0.35460000000000003</v>
      </c>
      <c r="G4989" s="3">
        <v>0.44324999999999998</v>
      </c>
      <c r="H4989" s="3">
        <v>0.53190000000000004</v>
      </c>
      <c r="I4989" s="3">
        <v>0.62055000000000005</v>
      </c>
      <c r="J4989" s="3">
        <v>0.70920000000000005</v>
      </c>
      <c r="K4989" s="3">
        <v>0.79785000000000006</v>
      </c>
      <c r="L4989" s="3">
        <v>0.88649999999999995</v>
      </c>
    </row>
    <row r="4990" spans="1:12" ht="12.75">
      <c r="A4990" s="2">
        <f t="shared" si="139"/>
        <v>37486</v>
      </c>
      <c r="B4990" s="2" t="s">
        <v>3411</v>
      </c>
      <c r="C4990" s="3">
        <v>0.11234999999999999</v>
      </c>
      <c r="D4990" s="3">
        <v>0.22469999999999998</v>
      </c>
      <c r="E4990" s="3">
        <v>0.33705000000000002</v>
      </c>
      <c r="F4990" s="3">
        <v>0.44939999999999997</v>
      </c>
      <c r="G4990" s="3">
        <v>0.56174999999999997</v>
      </c>
      <c r="H4990" s="3">
        <v>0.67410000000000003</v>
      </c>
      <c r="I4990" s="3">
        <v>0.78644999999999998</v>
      </c>
      <c r="J4990" s="3">
        <v>0.89879999999999993</v>
      </c>
      <c r="K4990" s="3">
        <v>1.01115</v>
      </c>
      <c r="L4990" s="3">
        <v>1.1229</v>
      </c>
    </row>
    <row r="4991" spans="1:12" ht="12.75">
      <c r="A4991" s="2">
        <f t="shared" si="139"/>
        <v>37487</v>
      </c>
      <c r="B4991" s="2" t="s">
        <v>3223</v>
      </c>
      <c r="C4991" s="3">
        <v>2.7550000000000054E-2</v>
      </c>
      <c r="D4991" s="3">
        <v>5.5099999999999948E-2</v>
      </c>
      <c r="E4991" s="3">
        <v>8.2650000000000001E-2</v>
      </c>
      <c r="F4991" s="3">
        <v>0.11020000000000005</v>
      </c>
      <c r="G4991" s="3">
        <v>0.13774999999999993</v>
      </c>
      <c r="H4991" s="3">
        <v>0.1653</v>
      </c>
      <c r="I4991" s="3">
        <v>0.19285000000000049</v>
      </c>
      <c r="J4991" s="3">
        <v>0.22034999999999999</v>
      </c>
      <c r="K4991" s="3">
        <v>0.24790000000000051</v>
      </c>
      <c r="L4991" s="3">
        <v>0.27540000000000003</v>
      </c>
    </row>
    <row r="4992" spans="1:12" ht="12.75">
      <c r="A4992" s="2">
        <f t="shared" si="139"/>
        <v>37488</v>
      </c>
      <c r="B4992" s="2" t="s">
        <v>3223</v>
      </c>
      <c r="C4992" s="3">
        <v>2.7550000000000054E-2</v>
      </c>
      <c r="D4992" s="3">
        <v>5.5099999999999948E-2</v>
      </c>
      <c r="E4992" s="3">
        <v>8.2650000000000001E-2</v>
      </c>
      <c r="F4992" s="3">
        <v>0.11020000000000005</v>
      </c>
      <c r="G4992" s="3">
        <v>0.13774999999999993</v>
      </c>
      <c r="H4992" s="3">
        <v>0.1653</v>
      </c>
      <c r="I4992" s="3">
        <v>0.19285000000000049</v>
      </c>
      <c r="J4992" s="3">
        <v>0.22034999999999999</v>
      </c>
      <c r="K4992" s="3">
        <v>0.24790000000000051</v>
      </c>
      <c r="L4992" s="3">
        <v>0.27540000000000003</v>
      </c>
    </row>
    <row r="4993" spans="1:12" ht="12.75">
      <c r="A4993" s="2">
        <f t="shared" si="139"/>
        <v>37489</v>
      </c>
      <c r="B4993" s="2" t="s">
        <v>3223</v>
      </c>
      <c r="C4993" s="3">
        <v>2.7550000000000054E-2</v>
      </c>
      <c r="D4993" s="3">
        <v>5.5099999999999948E-2</v>
      </c>
      <c r="E4993" s="3">
        <v>8.2650000000000001E-2</v>
      </c>
      <c r="F4993" s="3">
        <v>0.11020000000000005</v>
      </c>
      <c r="G4993" s="3">
        <v>0.13774999999999993</v>
      </c>
      <c r="H4993" s="3">
        <v>0.1653</v>
      </c>
      <c r="I4993" s="3">
        <v>0.19285000000000049</v>
      </c>
      <c r="J4993" s="3">
        <v>0.22034999999999999</v>
      </c>
      <c r="K4993" s="3">
        <v>0.24790000000000051</v>
      </c>
      <c r="L4993" s="3">
        <v>0.27540000000000003</v>
      </c>
    </row>
    <row r="4994" spans="1:12" ht="12.75">
      <c r="A4994" s="2">
        <f t="shared" si="139"/>
        <v>37490</v>
      </c>
      <c r="B4994" s="2" t="s">
        <v>3412</v>
      </c>
      <c r="C4994" s="3">
        <v>4.1549999999999997E-2</v>
      </c>
      <c r="D4994" s="3">
        <v>8.3099999999999993E-2</v>
      </c>
      <c r="E4994" s="3">
        <v>0.124725</v>
      </c>
      <c r="F4994" s="3">
        <v>0.16627500000000001</v>
      </c>
      <c r="G4994" s="3">
        <v>0.20782500000000001</v>
      </c>
      <c r="H4994" s="3">
        <v>0.24937500000000001</v>
      </c>
      <c r="I4994" s="3">
        <v>0.29092499999999999</v>
      </c>
      <c r="J4994" s="3">
        <v>0.33247500000000002</v>
      </c>
      <c r="K4994" s="3">
        <v>0.37409999999999999</v>
      </c>
      <c r="L4994" s="3">
        <v>0.41520000000000001</v>
      </c>
    </row>
    <row r="4995" spans="1:12" ht="12.75">
      <c r="A4995" s="2">
        <f t="shared" si="139"/>
        <v>37491</v>
      </c>
      <c r="B4995" s="2" t="s">
        <v>3412</v>
      </c>
      <c r="C4995" s="3">
        <v>4.1549999999999997E-2</v>
      </c>
      <c r="D4995" s="3">
        <v>8.3099999999999993E-2</v>
      </c>
      <c r="E4995" s="3">
        <v>0.124725</v>
      </c>
      <c r="F4995" s="3">
        <v>0.16627500000000001</v>
      </c>
      <c r="G4995" s="3">
        <v>0.20782500000000001</v>
      </c>
      <c r="H4995" s="3">
        <v>0.24937500000000001</v>
      </c>
      <c r="I4995" s="3">
        <v>0.29092499999999999</v>
      </c>
      <c r="J4995" s="3">
        <v>0.33247500000000002</v>
      </c>
      <c r="K4995" s="3">
        <v>0.37409999999999999</v>
      </c>
      <c r="L4995" s="3">
        <v>0.41520000000000001</v>
      </c>
    </row>
    <row r="4996" spans="1:12" ht="12.75">
      <c r="A4996" s="2">
        <f t="shared" si="139"/>
        <v>37492</v>
      </c>
      <c r="B4996" s="2" t="s">
        <v>3413</v>
      </c>
      <c r="C4996" s="3">
        <v>3.8625E-2</v>
      </c>
      <c r="D4996" s="3">
        <v>7.7249999999999999E-2</v>
      </c>
      <c r="E4996" s="3">
        <v>0.11595</v>
      </c>
      <c r="F4996" s="3">
        <v>0.15457500000000002</v>
      </c>
      <c r="G4996" s="3">
        <v>0.19319999999999998</v>
      </c>
      <c r="H4996" s="3">
        <v>0.231825</v>
      </c>
      <c r="I4996" s="3">
        <v>0.27044999999999997</v>
      </c>
      <c r="J4996" s="3">
        <v>0.30915000000000004</v>
      </c>
      <c r="K4996" s="3">
        <v>0.347775</v>
      </c>
      <c r="L4996" s="3">
        <v>0.3861</v>
      </c>
    </row>
    <row r="4997" spans="1:12" ht="12.75">
      <c r="A4997" s="2">
        <f t="shared" si="139"/>
        <v>37493</v>
      </c>
      <c r="B4997" s="2" t="s">
        <v>3413</v>
      </c>
      <c r="C4997" s="3">
        <v>3.8625E-2</v>
      </c>
      <c r="D4997" s="3">
        <v>7.7249999999999999E-2</v>
      </c>
      <c r="E4997" s="3">
        <v>0.11595</v>
      </c>
      <c r="F4997" s="3">
        <v>0.15457500000000002</v>
      </c>
      <c r="G4997" s="3">
        <v>0.19319999999999998</v>
      </c>
      <c r="H4997" s="3">
        <v>0.231825</v>
      </c>
      <c r="I4997" s="3">
        <v>0.27044999999999997</v>
      </c>
      <c r="J4997" s="3">
        <v>0.30915000000000004</v>
      </c>
      <c r="K4997" s="3">
        <v>0.347775</v>
      </c>
      <c r="L4997" s="3">
        <v>0.3861</v>
      </c>
    </row>
    <row r="4998" spans="1:12" ht="12.75">
      <c r="A4998" s="2">
        <f t="shared" si="139"/>
        <v>37494</v>
      </c>
      <c r="B4998" s="2" t="s">
        <v>3414</v>
      </c>
      <c r="C4998" s="3">
        <v>7.1250000000000008E-2</v>
      </c>
      <c r="D4998" s="3">
        <v>0.14250000000000002</v>
      </c>
      <c r="E4998" s="3">
        <v>0.21375</v>
      </c>
      <c r="F4998" s="3">
        <v>0.28515000000000001</v>
      </c>
      <c r="G4998" s="3">
        <v>0.35639999999999999</v>
      </c>
      <c r="H4998" s="3">
        <v>0.42765000000000003</v>
      </c>
      <c r="I4998" s="3">
        <v>0.49890000000000001</v>
      </c>
      <c r="J4998" s="3">
        <v>0.57014999999999993</v>
      </c>
      <c r="K4998" s="3">
        <v>0.64139999999999997</v>
      </c>
      <c r="L4998" s="3">
        <v>0.71340000000000003</v>
      </c>
    </row>
    <row r="4999" spans="1:12" ht="12.75">
      <c r="A4999" s="2">
        <f t="shared" si="139"/>
        <v>37495</v>
      </c>
      <c r="B4999" s="2" t="s">
        <v>3415</v>
      </c>
      <c r="C4999" s="3">
        <v>7.0199999999999999E-2</v>
      </c>
      <c r="D4999" s="3">
        <v>0.14024999999999999</v>
      </c>
      <c r="E4999" s="3">
        <v>0.21045000000000003</v>
      </c>
      <c r="F4999" s="3">
        <v>0.28049999999999997</v>
      </c>
      <c r="G4999" s="3">
        <v>0.35070000000000001</v>
      </c>
      <c r="H4999" s="3">
        <v>0.42090000000000005</v>
      </c>
      <c r="I4999" s="3">
        <v>0.49095</v>
      </c>
      <c r="J4999" s="3">
        <v>0.56115000000000004</v>
      </c>
      <c r="K4999" s="3">
        <v>0.63119999999999998</v>
      </c>
      <c r="L4999" s="3">
        <v>0.70169999999999999</v>
      </c>
    </row>
    <row r="5000" spans="1:12" ht="25.5">
      <c r="A5000" s="2">
        <f t="shared" si="139"/>
        <v>37496</v>
      </c>
      <c r="B5000" s="2" t="s">
        <v>3416</v>
      </c>
      <c r="C5000" s="3">
        <v>6.5250000000000002E-2</v>
      </c>
      <c r="D5000" s="3">
        <v>0.1305</v>
      </c>
      <c r="E5000" s="3">
        <v>0.19575000000000001</v>
      </c>
      <c r="F5000" s="3">
        <v>0.26100000000000001</v>
      </c>
      <c r="G5000" s="3">
        <v>0.32639999999999997</v>
      </c>
      <c r="H5000" s="3">
        <v>0.39165</v>
      </c>
      <c r="I5000" s="3">
        <v>0.45689999999999997</v>
      </c>
      <c r="J5000" s="3">
        <v>0.52215</v>
      </c>
      <c r="K5000" s="3">
        <v>0.58740000000000003</v>
      </c>
      <c r="L5000" s="3">
        <v>0.65189999999999992</v>
      </c>
    </row>
    <row r="5001" spans="1:12" ht="12.75">
      <c r="A5001" s="2">
        <f t="shared" si="139"/>
        <v>37497</v>
      </c>
      <c r="B5001" s="2" t="s">
        <v>3417</v>
      </c>
      <c r="C5001" s="3">
        <v>6.9599999999999995E-2</v>
      </c>
      <c r="D5001" s="3">
        <v>0.13935</v>
      </c>
      <c r="E5001" s="3">
        <v>0.20895000000000002</v>
      </c>
      <c r="F5001" s="3">
        <v>0.27855000000000002</v>
      </c>
      <c r="G5001" s="3">
        <v>0.3483</v>
      </c>
      <c r="H5001" s="3">
        <v>0.41790000000000005</v>
      </c>
      <c r="I5001" s="3">
        <v>0.48750000000000004</v>
      </c>
      <c r="J5001" s="3">
        <v>0.55725000000000002</v>
      </c>
      <c r="K5001" s="3">
        <v>0.62685000000000002</v>
      </c>
      <c r="L5001" s="3">
        <v>0.69630000000000003</v>
      </c>
    </row>
    <row r="5002" spans="1:12" ht="12.75">
      <c r="A5002" s="2">
        <f t="shared" si="139"/>
        <v>37498</v>
      </c>
      <c r="B5002" s="2" t="s">
        <v>3418</v>
      </c>
      <c r="C5002" s="3">
        <v>6.8699999999999997E-2</v>
      </c>
      <c r="D5002" s="3">
        <v>0.13739999999999999</v>
      </c>
      <c r="E5002" s="3">
        <v>0.20610000000000001</v>
      </c>
      <c r="F5002" s="3">
        <v>0.27465000000000001</v>
      </c>
      <c r="G5002" s="3">
        <v>0.34334999999999999</v>
      </c>
      <c r="H5002" s="3">
        <v>0.41205000000000003</v>
      </c>
      <c r="I5002" s="3">
        <v>0.48075000000000001</v>
      </c>
      <c r="J5002" s="3">
        <v>0.54944999999999999</v>
      </c>
      <c r="K5002" s="3">
        <v>0.61814999999999998</v>
      </c>
      <c r="L5002" s="3">
        <v>0.68640000000000001</v>
      </c>
    </row>
    <row r="5003" spans="1:12" ht="12.75">
      <c r="A5003" s="2">
        <f t="shared" si="139"/>
        <v>37499</v>
      </c>
      <c r="B5003" s="2" t="s">
        <v>3419</v>
      </c>
      <c r="C5003" s="3">
        <v>3.1425000000000002E-2</v>
      </c>
      <c r="D5003" s="3">
        <v>6.2850000000000003E-2</v>
      </c>
      <c r="E5003" s="3">
        <v>9.4274999999999998E-2</v>
      </c>
      <c r="F5003" s="3">
        <v>0.12570000000000001</v>
      </c>
      <c r="G5003" s="3">
        <v>0.15705</v>
      </c>
      <c r="H5003" s="3">
        <v>0.188475</v>
      </c>
      <c r="I5003" s="3">
        <v>0.21990000000000001</v>
      </c>
      <c r="J5003" s="3">
        <v>0.25132500000000002</v>
      </c>
      <c r="K5003" s="3">
        <v>0.28275</v>
      </c>
      <c r="L5003" s="3">
        <v>0.31379999999999997</v>
      </c>
    </row>
    <row r="5004" spans="1:12" ht="12.75">
      <c r="A5004" s="2">
        <f t="shared" si="139"/>
        <v>37500</v>
      </c>
      <c r="B5004" s="2" t="s">
        <v>3419</v>
      </c>
      <c r="C5004" s="3">
        <v>3.1425000000000002E-2</v>
      </c>
      <c r="D5004" s="3">
        <v>6.2850000000000003E-2</v>
      </c>
      <c r="E5004" s="3">
        <v>9.4274999999999998E-2</v>
      </c>
      <c r="F5004" s="3">
        <v>0.12570000000000001</v>
      </c>
      <c r="G5004" s="3">
        <v>0.15705</v>
      </c>
      <c r="H5004" s="3">
        <v>0.188475</v>
      </c>
      <c r="I5004" s="3">
        <v>0.21990000000000001</v>
      </c>
      <c r="J5004" s="3">
        <v>0.25132500000000002</v>
      </c>
      <c r="K5004" s="3">
        <v>0.28275</v>
      </c>
      <c r="L5004" s="3">
        <v>0.31379999999999997</v>
      </c>
    </row>
    <row r="5005" spans="1:12" ht="25.5">
      <c r="A5005" s="2">
        <f t="shared" si="139"/>
        <v>37501</v>
      </c>
      <c r="B5005" s="2" t="s">
        <v>3420</v>
      </c>
      <c r="C5005" s="3">
        <v>6.2699999999999992E-2</v>
      </c>
      <c r="D5005" s="3">
        <v>0.12539999999999998</v>
      </c>
      <c r="E5005" s="3">
        <v>0.18795000000000001</v>
      </c>
      <c r="F5005" s="3">
        <v>0.25064999999999998</v>
      </c>
      <c r="G5005" s="3">
        <v>0.31335000000000002</v>
      </c>
      <c r="H5005" s="3">
        <v>0.37605</v>
      </c>
      <c r="I5005" s="3">
        <v>0.43874999999999997</v>
      </c>
      <c r="J5005" s="3">
        <v>0.50129999999999997</v>
      </c>
      <c r="K5005" s="3">
        <v>0.56400000000000006</v>
      </c>
      <c r="L5005" s="3">
        <v>0.62655000000000005</v>
      </c>
    </row>
    <row r="5006" spans="1:12" ht="12.75">
      <c r="A5006" s="2">
        <f t="shared" si="139"/>
        <v>37502</v>
      </c>
      <c r="B5006" s="2" t="s">
        <v>3421</v>
      </c>
      <c r="C5006" s="3">
        <v>5.8650000000000008E-2</v>
      </c>
      <c r="D5006" s="3">
        <v>0.11715</v>
      </c>
      <c r="E5006" s="3">
        <v>0.17580000000000001</v>
      </c>
      <c r="F5006" s="3">
        <v>0.23444999999999999</v>
      </c>
      <c r="G5006" s="3">
        <v>0.29309999999999997</v>
      </c>
      <c r="H5006" s="3">
        <v>0.35160000000000002</v>
      </c>
      <c r="I5006" s="3">
        <v>0.41025</v>
      </c>
      <c r="J5006" s="3">
        <v>0.46889999999999998</v>
      </c>
      <c r="K5006" s="3">
        <v>0.52754999999999996</v>
      </c>
      <c r="L5006" s="3">
        <v>0.58619999999999994</v>
      </c>
    </row>
    <row r="5007" spans="1:12" ht="12.75">
      <c r="A5007" s="2">
        <f t="shared" si="139"/>
        <v>37503</v>
      </c>
      <c r="B5007" s="2" t="s">
        <v>3199</v>
      </c>
      <c r="C5007" s="3">
        <v>5.0849999999999999E-2</v>
      </c>
      <c r="D5007" s="3">
        <v>0.1017</v>
      </c>
      <c r="E5007" s="3">
        <v>0.15239999999999998</v>
      </c>
      <c r="F5007" s="3">
        <v>0.20325000000000001</v>
      </c>
      <c r="G5007" s="3">
        <v>0.25409999999999999</v>
      </c>
      <c r="H5007" s="3">
        <v>0.30495</v>
      </c>
      <c r="I5007" s="3">
        <v>0.35565000000000002</v>
      </c>
      <c r="J5007" s="3">
        <v>0.40650000000000003</v>
      </c>
      <c r="K5007" s="3">
        <v>0.45735000000000003</v>
      </c>
      <c r="L5007" s="3">
        <v>0.50775000000000003</v>
      </c>
    </row>
    <row r="5008" spans="1:12" ht="12.75">
      <c r="A5008" s="2">
        <f t="shared" si="139"/>
        <v>37504</v>
      </c>
      <c r="B5008" s="2" t="s">
        <v>3422</v>
      </c>
      <c r="C5008" s="3">
        <v>6.1350000000000002E-2</v>
      </c>
      <c r="D5008" s="3">
        <v>0.1227</v>
      </c>
      <c r="E5008" s="3">
        <v>0.18404999999999999</v>
      </c>
      <c r="F5008" s="3">
        <v>0.24555000000000002</v>
      </c>
      <c r="G5008" s="3">
        <v>0.30690000000000001</v>
      </c>
      <c r="H5008" s="3">
        <v>0.36824999999999997</v>
      </c>
      <c r="I5008" s="3">
        <v>0.42959999999999998</v>
      </c>
      <c r="J5008" s="3">
        <v>0.49095</v>
      </c>
      <c r="K5008" s="3">
        <v>0.55230000000000001</v>
      </c>
      <c r="L5008" s="3">
        <v>0.61334999999999995</v>
      </c>
    </row>
    <row r="5009" spans="1:12" ht="12.75">
      <c r="A5009" s="2">
        <f t="shared" si="139"/>
        <v>37505</v>
      </c>
      <c r="B5009" s="2" t="s">
        <v>3423</v>
      </c>
      <c r="C5009" s="3">
        <v>5.04E-2</v>
      </c>
      <c r="D5009" s="3">
        <v>0.10065000000000002</v>
      </c>
      <c r="E5009" s="3">
        <v>0.15104999999999999</v>
      </c>
      <c r="F5009" s="3">
        <v>0.20130000000000003</v>
      </c>
      <c r="G5009" s="3">
        <v>0.25170000000000003</v>
      </c>
      <c r="H5009" s="3">
        <v>0.30195</v>
      </c>
      <c r="I5009" s="3">
        <v>0.35235</v>
      </c>
      <c r="J5009" s="3">
        <v>0.40260000000000007</v>
      </c>
      <c r="K5009" s="3">
        <v>0.45299999999999996</v>
      </c>
      <c r="L5009" s="3">
        <v>0.50295000000000001</v>
      </c>
    </row>
    <row r="5010" spans="1:12" ht="25.5">
      <c r="A5010" s="2">
        <f t="shared" si="139"/>
        <v>37506</v>
      </c>
      <c r="B5010" s="2" t="s">
        <v>3424</v>
      </c>
      <c r="C5010" s="3">
        <v>4.8149999999999998E-2</v>
      </c>
      <c r="D5010" s="3">
        <v>9.6449999999999994E-2</v>
      </c>
      <c r="E5010" s="3">
        <v>0.14460000000000001</v>
      </c>
      <c r="F5010" s="3">
        <v>0.19289999999999999</v>
      </c>
      <c r="G5010" s="3">
        <v>0.24105000000000001</v>
      </c>
      <c r="H5010" s="3">
        <v>0.28935</v>
      </c>
      <c r="I5010" s="3">
        <v>0.33750000000000002</v>
      </c>
      <c r="J5010" s="3">
        <v>0.38579999999999998</v>
      </c>
      <c r="K5010" s="3">
        <v>0.43395</v>
      </c>
      <c r="L5010" s="3">
        <v>0.48194999999999999</v>
      </c>
    </row>
    <row r="5011" spans="1:12" ht="25.5">
      <c r="A5011" s="2">
        <f t="shared" si="139"/>
        <v>37507</v>
      </c>
      <c r="B5011" s="2" t="s">
        <v>3213</v>
      </c>
      <c r="C5011" s="3">
        <v>2.325E-2</v>
      </c>
      <c r="D5011" s="3">
        <v>4.6424999999999994E-2</v>
      </c>
      <c r="E5011" s="3">
        <v>6.9675000000000001E-2</v>
      </c>
      <c r="F5011" s="3">
        <v>9.2849999999999988E-2</v>
      </c>
      <c r="G5011" s="3">
        <v>0.11609999999999999</v>
      </c>
      <c r="H5011" s="3">
        <v>0.13927500000000001</v>
      </c>
      <c r="I5011" s="3">
        <v>0.162525</v>
      </c>
      <c r="J5011" s="3">
        <v>0.18569999999999998</v>
      </c>
      <c r="K5011" s="3">
        <v>0.20895000000000002</v>
      </c>
      <c r="L5011" s="3">
        <v>0.23227499999999998</v>
      </c>
    </row>
    <row r="5012" spans="1:12" ht="25.5">
      <c r="A5012" s="2">
        <f t="shared" si="139"/>
        <v>37508</v>
      </c>
      <c r="B5012" s="2" t="s">
        <v>3425</v>
      </c>
      <c r="C5012" s="3">
        <v>5.1299999999999998E-2</v>
      </c>
      <c r="D5012" s="3">
        <v>0.1026</v>
      </c>
      <c r="E5012" s="3">
        <v>0.15389999999999998</v>
      </c>
      <c r="F5012" s="3">
        <v>0.20519999999999999</v>
      </c>
      <c r="G5012" s="3">
        <v>0.25650000000000001</v>
      </c>
      <c r="H5012" s="3">
        <v>0.30779999999999996</v>
      </c>
      <c r="I5012" s="3">
        <v>0.35909999999999997</v>
      </c>
      <c r="J5012" s="3">
        <v>0.41039999999999999</v>
      </c>
      <c r="K5012" s="3">
        <v>0.4617</v>
      </c>
      <c r="L5012" s="3">
        <v>0.51239999999999997</v>
      </c>
    </row>
    <row r="5013" spans="1:12" ht="12.75">
      <c r="A5013" s="2">
        <f t="shared" si="139"/>
        <v>37509</v>
      </c>
      <c r="B5013" s="2" t="s">
        <v>3426</v>
      </c>
      <c r="C5013" s="3">
        <v>4.5899999999999996E-2</v>
      </c>
      <c r="D5013" s="3">
        <v>9.1950000000000004E-2</v>
      </c>
      <c r="E5013" s="3">
        <v>0.13785</v>
      </c>
      <c r="F5013" s="3">
        <v>0.18375</v>
      </c>
      <c r="G5013" s="3">
        <v>0.2298</v>
      </c>
      <c r="H5013" s="3">
        <v>0.2757</v>
      </c>
      <c r="I5013" s="3">
        <v>0.3216</v>
      </c>
      <c r="J5013" s="3">
        <v>0.36765000000000003</v>
      </c>
      <c r="K5013" s="3">
        <v>0.41354999999999997</v>
      </c>
      <c r="L5013" s="3">
        <v>0.45914999999999995</v>
      </c>
    </row>
    <row r="5014" spans="1:12" ht="12.75">
      <c r="A5014" s="2">
        <f t="shared" si="139"/>
        <v>37510</v>
      </c>
      <c r="B5014" s="2" t="s">
        <v>3427</v>
      </c>
      <c r="C5014" s="3">
        <v>4.6950000000000006E-2</v>
      </c>
      <c r="D5014" s="3">
        <v>9.3900000000000011E-2</v>
      </c>
      <c r="E5014" s="3">
        <v>0.14069999999999999</v>
      </c>
      <c r="F5014" s="3">
        <v>0.18764999999999998</v>
      </c>
      <c r="G5014" s="3">
        <v>0.23460000000000003</v>
      </c>
      <c r="H5014" s="3">
        <v>0.28155000000000002</v>
      </c>
      <c r="I5014" s="3">
        <v>0.32850000000000001</v>
      </c>
      <c r="J5014" s="3">
        <v>0.37529999999999997</v>
      </c>
      <c r="K5014" s="3">
        <v>0.42224999999999996</v>
      </c>
      <c r="L5014" s="3">
        <v>0.46860000000000002</v>
      </c>
    </row>
    <row r="5015" spans="1:12" ht="12.75">
      <c r="A5015" s="2">
        <f t="shared" si="139"/>
        <v>37511</v>
      </c>
      <c r="B5015" s="2" t="s">
        <v>3428</v>
      </c>
      <c r="C5015" s="3">
        <v>5.9549999999999999E-2</v>
      </c>
      <c r="D5015" s="3">
        <v>0.1191</v>
      </c>
      <c r="E5015" s="3">
        <v>0.17880000000000001</v>
      </c>
      <c r="F5015" s="3">
        <v>0.23835000000000001</v>
      </c>
      <c r="G5015" s="3">
        <v>0.2979</v>
      </c>
      <c r="H5015" s="3">
        <v>0.35745000000000005</v>
      </c>
      <c r="I5015" s="3">
        <v>0.41715000000000002</v>
      </c>
      <c r="J5015" s="3">
        <v>0.47670000000000001</v>
      </c>
      <c r="K5015" s="3">
        <v>0.53625</v>
      </c>
      <c r="L5015" s="3">
        <v>0.59594999999999998</v>
      </c>
    </row>
    <row r="5016" spans="1:12" ht="12.75">
      <c r="A5016" s="2">
        <f t="shared" si="139"/>
        <v>37512</v>
      </c>
      <c r="B5016" s="2" t="s">
        <v>3429</v>
      </c>
      <c r="C5016" s="3">
        <v>4.2900000000000001E-2</v>
      </c>
      <c r="D5016" s="3">
        <v>8.5650000000000004E-2</v>
      </c>
      <c r="E5016" s="3">
        <v>0.12855</v>
      </c>
      <c r="F5016" s="3">
        <v>0.17144999999999999</v>
      </c>
      <c r="G5016" s="3">
        <v>0.21434999999999998</v>
      </c>
      <c r="H5016" s="3">
        <v>0.2571</v>
      </c>
      <c r="I5016" s="3">
        <v>0.30000000000000004</v>
      </c>
      <c r="J5016" s="3">
        <v>0.34289999999999998</v>
      </c>
      <c r="K5016" s="3">
        <v>0.38579999999999998</v>
      </c>
      <c r="L5016" s="3">
        <v>0.42884999999999995</v>
      </c>
    </row>
    <row r="5017" spans="1:12" ht="12.75">
      <c r="A5017" s="2">
        <f t="shared" si="139"/>
        <v>37513</v>
      </c>
      <c r="B5017" s="2" t="s">
        <v>3430</v>
      </c>
      <c r="C5017" s="3">
        <v>4.2599999999999999E-2</v>
      </c>
      <c r="D5017" s="3">
        <v>8.5050000000000001E-2</v>
      </c>
      <c r="E5017" s="3">
        <v>0.12764999999999999</v>
      </c>
      <c r="F5017" s="3">
        <v>0.1701</v>
      </c>
      <c r="G5017" s="3">
        <v>0.2127</v>
      </c>
      <c r="H5017" s="3">
        <v>0.25529999999999997</v>
      </c>
      <c r="I5017" s="3">
        <v>0.29775000000000001</v>
      </c>
      <c r="J5017" s="3">
        <v>0.34034999999999999</v>
      </c>
      <c r="K5017" s="3">
        <v>0.38279999999999997</v>
      </c>
      <c r="L5017" s="3">
        <v>0.42494999999999999</v>
      </c>
    </row>
    <row r="5018" spans="1:12" ht="12.75">
      <c r="A5018" s="2">
        <f t="shared" si="139"/>
        <v>37514</v>
      </c>
      <c r="B5018" s="2" t="s">
        <v>3431</v>
      </c>
      <c r="C5018" s="3">
        <v>2.2425E-2</v>
      </c>
      <c r="D5018" s="3">
        <v>4.4775000000000002E-2</v>
      </c>
      <c r="E5018" s="3">
        <v>6.7199999999999996E-2</v>
      </c>
      <c r="F5018" s="3">
        <v>8.9624999999999996E-2</v>
      </c>
      <c r="G5018" s="3">
        <v>0.11205000000000001</v>
      </c>
      <c r="H5018" s="3">
        <v>0.13439999999999999</v>
      </c>
      <c r="I5018" s="3">
        <v>0.15682499999999999</v>
      </c>
      <c r="J5018" s="3">
        <v>0.17924999999999999</v>
      </c>
      <c r="K5018" s="3">
        <v>0.20167499999999999</v>
      </c>
      <c r="L5018" s="3">
        <v>0.22440000000000002</v>
      </c>
    </row>
    <row r="5019" spans="1:12" ht="12.75">
      <c r="A5019" s="2">
        <f t="shared" si="139"/>
        <v>37515</v>
      </c>
      <c r="B5019" s="2" t="s">
        <v>3431</v>
      </c>
      <c r="C5019" s="3">
        <v>2.2425E-2</v>
      </c>
      <c r="D5019" s="3">
        <v>4.4775000000000002E-2</v>
      </c>
      <c r="E5019" s="3">
        <v>6.7199999999999996E-2</v>
      </c>
      <c r="F5019" s="3">
        <v>8.9624999999999996E-2</v>
      </c>
      <c r="G5019" s="3">
        <v>0.11205000000000001</v>
      </c>
      <c r="H5019" s="3">
        <v>0.13439999999999999</v>
      </c>
      <c r="I5019" s="3">
        <v>0.15682499999999999</v>
      </c>
      <c r="J5019" s="3">
        <v>0.17924999999999999</v>
      </c>
      <c r="K5019" s="3">
        <v>0.20167499999999999</v>
      </c>
      <c r="L5019" s="3">
        <v>0.22440000000000002</v>
      </c>
    </row>
    <row r="5020" spans="1:12" ht="12.75">
      <c r="A5020" s="2">
        <f t="shared" si="139"/>
        <v>37516</v>
      </c>
      <c r="B5020" s="2" t="s">
        <v>3432</v>
      </c>
      <c r="C5020" s="3">
        <v>3.7199999999999997E-2</v>
      </c>
      <c r="D5020" s="3">
        <v>7.4399999999999994E-2</v>
      </c>
      <c r="E5020" s="3">
        <v>0.11159999999999999</v>
      </c>
      <c r="F5020" s="3">
        <v>0.14865</v>
      </c>
      <c r="G5020" s="3">
        <v>0.18584999999999999</v>
      </c>
      <c r="H5020" s="3">
        <v>0.22305</v>
      </c>
      <c r="I5020" s="3">
        <v>0.26024999999999998</v>
      </c>
      <c r="J5020" s="3">
        <v>0.29744999999999999</v>
      </c>
      <c r="K5020" s="3">
        <v>0.33465</v>
      </c>
      <c r="L5020" s="3">
        <v>0.37230000000000002</v>
      </c>
    </row>
    <row r="5021" spans="1:12" ht="12.75">
      <c r="A5021" s="2">
        <f t="shared" si="139"/>
        <v>37517</v>
      </c>
      <c r="B5021" s="2" t="s">
        <v>3433</v>
      </c>
      <c r="C5021" s="3">
        <v>4.02E-2</v>
      </c>
      <c r="D5021" s="3">
        <v>8.0549999999999997E-2</v>
      </c>
      <c r="E5021" s="3">
        <v>0.12075</v>
      </c>
      <c r="F5021" s="3">
        <v>0.16109999999999999</v>
      </c>
      <c r="G5021" s="3">
        <v>0.20130000000000003</v>
      </c>
      <c r="H5021" s="3">
        <v>0.24164999999999998</v>
      </c>
      <c r="I5021" s="3">
        <v>0.28185000000000004</v>
      </c>
      <c r="J5021" s="3">
        <v>0.32205</v>
      </c>
      <c r="K5021" s="3">
        <v>0.3624</v>
      </c>
      <c r="L5021" s="3">
        <v>0.40275000000000005</v>
      </c>
    </row>
    <row r="5022" spans="1:12" ht="12.75">
      <c r="A5022" s="2">
        <f t="shared" ref="A5022:A5085" si="140">A5021+1</f>
        <v>37518</v>
      </c>
      <c r="B5022" s="2" t="s">
        <v>3434</v>
      </c>
      <c r="C5022" s="3">
        <v>4.0050000000000002E-2</v>
      </c>
      <c r="D5022" s="3">
        <v>8.0250000000000002E-2</v>
      </c>
      <c r="E5022" s="3">
        <v>0.12029999999999999</v>
      </c>
      <c r="F5022" s="3">
        <v>0.16034999999999999</v>
      </c>
      <c r="G5022" s="3">
        <v>0.20055000000000001</v>
      </c>
      <c r="H5022" s="3">
        <v>0.24059999999999998</v>
      </c>
      <c r="I5022" s="3">
        <v>0.28064999999999996</v>
      </c>
      <c r="J5022" s="3">
        <v>0.32085000000000002</v>
      </c>
      <c r="K5022" s="3">
        <v>0.3609</v>
      </c>
      <c r="L5022" s="3">
        <v>0.40169999999999995</v>
      </c>
    </row>
    <row r="5023" spans="1:12" ht="12.75">
      <c r="A5023" s="2">
        <f t="shared" si="140"/>
        <v>37519</v>
      </c>
      <c r="B5023" s="2" t="s">
        <v>3435</v>
      </c>
      <c r="C5023" s="3">
        <v>3.9300000000000002E-2</v>
      </c>
      <c r="D5023" s="3">
        <v>7.8600000000000003E-2</v>
      </c>
      <c r="E5023" s="3">
        <v>0.1179</v>
      </c>
      <c r="F5023" s="3">
        <v>0.15720000000000001</v>
      </c>
      <c r="G5023" s="3">
        <v>0.19650000000000001</v>
      </c>
      <c r="H5023" s="3">
        <v>0.23580000000000001</v>
      </c>
      <c r="I5023" s="3">
        <v>0.27510000000000001</v>
      </c>
      <c r="J5023" s="3">
        <v>0.31424999999999997</v>
      </c>
      <c r="K5023" s="3">
        <v>0.35354999999999998</v>
      </c>
      <c r="L5023" s="3">
        <v>0.39269999999999994</v>
      </c>
    </row>
    <row r="5024" spans="1:12" ht="12.75">
      <c r="A5024" s="2">
        <f t="shared" si="140"/>
        <v>37520</v>
      </c>
      <c r="B5024" s="2" t="s">
        <v>3436</v>
      </c>
      <c r="C5024" s="3">
        <v>3.6150000000000002E-2</v>
      </c>
      <c r="D5024" s="3">
        <v>7.2450000000000001E-2</v>
      </c>
      <c r="E5024" s="3">
        <v>0.1086</v>
      </c>
      <c r="F5024" s="3">
        <v>0.14474999999999999</v>
      </c>
      <c r="G5024" s="3">
        <v>0.18104999999999999</v>
      </c>
      <c r="H5024" s="3">
        <v>0.2172</v>
      </c>
      <c r="I5024" s="3">
        <v>0.2535</v>
      </c>
      <c r="J5024" s="3">
        <v>0.28964999999999996</v>
      </c>
      <c r="K5024" s="3">
        <v>0.32579999999999998</v>
      </c>
      <c r="L5024" s="3">
        <v>0.36180000000000001</v>
      </c>
    </row>
    <row r="5025" spans="1:12" ht="12.75">
      <c r="A5025" s="2">
        <f t="shared" si="140"/>
        <v>37521</v>
      </c>
      <c r="B5025" s="2" t="s">
        <v>3221</v>
      </c>
      <c r="C5025" s="3">
        <v>0.12649999999999995</v>
      </c>
      <c r="D5025" s="3">
        <v>0.25294999999999951</v>
      </c>
      <c r="E5025" s="3">
        <v>0.37945000000000051</v>
      </c>
      <c r="F5025" s="3">
        <v>0.50590000000000046</v>
      </c>
      <c r="G5025" s="3">
        <v>0.63239999999999996</v>
      </c>
      <c r="H5025" s="3">
        <v>0.75885000000000002</v>
      </c>
      <c r="I5025" s="3">
        <v>0.88534999999999964</v>
      </c>
      <c r="J5025" s="3">
        <v>1.0117999999999996</v>
      </c>
      <c r="K5025" s="3">
        <v>1.1383000000000005</v>
      </c>
      <c r="L5025" s="3">
        <v>1.2647500000000005</v>
      </c>
    </row>
    <row r="5026" spans="1:12" ht="12.75">
      <c r="A5026" s="2">
        <f t="shared" si="140"/>
        <v>37522</v>
      </c>
      <c r="B5026" s="2" t="s">
        <v>3223</v>
      </c>
      <c r="C5026" s="3">
        <v>0.141675</v>
      </c>
      <c r="D5026" s="3">
        <v>0.28334999999999999</v>
      </c>
      <c r="E5026" s="3">
        <v>0.42494999999999999</v>
      </c>
      <c r="F5026" s="3">
        <v>0.56662499999999993</v>
      </c>
      <c r="G5026" s="3">
        <v>0.70830000000000004</v>
      </c>
      <c r="H5026" s="3">
        <v>0.84997499999999993</v>
      </c>
      <c r="I5026" s="3">
        <v>0.9915750000000001</v>
      </c>
      <c r="J5026" s="3">
        <v>1.1332499999999999</v>
      </c>
      <c r="K5026" s="3">
        <v>1.2749250000000001</v>
      </c>
      <c r="L5026" s="3">
        <v>1.4162250000000001</v>
      </c>
    </row>
    <row r="5027" spans="1:12" ht="12.75">
      <c r="A5027" s="2">
        <f t="shared" si="140"/>
        <v>37523</v>
      </c>
      <c r="B5027" s="2" t="s">
        <v>3227</v>
      </c>
      <c r="C5027" s="3">
        <v>2.7257142857142896E-2</v>
      </c>
      <c r="D5027" s="3">
        <v>5.4514285714285654E-2</v>
      </c>
      <c r="E5027" s="3">
        <v>8.1750000000000003E-2</v>
      </c>
      <c r="F5027" s="3">
        <v>0.10900714285714289</v>
      </c>
      <c r="G5027" s="3">
        <v>0.13626428571428564</v>
      </c>
      <c r="H5027" s="3">
        <v>0.16352142857142898</v>
      </c>
      <c r="I5027" s="3">
        <v>0.19077857142857102</v>
      </c>
      <c r="J5027" s="3">
        <v>0.21801428571428549</v>
      </c>
      <c r="K5027" s="3">
        <v>0.245271428571429</v>
      </c>
      <c r="L5027" s="3">
        <v>0.27255000000000001</v>
      </c>
    </row>
    <row r="5028" spans="1:12" ht="12.75">
      <c r="A5028" s="2">
        <f t="shared" si="140"/>
        <v>37524</v>
      </c>
      <c r="B5028" s="2" t="s">
        <v>3250</v>
      </c>
      <c r="C5028" s="3">
        <v>2.5999999999999954E-2</v>
      </c>
      <c r="D5028" s="3">
        <v>5.1949999999999955E-2</v>
      </c>
      <c r="E5028" s="3">
        <v>7.7950000000000047E-2</v>
      </c>
      <c r="F5028" s="3">
        <v>0.10390000000000005</v>
      </c>
      <c r="G5028" s="3">
        <v>0.12989999999999999</v>
      </c>
      <c r="H5028" s="3">
        <v>0.15585000000000002</v>
      </c>
      <c r="I5028" s="3">
        <v>0.18184999999999951</v>
      </c>
      <c r="J5028" s="3">
        <v>0.20779999999999951</v>
      </c>
      <c r="K5028" s="3">
        <v>0.23380000000000048</v>
      </c>
      <c r="L5028" s="3">
        <v>0.25999999999999951</v>
      </c>
    </row>
    <row r="5029" spans="1:12" ht="25.5">
      <c r="A5029" s="2">
        <f t="shared" si="140"/>
        <v>37525</v>
      </c>
      <c r="B5029" s="2" t="s">
        <v>3192</v>
      </c>
      <c r="C5029" s="3">
        <v>3.3524999999999999E-2</v>
      </c>
      <c r="D5029" s="3">
        <v>6.7049999999999998E-2</v>
      </c>
      <c r="E5029" s="3">
        <v>0.100575</v>
      </c>
      <c r="F5029" s="3">
        <v>0.1341</v>
      </c>
      <c r="G5029" s="3">
        <v>0.167625</v>
      </c>
      <c r="H5029" s="3">
        <v>0.20115</v>
      </c>
      <c r="I5029" s="3">
        <v>0.23467500000000002</v>
      </c>
      <c r="J5029" s="3">
        <v>0.26819999999999999</v>
      </c>
      <c r="K5029" s="3">
        <v>0.30172500000000002</v>
      </c>
      <c r="L5029" s="3">
        <v>0.33532499999999998</v>
      </c>
    </row>
    <row r="5030" spans="1:12" ht="12.75">
      <c r="A5030" s="2">
        <f t="shared" si="140"/>
        <v>37526</v>
      </c>
      <c r="B5030" s="2" t="s">
        <v>3437</v>
      </c>
      <c r="C5030" s="3">
        <v>5.4749999999999993E-2</v>
      </c>
      <c r="D5030" s="3">
        <v>0.10949999999999999</v>
      </c>
      <c r="E5030" s="3">
        <v>0.1641</v>
      </c>
      <c r="F5030" s="3">
        <v>0.21884999999999999</v>
      </c>
      <c r="G5030" s="3">
        <v>0.27360000000000001</v>
      </c>
      <c r="H5030" s="3">
        <v>0.32835000000000003</v>
      </c>
      <c r="I5030" s="3">
        <v>0.38295000000000001</v>
      </c>
      <c r="J5030" s="3">
        <v>0.43769999999999998</v>
      </c>
      <c r="K5030" s="3">
        <v>0.49244999999999994</v>
      </c>
      <c r="L5030" s="3">
        <v>0.54780000000000006</v>
      </c>
    </row>
    <row r="5031" spans="1:12" ht="12.75">
      <c r="A5031" s="2">
        <f t="shared" si="140"/>
        <v>37527</v>
      </c>
      <c r="B5031" s="2" t="s">
        <v>3275</v>
      </c>
      <c r="C5031" s="3">
        <v>1.44E-2</v>
      </c>
      <c r="D5031" s="3">
        <v>2.8799999999999999E-2</v>
      </c>
      <c r="E5031" s="3">
        <v>4.3200000000000002E-2</v>
      </c>
      <c r="F5031" s="3">
        <v>5.7599999999999998E-2</v>
      </c>
      <c r="G5031" s="3">
        <v>7.2000000000000008E-2</v>
      </c>
      <c r="H5031" s="3">
        <v>8.6350000000000052E-2</v>
      </c>
      <c r="I5031" s="3">
        <v>0.10075000000000003</v>
      </c>
      <c r="J5031" s="3">
        <v>0.11515000000000006</v>
      </c>
      <c r="K5031" s="3">
        <v>0.12955000000000005</v>
      </c>
      <c r="L5031" s="3">
        <v>0.14400000000000002</v>
      </c>
    </row>
    <row r="5032" spans="1:12" ht="12.75">
      <c r="A5032" s="2">
        <f t="shared" si="140"/>
        <v>37528</v>
      </c>
      <c r="B5032" s="2" t="s">
        <v>3187</v>
      </c>
      <c r="C5032" s="3">
        <v>0.32355</v>
      </c>
      <c r="D5032" s="3">
        <v>0.64710000000000001</v>
      </c>
      <c r="E5032" s="3">
        <v>0.9708</v>
      </c>
      <c r="F5032" s="3">
        <v>1.2943500000000001</v>
      </c>
      <c r="G5032" s="3">
        <v>1.6179000000000001</v>
      </c>
      <c r="H5032" s="3">
        <v>1.9414500000000001</v>
      </c>
      <c r="I5032" s="3">
        <v>2.2650000000000001</v>
      </c>
      <c r="J5032" s="3">
        <v>2.5885500000000001</v>
      </c>
      <c r="K5032" s="3">
        <v>2.9122500000000002</v>
      </c>
      <c r="L5032" s="3">
        <v>3.2356499999999997</v>
      </c>
    </row>
    <row r="5033" spans="1:12" ht="12.75">
      <c r="A5033" s="2">
        <f t="shared" si="140"/>
        <v>37529</v>
      </c>
      <c r="B5033" s="2" t="s">
        <v>3383</v>
      </c>
      <c r="C5033" s="3">
        <v>6.3449999999999993E-2</v>
      </c>
      <c r="D5033" s="3">
        <v>0.12689999999999999</v>
      </c>
      <c r="E5033" s="3">
        <v>0.1905</v>
      </c>
      <c r="F5033" s="3">
        <v>0.25395000000000001</v>
      </c>
      <c r="G5033" s="3">
        <v>0.31740000000000002</v>
      </c>
      <c r="H5033" s="3">
        <v>0.38085000000000002</v>
      </c>
      <c r="I5033" s="3">
        <v>0.44430000000000003</v>
      </c>
      <c r="J5033" s="3">
        <v>0.50790000000000002</v>
      </c>
      <c r="K5033" s="3">
        <v>0.57135000000000002</v>
      </c>
      <c r="L5033" s="3">
        <v>0.63480000000000003</v>
      </c>
    </row>
    <row r="5034" spans="1:12" ht="12.75">
      <c r="A5034" s="2">
        <f t="shared" si="140"/>
        <v>37530</v>
      </c>
      <c r="B5034" s="2" t="s">
        <v>3438</v>
      </c>
      <c r="C5034" s="3">
        <v>6.0899999999999996E-2</v>
      </c>
      <c r="D5034" s="3">
        <v>0.12179999999999999</v>
      </c>
      <c r="E5034" s="3">
        <v>0.1827</v>
      </c>
      <c r="F5034" s="3">
        <v>0.24359999999999998</v>
      </c>
      <c r="G5034" s="3">
        <v>0.30435000000000001</v>
      </c>
      <c r="H5034" s="3">
        <v>0.36524999999999996</v>
      </c>
      <c r="I5034" s="3">
        <v>0.42615000000000003</v>
      </c>
      <c r="J5034" s="3">
        <v>0.48704999999999998</v>
      </c>
      <c r="K5034" s="3">
        <v>0.54795000000000005</v>
      </c>
      <c r="L5034" s="3">
        <v>0.60929999999999995</v>
      </c>
    </row>
    <row r="5035" spans="1:12" ht="12.75">
      <c r="A5035" s="2">
        <f t="shared" si="140"/>
        <v>37531</v>
      </c>
      <c r="B5035" s="2" t="s">
        <v>3439</v>
      </c>
      <c r="C5035" s="3">
        <v>4.1399999999999999E-2</v>
      </c>
      <c r="D5035" s="3">
        <v>8.2799999999999999E-2</v>
      </c>
      <c r="E5035" s="3">
        <v>0.1242</v>
      </c>
      <c r="F5035" s="3">
        <v>0.1656</v>
      </c>
      <c r="G5035" s="3">
        <v>0.20700000000000002</v>
      </c>
      <c r="H5035" s="3">
        <v>0.24840000000000001</v>
      </c>
      <c r="I5035" s="3">
        <v>0.2898</v>
      </c>
      <c r="J5035" s="3">
        <v>0.33119999999999999</v>
      </c>
      <c r="K5035" s="3">
        <v>0.37260000000000004</v>
      </c>
      <c r="L5035" s="3">
        <v>0.41400000000000003</v>
      </c>
    </row>
    <row r="5036" spans="1:12" ht="12.75">
      <c r="A5036" s="2">
        <f t="shared" si="140"/>
        <v>37532</v>
      </c>
      <c r="B5036" s="2" t="s">
        <v>3440</v>
      </c>
      <c r="C5036" s="3">
        <v>4.3049999999999998E-2</v>
      </c>
      <c r="D5036" s="3">
        <v>8.6099999999999996E-2</v>
      </c>
      <c r="E5036" s="3">
        <v>0.129</v>
      </c>
      <c r="F5036" s="3">
        <v>0.17204999999999998</v>
      </c>
      <c r="G5036" s="3">
        <v>0.21510000000000001</v>
      </c>
      <c r="H5036" s="3">
        <v>0.25814999999999999</v>
      </c>
      <c r="I5036" s="3">
        <v>0.30120000000000002</v>
      </c>
      <c r="J5036" s="3">
        <v>0.34425</v>
      </c>
      <c r="K5036" s="3">
        <v>0.38714999999999999</v>
      </c>
      <c r="L5036" s="3">
        <v>0.43020000000000003</v>
      </c>
    </row>
    <row r="5037" spans="1:12" ht="12.75">
      <c r="A5037" s="2">
        <f t="shared" si="140"/>
        <v>37533</v>
      </c>
      <c r="B5037" s="2" t="s">
        <v>3441</v>
      </c>
      <c r="C5037" s="3">
        <v>3.7500000000000006E-2</v>
      </c>
      <c r="D5037" s="3">
        <v>7.5000000000000011E-2</v>
      </c>
      <c r="E5037" s="3">
        <v>0.11249999999999999</v>
      </c>
      <c r="F5037" s="3">
        <v>0.15000000000000002</v>
      </c>
      <c r="G5037" s="3">
        <v>0.1875</v>
      </c>
      <c r="H5037" s="3">
        <v>0.22499999999999998</v>
      </c>
      <c r="I5037" s="3">
        <v>0.26249999999999996</v>
      </c>
      <c r="J5037" s="3">
        <v>0.30000000000000004</v>
      </c>
      <c r="K5037" s="3">
        <v>0.33750000000000002</v>
      </c>
      <c r="L5037" s="3">
        <v>0.37469999999999998</v>
      </c>
    </row>
    <row r="5038" spans="1:12" ht="12.75">
      <c r="A5038" s="2">
        <f t="shared" si="140"/>
        <v>37534</v>
      </c>
      <c r="B5038" s="2" t="s">
        <v>3442</v>
      </c>
      <c r="C5038" s="3">
        <v>0.23610000000000003</v>
      </c>
      <c r="D5038" s="3">
        <v>0.47220000000000006</v>
      </c>
      <c r="E5038" s="3">
        <v>0.70815000000000006</v>
      </c>
      <c r="F5038" s="3">
        <v>0.94424999999999992</v>
      </c>
      <c r="G5038" s="3">
        <v>1.18035</v>
      </c>
      <c r="H5038" s="3">
        <v>1.41645</v>
      </c>
      <c r="I5038" s="3">
        <v>1.6523999999999999</v>
      </c>
      <c r="J5038" s="3">
        <v>1.8884999999999998</v>
      </c>
      <c r="K5038" s="3">
        <v>2.1246</v>
      </c>
      <c r="L5038" s="3">
        <v>2.3602499999999997</v>
      </c>
    </row>
    <row r="5039" spans="1:12" ht="25.5">
      <c r="A5039" s="2">
        <f t="shared" si="140"/>
        <v>37535</v>
      </c>
      <c r="B5039" s="2" t="s">
        <v>3188</v>
      </c>
      <c r="C5039" s="3">
        <v>7.7249999999999999E-2</v>
      </c>
      <c r="D5039" s="3">
        <v>0.1544500000000005</v>
      </c>
      <c r="E5039" s="3">
        <v>0.23170000000000052</v>
      </c>
      <c r="F5039" s="3">
        <v>0.30889999999999951</v>
      </c>
      <c r="G5039" s="3">
        <v>0.38614999999999955</v>
      </c>
      <c r="H5039" s="3">
        <v>0.46335000000000004</v>
      </c>
      <c r="I5039" s="3">
        <v>0.54059999999999997</v>
      </c>
      <c r="J5039" s="3">
        <v>0.61780000000000046</v>
      </c>
      <c r="K5039" s="3">
        <v>0.6950500000000005</v>
      </c>
      <c r="L5039" s="3">
        <v>0.77209999999999956</v>
      </c>
    </row>
    <row r="5040" spans="1:12" ht="25.5">
      <c r="A5040" s="2">
        <f t="shared" si="140"/>
        <v>37536</v>
      </c>
      <c r="B5040" s="2" t="s">
        <v>3188</v>
      </c>
      <c r="C5040" s="3">
        <v>7.7249999999999999E-2</v>
      </c>
      <c r="D5040" s="3">
        <v>0.1544500000000005</v>
      </c>
      <c r="E5040" s="3">
        <v>0.23170000000000052</v>
      </c>
      <c r="F5040" s="3">
        <v>0.30889999999999951</v>
      </c>
      <c r="G5040" s="3">
        <v>0.38614999999999955</v>
      </c>
      <c r="H5040" s="3">
        <v>0.46335000000000004</v>
      </c>
      <c r="I5040" s="3">
        <v>0.54059999999999997</v>
      </c>
      <c r="J5040" s="3">
        <v>0.61780000000000046</v>
      </c>
      <c r="K5040" s="3">
        <v>0.6950500000000005</v>
      </c>
      <c r="L5040" s="3">
        <v>0.77209999999999956</v>
      </c>
    </row>
    <row r="5041" spans="1:12" ht="25.5">
      <c r="A5041" s="2">
        <f t="shared" si="140"/>
        <v>37537</v>
      </c>
      <c r="B5041" s="2" t="s">
        <v>3188</v>
      </c>
      <c r="C5041" s="3">
        <v>7.7249999999999999E-2</v>
      </c>
      <c r="D5041" s="3">
        <v>0.1544500000000005</v>
      </c>
      <c r="E5041" s="3">
        <v>0.23170000000000052</v>
      </c>
      <c r="F5041" s="3">
        <v>0.30889999999999951</v>
      </c>
      <c r="G5041" s="3">
        <v>0.38614999999999955</v>
      </c>
      <c r="H5041" s="3">
        <v>0.46335000000000004</v>
      </c>
      <c r="I5041" s="3">
        <v>0.54059999999999997</v>
      </c>
      <c r="J5041" s="3">
        <v>0.61780000000000046</v>
      </c>
      <c r="K5041" s="3">
        <v>0.6950500000000005</v>
      </c>
      <c r="L5041" s="3">
        <v>0.77209999999999956</v>
      </c>
    </row>
    <row r="5042" spans="1:12" ht="12.75">
      <c r="A5042" s="2">
        <f t="shared" si="140"/>
        <v>37538</v>
      </c>
      <c r="B5042" s="2" t="s">
        <v>3045</v>
      </c>
      <c r="C5042" s="3">
        <v>9.2999999999999999E-2</v>
      </c>
      <c r="D5042" s="3">
        <v>0.18607499999999999</v>
      </c>
      <c r="E5042" s="3">
        <v>0.27907499999999996</v>
      </c>
      <c r="F5042" s="3">
        <v>0.37214999999999998</v>
      </c>
      <c r="G5042" s="3">
        <v>0.46514999999999995</v>
      </c>
      <c r="H5042" s="3">
        <v>0.55814999999999992</v>
      </c>
      <c r="I5042" s="3">
        <v>0.65122499999999994</v>
      </c>
      <c r="J5042" s="3">
        <v>0.74422499999999991</v>
      </c>
      <c r="K5042" s="3">
        <v>0.83730000000000004</v>
      </c>
      <c r="L5042" s="3">
        <v>0.929925</v>
      </c>
    </row>
    <row r="5043" spans="1:12" ht="12.75">
      <c r="A5043" s="2">
        <f t="shared" si="140"/>
        <v>37539</v>
      </c>
      <c r="B5043" s="2" t="s">
        <v>3045</v>
      </c>
      <c r="C5043" s="3">
        <v>9.2999999999999999E-2</v>
      </c>
      <c r="D5043" s="3">
        <v>0.18607499999999999</v>
      </c>
      <c r="E5043" s="3">
        <v>0.27907499999999996</v>
      </c>
      <c r="F5043" s="3">
        <v>0.37214999999999998</v>
      </c>
      <c r="G5043" s="3">
        <v>0.46514999999999995</v>
      </c>
      <c r="H5043" s="3">
        <v>0.55814999999999992</v>
      </c>
      <c r="I5043" s="3">
        <v>0.65122499999999994</v>
      </c>
      <c r="J5043" s="3">
        <v>0.74422499999999991</v>
      </c>
      <c r="K5043" s="3">
        <v>0.83730000000000004</v>
      </c>
      <c r="L5043" s="3">
        <v>0.929925</v>
      </c>
    </row>
    <row r="5044" spans="1:12" ht="12.75">
      <c r="A5044" s="2">
        <f t="shared" si="140"/>
        <v>37540</v>
      </c>
      <c r="B5044" s="2" t="s">
        <v>3443</v>
      </c>
      <c r="C5044" s="3">
        <v>0.16425000000000001</v>
      </c>
      <c r="D5044" s="3">
        <v>0.32865</v>
      </c>
      <c r="E5044" s="3">
        <v>0.4929</v>
      </c>
      <c r="F5044" s="3">
        <v>0.65715000000000001</v>
      </c>
      <c r="G5044" s="3">
        <v>0.82155</v>
      </c>
      <c r="H5044" s="3">
        <v>0.98580000000000001</v>
      </c>
      <c r="I5044" s="3">
        <v>1.1502000000000001</v>
      </c>
      <c r="J5044" s="3">
        <v>1.3144499999999999</v>
      </c>
      <c r="K5044" s="3">
        <v>1.4786999999999999</v>
      </c>
      <c r="L5044" s="3">
        <v>1.6432499999999999</v>
      </c>
    </row>
    <row r="5045" spans="1:12" ht="12.75">
      <c r="A5045" s="2">
        <f t="shared" si="140"/>
        <v>37541</v>
      </c>
      <c r="B5045" s="2" t="s">
        <v>3187</v>
      </c>
      <c r="C5045" s="3">
        <v>7.1925000000000003E-2</v>
      </c>
      <c r="D5045" s="3">
        <v>0.14385000000000001</v>
      </c>
      <c r="E5045" s="3">
        <v>0.21577499999999999</v>
      </c>
      <c r="F5045" s="3">
        <v>0.28770000000000001</v>
      </c>
      <c r="G5045" s="3">
        <v>0.35962499999999997</v>
      </c>
      <c r="H5045" s="3">
        <v>0.43154999999999999</v>
      </c>
      <c r="I5045" s="3">
        <v>0.50347500000000001</v>
      </c>
      <c r="J5045" s="3">
        <v>0.57540000000000002</v>
      </c>
      <c r="K5045" s="3">
        <v>0.64732499999999993</v>
      </c>
      <c r="L5045" s="3">
        <v>0.71932499999999999</v>
      </c>
    </row>
    <row r="5046" spans="1:12" ht="12.75">
      <c r="A5046" s="2">
        <f t="shared" si="140"/>
        <v>37542</v>
      </c>
      <c r="B5046" s="2" t="s">
        <v>3187</v>
      </c>
      <c r="C5046" s="3">
        <v>7.1925000000000003E-2</v>
      </c>
      <c r="D5046" s="3">
        <v>0.14385000000000001</v>
      </c>
      <c r="E5046" s="3">
        <v>0.21577499999999999</v>
      </c>
      <c r="F5046" s="3">
        <v>0.28770000000000001</v>
      </c>
      <c r="G5046" s="3">
        <v>0.35962499999999997</v>
      </c>
      <c r="H5046" s="3">
        <v>0.43154999999999999</v>
      </c>
      <c r="I5046" s="3">
        <v>0.50347500000000001</v>
      </c>
      <c r="J5046" s="3">
        <v>0.57540000000000002</v>
      </c>
      <c r="K5046" s="3">
        <v>0.64732499999999993</v>
      </c>
      <c r="L5046" s="3">
        <v>0.71932499999999999</v>
      </c>
    </row>
    <row r="5047" spans="1:12" ht="12.75">
      <c r="A5047" s="2">
        <f t="shared" si="140"/>
        <v>37543</v>
      </c>
      <c r="B5047" s="2" t="s">
        <v>3190</v>
      </c>
      <c r="C5047" s="3">
        <v>8.6699999999999999E-2</v>
      </c>
      <c r="D5047" s="3">
        <v>0.1734</v>
      </c>
      <c r="E5047" s="3">
        <v>0.2601</v>
      </c>
      <c r="F5047" s="3">
        <v>0.3468</v>
      </c>
      <c r="G5047" s="3">
        <v>0.4335</v>
      </c>
      <c r="H5047" s="3">
        <v>0.5202</v>
      </c>
      <c r="I5047" s="3">
        <v>0.6069</v>
      </c>
      <c r="J5047" s="3">
        <v>0.69359999999999999</v>
      </c>
      <c r="K5047" s="3">
        <v>0.78029999999999999</v>
      </c>
      <c r="L5047" s="3">
        <v>0.86654999999999993</v>
      </c>
    </row>
    <row r="5048" spans="1:12" ht="12.75">
      <c r="A5048" s="2">
        <f t="shared" si="140"/>
        <v>37544</v>
      </c>
      <c r="B5048" s="2" t="s">
        <v>3444</v>
      </c>
      <c r="C5048" s="3">
        <v>6.7799999999999999E-2</v>
      </c>
      <c r="D5048" s="3">
        <v>0.13574999999999998</v>
      </c>
      <c r="E5048" s="3">
        <v>0.20354999999999998</v>
      </c>
      <c r="F5048" s="3">
        <v>0.27149999999999996</v>
      </c>
      <c r="G5048" s="3">
        <v>0.33930000000000005</v>
      </c>
      <c r="H5048" s="3">
        <v>0.40725</v>
      </c>
      <c r="I5048" s="3">
        <v>0.47504999999999997</v>
      </c>
      <c r="J5048" s="3">
        <v>0.54285000000000005</v>
      </c>
      <c r="K5048" s="3">
        <v>0.61080000000000001</v>
      </c>
      <c r="L5048" s="3">
        <v>0.67815000000000003</v>
      </c>
    </row>
    <row r="5049" spans="1:12" ht="12.75">
      <c r="A5049" s="2">
        <f t="shared" si="140"/>
        <v>37545</v>
      </c>
      <c r="B5049" s="2" t="s">
        <v>3445</v>
      </c>
      <c r="C5049" s="3">
        <v>6.2850000000000003E-2</v>
      </c>
      <c r="D5049" s="3">
        <v>0.12570000000000001</v>
      </c>
      <c r="E5049" s="3">
        <v>0.18855</v>
      </c>
      <c r="F5049" s="3">
        <v>0.25140000000000001</v>
      </c>
      <c r="G5049" s="3">
        <v>0.31409999999999999</v>
      </c>
      <c r="H5049" s="3">
        <v>0.37695000000000001</v>
      </c>
      <c r="I5049" s="3">
        <v>0.43980000000000002</v>
      </c>
      <c r="J5049" s="3">
        <v>0.50265000000000004</v>
      </c>
      <c r="K5049" s="3">
        <v>0.5655</v>
      </c>
      <c r="L5049" s="3">
        <v>0.62745000000000006</v>
      </c>
    </row>
    <row r="5050" spans="1:12" ht="12.75">
      <c r="A5050" s="2">
        <f t="shared" si="140"/>
        <v>37546</v>
      </c>
      <c r="B5050" s="2" t="s">
        <v>3446</v>
      </c>
      <c r="C5050" s="3">
        <v>5.8799999999999998E-2</v>
      </c>
      <c r="D5050" s="3">
        <v>0.1176</v>
      </c>
      <c r="E5050" s="3">
        <v>0.17624999999999999</v>
      </c>
      <c r="F5050" s="3">
        <v>0.23505000000000001</v>
      </c>
      <c r="G5050" s="3">
        <v>0.29385</v>
      </c>
      <c r="H5050" s="3">
        <v>0.35265000000000002</v>
      </c>
      <c r="I5050" s="3">
        <v>0.41144999999999998</v>
      </c>
      <c r="J5050" s="3">
        <v>0.47025</v>
      </c>
      <c r="K5050" s="3">
        <v>0.52890000000000004</v>
      </c>
      <c r="L5050" s="3">
        <v>0.5877</v>
      </c>
    </row>
    <row r="5051" spans="1:12" ht="12.75">
      <c r="A5051" s="2">
        <f t="shared" si="140"/>
        <v>37547</v>
      </c>
      <c r="B5051" s="2" t="s">
        <v>3447</v>
      </c>
      <c r="C5051" s="3">
        <v>6.1800000000000001E-2</v>
      </c>
      <c r="D5051" s="3">
        <v>0.12375</v>
      </c>
      <c r="E5051" s="3">
        <v>0.18554999999999999</v>
      </c>
      <c r="F5051" s="3">
        <v>0.2475</v>
      </c>
      <c r="G5051" s="3">
        <v>0.30930000000000002</v>
      </c>
      <c r="H5051" s="3">
        <v>0.37109999999999999</v>
      </c>
      <c r="I5051" s="3">
        <v>0.43305000000000005</v>
      </c>
      <c r="J5051" s="3">
        <v>0.49485000000000001</v>
      </c>
      <c r="K5051" s="3">
        <v>0.55664999999999998</v>
      </c>
      <c r="L5051" s="3">
        <v>0.61844999999999994</v>
      </c>
    </row>
    <row r="5052" spans="1:12" ht="12.75">
      <c r="A5052" s="2">
        <f t="shared" si="140"/>
        <v>37548</v>
      </c>
      <c r="B5052" s="2" t="s">
        <v>3448</v>
      </c>
      <c r="C5052" s="3">
        <v>5.7450000000000001E-2</v>
      </c>
      <c r="D5052" s="3">
        <v>0.1149</v>
      </c>
      <c r="E5052" s="3">
        <v>0.17235</v>
      </c>
      <c r="F5052" s="3">
        <v>0.22994999999999999</v>
      </c>
      <c r="G5052" s="3">
        <v>0.28739999999999999</v>
      </c>
      <c r="H5052" s="3">
        <v>0.34484999999999999</v>
      </c>
      <c r="I5052" s="3">
        <v>0.40229999999999999</v>
      </c>
      <c r="J5052" s="3">
        <v>0.45974999999999999</v>
      </c>
      <c r="K5052" s="3">
        <v>0.51719999999999999</v>
      </c>
      <c r="L5052" s="3">
        <v>0.57525000000000004</v>
      </c>
    </row>
    <row r="5053" spans="1:12" ht="12.75">
      <c r="A5053" s="2">
        <f t="shared" si="140"/>
        <v>37549</v>
      </c>
      <c r="B5053" s="2" t="s">
        <v>3449</v>
      </c>
      <c r="C5053" s="3">
        <v>2.5500000000000002E-2</v>
      </c>
      <c r="D5053" s="3">
        <v>5.1000000000000004E-2</v>
      </c>
      <c r="E5053" s="3">
        <v>7.6499999999999999E-2</v>
      </c>
      <c r="F5053" s="3">
        <v>0.10192499999999999</v>
      </c>
      <c r="G5053" s="3">
        <v>0.12742500000000001</v>
      </c>
      <c r="H5053" s="3">
        <v>0.15292500000000001</v>
      </c>
      <c r="I5053" s="3">
        <v>0.178425</v>
      </c>
      <c r="J5053" s="3">
        <v>0.20392499999999997</v>
      </c>
      <c r="K5053" s="3">
        <v>0.22942499999999999</v>
      </c>
      <c r="L5053" s="3">
        <v>0.255075</v>
      </c>
    </row>
    <row r="5054" spans="1:12" ht="12.75">
      <c r="A5054" s="2">
        <f t="shared" si="140"/>
        <v>37550</v>
      </c>
      <c r="B5054" s="2" t="s">
        <v>3449</v>
      </c>
      <c r="C5054" s="3">
        <v>2.5500000000000002E-2</v>
      </c>
      <c r="D5054" s="3">
        <v>5.1000000000000004E-2</v>
      </c>
      <c r="E5054" s="3">
        <v>7.6499999999999999E-2</v>
      </c>
      <c r="F5054" s="3">
        <v>0.10192499999999999</v>
      </c>
      <c r="G5054" s="3">
        <v>0.12742500000000001</v>
      </c>
      <c r="H5054" s="3">
        <v>0.15292500000000001</v>
      </c>
      <c r="I5054" s="3">
        <v>0.178425</v>
      </c>
      <c r="J5054" s="3">
        <v>0.20392499999999997</v>
      </c>
      <c r="K5054" s="3">
        <v>0.22942499999999999</v>
      </c>
      <c r="L5054" s="3">
        <v>0.255075</v>
      </c>
    </row>
    <row r="5055" spans="1:12" ht="12.75">
      <c r="A5055" s="2">
        <f t="shared" si="140"/>
        <v>37551</v>
      </c>
      <c r="B5055" s="2" t="s">
        <v>3450</v>
      </c>
      <c r="C5055" s="3">
        <v>5.3100000000000001E-2</v>
      </c>
      <c r="D5055" s="3">
        <v>0.1062</v>
      </c>
      <c r="E5055" s="3">
        <v>0.1593</v>
      </c>
      <c r="F5055" s="3">
        <v>0.21240000000000001</v>
      </c>
      <c r="G5055" s="3">
        <v>0.26549999999999996</v>
      </c>
      <c r="H5055" s="3">
        <v>0.31859999999999999</v>
      </c>
      <c r="I5055" s="3">
        <v>0.37169999999999997</v>
      </c>
      <c r="J5055" s="3">
        <v>0.42480000000000001</v>
      </c>
      <c r="K5055" s="3">
        <v>0.47775000000000001</v>
      </c>
      <c r="L5055" s="3">
        <v>0.53099999999999992</v>
      </c>
    </row>
    <row r="5056" spans="1:12" ht="12.75">
      <c r="A5056" s="2">
        <f t="shared" si="140"/>
        <v>37552</v>
      </c>
      <c r="B5056" s="2" t="s">
        <v>3451</v>
      </c>
      <c r="C5056" s="3">
        <v>5.04E-2</v>
      </c>
      <c r="D5056" s="3">
        <v>0.10065000000000002</v>
      </c>
      <c r="E5056" s="3">
        <v>0.15104999999999999</v>
      </c>
      <c r="F5056" s="3">
        <v>0.20130000000000003</v>
      </c>
      <c r="G5056" s="3">
        <v>0.25170000000000003</v>
      </c>
      <c r="H5056" s="3">
        <v>0.30195</v>
      </c>
      <c r="I5056" s="3">
        <v>0.35235</v>
      </c>
      <c r="J5056" s="3">
        <v>0.40260000000000007</v>
      </c>
      <c r="K5056" s="3">
        <v>0.45299999999999996</v>
      </c>
      <c r="L5056" s="3">
        <v>0.50250000000000006</v>
      </c>
    </row>
    <row r="5057" spans="1:12" ht="12.75">
      <c r="A5057" s="2">
        <f t="shared" si="140"/>
        <v>37553</v>
      </c>
      <c r="B5057" s="2" t="s">
        <v>3452</v>
      </c>
      <c r="C5057" s="3">
        <v>4.5149999999999996E-2</v>
      </c>
      <c r="D5057" s="3">
        <v>9.0299999999999991E-2</v>
      </c>
      <c r="E5057" s="3">
        <v>0.13545000000000001</v>
      </c>
      <c r="F5057" s="3">
        <v>0.18059999999999998</v>
      </c>
      <c r="G5057" s="3">
        <v>0.22575000000000001</v>
      </c>
      <c r="H5057" s="3">
        <v>0.27074999999999999</v>
      </c>
      <c r="I5057" s="3">
        <v>0.31590000000000001</v>
      </c>
      <c r="J5057" s="3">
        <v>0.36104999999999998</v>
      </c>
      <c r="K5057" s="3">
        <v>0.40620000000000001</v>
      </c>
      <c r="L5057" s="3">
        <v>0.45150000000000001</v>
      </c>
    </row>
    <row r="5058" spans="1:12" ht="12.75">
      <c r="A5058" s="2">
        <f t="shared" si="140"/>
        <v>37554</v>
      </c>
      <c r="B5058" s="2" t="s">
        <v>3453</v>
      </c>
      <c r="C5058" s="3">
        <v>4.3799999999999999E-2</v>
      </c>
      <c r="D5058" s="3">
        <v>8.7599999999999997E-2</v>
      </c>
      <c r="E5058" s="3">
        <v>0.13155</v>
      </c>
      <c r="F5058" s="3">
        <v>0.17535000000000001</v>
      </c>
      <c r="G5058" s="3">
        <v>0.21915000000000001</v>
      </c>
      <c r="H5058" s="3">
        <v>0.26295000000000002</v>
      </c>
      <c r="I5058" s="3">
        <v>0.30690000000000001</v>
      </c>
      <c r="J5058" s="3">
        <v>0.35070000000000001</v>
      </c>
      <c r="K5058" s="3">
        <v>0.39450000000000002</v>
      </c>
      <c r="L5058" s="3">
        <v>0.43859999999999999</v>
      </c>
    </row>
    <row r="5059" spans="1:12" ht="12.75">
      <c r="A5059" s="2">
        <f t="shared" si="140"/>
        <v>37555</v>
      </c>
      <c r="B5059" s="2" t="s">
        <v>3454</v>
      </c>
      <c r="C5059" s="3">
        <v>3.7650000000000003E-2</v>
      </c>
      <c r="D5059" s="3">
        <v>7.5300000000000006E-2</v>
      </c>
      <c r="E5059" s="3">
        <v>0.11295000000000001</v>
      </c>
      <c r="F5059" s="3">
        <v>0.15060000000000001</v>
      </c>
      <c r="G5059" s="3">
        <v>0.18839999999999998</v>
      </c>
      <c r="H5059" s="3">
        <v>0.22605</v>
      </c>
      <c r="I5059" s="3">
        <v>0.26370000000000005</v>
      </c>
      <c r="J5059" s="3">
        <v>0.30135000000000001</v>
      </c>
      <c r="K5059" s="3">
        <v>0.33900000000000002</v>
      </c>
      <c r="L5059" s="3">
        <v>0.37695000000000001</v>
      </c>
    </row>
    <row r="5060" spans="1:12" ht="12.75">
      <c r="A5060" s="2">
        <f t="shared" si="140"/>
        <v>37556</v>
      </c>
      <c r="B5060" s="2" t="s">
        <v>3455</v>
      </c>
      <c r="C5060" s="3">
        <v>3.7199999999999997E-2</v>
      </c>
      <c r="D5060" s="3">
        <v>7.4399999999999994E-2</v>
      </c>
      <c r="E5060" s="3">
        <v>0.11159999999999999</v>
      </c>
      <c r="F5060" s="3">
        <v>0.14865</v>
      </c>
      <c r="G5060" s="3">
        <v>0.18584999999999999</v>
      </c>
      <c r="H5060" s="3">
        <v>0.22305</v>
      </c>
      <c r="I5060" s="3">
        <v>0.26024999999999998</v>
      </c>
      <c r="J5060" s="3">
        <v>0.29744999999999999</v>
      </c>
      <c r="K5060" s="3">
        <v>0.33465</v>
      </c>
      <c r="L5060" s="3">
        <v>0.37169999999999997</v>
      </c>
    </row>
    <row r="5061" spans="1:12" ht="12.75">
      <c r="A5061" s="2">
        <f t="shared" si="140"/>
        <v>37557</v>
      </c>
      <c r="B5061" s="2" t="s">
        <v>3456</v>
      </c>
      <c r="C5061" s="3">
        <v>3.6900000000000002E-2</v>
      </c>
      <c r="D5061" s="3">
        <v>7.3649999999999993E-2</v>
      </c>
      <c r="E5061" s="3">
        <v>0.11055000000000001</v>
      </c>
      <c r="F5061" s="3">
        <v>0.14745</v>
      </c>
      <c r="G5061" s="3">
        <v>0.18434999999999999</v>
      </c>
      <c r="H5061" s="3">
        <v>0.22110000000000002</v>
      </c>
      <c r="I5061" s="3">
        <v>0.25800000000000001</v>
      </c>
      <c r="J5061" s="3">
        <v>0.2949</v>
      </c>
      <c r="K5061" s="3">
        <v>0.33165</v>
      </c>
      <c r="L5061" s="3">
        <v>0.36840000000000001</v>
      </c>
    </row>
    <row r="5062" spans="1:12" ht="12.75">
      <c r="A5062" s="2">
        <f t="shared" si="140"/>
        <v>37558</v>
      </c>
      <c r="B5062" s="2" t="s">
        <v>3457</v>
      </c>
      <c r="C5062" s="3">
        <v>0.20475000000000002</v>
      </c>
      <c r="D5062" s="3">
        <v>0.40950000000000003</v>
      </c>
      <c r="E5062" s="3">
        <v>0.61424999999999996</v>
      </c>
      <c r="F5062" s="3">
        <v>0.81900000000000006</v>
      </c>
      <c r="G5062" s="3">
        <v>1.0236000000000001</v>
      </c>
      <c r="H5062" s="3">
        <v>1.2283499999999998</v>
      </c>
      <c r="I5062" s="3">
        <v>1.4331</v>
      </c>
      <c r="J5062" s="3">
        <v>1.6378500000000003</v>
      </c>
      <c r="K5062" s="3">
        <v>1.8426</v>
      </c>
      <c r="L5062" s="3">
        <v>2.0464500000000001</v>
      </c>
    </row>
    <row r="5063" spans="1:12" ht="12.75">
      <c r="A5063" s="2">
        <f t="shared" si="140"/>
        <v>37559</v>
      </c>
      <c r="B5063" s="2" t="s">
        <v>3458</v>
      </c>
      <c r="C5063" s="3">
        <v>1.5308250000000001</v>
      </c>
      <c r="D5063" s="3">
        <v>3.1008000000000004</v>
      </c>
      <c r="E5063" s="3">
        <v>4.5924750000000003</v>
      </c>
      <c r="F5063" s="3">
        <v>6.1233000000000004</v>
      </c>
      <c r="G5063" s="3">
        <v>7.6541250000000005</v>
      </c>
      <c r="H5063" s="3">
        <v>9.1849500000000006</v>
      </c>
      <c r="I5063" s="3">
        <v>11.2407</v>
      </c>
      <c r="J5063" s="3">
        <v>12.246525000000002</v>
      </c>
      <c r="K5063" s="3">
        <v>13.552350000000001</v>
      </c>
      <c r="L5063" s="3">
        <v>15.308325</v>
      </c>
    </row>
    <row r="5064" spans="1:12" ht="12.75">
      <c r="A5064" s="2">
        <f t="shared" si="140"/>
        <v>37560</v>
      </c>
      <c r="B5064" s="2" t="s">
        <v>3458</v>
      </c>
      <c r="C5064" s="3">
        <v>1.5308250000000001</v>
      </c>
      <c r="D5064" s="3">
        <v>3.1008000000000004</v>
      </c>
      <c r="E5064" s="3">
        <v>4.5924750000000003</v>
      </c>
      <c r="F5064" s="3">
        <v>6.1233000000000004</v>
      </c>
      <c r="G5064" s="3">
        <v>7.6541250000000005</v>
      </c>
      <c r="H5064" s="3">
        <v>9.1849500000000006</v>
      </c>
      <c r="I5064" s="3">
        <v>11.2407</v>
      </c>
      <c r="J5064" s="3">
        <v>12.246525000000002</v>
      </c>
      <c r="K5064" s="3">
        <v>13.552350000000001</v>
      </c>
      <c r="L5064" s="3">
        <v>15.308325</v>
      </c>
    </row>
    <row r="5065" spans="1:12" ht="12.75">
      <c r="A5065" s="2">
        <f t="shared" si="140"/>
        <v>37561</v>
      </c>
      <c r="B5065" s="2" t="s">
        <v>3459</v>
      </c>
      <c r="C5065" s="3">
        <v>0.31335000000000002</v>
      </c>
      <c r="D5065" s="3">
        <v>0.62670000000000003</v>
      </c>
      <c r="E5065" s="3">
        <v>0.94005000000000005</v>
      </c>
      <c r="F5065" s="3">
        <v>1.2534000000000001</v>
      </c>
      <c r="G5065" s="3">
        <v>1.5667499999999999</v>
      </c>
      <c r="H5065" s="3">
        <v>1.8801000000000001</v>
      </c>
      <c r="I5065" s="3">
        <v>2.1934499999999999</v>
      </c>
      <c r="J5065" s="3">
        <v>2.5068000000000001</v>
      </c>
      <c r="K5065" s="3">
        <v>2.8201499999999999</v>
      </c>
      <c r="L5065" s="3">
        <v>3.1330499999999999</v>
      </c>
    </row>
    <row r="5066" spans="1:12" ht="12.75">
      <c r="A5066" s="2">
        <f t="shared" si="140"/>
        <v>37562</v>
      </c>
      <c r="B5066" s="2" t="s">
        <v>3459</v>
      </c>
      <c r="C5066" s="3">
        <v>0.31335000000000002</v>
      </c>
      <c r="D5066" s="3">
        <v>0.62670000000000003</v>
      </c>
      <c r="E5066" s="3">
        <v>0.94005000000000005</v>
      </c>
      <c r="F5066" s="3">
        <v>1.2534000000000001</v>
      </c>
      <c r="G5066" s="3">
        <v>1.5667499999999999</v>
      </c>
      <c r="H5066" s="3">
        <v>1.8801000000000001</v>
      </c>
      <c r="I5066" s="3">
        <v>2.1934499999999999</v>
      </c>
      <c r="J5066" s="3">
        <v>2.5068000000000001</v>
      </c>
      <c r="K5066" s="3">
        <v>2.8201499999999999</v>
      </c>
      <c r="L5066" s="3">
        <v>3.1330499999999999</v>
      </c>
    </row>
    <row r="5067" spans="1:12" ht="12.75">
      <c r="A5067" s="2">
        <f t="shared" si="140"/>
        <v>37563</v>
      </c>
      <c r="B5067" s="2" t="s">
        <v>3460</v>
      </c>
      <c r="C5067" s="3">
        <v>0.30585000000000001</v>
      </c>
      <c r="D5067" s="3">
        <v>0.61177499999999996</v>
      </c>
      <c r="E5067" s="3">
        <v>0.91762500000000002</v>
      </c>
      <c r="F5067" s="3">
        <v>1.2235499999999999</v>
      </c>
      <c r="G5067" s="3">
        <v>1.5294000000000001</v>
      </c>
      <c r="H5067" s="3">
        <v>1.83525</v>
      </c>
      <c r="I5067" s="3">
        <v>2.1411750000000001</v>
      </c>
      <c r="J5067" s="3">
        <v>2.447025</v>
      </c>
      <c r="K5067" s="3">
        <v>2.7529499999999998</v>
      </c>
      <c r="L5067" s="3">
        <v>3.0590250000000001</v>
      </c>
    </row>
    <row r="5068" spans="1:12" ht="12.75">
      <c r="A5068" s="2">
        <f t="shared" si="140"/>
        <v>37564</v>
      </c>
      <c r="B5068" s="2" t="s">
        <v>3460</v>
      </c>
      <c r="C5068" s="3">
        <v>0.30585000000000001</v>
      </c>
      <c r="D5068" s="3">
        <v>0.61177499999999996</v>
      </c>
      <c r="E5068" s="3">
        <v>0.91762500000000002</v>
      </c>
      <c r="F5068" s="3">
        <v>1.2235499999999999</v>
      </c>
      <c r="G5068" s="3">
        <v>1.5294000000000001</v>
      </c>
      <c r="H5068" s="3">
        <v>1.83525</v>
      </c>
      <c r="I5068" s="3">
        <v>2.1411750000000001</v>
      </c>
      <c r="J5068" s="3">
        <v>2.447025</v>
      </c>
      <c r="K5068" s="3">
        <v>2.7529499999999998</v>
      </c>
      <c r="L5068" s="3">
        <v>3.0590250000000001</v>
      </c>
    </row>
    <row r="5069" spans="1:12" ht="12.75">
      <c r="A5069" s="2">
        <f t="shared" si="140"/>
        <v>37565</v>
      </c>
      <c r="B5069" s="2" t="s">
        <v>3461</v>
      </c>
      <c r="C5069" s="3">
        <v>0.5736</v>
      </c>
      <c r="D5069" s="3">
        <v>1.1472</v>
      </c>
      <c r="E5069" s="3">
        <v>1.7208000000000001</v>
      </c>
      <c r="F5069" s="3">
        <v>2.2944</v>
      </c>
      <c r="G5069" s="3">
        <v>2.8679999999999999</v>
      </c>
      <c r="H5069" s="3">
        <v>3.4416000000000002</v>
      </c>
      <c r="I5069" s="3">
        <v>4.0152000000000001</v>
      </c>
      <c r="J5069" s="3">
        <v>4.5888</v>
      </c>
      <c r="K5069" s="3">
        <v>5.1623999999999999</v>
      </c>
      <c r="L5069" s="3">
        <v>5.7355499999999999</v>
      </c>
    </row>
    <row r="5070" spans="1:12" ht="12.75">
      <c r="A5070" s="2">
        <f t="shared" si="140"/>
        <v>37566</v>
      </c>
      <c r="B5070" s="2" t="s">
        <v>3462</v>
      </c>
      <c r="C5070" s="3">
        <v>0.40994999999999998</v>
      </c>
      <c r="D5070" s="3">
        <v>0.81989999999999996</v>
      </c>
      <c r="E5070" s="3">
        <v>1.2298499999999999</v>
      </c>
      <c r="F5070" s="3">
        <v>1.6397999999999999</v>
      </c>
      <c r="G5070" s="3">
        <v>2.04975</v>
      </c>
      <c r="H5070" s="3">
        <v>2.4596999999999998</v>
      </c>
      <c r="I5070" s="3">
        <v>2.86965</v>
      </c>
      <c r="J5070" s="3">
        <v>3.2795999999999998</v>
      </c>
      <c r="K5070" s="3">
        <v>3.6895500000000006</v>
      </c>
      <c r="L5070" s="3">
        <v>4.0987499999999999</v>
      </c>
    </row>
    <row r="5071" spans="1:12" ht="12.75">
      <c r="A5071" s="2">
        <f t="shared" si="140"/>
        <v>37567</v>
      </c>
      <c r="B5071" s="2" t="s">
        <v>3463</v>
      </c>
      <c r="C5071" s="3">
        <v>0.22410000000000002</v>
      </c>
      <c r="D5071" s="3">
        <v>0.44805000000000006</v>
      </c>
      <c r="E5071" s="3">
        <v>0.67215000000000003</v>
      </c>
      <c r="F5071" s="3">
        <v>0.89624999999999999</v>
      </c>
      <c r="G5071" s="3">
        <v>1.1202000000000001</v>
      </c>
      <c r="H5071" s="3">
        <v>1.3443000000000001</v>
      </c>
      <c r="I5071" s="3">
        <v>1.5684</v>
      </c>
      <c r="J5071" s="3">
        <v>1.7923500000000001</v>
      </c>
      <c r="K5071" s="3">
        <v>2.0164499999999999</v>
      </c>
      <c r="L5071" s="3">
        <v>2.2404000000000002</v>
      </c>
    </row>
    <row r="5072" spans="1:12" ht="12.75">
      <c r="A5072" s="2">
        <f t="shared" si="140"/>
        <v>37568</v>
      </c>
      <c r="B5072" s="2" t="s">
        <v>3464</v>
      </c>
      <c r="C5072" s="3">
        <v>0.22455</v>
      </c>
      <c r="D5072" s="3">
        <v>0.4491</v>
      </c>
      <c r="E5072" s="3">
        <v>0.67364999999999997</v>
      </c>
      <c r="F5072" s="3">
        <v>0.8982</v>
      </c>
      <c r="G5072" s="3">
        <v>1.1227500000000001</v>
      </c>
      <c r="H5072" s="3">
        <v>1.3472999999999999</v>
      </c>
      <c r="I5072" s="3">
        <v>1.57185</v>
      </c>
      <c r="J5072" s="3">
        <v>1.7962500000000001</v>
      </c>
      <c r="K5072" s="3">
        <v>2.0207999999999999</v>
      </c>
      <c r="L5072" s="3">
        <v>2.2446000000000002</v>
      </c>
    </row>
    <row r="5073" spans="1:12" ht="12.75">
      <c r="A5073" s="2">
        <f t="shared" si="140"/>
        <v>37569</v>
      </c>
      <c r="B5073" s="2" t="s">
        <v>3465</v>
      </c>
      <c r="C5073" s="3">
        <v>0.21765000000000001</v>
      </c>
      <c r="D5073" s="3">
        <v>0.43545</v>
      </c>
      <c r="E5073" s="3">
        <v>0.65310000000000001</v>
      </c>
      <c r="F5073" s="3">
        <v>0.87090000000000001</v>
      </c>
      <c r="G5073" s="3">
        <v>1.0885500000000001</v>
      </c>
      <c r="H5073" s="3">
        <v>1.3063500000000001</v>
      </c>
      <c r="I5073" s="3">
        <v>1.524</v>
      </c>
      <c r="J5073" s="3">
        <v>1.7418</v>
      </c>
      <c r="K5073" s="3">
        <v>1.9594499999999999</v>
      </c>
      <c r="L5073" s="3">
        <v>2.1772499999999999</v>
      </c>
    </row>
    <row r="5074" spans="1:12" ht="12.75">
      <c r="A5074" s="2">
        <f t="shared" si="140"/>
        <v>37570</v>
      </c>
      <c r="B5074" s="2" t="s">
        <v>3466</v>
      </c>
      <c r="C5074" s="3">
        <v>0.23805000000000001</v>
      </c>
      <c r="D5074" s="3">
        <v>0.47610000000000002</v>
      </c>
      <c r="E5074" s="3">
        <v>0.71399999999999997</v>
      </c>
      <c r="F5074" s="3">
        <v>0.95205000000000006</v>
      </c>
      <c r="G5074" s="3">
        <v>1.1900999999999999</v>
      </c>
      <c r="H5074" s="3">
        <v>1.42815</v>
      </c>
      <c r="I5074" s="3">
        <v>1.66605</v>
      </c>
      <c r="J5074" s="3">
        <v>1.9041000000000001</v>
      </c>
      <c r="K5074" s="3">
        <v>2.14215</v>
      </c>
      <c r="L5074" s="3">
        <v>2.3806500000000002</v>
      </c>
    </row>
    <row r="5075" spans="1:12" ht="12.75">
      <c r="A5075" s="2">
        <f t="shared" si="140"/>
        <v>37571</v>
      </c>
      <c r="B5075" s="2" t="s">
        <v>3467</v>
      </c>
      <c r="C5075" s="3">
        <v>0.17085</v>
      </c>
      <c r="D5075" s="3">
        <v>0.34155000000000002</v>
      </c>
      <c r="E5075" s="3">
        <v>0.51239999999999997</v>
      </c>
      <c r="F5075" s="3">
        <v>0.68325000000000002</v>
      </c>
      <c r="G5075" s="3">
        <v>0.85394999999999999</v>
      </c>
      <c r="H5075" s="3">
        <v>1.0247999999999999</v>
      </c>
      <c r="I5075" s="3">
        <v>1.1956500000000001</v>
      </c>
      <c r="J5075" s="3">
        <v>1.3663500000000002</v>
      </c>
      <c r="K5075" s="3">
        <v>1.5371999999999999</v>
      </c>
      <c r="L5075" s="3">
        <v>1.70865</v>
      </c>
    </row>
    <row r="5076" spans="1:12" ht="12.75">
      <c r="A5076" s="2">
        <f t="shared" si="140"/>
        <v>37572</v>
      </c>
      <c r="B5076" s="2" t="s">
        <v>3468</v>
      </c>
      <c r="C5076" s="3">
        <v>0.16244999999999998</v>
      </c>
      <c r="D5076" s="3">
        <v>0.32505000000000001</v>
      </c>
      <c r="E5076" s="3">
        <v>0.48750000000000004</v>
      </c>
      <c r="F5076" s="3">
        <v>0.65010000000000001</v>
      </c>
      <c r="G5076" s="3">
        <v>0.81254999999999988</v>
      </c>
      <c r="H5076" s="3">
        <v>0.97514999999999996</v>
      </c>
      <c r="I5076" s="3">
        <v>1.1375999999999999</v>
      </c>
      <c r="J5076" s="3">
        <v>1.3002</v>
      </c>
      <c r="K5076" s="3">
        <v>1.46265</v>
      </c>
      <c r="L5076" s="3">
        <v>1.62435</v>
      </c>
    </row>
    <row r="5077" spans="1:12" ht="12.75">
      <c r="A5077" s="2">
        <f t="shared" si="140"/>
        <v>37573</v>
      </c>
      <c r="B5077" s="2" t="s">
        <v>3469</v>
      </c>
      <c r="C5077" s="3">
        <v>0.16095000000000001</v>
      </c>
      <c r="D5077" s="3">
        <v>0.32174999999999998</v>
      </c>
      <c r="E5077" s="3">
        <v>0.48269999999999996</v>
      </c>
      <c r="F5077" s="3">
        <v>0.64364999999999994</v>
      </c>
      <c r="G5077" s="3">
        <v>0.80445</v>
      </c>
      <c r="H5077" s="3">
        <v>0.96539999999999992</v>
      </c>
      <c r="I5077" s="3">
        <v>1.1262000000000001</v>
      </c>
      <c r="J5077" s="3">
        <v>1.28715</v>
      </c>
      <c r="K5077" s="3">
        <v>1.4481000000000002</v>
      </c>
      <c r="L5077" s="3">
        <v>1.6094999999999999</v>
      </c>
    </row>
    <row r="5078" spans="1:12" ht="12.75">
      <c r="A5078" s="2">
        <f t="shared" si="140"/>
        <v>37574</v>
      </c>
      <c r="B5078" s="2" t="s">
        <v>717</v>
      </c>
      <c r="C5078" s="3">
        <v>0.1452</v>
      </c>
      <c r="D5078" s="3">
        <v>0.29025000000000001</v>
      </c>
      <c r="E5078" s="3">
        <v>0.43545</v>
      </c>
      <c r="F5078" s="3">
        <v>0.58065</v>
      </c>
      <c r="G5078" s="3">
        <v>0.72570000000000001</v>
      </c>
      <c r="H5078" s="3">
        <v>0.87090000000000001</v>
      </c>
      <c r="I5078" s="3">
        <v>1.0161</v>
      </c>
      <c r="J5078" s="3">
        <v>1.1611500000000001</v>
      </c>
      <c r="K5078" s="3">
        <v>1.3063500000000001</v>
      </c>
      <c r="L5078" s="3">
        <v>1.4514</v>
      </c>
    </row>
    <row r="5079" spans="1:12" ht="12.75">
      <c r="A5079" s="2">
        <f t="shared" si="140"/>
        <v>37575</v>
      </c>
      <c r="B5079" s="2" t="s">
        <v>3470</v>
      </c>
      <c r="C5079" s="3">
        <v>0.17175000000000001</v>
      </c>
      <c r="D5079" s="3">
        <v>0.34350000000000003</v>
      </c>
      <c r="E5079" s="3">
        <v>0.51524999999999999</v>
      </c>
      <c r="F5079" s="3">
        <v>0.68715000000000004</v>
      </c>
      <c r="G5079" s="3">
        <v>0.8589</v>
      </c>
      <c r="H5079" s="3">
        <v>1.0306500000000001</v>
      </c>
      <c r="I5079" s="3">
        <v>1.2023999999999999</v>
      </c>
      <c r="J5079" s="3">
        <v>1.37415</v>
      </c>
      <c r="K5079" s="3">
        <v>1.5459000000000001</v>
      </c>
      <c r="L5079" s="3">
        <v>1.7173500000000002</v>
      </c>
    </row>
    <row r="5080" spans="1:12" ht="12.75">
      <c r="A5080" s="2">
        <f t="shared" si="140"/>
        <v>37576</v>
      </c>
      <c r="B5080" s="2" t="s">
        <v>725</v>
      </c>
      <c r="C5080" s="3">
        <v>0.11370000000000001</v>
      </c>
      <c r="D5080" s="3">
        <v>0.22725000000000001</v>
      </c>
      <c r="E5080" s="3">
        <v>0.34094999999999998</v>
      </c>
      <c r="F5080" s="3">
        <v>0.45465</v>
      </c>
      <c r="G5080" s="3">
        <v>0.56820000000000004</v>
      </c>
      <c r="H5080" s="3">
        <v>0.68189999999999995</v>
      </c>
      <c r="I5080" s="3">
        <v>0.79559999999999997</v>
      </c>
      <c r="J5080" s="3">
        <v>0.9091499999999999</v>
      </c>
      <c r="K5080" s="3">
        <v>1.02285</v>
      </c>
      <c r="L5080" s="3">
        <v>1.1368499999999999</v>
      </c>
    </row>
    <row r="5081" spans="1:12" ht="12.75">
      <c r="A5081" s="2">
        <f t="shared" si="140"/>
        <v>37577</v>
      </c>
      <c r="B5081" s="2" t="s">
        <v>3471</v>
      </c>
      <c r="C5081" s="3">
        <v>0.11655000000000001</v>
      </c>
      <c r="D5081" s="3">
        <v>0.23310000000000003</v>
      </c>
      <c r="E5081" s="3">
        <v>0.34965000000000002</v>
      </c>
      <c r="F5081" s="3">
        <v>0.46635000000000004</v>
      </c>
      <c r="G5081" s="3">
        <v>0.58289999999999997</v>
      </c>
      <c r="H5081" s="3">
        <v>0.69945000000000002</v>
      </c>
      <c r="I5081" s="3">
        <v>0.81600000000000006</v>
      </c>
      <c r="J5081" s="3">
        <v>0.93254999999999999</v>
      </c>
      <c r="K5081" s="3">
        <v>1.0491000000000001</v>
      </c>
      <c r="L5081" s="3">
        <v>1.1655</v>
      </c>
    </row>
    <row r="5082" spans="1:12" ht="12.75">
      <c r="A5082" s="2">
        <f t="shared" si="140"/>
        <v>37578</v>
      </c>
      <c r="B5082" s="2" t="s">
        <v>3472</v>
      </c>
      <c r="C5082" s="3">
        <v>0.11459999999999999</v>
      </c>
      <c r="D5082" s="3">
        <v>0.22919999999999999</v>
      </c>
      <c r="E5082" s="3">
        <v>0.34379999999999999</v>
      </c>
      <c r="F5082" s="3">
        <v>0.45855000000000001</v>
      </c>
      <c r="G5082" s="3">
        <v>0.57315000000000005</v>
      </c>
      <c r="H5082" s="3">
        <v>0.68775000000000008</v>
      </c>
      <c r="I5082" s="3">
        <v>0.80235000000000012</v>
      </c>
      <c r="J5082" s="3">
        <v>0.91694999999999993</v>
      </c>
      <c r="K5082" s="3">
        <v>1.03155</v>
      </c>
      <c r="L5082" s="3">
        <v>1.14615</v>
      </c>
    </row>
    <row r="5083" spans="1:12" ht="12.75">
      <c r="A5083" s="2">
        <f t="shared" si="140"/>
        <v>37579</v>
      </c>
      <c r="B5083" s="2" t="s">
        <v>3473</v>
      </c>
      <c r="C5083" s="3">
        <v>0.1089</v>
      </c>
      <c r="D5083" s="3">
        <v>0.21795000000000003</v>
      </c>
      <c r="E5083" s="3">
        <v>0.32685000000000003</v>
      </c>
      <c r="F5083" s="3">
        <v>0.43574999999999997</v>
      </c>
      <c r="G5083" s="3">
        <v>0.54464999999999997</v>
      </c>
      <c r="H5083" s="3">
        <v>0.65370000000000006</v>
      </c>
      <c r="I5083" s="3">
        <v>0.76259999999999994</v>
      </c>
      <c r="J5083" s="3">
        <v>0.87149999999999994</v>
      </c>
      <c r="K5083" s="3">
        <v>0.98039999999999994</v>
      </c>
      <c r="L5083" s="3">
        <v>1.09005</v>
      </c>
    </row>
    <row r="5084" spans="1:12" ht="12.75">
      <c r="A5084" s="2">
        <f t="shared" si="140"/>
        <v>37580</v>
      </c>
      <c r="B5084" s="2" t="s">
        <v>3474</v>
      </c>
      <c r="C5084" s="3">
        <v>0.10425000000000001</v>
      </c>
      <c r="D5084" s="3">
        <v>0.20850000000000002</v>
      </c>
      <c r="E5084" s="3">
        <v>0.31274999999999997</v>
      </c>
      <c r="F5084" s="3">
        <v>0.41700000000000004</v>
      </c>
      <c r="G5084" s="3">
        <v>0.52110000000000001</v>
      </c>
      <c r="H5084" s="3">
        <v>0.62534999999999996</v>
      </c>
      <c r="I5084" s="3">
        <v>0.72960000000000003</v>
      </c>
      <c r="J5084" s="3">
        <v>0.83384999999999998</v>
      </c>
      <c r="K5084" s="3">
        <v>0.93809999999999993</v>
      </c>
      <c r="L5084" s="3">
        <v>1.0423499999999999</v>
      </c>
    </row>
    <row r="5085" spans="1:12" ht="12.75">
      <c r="A5085" s="2">
        <f t="shared" si="140"/>
        <v>37581</v>
      </c>
      <c r="B5085" s="2" t="s">
        <v>3475</v>
      </c>
      <c r="C5085" s="3">
        <v>0.1077</v>
      </c>
      <c r="D5085" s="3">
        <v>0.21525</v>
      </c>
      <c r="E5085" s="3">
        <v>0.32294999999999996</v>
      </c>
      <c r="F5085" s="3">
        <v>0.43049999999999999</v>
      </c>
      <c r="G5085" s="3">
        <v>0.53820000000000001</v>
      </c>
      <c r="H5085" s="3">
        <v>0.64589999999999992</v>
      </c>
      <c r="I5085" s="3">
        <v>0.75344999999999995</v>
      </c>
      <c r="J5085" s="3">
        <v>0.86115000000000008</v>
      </c>
      <c r="K5085" s="3">
        <v>0.96884999999999999</v>
      </c>
      <c r="L5085" s="3">
        <v>1.07565</v>
      </c>
    </row>
    <row r="5086" spans="1:12" ht="12.75">
      <c r="A5086" s="2">
        <f t="shared" ref="A5086:A5120" si="141">A5085+1</f>
        <v>37582</v>
      </c>
      <c r="B5086" s="2" t="str">
        <f t="shared" ref="B5086:B5087" si="142">B5088</f>
        <v>ООО "Агроторг"</v>
      </c>
      <c r="C5086" s="3">
        <v>5.7150000000000006E-2</v>
      </c>
      <c r="D5086" s="3">
        <v>0.11430000000000001</v>
      </c>
      <c r="E5086" s="3">
        <v>0.17144999999999999</v>
      </c>
      <c r="F5086" s="3">
        <v>0.22860000000000003</v>
      </c>
      <c r="G5086" s="3">
        <v>0.28575</v>
      </c>
      <c r="H5086" s="3">
        <v>0.34289999999999998</v>
      </c>
      <c r="I5086" s="3">
        <v>0.40005000000000002</v>
      </c>
      <c r="J5086" s="3">
        <v>0.45720000000000005</v>
      </c>
      <c r="K5086" s="3">
        <v>0.51434999999999997</v>
      </c>
      <c r="L5086" s="3">
        <v>0.57112499999999999</v>
      </c>
    </row>
    <row r="5087" spans="1:12" ht="12.75">
      <c r="A5087" s="2">
        <f t="shared" si="141"/>
        <v>37583</v>
      </c>
      <c r="B5087" s="2" t="str">
        <f t="shared" si="142"/>
        <v>ИП Тарасова А.В.</v>
      </c>
      <c r="C5087" s="3">
        <v>5.7150000000000006E-2</v>
      </c>
      <c r="D5087" s="3">
        <v>0.11430000000000001</v>
      </c>
      <c r="E5087" s="3">
        <v>0.17144999999999999</v>
      </c>
      <c r="F5087" s="3">
        <v>0.22860000000000003</v>
      </c>
      <c r="G5087" s="3">
        <v>0.28575</v>
      </c>
      <c r="H5087" s="3">
        <v>0.34289999999999998</v>
      </c>
      <c r="I5087" s="3">
        <v>0.40005000000000002</v>
      </c>
      <c r="J5087" s="3">
        <v>0.45720000000000005</v>
      </c>
      <c r="K5087" s="3">
        <v>0.51434999999999997</v>
      </c>
      <c r="L5087" s="3">
        <v>0.57112499999999999</v>
      </c>
    </row>
    <row r="5088" spans="1:12" ht="12.75">
      <c r="A5088" s="2">
        <f t="shared" si="141"/>
        <v>37584</v>
      </c>
      <c r="B5088" s="2" t="s">
        <v>3045</v>
      </c>
      <c r="C5088" s="3">
        <v>0.11430000000000001</v>
      </c>
      <c r="D5088" s="3">
        <v>0.22860000000000003</v>
      </c>
      <c r="E5088" s="3">
        <v>0.34289999999999998</v>
      </c>
      <c r="F5088" s="3">
        <v>0.45720000000000005</v>
      </c>
      <c r="G5088" s="3">
        <v>0.57150000000000001</v>
      </c>
      <c r="H5088" s="3">
        <v>0.68579999999999997</v>
      </c>
      <c r="I5088" s="3">
        <v>0.80010000000000003</v>
      </c>
      <c r="J5088" s="3">
        <v>0.9144000000000001</v>
      </c>
      <c r="K5088" s="3">
        <v>1.0286999999999999</v>
      </c>
      <c r="L5088" s="3">
        <v>1.14225</v>
      </c>
    </row>
    <row r="5089" spans="1:12" ht="12.75">
      <c r="A5089" s="2">
        <f t="shared" si="141"/>
        <v>37585</v>
      </c>
      <c r="B5089" s="2" t="s">
        <v>3476</v>
      </c>
      <c r="C5089" s="3">
        <v>0.1263</v>
      </c>
      <c r="D5089" s="3">
        <v>0.25259999999999999</v>
      </c>
      <c r="E5089" s="3">
        <v>0.37890000000000001</v>
      </c>
      <c r="F5089" s="3">
        <v>0.50519999999999998</v>
      </c>
      <c r="G5089" s="3">
        <v>0.63149999999999995</v>
      </c>
      <c r="H5089" s="3">
        <v>0.7579499999999999</v>
      </c>
      <c r="I5089" s="3">
        <v>0.88424999999999998</v>
      </c>
      <c r="J5089" s="3">
        <v>1.0105499999999998</v>
      </c>
      <c r="K5089" s="3">
        <v>1.1368499999999999</v>
      </c>
      <c r="L5089" s="3">
        <v>1.2637499999999999</v>
      </c>
    </row>
    <row r="5090" spans="1:12" ht="12.75">
      <c r="A5090" s="2">
        <f t="shared" si="141"/>
        <v>37586</v>
      </c>
      <c r="B5090" s="2" t="s">
        <v>3477</v>
      </c>
      <c r="C5090" s="3">
        <v>0.1032</v>
      </c>
      <c r="D5090" s="3">
        <v>0.20654999999999998</v>
      </c>
      <c r="E5090" s="3">
        <v>0.30974999999999997</v>
      </c>
      <c r="F5090" s="3">
        <v>0.41309999999999997</v>
      </c>
      <c r="G5090" s="3">
        <v>0.51629999999999998</v>
      </c>
      <c r="H5090" s="3">
        <v>0.61949999999999994</v>
      </c>
      <c r="I5090" s="3">
        <v>0.72284999999999999</v>
      </c>
      <c r="J5090" s="3">
        <v>0.82604999999999995</v>
      </c>
      <c r="K5090" s="3">
        <v>0.9294</v>
      </c>
      <c r="L5090" s="3">
        <v>1.032</v>
      </c>
    </row>
    <row r="5091" spans="1:12" ht="12.75">
      <c r="A5091" s="2">
        <f t="shared" si="141"/>
        <v>37587</v>
      </c>
      <c r="B5091" s="2" t="s">
        <v>3478</v>
      </c>
      <c r="C5091" s="3">
        <v>7.9199999999999993E-2</v>
      </c>
      <c r="D5091" s="3">
        <v>0.15839999999999999</v>
      </c>
      <c r="E5091" s="3">
        <v>0.23775000000000002</v>
      </c>
      <c r="F5091" s="3">
        <v>0.31694999999999995</v>
      </c>
      <c r="G5091" s="3">
        <v>0.39615</v>
      </c>
      <c r="H5091" s="3">
        <v>0.47535000000000005</v>
      </c>
      <c r="I5091" s="3">
        <v>0.55454999999999999</v>
      </c>
      <c r="J5091" s="3">
        <v>0.63389999999999991</v>
      </c>
      <c r="K5091" s="3">
        <v>0.71309999999999996</v>
      </c>
      <c r="L5091" s="3">
        <v>0.79215000000000002</v>
      </c>
    </row>
    <row r="5092" spans="1:12" ht="12.75">
      <c r="A5092" s="2">
        <f t="shared" si="141"/>
        <v>37588</v>
      </c>
      <c r="B5092" s="2" t="s">
        <v>3227</v>
      </c>
      <c r="C5092" s="3">
        <v>7.2599999999999998E-2</v>
      </c>
      <c r="D5092" s="3">
        <v>0.1452</v>
      </c>
      <c r="E5092" s="3">
        <v>0.21765000000000001</v>
      </c>
      <c r="F5092" s="3">
        <v>0.29025000000000001</v>
      </c>
      <c r="G5092" s="3">
        <v>0.36285000000000001</v>
      </c>
      <c r="H5092" s="3">
        <v>0.43545</v>
      </c>
      <c r="I5092" s="3">
        <v>0.50805</v>
      </c>
      <c r="J5092" s="3">
        <v>0.58065</v>
      </c>
      <c r="K5092" s="3">
        <v>0.65310000000000001</v>
      </c>
      <c r="L5092" s="3">
        <v>0.72614999999999996</v>
      </c>
    </row>
    <row r="5093" spans="1:12" ht="12.75">
      <c r="A5093" s="2">
        <f t="shared" si="141"/>
        <v>37589</v>
      </c>
      <c r="B5093" s="2" t="s">
        <v>3479</v>
      </c>
      <c r="C5093" s="3">
        <v>7.485E-2</v>
      </c>
      <c r="D5093" s="3">
        <v>0.1497</v>
      </c>
      <c r="E5093" s="3">
        <v>0.22455</v>
      </c>
      <c r="F5093" s="3">
        <v>0.2994</v>
      </c>
      <c r="G5093" s="3">
        <v>0.37424999999999997</v>
      </c>
      <c r="H5093" s="3">
        <v>0.4491</v>
      </c>
      <c r="I5093" s="3">
        <v>0.52395000000000003</v>
      </c>
      <c r="J5093" s="3">
        <v>0.5988</v>
      </c>
      <c r="K5093" s="3">
        <v>0.67364999999999997</v>
      </c>
      <c r="L5093" s="3">
        <v>0.74865000000000004</v>
      </c>
    </row>
    <row r="5094" spans="1:12" ht="12.75">
      <c r="A5094" s="2">
        <f t="shared" si="141"/>
        <v>37590</v>
      </c>
      <c r="B5094" s="2" t="s">
        <v>3480</v>
      </c>
      <c r="C5094" s="3">
        <v>6.8250000000000005E-2</v>
      </c>
      <c r="D5094" s="3">
        <v>0.13635</v>
      </c>
      <c r="E5094" s="3">
        <v>0.2046</v>
      </c>
      <c r="F5094" s="3">
        <v>0.2727</v>
      </c>
      <c r="G5094" s="3">
        <v>0.34094999999999998</v>
      </c>
      <c r="H5094" s="3">
        <v>0.40920000000000001</v>
      </c>
      <c r="I5094" s="3">
        <v>0.47729999999999995</v>
      </c>
      <c r="J5094" s="3">
        <v>0.54554999999999998</v>
      </c>
      <c r="K5094" s="3">
        <v>0.61365000000000003</v>
      </c>
      <c r="L5094" s="3">
        <v>0.68145</v>
      </c>
    </row>
    <row r="5095" spans="1:12" ht="12.75">
      <c r="A5095" s="2">
        <f t="shared" si="141"/>
        <v>37591</v>
      </c>
      <c r="B5095" s="2" t="s">
        <v>3481</v>
      </c>
      <c r="C5095" s="3">
        <v>6.8850000000000008E-2</v>
      </c>
      <c r="D5095" s="3">
        <v>0.13770000000000002</v>
      </c>
      <c r="E5095" s="3">
        <v>0.20654999999999998</v>
      </c>
      <c r="F5095" s="3">
        <v>0.27540000000000003</v>
      </c>
      <c r="G5095" s="3">
        <v>0.34425</v>
      </c>
      <c r="H5095" s="3">
        <v>0.41309999999999997</v>
      </c>
      <c r="I5095" s="3">
        <v>0.48194999999999999</v>
      </c>
      <c r="J5095" s="3">
        <v>0.55064999999999997</v>
      </c>
      <c r="K5095" s="3">
        <v>0.61949999999999994</v>
      </c>
      <c r="L5095" s="3">
        <v>0.68835000000000002</v>
      </c>
    </row>
    <row r="5096" spans="1:12" ht="12.75">
      <c r="A5096" s="2">
        <f t="shared" si="141"/>
        <v>37592</v>
      </c>
      <c r="B5096" s="2" t="s">
        <v>3482</v>
      </c>
      <c r="C5096" s="3">
        <v>6.6449999999999995E-2</v>
      </c>
      <c r="D5096" s="3">
        <v>0.13274999999999998</v>
      </c>
      <c r="E5096" s="3">
        <v>0.19919999999999999</v>
      </c>
      <c r="F5096" s="3">
        <v>0.26565</v>
      </c>
      <c r="G5096" s="3">
        <v>0.33194999999999997</v>
      </c>
      <c r="H5096" s="3">
        <v>0.39839999999999998</v>
      </c>
      <c r="I5096" s="3">
        <v>0.46484999999999999</v>
      </c>
      <c r="J5096" s="3">
        <v>0.53129999999999999</v>
      </c>
      <c r="K5096" s="3">
        <v>0.59759999999999991</v>
      </c>
      <c r="L5096" s="3">
        <v>0.6633</v>
      </c>
    </row>
    <row r="5097" spans="1:12" ht="12.75">
      <c r="A5097" s="2">
        <f t="shared" si="141"/>
        <v>37593</v>
      </c>
      <c r="B5097" s="2" t="s">
        <v>3483</v>
      </c>
      <c r="C5097" s="3">
        <v>6.0450000000000004E-2</v>
      </c>
      <c r="D5097" s="3">
        <v>0.12075</v>
      </c>
      <c r="E5097" s="3">
        <v>0.1812</v>
      </c>
      <c r="F5097" s="3">
        <v>0.24164999999999998</v>
      </c>
      <c r="G5097" s="3">
        <v>0.30195</v>
      </c>
      <c r="H5097" s="3">
        <v>0.3624</v>
      </c>
      <c r="I5097" s="3">
        <v>0.42284999999999995</v>
      </c>
      <c r="J5097" s="3">
        <v>0.48314999999999997</v>
      </c>
      <c r="K5097" s="3">
        <v>0.54359999999999997</v>
      </c>
      <c r="L5097" s="3">
        <v>0.60375000000000001</v>
      </c>
    </row>
    <row r="5098" spans="1:12" ht="12.75">
      <c r="A5098" s="2">
        <f t="shared" si="141"/>
        <v>37594</v>
      </c>
      <c r="B5098" s="2" t="s">
        <v>3484</v>
      </c>
      <c r="C5098" s="3">
        <v>4.3049999999999998E-2</v>
      </c>
      <c r="D5098" s="3">
        <v>8.602499999999999E-2</v>
      </c>
      <c r="E5098" s="3">
        <v>0.129075</v>
      </c>
      <c r="F5098" s="3">
        <v>0.172125</v>
      </c>
      <c r="G5098" s="3">
        <v>0.21510000000000001</v>
      </c>
      <c r="H5098" s="3">
        <v>0.25814999999999999</v>
      </c>
      <c r="I5098" s="3">
        <v>0.30120000000000002</v>
      </c>
      <c r="J5098" s="3">
        <v>0.34417500000000001</v>
      </c>
      <c r="K5098" s="3">
        <v>0.38722499999999999</v>
      </c>
      <c r="L5098" s="3">
        <v>0.43020000000000003</v>
      </c>
    </row>
    <row r="5099" spans="1:12" ht="12.75">
      <c r="A5099" s="2">
        <f t="shared" si="141"/>
        <v>37595</v>
      </c>
      <c r="B5099" s="2" t="s">
        <v>3484</v>
      </c>
      <c r="C5099" s="3">
        <v>4.3049999999999998E-2</v>
      </c>
      <c r="D5099" s="3">
        <v>8.602499999999999E-2</v>
      </c>
      <c r="E5099" s="3">
        <v>0.129075</v>
      </c>
      <c r="F5099" s="3">
        <v>0.172125</v>
      </c>
      <c r="G5099" s="3">
        <v>0.21510000000000001</v>
      </c>
      <c r="H5099" s="3">
        <v>0.25814999999999999</v>
      </c>
      <c r="I5099" s="3">
        <v>0.30120000000000002</v>
      </c>
      <c r="J5099" s="3">
        <v>0.34417500000000001</v>
      </c>
      <c r="K5099" s="3">
        <v>0.38722499999999999</v>
      </c>
      <c r="L5099" s="3">
        <v>0.43020000000000003</v>
      </c>
    </row>
    <row r="5100" spans="1:12" ht="12.75">
      <c r="A5100" s="2">
        <f t="shared" si="141"/>
        <v>37596</v>
      </c>
      <c r="B5100" s="2" t="s">
        <v>3485</v>
      </c>
      <c r="C5100" s="3">
        <v>6.0749999999999998E-2</v>
      </c>
      <c r="D5100" s="3">
        <v>0.1215</v>
      </c>
      <c r="E5100" s="3">
        <v>0.18209999999999998</v>
      </c>
      <c r="F5100" s="3">
        <v>0.24284999999999998</v>
      </c>
      <c r="G5100" s="3">
        <v>0.30359999999999998</v>
      </c>
      <c r="H5100" s="3">
        <v>0.36435000000000001</v>
      </c>
      <c r="I5100" s="3">
        <v>0.42509999999999998</v>
      </c>
      <c r="J5100" s="3">
        <v>0.48569999999999997</v>
      </c>
      <c r="K5100" s="3">
        <v>0.54644999999999999</v>
      </c>
      <c r="L5100" s="3">
        <v>0.60719999999999996</v>
      </c>
    </row>
    <row r="5101" spans="1:12" ht="12.75">
      <c r="A5101" s="2">
        <f t="shared" si="141"/>
        <v>37597</v>
      </c>
      <c r="B5101" s="2" t="s">
        <v>3486</v>
      </c>
      <c r="C5101" s="3">
        <v>0.12659999999999999</v>
      </c>
      <c r="D5101" s="3">
        <v>0.25334999999999996</v>
      </c>
      <c r="E5101" s="3">
        <v>0.37995000000000001</v>
      </c>
      <c r="F5101" s="3">
        <v>0.50655000000000006</v>
      </c>
      <c r="G5101" s="3">
        <v>0.63314999999999999</v>
      </c>
      <c r="H5101" s="3">
        <v>0.75990000000000002</v>
      </c>
      <c r="I5101" s="3">
        <v>0.88649999999999995</v>
      </c>
      <c r="J5101" s="3">
        <v>1.0131000000000001</v>
      </c>
      <c r="K5101" s="3">
        <v>1.1396999999999999</v>
      </c>
      <c r="L5101" s="3">
        <v>1.2661499999999999</v>
      </c>
    </row>
    <row r="5102" spans="1:12" ht="12.75">
      <c r="A5102" s="2">
        <f t="shared" si="141"/>
        <v>37598</v>
      </c>
      <c r="B5102" s="2" t="s">
        <v>3487</v>
      </c>
      <c r="C5102" s="3">
        <v>5.5799999999999995E-2</v>
      </c>
      <c r="D5102" s="3">
        <v>0.11174999999999999</v>
      </c>
      <c r="E5102" s="3">
        <v>0.16754999999999998</v>
      </c>
      <c r="F5102" s="3">
        <v>0.22334999999999999</v>
      </c>
      <c r="G5102" s="3">
        <v>0.27929999999999999</v>
      </c>
      <c r="H5102" s="3">
        <v>0.33509999999999995</v>
      </c>
      <c r="I5102" s="3">
        <v>0.39090000000000003</v>
      </c>
      <c r="J5102" s="3">
        <v>0.44684999999999997</v>
      </c>
      <c r="K5102" s="3">
        <v>0.50265000000000004</v>
      </c>
      <c r="L5102" s="3">
        <v>0.55830000000000002</v>
      </c>
    </row>
    <row r="5103" spans="1:12" ht="12.75">
      <c r="A5103" s="2">
        <f t="shared" si="141"/>
        <v>37599</v>
      </c>
      <c r="B5103" s="2" t="s">
        <v>3404</v>
      </c>
      <c r="C5103" s="3">
        <v>5.9549999999999999E-2</v>
      </c>
      <c r="D5103" s="3">
        <v>0.1191</v>
      </c>
      <c r="E5103" s="3">
        <v>0.17880000000000001</v>
      </c>
      <c r="F5103" s="3">
        <v>0.23835000000000001</v>
      </c>
      <c r="G5103" s="3">
        <v>0.2979</v>
      </c>
      <c r="H5103" s="3">
        <v>0.35745000000000005</v>
      </c>
      <c r="I5103" s="3">
        <v>0.41715000000000002</v>
      </c>
      <c r="J5103" s="3">
        <v>0.47670000000000001</v>
      </c>
      <c r="K5103" s="3">
        <v>0.53625</v>
      </c>
      <c r="L5103" s="3">
        <v>0.59640000000000004</v>
      </c>
    </row>
    <row r="5104" spans="1:12" ht="38.25">
      <c r="A5104" s="2">
        <f t="shared" si="141"/>
        <v>37600</v>
      </c>
      <c r="B5104" s="2" t="s">
        <v>3488</v>
      </c>
      <c r="C5104" s="3">
        <v>7.2300000000000003E-2</v>
      </c>
      <c r="D5104" s="3">
        <v>0.14445</v>
      </c>
      <c r="E5104" s="3">
        <v>0.21675</v>
      </c>
      <c r="F5104" s="3">
        <v>0.28905000000000003</v>
      </c>
      <c r="G5104" s="3">
        <v>0.36119999999999997</v>
      </c>
      <c r="H5104" s="3">
        <v>0.4335</v>
      </c>
      <c r="I5104" s="3">
        <v>0.50580000000000003</v>
      </c>
      <c r="J5104" s="3">
        <v>0.57794999999999996</v>
      </c>
      <c r="K5104" s="3">
        <v>0.65024999999999999</v>
      </c>
      <c r="L5104" s="3">
        <v>0.72239999999999993</v>
      </c>
    </row>
    <row r="5105" spans="1:12" ht="12.75">
      <c r="A5105" s="2">
        <f t="shared" si="141"/>
        <v>37601</v>
      </c>
      <c r="B5105" s="2" t="s">
        <v>3489</v>
      </c>
      <c r="C5105" s="3">
        <v>5.8650000000000008E-2</v>
      </c>
      <c r="D5105" s="3">
        <v>0.11715</v>
      </c>
      <c r="E5105" s="3">
        <v>0.17580000000000001</v>
      </c>
      <c r="F5105" s="3">
        <v>0.23444999999999999</v>
      </c>
      <c r="G5105" s="3">
        <v>0.29309999999999997</v>
      </c>
      <c r="H5105" s="3">
        <v>0.35160000000000002</v>
      </c>
      <c r="I5105" s="3">
        <v>0.41025</v>
      </c>
      <c r="J5105" s="3">
        <v>0.46889999999999998</v>
      </c>
      <c r="K5105" s="3">
        <v>0.52754999999999996</v>
      </c>
      <c r="L5105" s="3">
        <v>0.58560000000000001</v>
      </c>
    </row>
    <row r="5106" spans="1:12" ht="12.75">
      <c r="A5106" s="2">
        <f t="shared" si="141"/>
        <v>37602</v>
      </c>
      <c r="B5106" s="2" t="s">
        <v>3490</v>
      </c>
      <c r="C5106" s="3">
        <v>5.3999999999999992E-2</v>
      </c>
      <c r="D5106" s="3">
        <v>0.10815</v>
      </c>
      <c r="E5106" s="3">
        <v>0.16215000000000002</v>
      </c>
      <c r="F5106" s="3">
        <v>0.21629999999999999</v>
      </c>
      <c r="G5106" s="3">
        <v>0.27029999999999998</v>
      </c>
      <c r="H5106" s="3">
        <v>0.32445000000000002</v>
      </c>
      <c r="I5106" s="3">
        <v>0.37845000000000006</v>
      </c>
      <c r="J5106" s="3">
        <v>0.43245</v>
      </c>
      <c r="K5106" s="3">
        <v>0.48660000000000003</v>
      </c>
      <c r="L5106" s="3">
        <v>0.54120000000000001</v>
      </c>
    </row>
    <row r="5107" spans="1:12" ht="38.25">
      <c r="A5107" s="2">
        <f t="shared" si="141"/>
        <v>37603</v>
      </c>
      <c r="B5107" s="2" t="s">
        <v>3491</v>
      </c>
      <c r="C5107" s="3">
        <v>5.28E-2</v>
      </c>
      <c r="D5107" s="3">
        <v>0.1056</v>
      </c>
      <c r="E5107" s="3">
        <v>0.15825</v>
      </c>
      <c r="F5107" s="3">
        <v>0.21104999999999999</v>
      </c>
      <c r="G5107" s="3">
        <v>0.26385000000000003</v>
      </c>
      <c r="H5107" s="3">
        <v>0.31664999999999999</v>
      </c>
      <c r="I5107" s="3">
        <v>0.36930000000000002</v>
      </c>
      <c r="J5107" s="3">
        <v>0.42209999999999998</v>
      </c>
      <c r="K5107" s="3">
        <v>0.47489999999999999</v>
      </c>
      <c r="L5107" s="3">
        <v>0.52754999999999996</v>
      </c>
    </row>
    <row r="5108" spans="1:12" ht="12.75">
      <c r="A5108" s="2">
        <f t="shared" si="141"/>
        <v>37604</v>
      </c>
      <c r="B5108" s="2" t="s">
        <v>3492</v>
      </c>
      <c r="C5108" s="3">
        <v>8.2049999999999998E-2</v>
      </c>
      <c r="D5108" s="3">
        <v>0.16394999999999998</v>
      </c>
      <c r="E5108" s="3">
        <v>0.246</v>
      </c>
      <c r="F5108" s="3">
        <v>0.32789999999999997</v>
      </c>
      <c r="G5108" s="3">
        <v>0.40994999999999998</v>
      </c>
      <c r="H5108" s="3">
        <v>0.49199999999999999</v>
      </c>
      <c r="I5108" s="3">
        <v>0.57389999999999997</v>
      </c>
      <c r="J5108" s="3">
        <v>0.65595000000000003</v>
      </c>
      <c r="K5108" s="3">
        <v>0.73785000000000001</v>
      </c>
      <c r="L5108" s="3">
        <v>0.82019999999999993</v>
      </c>
    </row>
    <row r="5109" spans="1:12" ht="12.75">
      <c r="A5109" s="2">
        <f t="shared" si="141"/>
        <v>37605</v>
      </c>
      <c r="B5109" s="2" t="s">
        <v>3237</v>
      </c>
      <c r="C5109" s="3">
        <v>8.0850000000000005E-2</v>
      </c>
      <c r="D5109" s="3">
        <v>0.16170000000000001</v>
      </c>
      <c r="E5109" s="3">
        <v>0.24255000000000002</v>
      </c>
      <c r="F5109" s="3">
        <v>0.32340000000000002</v>
      </c>
      <c r="G5109" s="3">
        <v>0.40425</v>
      </c>
      <c r="H5109" s="3">
        <v>0.48510000000000003</v>
      </c>
      <c r="I5109" s="3">
        <v>0.56595000000000006</v>
      </c>
      <c r="J5109" s="3">
        <v>0.64680000000000004</v>
      </c>
      <c r="K5109" s="3">
        <v>0.72764999999999991</v>
      </c>
      <c r="L5109" s="3">
        <v>0.80835000000000012</v>
      </c>
    </row>
    <row r="5110" spans="1:12" ht="12.75">
      <c r="A5110" s="2">
        <f t="shared" si="141"/>
        <v>37606</v>
      </c>
      <c r="B5110" s="2" t="s">
        <v>3493</v>
      </c>
      <c r="C5110" s="3">
        <v>7.6350000000000001E-2</v>
      </c>
      <c r="D5110" s="3">
        <v>0.15254999999999999</v>
      </c>
      <c r="E5110" s="3">
        <v>0.22890000000000002</v>
      </c>
      <c r="F5110" s="3">
        <v>0.30524999999999997</v>
      </c>
      <c r="G5110" s="3">
        <v>0.38160000000000005</v>
      </c>
      <c r="H5110" s="3">
        <v>0.45780000000000004</v>
      </c>
      <c r="I5110" s="3">
        <v>0.53415000000000001</v>
      </c>
      <c r="J5110" s="3">
        <v>0.61049999999999993</v>
      </c>
      <c r="K5110" s="3">
        <v>0.68669999999999998</v>
      </c>
      <c r="L5110" s="3">
        <v>0.76259999999999994</v>
      </c>
    </row>
    <row r="5111" spans="1:12" ht="12.75">
      <c r="A5111" s="2">
        <f t="shared" si="141"/>
        <v>37607</v>
      </c>
      <c r="B5111" s="2" t="s">
        <v>3227</v>
      </c>
      <c r="C5111" s="3">
        <v>1.9949999999999999E-2</v>
      </c>
      <c r="D5111" s="3">
        <v>3.9974999999999997E-2</v>
      </c>
      <c r="E5111" s="3">
        <v>5.9924999999999999E-2</v>
      </c>
      <c r="F5111" s="3">
        <v>7.9875000000000002E-2</v>
      </c>
      <c r="G5111" s="3">
        <v>9.9824999999999997E-2</v>
      </c>
      <c r="H5111" s="3">
        <v>0.11985</v>
      </c>
      <c r="I5111" s="3">
        <v>0.13980000000000001</v>
      </c>
      <c r="J5111" s="3">
        <v>0.15975</v>
      </c>
      <c r="K5111" s="3">
        <v>0.1797</v>
      </c>
      <c r="L5111" s="3">
        <v>0.19950000000000001</v>
      </c>
    </row>
    <row r="5112" spans="1:12" ht="12.75">
      <c r="A5112" s="2">
        <f t="shared" si="141"/>
        <v>37608</v>
      </c>
      <c r="B5112" s="2" t="s">
        <v>3227</v>
      </c>
      <c r="C5112" s="3">
        <v>1.9949999999999999E-2</v>
      </c>
      <c r="D5112" s="3">
        <v>3.9974999999999997E-2</v>
      </c>
      <c r="E5112" s="3">
        <v>5.9924999999999999E-2</v>
      </c>
      <c r="F5112" s="3">
        <v>7.9875000000000002E-2</v>
      </c>
      <c r="G5112" s="3">
        <v>9.9824999999999997E-2</v>
      </c>
      <c r="H5112" s="3">
        <v>0.11985</v>
      </c>
      <c r="I5112" s="3">
        <v>0.13980000000000001</v>
      </c>
      <c r="J5112" s="3">
        <v>0.15975</v>
      </c>
      <c r="K5112" s="3">
        <v>0.1797</v>
      </c>
      <c r="L5112" s="3">
        <v>0.19950000000000001</v>
      </c>
    </row>
    <row r="5113" spans="1:12" ht="12.75">
      <c r="A5113" s="2">
        <f t="shared" si="141"/>
        <v>37609</v>
      </c>
      <c r="B5113" s="2" t="s">
        <v>3494</v>
      </c>
      <c r="C5113" s="3">
        <v>5.8950000000000002E-2</v>
      </c>
      <c r="D5113" s="3">
        <v>0.1179</v>
      </c>
      <c r="E5113" s="3">
        <v>0.17685000000000001</v>
      </c>
      <c r="F5113" s="3">
        <v>0.23580000000000001</v>
      </c>
      <c r="G5113" s="3">
        <v>0.29475000000000001</v>
      </c>
      <c r="H5113" s="3">
        <v>0.35354999999999998</v>
      </c>
      <c r="I5113" s="3">
        <v>0.41250000000000003</v>
      </c>
      <c r="J5113" s="3">
        <v>0.47145000000000004</v>
      </c>
      <c r="K5113" s="3">
        <v>0.53039999999999998</v>
      </c>
      <c r="L5113" s="3">
        <v>0.58965000000000001</v>
      </c>
    </row>
    <row r="5114" spans="1:12" ht="12.75">
      <c r="A5114" s="2">
        <f t="shared" si="141"/>
        <v>37610</v>
      </c>
      <c r="B5114" s="2" t="s">
        <v>3242</v>
      </c>
      <c r="C5114" s="3">
        <v>6.9449999999999998E-2</v>
      </c>
      <c r="D5114" s="3">
        <v>0.13905000000000001</v>
      </c>
      <c r="E5114" s="3">
        <v>0.20850000000000002</v>
      </c>
      <c r="F5114" s="3">
        <v>0.27794999999999997</v>
      </c>
      <c r="G5114" s="3">
        <v>0.34739999999999999</v>
      </c>
      <c r="H5114" s="3">
        <v>0.41700000000000004</v>
      </c>
      <c r="I5114" s="3">
        <v>0.48644999999999994</v>
      </c>
      <c r="J5114" s="3">
        <v>0.55589999999999995</v>
      </c>
      <c r="K5114" s="3">
        <v>0.62534999999999996</v>
      </c>
      <c r="L5114" s="3">
        <v>0.69419999999999993</v>
      </c>
    </row>
    <row r="5115" spans="1:12" ht="12.75">
      <c r="A5115" s="2">
        <f t="shared" si="141"/>
        <v>37611</v>
      </c>
      <c r="B5115" s="2" t="s">
        <v>3495</v>
      </c>
      <c r="C5115" s="3">
        <v>6.3600000000000004E-2</v>
      </c>
      <c r="D5115" s="3">
        <v>0.12735000000000002</v>
      </c>
      <c r="E5115" s="3">
        <v>0.19095000000000001</v>
      </c>
      <c r="F5115" s="3">
        <v>0.25455</v>
      </c>
      <c r="G5115" s="3">
        <v>0.31815000000000004</v>
      </c>
      <c r="H5115" s="3">
        <v>0.38190000000000002</v>
      </c>
      <c r="I5115" s="3">
        <v>0.44550000000000001</v>
      </c>
      <c r="J5115" s="3">
        <v>0.5091</v>
      </c>
      <c r="K5115" s="3">
        <v>0.57285000000000008</v>
      </c>
      <c r="L5115" s="3">
        <v>0.63630000000000009</v>
      </c>
    </row>
    <row r="5116" spans="1:12" ht="12.75">
      <c r="A5116" s="2">
        <f t="shared" si="141"/>
        <v>37612</v>
      </c>
      <c r="B5116" s="2" t="s">
        <v>3496</v>
      </c>
      <c r="C5116" s="3">
        <v>4.3950000000000003E-2</v>
      </c>
      <c r="D5116" s="3">
        <v>8.8050000000000003E-2</v>
      </c>
      <c r="E5116" s="3">
        <v>0.13200000000000001</v>
      </c>
      <c r="F5116" s="3">
        <v>0.17595</v>
      </c>
      <c r="G5116" s="3">
        <v>0.22005</v>
      </c>
      <c r="H5116" s="3">
        <v>0.26400000000000001</v>
      </c>
      <c r="I5116" s="3">
        <v>0.30795</v>
      </c>
      <c r="J5116" s="3">
        <v>0.35204999999999997</v>
      </c>
      <c r="K5116" s="3">
        <v>0.39600000000000002</v>
      </c>
      <c r="L5116" s="3">
        <v>0.43995000000000001</v>
      </c>
    </row>
    <row r="5117" spans="1:12" ht="12.75">
      <c r="A5117" s="2">
        <f t="shared" si="141"/>
        <v>37613</v>
      </c>
      <c r="B5117" s="2" t="s">
        <v>3228</v>
      </c>
      <c r="C5117" s="3">
        <v>3.6750000000000005E-2</v>
      </c>
      <c r="D5117" s="3">
        <v>7.3349999999999999E-2</v>
      </c>
      <c r="E5117" s="3">
        <v>0.1101</v>
      </c>
      <c r="F5117" s="3">
        <v>0.1467</v>
      </c>
      <c r="G5117" s="3">
        <v>0.18345</v>
      </c>
      <c r="H5117" s="3">
        <v>0.22020000000000001</v>
      </c>
      <c r="I5117" s="3">
        <v>0.25679999999999997</v>
      </c>
      <c r="J5117" s="3">
        <v>0.29355000000000003</v>
      </c>
      <c r="K5117" s="3">
        <v>0.33030000000000004</v>
      </c>
      <c r="L5117" s="3">
        <v>0.3669</v>
      </c>
    </row>
    <row r="5118" spans="1:12" ht="12.75">
      <c r="A5118" s="2">
        <f t="shared" si="141"/>
        <v>37614</v>
      </c>
      <c r="B5118" s="2" t="s">
        <v>3497</v>
      </c>
      <c r="C5118" s="3">
        <v>2.1075E-2</v>
      </c>
      <c r="D5118" s="3">
        <v>4.2224999999999999E-2</v>
      </c>
      <c r="E5118" s="3">
        <v>6.3299999999999995E-2</v>
      </c>
      <c r="F5118" s="3">
        <v>8.4449999999999997E-2</v>
      </c>
      <c r="G5118" s="3">
        <v>0.10552499999999999</v>
      </c>
      <c r="H5118" s="3">
        <v>0.12667499999999998</v>
      </c>
      <c r="I5118" s="3">
        <v>0.14774999999999999</v>
      </c>
      <c r="J5118" s="3">
        <v>0.168825</v>
      </c>
      <c r="K5118" s="3">
        <v>0.189975</v>
      </c>
      <c r="L5118" s="3">
        <v>0.210975</v>
      </c>
    </row>
    <row r="5119" spans="1:12" ht="12.75">
      <c r="A5119" s="2">
        <f t="shared" si="141"/>
        <v>37615</v>
      </c>
      <c r="B5119" s="2" t="s">
        <v>3497</v>
      </c>
      <c r="C5119" s="3">
        <v>2.1075E-2</v>
      </c>
      <c r="D5119" s="3">
        <v>4.2224999999999999E-2</v>
      </c>
      <c r="E5119" s="3">
        <v>6.3299999999999995E-2</v>
      </c>
      <c r="F5119" s="3">
        <v>8.4449999999999997E-2</v>
      </c>
      <c r="G5119" s="3">
        <v>0.10552499999999999</v>
      </c>
      <c r="H5119" s="3">
        <v>0.12667499999999998</v>
      </c>
      <c r="I5119" s="3">
        <v>0.14774999999999999</v>
      </c>
      <c r="J5119" s="3">
        <v>0.168825</v>
      </c>
      <c r="K5119" s="3">
        <v>0.189975</v>
      </c>
      <c r="L5119" s="3">
        <v>0.210975</v>
      </c>
    </row>
    <row r="5120" spans="1:12" ht="12.75">
      <c r="A5120" s="2">
        <f t="shared" si="141"/>
        <v>37616</v>
      </c>
      <c r="B5120" s="2" t="s">
        <v>3498</v>
      </c>
      <c r="C5120" s="3">
        <v>3.8849999999999996E-2</v>
      </c>
      <c r="D5120" s="3">
        <v>7.7550000000000008E-2</v>
      </c>
      <c r="E5120" s="3">
        <v>0.1164</v>
      </c>
      <c r="F5120" s="3">
        <v>0.15525</v>
      </c>
      <c r="G5120" s="3">
        <v>0.19395000000000001</v>
      </c>
      <c r="H5120" s="3">
        <v>0.23280000000000001</v>
      </c>
      <c r="I5120" s="3">
        <v>0.27165</v>
      </c>
      <c r="J5120" s="3">
        <v>0.3105</v>
      </c>
      <c r="K5120" s="3">
        <v>0.34920000000000001</v>
      </c>
      <c r="L5120" s="3">
        <v>0.38714999999999999</v>
      </c>
    </row>
    <row r="5121" spans="1:12" ht="12.75">
      <c r="A5121" s="93" t="s">
        <v>3499</v>
      </c>
      <c r="B5121" s="93"/>
      <c r="C5121" s="6">
        <f>SUM(C4636:C5120)</f>
        <v>57.088200000000001</v>
      </c>
      <c r="D5121" s="6">
        <f t="shared" ref="D5121:L5121" si="143">SUM(D4636:D5120)</f>
        <v>114.17654999999998</v>
      </c>
      <c r="E5121" s="6">
        <f t="shared" si="143"/>
        <v>171.26474999999994</v>
      </c>
      <c r="F5121" s="6">
        <f t="shared" si="143"/>
        <v>228.35310000000004</v>
      </c>
      <c r="G5121" s="6">
        <f t="shared" si="143"/>
        <v>285.44144999999992</v>
      </c>
      <c r="H5121" s="6">
        <f t="shared" si="143"/>
        <v>342.52949999999936</v>
      </c>
      <c r="I5121" s="6">
        <f t="shared" si="143"/>
        <v>400.39364999999987</v>
      </c>
      <c r="J5121" s="6">
        <f t="shared" si="143"/>
        <v>456.39135000000067</v>
      </c>
      <c r="K5121" s="6">
        <f t="shared" si="143"/>
        <v>513.79424999999992</v>
      </c>
      <c r="L5121" s="6">
        <f t="shared" si="143"/>
        <v>570.96780012000067</v>
      </c>
    </row>
    <row r="5122" spans="1:12" ht="12.75">
      <c r="A5122" s="86" t="s">
        <v>3500</v>
      </c>
      <c r="B5122" s="86"/>
      <c r="C5122" s="86"/>
      <c r="D5122" s="86"/>
      <c r="E5122" s="86"/>
      <c r="F5122" s="86"/>
      <c r="G5122" s="86"/>
      <c r="H5122" s="86"/>
      <c r="I5122" s="86"/>
      <c r="J5122" s="86"/>
      <c r="K5122" s="86"/>
      <c r="L5122" s="86"/>
    </row>
    <row r="5123" spans="1:12" ht="63.75">
      <c r="A5123" s="2">
        <f>A5120+1</f>
        <v>37617</v>
      </c>
      <c r="B5123" s="49" t="s">
        <v>3501</v>
      </c>
      <c r="C5123" s="3">
        <v>0.123</v>
      </c>
      <c r="D5123" s="3">
        <v>0.24599999999999997</v>
      </c>
      <c r="E5123" s="3">
        <v>0.36899999999999994</v>
      </c>
      <c r="F5123" s="3">
        <v>0.49199999999999994</v>
      </c>
      <c r="G5123" s="3">
        <v>0.61499999999999988</v>
      </c>
      <c r="H5123" s="3">
        <v>0.73799999999999988</v>
      </c>
      <c r="I5123" s="3">
        <v>0.86099999999999999</v>
      </c>
      <c r="J5123" s="3">
        <v>0.98399999999999987</v>
      </c>
      <c r="K5123" s="3">
        <v>1.1069999999999998</v>
      </c>
      <c r="L5123" s="3">
        <v>1.23</v>
      </c>
    </row>
    <row r="5124" spans="1:12" ht="51">
      <c r="A5124" s="2">
        <f>A5123+1</f>
        <v>37618</v>
      </c>
      <c r="B5124" s="49" t="s">
        <v>3502</v>
      </c>
      <c r="C5124" s="3">
        <v>6.456250000000005E-2</v>
      </c>
      <c r="D5124" s="3">
        <v>0.1291250000000001</v>
      </c>
      <c r="E5124" s="3">
        <v>0.19368750000000015</v>
      </c>
      <c r="F5124" s="3">
        <v>0.2582500000000002</v>
      </c>
      <c r="G5124" s="3">
        <v>0.32281250000000028</v>
      </c>
      <c r="H5124" s="3">
        <v>0.3873750000000003</v>
      </c>
      <c r="I5124" s="3">
        <v>0.45193750000000033</v>
      </c>
      <c r="J5124" s="3">
        <v>0.5165000000000004</v>
      </c>
      <c r="K5124" s="3">
        <v>0.58106250000000048</v>
      </c>
      <c r="L5124" s="3">
        <v>0.64562500000000056</v>
      </c>
    </row>
    <row r="5125" spans="1:12" ht="51">
      <c r="A5125" s="2">
        <f t="shared" ref="A5125:A5188" si="144">A5124+1</f>
        <v>37619</v>
      </c>
      <c r="B5125" s="49" t="s">
        <v>3503</v>
      </c>
      <c r="C5125" s="3">
        <v>6.7237500000000006E-2</v>
      </c>
      <c r="D5125" s="3">
        <v>0.13447499999999998</v>
      </c>
      <c r="E5125" s="3">
        <v>0.20171249999999996</v>
      </c>
      <c r="F5125" s="3">
        <v>0.26894999999999997</v>
      </c>
      <c r="G5125" s="3">
        <v>0.33618749999999997</v>
      </c>
      <c r="H5125" s="3">
        <v>0.40342499999999992</v>
      </c>
      <c r="I5125" s="3">
        <v>0.47066249999999998</v>
      </c>
      <c r="J5125" s="3">
        <v>0.53789999999999993</v>
      </c>
      <c r="K5125" s="3">
        <v>0.60513749999999999</v>
      </c>
      <c r="L5125" s="3">
        <v>0.67237499999999994</v>
      </c>
    </row>
    <row r="5126" spans="1:12" ht="38.25">
      <c r="A5126" s="2">
        <f t="shared" si="144"/>
        <v>37620</v>
      </c>
      <c r="B5126" s="49" t="s">
        <v>3504</v>
      </c>
      <c r="C5126" s="3">
        <v>7.0574999999999999E-2</v>
      </c>
      <c r="D5126" s="3">
        <v>0.14115</v>
      </c>
      <c r="E5126" s="3">
        <v>0.211725</v>
      </c>
      <c r="F5126" s="3">
        <v>0.2823</v>
      </c>
      <c r="G5126" s="3">
        <v>0.35287499999999994</v>
      </c>
      <c r="H5126" s="3">
        <v>0.42344999999999999</v>
      </c>
      <c r="I5126" s="3">
        <v>0.49402499999999994</v>
      </c>
      <c r="J5126" s="3">
        <v>0.56459999999999999</v>
      </c>
      <c r="K5126" s="3">
        <v>0.63517499999999993</v>
      </c>
      <c r="L5126" s="3">
        <v>0.70574999999999999</v>
      </c>
    </row>
    <row r="5127" spans="1:12" ht="51">
      <c r="A5127" s="2">
        <f t="shared" si="144"/>
        <v>37621</v>
      </c>
      <c r="B5127" s="49" t="s">
        <v>3505</v>
      </c>
      <c r="C5127" s="3">
        <v>0.12805000000000005</v>
      </c>
      <c r="D5127" s="3">
        <v>0.25610000000000011</v>
      </c>
      <c r="E5127" s="3">
        <v>0.38415000000000016</v>
      </c>
      <c r="F5127" s="3">
        <v>0.51220000000000021</v>
      </c>
      <c r="G5127" s="3">
        <v>0.64025000000000021</v>
      </c>
      <c r="H5127" s="3">
        <v>0.76830000000000032</v>
      </c>
      <c r="I5127" s="3">
        <v>0.89635000000000042</v>
      </c>
      <c r="J5127" s="3">
        <v>1.0244000000000004</v>
      </c>
      <c r="K5127" s="3">
        <v>1.1524500000000004</v>
      </c>
      <c r="L5127" s="3">
        <v>1.2805000000000004</v>
      </c>
    </row>
    <row r="5128" spans="1:12" ht="63.75">
      <c r="A5128" s="2">
        <f t="shared" si="144"/>
        <v>37622</v>
      </c>
      <c r="B5128" s="49" t="s">
        <v>3506</v>
      </c>
      <c r="C5128" s="3">
        <v>0.1406625</v>
      </c>
      <c r="D5128" s="3">
        <v>0.28132499999999999</v>
      </c>
      <c r="E5128" s="3">
        <v>0.42198749999999996</v>
      </c>
      <c r="F5128" s="3">
        <v>0.56264999999999998</v>
      </c>
      <c r="G5128" s="3">
        <v>0.70331250000000001</v>
      </c>
      <c r="H5128" s="3">
        <v>0.84397499999999992</v>
      </c>
      <c r="I5128" s="3">
        <v>0.98463750000000005</v>
      </c>
      <c r="J5128" s="3">
        <v>1.1253</v>
      </c>
      <c r="K5128" s="3">
        <v>1.2659624999999999</v>
      </c>
      <c r="L5128" s="3">
        <v>1.406625</v>
      </c>
    </row>
    <row r="5129" spans="1:12" ht="51">
      <c r="A5129" s="2">
        <f t="shared" si="144"/>
        <v>37623</v>
      </c>
      <c r="B5129" s="49" t="s">
        <v>3507</v>
      </c>
      <c r="C5129" s="3">
        <v>0.20689999999999947</v>
      </c>
      <c r="D5129" s="3">
        <v>0.41379999999999895</v>
      </c>
      <c r="E5129" s="3">
        <v>0.62069999999999848</v>
      </c>
      <c r="F5129" s="3">
        <v>0.82759999999999789</v>
      </c>
      <c r="G5129" s="3">
        <v>1.0344999999999975</v>
      </c>
      <c r="H5129" s="3">
        <v>1.241399999999997</v>
      </c>
      <c r="I5129" s="3">
        <v>1.4482999999999964</v>
      </c>
      <c r="J5129" s="3">
        <v>1.6551999999999958</v>
      </c>
      <c r="K5129" s="3">
        <v>1.8620999999999954</v>
      </c>
      <c r="L5129" s="3">
        <v>2.0689999999999951</v>
      </c>
    </row>
    <row r="5130" spans="1:12" ht="38.25">
      <c r="A5130" s="2">
        <f t="shared" si="144"/>
        <v>37624</v>
      </c>
      <c r="B5130" s="49" t="s">
        <v>3508</v>
      </c>
      <c r="C5130" s="3">
        <v>0.24562500000000001</v>
      </c>
      <c r="D5130" s="3">
        <v>0.49125000000000002</v>
      </c>
      <c r="E5130" s="3">
        <v>0.73687500000000006</v>
      </c>
      <c r="F5130" s="3">
        <v>0.98250000000000004</v>
      </c>
      <c r="G5130" s="3">
        <v>1.2281250000000001</v>
      </c>
      <c r="H5130" s="3">
        <v>1.4737500000000001</v>
      </c>
      <c r="I5130" s="3">
        <v>1.7193749999999999</v>
      </c>
      <c r="J5130" s="3">
        <v>1.9650000000000001</v>
      </c>
      <c r="K5130" s="3">
        <v>2.2106250000000003</v>
      </c>
      <c r="L5130" s="3">
        <v>2.4562499999999998</v>
      </c>
    </row>
    <row r="5131" spans="1:12" ht="25.5">
      <c r="A5131" s="2">
        <f t="shared" si="144"/>
        <v>37625</v>
      </c>
      <c r="B5131" s="49" t="s">
        <v>3509</v>
      </c>
      <c r="C5131" s="3">
        <v>8.887500000000001E-2</v>
      </c>
      <c r="D5131" s="3">
        <v>0.17775000000000002</v>
      </c>
      <c r="E5131" s="3">
        <v>0.266625</v>
      </c>
      <c r="F5131" s="3">
        <v>0.35550000000000004</v>
      </c>
      <c r="G5131" s="3">
        <v>0.44437500000000002</v>
      </c>
      <c r="H5131" s="3">
        <v>0.53325</v>
      </c>
      <c r="I5131" s="3">
        <v>0.62212500000000004</v>
      </c>
      <c r="J5131" s="3">
        <v>0.71100000000000008</v>
      </c>
      <c r="K5131" s="3">
        <v>0.799875</v>
      </c>
      <c r="L5131" s="3">
        <v>0.88875000000000004</v>
      </c>
    </row>
    <row r="5132" spans="1:12" ht="38.25">
      <c r="A5132" s="2">
        <f t="shared" si="144"/>
        <v>37626</v>
      </c>
      <c r="B5132" s="49" t="s">
        <v>3510</v>
      </c>
      <c r="C5132" s="3">
        <v>6.6802375000000053E-2</v>
      </c>
      <c r="D5132" s="3">
        <v>0.13360475000000011</v>
      </c>
      <c r="E5132" s="3">
        <v>0.20040712500000016</v>
      </c>
      <c r="F5132" s="3">
        <v>0.26720950000000021</v>
      </c>
      <c r="G5132" s="3">
        <v>0.33401187500000029</v>
      </c>
      <c r="H5132" s="3">
        <v>0.40081425000000032</v>
      </c>
      <c r="I5132" s="3">
        <v>0.46761662500000034</v>
      </c>
      <c r="J5132" s="3">
        <v>0.53441900000000042</v>
      </c>
      <c r="K5132" s="3">
        <v>0.6012213750000005</v>
      </c>
      <c r="L5132" s="3">
        <v>0.66802375000000058</v>
      </c>
    </row>
    <row r="5133" spans="1:12" ht="51">
      <c r="A5133" s="2">
        <f t="shared" si="144"/>
        <v>37627</v>
      </c>
      <c r="B5133" s="49" t="s">
        <v>3511</v>
      </c>
      <c r="C5133" s="3">
        <v>7.1125000000000049E-2</v>
      </c>
      <c r="D5133" s="3">
        <v>0.1422500000000001</v>
      </c>
      <c r="E5133" s="3">
        <v>0.21337500000000015</v>
      </c>
      <c r="F5133" s="3">
        <v>0.2845000000000002</v>
      </c>
      <c r="G5133" s="3">
        <v>0.3556250000000003</v>
      </c>
      <c r="H5133" s="3">
        <v>0.4267500000000003</v>
      </c>
      <c r="I5133" s="3">
        <v>0.4978750000000004</v>
      </c>
      <c r="J5133" s="3">
        <v>0.56900000000000039</v>
      </c>
      <c r="K5133" s="3">
        <v>0.6401250000000005</v>
      </c>
      <c r="L5133" s="3">
        <v>0.71125000000000049</v>
      </c>
    </row>
    <row r="5134" spans="1:12" ht="38.25">
      <c r="A5134" s="2">
        <f t="shared" si="144"/>
        <v>37628</v>
      </c>
      <c r="B5134" s="49" t="s">
        <v>3512</v>
      </c>
      <c r="C5134" s="3">
        <v>0.13693750000000007</v>
      </c>
      <c r="D5134" s="3">
        <v>0.27387500000000009</v>
      </c>
      <c r="E5134" s="3">
        <v>0.41081250000000014</v>
      </c>
      <c r="F5134" s="3">
        <v>0.54775000000000018</v>
      </c>
      <c r="G5134" s="3">
        <v>0.68468750000000034</v>
      </c>
      <c r="H5134" s="3">
        <v>0.82162500000000027</v>
      </c>
      <c r="I5134" s="3">
        <v>0.95856250000000043</v>
      </c>
      <c r="J5134" s="3">
        <v>1.0955000000000004</v>
      </c>
      <c r="K5134" s="3">
        <v>1.2324375000000005</v>
      </c>
      <c r="L5134" s="3">
        <v>1.3693750000000007</v>
      </c>
    </row>
    <row r="5135" spans="1:12" ht="51">
      <c r="A5135" s="2">
        <f t="shared" si="144"/>
        <v>37629</v>
      </c>
      <c r="B5135" s="49" t="s">
        <v>3513</v>
      </c>
      <c r="C5135" s="3">
        <v>0.20475000000000002</v>
      </c>
      <c r="D5135" s="3">
        <v>0.40950000000000003</v>
      </c>
      <c r="E5135" s="3">
        <v>0.61425000000000007</v>
      </c>
      <c r="F5135" s="3">
        <v>0.81900000000000006</v>
      </c>
      <c r="G5135" s="3">
        <v>1.0237500000000002</v>
      </c>
      <c r="H5135" s="3">
        <v>1.2285000000000001</v>
      </c>
      <c r="I5135" s="3">
        <v>1.4332500000000001</v>
      </c>
      <c r="J5135" s="3">
        <v>1.6380000000000001</v>
      </c>
      <c r="K5135" s="3">
        <v>1.8427500000000001</v>
      </c>
      <c r="L5135" s="3">
        <v>2.0474999999999999</v>
      </c>
    </row>
    <row r="5136" spans="1:12" ht="102">
      <c r="A5136" s="2">
        <f t="shared" si="144"/>
        <v>37630</v>
      </c>
      <c r="B5136" s="49" t="s">
        <v>3514</v>
      </c>
      <c r="C5136" s="3">
        <v>0.20745000000000002</v>
      </c>
      <c r="D5136" s="3">
        <v>0.41490000000000005</v>
      </c>
      <c r="E5136" s="3">
        <v>0.62235000000000007</v>
      </c>
      <c r="F5136" s="3">
        <v>0.82980000000000009</v>
      </c>
      <c r="G5136" s="3">
        <v>1.03725</v>
      </c>
      <c r="H5136" s="3">
        <v>1.2447000000000001</v>
      </c>
      <c r="I5136" s="3">
        <v>1.4521500000000001</v>
      </c>
      <c r="J5136" s="3">
        <v>1.6596000000000002</v>
      </c>
      <c r="K5136" s="3">
        <v>1.8670500000000003</v>
      </c>
      <c r="L5136" s="3">
        <v>2.0745</v>
      </c>
    </row>
    <row r="5137" spans="1:12" ht="89.25">
      <c r="A5137" s="2">
        <f t="shared" si="144"/>
        <v>37631</v>
      </c>
      <c r="B5137" s="49" t="s">
        <v>3515</v>
      </c>
      <c r="C5137" s="3">
        <v>0.16563749999999999</v>
      </c>
      <c r="D5137" s="3">
        <v>0.33127499999999999</v>
      </c>
      <c r="E5137" s="3">
        <v>0.49691249999999998</v>
      </c>
      <c r="F5137" s="3">
        <v>0.66254999999999997</v>
      </c>
      <c r="G5137" s="3">
        <v>0.82818749999999997</v>
      </c>
      <c r="H5137" s="3">
        <v>0.99382499999999996</v>
      </c>
      <c r="I5137" s="3">
        <v>1.1594625000000001</v>
      </c>
      <c r="J5137" s="3">
        <v>1.3250999999999999</v>
      </c>
      <c r="K5137" s="3">
        <v>1.4907374999999998</v>
      </c>
      <c r="L5137" s="3">
        <v>1.6563749999999999</v>
      </c>
    </row>
    <row r="5138" spans="1:12" ht="51">
      <c r="A5138" s="2">
        <f t="shared" si="144"/>
        <v>37632</v>
      </c>
      <c r="B5138" s="49" t="s">
        <v>3516</v>
      </c>
      <c r="C5138" s="3">
        <v>0.41966250000000005</v>
      </c>
      <c r="D5138" s="3">
        <v>0.83932499999999999</v>
      </c>
      <c r="E5138" s="3">
        <v>1.2589874999999999</v>
      </c>
      <c r="F5138" s="3">
        <v>1.67865</v>
      </c>
      <c r="G5138" s="3">
        <v>2.0983124999999996</v>
      </c>
      <c r="H5138" s="3">
        <v>2.5179749999999999</v>
      </c>
      <c r="I5138" s="3">
        <v>2.9376375000000001</v>
      </c>
      <c r="J5138" s="3">
        <v>3.3573</v>
      </c>
      <c r="K5138" s="3">
        <v>3.7769624999999998</v>
      </c>
      <c r="L5138" s="3">
        <v>4.196625</v>
      </c>
    </row>
    <row r="5139" spans="1:12" ht="25.5">
      <c r="A5139" s="2">
        <f t="shared" si="144"/>
        <v>37633</v>
      </c>
      <c r="B5139" s="49" t="s">
        <v>3517</v>
      </c>
      <c r="C5139" s="3">
        <v>0.10200000000000001</v>
      </c>
      <c r="D5139" s="3">
        <v>0.20400000000000001</v>
      </c>
      <c r="E5139" s="3">
        <v>0.30600000000000005</v>
      </c>
      <c r="F5139" s="3">
        <v>0.40800000000000003</v>
      </c>
      <c r="G5139" s="3">
        <v>0.51</v>
      </c>
      <c r="H5139" s="3">
        <v>0.6120000000000001</v>
      </c>
      <c r="I5139" s="3">
        <v>0.71400000000000008</v>
      </c>
      <c r="J5139" s="3">
        <v>0.81600000000000006</v>
      </c>
      <c r="K5139" s="3">
        <v>0.91800000000000015</v>
      </c>
      <c r="L5139" s="3">
        <v>1.02</v>
      </c>
    </row>
    <row r="5140" spans="1:12" ht="51">
      <c r="A5140" s="2">
        <f t="shared" si="144"/>
        <v>37634</v>
      </c>
      <c r="B5140" s="49" t="s">
        <v>3518</v>
      </c>
      <c r="C5140" s="3">
        <v>0.18919999999999954</v>
      </c>
      <c r="D5140" s="3">
        <v>0.37839999999999907</v>
      </c>
      <c r="E5140" s="3">
        <v>0.56759999999999855</v>
      </c>
      <c r="F5140" s="3">
        <v>0.75679999999999814</v>
      </c>
      <c r="G5140" s="3">
        <v>0.94599999999999751</v>
      </c>
      <c r="H5140" s="3">
        <v>1.1351999999999971</v>
      </c>
      <c r="I5140" s="3">
        <v>1.3243999999999967</v>
      </c>
      <c r="J5140" s="3">
        <v>1.5135999999999963</v>
      </c>
      <c r="K5140" s="3">
        <v>1.7027999999999957</v>
      </c>
      <c r="L5140" s="3">
        <v>1.891999999999995</v>
      </c>
    </row>
    <row r="5141" spans="1:12" ht="38.25">
      <c r="A5141" s="2">
        <f t="shared" si="144"/>
        <v>37635</v>
      </c>
      <c r="B5141" s="49" t="s">
        <v>3519</v>
      </c>
      <c r="C5141" s="3">
        <v>7.3950000000000002E-2</v>
      </c>
      <c r="D5141" s="3">
        <v>0.14789999999999998</v>
      </c>
      <c r="E5141" s="3">
        <v>0.22184999999999996</v>
      </c>
      <c r="F5141" s="3">
        <v>0.29579999999999995</v>
      </c>
      <c r="G5141" s="3">
        <v>0.36975000000000002</v>
      </c>
      <c r="H5141" s="3">
        <v>0.44369999999999993</v>
      </c>
      <c r="I5141" s="3">
        <v>0.51764999999999994</v>
      </c>
      <c r="J5141" s="3">
        <v>0.5915999999999999</v>
      </c>
      <c r="K5141" s="3">
        <v>0.66554999999999997</v>
      </c>
      <c r="L5141" s="3">
        <v>0.73950000000000005</v>
      </c>
    </row>
    <row r="5142" spans="1:12" ht="63.75">
      <c r="A5142" s="2">
        <f t="shared" si="144"/>
        <v>37636</v>
      </c>
      <c r="B5142" s="49" t="s">
        <v>3520</v>
      </c>
      <c r="C5142" s="3">
        <v>7.4824999999999961E-2</v>
      </c>
      <c r="D5142" s="3">
        <v>0.14964999999999989</v>
      </c>
      <c r="E5142" s="3">
        <v>0.22447499999999984</v>
      </c>
      <c r="F5142" s="3">
        <v>0.29929999999999979</v>
      </c>
      <c r="G5142" s="3">
        <v>0.37412499999999976</v>
      </c>
      <c r="H5142" s="3">
        <v>0.44894999999999968</v>
      </c>
      <c r="I5142" s="3">
        <v>0.52377499999999966</v>
      </c>
      <c r="J5142" s="3">
        <v>0.59859999999999958</v>
      </c>
      <c r="K5142" s="3">
        <v>0.6734249999999995</v>
      </c>
      <c r="L5142" s="3">
        <v>0.74824999999999953</v>
      </c>
    </row>
    <row r="5143" spans="1:12" ht="38.25">
      <c r="A5143" s="2">
        <f t="shared" si="144"/>
        <v>37637</v>
      </c>
      <c r="B5143" s="49" t="s">
        <v>3521</v>
      </c>
      <c r="C5143" s="3">
        <v>7.9537500000000011E-2</v>
      </c>
      <c r="D5143" s="3">
        <v>0.15907500000000002</v>
      </c>
      <c r="E5143" s="3">
        <v>0.23861250000000003</v>
      </c>
      <c r="F5143" s="3">
        <v>0.31815000000000004</v>
      </c>
      <c r="G5143" s="3">
        <v>0.39768749999999997</v>
      </c>
      <c r="H5143" s="3">
        <v>0.47722500000000007</v>
      </c>
      <c r="I5143" s="3">
        <v>0.55676250000000005</v>
      </c>
      <c r="J5143" s="3">
        <v>0.63630000000000009</v>
      </c>
      <c r="K5143" s="3">
        <v>0.71583750000000002</v>
      </c>
      <c r="L5143" s="3">
        <v>0.79537499999999994</v>
      </c>
    </row>
    <row r="5144" spans="1:12" ht="63.75">
      <c r="A5144" s="2">
        <f t="shared" si="144"/>
        <v>37638</v>
      </c>
      <c r="B5144" s="49" t="s">
        <v>3522</v>
      </c>
      <c r="C5144" s="3">
        <v>8.4362500000000062E-2</v>
      </c>
      <c r="D5144" s="3">
        <v>0.16872500000000012</v>
      </c>
      <c r="E5144" s="3">
        <v>0.25308750000000019</v>
      </c>
      <c r="F5144" s="3">
        <v>0.33745000000000025</v>
      </c>
      <c r="G5144" s="3">
        <v>0.42181250000000026</v>
      </c>
      <c r="H5144" s="3">
        <v>0.50617500000000037</v>
      </c>
      <c r="I5144" s="3">
        <v>0.59053750000000038</v>
      </c>
      <c r="J5144" s="3">
        <v>0.6749000000000005</v>
      </c>
      <c r="K5144" s="3">
        <v>0.75926250000000062</v>
      </c>
      <c r="L5144" s="3">
        <v>0.84362500000000051</v>
      </c>
    </row>
    <row r="5145" spans="1:12" ht="38.25">
      <c r="A5145" s="2">
        <f t="shared" si="144"/>
        <v>37639</v>
      </c>
      <c r="B5145" s="49" t="s">
        <v>3523</v>
      </c>
      <c r="C5145" s="3">
        <v>8.7187500000000015E-2</v>
      </c>
      <c r="D5145" s="3">
        <v>0.174375</v>
      </c>
      <c r="E5145" s="3">
        <v>0.26156250000000003</v>
      </c>
      <c r="F5145" s="3">
        <v>0.34875</v>
      </c>
      <c r="G5145" s="3">
        <v>0.43593750000000003</v>
      </c>
      <c r="H5145" s="3">
        <v>0.52312500000000006</v>
      </c>
      <c r="I5145" s="3">
        <v>0.61031250000000004</v>
      </c>
      <c r="J5145" s="3">
        <v>0.69750000000000001</v>
      </c>
      <c r="K5145" s="3">
        <v>0.78468750000000009</v>
      </c>
      <c r="L5145" s="3">
        <v>0.87187500000000007</v>
      </c>
    </row>
    <row r="5146" spans="1:12" ht="76.5">
      <c r="A5146" s="2">
        <f t="shared" si="144"/>
        <v>37640</v>
      </c>
      <c r="B5146" s="49" t="s">
        <v>3524</v>
      </c>
      <c r="C5146" s="3">
        <v>9.1174999999999951E-2</v>
      </c>
      <c r="D5146" s="3">
        <v>0.1823499999999999</v>
      </c>
      <c r="E5146" s="3">
        <v>0.27352499999999985</v>
      </c>
      <c r="F5146" s="3">
        <v>0.3646999999999998</v>
      </c>
      <c r="G5146" s="3">
        <v>0.45587499999999975</v>
      </c>
      <c r="H5146" s="3">
        <v>0.5470499999999997</v>
      </c>
      <c r="I5146" s="3">
        <v>0.6382249999999996</v>
      </c>
      <c r="J5146" s="3">
        <v>0.7293999999999996</v>
      </c>
      <c r="K5146" s="3">
        <v>0.82057499999999961</v>
      </c>
      <c r="L5146" s="3">
        <v>0.91174999999999951</v>
      </c>
    </row>
    <row r="5147" spans="1:12" ht="51">
      <c r="A5147" s="2">
        <f t="shared" si="144"/>
        <v>37641</v>
      </c>
      <c r="B5147" s="49" t="s">
        <v>3525</v>
      </c>
      <c r="C5147" s="3">
        <v>9.1462500000000002E-2</v>
      </c>
      <c r="D5147" s="3">
        <v>0.182925</v>
      </c>
      <c r="E5147" s="3">
        <v>0.27438750000000001</v>
      </c>
      <c r="F5147" s="3">
        <v>0.36585000000000001</v>
      </c>
      <c r="G5147" s="3">
        <v>0.45731250000000001</v>
      </c>
      <c r="H5147" s="3">
        <v>0.54877500000000001</v>
      </c>
      <c r="I5147" s="3">
        <v>0.64023750000000001</v>
      </c>
      <c r="J5147" s="3">
        <v>0.73170000000000002</v>
      </c>
      <c r="K5147" s="3">
        <v>0.82316250000000002</v>
      </c>
      <c r="L5147" s="3">
        <v>0.91462500000000002</v>
      </c>
    </row>
    <row r="5148" spans="1:12" ht="63.75">
      <c r="A5148" s="2">
        <f t="shared" si="144"/>
        <v>37642</v>
      </c>
      <c r="B5148" s="49" t="s">
        <v>3526</v>
      </c>
      <c r="C5148" s="3">
        <v>0.10705000000000006</v>
      </c>
      <c r="D5148" s="3">
        <v>0.21410000000000012</v>
      </c>
      <c r="E5148" s="3">
        <v>0.32115000000000016</v>
      </c>
      <c r="F5148" s="3">
        <v>0.42820000000000025</v>
      </c>
      <c r="G5148" s="3">
        <v>0.53525000000000023</v>
      </c>
      <c r="H5148" s="3">
        <v>0.64230000000000032</v>
      </c>
      <c r="I5148" s="3">
        <v>0.7493500000000004</v>
      </c>
      <c r="J5148" s="3">
        <v>0.85640000000000049</v>
      </c>
      <c r="K5148" s="3">
        <v>0.96345000000000047</v>
      </c>
      <c r="L5148" s="3">
        <v>1.0705000000000005</v>
      </c>
    </row>
    <row r="5149" spans="1:12" ht="25.5">
      <c r="A5149" s="2">
        <f t="shared" si="144"/>
        <v>37643</v>
      </c>
      <c r="B5149" s="62" t="s">
        <v>3527</v>
      </c>
      <c r="C5149" s="3">
        <v>0.14326249999999996</v>
      </c>
      <c r="D5149" s="3">
        <v>0.28652499999999986</v>
      </c>
      <c r="E5149" s="3">
        <v>0.42978749999999977</v>
      </c>
      <c r="F5149" s="3">
        <v>0.57304999999999973</v>
      </c>
      <c r="G5149" s="3">
        <v>0.71631249999999969</v>
      </c>
      <c r="H5149" s="3">
        <v>0.85957499999999953</v>
      </c>
      <c r="I5149" s="3">
        <v>1.0028374999999996</v>
      </c>
      <c r="J5149" s="3">
        <v>1.1460999999999995</v>
      </c>
      <c r="K5149" s="3">
        <v>1.2893624999999995</v>
      </c>
      <c r="L5149" s="3">
        <v>1.4326249999999994</v>
      </c>
    </row>
    <row r="5150" spans="1:12" ht="25.5">
      <c r="A5150" s="2">
        <f t="shared" si="144"/>
        <v>37644</v>
      </c>
      <c r="B5150" s="49" t="s">
        <v>3528</v>
      </c>
      <c r="C5150" s="3">
        <v>0.15156250000000052</v>
      </c>
      <c r="D5150" s="3">
        <v>0.30312500000000098</v>
      </c>
      <c r="E5150" s="3">
        <v>0.45468750000000147</v>
      </c>
      <c r="F5150" s="3">
        <v>0.60625000000000195</v>
      </c>
      <c r="G5150" s="3">
        <v>0.75781250000000255</v>
      </c>
      <c r="H5150" s="3">
        <v>0.90937500000000293</v>
      </c>
      <c r="I5150" s="3">
        <v>1.0609375000000034</v>
      </c>
      <c r="J5150" s="3">
        <v>1.2125000000000039</v>
      </c>
      <c r="K5150" s="3">
        <v>1.3640625000000046</v>
      </c>
      <c r="L5150" s="3">
        <v>1.5156250000000051</v>
      </c>
    </row>
    <row r="5151" spans="1:12" ht="51">
      <c r="A5151" s="2">
        <f t="shared" si="144"/>
        <v>37645</v>
      </c>
      <c r="B5151" s="49" t="s">
        <v>3529</v>
      </c>
      <c r="C5151" s="3">
        <v>0.19624999999999948</v>
      </c>
      <c r="D5151" s="3">
        <v>0.39249999999999896</v>
      </c>
      <c r="E5151" s="3">
        <v>0.58874999999999844</v>
      </c>
      <c r="F5151" s="3">
        <v>0.78499999999999792</v>
      </c>
      <c r="G5151" s="3">
        <v>0.98124999999999751</v>
      </c>
      <c r="H5151" s="3">
        <v>1.1774999999999969</v>
      </c>
      <c r="I5151" s="3">
        <v>1.3737499999999965</v>
      </c>
      <c r="J5151" s="3">
        <v>1.5699999999999958</v>
      </c>
      <c r="K5151" s="3">
        <v>1.7662499999999954</v>
      </c>
      <c r="L5151" s="3">
        <v>1.962499999999995</v>
      </c>
    </row>
    <row r="5152" spans="1:12" ht="63.75">
      <c r="A5152" s="2">
        <f t="shared" si="144"/>
        <v>37646</v>
      </c>
      <c r="B5152" s="49" t="s">
        <v>3530</v>
      </c>
      <c r="C5152" s="3">
        <v>0.29299999999999954</v>
      </c>
      <c r="D5152" s="3">
        <v>0.58599999999999897</v>
      </c>
      <c r="E5152" s="3">
        <v>0.87899999999999845</v>
      </c>
      <c r="F5152" s="3">
        <v>1.1719999999999979</v>
      </c>
      <c r="G5152" s="3">
        <v>1.4649999999999976</v>
      </c>
      <c r="H5152" s="3">
        <v>1.7579999999999969</v>
      </c>
      <c r="I5152" s="3">
        <v>2.0509999999999966</v>
      </c>
      <c r="J5152" s="3">
        <v>2.3439999999999959</v>
      </c>
      <c r="K5152" s="3">
        <v>2.6369999999999951</v>
      </c>
      <c r="L5152" s="3">
        <v>2.9299999999999953</v>
      </c>
    </row>
    <row r="5153" spans="1:12" ht="51">
      <c r="A5153" s="2">
        <f t="shared" si="144"/>
        <v>37647</v>
      </c>
      <c r="B5153" s="49" t="s">
        <v>3531</v>
      </c>
      <c r="C5153" s="3">
        <v>8.0325000000000008E-2</v>
      </c>
      <c r="D5153" s="3">
        <v>0.16065000000000002</v>
      </c>
      <c r="E5153" s="3">
        <v>0.24097500000000002</v>
      </c>
      <c r="F5153" s="3">
        <v>0.32130000000000003</v>
      </c>
      <c r="G5153" s="3">
        <v>0.40162500000000001</v>
      </c>
      <c r="H5153" s="3">
        <v>0.48195000000000005</v>
      </c>
      <c r="I5153" s="3">
        <v>0.56227500000000008</v>
      </c>
      <c r="J5153" s="3">
        <v>0.64260000000000006</v>
      </c>
      <c r="K5153" s="3">
        <v>0.72292500000000004</v>
      </c>
      <c r="L5153" s="3">
        <v>0.80325000000000002</v>
      </c>
    </row>
    <row r="5154" spans="1:12" ht="89.25">
      <c r="A5154" s="2">
        <f t="shared" si="144"/>
        <v>37648</v>
      </c>
      <c r="B5154" s="49" t="s">
        <v>3532</v>
      </c>
      <c r="C5154" s="3">
        <v>7.2712500000000013E-2</v>
      </c>
      <c r="D5154" s="3">
        <v>0.14542500000000003</v>
      </c>
      <c r="E5154" s="3">
        <v>0.21813750000000004</v>
      </c>
      <c r="F5154" s="3">
        <v>0.29085000000000005</v>
      </c>
      <c r="G5154" s="3">
        <v>0.36356250000000001</v>
      </c>
      <c r="H5154" s="3">
        <v>0.43627500000000008</v>
      </c>
      <c r="I5154" s="3">
        <v>0.50898750000000004</v>
      </c>
      <c r="J5154" s="3">
        <v>0.58170000000000011</v>
      </c>
      <c r="K5154" s="3">
        <v>0.65441250000000006</v>
      </c>
      <c r="L5154" s="3">
        <v>0.72712500000000002</v>
      </c>
    </row>
    <row r="5155" spans="1:12" ht="114.75">
      <c r="A5155" s="2">
        <f t="shared" si="144"/>
        <v>37649</v>
      </c>
      <c r="B5155" s="49" t="s">
        <v>3533</v>
      </c>
      <c r="C5155" s="3">
        <v>7.878750000000001E-2</v>
      </c>
      <c r="D5155" s="3">
        <v>0.15757500000000002</v>
      </c>
      <c r="E5155" s="3">
        <v>0.23636250000000003</v>
      </c>
      <c r="F5155" s="3">
        <v>0.31515000000000004</v>
      </c>
      <c r="G5155" s="3">
        <v>0.3939375</v>
      </c>
      <c r="H5155" s="3">
        <v>0.47272500000000006</v>
      </c>
      <c r="I5155" s="3">
        <v>0.55151250000000007</v>
      </c>
      <c r="J5155" s="3">
        <v>0.63030000000000008</v>
      </c>
      <c r="K5155" s="3">
        <v>0.70908749999999998</v>
      </c>
      <c r="L5155" s="3">
        <v>0.78787499999999999</v>
      </c>
    </row>
    <row r="5156" spans="1:12" ht="89.25">
      <c r="A5156" s="2">
        <f t="shared" si="144"/>
        <v>37650</v>
      </c>
      <c r="B5156" s="49" t="s">
        <v>3534</v>
      </c>
      <c r="C5156" s="3">
        <v>0.11786250000000001</v>
      </c>
      <c r="D5156" s="3">
        <v>0.23572499999999996</v>
      </c>
      <c r="E5156" s="3">
        <v>0.35358749999999994</v>
      </c>
      <c r="F5156" s="3">
        <v>0.47144999999999992</v>
      </c>
      <c r="G5156" s="3">
        <v>0.58931249999999991</v>
      </c>
      <c r="H5156" s="3">
        <v>0.70717499999999989</v>
      </c>
      <c r="I5156" s="3">
        <v>0.82503749999999998</v>
      </c>
      <c r="J5156" s="3">
        <v>0.94289999999999985</v>
      </c>
      <c r="K5156" s="3">
        <v>1.0607624999999998</v>
      </c>
      <c r="L5156" s="3">
        <v>1.1786249999999998</v>
      </c>
    </row>
    <row r="5157" spans="1:12" ht="76.5">
      <c r="A5157" s="2">
        <f t="shared" si="144"/>
        <v>37651</v>
      </c>
      <c r="B5157" s="49" t="s">
        <v>3535</v>
      </c>
      <c r="C5157" s="3">
        <v>9.2500000000000054E-2</v>
      </c>
      <c r="D5157" s="3">
        <v>0.18500000000000011</v>
      </c>
      <c r="E5157" s="3">
        <v>0.27750000000000019</v>
      </c>
      <c r="F5157" s="3">
        <v>0.37000000000000022</v>
      </c>
      <c r="G5157" s="3">
        <v>0.46250000000000024</v>
      </c>
      <c r="H5157" s="3">
        <v>0.55500000000000038</v>
      </c>
      <c r="I5157" s="3">
        <v>0.64750000000000041</v>
      </c>
      <c r="J5157" s="3">
        <v>0.74000000000000044</v>
      </c>
      <c r="K5157" s="3">
        <v>0.83250000000000057</v>
      </c>
      <c r="L5157" s="3">
        <v>0.92500000000000049</v>
      </c>
    </row>
    <row r="5158" spans="1:12" ht="51">
      <c r="A5158" s="2">
        <f t="shared" si="144"/>
        <v>37652</v>
      </c>
      <c r="B5158" s="49" t="s">
        <v>3536</v>
      </c>
      <c r="C5158" s="3">
        <v>0.10423750000000005</v>
      </c>
      <c r="D5158" s="3">
        <v>0.2084750000000001</v>
      </c>
      <c r="E5158" s="3">
        <v>0.31271250000000017</v>
      </c>
      <c r="F5158" s="3">
        <v>0.41695000000000021</v>
      </c>
      <c r="G5158" s="3">
        <v>0.52118750000000036</v>
      </c>
      <c r="H5158" s="3">
        <v>0.62542500000000034</v>
      </c>
      <c r="I5158" s="3">
        <v>0.72966250000000032</v>
      </c>
      <c r="J5158" s="3">
        <v>0.83390000000000042</v>
      </c>
      <c r="K5158" s="3">
        <v>0.93813750000000051</v>
      </c>
      <c r="L5158" s="3">
        <v>1.0423750000000005</v>
      </c>
    </row>
    <row r="5159" spans="1:12" ht="114.75">
      <c r="A5159" s="2">
        <f t="shared" si="144"/>
        <v>37653</v>
      </c>
      <c r="B5159" s="49" t="s">
        <v>3537</v>
      </c>
      <c r="C5159" s="3">
        <v>0.16060000000000052</v>
      </c>
      <c r="D5159" s="3">
        <v>0.32120000000000104</v>
      </c>
      <c r="E5159" s="3">
        <v>0.48180000000000156</v>
      </c>
      <c r="F5159" s="3">
        <v>0.64240000000000208</v>
      </c>
      <c r="G5159" s="3">
        <v>0.80300000000000249</v>
      </c>
      <c r="H5159" s="3">
        <v>0.96360000000000312</v>
      </c>
      <c r="I5159" s="3">
        <v>1.1242000000000036</v>
      </c>
      <c r="J5159" s="3">
        <v>1.2848000000000042</v>
      </c>
      <c r="K5159" s="3">
        <v>1.4454000000000045</v>
      </c>
      <c r="L5159" s="3">
        <v>1.606000000000005</v>
      </c>
    </row>
    <row r="5160" spans="1:12" ht="76.5">
      <c r="A5160" s="2">
        <f t="shared" si="144"/>
        <v>37654</v>
      </c>
      <c r="B5160" s="49" t="s">
        <v>3538</v>
      </c>
      <c r="C5160" s="3">
        <v>6.9962500000000052E-2</v>
      </c>
      <c r="D5160" s="3">
        <v>0.1399250000000001</v>
      </c>
      <c r="E5160" s="3">
        <v>0.20988750000000017</v>
      </c>
      <c r="F5160" s="3">
        <v>0.27985000000000021</v>
      </c>
      <c r="G5160" s="3">
        <v>0.34981250000000025</v>
      </c>
      <c r="H5160" s="3">
        <v>0.41977500000000034</v>
      </c>
      <c r="I5160" s="3">
        <v>0.48973750000000038</v>
      </c>
      <c r="J5160" s="3">
        <v>0.55970000000000042</v>
      </c>
      <c r="K5160" s="3">
        <v>0.62966250000000046</v>
      </c>
      <c r="L5160" s="3">
        <v>0.6996250000000005</v>
      </c>
    </row>
    <row r="5161" spans="1:12" ht="38.25">
      <c r="A5161" s="2">
        <f t="shared" si="144"/>
        <v>37655</v>
      </c>
      <c r="B5161" s="49" t="s">
        <v>3539</v>
      </c>
      <c r="C5161" s="3">
        <v>0.12525</v>
      </c>
      <c r="D5161" s="3">
        <v>0.25049999999999994</v>
      </c>
      <c r="E5161" s="3">
        <v>0.37574999999999992</v>
      </c>
      <c r="F5161" s="3">
        <v>0.50099999999999989</v>
      </c>
      <c r="G5161" s="3">
        <v>0.62624999999999997</v>
      </c>
      <c r="H5161" s="3">
        <v>0.75149999999999983</v>
      </c>
      <c r="I5161" s="3">
        <v>0.87674999999999992</v>
      </c>
      <c r="J5161" s="3">
        <v>1.0019999999999998</v>
      </c>
      <c r="K5161" s="3">
        <v>1.1272499999999999</v>
      </c>
      <c r="L5161" s="3">
        <v>1.2524999999999999</v>
      </c>
    </row>
    <row r="5162" spans="1:12" ht="89.25">
      <c r="A5162" s="2">
        <f t="shared" si="144"/>
        <v>37656</v>
      </c>
      <c r="B5162" s="49" t="s">
        <v>3540</v>
      </c>
      <c r="C5162" s="3">
        <v>6.4999999999999961E-2</v>
      </c>
      <c r="D5162" s="3">
        <v>0.12999999999999989</v>
      </c>
      <c r="E5162" s="3">
        <v>0.19499999999999984</v>
      </c>
      <c r="F5162" s="3">
        <v>0.25999999999999979</v>
      </c>
      <c r="G5162" s="3">
        <v>0.32499999999999973</v>
      </c>
      <c r="H5162" s="3">
        <v>0.38999999999999968</v>
      </c>
      <c r="I5162" s="3">
        <v>0.45499999999999968</v>
      </c>
      <c r="J5162" s="3">
        <v>0.51999999999999957</v>
      </c>
      <c r="K5162" s="3">
        <v>0.58499999999999952</v>
      </c>
      <c r="L5162" s="3">
        <v>0.64999999999999947</v>
      </c>
    </row>
    <row r="5163" spans="1:12" ht="89.25">
      <c r="A5163" s="2">
        <f t="shared" si="144"/>
        <v>37657</v>
      </c>
      <c r="B5163" s="49" t="s">
        <v>3541</v>
      </c>
      <c r="C5163" s="3">
        <v>9.1200000000000003E-2</v>
      </c>
      <c r="D5163" s="3">
        <v>0.18240000000000001</v>
      </c>
      <c r="E5163" s="3">
        <v>0.27360000000000001</v>
      </c>
      <c r="F5163" s="3">
        <v>0.36480000000000001</v>
      </c>
      <c r="G5163" s="3">
        <v>0.45599999999999996</v>
      </c>
      <c r="H5163" s="3">
        <v>0.54720000000000002</v>
      </c>
      <c r="I5163" s="3">
        <v>0.63839999999999997</v>
      </c>
      <c r="J5163" s="3">
        <v>0.72960000000000003</v>
      </c>
      <c r="K5163" s="3">
        <v>0.82079999999999997</v>
      </c>
      <c r="L5163" s="3">
        <v>0.91199999999999992</v>
      </c>
    </row>
    <row r="5164" spans="1:12" ht="89.25">
      <c r="A5164" s="2">
        <f t="shared" si="144"/>
        <v>37658</v>
      </c>
      <c r="B5164" s="49" t="s">
        <v>3542</v>
      </c>
      <c r="C5164" s="3">
        <v>9.2487499999999959E-2</v>
      </c>
      <c r="D5164" s="3">
        <v>0.18497499999999989</v>
      </c>
      <c r="E5164" s="3">
        <v>0.27746249999999983</v>
      </c>
      <c r="F5164" s="3">
        <v>0.36994999999999978</v>
      </c>
      <c r="G5164" s="3">
        <v>0.46243749999999978</v>
      </c>
      <c r="H5164" s="3">
        <v>0.55492499999999967</v>
      </c>
      <c r="I5164" s="3">
        <v>0.64741249999999961</v>
      </c>
      <c r="J5164" s="3">
        <v>0.73989999999999956</v>
      </c>
      <c r="K5164" s="3">
        <v>0.8323874999999995</v>
      </c>
      <c r="L5164" s="3">
        <v>0.92487499999999956</v>
      </c>
    </row>
    <row r="5165" spans="1:12" ht="89.25">
      <c r="A5165" s="2">
        <f t="shared" si="144"/>
        <v>37659</v>
      </c>
      <c r="B5165" s="49" t="s">
        <v>3543</v>
      </c>
      <c r="C5165" s="3">
        <v>0.116025</v>
      </c>
      <c r="D5165" s="3">
        <v>0.23205000000000001</v>
      </c>
      <c r="E5165" s="3">
        <v>0.34807500000000002</v>
      </c>
      <c r="F5165" s="3">
        <v>0.46410000000000001</v>
      </c>
      <c r="G5165" s="3">
        <v>0.580125</v>
      </c>
      <c r="H5165" s="3">
        <v>0.69615000000000005</v>
      </c>
      <c r="I5165" s="3">
        <v>0.81217499999999998</v>
      </c>
      <c r="J5165" s="3">
        <v>0.92820000000000003</v>
      </c>
      <c r="K5165" s="3">
        <v>1.044225</v>
      </c>
      <c r="L5165" s="3">
        <v>1.16025</v>
      </c>
    </row>
    <row r="5166" spans="1:12" ht="63.75">
      <c r="A5166" s="2">
        <f t="shared" si="144"/>
        <v>37660</v>
      </c>
      <c r="B5166" s="49" t="s">
        <v>3544</v>
      </c>
      <c r="C5166" s="3">
        <v>0.11074999999999993</v>
      </c>
      <c r="D5166" s="3">
        <v>0.22149999999999986</v>
      </c>
      <c r="E5166" s="3">
        <v>0.33224999999999982</v>
      </c>
      <c r="F5166" s="3">
        <v>0.44299999999999973</v>
      </c>
      <c r="G5166" s="3">
        <v>0.55374999999999974</v>
      </c>
      <c r="H5166" s="3">
        <v>0.66449999999999965</v>
      </c>
      <c r="I5166" s="3">
        <v>0.77524999999999955</v>
      </c>
      <c r="J5166" s="3">
        <v>0.88599999999999945</v>
      </c>
      <c r="K5166" s="3">
        <v>0.99674999999999947</v>
      </c>
      <c r="L5166" s="3">
        <v>1.1074999999999995</v>
      </c>
    </row>
    <row r="5167" spans="1:12" ht="89.25">
      <c r="A5167" s="2">
        <f t="shared" si="144"/>
        <v>37661</v>
      </c>
      <c r="B5167" s="49" t="s">
        <v>3545</v>
      </c>
      <c r="C5167" s="3">
        <v>9.5487499999999947E-2</v>
      </c>
      <c r="D5167" s="3">
        <v>0.19097499999999987</v>
      </c>
      <c r="E5167" s="3">
        <v>0.28646249999999979</v>
      </c>
      <c r="F5167" s="3">
        <v>0.38194999999999973</v>
      </c>
      <c r="G5167" s="3">
        <v>0.47743749999999963</v>
      </c>
      <c r="H5167" s="3">
        <v>0.57292499999999957</v>
      </c>
      <c r="I5167" s="3">
        <v>0.66841249999999963</v>
      </c>
      <c r="J5167" s="3">
        <v>0.76389999999999947</v>
      </c>
      <c r="K5167" s="3">
        <v>0.8593874999999993</v>
      </c>
      <c r="L5167" s="3">
        <v>0.95487499999999947</v>
      </c>
    </row>
    <row r="5168" spans="1:12" ht="63.75">
      <c r="A5168" s="2">
        <f t="shared" si="144"/>
        <v>37662</v>
      </c>
      <c r="B5168" s="49" t="s">
        <v>3546</v>
      </c>
      <c r="C5168" s="3">
        <v>7.3351999999999951</v>
      </c>
      <c r="D5168" s="3">
        <v>14.670399999999988</v>
      </c>
      <c r="E5168" s="3">
        <v>22.005599999999983</v>
      </c>
      <c r="F5168" s="3">
        <v>29.340799999999977</v>
      </c>
      <c r="G5168" s="3">
        <v>36.675999999999974</v>
      </c>
      <c r="H5168" s="3">
        <v>44.011199999999967</v>
      </c>
      <c r="I5168" s="3">
        <v>51.34639999999996</v>
      </c>
      <c r="J5168" s="3">
        <v>58.681599999999953</v>
      </c>
      <c r="K5168" s="3">
        <v>66.016799999999947</v>
      </c>
      <c r="L5168" s="3">
        <v>73.351999999999947</v>
      </c>
    </row>
    <row r="5169" spans="1:12" ht="89.25">
      <c r="A5169" s="2">
        <f t="shared" si="144"/>
        <v>37663</v>
      </c>
      <c r="B5169" s="49" t="s">
        <v>3547</v>
      </c>
      <c r="C5169" s="3">
        <v>0.13500000000000001</v>
      </c>
      <c r="D5169" s="3">
        <v>0.27</v>
      </c>
      <c r="E5169" s="3">
        <v>0.40500000000000003</v>
      </c>
      <c r="F5169" s="3">
        <v>0.54</v>
      </c>
      <c r="G5169" s="3">
        <v>0.67499999999999993</v>
      </c>
      <c r="H5169" s="3">
        <v>0.81</v>
      </c>
      <c r="I5169" s="3">
        <v>0.94500000000000006</v>
      </c>
      <c r="J5169" s="3">
        <v>1.08</v>
      </c>
      <c r="K5169" s="3">
        <v>1.2149999999999999</v>
      </c>
      <c r="L5169" s="3">
        <v>1.35</v>
      </c>
    </row>
    <row r="5170" spans="1:12" ht="51">
      <c r="A5170" s="2">
        <f t="shared" si="144"/>
        <v>37664</v>
      </c>
      <c r="B5170" s="49" t="s">
        <v>3548</v>
      </c>
      <c r="C5170" s="3">
        <v>0.37724999999999997</v>
      </c>
      <c r="D5170" s="3">
        <v>0.75449999999999995</v>
      </c>
      <c r="E5170" s="3">
        <v>1.1317499999999998</v>
      </c>
      <c r="F5170" s="3">
        <v>1.5089999999999999</v>
      </c>
      <c r="G5170" s="3">
        <v>1.88625</v>
      </c>
      <c r="H5170" s="3">
        <v>2.2634999999999996</v>
      </c>
      <c r="I5170" s="3">
        <v>2.6407499999999997</v>
      </c>
      <c r="J5170" s="3">
        <v>3.0179999999999998</v>
      </c>
      <c r="K5170" s="3">
        <v>3.3952499999999999</v>
      </c>
      <c r="L5170" s="3">
        <v>3.7725</v>
      </c>
    </row>
    <row r="5171" spans="1:12" ht="25.5">
      <c r="A5171" s="2">
        <f t="shared" si="144"/>
        <v>37665</v>
      </c>
      <c r="B5171" s="49" t="s">
        <v>3549</v>
      </c>
      <c r="C5171" s="3">
        <v>0.26100000000000001</v>
      </c>
      <c r="D5171" s="3">
        <v>0.52200000000000002</v>
      </c>
      <c r="E5171" s="3">
        <v>0.78300000000000003</v>
      </c>
      <c r="F5171" s="3">
        <v>1.044</v>
      </c>
      <c r="G5171" s="3">
        <v>1.3049999999999997</v>
      </c>
      <c r="H5171" s="3">
        <v>1.5660000000000001</v>
      </c>
      <c r="I5171" s="3">
        <v>1.827</v>
      </c>
      <c r="J5171" s="3">
        <v>2.0880000000000001</v>
      </c>
      <c r="K5171" s="3">
        <v>2.3489999999999998</v>
      </c>
      <c r="L5171" s="3">
        <v>2.61</v>
      </c>
    </row>
    <row r="5172" spans="1:12" ht="12.75">
      <c r="A5172" s="2">
        <f t="shared" si="144"/>
        <v>37666</v>
      </c>
      <c r="B5172" s="49" t="s">
        <v>3550</v>
      </c>
      <c r="C5172" s="3">
        <v>0.1595322580645161</v>
      </c>
      <c r="D5172" s="3">
        <v>0.31906451612903219</v>
      </c>
      <c r="E5172" s="3">
        <v>0.47859677419354829</v>
      </c>
      <c r="F5172" s="3">
        <v>0.63812903225806439</v>
      </c>
      <c r="G5172" s="3">
        <v>0.7976612903225806</v>
      </c>
      <c r="H5172" s="3">
        <v>0.95719354838709658</v>
      </c>
      <c r="I5172" s="3">
        <v>1.1167258064516128</v>
      </c>
      <c r="J5172" s="3">
        <v>1.2762580645161288</v>
      </c>
      <c r="K5172" s="3">
        <v>1.435790322580645</v>
      </c>
      <c r="L5172" s="3">
        <v>1.5953225806451612</v>
      </c>
    </row>
    <row r="5173" spans="1:12" ht="12.75">
      <c r="A5173" s="2">
        <f t="shared" si="144"/>
        <v>37667</v>
      </c>
      <c r="B5173" s="49" t="s">
        <v>3551</v>
      </c>
      <c r="C5173" s="3">
        <v>0.1981935483870968</v>
      </c>
      <c r="D5173" s="3">
        <v>0.39638709677419359</v>
      </c>
      <c r="E5173" s="3">
        <v>0.59458064516129039</v>
      </c>
      <c r="F5173" s="3">
        <v>0.79277419354838718</v>
      </c>
      <c r="G5173" s="3">
        <v>0.99096774193548387</v>
      </c>
      <c r="H5173" s="3">
        <v>1.1891612903225808</v>
      </c>
      <c r="I5173" s="3">
        <v>1.3873548387096775</v>
      </c>
      <c r="J5173" s="3">
        <v>1.5855483870967744</v>
      </c>
      <c r="K5173" s="3">
        <v>1.7837419354838713</v>
      </c>
      <c r="L5173" s="3">
        <v>1.9819354838709677</v>
      </c>
    </row>
    <row r="5174" spans="1:12" ht="12.75">
      <c r="A5174" s="2">
        <f t="shared" si="144"/>
        <v>37668</v>
      </c>
      <c r="B5174" s="49" t="s">
        <v>3552</v>
      </c>
      <c r="C5174" s="3">
        <v>0.35912903225806447</v>
      </c>
      <c r="D5174" s="3">
        <v>0.71825806451612895</v>
      </c>
      <c r="E5174" s="3">
        <v>1.0773870967741934</v>
      </c>
      <c r="F5174" s="3">
        <v>1.4365161290322579</v>
      </c>
      <c r="G5174" s="3">
        <v>1.7956451612903224</v>
      </c>
      <c r="H5174" s="3">
        <v>2.1547741935483868</v>
      </c>
      <c r="I5174" s="3">
        <v>2.5139032258064518</v>
      </c>
      <c r="J5174" s="3">
        <v>2.8730322580645158</v>
      </c>
      <c r="K5174" s="3">
        <v>3.2321612903225803</v>
      </c>
      <c r="L5174" s="3">
        <v>3.5912903225806447</v>
      </c>
    </row>
    <row r="5175" spans="1:12" ht="12.75">
      <c r="A5175" s="2">
        <f t="shared" si="144"/>
        <v>37669</v>
      </c>
      <c r="B5175" s="49" t="s">
        <v>3553</v>
      </c>
      <c r="C5175" s="3">
        <v>3.4785483870967748E-2</v>
      </c>
      <c r="D5175" s="3">
        <v>6.9570967741935497E-2</v>
      </c>
      <c r="E5175" s="3">
        <v>0.10435645161290324</v>
      </c>
      <c r="F5175" s="3">
        <v>0.13914193548387099</v>
      </c>
      <c r="G5175" s="3">
        <v>0.17392741935483871</v>
      </c>
      <c r="H5175" s="3">
        <v>0.20871290322580649</v>
      </c>
      <c r="I5175" s="3">
        <v>0.24349838709677424</v>
      </c>
      <c r="J5175" s="3">
        <v>0.27828387096774199</v>
      </c>
      <c r="K5175" s="3">
        <v>0.31306935483870968</v>
      </c>
      <c r="L5175" s="3">
        <v>0.34785483870967743</v>
      </c>
    </row>
    <row r="5176" spans="1:12" ht="12.75">
      <c r="A5176" s="2">
        <f t="shared" si="144"/>
        <v>37670</v>
      </c>
      <c r="B5176" s="49" t="s">
        <v>3554</v>
      </c>
      <c r="C5176" s="3">
        <v>1.4017741935483869E-2</v>
      </c>
      <c r="D5176" s="3">
        <v>2.8035483870967739E-2</v>
      </c>
      <c r="E5176" s="3">
        <v>4.2053225806451607E-2</v>
      </c>
      <c r="F5176" s="3">
        <v>5.6070967741935478E-2</v>
      </c>
      <c r="G5176" s="3">
        <v>7.0088709677419342E-2</v>
      </c>
      <c r="H5176" s="3">
        <v>8.4106451612903213E-2</v>
      </c>
      <c r="I5176" s="3">
        <v>9.8124193548387084E-2</v>
      </c>
      <c r="J5176" s="3">
        <v>0.11214193548387096</v>
      </c>
      <c r="K5176" s="3">
        <v>0.12615967741935483</v>
      </c>
      <c r="L5176" s="3">
        <v>0.14017741935483871</v>
      </c>
    </row>
    <row r="5177" spans="1:12" ht="12.75">
      <c r="A5177" s="2">
        <f t="shared" si="144"/>
        <v>37671</v>
      </c>
      <c r="B5177" s="49" t="s">
        <v>3555</v>
      </c>
      <c r="C5177" s="3">
        <v>0.11888709677419354</v>
      </c>
      <c r="D5177" s="3">
        <v>0.23777419354838708</v>
      </c>
      <c r="E5177" s="3">
        <v>0.35666129032258065</v>
      </c>
      <c r="F5177" s="3">
        <v>0.47554838709677416</v>
      </c>
      <c r="G5177" s="3">
        <v>0.59443548387096778</v>
      </c>
      <c r="H5177" s="3">
        <v>0.7133225806451613</v>
      </c>
      <c r="I5177" s="3">
        <v>0.83220967741935481</v>
      </c>
      <c r="J5177" s="3">
        <v>0.95109677419354832</v>
      </c>
      <c r="K5177" s="3">
        <v>1.0699838709677421</v>
      </c>
      <c r="L5177" s="3">
        <v>1.1888709677419356</v>
      </c>
    </row>
    <row r="5178" spans="1:12" ht="12.75">
      <c r="A5178" s="2">
        <f t="shared" si="144"/>
        <v>37672</v>
      </c>
      <c r="B5178" s="49" t="s">
        <v>3556</v>
      </c>
      <c r="C5178" s="3">
        <v>0.37974193548387103</v>
      </c>
      <c r="D5178" s="3">
        <v>0.75948387096774206</v>
      </c>
      <c r="E5178" s="3">
        <v>1.1392258064516132</v>
      </c>
      <c r="F5178" s="3">
        <v>1.5189677419354841</v>
      </c>
      <c r="G5178" s="3">
        <v>1.898709677419355</v>
      </c>
      <c r="H5178" s="3">
        <v>2.2784516129032264</v>
      </c>
      <c r="I5178" s="3">
        <v>2.6581935483870973</v>
      </c>
      <c r="J5178" s="3">
        <v>3.0379354838709682</v>
      </c>
      <c r="K5178" s="3">
        <v>3.4176774193548392</v>
      </c>
      <c r="L5178" s="3">
        <v>3.7974193548387101</v>
      </c>
    </row>
    <row r="5179" spans="1:12" ht="12.75">
      <c r="A5179" s="2">
        <f t="shared" si="144"/>
        <v>37673</v>
      </c>
      <c r="B5179" s="49" t="s">
        <v>3557</v>
      </c>
      <c r="C5179" s="3">
        <v>0.10736000000000001</v>
      </c>
      <c r="D5179" s="3">
        <v>0.21472000000000002</v>
      </c>
      <c r="E5179" s="3">
        <v>0.32208000000000003</v>
      </c>
      <c r="F5179" s="3">
        <v>0.42944000000000004</v>
      </c>
      <c r="G5179" s="3">
        <v>0.53679999999999994</v>
      </c>
      <c r="H5179" s="3">
        <v>0.64416000000000007</v>
      </c>
      <c r="I5179" s="3">
        <v>0.75151999999999997</v>
      </c>
      <c r="J5179" s="3">
        <v>0.85888000000000009</v>
      </c>
      <c r="K5179" s="3">
        <v>0.9662400000000001</v>
      </c>
      <c r="L5179" s="3">
        <v>1.0735999999999999</v>
      </c>
    </row>
    <row r="5180" spans="1:12" ht="12.75">
      <c r="A5180" s="2">
        <f t="shared" si="144"/>
        <v>37674</v>
      </c>
      <c r="B5180" s="49" t="s">
        <v>3558</v>
      </c>
      <c r="C5180" s="3">
        <v>0.16920000000000002</v>
      </c>
      <c r="D5180" s="3">
        <v>0.33840000000000003</v>
      </c>
      <c r="E5180" s="3">
        <v>0.50760000000000005</v>
      </c>
      <c r="F5180" s="3">
        <v>0.67680000000000007</v>
      </c>
      <c r="G5180" s="3">
        <v>0.84600000000000009</v>
      </c>
      <c r="H5180" s="3">
        <v>1.0152000000000001</v>
      </c>
      <c r="I5180" s="3">
        <v>1.1844000000000001</v>
      </c>
      <c r="J5180" s="3">
        <v>1.3536000000000001</v>
      </c>
      <c r="K5180" s="3">
        <v>1.5228000000000002</v>
      </c>
      <c r="L5180" s="3">
        <v>1.6920000000000002</v>
      </c>
    </row>
    <row r="5181" spans="1:12" ht="25.5">
      <c r="A5181" s="2">
        <f t="shared" si="144"/>
        <v>37675</v>
      </c>
      <c r="B5181" s="49" t="s">
        <v>3559</v>
      </c>
      <c r="C5181" s="3">
        <v>0.41639999999999999</v>
      </c>
      <c r="D5181" s="3">
        <v>0.83279999999999998</v>
      </c>
      <c r="E5181" s="3">
        <v>1.2492000000000001</v>
      </c>
      <c r="F5181" s="3">
        <v>1.6656</v>
      </c>
      <c r="G5181" s="3">
        <v>2.0820000000000003</v>
      </c>
      <c r="H5181" s="3">
        <v>2.4984000000000002</v>
      </c>
      <c r="I5181" s="3">
        <v>2.9148000000000001</v>
      </c>
      <c r="J5181" s="3">
        <v>3.3311999999999999</v>
      </c>
      <c r="K5181" s="3">
        <v>3.7476000000000003</v>
      </c>
      <c r="L5181" s="3">
        <v>4.1640000000000006</v>
      </c>
    </row>
    <row r="5182" spans="1:12" ht="51">
      <c r="A5182" s="2">
        <f t="shared" si="144"/>
        <v>37676</v>
      </c>
      <c r="B5182" s="49" t="s">
        <v>3560</v>
      </c>
      <c r="C5182" s="3">
        <v>0.17309999999999998</v>
      </c>
      <c r="D5182" s="3">
        <v>0.34619999999999995</v>
      </c>
      <c r="E5182" s="3">
        <v>0.51929999999999987</v>
      </c>
      <c r="F5182" s="3">
        <v>0.6923999999999999</v>
      </c>
      <c r="G5182" s="3">
        <v>0.86549999999999994</v>
      </c>
      <c r="H5182" s="3">
        <v>1.0385999999999997</v>
      </c>
      <c r="I5182" s="3">
        <v>1.2117</v>
      </c>
      <c r="J5182" s="3">
        <v>1.3847999999999998</v>
      </c>
      <c r="K5182" s="3">
        <v>1.5579000000000001</v>
      </c>
      <c r="L5182" s="3">
        <v>1.7309999999999999</v>
      </c>
    </row>
    <row r="5183" spans="1:12" ht="51">
      <c r="A5183" s="2">
        <f t="shared" si="144"/>
        <v>37677</v>
      </c>
      <c r="B5183" s="49" t="s">
        <v>3560</v>
      </c>
      <c r="C5183" s="3">
        <v>0.217</v>
      </c>
      <c r="D5183" s="3">
        <v>0.434</v>
      </c>
      <c r="E5183" s="3">
        <v>0.65100000000000002</v>
      </c>
      <c r="F5183" s="3">
        <v>0.86799999999999999</v>
      </c>
      <c r="G5183" s="3">
        <v>1.085</v>
      </c>
      <c r="H5183" s="3">
        <v>1.302</v>
      </c>
      <c r="I5183" s="3">
        <v>1.5189999999999999</v>
      </c>
      <c r="J5183" s="3">
        <v>1.736</v>
      </c>
      <c r="K5183" s="3">
        <v>1.9530000000000001</v>
      </c>
      <c r="L5183" s="3">
        <v>2.17</v>
      </c>
    </row>
    <row r="5184" spans="1:12" ht="38.25">
      <c r="A5184" s="2">
        <f t="shared" si="144"/>
        <v>37678</v>
      </c>
      <c r="B5184" s="49" t="s">
        <v>3561</v>
      </c>
      <c r="C5184" s="3">
        <v>0.14279999999999998</v>
      </c>
      <c r="D5184" s="3">
        <v>0.28559999999999997</v>
      </c>
      <c r="E5184" s="3">
        <v>0.42839999999999995</v>
      </c>
      <c r="F5184" s="3">
        <v>0.57119999999999993</v>
      </c>
      <c r="G5184" s="3">
        <v>0.71399999999999997</v>
      </c>
      <c r="H5184" s="3">
        <v>0.8567999999999999</v>
      </c>
      <c r="I5184" s="3">
        <v>0.99960000000000004</v>
      </c>
      <c r="J5184" s="3">
        <v>1.1423999999999999</v>
      </c>
      <c r="K5184" s="3">
        <v>1.2851999999999999</v>
      </c>
      <c r="L5184" s="3">
        <v>1.4279999999999999</v>
      </c>
    </row>
    <row r="5185" spans="1:12" ht="12.75">
      <c r="A5185" s="2">
        <f t="shared" si="144"/>
        <v>37679</v>
      </c>
      <c r="B5185" s="49" t="s">
        <v>3562</v>
      </c>
      <c r="C5185" s="3">
        <v>0.38689999999999991</v>
      </c>
      <c r="D5185" s="3">
        <v>0.77379999999999982</v>
      </c>
      <c r="E5185" s="3">
        <v>1.1606999999999998</v>
      </c>
      <c r="F5185" s="3">
        <v>1.5475999999999996</v>
      </c>
      <c r="G5185" s="3">
        <v>1.9344999999999999</v>
      </c>
      <c r="H5185" s="3">
        <v>2.3213999999999997</v>
      </c>
      <c r="I5185" s="3">
        <v>2.7082999999999995</v>
      </c>
      <c r="J5185" s="3">
        <v>3.0951999999999993</v>
      </c>
      <c r="K5185" s="3">
        <v>3.4820999999999995</v>
      </c>
      <c r="L5185" s="3">
        <v>3.8689999999999998</v>
      </c>
    </row>
    <row r="5186" spans="1:12" ht="12.75">
      <c r="A5186" s="2">
        <f t="shared" si="144"/>
        <v>37680</v>
      </c>
      <c r="B5186" s="49" t="s">
        <v>3563</v>
      </c>
      <c r="C5186" s="3">
        <v>0.17880000000000001</v>
      </c>
      <c r="D5186" s="3">
        <v>0.35760000000000003</v>
      </c>
      <c r="E5186" s="3">
        <v>0.53639999999999999</v>
      </c>
      <c r="F5186" s="3">
        <v>0.71520000000000006</v>
      </c>
      <c r="G5186" s="3">
        <v>0.89399999999999991</v>
      </c>
      <c r="H5186" s="3">
        <v>1.0728</v>
      </c>
      <c r="I5186" s="3">
        <v>1.2516</v>
      </c>
      <c r="J5186" s="3">
        <v>1.4304000000000001</v>
      </c>
      <c r="K5186" s="3">
        <v>1.6092</v>
      </c>
      <c r="L5186" s="3">
        <v>1.7879999999999998</v>
      </c>
    </row>
    <row r="5187" spans="1:12" ht="25.5">
      <c r="A5187" s="2">
        <f t="shared" si="144"/>
        <v>37681</v>
      </c>
      <c r="B5187" s="49" t="s">
        <v>3564</v>
      </c>
      <c r="C5187" s="3">
        <v>0.59040000000000004</v>
      </c>
      <c r="D5187" s="3">
        <v>1.1808000000000001</v>
      </c>
      <c r="E5187" s="3">
        <v>1.7712000000000001</v>
      </c>
      <c r="F5187" s="3">
        <v>2.3616000000000001</v>
      </c>
      <c r="G5187" s="3">
        <v>2.952</v>
      </c>
      <c r="H5187" s="3">
        <v>3.5424000000000002</v>
      </c>
      <c r="I5187" s="3">
        <v>4.1327999999999996</v>
      </c>
      <c r="J5187" s="3">
        <v>4.7232000000000003</v>
      </c>
      <c r="K5187" s="3">
        <v>5.3136000000000001</v>
      </c>
      <c r="L5187" s="3">
        <v>5.9039999999999999</v>
      </c>
    </row>
    <row r="5188" spans="1:12" ht="25.5">
      <c r="A5188" s="2">
        <f t="shared" si="144"/>
        <v>37682</v>
      </c>
      <c r="B5188" s="63" t="s">
        <v>3565</v>
      </c>
      <c r="C5188" s="3">
        <v>0.27434999999999998</v>
      </c>
      <c r="D5188" s="3">
        <v>0.54869999999999997</v>
      </c>
      <c r="E5188" s="3">
        <v>0.82304999999999995</v>
      </c>
      <c r="F5188" s="3">
        <v>1.0973999999999999</v>
      </c>
      <c r="G5188" s="3">
        <v>1.37175</v>
      </c>
      <c r="H5188" s="3">
        <v>1.6460999999999999</v>
      </c>
      <c r="I5188" s="3">
        <v>1.92045</v>
      </c>
      <c r="J5188" s="3">
        <v>2.1947999999999999</v>
      </c>
      <c r="K5188" s="3">
        <v>2.46915</v>
      </c>
      <c r="L5188" s="3">
        <v>2.7435</v>
      </c>
    </row>
    <row r="5189" spans="1:12" ht="25.5">
      <c r="A5189" s="2">
        <f t="shared" ref="A5189:A5252" si="145">A5188+1</f>
        <v>37683</v>
      </c>
      <c r="B5189" s="63" t="s">
        <v>3566</v>
      </c>
      <c r="C5189" s="3">
        <v>0.24762999999999999</v>
      </c>
      <c r="D5189" s="3">
        <v>0.49525999999999998</v>
      </c>
      <c r="E5189" s="3">
        <v>0.74288999999999994</v>
      </c>
      <c r="F5189" s="3">
        <v>0.99051999999999996</v>
      </c>
      <c r="G5189" s="3">
        <v>1.2381499999999999</v>
      </c>
      <c r="H5189" s="3">
        <v>1.4857799999999999</v>
      </c>
      <c r="I5189" s="3">
        <v>1.7334100000000001</v>
      </c>
      <c r="J5189" s="3">
        <v>1.9810399999999999</v>
      </c>
      <c r="K5189" s="3">
        <v>2.2286699999999997</v>
      </c>
      <c r="L5189" s="3">
        <v>2.4763000000000002</v>
      </c>
    </row>
    <row r="5190" spans="1:12" ht="12.75">
      <c r="A5190" s="2">
        <f t="shared" si="145"/>
        <v>37684</v>
      </c>
      <c r="B5190" s="63" t="s">
        <v>3567</v>
      </c>
      <c r="C5190" s="3">
        <v>0.13320000000000001</v>
      </c>
      <c r="D5190" s="3">
        <v>0.26640000000000003</v>
      </c>
      <c r="E5190" s="3">
        <v>0.39960000000000007</v>
      </c>
      <c r="F5190" s="3">
        <v>0.53280000000000005</v>
      </c>
      <c r="G5190" s="3">
        <v>0.66600000000000004</v>
      </c>
      <c r="H5190" s="3">
        <v>0.79920000000000013</v>
      </c>
      <c r="I5190" s="3">
        <v>0.93240000000000012</v>
      </c>
      <c r="J5190" s="3">
        <v>1.0656000000000001</v>
      </c>
      <c r="K5190" s="3">
        <v>1.1988000000000001</v>
      </c>
      <c r="L5190" s="3">
        <v>1.3320000000000001</v>
      </c>
    </row>
    <row r="5191" spans="1:12" ht="12.75">
      <c r="A5191" s="2">
        <f t="shared" si="145"/>
        <v>37685</v>
      </c>
      <c r="B5191" s="63" t="s">
        <v>3568</v>
      </c>
      <c r="C5191" s="3">
        <v>5.2499999999999991E-2</v>
      </c>
      <c r="D5191" s="3">
        <v>0.10499999999999998</v>
      </c>
      <c r="E5191" s="3">
        <v>0.15749999999999997</v>
      </c>
      <c r="F5191" s="3">
        <v>0.20999999999999996</v>
      </c>
      <c r="G5191" s="3">
        <v>0.26249999999999996</v>
      </c>
      <c r="H5191" s="3">
        <v>0.31499999999999995</v>
      </c>
      <c r="I5191" s="3">
        <v>0.36749999999999994</v>
      </c>
      <c r="J5191" s="3">
        <v>0.41999999999999993</v>
      </c>
      <c r="K5191" s="3">
        <v>0.47249999999999992</v>
      </c>
      <c r="L5191" s="3">
        <v>0.52499999999999991</v>
      </c>
    </row>
    <row r="5192" spans="1:12" ht="12.75">
      <c r="A5192" s="2">
        <f t="shared" si="145"/>
        <v>37686</v>
      </c>
      <c r="B5192" s="63" t="s">
        <v>3569</v>
      </c>
      <c r="C5192" s="3">
        <v>0.14199999999999999</v>
      </c>
      <c r="D5192" s="3">
        <v>0.28399999999999997</v>
      </c>
      <c r="E5192" s="3">
        <v>0.42599999999999993</v>
      </c>
      <c r="F5192" s="3">
        <v>0.56799999999999995</v>
      </c>
      <c r="G5192" s="3">
        <v>0.71</v>
      </c>
      <c r="H5192" s="3">
        <v>0.85199999999999987</v>
      </c>
      <c r="I5192" s="3">
        <v>0.99399999999999999</v>
      </c>
      <c r="J5192" s="3">
        <v>1.1359999999999999</v>
      </c>
      <c r="K5192" s="3">
        <v>1.278</v>
      </c>
      <c r="L5192" s="3">
        <v>1.42</v>
      </c>
    </row>
    <row r="5193" spans="1:12" ht="12.75">
      <c r="A5193" s="2">
        <f t="shared" si="145"/>
        <v>37687</v>
      </c>
      <c r="B5193" s="63" t="s">
        <v>3570</v>
      </c>
      <c r="C5193" s="3">
        <v>6.6989999999999994E-2</v>
      </c>
      <c r="D5193" s="3">
        <v>0.13397999999999999</v>
      </c>
      <c r="E5193" s="3">
        <v>0.20096999999999998</v>
      </c>
      <c r="F5193" s="3">
        <v>0.26795999999999998</v>
      </c>
      <c r="G5193" s="3">
        <v>0.33494999999999997</v>
      </c>
      <c r="H5193" s="3">
        <v>0.40193999999999996</v>
      </c>
      <c r="I5193" s="3">
        <v>0.46893000000000001</v>
      </c>
      <c r="J5193" s="3">
        <v>0.53591999999999995</v>
      </c>
      <c r="K5193" s="3">
        <v>0.60290999999999995</v>
      </c>
      <c r="L5193" s="3">
        <v>0.66989999999999994</v>
      </c>
    </row>
    <row r="5194" spans="1:12" ht="12.75">
      <c r="A5194" s="2">
        <f t="shared" si="145"/>
        <v>37688</v>
      </c>
      <c r="B5194" s="63" t="s">
        <v>3571</v>
      </c>
      <c r="C5194" s="3">
        <v>7.0050000000000001E-2</v>
      </c>
      <c r="D5194" s="3">
        <v>0.1401</v>
      </c>
      <c r="E5194" s="3">
        <v>0.21015</v>
      </c>
      <c r="F5194" s="3">
        <v>0.2802</v>
      </c>
      <c r="G5194" s="3">
        <v>0.35024999999999995</v>
      </c>
      <c r="H5194" s="3">
        <v>0.42030000000000001</v>
      </c>
      <c r="I5194" s="3">
        <v>0.49034999999999995</v>
      </c>
      <c r="J5194" s="3">
        <v>0.56040000000000001</v>
      </c>
      <c r="K5194" s="3">
        <v>0.63044999999999995</v>
      </c>
      <c r="L5194" s="3">
        <v>0.7004999999999999</v>
      </c>
    </row>
    <row r="5195" spans="1:12" ht="25.5">
      <c r="A5195" s="2">
        <f t="shared" si="145"/>
        <v>37689</v>
      </c>
      <c r="B5195" s="63" t="s">
        <v>3572</v>
      </c>
      <c r="C5195" s="3">
        <v>0.14339999999999997</v>
      </c>
      <c r="D5195" s="3">
        <v>0.28679999999999994</v>
      </c>
      <c r="E5195" s="3">
        <v>0.43019999999999992</v>
      </c>
      <c r="F5195" s="3">
        <v>0.57359999999999989</v>
      </c>
      <c r="G5195" s="3">
        <v>0.71699999999999997</v>
      </c>
      <c r="H5195" s="3">
        <v>0.86039999999999983</v>
      </c>
      <c r="I5195" s="3">
        <v>1.0037999999999998</v>
      </c>
      <c r="J5195" s="3">
        <v>1.1471999999999998</v>
      </c>
      <c r="K5195" s="3">
        <v>1.2906</v>
      </c>
      <c r="L5195" s="3">
        <v>1.4339999999999999</v>
      </c>
    </row>
    <row r="5196" spans="1:12" ht="12.75">
      <c r="A5196" s="2">
        <f t="shared" si="145"/>
        <v>37690</v>
      </c>
      <c r="B5196" s="63" t="s">
        <v>3573</v>
      </c>
      <c r="C5196" s="3">
        <v>0.2152</v>
      </c>
      <c r="D5196" s="3">
        <v>0.4304</v>
      </c>
      <c r="E5196" s="3">
        <v>0.64559999999999995</v>
      </c>
      <c r="F5196" s="3">
        <v>0.86080000000000001</v>
      </c>
      <c r="G5196" s="3">
        <v>1.0759999999999998</v>
      </c>
      <c r="H5196" s="3">
        <v>1.2911999999999999</v>
      </c>
      <c r="I5196" s="3">
        <v>1.5064</v>
      </c>
      <c r="J5196" s="3">
        <v>1.7216</v>
      </c>
      <c r="K5196" s="3">
        <v>1.9367999999999999</v>
      </c>
      <c r="L5196" s="3">
        <v>2.1519999999999997</v>
      </c>
    </row>
    <row r="5197" spans="1:12" ht="25.5">
      <c r="A5197" s="2">
        <f t="shared" si="145"/>
        <v>37691</v>
      </c>
      <c r="B5197" s="63" t="s">
        <v>3574</v>
      </c>
      <c r="C5197" s="3">
        <v>6.5390000000000004E-2</v>
      </c>
      <c r="D5197" s="3">
        <v>0.13078000000000001</v>
      </c>
      <c r="E5197" s="3">
        <v>0.19617000000000001</v>
      </c>
      <c r="F5197" s="3">
        <v>0.26156000000000001</v>
      </c>
      <c r="G5197" s="3">
        <v>0.32694999999999996</v>
      </c>
      <c r="H5197" s="3">
        <v>0.39234000000000002</v>
      </c>
      <c r="I5197" s="3">
        <v>0.45772999999999997</v>
      </c>
      <c r="J5197" s="3">
        <v>0.52312000000000003</v>
      </c>
      <c r="K5197" s="3">
        <v>0.58850999999999998</v>
      </c>
      <c r="L5197" s="3">
        <v>0.65390000000000004</v>
      </c>
    </row>
    <row r="5198" spans="1:12" ht="12.75">
      <c r="A5198" s="2">
        <f t="shared" si="145"/>
        <v>37692</v>
      </c>
      <c r="B5198" s="63" t="s">
        <v>3575</v>
      </c>
      <c r="C5198" s="3">
        <v>3.6280000000000007E-2</v>
      </c>
      <c r="D5198" s="3">
        <v>7.2560000000000013E-2</v>
      </c>
      <c r="E5198" s="3">
        <v>0.10884000000000002</v>
      </c>
      <c r="F5198" s="3">
        <v>0.14512000000000003</v>
      </c>
      <c r="G5198" s="3">
        <v>0.18140000000000001</v>
      </c>
      <c r="H5198" s="3">
        <v>0.21768000000000004</v>
      </c>
      <c r="I5198" s="3">
        <v>0.25396000000000002</v>
      </c>
      <c r="J5198" s="3">
        <v>0.29024000000000005</v>
      </c>
      <c r="K5198" s="3">
        <v>0.32652000000000003</v>
      </c>
      <c r="L5198" s="3">
        <v>0.36280000000000001</v>
      </c>
    </row>
    <row r="5199" spans="1:12" ht="12.75">
      <c r="A5199" s="2">
        <f t="shared" si="145"/>
        <v>37693</v>
      </c>
      <c r="B5199" s="63" t="s">
        <v>3576</v>
      </c>
      <c r="C5199" s="3">
        <v>0.13435</v>
      </c>
      <c r="D5199" s="3">
        <v>0.26869999999999999</v>
      </c>
      <c r="E5199" s="3">
        <v>0.40305000000000002</v>
      </c>
      <c r="F5199" s="3">
        <v>0.53739999999999999</v>
      </c>
      <c r="G5199" s="3">
        <v>0.67175000000000007</v>
      </c>
      <c r="H5199" s="3">
        <v>0.80610000000000004</v>
      </c>
      <c r="I5199" s="3">
        <v>0.94045000000000001</v>
      </c>
      <c r="J5199" s="3">
        <v>1.0748</v>
      </c>
      <c r="K5199" s="3">
        <v>1.2091500000000002</v>
      </c>
      <c r="L5199" s="3">
        <v>1.3435000000000001</v>
      </c>
    </row>
    <row r="5200" spans="1:12" ht="25.5">
      <c r="A5200" s="2">
        <f t="shared" si="145"/>
        <v>37694</v>
      </c>
      <c r="B5200" s="63" t="s">
        <v>3577</v>
      </c>
      <c r="C5200" s="3">
        <v>9.1799999999999993E-2</v>
      </c>
      <c r="D5200" s="3">
        <v>0.18359999999999999</v>
      </c>
      <c r="E5200" s="3">
        <v>0.27539999999999998</v>
      </c>
      <c r="F5200" s="3">
        <v>0.36719999999999997</v>
      </c>
      <c r="G5200" s="3">
        <v>0.45899999999999996</v>
      </c>
      <c r="H5200" s="3">
        <v>0.55079999999999996</v>
      </c>
      <c r="I5200" s="3">
        <v>0.64260000000000006</v>
      </c>
      <c r="J5200" s="3">
        <v>0.73439999999999994</v>
      </c>
      <c r="K5200" s="3">
        <v>0.82619999999999993</v>
      </c>
      <c r="L5200" s="3">
        <v>0.91799999999999993</v>
      </c>
    </row>
    <row r="5201" spans="1:12" ht="12.75">
      <c r="A5201" s="2">
        <f t="shared" si="145"/>
        <v>37695</v>
      </c>
      <c r="B5201" s="63" t="s">
        <v>3578</v>
      </c>
      <c r="C5201" s="3">
        <v>2.7519999999999996E-2</v>
      </c>
      <c r="D5201" s="3">
        <v>5.5039999999999992E-2</v>
      </c>
      <c r="E5201" s="3">
        <v>8.2559999999999995E-2</v>
      </c>
      <c r="F5201" s="3">
        <v>0.11007999999999998</v>
      </c>
      <c r="G5201" s="3">
        <v>0.13759999999999997</v>
      </c>
      <c r="H5201" s="3">
        <v>0.16511999999999999</v>
      </c>
      <c r="I5201" s="3">
        <v>0.19263999999999995</v>
      </c>
      <c r="J5201" s="3">
        <v>0.22015999999999997</v>
      </c>
      <c r="K5201" s="3">
        <v>0.24767999999999998</v>
      </c>
      <c r="L5201" s="3">
        <v>0.27519999999999994</v>
      </c>
    </row>
    <row r="5202" spans="1:12" ht="12.75">
      <c r="A5202" s="2">
        <f t="shared" si="145"/>
        <v>37696</v>
      </c>
      <c r="B5202" s="63" t="s">
        <v>3579</v>
      </c>
      <c r="C5202" s="3">
        <v>6.6360000000000002E-2</v>
      </c>
      <c r="D5202" s="3">
        <v>0.13272</v>
      </c>
      <c r="E5202" s="3">
        <v>0.19908000000000001</v>
      </c>
      <c r="F5202" s="3">
        <v>0.26544000000000001</v>
      </c>
      <c r="G5202" s="3">
        <v>0.33179999999999998</v>
      </c>
      <c r="H5202" s="3">
        <v>0.39816000000000001</v>
      </c>
      <c r="I5202" s="3">
        <v>0.46452000000000004</v>
      </c>
      <c r="J5202" s="3">
        <v>0.53088000000000002</v>
      </c>
      <c r="K5202" s="3">
        <v>0.59723999999999999</v>
      </c>
      <c r="L5202" s="3">
        <v>0.66359999999999997</v>
      </c>
    </row>
    <row r="5203" spans="1:12" ht="12.75">
      <c r="A5203" s="2">
        <f t="shared" si="145"/>
        <v>37697</v>
      </c>
      <c r="B5203" s="63" t="s">
        <v>3580</v>
      </c>
      <c r="C5203" s="3">
        <v>3.8779999999999995E-2</v>
      </c>
      <c r="D5203" s="3">
        <v>7.755999999999999E-2</v>
      </c>
      <c r="E5203" s="3">
        <v>0.11633999999999999</v>
      </c>
      <c r="F5203" s="3">
        <v>0.15511999999999998</v>
      </c>
      <c r="G5203" s="3">
        <v>0.19390000000000002</v>
      </c>
      <c r="H5203" s="3">
        <v>0.23267999999999997</v>
      </c>
      <c r="I5203" s="3">
        <v>0.27145999999999998</v>
      </c>
      <c r="J5203" s="3">
        <v>0.31023999999999996</v>
      </c>
      <c r="K5203" s="3">
        <v>0.34902</v>
      </c>
      <c r="L5203" s="3">
        <v>0.38780000000000003</v>
      </c>
    </row>
    <row r="5204" spans="1:12" ht="25.5">
      <c r="A5204" s="2">
        <f t="shared" si="145"/>
        <v>37698</v>
      </c>
      <c r="B5204" s="64" t="s">
        <v>3581</v>
      </c>
      <c r="C5204" s="3">
        <v>4.8939999999999997E-2</v>
      </c>
      <c r="D5204" s="3">
        <v>9.7879999999999995E-2</v>
      </c>
      <c r="E5204" s="3">
        <v>0.14682000000000001</v>
      </c>
      <c r="F5204" s="3">
        <v>0.19575999999999999</v>
      </c>
      <c r="G5204" s="3">
        <v>0.24469999999999997</v>
      </c>
      <c r="H5204" s="3">
        <v>0.29364000000000001</v>
      </c>
      <c r="I5204" s="3">
        <v>0.34258</v>
      </c>
      <c r="J5204" s="3">
        <v>0.39151999999999998</v>
      </c>
      <c r="K5204" s="3">
        <v>0.44046000000000002</v>
      </c>
      <c r="L5204" s="3">
        <v>0.48939999999999995</v>
      </c>
    </row>
    <row r="5205" spans="1:12" ht="25.5">
      <c r="A5205" s="2">
        <f t="shared" si="145"/>
        <v>37699</v>
      </c>
      <c r="B5205" s="64" t="s">
        <v>3582</v>
      </c>
      <c r="C5205" s="3">
        <v>0.13279999999999997</v>
      </c>
      <c r="D5205" s="3">
        <v>0.26559999999999995</v>
      </c>
      <c r="E5205" s="3">
        <v>0.39839999999999992</v>
      </c>
      <c r="F5205" s="3">
        <v>0.53119999999999989</v>
      </c>
      <c r="G5205" s="3">
        <v>0.66399999999999992</v>
      </c>
      <c r="H5205" s="3">
        <v>0.79679999999999984</v>
      </c>
      <c r="I5205" s="3">
        <v>0.92959999999999987</v>
      </c>
      <c r="J5205" s="3">
        <v>1.0623999999999998</v>
      </c>
      <c r="K5205" s="3">
        <v>1.1951999999999998</v>
      </c>
      <c r="L5205" s="3">
        <v>1.3279999999999998</v>
      </c>
    </row>
    <row r="5206" spans="1:12" ht="12.75">
      <c r="A5206" s="2">
        <f t="shared" si="145"/>
        <v>37700</v>
      </c>
      <c r="B5206" s="64" t="s">
        <v>3583</v>
      </c>
      <c r="C5206" s="3">
        <v>0.12280000000000001</v>
      </c>
      <c r="D5206" s="3">
        <v>0.24560000000000001</v>
      </c>
      <c r="E5206" s="3">
        <v>0.36840000000000001</v>
      </c>
      <c r="F5206" s="3">
        <v>0.49120000000000003</v>
      </c>
      <c r="G5206" s="3">
        <v>0.61399999999999999</v>
      </c>
      <c r="H5206" s="3">
        <v>0.73680000000000001</v>
      </c>
      <c r="I5206" s="3">
        <v>0.85960000000000014</v>
      </c>
      <c r="J5206" s="3">
        <v>0.98240000000000005</v>
      </c>
      <c r="K5206" s="3">
        <v>1.1052</v>
      </c>
      <c r="L5206" s="3">
        <v>1.228</v>
      </c>
    </row>
    <row r="5207" spans="1:12" ht="12.75">
      <c r="A5207" s="2">
        <f t="shared" si="145"/>
        <v>37701</v>
      </c>
      <c r="B5207" s="64" t="s">
        <v>3584</v>
      </c>
      <c r="C5207" s="3">
        <v>8.8729999999999976E-2</v>
      </c>
      <c r="D5207" s="3">
        <v>0.17745999999999995</v>
      </c>
      <c r="E5207" s="3">
        <v>0.26618999999999993</v>
      </c>
      <c r="F5207" s="3">
        <v>0.3549199999999999</v>
      </c>
      <c r="G5207" s="3">
        <v>0.44364999999999993</v>
      </c>
      <c r="H5207" s="3">
        <v>0.53237999999999985</v>
      </c>
      <c r="I5207" s="3">
        <v>0.62110999999999983</v>
      </c>
      <c r="J5207" s="3">
        <v>0.7098399999999998</v>
      </c>
      <c r="K5207" s="3">
        <v>0.79856999999999978</v>
      </c>
      <c r="L5207" s="3">
        <v>0.88729999999999987</v>
      </c>
    </row>
    <row r="5208" spans="1:12" ht="12.75">
      <c r="A5208" s="2">
        <f t="shared" si="145"/>
        <v>37702</v>
      </c>
      <c r="B5208" s="64" t="s">
        <v>3585</v>
      </c>
      <c r="C5208" s="3">
        <v>0.32279999999999998</v>
      </c>
      <c r="D5208" s="3">
        <v>0.64559999999999995</v>
      </c>
      <c r="E5208" s="3">
        <v>0.96839999999999993</v>
      </c>
      <c r="F5208" s="3">
        <v>1.2911999999999999</v>
      </c>
      <c r="G5208" s="3">
        <v>1.6140000000000001</v>
      </c>
      <c r="H5208" s="3">
        <v>1.9367999999999999</v>
      </c>
      <c r="I5208" s="3">
        <v>2.2595999999999998</v>
      </c>
      <c r="J5208" s="3">
        <v>2.5823999999999998</v>
      </c>
      <c r="K5208" s="3">
        <v>2.9052000000000002</v>
      </c>
      <c r="L5208" s="3">
        <v>3.2280000000000002</v>
      </c>
    </row>
    <row r="5209" spans="1:12" ht="25.5">
      <c r="A5209" s="2">
        <f t="shared" si="145"/>
        <v>37703</v>
      </c>
      <c r="B5209" s="64" t="s">
        <v>3586</v>
      </c>
      <c r="C5209" s="3">
        <v>0.13619999999999999</v>
      </c>
      <c r="D5209" s="3">
        <v>0.27239999999999998</v>
      </c>
      <c r="E5209" s="3">
        <v>0.40859999999999996</v>
      </c>
      <c r="F5209" s="3">
        <v>0.54479999999999995</v>
      </c>
      <c r="G5209" s="3">
        <v>0.68099999999999994</v>
      </c>
      <c r="H5209" s="3">
        <v>0.81719999999999993</v>
      </c>
      <c r="I5209" s="3">
        <v>0.95339999999999991</v>
      </c>
      <c r="J5209" s="3">
        <v>1.0895999999999999</v>
      </c>
      <c r="K5209" s="3">
        <v>1.2258</v>
      </c>
      <c r="L5209" s="3">
        <v>1.3619999999999999</v>
      </c>
    </row>
    <row r="5210" spans="1:12" ht="12.75">
      <c r="A5210" s="2">
        <f t="shared" si="145"/>
        <v>37704</v>
      </c>
      <c r="B5210" s="64" t="s">
        <v>3587</v>
      </c>
      <c r="C5210" s="3">
        <v>0.13780000000000001</v>
      </c>
      <c r="D5210" s="3">
        <v>0.27560000000000001</v>
      </c>
      <c r="E5210" s="3">
        <v>0.41339999999999999</v>
      </c>
      <c r="F5210" s="3">
        <v>0.55120000000000002</v>
      </c>
      <c r="G5210" s="3">
        <v>0.68899999999999995</v>
      </c>
      <c r="H5210" s="3">
        <v>0.82679999999999998</v>
      </c>
      <c r="I5210" s="3">
        <v>0.96460000000000001</v>
      </c>
      <c r="J5210" s="3">
        <v>1.1024</v>
      </c>
      <c r="K5210" s="3">
        <v>1.2402</v>
      </c>
      <c r="L5210" s="3">
        <v>1.3779999999999999</v>
      </c>
    </row>
    <row r="5211" spans="1:12" ht="25.5">
      <c r="A5211" s="2">
        <f t="shared" si="145"/>
        <v>37705</v>
      </c>
      <c r="B5211" s="64" t="s">
        <v>3588</v>
      </c>
      <c r="C5211" s="3">
        <v>0.15360000000000001</v>
      </c>
      <c r="D5211" s="3">
        <v>0.30720000000000003</v>
      </c>
      <c r="E5211" s="3">
        <v>0.46080000000000004</v>
      </c>
      <c r="F5211" s="3">
        <v>0.61440000000000006</v>
      </c>
      <c r="G5211" s="3">
        <v>0.76800000000000002</v>
      </c>
      <c r="H5211" s="3">
        <v>0.92160000000000009</v>
      </c>
      <c r="I5211" s="3">
        <v>1.0751999999999999</v>
      </c>
      <c r="J5211" s="3">
        <v>1.2288000000000001</v>
      </c>
      <c r="K5211" s="3">
        <v>1.3824000000000001</v>
      </c>
      <c r="L5211" s="3">
        <v>1.536</v>
      </c>
    </row>
    <row r="5212" spans="1:12" ht="25.5">
      <c r="A5212" s="2">
        <f t="shared" si="145"/>
        <v>37706</v>
      </c>
      <c r="B5212" s="49" t="s">
        <v>3589</v>
      </c>
      <c r="C5212" s="3">
        <v>0.35119999999999996</v>
      </c>
      <c r="D5212" s="3">
        <v>0.70239999999999991</v>
      </c>
      <c r="E5212" s="3">
        <v>1.0535999999999999</v>
      </c>
      <c r="F5212" s="3">
        <v>1.4047999999999998</v>
      </c>
      <c r="G5212" s="3">
        <v>1.7559999999999998</v>
      </c>
      <c r="H5212" s="3">
        <v>2.1071999999999997</v>
      </c>
      <c r="I5212" s="3">
        <v>2.4583999999999997</v>
      </c>
      <c r="J5212" s="3">
        <v>2.8095999999999997</v>
      </c>
      <c r="K5212" s="3">
        <v>3.1607999999999996</v>
      </c>
      <c r="L5212" s="3">
        <v>3.5119999999999996</v>
      </c>
    </row>
    <row r="5213" spans="1:12" ht="25.5">
      <c r="A5213" s="2">
        <f t="shared" si="145"/>
        <v>37707</v>
      </c>
      <c r="B5213" s="49" t="s">
        <v>3590</v>
      </c>
      <c r="C5213" s="3">
        <v>0.38909999999999995</v>
      </c>
      <c r="D5213" s="3">
        <v>0.77819999999999989</v>
      </c>
      <c r="E5213" s="3">
        <v>1.1672999999999998</v>
      </c>
      <c r="F5213" s="3">
        <v>1.5563999999999998</v>
      </c>
      <c r="G5213" s="3">
        <v>1.9454999999999996</v>
      </c>
      <c r="H5213" s="3">
        <v>2.3345999999999996</v>
      </c>
      <c r="I5213" s="3">
        <v>2.7237</v>
      </c>
      <c r="J5213" s="3">
        <v>3.1127999999999996</v>
      </c>
      <c r="K5213" s="3">
        <v>3.5018999999999991</v>
      </c>
      <c r="L5213" s="3">
        <v>3.891</v>
      </c>
    </row>
    <row r="5214" spans="1:12" ht="25.5">
      <c r="A5214" s="2">
        <f t="shared" si="145"/>
        <v>37708</v>
      </c>
      <c r="B5214" s="49" t="s">
        <v>3591</v>
      </c>
      <c r="C5214" s="3">
        <v>6.1092200000000005</v>
      </c>
      <c r="D5214" s="3">
        <v>12.218440000000001</v>
      </c>
      <c r="E5214" s="3">
        <v>18.327660000000002</v>
      </c>
      <c r="F5214" s="3">
        <v>24.436880000000002</v>
      </c>
      <c r="G5214" s="3">
        <v>30.546099999999999</v>
      </c>
      <c r="H5214" s="3">
        <v>36.655320000000003</v>
      </c>
      <c r="I5214" s="3">
        <v>42.764540000000004</v>
      </c>
      <c r="J5214" s="3">
        <v>48.873760000000004</v>
      </c>
      <c r="K5214" s="3">
        <v>54.982980000000005</v>
      </c>
      <c r="L5214" s="3">
        <v>61.092199999999998</v>
      </c>
    </row>
    <row r="5215" spans="1:12" ht="12.75">
      <c r="A5215" s="2">
        <f t="shared" si="145"/>
        <v>37709</v>
      </c>
      <c r="B5215" s="63" t="s">
        <v>3592</v>
      </c>
      <c r="C5215" s="3">
        <v>6.8400000000000002E-2</v>
      </c>
      <c r="D5215" s="3">
        <v>0.1368</v>
      </c>
      <c r="E5215" s="3">
        <v>0.20519999999999999</v>
      </c>
      <c r="F5215" s="3">
        <v>0.27360000000000001</v>
      </c>
      <c r="G5215" s="3">
        <v>0.34200000000000003</v>
      </c>
      <c r="H5215" s="3">
        <v>0.41039999999999999</v>
      </c>
      <c r="I5215" s="3">
        <v>0.47880000000000006</v>
      </c>
      <c r="J5215" s="3">
        <v>0.54720000000000002</v>
      </c>
      <c r="K5215" s="3">
        <v>0.61559999999999993</v>
      </c>
      <c r="L5215" s="3">
        <v>0.68400000000000005</v>
      </c>
    </row>
    <row r="5216" spans="1:12" ht="12.75">
      <c r="A5216" s="2">
        <f t="shared" si="145"/>
        <v>37710</v>
      </c>
      <c r="B5216" s="63" t="s">
        <v>3593</v>
      </c>
      <c r="C5216" s="3">
        <v>5.6100000000000004E-2</v>
      </c>
      <c r="D5216" s="3">
        <v>0.11220000000000001</v>
      </c>
      <c r="E5216" s="3">
        <v>0.16830000000000001</v>
      </c>
      <c r="F5216" s="3">
        <v>0.22440000000000002</v>
      </c>
      <c r="G5216" s="3">
        <v>0.28049999999999997</v>
      </c>
      <c r="H5216" s="3">
        <v>0.33660000000000001</v>
      </c>
      <c r="I5216" s="3">
        <v>0.39270000000000005</v>
      </c>
      <c r="J5216" s="3">
        <v>0.44880000000000003</v>
      </c>
      <c r="K5216" s="3">
        <v>0.50490000000000002</v>
      </c>
      <c r="L5216" s="3">
        <v>0.56099999999999994</v>
      </c>
    </row>
    <row r="5217" spans="1:12" ht="12.75">
      <c r="A5217" s="2">
        <f t="shared" si="145"/>
        <v>37711</v>
      </c>
      <c r="B5217" s="63" t="s">
        <v>3594</v>
      </c>
      <c r="C5217" s="3">
        <v>4.7670000000000004E-2</v>
      </c>
      <c r="D5217" s="3">
        <v>9.5340000000000008E-2</v>
      </c>
      <c r="E5217" s="3">
        <v>0.14301000000000003</v>
      </c>
      <c r="F5217" s="3">
        <v>0.19068000000000002</v>
      </c>
      <c r="G5217" s="3">
        <v>0.23835000000000001</v>
      </c>
      <c r="H5217" s="3">
        <v>0.28602000000000005</v>
      </c>
      <c r="I5217" s="3">
        <v>0.33369000000000004</v>
      </c>
      <c r="J5217" s="3">
        <v>0.38136000000000003</v>
      </c>
      <c r="K5217" s="3">
        <v>0.42903000000000008</v>
      </c>
      <c r="L5217" s="3">
        <v>0.47670000000000001</v>
      </c>
    </row>
    <row r="5218" spans="1:12" ht="12.75">
      <c r="A5218" s="2">
        <f t="shared" si="145"/>
        <v>37712</v>
      </c>
      <c r="B5218" s="63" t="s">
        <v>3595</v>
      </c>
      <c r="C5218" s="3">
        <v>2.4750000000000001E-2</v>
      </c>
      <c r="D5218" s="3">
        <v>4.9500000000000002E-2</v>
      </c>
      <c r="E5218" s="3">
        <v>7.425000000000001E-2</v>
      </c>
      <c r="F5218" s="3">
        <v>9.9000000000000005E-2</v>
      </c>
      <c r="G5218" s="3">
        <v>0.12375</v>
      </c>
      <c r="H5218" s="3">
        <v>0.14850000000000002</v>
      </c>
      <c r="I5218" s="3">
        <v>0.17325000000000002</v>
      </c>
      <c r="J5218" s="3">
        <v>0.19800000000000001</v>
      </c>
      <c r="K5218" s="3">
        <v>0.22275000000000003</v>
      </c>
      <c r="L5218" s="3">
        <v>0.2475</v>
      </c>
    </row>
    <row r="5219" spans="1:12" ht="25.5">
      <c r="A5219" s="2">
        <f t="shared" si="145"/>
        <v>37713</v>
      </c>
      <c r="B5219" s="49" t="s">
        <v>3596</v>
      </c>
      <c r="C5219" s="3">
        <v>0.26519999999999999</v>
      </c>
      <c r="D5219" s="3">
        <v>0.53039999999999998</v>
      </c>
      <c r="E5219" s="3">
        <v>0.79559999999999997</v>
      </c>
      <c r="F5219" s="3">
        <v>1.0608</v>
      </c>
      <c r="G5219" s="3">
        <v>1.3260000000000001</v>
      </c>
      <c r="H5219" s="3">
        <v>1.5911999999999999</v>
      </c>
      <c r="I5219" s="3">
        <v>1.8564000000000001</v>
      </c>
      <c r="J5219" s="3">
        <v>2.1215999999999999</v>
      </c>
      <c r="K5219" s="3">
        <v>2.3868</v>
      </c>
      <c r="L5219" s="3">
        <v>2.6520000000000001</v>
      </c>
    </row>
    <row r="5220" spans="1:12" ht="12.75">
      <c r="A5220" s="2">
        <f t="shared" si="145"/>
        <v>37714</v>
      </c>
      <c r="B5220" s="49" t="s">
        <v>3597</v>
      </c>
      <c r="C5220" s="3">
        <v>0.36812903225806448</v>
      </c>
      <c r="D5220" s="3">
        <v>0.73625806451612896</v>
      </c>
      <c r="E5220" s="3">
        <v>1.1043870967741936</v>
      </c>
      <c r="F5220" s="3">
        <v>1.4725161290322579</v>
      </c>
      <c r="G5220" s="3">
        <v>1.8406451612903225</v>
      </c>
      <c r="H5220" s="3">
        <v>2.2087741935483871</v>
      </c>
      <c r="I5220" s="3">
        <v>2.5769032258064515</v>
      </c>
      <c r="J5220" s="3">
        <v>2.9450322580645159</v>
      </c>
      <c r="K5220" s="3">
        <v>3.3131612903225807</v>
      </c>
      <c r="L5220" s="3">
        <v>3.681290322580645</v>
      </c>
    </row>
    <row r="5221" spans="1:12" ht="12.75">
      <c r="A5221" s="2">
        <f t="shared" si="145"/>
        <v>37715</v>
      </c>
      <c r="B5221" s="49" t="s">
        <v>3598</v>
      </c>
      <c r="C5221" s="3">
        <v>1.1061290322580644E-2</v>
      </c>
      <c r="D5221" s="3">
        <v>2.2122580645161288E-2</v>
      </c>
      <c r="E5221" s="3">
        <v>3.3183870967741932E-2</v>
      </c>
      <c r="F5221" s="3">
        <v>4.4245161290322577E-2</v>
      </c>
      <c r="G5221" s="3">
        <v>5.5306451612903221E-2</v>
      </c>
      <c r="H5221" s="3">
        <v>6.6367741935483865E-2</v>
      </c>
      <c r="I5221" s="3">
        <v>7.7429032258064523E-2</v>
      </c>
      <c r="J5221" s="3">
        <v>8.8490322580645153E-2</v>
      </c>
      <c r="K5221" s="3">
        <v>9.9551612903225797E-2</v>
      </c>
      <c r="L5221" s="3">
        <v>0.11061290322580644</v>
      </c>
    </row>
    <row r="5222" spans="1:12" ht="12.75">
      <c r="A5222" s="2">
        <f t="shared" si="145"/>
        <v>37716</v>
      </c>
      <c r="B5222" s="49" t="s">
        <v>3599</v>
      </c>
      <c r="C5222" s="3">
        <v>5.7430645161290324E-2</v>
      </c>
      <c r="D5222" s="3">
        <v>0.11486129032258065</v>
      </c>
      <c r="E5222" s="3">
        <v>0.17229193548387098</v>
      </c>
      <c r="F5222" s="3">
        <v>0.2297225806451613</v>
      </c>
      <c r="G5222" s="3">
        <v>0.28715322580645164</v>
      </c>
      <c r="H5222" s="3">
        <v>0.34458387096774196</v>
      </c>
      <c r="I5222" s="3">
        <v>0.40201451612903227</v>
      </c>
      <c r="J5222" s="3">
        <v>0.45944516129032259</v>
      </c>
      <c r="K5222" s="3">
        <v>0.51687580645161291</v>
      </c>
      <c r="L5222" s="3">
        <v>0.57430645161290317</v>
      </c>
    </row>
    <row r="5223" spans="1:12" ht="25.5">
      <c r="A5223" s="2">
        <f t="shared" si="145"/>
        <v>37717</v>
      </c>
      <c r="B5223" s="49" t="s">
        <v>3600</v>
      </c>
      <c r="C5223" s="3">
        <v>5.4193548387096765E-2</v>
      </c>
      <c r="D5223" s="3">
        <v>0.10838709677419353</v>
      </c>
      <c r="E5223" s="3">
        <v>0.16258064516129028</v>
      </c>
      <c r="F5223" s="3">
        <v>0.21677419354838706</v>
      </c>
      <c r="G5223" s="3">
        <v>0.27096774193548384</v>
      </c>
      <c r="H5223" s="3">
        <v>0.32516129032258057</v>
      </c>
      <c r="I5223" s="3">
        <v>0.37935483870967734</v>
      </c>
      <c r="J5223" s="3">
        <v>0.43354838709677412</v>
      </c>
      <c r="K5223" s="3">
        <v>0.4877419354838709</v>
      </c>
      <c r="L5223" s="3">
        <v>0.54193548387096768</v>
      </c>
    </row>
    <row r="5224" spans="1:12" ht="51">
      <c r="A5224" s="2">
        <f t="shared" si="145"/>
        <v>37718</v>
      </c>
      <c r="B5224" s="49" t="s">
        <v>3601</v>
      </c>
      <c r="C5224" s="3">
        <v>0.11900000000000001</v>
      </c>
      <c r="D5224" s="3">
        <v>0.23800000000000002</v>
      </c>
      <c r="E5224" s="3">
        <v>0.35700000000000004</v>
      </c>
      <c r="F5224" s="3">
        <v>0.47600000000000003</v>
      </c>
      <c r="G5224" s="3">
        <v>0.59500000000000008</v>
      </c>
      <c r="H5224" s="3">
        <v>0.71400000000000008</v>
      </c>
      <c r="I5224" s="3">
        <v>0.83299999999999996</v>
      </c>
      <c r="J5224" s="3">
        <v>0.95200000000000007</v>
      </c>
      <c r="K5224" s="3">
        <v>1.0710000000000002</v>
      </c>
      <c r="L5224" s="3">
        <v>1.19</v>
      </c>
    </row>
    <row r="5225" spans="1:12" ht="25.5">
      <c r="A5225" s="2">
        <f t="shared" si="145"/>
        <v>37719</v>
      </c>
      <c r="B5225" s="49" t="s">
        <v>3602</v>
      </c>
      <c r="C5225" s="3">
        <v>0.31200000000000006</v>
      </c>
      <c r="D5225" s="3">
        <v>0.62400000000000011</v>
      </c>
      <c r="E5225" s="3">
        <v>0.93600000000000017</v>
      </c>
      <c r="F5225" s="3">
        <v>1.2480000000000002</v>
      </c>
      <c r="G5225" s="3">
        <v>1.56</v>
      </c>
      <c r="H5225" s="3">
        <v>1.8720000000000003</v>
      </c>
      <c r="I5225" s="3">
        <v>2.1840000000000002</v>
      </c>
      <c r="J5225" s="3">
        <v>2.4960000000000004</v>
      </c>
      <c r="K5225" s="3">
        <v>2.8080000000000003</v>
      </c>
      <c r="L5225" s="3">
        <v>3.12</v>
      </c>
    </row>
    <row r="5226" spans="1:12" ht="12.75">
      <c r="A5226" s="2">
        <f t="shared" si="145"/>
        <v>37720</v>
      </c>
      <c r="B5226" s="63" t="s">
        <v>3603</v>
      </c>
      <c r="C5226" s="3">
        <v>0.11109677419354841</v>
      </c>
      <c r="D5226" s="3">
        <v>0.22219354838709682</v>
      </c>
      <c r="E5226" s="3">
        <v>0.33329032258064523</v>
      </c>
      <c r="F5226" s="3">
        <v>0.44438709677419364</v>
      </c>
      <c r="G5226" s="3">
        <v>0.55548387096774199</v>
      </c>
      <c r="H5226" s="3">
        <v>0.66658064516129045</v>
      </c>
      <c r="I5226" s="3">
        <v>0.77767741935483881</v>
      </c>
      <c r="J5226" s="3">
        <v>0.88877419354838727</v>
      </c>
      <c r="K5226" s="3">
        <v>0.99987096774193573</v>
      </c>
      <c r="L5226" s="3">
        <v>1.110967741935484</v>
      </c>
    </row>
    <row r="5227" spans="1:12" ht="25.5">
      <c r="A5227" s="2">
        <f t="shared" si="145"/>
        <v>37721</v>
      </c>
      <c r="B5227" s="63" t="s">
        <v>3604</v>
      </c>
      <c r="C5227" s="3">
        <v>2.1670000000000002E-2</v>
      </c>
      <c r="D5227" s="3">
        <v>4.3340000000000004E-2</v>
      </c>
      <c r="E5227" s="3">
        <v>6.5010000000000012E-2</v>
      </c>
      <c r="F5227" s="3">
        <v>8.6680000000000007E-2</v>
      </c>
      <c r="G5227" s="3">
        <v>0.10835</v>
      </c>
      <c r="H5227" s="3">
        <v>0.13002000000000002</v>
      </c>
      <c r="I5227" s="3">
        <v>0.15168999999999999</v>
      </c>
      <c r="J5227" s="3">
        <v>0.17336000000000001</v>
      </c>
      <c r="K5227" s="3">
        <v>0.19502999999999998</v>
      </c>
      <c r="L5227" s="3">
        <v>0.2167</v>
      </c>
    </row>
    <row r="5228" spans="1:12" ht="12.75">
      <c r="A5228" s="2">
        <f t="shared" si="145"/>
        <v>37722</v>
      </c>
      <c r="B5228" s="64" t="s">
        <v>3605</v>
      </c>
      <c r="C5228" s="3">
        <v>6.5699999999999995E-2</v>
      </c>
      <c r="D5228" s="3">
        <v>0.13139999999999999</v>
      </c>
      <c r="E5228" s="3">
        <v>0.1971</v>
      </c>
      <c r="F5228" s="3">
        <v>0.26279999999999998</v>
      </c>
      <c r="G5228" s="3">
        <v>0.32850000000000001</v>
      </c>
      <c r="H5228" s="3">
        <v>0.39419999999999999</v>
      </c>
      <c r="I5228" s="3">
        <v>0.45989999999999998</v>
      </c>
      <c r="J5228" s="3">
        <v>0.52559999999999996</v>
      </c>
      <c r="K5228" s="3">
        <v>0.59129999999999994</v>
      </c>
      <c r="L5228" s="3">
        <v>0.65700000000000003</v>
      </c>
    </row>
    <row r="5229" spans="1:12" ht="12.75">
      <c r="A5229" s="2">
        <f t="shared" si="145"/>
        <v>37723</v>
      </c>
      <c r="B5229" s="64" t="s">
        <v>3606</v>
      </c>
      <c r="C5229" s="3">
        <v>0.15057999999999999</v>
      </c>
      <c r="D5229" s="3">
        <v>0.30115999999999998</v>
      </c>
      <c r="E5229" s="3">
        <v>0.45173999999999997</v>
      </c>
      <c r="F5229" s="3">
        <v>0.60231999999999997</v>
      </c>
      <c r="G5229" s="3">
        <v>0.75290000000000001</v>
      </c>
      <c r="H5229" s="3">
        <v>0.90347999999999995</v>
      </c>
      <c r="I5229" s="3">
        <v>1.05406</v>
      </c>
      <c r="J5229" s="3">
        <v>1.2046399999999999</v>
      </c>
      <c r="K5229" s="3">
        <v>1.3552199999999999</v>
      </c>
      <c r="L5229" s="3">
        <v>1.5058</v>
      </c>
    </row>
    <row r="5230" spans="1:12" ht="12.75">
      <c r="A5230" s="2">
        <f t="shared" si="145"/>
        <v>37724</v>
      </c>
      <c r="B5230" s="49" t="s">
        <v>3607</v>
      </c>
      <c r="C5230" s="3">
        <v>0.15619354838709676</v>
      </c>
      <c r="D5230" s="3">
        <v>0.31238709677419352</v>
      </c>
      <c r="E5230" s="3">
        <v>0.46858064516129028</v>
      </c>
      <c r="F5230" s="3">
        <v>0.62477419354838704</v>
      </c>
      <c r="G5230" s="3">
        <v>0.78096774193548391</v>
      </c>
      <c r="H5230" s="3">
        <v>0.93716129032258055</v>
      </c>
      <c r="I5230" s="3">
        <v>1.0933548387096774</v>
      </c>
      <c r="J5230" s="3">
        <v>1.2495483870967741</v>
      </c>
      <c r="K5230" s="3">
        <v>1.4057419354838707</v>
      </c>
      <c r="L5230" s="3">
        <v>1.5619354838709678</v>
      </c>
    </row>
    <row r="5231" spans="1:12" ht="12.75">
      <c r="A5231" s="2">
        <f t="shared" si="145"/>
        <v>37725</v>
      </c>
      <c r="B5231" s="49" t="s">
        <v>3608</v>
      </c>
      <c r="C5231" s="3">
        <v>1.4477419354838711E-2</v>
      </c>
      <c r="D5231" s="3">
        <v>2.8954838709677421E-2</v>
      </c>
      <c r="E5231" s="3">
        <v>4.343225806451613E-2</v>
      </c>
      <c r="F5231" s="3">
        <v>5.7909677419354842E-2</v>
      </c>
      <c r="G5231" s="3">
        <v>7.2387096774193554E-2</v>
      </c>
      <c r="H5231" s="3">
        <v>8.686451612903226E-2</v>
      </c>
      <c r="I5231" s="3">
        <v>0.10134193548387098</v>
      </c>
      <c r="J5231" s="3">
        <v>0.11581935483870968</v>
      </c>
      <c r="K5231" s="3">
        <v>0.1302967741935484</v>
      </c>
      <c r="L5231" s="3">
        <v>0.14477419354838711</v>
      </c>
    </row>
    <row r="5232" spans="1:12" ht="12.75">
      <c r="A5232" s="2">
        <f t="shared" si="145"/>
        <v>37726</v>
      </c>
      <c r="B5232" s="49" t="s">
        <v>3609</v>
      </c>
      <c r="C5232" s="3">
        <v>0.13977000000000001</v>
      </c>
      <c r="D5232" s="3">
        <v>0.27954000000000001</v>
      </c>
      <c r="E5232" s="3">
        <v>0.41931000000000002</v>
      </c>
      <c r="F5232" s="3">
        <v>0.55908000000000002</v>
      </c>
      <c r="G5232" s="3">
        <v>0.69885000000000019</v>
      </c>
      <c r="H5232" s="3">
        <v>0.83862000000000003</v>
      </c>
      <c r="I5232" s="3">
        <v>0.97839000000000009</v>
      </c>
      <c r="J5232" s="3">
        <v>1.11816</v>
      </c>
      <c r="K5232" s="3">
        <v>1.2579300000000002</v>
      </c>
      <c r="L5232" s="3">
        <v>1.3977000000000002</v>
      </c>
    </row>
    <row r="5233" spans="1:12" ht="25.5">
      <c r="A5233" s="2">
        <f t="shared" si="145"/>
        <v>37727</v>
      </c>
      <c r="B5233" s="63" t="s">
        <v>3610</v>
      </c>
      <c r="C5233" s="3">
        <v>2.7469999999999994E-2</v>
      </c>
      <c r="D5233" s="3">
        <v>5.4939999999999989E-2</v>
      </c>
      <c r="E5233" s="3">
        <v>8.2409999999999983E-2</v>
      </c>
      <c r="F5233" s="3">
        <v>0.10987999999999998</v>
      </c>
      <c r="G5233" s="3">
        <v>0.13734999999999997</v>
      </c>
      <c r="H5233" s="3">
        <v>0.16481999999999997</v>
      </c>
      <c r="I5233" s="3">
        <v>0.19228999999999999</v>
      </c>
      <c r="J5233" s="3">
        <v>0.21975999999999996</v>
      </c>
      <c r="K5233" s="3">
        <v>0.24722999999999995</v>
      </c>
      <c r="L5233" s="3">
        <v>0.27469999999999994</v>
      </c>
    </row>
    <row r="5234" spans="1:12" ht="12.75">
      <c r="A5234" s="2">
        <f t="shared" si="145"/>
        <v>37728</v>
      </c>
      <c r="B5234" s="64" t="s">
        <v>3611</v>
      </c>
      <c r="C5234" s="3">
        <v>7.8399999999999997E-2</v>
      </c>
      <c r="D5234" s="3">
        <v>0.15679999999999999</v>
      </c>
      <c r="E5234" s="3">
        <v>0.23519999999999999</v>
      </c>
      <c r="F5234" s="3">
        <v>0.31359999999999999</v>
      </c>
      <c r="G5234" s="3">
        <v>0.39199999999999996</v>
      </c>
      <c r="H5234" s="3">
        <v>0.47039999999999998</v>
      </c>
      <c r="I5234" s="3">
        <v>0.54879999999999995</v>
      </c>
      <c r="J5234" s="3">
        <v>0.62719999999999998</v>
      </c>
      <c r="K5234" s="3">
        <v>0.7056</v>
      </c>
      <c r="L5234" s="3">
        <v>0.78399999999999992</v>
      </c>
    </row>
    <row r="5235" spans="1:12" ht="25.5">
      <c r="A5235" s="2">
        <f t="shared" si="145"/>
        <v>37729</v>
      </c>
      <c r="B5235" s="49" t="s">
        <v>3612</v>
      </c>
      <c r="C5235" s="3">
        <v>0.4</v>
      </c>
      <c r="D5235" s="3">
        <v>0.8</v>
      </c>
      <c r="E5235" s="3">
        <v>1.2000000000000002</v>
      </c>
      <c r="F5235" s="3">
        <v>1.6</v>
      </c>
      <c r="G5235" s="3">
        <v>2</v>
      </c>
      <c r="H5235" s="3">
        <v>2.4000000000000004</v>
      </c>
      <c r="I5235" s="3">
        <v>2.8</v>
      </c>
      <c r="J5235" s="3">
        <v>3.2</v>
      </c>
      <c r="K5235" s="3">
        <v>3.5999999999999996</v>
      </c>
      <c r="L5235" s="3">
        <v>4</v>
      </c>
    </row>
    <row r="5236" spans="1:12" ht="25.5">
      <c r="A5236" s="2">
        <f t="shared" si="145"/>
        <v>37730</v>
      </c>
      <c r="B5236" s="49" t="s">
        <v>3613</v>
      </c>
      <c r="C5236" s="3">
        <v>1.9999999999999997E-2</v>
      </c>
      <c r="D5236" s="3">
        <v>3.9999999999999994E-2</v>
      </c>
      <c r="E5236" s="3">
        <v>5.9999999999999991E-2</v>
      </c>
      <c r="F5236" s="3">
        <v>7.9999999999999988E-2</v>
      </c>
      <c r="G5236" s="3">
        <v>0.1</v>
      </c>
      <c r="H5236" s="3">
        <v>0.11999999999999998</v>
      </c>
      <c r="I5236" s="3">
        <v>0.13999999999999999</v>
      </c>
      <c r="J5236" s="3">
        <v>0.15999999999999998</v>
      </c>
      <c r="K5236" s="3">
        <v>0.18</v>
      </c>
      <c r="L5236" s="3">
        <v>0.2</v>
      </c>
    </row>
    <row r="5237" spans="1:12" ht="38.25">
      <c r="A5237" s="2">
        <f t="shared" si="145"/>
        <v>37731</v>
      </c>
      <c r="B5237" s="49" t="s">
        <v>3614</v>
      </c>
      <c r="C5237" s="3">
        <v>5.5999999999999994E-2</v>
      </c>
      <c r="D5237" s="3">
        <v>0.11199999999999999</v>
      </c>
      <c r="E5237" s="3">
        <v>0.16799999999999998</v>
      </c>
      <c r="F5237" s="3">
        <v>0.22399999999999998</v>
      </c>
      <c r="G5237" s="3">
        <v>0.27999999999999997</v>
      </c>
      <c r="H5237" s="3">
        <v>0.33599999999999997</v>
      </c>
      <c r="I5237" s="3">
        <v>0.39199999999999996</v>
      </c>
      <c r="J5237" s="3">
        <v>0.44799999999999995</v>
      </c>
      <c r="K5237" s="3">
        <v>0.504</v>
      </c>
      <c r="L5237" s="3">
        <v>0.55999999999999994</v>
      </c>
    </row>
    <row r="5238" spans="1:12" ht="25.5">
      <c r="A5238" s="2">
        <f t="shared" si="145"/>
        <v>37732</v>
      </c>
      <c r="B5238" s="49" t="s">
        <v>3615</v>
      </c>
      <c r="C5238" s="3">
        <v>1.2999999999999999E-2</v>
      </c>
      <c r="D5238" s="3">
        <v>2.5999999999999999E-2</v>
      </c>
      <c r="E5238" s="3">
        <v>3.9E-2</v>
      </c>
      <c r="F5238" s="3">
        <v>5.1999999999999998E-2</v>
      </c>
      <c r="G5238" s="3">
        <v>6.5000000000000002E-2</v>
      </c>
      <c r="H5238" s="3">
        <v>7.8E-2</v>
      </c>
      <c r="I5238" s="3">
        <v>9.0999999999999998E-2</v>
      </c>
      <c r="J5238" s="3">
        <v>0.104</v>
      </c>
      <c r="K5238" s="3">
        <v>0.11699999999999999</v>
      </c>
      <c r="L5238" s="3">
        <v>0.13</v>
      </c>
    </row>
    <row r="5239" spans="1:12" ht="25.5">
      <c r="A5239" s="2">
        <f t="shared" si="145"/>
        <v>37733</v>
      </c>
      <c r="B5239" s="49" t="s">
        <v>3616</v>
      </c>
      <c r="C5239" s="3">
        <v>2.7999999999999997E-2</v>
      </c>
      <c r="D5239" s="3">
        <v>5.5999999999999994E-2</v>
      </c>
      <c r="E5239" s="3">
        <v>8.3999999999999991E-2</v>
      </c>
      <c r="F5239" s="3">
        <v>0.11199999999999999</v>
      </c>
      <c r="G5239" s="3">
        <v>0.13999999999999999</v>
      </c>
      <c r="H5239" s="3">
        <v>0.16799999999999998</v>
      </c>
      <c r="I5239" s="3">
        <v>0.19599999999999998</v>
      </c>
      <c r="J5239" s="3">
        <v>0.22399999999999998</v>
      </c>
      <c r="K5239" s="3">
        <v>0.252</v>
      </c>
      <c r="L5239" s="3">
        <v>0.27999999999999997</v>
      </c>
    </row>
    <row r="5240" spans="1:12" ht="25.5">
      <c r="A5240" s="2">
        <f t="shared" si="145"/>
        <v>37734</v>
      </c>
      <c r="B5240" s="49" t="s">
        <v>3617</v>
      </c>
      <c r="C5240" s="3">
        <v>3.3999999999999996E-2</v>
      </c>
      <c r="D5240" s="3">
        <v>6.7999999999999991E-2</v>
      </c>
      <c r="E5240" s="3">
        <v>0.10199999999999998</v>
      </c>
      <c r="F5240" s="3">
        <v>0.13599999999999998</v>
      </c>
      <c r="G5240" s="3">
        <v>0.16999999999999998</v>
      </c>
      <c r="H5240" s="3">
        <v>0.20399999999999996</v>
      </c>
      <c r="I5240" s="3">
        <v>0.23799999999999999</v>
      </c>
      <c r="J5240" s="3">
        <v>0.27199999999999996</v>
      </c>
      <c r="K5240" s="3">
        <v>0.30599999999999999</v>
      </c>
      <c r="L5240" s="3">
        <v>0.33999999999999997</v>
      </c>
    </row>
    <row r="5241" spans="1:12" ht="63.75">
      <c r="A5241" s="2">
        <f t="shared" si="145"/>
        <v>37735</v>
      </c>
      <c r="B5241" s="49" t="s">
        <v>3618</v>
      </c>
      <c r="C5241" s="3">
        <v>7.0000000000000007E-2</v>
      </c>
      <c r="D5241" s="3">
        <v>0.14000000000000001</v>
      </c>
      <c r="E5241" s="3">
        <v>0.21000000000000002</v>
      </c>
      <c r="F5241" s="3">
        <v>0.28000000000000003</v>
      </c>
      <c r="G5241" s="3">
        <v>0.35</v>
      </c>
      <c r="H5241" s="3">
        <v>0.42000000000000004</v>
      </c>
      <c r="I5241" s="3">
        <v>0.49</v>
      </c>
      <c r="J5241" s="3">
        <v>0.56000000000000005</v>
      </c>
      <c r="K5241" s="3">
        <v>0.63000000000000012</v>
      </c>
      <c r="L5241" s="3">
        <v>0.7</v>
      </c>
    </row>
    <row r="5242" spans="1:12" ht="38.25">
      <c r="A5242" s="2">
        <f t="shared" si="145"/>
        <v>37736</v>
      </c>
      <c r="B5242" s="49" t="s">
        <v>3619</v>
      </c>
      <c r="C5242" s="3">
        <v>5.4999999999999997E-3</v>
      </c>
      <c r="D5242" s="3">
        <v>1.0999999999999999E-2</v>
      </c>
      <c r="E5242" s="3">
        <v>1.6500000000000001E-2</v>
      </c>
      <c r="F5242" s="3">
        <v>2.1999999999999999E-2</v>
      </c>
      <c r="G5242" s="3">
        <v>2.75E-2</v>
      </c>
      <c r="H5242" s="3">
        <v>3.3000000000000002E-2</v>
      </c>
      <c r="I5242" s="3">
        <v>3.85E-2</v>
      </c>
      <c r="J5242" s="3">
        <v>4.3999999999999997E-2</v>
      </c>
      <c r="K5242" s="3">
        <v>4.9500000000000002E-2</v>
      </c>
      <c r="L5242" s="3">
        <v>5.5E-2</v>
      </c>
    </row>
    <row r="5243" spans="1:12" ht="38.25">
      <c r="A5243" s="2">
        <f t="shared" si="145"/>
        <v>37737</v>
      </c>
      <c r="B5243" s="49" t="s">
        <v>3620</v>
      </c>
      <c r="C5243" s="3">
        <v>3.2000000000000001E-2</v>
      </c>
      <c r="D5243" s="3">
        <v>6.4000000000000001E-2</v>
      </c>
      <c r="E5243" s="3">
        <v>9.6000000000000002E-2</v>
      </c>
      <c r="F5243" s="3">
        <v>0.128</v>
      </c>
      <c r="G5243" s="3">
        <v>0.16000000000000003</v>
      </c>
      <c r="H5243" s="3">
        <v>0.192</v>
      </c>
      <c r="I5243" s="3">
        <v>0.22400000000000003</v>
      </c>
      <c r="J5243" s="3">
        <v>0.25600000000000001</v>
      </c>
      <c r="K5243" s="3">
        <v>0.28800000000000003</v>
      </c>
      <c r="L5243" s="3">
        <v>0.32</v>
      </c>
    </row>
    <row r="5244" spans="1:12" ht="38.25">
      <c r="A5244" s="2">
        <f t="shared" si="145"/>
        <v>37738</v>
      </c>
      <c r="B5244" s="49" t="s">
        <v>3621</v>
      </c>
      <c r="C5244" s="3">
        <v>1.9999999999999997E-2</v>
      </c>
      <c r="D5244" s="3">
        <v>3.9999999999999994E-2</v>
      </c>
      <c r="E5244" s="3">
        <v>5.9999999999999991E-2</v>
      </c>
      <c r="F5244" s="3">
        <v>7.9999999999999988E-2</v>
      </c>
      <c r="G5244" s="3">
        <v>0.1</v>
      </c>
      <c r="H5244" s="3">
        <v>0.11999999999999998</v>
      </c>
      <c r="I5244" s="3">
        <v>0.13999999999999999</v>
      </c>
      <c r="J5244" s="3">
        <v>0.15999999999999998</v>
      </c>
      <c r="K5244" s="3">
        <v>0.18</v>
      </c>
      <c r="L5244" s="3">
        <v>0.2</v>
      </c>
    </row>
    <row r="5245" spans="1:12" ht="25.5">
      <c r="A5245" s="2">
        <f t="shared" si="145"/>
        <v>37739</v>
      </c>
      <c r="B5245" s="49" t="s">
        <v>3622</v>
      </c>
      <c r="C5245" s="3">
        <v>0.03</v>
      </c>
      <c r="D5245" s="3">
        <v>0.06</v>
      </c>
      <c r="E5245" s="3">
        <v>0.09</v>
      </c>
      <c r="F5245" s="3">
        <v>0.12</v>
      </c>
      <c r="G5245" s="3">
        <v>0.15000000000000002</v>
      </c>
      <c r="H5245" s="3">
        <v>0.18</v>
      </c>
      <c r="I5245" s="3">
        <v>0.21000000000000002</v>
      </c>
      <c r="J5245" s="3">
        <v>0.24</v>
      </c>
      <c r="K5245" s="3">
        <v>0.27</v>
      </c>
      <c r="L5245" s="3">
        <v>0.30000000000000004</v>
      </c>
    </row>
    <row r="5246" spans="1:12" ht="25.5">
      <c r="A5246" s="2">
        <f t="shared" si="145"/>
        <v>37740</v>
      </c>
      <c r="B5246" s="49" t="s">
        <v>3623</v>
      </c>
      <c r="C5246" s="3">
        <v>3.3E-3</v>
      </c>
      <c r="D5246" s="3">
        <v>6.6E-3</v>
      </c>
      <c r="E5246" s="3">
        <v>9.8999999999999991E-3</v>
      </c>
      <c r="F5246" s="3">
        <v>1.32E-2</v>
      </c>
      <c r="G5246" s="3">
        <v>1.6500000000000001E-2</v>
      </c>
      <c r="H5246" s="3">
        <v>1.9799999999999998E-2</v>
      </c>
      <c r="I5246" s="3">
        <v>2.3100000000000002E-2</v>
      </c>
      <c r="J5246" s="3">
        <v>2.64E-2</v>
      </c>
      <c r="K5246" s="3">
        <v>2.9700000000000004E-2</v>
      </c>
      <c r="L5246" s="3">
        <v>3.3000000000000002E-2</v>
      </c>
    </row>
    <row r="5247" spans="1:12" ht="38.25">
      <c r="A5247" s="2">
        <f t="shared" si="145"/>
        <v>37741</v>
      </c>
      <c r="B5247" s="49" t="s">
        <v>3624</v>
      </c>
      <c r="C5247" s="3">
        <v>4.8000000000000001E-2</v>
      </c>
      <c r="D5247" s="3">
        <v>9.6000000000000002E-2</v>
      </c>
      <c r="E5247" s="3">
        <v>0.14400000000000002</v>
      </c>
      <c r="F5247" s="3">
        <v>0.192</v>
      </c>
      <c r="G5247" s="3">
        <v>0.24</v>
      </c>
      <c r="H5247" s="3">
        <v>0.28800000000000003</v>
      </c>
      <c r="I5247" s="3">
        <v>0.33600000000000002</v>
      </c>
      <c r="J5247" s="3">
        <v>0.38400000000000001</v>
      </c>
      <c r="K5247" s="3">
        <v>0.43200000000000005</v>
      </c>
      <c r="L5247" s="3">
        <v>0.48</v>
      </c>
    </row>
    <row r="5248" spans="1:12" ht="25.5">
      <c r="A5248" s="2">
        <f t="shared" si="145"/>
        <v>37742</v>
      </c>
      <c r="B5248" s="49" t="s">
        <v>3625</v>
      </c>
      <c r="C5248" s="3">
        <v>4.3E-3</v>
      </c>
      <c r="D5248" s="3">
        <v>8.6E-3</v>
      </c>
      <c r="E5248" s="3">
        <v>1.29E-2</v>
      </c>
      <c r="F5248" s="3">
        <v>1.72E-2</v>
      </c>
      <c r="G5248" s="3">
        <v>2.1499999999999998E-2</v>
      </c>
      <c r="H5248" s="3">
        <v>2.58E-2</v>
      </c>
      <c r="I5248" s="3">
        <v>3.0100000000000002E-2</v>
      </c>
      <c r="J5248" s="3">
        <v>3.44E-2</v>
      </c>
      <c r="K5248" s="3">
        <v>3.8699999999999998E-2</v>
      </c>
      <c r="L5248" s="3">
        <v>4.2999999999999997E-2</v>
      </c>
    </row>
    <row r="5249" spans="1:12" ht="102">
      <c r="A5249" s="2">
        <f t="shared" si="145"/>
        <v>37743</v>
      </c>
      <c r="B5249" s="49" t="s">
        <v>3626</v>
      </c>
      <c r="C5249" s="3">
        <v>4.0000000000000001E-3</v>
      </c>
      <c r="D5249" s="3">
        <v>8.0000000000000002E-3</v>
      </c>
      <c r="E5249" s="3">
        <v>1.2E-2</v>
      </c>
      <c r="F5249" s="3">
        <v>1.6E-2</v>
      </c>
      <c r="G5249" s="3">
        <v>2.0000000000000004E-2</v>
      </c>
      <c r="H5249" s="3">
        <v>2.4E-2</v>
      </c>
      <c r="I5249" s="3">
        <v>2.8000000000000004E-2</v>
      </c>
      <c r="J5249" s="3">
        <v>3.2000000000000001E-2</v>
      </c>
      <c r="K5249" s="3">
        <v>3.6000000000000004E-2</v>
      </c>
      <c r="L5249" s="3">
        <v>0.04</v>
      </c>
    </row>
    <row r="5250" spans="1:12" ht="25.5">
      <c r="A5250" s="2">
        <f t="shared" si="145"/>
        <v>37744</v>
      </c>
      <c r="B5250" s="49" t="s">
        <v>3627</v>
      </c>
      <c r="C5250" s="3">
        <v>1E-4</v>
      </c>
      <c r="D5250" s="3">
        <v>2.0000000000000001E-4</v>
      </c>
      <c r="E5250" s="3">
        <v>3.0000000000000003E-4</v>
      </c>
      <c r="F5250" s="3">
        <v>4.0000000000000002E-4</v>
      </c>
      <c r="G5250" s="3">
        <v>5.0000000000000001E-4</v>
      </c>
      <c r="H5250" s="3">
        <v>6.0000000000000006E-4</v>
      </c>
      <c r="I5250" s="3">
        <v>6.9999999999999999E-4</v>
      </c>
      <c r="J5250" s="3">
        <v>8.0000000000000004E-4</v>
      </c>
      <c r="K5250" s="3">
        <v>9.0000000000000008E-4</v>
      </c>
      <c r="L5250" s="3">
        <v>1E-3</v>
      </c>
    </row>
    <row r="5251" spans="1:12" ht="25.5">
      <c r="A5251" s="2">
        <f t="shared" si="145"/>
        <v>37745</v>
      </c>
      <c r="B5251" s="49" t="s">
        <v>3628</v>
      </c>
      <c r="C5251" s="3">
        <v>2.7999999999999997E-2</v>
      </c>
      <c r="D5251" s="3">
        <v>5.5999999999999994E-2</v>
      </c>
      <c r="E5251" s="3">
        <v>8.3999999999999991E-2</v>
      </c>
      <c r="F5251" s="3">
        <v>0.11199999999999999</v>
      </c>
      <c r="G5251" s="3">
        <v>0.13999999999999999</v>
      </c>
      <c r="H5251" s="3">
        <v>0.16799999999999998</v>
      </c>
      <c r="I5251" s="3">
        <v>0.19599999999999998</v>
      </c>
      <c r="J5251" s="3">
        <v>0.22399999999999998</v>
      </c>
      <c r="K5251" s="3">
        <v>0.252</v>
      </c>
      <c r="L5251" s="3">
        <v>0.27999999999999997</v>
      </c>
    </row>
    <row r="5252" spans="1:12" ht="38.25">
      <c r="A5252" s="2">
        <f t="shared" si="145"/>
        <v>37746</v>
      </c>
      <c r="B5252" s="49" t="s">
        <v>3629</v>
      </c>
      <c r="C5252" s="3">
        <v>4.3E-3</v>
      </c>
      <c r="D5252" s="3">
        <v>8.6E-3</v>
      </c>
      <c r="E5252" s="3">
        <v>1.29E-2</v>
      </c>
      <c r="F5252" s="3">
        <v>1.72E-2</v>
      </c>
      <c r="G5252" s="3">
        <v>2.1499999999999998E-2</v>
      </c>
      <c r="H5252" s="3">
        <v>2.58E-2</v>
      </c>
      <c r="I5252" s="3">
        <v>3.0100000000000002E-2</v>
      </c>
      <c r="J5252" s="3">
        <v>3.44E-2</v>
      </c>
      <c r="K5252" s="3">
        <v>3.8699999999999998E-2</v>
      </c>
      <c r="L5252" s="3">
        <v>4.2999999999999997E-2</v>
      </c>
    </row>
    <row r="5253" spans="1:12" ht="38.25">
      <c r="A5253" s="2">
        <f t="shared" ref="A5253:A5316" si="146">A5252+1</f>
        <v>37747</v>
      </c>
      <c r="B5253" s="49" t="s">
        <v>3630</v>
      </c>
      <c r="C5253" s="3">
        <v>5.1000000000000004E-3</v>
      </c>
      <c r="D5253" s="3">
        <v>1.0200000000000001E-2</v>
      </c>
      <c r="E5253" s="3">
        <v>1.5300000000000001E-2</v>
      </c>
      <c r="F5253" s="3">
        <v>2.0400000000000001E-2</v>
      </c>
      <c r="G5253" s="3">
        <v>2.5500000000000002E-2</v>
      </c>
      <c r="H5253" s="3">
        <v>3.0600000000000002E-2</v>
      </c>
      <c r="I5253" s="3">
        <v>3.5700000000000003E-2</v>
      </c>
      <c r="J5253" s="3">
        <v>4.0800000000000003E-2</v>
      </c>
      <c r="K5253" s="3">
        <v>4.5900000000000003E-2</v>
      </c>
      <c r="L5253" s="3">
        <v>5.1000000000000004E-2</v>
      </c>
    </row>
    <row r="5254" spans="1:12" ht="25.5">
      <c r="A5254" s="2">
        <f t="shared" si="146"/>
        <v>37748</v>
      </c>
      <c r="B5254" s="49" t="s">
        <v>3631</v>
      </c>
      <c r="C5254" s="3">
        <v>1.8999999999999998E-3</v>
      </c>
      <c r="D5254" s="3">
        <v>3.7999999999999996E-3</v>
      </c>
      <c r="E5254" s="3">
        <v>5.6999999999999993E-3</v>
      </c>
      <c r="F5254" s="3">
        <v>7.5999999999999991E-3</v>
      </c>
      <c r="G5254" s="3">
        <v>9.4999999999999998E-3</v>
      </c>
      <c r="H5254" s="3">
        <v>1.1399999999999999E-2</v>
      </c>
      <c r="I5254" s="3">
        <v>1.3299999999999999E-2</v>
      </c>
      <c r="J5254" s="3">
        <v>1.5199999999999998E-2</v>
      </c>
      <c r="K5254" s="3">
        <v>1.7099999999999997E-2</v>
      </c>
      <c r="L5254" s="3">
        <v>1.9E-2</v>
      </c>
    </row>
    <row r="5255" spans="1:12" ht="38.25">
      <c r="A5255" s="2">
        <f t="shared" si="146"/>
        <v>37749</v>
      </c>
      <c r="B5255" s="49" t="s">
        <v>3632</v>
      </c>
      <c r="C5255" s="3">
        <v>6.2500000000000003E-3</v>
      </c>
      <c r="D5255" s="3">
        <v>1.2500000000000001E-2</v>
      </c>
      <c r="E5255" s="3">
        <v>1.8750000000000003E-2</v>
      </c>
      <c r="F5255" s="3">
        <v>2.5000000000000001E-2</v>
      </c>
      <c r="G5255" s="3">
        <v>3.125E-2</v>
      </c>
      <c r="H5255" s="3">
        <v>3.7500000000000006E-2</v>
      </c>
      <c r="I5255" s="3">
        <v>4.3749999999999997E-2</v>
      </c>
      <c r="J5255" s="3">
        <v>0.05</v>
      </c>
      <c r="K5255" s="3">
        <v>5.6249999999999994E-2</v>
      </c>
      <c r="L5255" s="3">
        <v>6.25E-2</v>
      </c>
    </row>
    <row r="5256" spans="1:12" ht="25.5">
      <c r="A5256" s="2">
        <f t="shared" si="146"/>
        <v>37750</v>
      </c>
      <c r="B5256" s="49" t="s">
        <v>3633</v>
      </c>
      <c r="C5256" s="3">
        <v>6.9999999999999993E-3</v>
      </c>
      <c r="D5256" s="3">
        <v>1.3999999999999999E-2</v>
      </c>
      <c r="E5256" s="3">
        <v>2.0999999999999998E-2</v>
      </c>
      <c r="F5256" s="3">
        <v>2.7999999999999997E-2</v>
      </c>
      <c r="G5256" s="3">
        <v>3.4999999999999996E-2</v>
      </c>
      <c r="H5256" s="3">
        <v>4.1999999999999996E-2</v>
      </c>
      <c r="I5256" s="3">
        <v>4.8999999999999995E-2</v>
      </c>
      <c r="J5256" s="3">
        <v>5.5999999999999994E-2</v>
      </c>
      <c r="K5256" s="3">
        <v>6.3E-2</v>
      </c>
      <c r="L5256" s="3">
        <v>6.9999999999999993E-2</v>
      </c>
    </row>
    <row r="5257" spans="1:12" ht="38.25">
      <c r="A5257" s="2">
        <f t="shared" si="146"/>
        <v>37751</v>
      </c>
      <c r="B5257" s="49" t="s">
        <v>3634</v>
      </c>
      <c r="C5257" s="3">
        <v>1.0999999999999999E-2</v>
      </c>
      <c r="D5257" s="3">
        <v>2.1999999999999999E-2</v>
      </c>
      <c r="E5257" s="3">
        <v>3.3000000000000002E-2</v>
      </c>
      <c r="F5257" s="3">
        <v>4.3999999999999997E-2</v>
      </c>
      <c r="G5257" s="3">
        <v>5.5E-2</v>
      </c>
      <c r="H5257" s="3">
        <v>6.6000000000000003E-2</v>
      </c>
      <c r="I5257" s="3">
        <v>7.6999999999999999E-2</v>
      </c>
      <c r="J5257" s="3">
        <v>8.7999999999999995E-2</v>
      </c>
      <c r="K5257" s="3">
        <v>9.9000000000000005E-2</v>
      </c>
      <c r="L5257" s="3">
        <v>0.11</v>
      </c>
    </row>
    <row r="5258" spans="1:12" ht="25.5">
      <c r="A5258" s="2">
        <f t="shared" si="146"/>
        <v>37752</v>
      </c>
      <c r="B5258" s="49" t="s">
        <v>3635</v>
      </c>
      <c r="C5258" s="3">
        <v>1.6E-2</v>
      </c>
      <c r="D5258" s="3">
        <v>3.2000000000000001E-2</v>
      </c>
      <c r="E5258" s="3">
        <v>4.8000000000000001E-2</v>
      </c>
      <c r="F5258" s="3">
        <v>6.4000000000000001E-2</v>
      </c>
      <c r="G5258" s="3">
        <v>8.0000000000000016E-2</v>
      </c>
      <c r="H5258" s="3">
        <v>9.6000000000000002E-2</v>
      </c>
      <c r="I5258" s="3">
        <v>0.11200000000000002</v>
      </c>
      <c r="J5258" s="3">
        <v>0.128</v>
      </c>
      <c r="K5258" s="3">
        <v>0.14400000000000002</v>
      </c>
      <c r="L5258" s="3">
        <v>0.16</v>
      </c>
    </row>
    <row r="5259" spans="1:12" ht="25.5">
      <c r="A5259" s="2">
        <f t="shared" si="146"/>
        <v>37753</v>
      </c>
      <c r="B5259" s="49" t="s">
        <v>3636</v>
      </c>
      <c r="C5259" s="3">
        <v>1.7000000000000001E-3</v>
      </c>
      <c r="D5259" s="3">
        <v>3.4000000000000002E-3</v>
      </c>
      <c r="E5259" s="3">
        <v>5.1000000000000004E-3</v>
      </c>
      <c r="F5259" s="3">
        <v>6.8000000000000005E-3</v>
      </c>
      <c r="G5259" s="3">
        <v>8.5000000000000006E-3</v>
      </c>
      <c r="H5259" s="3">
        <v>1.0200000000000001E-2</v>
      </c>
      <c r="I5259" s="3">
        <v>1.1900000000000001E-2</v>
      </c>
      <c r="J5259" s="3">
        <v>1.3600000000000001E-2</v>
      </c>
      <c r="K5259" s="3">
        <v>1.5300000000000001E-2</v>
      </c>
      <c r="L5259" s="3">
        <v>1.7000000000000001E-2</v>
      </c>
    </row>
    <row r="5260" spans="1:12" ht="25.5">
      <c r="A5260" s="2">
        <f t="shared" si="146"/>
        <v>37754</v>
      </c>
      <c r="B5260" s="49" t="s">
        <v>3637</v>
      </c>
      <c r="C5260" s="3">
        <v>2.2000000000000001E-3</v>
      </c>
      <c r="D5260" s="3">
        <v>4.4000000000000003E-3</v>
      </c>
      <c r="E5260" s="3">
        <v>6.6E-3</v>
      </c>
      <c r="F5260" s="3">
        <v>8.8000000000000005E-3</v>
      </c>
      <c r="G5260" s="3">
        <v>1.0999999999999999E-2</v>
      </c>
      <c r="H5260" s="3">
        <v>1.32E-2</v>
      </c>
      <c r="I5260" s="3">
        <v>1.54E-2</v>
      </c>
      <c r="J5260" s="3">
        <v>1.7600000000000001E-2</v>
      </c>
      <c r="K5260" s="3">
        <v>1.9799999999999998E-2</v>
      </c>
      <c r="L5260" s="3">
        <v>2.1999999999999999E-2</v>
      </c>
    </row>
    <row r="5261" spans="1:12" ht="25.5">
      <c r="A5261" s="2">
        <f t="shared" si="146"/>
        <v>37755</v>
      </c>
      <c r="B5261" s="49" t="s">
        <v>3638</v>
      </c>
      <c r="C5261" s="3">
        <v>1.2999999999999999E-2</v>
      </c>
      <c r="D5261" s="3">
        <v>2.5999999999999999E-2</v>
      </c>
      <c r="E5261" s="3">
        <v>3.9E-2</v>
      </c>
      <c r="F5261" s="3">
        <v>5.1999999999999998E-2</v>
      </c>
      <c r="G5261" s="3">
        <v>6.5000000000000002E-2</v>
      </c>
      <c r="H5261" s="3">
        <v>7.8E-2</v>
      </c>
      <c r="I5261" s="3">
        <v>9.0999999999999998E-2</v>
      </c>
      <c r="J5261" s="3">
        <v>0.104</v>
      </c>
      <c r="K5261" s="3">
        <v>0.11699999999999999</v>
      </c>
      <c r="L5261" s="3">
        <v>0.13</v>
      </c>
    </row>
    <row r="5262" spans="1:12" ht="25.5">
      <c r="A5262" s="2">
        <f t="shared" si="146"/>
        <v>37756</v>
      </c>
      <c r="B5262" s="49" t="s">
        <v>3639</v>
      </c>
      <c r="C5262" s="3">
        <v>1.3999999999999999E-2</v>
      </c>
      <c r="D5262" s="3">
        <v>2.7999999999999997E-2</v>
      </c>
      <c r="E5262" s="3">
        <v>4.1999999999999996E-2</v>
      </c>
      <c r="F5262" s="3">
        <v>5.5999999999999994E-2</v>
      </c>
      <c r="G5262" s="3">
        <v>6.9999999999999993E-2</v>
      </c>
      <c r="H5262" s="3">
        <v>8.3999999999999991E-2</v>
      </c>
      <c r="I5262" s="3">
        <v>9.799999999999999E-2</v>
      </c>
      <c r="J5262" s="3">
        <v>0.11199999999999999</v>
      </c>
      <c r="K5262" s="3">
        <v>0.126</v>
      </c>
      <c r="L5262" s="3">
        <v>0.13999999999999999</v>
      </c>
    </row>
    <row r="5263" spans="1:12" ht="25.5">
      <c r="A5263" s="2">
        <f t="shared" si="146"/>
        <v>37757</v>
      </c>
      <c r="B5263" s="49" t="s">
        <v>3640</v>
      </c>
      <c r="C5263" s="3">
        <v>5.6000000000000008E-3</v>
      </c>
      <c r="D5263" s="3">
        <v>1.1200000000000002E-2</v>
      </c>
      <c r="E5263" s="3">
        <v>1.6800000000000002E-2</v>
      </c>
      <c r="F5263" s="3">
        <v>2.2400000000000003E-2</v>
      </c>
      <c r="G5263" s="3">
        <v>2.8000000000000004E-2</v>
      </c>
      <c r="H5263" s="3">
        <v>3.3600000000000005E-2</v>
      </c>
      <c r="I5263" s="3">
        <v>3.9199999999999999E-2</v>
      </c>
      <c r="J5263" s="3">
        <v>4.4800000000000006E-2</v>
      </c>
      <c r="K5263" s="3">
        <v>5.0400000000000007E-2</v>
      </c>
      <c r="L5263" s="3">
        <v>5.6000000000000008E-2</v>
      </c>
    </row>
    <row r="5264" spans="1:12" ht="25.5">
      <c r="A5264" s="2">
        <f t="shared" si="146"/>
        <v>37758</v>
      </c>
      <c r="B5264" s="49" t="s">
        <v>3641</v>
      </c>
      <c r="C5264" s="3">
        <v>1.6E-2</v>
      </c>
      <c r="D5264" s="3">
        <v>3.2000000000000001E-2</v>
      </c>
      <c r="E5264" s="3">
        <v>4.8000000000000001E-2</v>
      </c>
      <c r="F5264" s="3">
        <v>6.4000000000000001E-2</v>
      </c>
      <c r="G5264" s="3">
        <v>8.0000000000000016E-2</v>
      </c>
      <c r="H5264" s="3">
        <v>9.6000000000000002E-2</v>
      </c>
      <c r="I5264" s="3">
        <v>0.11200000000000002</v>
      </c>
      <c r="J5264" s="3">
        <v>0.128</v>
      </c>
      <c r="K5264" s="3">
        <v>0.14400000000000002</v>
      </c>
      <c r="L5264" s="3">
        <v>0.16</v>
      </c>
    </row>
    <row r="5265" spans="1:12" ht="38.25">
      <c r="A5265" s="2">
        <f t="shared" si="146"/>
        <v>37759</v>
      </c>
      <c r="B5265" s="49" t="s">
        <v>3642</v>
      </c>
      <c r="C5265" s="3">
        <v>4.0000000000000001E-3</v>
      </c>
      <c r="D5265" s="3">
        <v>8.0000000000000002E-3</v>
      </c>
      <c r="E5265" s="3">
        <v>1.2E-2</v>
      </c>
      <c r="F5265" s="3">
        <v>1.6E-2</v>
      </c>
      <c r="G5265" s="3">
        <v>2.0000000000000004E-2</v>
      </c>
      <c r="H5265" s="3">
        <v>2.4E-2</v>
      </c>
      <c r="I5265" s="3">
        <v>2.8000000000000004E-2</v>
      </c>
      <c r="J5265" s="3">
        <v>3.2000000000000001E-2</v>
      </c>
      <c r="K5265" s="3">
        <v>3.6000000000000004E-2</v>
      </c>
      <c r="L5265" s="3">
        <v>0.04</v>
      </c>
    </row>
    <row r="5266" spans="1:12" ht="38.25">
      <c r="A5266" s="2">
        <f t="shared" si="146"/>
        <v>37760</v>
      </c>
      <c r="B5266" s="49" t="s">
        <v>3643</v>
      </c>
      <c r="C5266" s="3">
        <v>9.9999999999999985E-3</v>
      </c>
      <c r="D5266" s="3">
        <v>1.9999999999999997E-2</v>
      </c>
      <c r="E5266" s="3">
        <v>2.9999999999999995E-2</v>
      </c>
      <c r="F5266" s="3">
        <v>3.9999999999999994E-2</v>
      </c>
      <c r="G5266" s="3">
        <v>0.05</v>
      </c>
      <c r="H5266" s="3">
        <v>5.9999999999999991E-2</v>
      </c>
      <c r="I5266" s="3">
        <v>6.9999999999999993E-2</v>
      </c>
      <c r="J5266" s="3">
        <v>7.9999999999999988E-2</v>
      </c>
      <c r="K5266" s="3">
        <v>0.09</v>
      </c>
      <c r="L5266" s="3">
        <v>0.1</v>
      </c>
    </row>
    <row r="5267" spans="1:12" ht="63.75">
      <c r="A5267" s="2">
        <f t="shared" si="146"/>
        <v>37761</v>
      </c>
      <c r="B5267" s="49" t="s">
        <v>3644</v>
      </c>
      <c r="C5267" s="3">
        <v>5.6000000000000008E-3</v>
      </c>
      <c r="D5267" s="3">
        <v>1.1200000000000002E-2</v>
      </c>
      <c r="E5267" s="3">
        <v>1.6800000000000002E-2</v>
      </c>
      <c r="F5267" s="3">
        <v>2.2400000000000003E-2</v>
      </c>
      <c r="G5267" s="3">
        <v>2.8000000000000004E-2</v>
      </c>
      <c r="H5267" s="3">
        <v>3.3600000000000005E-2</v>
      </c>
      <c r="I5267" s="3">
        <v>3.9199999999999999E-2</v>
      </c>
      <c r="J5267" s="3">
        <v>4.4800000000000006E-2</v>
      </c>
      <c r="K5267" s="3">
        <v>5.0400000000000007E-2</v>
      </c>
      <c r="L5267" s="3">
        <v>5.6000000000000008E-2</v>
      </c>
    </row>
    <row r="5268" spans="1:12" ht="25.5">
      <c r="A5268" s="2">
        <f t="shared" si="146"/>
        <v>37762</v>
      </c>
      <c r="B5268" s="49" t="s">
        <v>3645</v>
      </c>
      <c r="C5268" s="3">
        <v>4.5999999999999999E-3</v>
      </c>
      <c r="D5268" s="3">
        <v>9.1999999999999998E-3</v>
      </c>
      <c r="E5268" s="3">
        <v>1.38E-2</v>
      </c>
      <c r="F5268" s="3">
        <v>1.84E-2</v>
      </c>
      <c r="G5268" s="3">
        <v>2.3E-2</v>
      </c>
      <c r="H5268" s="3">
        <v>2.76E-2</v>
      </c>
      <c r="I5268" s="3">
        <v>3.2200000000000006E-2</v>
      </c>
      <c r="J5268" s="3">
        <v>3.6799999999999999E-2</v>
      </c>
      <c r="K5268" s="3">
        <v>4.1399999999999999E-2</v>
      </c>
      <c r="L5268" s="3">
        <v>4.5999999999999999E-2</v>
      </c>
    </row>
    <row r="5269" spans="1:12" ht="38.25">
      <c r="A5269" s="2">
        <f t="shared" si="146"/>
        <v>37763</v>
      </c>
      <c r="B5269" s="49" t="s">
        <v>3646</v>
      </c>
      <c r="C5269" s="3">
        <v>4.9999999999999992E-3</v>
      </c>
      <c r="D5269" s="3">
        <v>9.9999999999999985E-3</v>
      </c>
      <c r="E5269" s="3">
        <v>1.4999999999999998E-2</v>
      </c>
      <c r="F5269" s="3">
        <v>1.9999999999999997E-2</v>
      </c>
      <c r="G5269" s="3">
        <v>2.5000000000000001E-2</v>
      </c>
      <c r="H5269" s="3">
        <v>2.9999999999999995E-2</v>
      </c>
      <c r="I5269" s="3">
        <v>3.4999999999999996E-2</v>
      </c>
      <c r="J5269" s="3">
        <v>3.9999999999999994E-2</v>
      </c>
      <c r="K5269" s="3">
        <v>4.4999999999999998E-2</v>
      </c>
      <c r="L5269" s="3">
        <v>0.05</v>
      </c>
    </row>
    <row r="5270" spans="1:12" ht="38.25">
      <c r="A5270" s="2">
        <f t="shared" si="146"/>
        <v>37764</v>
      </c>
      <c r="B5270" s="49" t="s">
        <v>3647</v>
      </c>
      <c r="C5270" s="3">
        <v>2.3500000000000004E-2</v>
      </c>
      <c r="D5270" s="3">
        <v>4.7000000000000007E-2</v>
      </c>
      <c r="E5270" s="3">
        <v>7.0500000000000007E-2</v>
      </c>
      <c r="F5270" s="3">
        <v>9.4000000000000014E-2</v>
      </c>
      <c r="G5270" s="3">
        <v>0.11750000000000001</v>
      </c>
      <c r="H5270" s="3">
        <v>0.14100000000000001</v>
      </c>
      <c r="I5270" s="3">
        <v>0.16450000000000004</v>
      </c>
      <c r="J5270" s="3">
        <v>0.18800000000000003</v>
      </c>
      <c r="K5270" s="3">
        <v>0.21150000000000002</v>
      </c>
      <c r="L5270" s="3">
        <v>0.23500000000000001</v>
      </c>
    </row>
    <row r="5271" spans="1:12" ht="25.5">
      <c r="A5271" s="2">
        <f t="shared" si="146"/>
        <v>37765</v>
      </c>
      <c r="B5271" s="49" t="s">
        <v>3648</v>
      </c>
      <c r="C5271" s="3">
        <v>2.4E-2</v>
      </c>
      <c r="D5271" s="3">
        <v>4.8000000000000001E-2</v>
      </c>
      <c r="E5271" s="3">
        <v>7.2000000000000008E-2</v>
      </c>
      <c r="F5271" s="3">
        <v>9.6000000000000002E-2</v>
      </c>
      <c r="G5271" s="3">
        <v>0.12</v>
      </c>
      <c r="H5271" s="3">
        <v>0.14400000000000002</v>
      </c>
      <c r="I5271" s="3">
        <v>0.16800000000000001</v>
      </c>
      <c r="J5271" s="3">
        <v>0.192</v>
      </c>
      <c r="K5271" s="3">
        <v>0.21600000000000003</v>
      </c>
      <c r="L5271" s="3">
        <v>0.24</v>
      </c>
    </row>
    <row r="5272" spans="1:12" ht="25.5">
      <c r="A5272" s="2">
        <f t="shared" si="146"/>
        <v>37766</v>
      </c>
      <c r="B5272" s="49" t="s">
        <v>3649</v>
      </c>
      <c r="C5272" s="3">
        <v>3.0000000000000001E-3</v>
      </c>
      <c r="D5272" s="3">
        <v>6.0000000000000001E-3</v>
      </c>
      <c r="E5272" s="3">
        <v>9.0000000000000011E-3</v>
      </c>
      <c r="F5272" s="3">
        <v>1.2E-2</v>
      </c>
      <c r="G5272" s="3">
        <v>1.4999999999999999E-2</v>
      </c>
      <c r="H5272" s="3">
        <v>1.8000000000000002E-2</v>
      </c>
      <c r="I5272" s="3">
        <v>2.1000000000000001E-2</v>
      </c>
      <c r="J5272" s="3">
        <v>2.4E-2</v>
      </c>
      <c r="K5272" s="3">
        <v>2.7000000000000003E-2</v>
      </c>
      <c r="L5272" s="3">
        <v>0.03</v>
      </c>
    </row>
    <row r="5273" spans="1:12" ht="25.5">
      <c r="A5273" s="2">
        <f t="shared" si="146"/>
        <v>37767</v>
      </c>
      <c r="B5273" s="49" t="s">
        <v>3650</v>
      </c>
      <c r="C5273" s="3">
        <v>1.4999999999999999E-2</v>
      </c>
      <c r="D5273" s="3">
        <v>0.03</v>
      </c>
      <c r="E5273" s="3">
        <v>4.4999999999999998E-2</v>
      </c>
      <c r="F5273" s="3">
        <v>0.06</v>
      </c>
      <c r="G5273" s="3">
        <v>7.5000000000000011E-2</v>
      </c>
      <c r="H5273" s="3">
        <v>0.09</v>
      </c>
      <c r="I5273" s="3">
        <v>0.10500000000000001</v>
      </c>
      <c r="J5273" s="3">
        <v>0.12</v>
      </c>
      <c r="K5273" s="3">
        <v>0.13500000000000001</v>
      </c>
      <c r="L5273" s="3">
        <v>0.15000000000000002</v>
      </c>
    </row>
    <row r="5274" spans="1:12" ht="25.5">
      <c r="A5274" s="2">
        <f t="shared" si="146"/>
        <v>37768</v>
      </c>
      <c r="B5274" s="49" t="s">
        <v>3651</v>
      </c>
      <c r="C5274" s="3">
        <v>1.5E-3</v>
      </c>
      <c r="D5274" s="3">
        <v>3.0000000000000001E-3</v>
      </c>
      <c r="E5274" s="3">
        <v>4.5000000000000005E-3</v>
      </c>
      <c r="F5274" s="3">
        <v>6.0000000000000001E-3</v>
      </c>
      <c r="G5274" s="3">
        <v>7.4999999999999997E-3</v>
      </c>
      <c r="H5274" s="3">
        <v>9.0000000000000011E-3</v>
      </c>
      <c r="I5274" s="3">
        <v>1.0500000000000001E-2</v>
      </c>
      <c r="J5274" s="3">
        <v>1.2E-2</v>
      </c>
      <c r="K5274" s="3">
        <v>1.3500000000000002E-2</v>
      </c>
      <c r="L5274" s="3">
        <v>1.4999999999999999E-2</v>
      </c>
    </row>
    <row r="5275" spans="1:12" ht="25.5">
      <c r="A5275" s="2">
        <f t="shared" si="146"/>
        <v>37769</v>
      </c>
      <c r="B5275" s="49" t="s">
        <v>3652</v>
      </c>
      <c r="C5275" s="3">
        <v>1.4999999999999999E-2</v>
      </c>
      <c r="D5275" s="3">
        <v>0.03</v>
      </c>
      <c r="E5275" s="3">
        <v>4.4999999999999998E-2</v>
      </c>
      <c r="F5275" s="3">
        <v>0.06</v>
      </c>
      <c r="G5275" s="3">
        <v>7.5000000000000011E-2</v>
      </c>
      <c r="H5275" s="3">
        <v>0.09</v>
      </c>
      <c r="I5275" s="3">
        <v>0.10500000000000001</v>
      </c>
      <c r="J5275" s="3">
        <v>0.12</v>
      </c>
      <c r="K5275" s="3">
        <v>0.13500000000000001</v>
      </c>
      <c r="L5275" s="3">
        <v>0.15000000000000002</v>
      </c>
    </row>
    <row r="5276" spans="1:12" ht="38.25">
      <c r="A5276" s="2">
        <f t="shared" si="146"/>
        <v>37770</v>
      </c>
      <c r="B5276" s="49" t="s">
        <v>3653</v>
      </c>
      <c r="C5276" s="3">
        <v>5.2499999999999991E-2</v>
      </c>
      <c r="D5276" s="3">
        <v>0.10499999999999998</v>
      </c>
      <c r="E5276" s="3">
        <v>0.15749999999999997</v>
      </c>
      <c r="F5276" s="3">
        <v>0.20999999999999996</v>
      </c>
      <c r="G5276" s="3">
        <v>0.26249999999999996</v>
      </c>
      <c r="H5276" s="3">
        <v>0.31499999999999995</v>
      </c>
      <c r="I5276" s="3">
        <v>0.36749999999999994</v>
      </c>
      <c r="J5276" s="3">
        <v>0.41999999999999993</v>
      </c>
      <c r="K5276" s="3">
        <v>0.47249999999999992</v>
      </c>
      <c r="L5276" s="3">
        <v>0.52499999999999991</v>
      </c>
    </row>
    <row r="5277" spans="1:12" ht="38.25">
      <c r="A5277" s="2">
        <f t="shared" si="146"/>
        <v>37771</v>
      </c>
      <c r="B5277" s="49" t="s">
        <v>3654</v>
      </c>
      <c r="C5277" s="3">
        <v>7.5000000000000002E-4</v>
      </c>
      <c r="D5277" s="3">
        <v>1.5E-3</v>
      </c>
      <c r="E5277" s="3">
        <v>2.2500000000000003E-3</v>
      </c>
      <c r="F5277" s="3">
        <v>3.0000000000000001E-3</v>
      </c>
      <c r="G5277" s="3">
        <v>3.7499999999999999E-3</v>
      </c>
      <c r="H5277" s="3">
        <v>4.5000000000000005E-3</v>
      </c>
      <c r="I5277" s="3">
        <v>5.2500000000000003E-3</v>
      </c>
      <c r="J5277" s="3">
        <v>6.0000000000000001E-3</v>
      </c>
      <c r="K5277" s="3">
        <v>6.7500000000000008E-3</v>
      </c>
      <c r="L5277" s="3">
        <v>7.4999999999999997E-3</v>
      </c>
    </row>
    <row r="5278" spans="1:12" ht="38.25">
      <c r="A5278" s="2">
        <f t="shared" si="146"/>
        <v>37772</v>
      </c>
      <c r="B5278" s="49" t="s">
        <v>3655</v>
      </c>
      <c r="C5278" s="3">
        <v>4.0000000000000002E-4</v>
      </c>
      <c r="D5278" s="3">
        <v>8.0000000000000004E-4</v>
      </c>
      <c r="E5278" s="3">
        <v>1.2000000000000001E-3</v>
      </c>
      <c r="F5278" s="3">
        <v>1.6000000000000001E-3</v>
      </c>
      <c r="G5278" s="3">
        <v>2E-3</v>
      </c>
      <c r="H5278" s="3">
        <v>2.4000000000000002E-3</v>
      </c>
      <c r="I5278" s="3">
        <v>2.8E-3</v>
      </c>
      <c r="J5278" s="3">
        <v>3.2000000000000002E-3</v>
      </c>
      <c r="K5278" s="3">
        <v>3.6000000000000003E-3</v>
      </c>
      <c r="L5278" s="3">
        <v>4.0000000000000001E-3</v>
      </c>
    </row>
    <row r="5279" spans="1:12" ht="38.25">
      <c r="A5279" s="2">
        <f t="shared" si="146"/>
        <v>37773</v>
      </c>
      <c r="B5279" s="49" t="s">
        <v>3656</v>
      </c>
      <c r="C5279" s="3">
        <v>4.6999999999999999E-4</v>
      </c>
      <c r="D5279" s="3">
        <v>9.3999999999999997E-4</v>
      </c>
      <c r="E5279" s="3">
        <v>1.41E-3</v>
      </c>
      <c r="F5279" s="3">
        <v>1.8799999999999999E-3</v>
      </c>
      <c r="G5279" s="3">
        <v>2.3500000000000001E-3</v>
      </c>
      <c r="H5279" s="3">
        <v>2.82E-3</v>
      </c>
      <c r="I5279" s="3">
        <v>3.2899999999999995E-3</v>
      </c>
      <c r="J5279" s="3">
        <v>3.7599999999999999E-3</v>
      </c>
      <c r="K5279" s="3">
        <v>4.2300000000000003E-3</v>
      </c>
      <c r="L5279" s="3">
        <v>4.7000000000000002E-3</v>
      </c>
    </row>
    <row r="5280" spans="1:12" ht="38.25">
      <c r="A5280" s="2">
        <f t="shared" si="146"/>
        <v>37774</v>
      </c>
      <c r="B5280" s="49" t="s">
        <v>3656</v>
      </c>
      <c r="C5280" s="3">
        <v>4.9999999999999992E-3</v>
      </c>
      <c r="D5280" s="3">
        <v>9.9999999999999985E-3</v>
      </c>
      <c r="E5280" s="3">
        <v>1.4999999999999998E-2</v>
      </c>
      <c r="F5280" s="3">
        <v>1.9999999999999997E-2</v>
      </c>
      <c r="G5280" s="3">
        <v>2.5000000000000001E-2</v>
      </c>
      <c r="H5280" s="3">
        <v>2.9999999999999995E-2</v>
      </c>
      <c r="I5280" s="3">
        <v>3.4999999999999996E-2</v>
      </c>
      <c r="J5280" s="3">
        <v>3.9999999999999994E-2</v>
      </c>
      <c r="K5280" s="3">
        <v>4.4999999999999998E-2</v>
      </c>
      <c r="L5280" s="3">
        <v>0.05</v>
      </c>
    </row>
    <row r="5281" spans="1:12" ht="38.25">
      <c r="A5281" s="2">
        <f t="shared" si="146"/>
        <v>37775</v>
      </c>
      <c r="B5281" s="49" t="s">
        <v>3656</v>
      </c>
      <c r="C5281" s="3">
        <v>1.5E-3</v>
      </c>
      <c r="D5281" s="3">
        <v>3.0000000000000001E-3</v>
      </c>
      <c r="E5281" s="3">
        <v>4.5000000000000005E-3</v>
      </c>
      <c r="F5281" s="3">
        <v>6.0000000000000001E-3</v>
      </c>
      <c r="G5281" s="3">
        <v>7.4999999999999997E-3</v>
      </c>
      <c r="H5281" s="3">
        <v>9.0000000000000011E-3</v>
      </c>
      <c r="I5281" s="3">
        <v>1.0500000000000001E-2</v>
      </c>
      <c r="J5281" s="3">
        <v>1.2E-2</v>
      </c>
      <c r="K5281" s="3">
        <v>1.3500000000000002E-2</v>
      </c>
      <c r="L5281" s="3">
        <v>1.4999999999999999E-2</v>
      </c>
    </row>
    <row r="5282" spans="1:12" ht="25.5">
      <c r="A5282" s="2">
        <f t="shared" si="146"/>
        <v>37776</v>
      </c>
      <c r="B5282" s="49" t="s">
        <v>3657</v>
      </c>
      <c r="C5282" s="3">
        <v>8.0500000000000016E-3</v>
      </c>
      <c r="D5282" s="3">
        <v>1.6100000000000003E-2</v>
      </c>
      <c r="E5282" s="3">
        <v>2.4150000000000005E-2</v>
      </c>
      <c r="F5282" s="3">
        <v>3.2200000000000006E-2</v>
      </c>
      <c r="G5282" s="3">
        <v>4.0250000000000001E-2</v>
      </c>
      <c r="H5282" s="3">
        <v>4.830000000000001E-2</v>
      </c>
      <c r="I5282" s="3">
        <v>5.6350000000000011E-2</v>
      </c>
      <c r="J5282" s="3">
        <v>6.4400000000000013E-2</v>
      </c>
      <c r="K5282" s="3">
        <v>7.2450000000000001E-2</v>
      </c>
      <c r="L5282" s="3">
        <v>8.0500000000000002E-2</v>
      </c>
    </row>
    <row r="5283" spans="1:12" ht="38.25">
      <c r="A5283" s="2">
        <f t="shared" si="146"/>
        <v>37777</v>
      </c>
      <c r="B5283" s="49" t="s">
        <v>3658</v>
      </c>
      <c r="C5283" s="3">
        <v>9.0000000000000011E-3</v>
      </c>
      <c r="D5283" s="3">
        <v>1.8000000000000002E-2</v>
      </c>
      <c r="E5283" s="3">
        <v>2.7000000000000003E-2</v>
      </c>
      <c r="F5283" s="3">
        <v>3.6000000000000004E-2</v>
      </c>
      <c r="G5283" s="3">
        <v>4.4999999999999998E-2</v>
      </c>
      <c r="H5283" s="3">
        <v>5.4000000000000006E-2</v>
      </c>
      <c r="I5283" s="3">
        <v>6.3E-2</v>
      </c>
      <c r="J5283" s="3">
        <v>7.2000000000000008E-2</v>
      </c>
      <c r="K5283" s="3">
        <v>8.1000000000000003E-2</v>
      </c>
      <c r="L5283" s="3">
        <v>9.0000000000000011E-2</v>
      </c>
    </row>
    <row r="5284" spans="1:12" ht="25.5">
      <c r="A5284" s="2">
        <f t="shared" si="146"/>
        <v>37778</v>
      </c>
      <c r="B5284" s="49" t="s">
        <v>3659</v>
      </c>
      <c r="C5284" s="3">
        <v>6.4999999999999997E-4</v>
      </c>
      <c r="D5284" s="3">
        <v>1.2999999999999999E-3</v>
      </c>
      <c r="E5284" s="3">
        <v>1.9499999999999999E-3</v>
      </c>
      <c r="F5284" s="3">
        <v>2.5999999999999999E-3</v>
      </c>
      <c r="G5284" s="3">
        <v>3.2499999999999999E-3</v>
      </c>
      <c r="H5284" s="3">
        <v>3.8999999999999998E-3</v>
      </c>
      <c r="I5284" s="3">
        <v>4.5500000000000002E-3</v>
      </c>
      <c r="J5284" s="3">
        <v>5.1999999999999998E-3</v>
      </c>
      <c r="K5284" s="3">
        <v>5.8499999999999993E-3</v>
      </c>
      <c r="L5284" s="3">
        <v>6.4999999999999997E-3</v>
      </c>
    </row>
    <row r="5285" spans="1:12" ht="25.5">
      <c r="A5285" s="2">
        <f t="shared" si="146"/>
        <v>37779</v>
      </c>
      <c r="B5285" s="49" t="s">
        <v>3660</v>
      </c>
      <c r="C5285" s="3">
        <v>6.4999999999999997E-3</v>
      </c>
      <c r="D5285" s="3">
        <v>1.2999999999999999E-2</v>
      </c>
      <c r="E5285" s="3">
        <v>1.95E-2</v>
      </c>
      <c r="F5285" s="3">
        <v>2.5999999999999999E-2</v>
      </c>
      <c r="G5285" s="3">
        <v>3.2500000000000001E-2</v>
      </c>
      <c r="H5285" s="3">
        <v>3.9E-2</v>
      </c>
      <c r="I5285" s="3">
        <v>4.5499999999999999E-2</v>
      </c>
      <c r="J5285" s="3">
        <v>5.1999999999999998E-2</v>
      </c>
      <c r="K5285" s="3">
        <v>5.8499999999999996E-2</v>
      </c>
      <c r="L5285" s="3">
        <v>6.5000000000000002E-2</v>
      </c>
    </row>
    <row r="5286" spans="1:12" ht="25.5">
      <c r="A5286" s="2">
        <f t="shared" si="146"/>
        <v>37780</v>
      </c>
      <c r="B5286" s="49" t="s">
        <v>3660</v>
      </c>
      <c r="C5286" s="3">
        <v>2.7999999999999997E-2</v>
      </c>
      <c r="D5286" s="3">
        <v>5.5999999999999994E-2</v>
      </c>
      <c r="E5286" s="3">
        <v>8.3999999999999991E-2</v>
      </c>
      <c r="F5286" s="3">
        <v>0.11199999999999999</v>
      </c>
      <c r="G5286" s="3">
        <v>0.13999999999999999</v>
      </c>
      <c r="H5286" s="3">
        <v>0.16799999999999998</v>
      </c>
      <c r="I5286" s="3">
        <v>0.19599999999999998</v>
      </c>
      <c r="J5286" s="3">
        <v>0.22399999999999998</v>
      </c>
      <c r="K5286" s="3">
        <v>0.252</v>
      </c>
      <c r="L5286" s="3">
        <v>0.27999999999999997</v>
      </c>
    </row>
    <row r="5287" spans="1:12" ht="25.5">
      <c r="A5287" s="2">
        <f t="shared" si="146"/>
        <v>37781</v>
      </c>
      <c r="B5287" s="49" t="s">
        <v>3661</v>
      </c>
      <c r="C5287" s="3">
        <v>6.7741935483870957E-3</v>
      </c>
      <c r="D5287" s="3">
        <v>1.3548387096774191E-2</v>
      </c>
      <c r="E5287" s="3">
        <v>2.0322580645161285E-2</v>
      </c>
      <c r="F5287" s="3">
        <v>2.7096774193548383E-2</v>
      </c>
      <c r="G5287" s="3">
        <v>3.387096774193548E-2</v>
      </c>
      <c r="H5287" s="3">
        <v>4.0645161290322571E-2</v>
      </c>
      <c r="I5287" s="3">
        <v>4.7419354838709668E-2</v>
      </c>
      <c r="J5287" s="3">
        <v>5.4193548387096765E-2</v>
      </c>
      <c r="K5287" s="3">
        <v>6.0967741935483863E-2</v>
      </c>
      <c r="L5287" s="3">
        <v>6.774193548387096E-2</v>
      </c>
    </row>
    <row r="5288" spans="1:12" ht="25.5">
      <c r="A5288" s="2">
        <f t="shared" si="146"/>
        <v>37782</v>
      </c>
      <c r="B5288" s="49" t="s">
        <v>3662</v>
      </c>
      <c r="C5288" s="3">
        <v>3.4999999999999996E-3</v>
      </c>
      <c r="D5288" s="3">
        <v>6.9999999999999993E-3</v>
      </c>
      <c r="E5288" s="3">
        <v>1.0499999999999999E-2</v>
      </c>
      <c r="F5288" s="3">
        <v>1.3999999999999999E-2</v>
      </c>
      <c r="G5288" s="3">
        <v>1.7499999999999998E-2</v>
      </c>
      <c r="H5288" s="3">
        <v>2.0999999999999998E-2</v>
      </c>
      <c r="I5288" s="3">
        <v>2.4499999999999997E-2</v>
      </c>
      <c r="J5288" s="3">
        <v>2.7999999999999997E-2</v>
      </c>
      <c r="K5288" s="3">
        <v>3.15E-2</v>
      </c>
      <c r="L5288" s="3">
        <v>3.4999999999999996E-2</v>
      </c>
    </row>
    <row r="5289" spans="1:12" ht="25.5">
      <c r="A5289" s="2">
        <f t="shared" si="146"/>
        <v>37783</v>
      </c>
      <c r="B5289" s="49" t="s">
        <v>3663</v>
      </c>
      <c r="C5289" s="3">
        <v>8.3999999999999995E-3</v>
      </c>
      <c r="D5289" s="3">
        <v>1.6799999999999999E-2</v>
      </c>
      <c r="E5289" s="3">
        <v>2.52E-2</v>
      </c>
      <c r="F5289" s="3">
        <v>3.3599999999999998E-2</v>
      </c>
      <c r="G5289" s="3">
        <v>4.2000000000000003E-2</v>
      </c>
      <c r="H5289" s="3">
        <v>5.04E-2</v>
      </c>
      <c r="I5289" s="3">
        <v>5.8799999999999998E-2</v>
      </c>
      <c r="J5289" s="3">
        <v>6.7199999999999996E-2</v>
      </c>
      <c r="K5289" s="3">
        <v>7.5600000000000001E-2</v>
      </c>
      <c r="L5289" s="3">
        <v>8.4000000000000005E-2</v>
      </c>
    </row>
    <row r="5290" spans="1:12" ht="38.25">
      <c r="A5290" s="2">
        <f t="shared" si="146"/>
        <v>37784</v>
      </c>
      <c r="B5290" s="49" t="s">
        <v>3664</v>
      </c>
      <c r="C5290" s="3">
        <v>2.0000000000000001E-4</v>
      </c>
      <c r="D5290" s="3">
        <v>4.0000000000000002E-4</v>
      </c>
      <c r="E5290" s="3">
        <v>6.0000000000000006E-4</v>
      </c>
      <c r="F5290" s="3">
        <v>8.0000000000000004E-4</v>
      </c>
      <c r="G5290" s="3">
        <v>1E-3</v>
      </c>
      <c r="H5290" s="3">
        <v>1.2000000000000001E-3</v>
      </c>
      <c r="I5290" s="3">
        <v>1.4E-3</v>
      </c>
      <c r="J5290" s="3">
        <v>1.6000000000000001E-3</v>
      </c>
      <c r="K5290" s="3">
        <v>1.8000000000000002E-3</v>
      </c>
      <c r="L5290" s="3">
        <v>2E-3</v>
      </c>
    </row>
    <row r="5291" spans="1:12" ht="51">
      <c r="A5291" s="2">
        <f t="shared" si="146"/>
        <v>37785</v>
      </c>
      <c r="B5291" s="49" t="s">
        <v>3665</v>
      </c>
      <c r="C5291" s="3">
        <v>1.6E-2</v>
      </c>
      <c r="D5291" s="3">
        <v>3.2000000000000001E-2</v>
      </c>
      <c r="E5291" s="3">
        <v>4.8000000000000001E-2</v>
      </c>
      <c r="F5291" s="3">
        <v>6.4000000000000001E-2</v>
      </c>
      <c r="G5291" s="3">
        <v>8.0000000000000016E-2</v>
      </c>
      <c r="H5291" s="3">
        <v>9.6000000000000002E-2</v>
      </c>
      <c r="I5291" s="3">
        <v>0.11200000000000002</v>
      </c>
      <c r="J5291" s="3">
        <v>0.128</v>
      </c>
      <c r="K5291" s="3">
        <v>0.14400000000000002</v>
      </c>
      <c r="L5291" s="3">
        <v>0.16</v>
      </c>
    </row>
    <row r="5292" spans="1:12" ht="38.25">
      <c r="A5292" s="2">
        <f t="shared" si="146"/>
        <v>37786</v>
      </c>
      <c r="B5292" s="49" t="s">
        <v>3666</v>
      </c>
      <c r="C5292" s="3">
        <v>3.0000000000000001E-3</v>
      </c>
      <c r="D5292" s="3">
        <v>6.0000000000000001E-3</v>
      </c>
      <c r="E5292" s="3">
        <v>9.0000000000000011E-3</v>
      </c>
      <c r="F5292" s="3">
        <v>1.2E-2</v>
      </c>
      <c r="G5292" s="3">
        <v>1.4999999999999999E-2</v>
      </c>
      <c r="H5292" s="3">
        <v>1.8000000000000002E-2</v>
      </c>
      <c r="I5292" s="3">
        <v>2.1000000000000001E-2</v>
      </c>
      <c r="J5292" s="3">
        <v>2.4E-2</v>
      </c>
      <c r="K5292" s="3">
        <v>2.7000000000000003E-2</v>
      </c>
      <c r="L5292" s="3">
        <v>0.03</v>
      </c>
    </row>
    <row r="5293" spans="1:12" ht="25.5">
      <c r="A5293" s="2">
        <f t="shared" si="146"/>
        <v>37787</v>
      </c>
      <c r="B5293" s="49" t="s">
        <v>3667</v>
      </c>
      <c r="C5293" s="3">
        <v>7.5000000000000002E-4</v>
      </c>
      <c r="D5293" s="3">
        <v>1.5E-3</v>
      </c>
      <c r="E5293" s="3">
        <v>2.2500000000000003E-3</v>
      </c>
      <c r="F5293" s="3">
        <v>3.0000000000000001E-3</v>
      </c>
      <c r="G5293" s="3">
        <v>3.7499999999999999E-3</v>
      </c>
      <c r="H5293" s="3">
        <v>4.5000000000000005E-3</v>
      </c>
      <c r="I5293" s="3">
        <v>5.2500000000000003E-3</v>
      </c>
      <c r="J5293" s="3">
        <v>6.0000000000000001E-3</v>
      </c>
      <c r="K5293" s="3">
        <v>6.7500000000000008E-3</v>
      </c>
      <c r="L5293" s="3">
        <v>7.4999999999999997E-3</v>
      </c>
    </row>
    <row r="5294" spans="1:12" ht="38.25">
      <c r="A5294" s="2">
        <f t="shared" si="146"/>
        <v>37788</v>
      </c>
      <c r="B5294" s="49" t="s">
        <v>3668</v>
      </c>
      <c r="C5294" s="3">
        <v>0.1</v>
      </c>
      <c r="D5294" s="3">
        <v>0.2</v>
      </c>
      <c r="E5294" s="3">
        <v>0.30000000000000004</v>
      </c>
      <c r="F5294" s="3">
        <v>0.4</v>
      </c>
      <c r="G5294" s="3">
        <v>0.5</v>
      </c>
      <c r="H5294" s="3">
        <v>0.60000000000000009</v>
      </c>
      <c r="I5294" s="3">
        <v>0.7</v>
      </c>
      <c r="J5294" s="3">
        <v>0.8</v>
      </c>
      <c r="K5294" s="3">
        <v>0.89999999999999991</v>
      </c>
      <c r="L5294" s="3">
        <v>1</v>
      </c>
    </row>
    <row r="5295" spans="1:12" ht="25.5">
      <c r="A5295" s="2">
        <f t="shared" si="146"/>
        <v>37789</v>
      </c>
      <c r="B5295" s="49" t="s">
        <v>3669</v>
      </c>
      <c r="C5295" s="3">
        <v>8.0000000000000002E-3</v>
      </c>
      <c r="D5295" s="3">
        <v>1.6E-2</v>
      </c>
      <c r="E5295" s="3">
        <v>2.4E-2</v>
      </c>
      <c r="F5295" s="3">
        <v>3.2000000000000001E-2</v>
      </c>
      <c r="G5295" s="3">
        <v>4.0000000000000008E-2</v>
      </c>
      <c r="H5295" s="3">
        <v>4.8000000000000001E-2</v>
      </c>
      <c r="I5295" s="3">
        <v>5.6000000000000008E-2</v>
      </c>
      <c r="J5295" s="3">
        <v>6.4000000000000001E-2</v>
      </c>
      <c r="K5295" s="3">
        <v>7.2000000000000008E-2</v>
      </c>
      <c r="L5295" s="3">
        <v>0.08</v>
      </c>
    </row>
    <row r="5296" spans="1:12" ht="25.5">
      <c r="A5296" s="2">
        <f t="shared" si="146"/>
        <v>37790</v>
      </c>
      <c r="B5296" s="49" t="s">
        <v>3670</v>
      </c>
      <c r="C5296" s="3">
        <v>3.8225806451612906E-3</v>
      </c>
      <c r="D5296" s="3">
        <v>7.6451612903225812E-3</v>
      </c>
      <c r="E5296" s="3">
        <v>1.1467741935483871E-2</v>
      </c>
      <c r="F5296" s="3">
        <v>1.5290322580645162E-2</v>
      </c>
      <c r="G5296" s="3">
        <v>1.9112903225806454E-2</v>
      </c>
      <c r="H5296" s="3">
        <v>2.2935483870967742E-2</v>
      </c>
      <c r="I5296" s="3">
        <v>2.6758064516129037E-2</v>
      </c>
      <c r="J5296" s="3">
        <v>3.0580645161290325E-2</v>
      </c>
      <c r="K5296" s="3">
        <v>3.4403225806451609E-2</v>
      </c>
      <c r="L5296" s="3">
        <v>3.8225806451612908E-2</v>
      </c>
    </row>
    <row r="5297" spans="1:12" ht="25.5">
      <c r="A5297" s="2">
        <f t="shared" si="146"/>
        <v>37791</v>
      </c>
      <c r="B5297" s="49" t="s">
        <v>3671</v>
      </c>
      <c r="C5297" s="3">
        <v>1.0700000000000002E-3</v>
      </c>
      <c r="D5297" s="3">
        <v>2.1400000000000004E-3</v>
      </c>
      <c r="E5297" s="3">
        <v>3.2100000000000006E-3</v>
      </c>
      <c r="F5297" s="3">
        <v>4.2800000000000008E-3</v>
      </c>
      <c r="G5297" s="3">
        <v>5.3500000000000006E-3</v>
      </c>
      <c r="H5297" s="3">
        <v>6.4200000000000012E-3</v>
      </c>
      <c r="I5297" s="3">
        <v>7.490000000000001E-3</v>
      </c>
      <c r="J5297" s="3">
        <v>8.5600000000000016E-3</v>
      </c>
      <c r="K5297" s="3">
        <v>9.6299999999999997E-3</v>
      </c>
      <c r="L5297" s="3">
        <v>1.0700000000000001E-2</v>
      </c>
    </row>
    <row r="5298" spans="1:12" ht="38.25">
      <c r="A5298" s="2">
        <f t="shared" si="146"/>
        <v>37792</v>
      </c>
      <c r="B5298" s="49" t="s">
        <v>3672</v>
      </c>
      <c r="C5298" s="3">
        <v>1.3299999999999999E-2</v>
      </c>
      <c r="D5298" s="3">
        <v>2.6599999999999999E-2</v>
      </c>
      <c r="E5298" s="3">
        <v>3.9899999999999998E-2</v>
      </c>
      <c r="F5298" s="3">
        <v>5.3199999999999997E-2</v>
      </c>
      <c r="G5298" s="3">
        <v>6.6500000000000004E-2</v>
      </c>
      <c r="H5298" s="3">
        <v>7.9799999999999996E-2</v>
      </c>
      <c r="I5298" s="3">
        <v>9.3100000000000002E-2</v>
      </c>
      <c r="J5298" s="3">
        <v>0.10639999999999999</v>
      </c>
      <c r="K5298" s="3">
        <v>0.1197</v>
      </c>
      <c r="L5298" s="3">
        <v>0.13300000000000001</v>
      </c>
    </row>
    <row r="5299" spans="1:12" ht="25.5">
      <c r="A5299" s="2">
        <f t="shared" si="146"/>
        <v>37793</v>
      </c>
      <c r="B5299" s="49" t="s">
        <v>3673</v>
      </c>
      <c r="C5299" s="3">
        <v>7.7999999999999988E-4</v>
      </c>
      <c r="D5299" s="3">
        <v>1.5599999999999998E-3</v>
      </c>
      <c r="E5299" s="3">
        <v>2.3399999999999996E-3</v>
      </c>
      <c r="F5299" s="3">
        <v>3.1199999999999995E-3</v>
      </c>
      <c r="G5299" s="3">
        <v>3.8999999999999998E-3</v>
      </c>
      <c r="H5299" s="3">
        <v>4.6799999999999993E-3</v>
      </c>
      <c r="I5299" s="3">
        <v>5.4599999999999996E-3</v>
      </c>
      <c r="J5299" s="3">
        <v>6.239999999999999E-3</v>
      </c>
      <c r="K5299" s="3">
        <v>7.0199999999999985E-3</v>
      </c>
      <c r="L5299" s="3">
        <v>7.7999999999999996E-3</v>
      </c>
    </row>
    <row r="5300" spans="1:12" ht="25.5">
      <c r="A5300" s="2">
        <f t="shared" si="146"/>
        <v>37794</v>
      </c>
      <c r="B5300" s="49" t="s">
        <v>3674</v>
      </c>
      <c r="C5300" s="3">
        <v>6.8000000000000005E-3</v>
      </c>
      <c r="D5300" s="3">
        <v>1.3600000000000001E-2</v>
      </c>
      <c r="E5300" s="3">
        <v>2.0400000000000001E-2</v>
      </c>
      <c r="F5300" s="3">
        <v>2.7200000000000002E-2</v>
      </c>
      <c r="G5300" s="3">
        <v>3.4000000000000002E-2</v>
      </c>
      <c r="H5300" s="3">
        <v>4.0800000000000003E-2</v>
      </c>
      <c r="I5300" s="3">
        <v>4.7600000000000003E-2</v>
      </c>
      <c r="J5300" s="3">
        <v>5.4400000000000004E-2</v>
      </c>
      <c r="K5300" s="3">
        <v>6.1200000000000004E-2</v>
      </c>
      <c r="L5300" s="3">
        <v>6.8000000000000005E-2</v>
      </c>
    </row>
    <row r="5301" spans="1:12" ht="25.5">
      <c r="A5301" s="2">
        <f t="shared" si="146"/>
        <v>37795</v>
      </c>
      <c r="B5301" s="49" t="s">
        <v>3675</v>
      </c>
      <c r="C5301" s="3">
        <v>4.9999999999999992E-3</v>
      </c>
      <c r="D5301" s="3">
        <v>9.9999999999999985E-3</v>
      </c>
      <c r="E5301" s="3">
        <v>1.4999999999999998E-2</v>
      </c>
      <c r="F5301" s="3">
        <v>1.9999999999999997E-2</v>
      </c>
      <c r="G5301" s="3">
        <v>2.5000000000000001E-2</v>
      </c>
      <c r="H5301" s="3">
        <v>2.9999999999999995E-2</v>
      </c>
      <c r="I5301" s="3">
        <v>3.4999999999999996E-2</v>
      </c>
      <c r="J5301" s="3">
        <v>3.9999999999999994E-2</v>
      </c>
      <c r="K5301" s="3">
        <v>4.4999999999999998E-2</v>
      </c>
      <c r="L5301" s="3">
        <v>0.05</v>
      </c>
    </row>
    <row r="5302" spans="1:12" ht="25.5">
      <c r="A5302" s="2">
        <f t="shared" si="146"/>
        <v>37796</v>
      </c>
      <c r="B5302" s="49" t="s">
        <v>3676</v>
      </c>
      <c r="C5302" s="3">
        <v>1.46E-2</v>
      </c>
      <c r="D5302" s="3">
        <v>2.92E-2</v>
      </c>
      <c r="E5302" s="3">
        <v>4.3799999999999999E-2</v>
      </c>
      <c r="F5302" s="3">
        <v>5.8400000000000001E-2</v>
      </c>
      <c r="G5302" s="3">
        <v>7.2999999999999995E-2</v>
      </c>
      <c r="H5302" s="3">
        <v>8.7599999999999997E-2</v>
      </c>
      <c r="I5302" s="3">
        <v>0.10220000000000001</v>
      </c>
      <c r="J5302" s="3">
        <v>0.1168</v>
      </c>
      <c r="K5302" s="3">
        <v>0.13139999999999999</v>
      </c>
      <c r="L5302" s="3">
        <v>0.14599999999999999</v>
      </c>
    </row>
    <row r="5303" spans="1:12" ht="38.25">
      <c r="A5303" s="2">
        <f t="shared" si="146"/>
        <v>37797</v>
      </c>
      <c r="B5303" s="49" t="s">
        <v>3677</v>
      </c>
      <c r="C5303" s="3">
        <v>3.2000000000000002E-3</v>
      </c>
      <c r="D5303" s="3">
        <v>6.4000000000000003E-3</v>
      </c>
      <c r="E5303" s="3">
        <v>9.6000000000000009E-3</v>
      </c>
      <c r="F5303" s="3">
        <v>1.2800000000000001E-2</v>
      </c>
      <c r="G5303" s="3">
        <v>1.6E-2</v>
      </c>
      <c r="H5303" s="3">
        <v>1.9200000000000002E-2</v>
      </c>
      <c r="I5303" s="3">
        <v>2.24E-2</v>
      </c>
      <c r="J5303" s="3">
        <v>2.5600000000000001E-2</v>
      </c>
      <c r="K5303" s="3">
        <v>2.8800000000000003E-2</v>
      </c>
      <c r="L5303" s="3">
        <v>3.2000000000000001E-2</v>
      </c>
    </row>
    <row r="5304" spans="1:12" ht="38.25">
      <c r="A5304" s="2">
        <f t="shared" si="146"/>
        <v>37798</v>
      </c>
      <c r="B5304" s="49" t="s">
        <v>3678</v>
      </c>
      <c r="C5304" s="3">
        <v>1.2E-2</v>
      </c>
      <c r="D5304" s="3">
        <v>2.4E-2</v>
      </c>
      <c r="E5304" s="3">
        <v>3.6000000000000004E-2</v>
      </c>
      <c r="F5304" s="3">
        <v>4.8000000000000001E-2</v>
      </c>
      <c r="G5304" s="3">
        <v>0.06</v>
      </c>
      <c r="H5304" s="3">
        <v>7.2000000000000008E-2</v>
      </c>
      <c r="I5304" s="3">
        <v>8.4000000000000005E-2</v>
      </c>
      <c r="J5304" s="3">
        <v>9.6000000000000002E-2</v>
      </c>
      <c r="K5304" s="3">
        <v>0.10800000000000001</v>
      </c>
      <c r="L5304" s="3">
        <v>0.12</v>
      </c>
    </row>
    <row r="5305" spans="1:12" ht="38.25">
      <c r="A5305" s="2">
        <f t="shared" si="146"/>
        <v>37799</v>
      </c>
      <c r="B5305" s="49" t="s">
        <v>3679</v>
      </c>
      <c r="C5305" s="3">
        <v>2.7200000000000002E-3</v>
      </c>
      <c r="D5305" s="3">
        <v>5.4400000000000004E-3</v>
      </c>
      <c r="E5305" s="3">
        <v>8.1600000000000006E-3</v>
      </c>
      <c r="F5305" s="3">
        <v>1.0880000000000001E-2</v>
      </c>
      <c r="G5305" s="3">
        <v>1.3600000000000001E-2</v>
      </c>
      <c r="H5305" s="3">
        <v>1.6320000000000001E-2</v>
      </c>
      <c r="I5305" s="3">
        <v>1.9040000000000001E-2</v>
      </c>
      <c r="J5305" s="3">
        <v>2.1760000000000002E-2</v>
      </c>
      <c r="K5305" s="3">
        <v>2.4480000000000002E-2</v>
      </c>
      <c r="L5305" s="3">
        <v>2.7200000000000002E-2</v>
      </c>
    </row>
    <row r="5306" spans="1:12" ht="38.25">
      <c r="A5306" s="2">
        <f t="shared" si="146"/>
        <v>37800</v>
      </c>
      <c r="B5306" s="49" t="s">
        <v>3680</v>
      </c>
      <c r="C5306" s="3">
        <v>1.2E-2</v>
      </c>
      <c r="D5306" s="3">
        <v>2.4E-2</v>
      </c>
      <c r="E5306" s="3">
        <v>3.6000000000000004E-2</v>
      </c>
      <c r="F5306" s="3">
        <v>4.8000000000000001E-2</v>
      </c>
      <c r="G5306" s="3">
        <v>0.06</v>
      </c>
      <c r="H5306" s="3">
        <v>7.2000000000000008E-2</v>
      </c>
      <c r="I5306" s="3">
        <v>8.4000000000000005E-2</v>
      </c>
      <c r="J5306" s="3">
        <v>9.6000000000000002E-2</v>
      </c>
      <c r="K5306" s="3">
        <v>0.10800000000000001</v>
      </c>
      <c r="L5306" s="3">
        <v>0.12</v>
      </c>
    </row>
    <row r="5307" spans="1:12" ht="38.25">
      <c r="A5307" s="2">
        <f t="shared" si="146"/>
        <v>37801</v>
      </c>
      <c r="B5307" s="49" t="s">
        <v>3681</v>
      </c>
      <c r="C5307" s="3">
        <v>0.22</v>
      </c>
      <c r="D5307" s="3">
        <v>0.44</v>
      </c>
      <c r="E5307" s="3">
        <v>0.66</v>
      </c>
      <c r="F5307" s="3">
        <v>0.88</v>
      </c>
      <c r="G5307" s="3">
        <v>1.1000000000000001</v>
      </c>
      <c r="H5307" s="3">
        <v>1.32</v>
      </c>
      <c r="I5307" s="3">
        <v>1.54</v>
      </c>
      <c r="J5307" s="3">
        <v>1.76</v>
      </c>
      <c r="K5307" s="3">
        <v>1.98</v>
      </c>
      <c r="L5307" s="3">
        <v>2.1999999999999997</v>
      </c>
    </row>
    <row r="5308" spans="1:12" ht="25.5">
      <c r="A5308" s="2">
        <f t="shared" si="146"/>
        <v>37802</v>
      </c>
      <c r="B5308" s="49" t="s">
        <v>3682</v>
      </c>
      <c r="C5308" s="3">
        <v>5.0000000000000001E-4</v>
      </c>
      <c r="D5308" s="3">
        <v>1E-3</v>
      </c>
      <c r="E5308" s="3">
        <v>1.5E-3</v>
      </c>
      <c r="F5308" s="3">
        <v>2E-3</v>
      </c>
      <c r="G5308" s="3">
        <v>2.5000000000000005E-3</v>
      </c>
      <c r="H5308" s="3">
        <v>3.0000000000000001E-3</v>
      </c>
      <c r="I5308" s="3">
        <v>3.5000000000000005E-3</v>
      </c>
      <c r="J5308" s="3">
        <v>4.0000000000000001E-3</v>
      </c>
      <c r="K5308" s="3">
        <v>4.5000000000000005E-3</v>
      </c>
      <c r="L5308" s="3">
        <v>5.0000000000000001E-3</v>
      </c>
    </row>
    <row r="5309" spans="1:12" ht="38.25">
      <c r="A5309" s="2">
        <f t="shared" si="146"/>
        <v>37803</v>
      </c>
      <c r="B5309" s="49" t="s">
        <v>3683</v>
      </c>
      <c r="C5309" s="3">
        <v>2.2812499999999999E-3</v>
      </c>
      <c r="D5309" s="3">
        <v>4.5624999999999997E-3</v>
      </c>
      <c r="E5309" s="3">
        <v>6.8437499999999991E-3</v>
      </c>
      <c r="F5309" s="3">
        <v>9.1249999999999994E-3</v>
      </c>
      <c r="G5309" s="3">
        <v>1.140625E-2</v>
      </c>
      <c r="H5309" s="3">
        <v>1.3687499999999998E-2</v>
      </c>
      <c r="I5309" s="3">
        <v>1.596875E-2</v>
      </c>
      <c r="J5309" s="3">
        <v>1.8249999999999999E-2</v>
      </c>
      <c r="K5309" s="3">
        <v>2.0531249999999997E-2</v>
      </c>
      <c r="L5309" s="3">
        <v>2.2812499999999999E-2</v>
      </c>
    </row>
    <row r="5310" spans="1:12" ht="38.25">
      <c r="A5310" s="2">
        <f t="shared" si="146"/>
        <v>37804</v>
      </c>
      <c r="B5310" s="49" t="s">
        <v>3684</v>
      </c>
      <c r="C5310" s="3">
        <v>1.7799999999999999E-3</v>
      </c>
      <c r="D5310" s="3">
        <v>3.5599999999999998E-3</v>
      </c>
      <c r="E5310" s="3">
        <v>5.3399999999999993E-3</v>
      </c>
      <c r="F5310" s="3">
        <v>7.1199999999999996E-3</v>
      </c>
      <c r="G5310" s="3">
        <v>8.8999999999999999E-3</v>
      </c>
      <c r="H5310" s="3">
        <v>1.0679999999999999E-2</v>
      </c>
      <c r="I5310" s="3">
        <v>1.2460000000000001E-2</v>
      </c>
      <c r="J5310" s="3">
        <v>1.4239999999999999E-2</v>
      </c>
      <c r="K5310" s="3">
        <v>1.602E-2</v>
      </c>
      <c r="L5310" s="3">
        <v>1.78E-2</v>
      </c>
    </row>
    <row r="5311" spans="1:12" ht="38.25">
      <c r="A5311" s="2">
        <f t="shared" si="146"/>
        <v>37805</v>
      </c>
      <c r="B5311" s="49" t="s">
        <v>3685</v>
      </c>
      <c r="C5311" s="3">
        <v>5.1500000000000001E-3</v>
      </c>
      <c r="D5311" s="3">
        <v>1.03E-2</v>
      </c>
      <c r="E5311" s="3">
        <v>1.545E-2</v>
      </c>
      <c r="F5311" s="3">
        <v>2.06E-2</v>
      </c>
      <c r="G5311" s="3">
        <v>2.5750000000000002E-2</v>
      </c>
      <c r="H5311" s="3">
        <v>3.09E-2</v>
      </c>
      <c r="I5311" s="3">
        <v>3.6049999999999999E-2</v>
      </c>
      <c r="J5311" s="3">
        <v>4.1200000000000001E-2</v>
      </c>
      <c r="K5311" s="3">
        <v>4.6350000000000002E-2</v>
      </c>
      <c r="L5311" s="3">
        <v>5.1500000000000004E-2</v>
      </c>
    </row>
    <row r="5312" spans="1:12" ht="25.5">
      <c r="A5312" s="2">
        <f t="shared" si="146"/>
        <v>37806</v>
      </c>
      <c r="B5312" s="49" t="s">
        <v>3686</v>
      </c>
      <c r="C5312" s="3">
        <v>6.6800000000000002E-3</v>
      </c>
      <c r="D5312" s="3">
        <v>1.336E-2</v>
      </c>
      <c r="E5312" s="3">
        <v>2.0040000000000002E-2</v>
      </c>
      <c r="F5312" s="3">
        <v>2.6720000000000001E-2</v>
      </c>
      <c r="G5312" s="3">
        <v>3.3399999999999999E-2</v>
      </c>
      <c r="H5312" s="3">
        <v>4.0080000000000005E-2</v>
      </c>
      <c r="I5312" s="3">
        <v>4.6760000000000003E-2</v>
      </c>
      <c r="J5312" s="3">
        <v>5.3440000000000001E-2</v>
      </c>
      <c r="K5312" s="3">
        <v>6.0120000000000007E-2</v>
      </c>
      <c r="L5312" s="3">
        <v>6.6799999999999998E-2</v>
      </c>
    </row>
    <row r="5313" spans="1:12" ht="25.5">
      <c r="A5313" s="2">
        <f t="shared" si="146"/>
        <v>37807</v>
      </c>
      <c r="B5313" s="49" t="s">
        <v>3687</v>
      </c>
      <c r="C5313" s="3">
        <v>3.5000000000000003E-2</v>
      </c>
      <c r="D5313" s="3">
        <v>7.0000000000000007E-2</v>
      </c>
      <c r="E5313" s="3">
        <v>0.10500000000000001</v>
      </c>
      <c r="F5313" s="3">
        <v>0.14000000000000001</v>
      </c>
      <c r="G5313" s="3">
        <v>0.17499999999999999</v>
      </c>
      <c r="H5313" s="3">
        <v>0.21000000000000002</v>
      </c>
      <c r="I5313" s="3">
        <v>0.245</v>
      </c>
      <c r="J5313" s="3">
        <v>0.28000000000000003</v>
      </c>
      <c r="K5313" s="3">
        <v>0.31500000000000006</v>
      </c>
      <c r="L5313" s="3">
        <v>0.35</v>
      </c>
    </row>
    <row r="5314" spans="1:12" ht="25.5">
      <c r="A5314" s="2">
        <f t="shared" si="146"/>
        <v>37808</v>
      </c>
      <c r="B5314" s="49" t="s">
        <v>3688</v>
      </c>
      <c r="C5314" s="3">
        <v>1.0500000000000002E-2</v>
      </c>
      <c r="D5314" s="3">
        <v>2.1000000000000005E-2</v>
      </c>
      <c r="E5314" s="3">
        <v>3.1500000000000007E-2</v>
      </c>
      <c r="F5314" s="3">
        <v>4.200000000000001E-2</v>
      </c>
      <c r="G5314" s="3">
        <v>5.2500000000000005E-2</v>
      </c>
      <c r="H5314" s="3">
        <v>6.3000000000000014E-2</v>
      </c>
      <c r="I5314" s="3">
        <v>7.350000000000001E-2</v>
      </c>
      <c r="J5314" s="3">
        <v>8.4000000000000019E-2</v>
      </c>
      <c r="K5314" s="3">
        <v>9.4500000000000028E-2</v>
      </c>
      <c r="L5314" s="3">
        <v>0.10500000000000001</v>
      </c>
    </row>
    <row r="5315" spans="1:12" ht="51">
      <c r="A5315" s="2">
        <f t="shared" si="146"/>
        <v>37809</v>
      </c>
      <c r="B5315" s="49" t="s">
        <v>3689</v>
      </c>
      <c r="C5315" s="3">
        <v>2.8800000000000003E-2</v>
      </c>
      <c r="D5315" s="3">
        <v>5.7600000000000005E-2</v>
      </c>
      <c r="E5315" s="3">
        <v>8.6400000000000005E-2</v>
      </c>
      <c r="F5315" s="3">
        <v>0.11520000000000001</v>
      </c>
      <c r="G5315" s="3">
        <v>0.14400000000000002</v>
      </c>
      <c r="H5315" s="3">
        <v>0.17280000000000001</v>
      </c>
      <c r="I5315" s="3">
        <v>0.20160000000000003</v>
      </c>
      <c r="J5315" s="3">
        <v>0.23040000000000002</v>
      </c>
      <c r="K5315" s="3">
        <v>0.25919999999999999</v>
      </c>
      <c r="L5315" s="3">
        <v>0.28800000000000003</v>
      </c>
    </row>
    <row r="5316" spans="1:12" ht="63.75">
      <c r="A5316" s="2">
        <f t="shared" si="146"/>
        <v>37810</v>
      </c>
      <c r="B5316" s="49" t="s">
        <v>3690</v>
      </c>
      <c r="C5316" s="3">
        <v>1.3500000000000002E-2</v>
      </c>
      <c r="D5316" s="3">
        <v>2.7000000000000003E-2</v>
      </c>
      <c r="E5316" s="3">
        <v>4.0500000000000008E-2</v>
      </c>
      <c r="F5316" s="3">
        <v>5.4000000000000006E-2</v>
      </c>
      <c r="G5316" s="3">
        <v>6.7500000000000004E-2</v>
      </c>
      <c r="H5316" s="3">
        <v>8.1000000000000016E-2</v>
      </c>
      <c r="I5316" s="3">
        <v>9.4500000000000001E-2</v>
      </c>
      <c r="J5316" s="3">
        <v>0.10800000000000001</v>
      </c>
      <c r="K5316" s="3">
        <v>0.12150000000000002</v>
      </c>
      <c r="L5316" s="3">
        <v>0.13500000000000001</v>
      </c>
    </row>
    <row r="5317" spans="1:12" ht="25.5">
      <c r="A5317" s="2">
        <f t="shared" ref="A5317:A5380" si="147">A5316+1</f>
        <v>37811</v>
      </c>
      <c r="B5317" s="49" t="s">
        <v>3691</v>
      </c>
      <c r="C5317" s="3">
        <v>9.9999999999999985E-3</v>
      </c>
      <c r="D5317" s="3">
        <v>1.9999999999999997E-2</v>
      </c>
      <c r="E5317" s="3">
        <v>2.9999999999999995E-2</v>
      </c>
      <c r="F5317" s="3">
        <v>3.9999999999999994E-2</v>
      </c>
      <c r="G5317" s="3">
        <v>0.05</v>
      </c>
      <c r="H5317" s="3">
        <v>5.9999999999999991E-2</v>
      </c>
      <c r="I5317" s="3">
        <v>6.9999999999999993E-2</v>
      </c>
      <c r="J5317" s="3">
        <v>7.9999999999999988E-2</v>
      </c>
      <c r="K5317" s="3">
        <v>0.09</v>
      </c>
      <c r="L5317" s="3">
        <v>0.1</v>
      </c>
    </row>
    <row r="5318" spans="1:12" ht="51">
      <c r="A5318" s="2">
        <f t="shared" si="147"/>
        <v>37812</v>
      </c>
      <c r="B5318" s="49" t="s">
        <v>3692</v>
      </c>
      <c r="C5318" s="3">
        <v>8.26E-3</v>
      </c>
      <c r="D5318" s="3">
        <v>1.652E-2</v>
      </c>
      <c r="E5318" s="3">
        <v>2.478E-2</v>
      </c>
      <c r="F5318" s="3">
        <v>3.304E-2</v>
      </c>
      <c r="G5318" s="3">
        <v>4.1300000000000003E-2</v>
      </c>
      <c r="H5318" s="3">
        <v>4.956E-2</v>
      </c>
      <c r="I5318" s="3">
        <v>5.7819999999999996E-2</v>
      </c>
      <c r="J5318" s="3">
        <v>6.608E-2</v>
      </c>
      <c r="K5318" s="3">
        <v>7.4340000000000003E-2</v>
      </c>
      <c r="L5318" s="3">
        <v>8.2600000000000007E-2</v>
      </c>
    </row>
    <row r="5319" spans="1:12" ht="25.5">
      <c r="A5319" s="2">
        <f t="shared" si="147"/>
        <v>37813</v>
      </c>
      <c r="B5319" s="49" t="s">
        <v>3693</v>
      </c>
      <c r="C5319" s="3">
        <v>4.8000000000000004E-3</v>
      </c>
      <c r="D5319" s="3">
        <v>9.6000000000000009E-3</v>
      </c>
      <c r="E5319" s="3">
        <v>1.4400000000000001E-2</v>
      </c>
      <c r="F5319" s="3">
        <v>1.9200000000000002E-2</v>
      </c>
      <c r="G5319" s="3">
        <v>2.4E-2</v>
      </c>
      <c r="H5319" s="3">
        <v>2.8800000000000003E-2</v>
      </c>
      <c r="I5319" s="3">
        <v>3.3599999999999998E-2</v>
      </c>
      <c r="J5319" s="3">
        <v>3.8400000000000004E-2</v>
      </c>
      <c r="K5319" s="3">
        <v>4.3200000000000002E-2</v>
      </c>
      <c r="L5319" s="3">
        <v>4.8000000000000001E-2</v>
      </c>
    </row>
    <row r="5320" spans="1:12" ht="25.5">
      <c r="A5320" s="2">
        <f t="shared" si="147"/>
        <v>37814</v>
      </c>
      <c r="B5320" s="49" t="s">
        <v>3694</v>
      </c>
      <c r="C5320" s="3">
        <v>1.0999999999999999E-2</v>
      </c>
      <c r="D5320" s="3">
        <v>2.1999999999999999E-2</v>
      </c>
      <c r="E5320" s="3">
        <v>3.3000000000000002E-2</v>
      </c>
      <c r="F5320" s="3">
        <v>4.3999999999999997E-2</v>
      </c>
      <c r="G5320" s="3">
        <v>5.5E-2</v>
      </c>
      <c r="H5320" s="3">
        <v>6.6000000000000003E-2</v>
      </c>
      <c r="I5320" s="3">
        <v>7.6999999999999999E-2</v>
      </c>
      <c r="J5320" s="3">
        <v>8.7999999999999995E-2</v>
      </c>
      <c r="K5320" s="3">
        <v>9.9000000000000005E-2</v>
      </c>
      <c r="L5320" s="3">
        <v>0.11</v>
      </c>
    </row>
    <row r="5321" spans="1:12" ht="38.25">
      <c r="A5321" s="2">
        <f t="shared" si="147"/>
        <v>37815</v>
      </c>
      <c r="B5321" s="49" t="s">
        <v>3695</v>
      </c>
      <c r="C5321" s="3">
        <v>1.9999999999999997E-2</v>
      </c>
      <c r="D5321" s="3">
        <v>3.9999999999999994E-2</v>
      </c>
      <c r="E5321" s="3">
        <v>5.9999999999999991E-2</v>
      </c>
      <c r="F5321" s="3">
        <v>7.9999999999999988E-2</v>
      </c>
      <c r="G5321" s="3">
        <v>0.1</v>
      </c>
      <c r="H5321" s="3">
        <v>0.11999999999999998</v>
      </c>
      <c r="I5321" s="3">
        <v>0.13999999999999999</v>
      </c>
      <c r="J5321" s="3">
        <v>0.15999999999999998</v>
      </c>
      <c r="K5321" s="3">
        <v>0.18</v>
      </c>
      <c r="L5321" s="3">
        <v>0.2</v>
      </c>
    </row>
    <row r="5322" spans="1:12" ht="25.5">
      <c r="A5322" s="2">
        <f t="shared" si="147"/>
        <v>37816</v>
      </c>
      <c r="B5322" s="49" t="s">
        <v>3696</v>
      </c>
      <c r="C5322" s="3">
        <v>3.2499999999999999E-3</v>
      </c>
      <c r="D5322" s="3">
        <v>6.4999999999999997E-3</v>
      </c>
      <c r="E5322" s="3">
        <v>9.75E-3</v>
      </c>
      <c r="F5322" s="3">
        <v>1.2999999999999999E-2</v>
      </c>
      <c r="G5322" s="3">
        <v>1.6250000000000001E-2</v>
      </c>
      <c r="H5322" s="3">
        <v>1.95E-2</v>
      </c>
      <c r="I5322" s="3">
        <v>2.2749999999999999E-2</v>
      </c>
      <c r="J5322" s="3">
        <v>2.5999999999999999E-2</v>
      </c>
      <c r="K5322" s="3">
        <v>2.9249999999999998E-2</v>
      </c>
      <c r="L5322" s="3">
        <v>3.2500000000000001E-2</v>
      </c>
    </row>
    <row r="5323" spans="1:12" ht="25.5">
      <c r="A5323" s="2">
        <f t="shared" si="147"/>
        <v>37817</v>
      </c>
      <c r="B5323" s="49" t="s">
        <v>3697</v>
      </c>
      <c r="C5323" s="3">
        <v>9.9999999999999985E-3</v>
      </c>
      <c r="D5323" s="3">
        <v>1.9999999999999997E-2</v>
      </c>
      <c r="E5323" s="3">
        <v>2.9999999999999995E-2</v>
      </c>
      <c r="F5323" s="3">
        <v>3.9999999999999994E-2</v>
      </c>
      <c r="G5323" s="3">
        <v>0.05</v>
      </c>
      <c r="H5323" s="3">
        <v>5.9999999999999991E-2</v>
      </c>
      <c r="I5323" s="3">
        <v>6.9999999999999993E-2</v>
      </c>
      <c r="J5323" s="3">
        <v>7.9999999999999988E-2</v>
      </c>
      <c r="K5323" s="3">
        <v>0.09</v>
      </c>
      <c r="L5323" s="3">
        <v>0.1</v>
      </c>
    </row>
    <row r="5324" spans="1:12" ht="25.5">
      <c r="A5324" s="2">
        <f t="shared" si="147"/>
        <v>37818</v>
      </c>
      <c r="B5324" s="49" t="s">
        <v>3698</v>
      </c>
      <c r="C5324" s="3">
        <v>1E-3</v>
      </c>
      <c r="D5324" s="3">
        <v>2E-3</v>
      </c>
      <c r="E5324" s="3">
        <v>3.0000000000000001E-3</v>
      </c>
      <c r="F5324" s="3">
        <v>4.0000000000000001E-3</v>
      </c>
      <c r="G5324" s="3">
        <v>5.000000000000001E-3</v>
      </c>
      <c r="H5324" s="3">
        <v>6.0000000000000001E-3</v>
      </c>
      <c r="I5324" s="3">
        <v>7.000000000000001E-3</v>
      </c>
      <c r="J5324" s="3">
        <v>8.0000000000000002E-3</v>
      </c>
      <c r="K5324" s="3">
        <v>9.0000000000000011E-3</v>
      </c>
      <c r="L5324" s="3">
        <v>0.01</v>
      </c>
    </row>
    <row r="5325" spans="1:12" ht="63.75">
      <c r="A5325" s="2">
        <f t="shared" si="147"/>
        <v>37819</v>
      </c>
      <c r="B5325" s="49" t="s">
        <v>3699</v>
      </c>
      <c r="C5325" s="3">
        <v>1.0999999999999999E-2</v>
      </c>
      <c r="D5325" s="3">
        <v>2.1999999999999999E-2</v>
      </c>
      <c r="E5325" s="3">
        <v>3.3000000000000002E-2</v>
      </c>
      <c r="F5325" s="3">
        <v>4.3999999999999997E-2</v>
      </c>
      <c r="G5325" s="3">
        <v>5.5E-2</v>
      </c>
      <c r="H5325" s="3">
        <v>6.6000000000000003E-2</v>
      </c>
      <c r="I5325" s="3">
        <v>7.6999999999999999E-2</v>
      </c>
      <c r="J5325" s="3">
        <v>8.7999999999999995E-2</v>
      </c>
      <c r="K5325" s="3">
        <v>9.9000000000000005E-2</v>
      </c>
      <c r="L5325" s="3">
        <v>0.11</v>
      </c>
    </row>
    <row r="5326" spans="1:12" ht="51">
      <c r="A5326" s="2">
        <f t="shared" si="147"/>
        <v>37820</v>
      </c>
      <c r="B5326" s="49" t="s">
        <v>3700</v>
      </c>
      <c r="C5326" s="3">
        <v>5.7599999999999995E-3</v>
      </c>
      <c r="D5326" s="3">
        <v>1.1519999999999999E-2</v>
      </c>
      <c r="E5326" s="3">
        <v>1.7279999999999997E-2</v>
      </c>
      <c r="F5326" s="3">
        <v>2.3039999999999998E-2</v>
      </c>
      <c r="G5326" s="3">
        <v>2.8799999999999999E-2</v>
      </c>
      <c r="H5326" s="3">
        <v>3.4559999999999994E-2</v>
      </c>
      <c r="I5326" s="3">
        <v>4.0319999999999995E-2</v>
      </c>
      <c r="J5326" s="3">
        <v>4.6079999999999996E-2</v>
      </c>
      <c r="K5326" s="3">
        <v>5.183999999999999E-2</v>
      </c>
      <c r="L5326" s="3">
        <v>5.7599999999999998E-2</v>
      </c>
    </row>
    <row r="5327" spans="1:12" ht="63.75">
      <c r="A5327" s="2">
        <f t="shared" si="147"/>
        <v>37821</v>
      </c>
      <c r="B5327" s="49" t="s">
        <v>3701</v>
      </c>
      <c r="C5327" s="3">
        <v>2.1000000000000005E-2</v>
      </c>
      <c r="D5327" s="3">
        <v>4.200000000000001E-2</v>
      </c>
      <c r="E5327" s="3">
        <v>6.3000000000000014E-2</v>
      </c>
      <c r="F5327" s="3">
        <v>8.4000000000000019E-2</v>
      </c>
      <c r="G5327" s="3">
        <v>0.10500000000000001</v>
      </c>
      <c r="H5327" s="3">
        <v>0.12600000000000003</v>
      </c>
      <c r="I5327" s="3">
        <v>0.14700000000000002</v>
      </c>
      <c r="J5327" s="3">
        <v>0.16800000000000004</v>
      </c>
      <c r="K5327" s="3">
        <v>0.18900000000000006</v>
      </c>
      <c r="L5327" s="3">
        <v>0.21000000000000002</v>
      </c>
    </row>
    <row r="5328" spans="1:12" ht="51">
      <c r="A5328" s="2">
        <f t="shared" si="147"/>
        <v>37822</v>
      </c>
      <c r="B5328" s="49" t="s">
        <v>3702</v>
      </c>
      <c r="C5328" s="3">
        <v>2.5999999999999999E-2</v>
      </c>
      <c r="D5328" s="3">
        <v>5.1999999999999998E-2</v>
      </c>
      <c r="E5328" s="3">
        <v>7.8E-2</v>
      </c>
      <c r="F5328" s="3">
        <v>0.104</v>
      </c>
      <c r="G5328" s="3">
        <v>0.13</v>
      </c>
      <c r="H5328" s="3">
        <v>0.156</v>
      </c>
      <c r="I5328" s="3">
        <v>0.182</v>
      </c>
      <c r="J5328" s="3">
        <v>0.20799999999999999</v>
      </c>
      <c r="K5328" s="3">
        <v>0.23399999999999999</v>
      </c>
      <c r="L5328" s="3">
        <v>0.26</v>
      </c>
    </row>
    <row r="5329" spans="1:12" ht="63.75">
      <c r="A5329" s="2">
        <f t="shared" si="147"/>
        <v>37823</v>
      </c>
      <c r="B5329" s="49" t="s">
        <v>3703</v>
      </c>
      <c r="C5329" s="3">
        <v>4.2599999999999999E-2</v>
      </c>
      <c r="D5329" s="3">
        <v>8.5199999999999998E-2</v>
      </c>
      <c r="E5329" s="3">
        <v>0.1278</v>
      </c>
      <c r="F5329" s="3">
        <v>0.1704</v>
      </c>
      <c r="G5329" s="3">
        <v>0.21299999999999997</v>
      </c>
      <c r="H5329" s="3">
        <v>0.25559999999999999</v>
      </c>
      <c r="I5329" s="3">
        <v>0.29819999999999997</v>
      </c>
      <c r="J5329" s="3">
        <v>0.34079999999999999</v>
      </c>
      <c r="K5329" s="3">
        <v>0.38339999999999996</v>
      </c>
      <c r="L5329" s="3">
        <v>0.42599999999999993</v>
      </c>
    </row>
    <row r="5330" spans="1:12" ht="76.5">
      <c r="A5330" s="2">
        <f t="shared" si="147"/>
        <v>37824</v>
      </c>
      <c r="B5330" s="49" t="s">
        <v>3704</v>
      </c>
      <c r="C5330" s="3">
        <v>3.0349999999999999E-2</v>
      </c>
      <c r="D5330" s="3">
        <v>6.0699999999999997E-2</v>
      </c>
      <c r="E5330" s="3">
        <v>9.1049999999999992E-2</v>
      </c>
      <c r="F5330" s="3">
        <v>0.12139999999999999</v>
      </c>
      <c r="G5330" s="3">
        <v>0.15175</v>
      </c>
      <c r="H5330" s="3">
        <v>0.18209999999999998</v>
      </c>
      <c r="I5330" s="3">
        <v>0.21245</v>
      </c>
      <c r="J5330" s="3">
        <v>0.24279999999999999</v>
      </c>
      <c r="K5330" s="3">
        <v>0.27315</v>
      </c>
      <c r="L5330" s="3">
        <v>0.30349999999999999</v>
      </c>
    </row>
    <row r="5331" spans="1:12" ht="76.5">
      <c r="A5331" s="2">
        <f t="shared" si="147"/>
        <v>37825</v>
      </c>
      <c r="B5331" s="49" t="s">
        <v>3705</v>
      </c>
      <c r="C5331" s="3">
        <v>0.14499999999999999</v>
      </c>
      <c r="D5331" s="3">
        <v>0.28999999999999998</v>
      </c>
      <c r="E5331" s="3">
        <v>0.43499999999999994</v>
      </c>
      <c r="F5331" s="3">
        <v>0.57999999999999996</v>
      </c>
      <c r="G5331" s="3">
        <v>0.72499999999999998</v>
      </c>
      <c r="H5331" s="3">
        <v>0.86999999999999988</v>
      </c>
      <c r="I5331" s="3">
        <v>1.0149999999999999</v>
      </c>
      <c r="J5331" s="3">
        <v>1.1599999999999999</v>
      </c>
      <c r="K5331" s="3">
        <v>1.3049999999999999</v>
      </c>
      <c r="L5331" s="3">
        <v>1.45</v>
      </c>
    </row>
    <row r="5332" spans="1:12" ht="51">
      <c r="A5332" s="2">
        <f t="shared" si="147"/>
        <v>37826</v>
      </c>
      <c r="B5332" s="49" t="s">
        <v>3706</v>
      </c>
      <c r="C5332" s="3">
        <v>8.4499999999999992E-2</v>
      </c>
      <c r="D5332" s="3">
        <v>0.16899999999999998</v>
      </c>
      <c r="E5332" s="3">
        <v>0.25349999999999995</v>
      </c>
      <c r="F5332" s="3">
        <v>0.33799999999999997</v>
      </c>
      <c r="G5332" s="3">
        <v>0.42249999999999993</v>
      </c>
      <c r="H5332" s="3">
        <v>0.5069999999999999</v>
      </c>
      <c r="I5332" s="3">
        <v>0.59149999999999991</v>
      </c>
      <c r="J5332" s="3">
        <v>0.67599999999999993</v>
      </c>
      <c r="K5332" s="3">
        <v>0.76049999999999984</v>
      </c>
      <c r="L5332" s="3">
        <v>0.84499999999999986</v>
      </c>
    </row>
    <row r="5333" spans="1:12" ht="38.25">
      <c r="A5333" s="2">
        <f t="shared" si="147"/>
        <v>37827</v>
      </c>
      <c r="B5333" s="49" t="s">
        <v>3707</v>
      </c>
      <c r="C5333" s="3">
        <v>4.4600000000000001E-2</v>
      </c>
      <c r="D5333" s="3">
        <v>8.9200000000000002E-2</v>
      </c>
      <c r="E5333" s="3">
        <v>0.1338</v>
      </c>
      <c r="F5333" s="3">
        <v>0.1784</v>
      </c>
      <c r="G5333" s="3">
        <v>0.223</v>
      </c>
      <c r="H5333" s="3">
        <v>0.2676</v>
      </c>
      <c r="I5333" s="3">
        <v>0.31220000000000003</v>
      </c>
      <c r="J5333" s="3">
        <v>0.35680000000000001</v>
      </c>
      <c r="K5333" s="3">
        <v>0.40139999999999998</v>
      </c>
      <c r="L5333" s="3">
        <v>0.44600000000000001</v>
      </c>
    </row>
    <row r="5334" spans="1:12" ht="38.25">
      <c r="A5334" s="2">
        <f t="shared" si="147"/>
        <v>37828</v>
      </c>
      <c r="B5334" s="49" t="s">
        <v>3708</v>
      </c>
      <c r="C5334" s="3">
        <v>1.5E-3</v>
      </c>
      <c r="D5334" s="3">
        <v>3.0000000000000001E-3</v>
      </c>
      <c r="E5334" s="3">
        <v>4.5000000000000005E-3</v>
      </c>
      <c r="F5334" s="3">
        <v>6.0000000000000001E-3</v>
      </c>
      <c r="G5334" s="3">
        <v>7.4999999999999997E-3</v>
      </c>
      <c r="H5334" s="3">
        <v>9.0000000000000011E-3</v>
      </c>
      <c r="I5334" s="3">
        <v>1.0500000000000001E-2</v>
      </c>
      <c r="J5334" s="3">
        <v>1.2E-2</v>
      </c>
      <c r="K5334" s="3">
        <v>1.3500000000000002E-2</v>
      </c>
      <c r="L5334" s="3">
        <v>1.4999999999999999E-2</v>
      </c>
    </row>
    <row r="5335" spans="1:12" ht="63.75">
      <c r="A5335" s="2">
        <f t="shared" si="147"/>
        <v>37829</v>
      </c>
      <c r="B5335" s="49" t="s">
        <v>3709</v>
      </c>
      <c r="C5335" s="3">
        <v>1.0776000000000001</v>
      </c>
      <c r="D5335" s="3">
        <v>2.1552000000000002</v>
      </c>
      <c r="E5335" s="3">
        <v>3.2328000000000001</v>
      </c>
      <c r="F5335" s="3">
        <v>4.3104000000000005</v>
      </c>
      <c r="G5335" s="3">
        <v>5.3879999999999999</v>
      </c>
      <c r="H5335" s="3">
        <v>6.4656000000000002</v>
      </c>
      <c r="I5335" s="3">
        <v>7.5432000000000006</v>
      </c>
      <c r="J5335" s="3">
        <v>8.6208000000000009</v>
      </c>
      <c r="K5335" s="3">
        <v>9.6983999999999995</v>
      </c>
      <c r="L5335" s="3">
        <v>10.776</v>
      </c>
    </row>
    <row r="5336" spans="1:12" ht="63.75">
      <c r="A5336" s="2">
        <f t="shared" si="147"/>
        <v>37830</v>
      </c>
      <c r="B5336" s="49" t="s">
        <v>3710</v>
      </c>
      <c r="C5336" s="3">
        <v>6.0000000000000006E-4</v>
      </c>
      <c r="D5336" s="3">
        <v>1.2000000000000001E-3</v>
      </c>
      <c r="E5336" s="3">
        <v>1.8000000000000002E-3</v>
      </c>
      <c r="F5336" s="3">
        <v>2.4000000000000002E-3</v>
      </c>
      <c r="G5336" s="3">
        <v>3.0000000000000001E-3</v>
      </c>
      <c r="H5336" s="3">
        <v>3.6000000000000003E-3</v>
      </c>
      <c r="I5336" s="3">
        <v>4.1999999999999997E-3</v>
      </c>
      <c r="J5336" s="3">
        <v>4.8000000000000004E-3</v>
      </c>
      <c r="K5336" s="3">
        <v>5.4000000000000003E-3</v>
      </c>
      <c r="L5336" s="3">
        <v>6.0000000000000001E-3</v>
      </c>
    </row>
    <row r="5337" spans="1:12" ht="51">
      <c r="A5337" s="2">
        <f t="shared" si="147"/>
        <v>37831</v>
      </c>
      <c r="B5337" s="49" t="s">
        <v>3711</v>
      </c>
      <c r="C5337" s="3">
        <v>0.61680000000000001</v>
      </c>
      <c r="D5337" s="3">
        <v>1.2336</v>
      </c>
      <c r="E5337" s="3">
        <v>1.8504</v>
      </c>
      <c r="F5337" s="3">
        <v>2.4672000000000001</v>
      </c>
      <c r="G5337" s="3">
        <v>3.0840000000000001</v>
      </c>
      <c r="H5337" s="3">
        <v>3.7008000000000001</v>
      </c>
      <c r="I5337" s="3">
        <v>4.3176000000000005</v>
      </c>
      <c r="J5337" s="3">
        <v>4.9344000000000001</v>
      </c>
      <c r="K5337" s="3">
        <v>5.5511999999999997</v>
      </c>
      <c r="L5337" s="3">
        <v>6.1680000000000001</v>
      </c>
    </row>
    <row r="5338" spans="1:12" ht="51">
      <c r="A5338" s="2">
        <f t="shared" si="147"/>
        <v>37832</v>
      </c>
      <c r="B5338" s="49" t="s">
        <v>3712</v>
      </c>
      <c r="C5338" s="3">
        <v>0.05</v>
      </c>
      <c r="D5338" s="3">
        <v>0.1</v>
      </c>
      <c r="E5338" s="3">
        <v>0.15000000000000002</v>
      </c>
      <c r="F5338" s="3">
        <v>0.2</v>
      </c>
      <c r="G5338" s="3">
        <v>0.25</v>
      </c>
      <c r="H5338" s="3">
        <v>0.30000000000000004</v>
      </c>
      <c r="I5338" s="3">
        <v>0.35</v>
      </c>
      <c r="J5338" s="3">
        <v>0.4</v>
      </c>
      <c r="K5338" s="3">
        <v>0.44999999999999996</v>
      </c>
      <c r="L5338" s="3">
        <v>0.5</v>
      </c>
    </row>
    <row r="5339" spans="1:12" ht="51">
      <c r="A5339" s="2">
        <f t="shared" si="147"/>
        <v>37833</v>
      </c>
      <c r="B5339" s="49" t="s">
        <v>3713</v>
      </c>
      <c r="C5339" s="3">
        <v>0.16599999999999998</v>
      </c>
      <c r="D5339" s="3">
        <v>0.33199999999999996</v>
      </c>
      <c r="E5339" s="3">
        <v>0.49799999999999994</v>
      </c>
      <c r="F5339" s="3">
        <v>0.66399999999999992</v>
      </c>
      <c r="G5339" s="3">
        <v>0.83000000000000007</v>
      </c>
      <c r="H5339" s="3">
        <v>0.99599999999999989</v>
      </c>
      <c r="I5339" s="3">
        <v>1.1619999999999999</v>
      </c>
      <c r="J5339" s="3">
        <v>1.3279999999999998</v>
      </c>
      <c r="K5339" s="3">
        <v>1.494</v>
      </c>
      <c r="L5339" s="3">
        <v>1.6600000000000001</v>
      </c>
    </row>
    <row r="5340" spans="1:12" ht="51">
      <c r="A5340" s="2">
        <f t="shared" si="147"/>
        <v>37834</v>
      </c>
      <c r="B5340" s="49" t="s">
        <v>3714</v>
      </c>
      <c r="C5340" s="3">
        <v>1.2E-2</v>
      </c>
      <c r="D5340" s="3">
        <v>2.4E-2</v>
      </c>
      <c r="E5340" s="3">
        <v>3.6000000000000004E-2</v>
      </c>
      <c r="F5340" s="3">
        <v>4.8000000000000001E-2</v>
      </c>
      <c r="G5340" s="3">
        <v>0.06</v>
      </c>
      <c r="H5340" s="3">
        <v>7.2000000000000008E-2</v>
      </c>
      <c r="I5340" s="3">
        <v>8.4000000000000005E-2</v>
      </c>
      <c r="J5340" s="3">
        <v>9.6000000000000002E-2</v>
      </c>
      <c r="K5340" s="3">
        <v>0.10800000000000001</v>
      </c>
      <c r="L5340" s="3">
        <v>0.12</v>
      </c>
    </row>
    <row r="5341" spans="1:12" ht="38.25">
      <c r="A5341" s="2">
        <f t="shared" si="147"/>
        <v>37835</v>
      </c>
      <c r="B5341" s="49" t="s">
        <v>3715</v>
      </c>
      <c r="C5341" s="3">
        <v>9.9999999999999985E-3</v>
      </c>
      <c r="D5341" s="3">
        <v>1.9999999999999997E-2</v>
      </c>
      <c r="E5341" s="3">
        <v>2.9999999999999995E-2</v>
      </c>
      <c r="F5341" s="3">
        <v>3.9999999999999994E-2</v>
      </c>
      <c r="G5341" s="3">
        <v>0.05</v>
      </c>
      <c r="H5341" s="3">
        <v>5.9999999999999991E-2</v>
      </c>
      <c r="I5341" s="3">
        <v>6.9999999999999993E-2</v>
      </c>
      <c r="J5341" s="3">
        <v>7.9999999999999988E-2</v>
      </c>
      <c r="K5341" s="3">
        <v>0.09</v>
      </c>
      <c r="L5341" s="3">
        <v>0.1</v>
      </c>
    </row>
    <row r="5342" spans="1:12" ht="25.5">
      <c r="A5342" s="2">
        <f t="shared" si="147"/>
        <v>37836</v>
      </c>
      <c r="B5342" s="49" t="s">
        <v>3716</v>
      </c>
      <c r="C5342" s="3">
        <v>4.9500000000000002E-2</v>
      </c>
      <c r="D5342" s="3">
        <v>9.9000000000000005E-2</v>
      </c>
      <c r="E5342" s="3">
        <v>0.14850000000000002</v>
      </c>
      <c r="F5342" s="3">
        <v>0.19800000000000001</v>
      </c>
      <c r="G5342" s="3">
        <v>0.2475</v>
      </c>
      <c r="H5342" s="3">
        <v>0.29700000000000004</v>
      </c>
      <c r="I5342" s="3">
        <v>0.34650000000000003</v>
      </c>
      <c r="J5342" s="3">
        <v>0.39600000000000002</v>
      </c>
      <c r="K5342" s="3">
        <v>0.44550000000000006</v>
      </c>
      <c r="L5342" s="3">
        <v>0.495</v>
      </c>
    </row>
    <row r="5343" spans="1:12" ht="25.5">
      <c r="A5343" s="2">
        <f t="shared" si="147"/>
        <v>37837</v>
      </c>
      <c r="B5343" s="49" t="s">
        <v>3716</v>
      </c>
      <c r="C5343" s="3">
        <v>1.6999999999999998E-2</v>
      </c>
      <c r="D5343" s="3">
        <v>3.3999999999999996E-2</v>
      </c>
      <c r="E5343" s="3">
        <v>5.099999999999999E-2</v>
      </c>
      <c r="F5343" s="3">
        <v>6.7999999999999991E-2</v>
      </c>
      <c r="G5343" s="3">
        <v>8.4999999999999992E-2</v>
      </c>
      <c r="H5343" s="3">
        <v>0.10199999999999998</v>
      </c>
      <c r="I5343" s="3">
        <v>0.11899999999999999</v>
      </c>
      <c r="J5343" s="3">
        <v>0.13599999999999998</v>
      </c>
      <c r="K5343" s="3">
        <v>0.153</v>
      </c>
      <c r="L5343" s="3">
        <v>0.16999999999999998</v>
      </c>
    </row>
    <row r="5344" spans="1:12" ht="25.5">
      <c r="A5344" s="2">
        <f t="shared" si="147"/>
        <v>37838</v>
      </c>
      <c r="B5344" s="49" t="s">
        <v>3717</v>
      </c>
      <c r="C5344" s="3">
        <v>2.9700000000000004E-2</v>
      </c>
      <c r="D5344" s="3">
        <v>5.9400000000000008E-2</v>
      </c>
      <c r="E5344" s="3">
        <v>8.9100000000000013E-2</v>
      </c>
      <c r="F5344" s="3">
        <v>0.11880000000000002</v>
      </c>
      <c r="G5344" s="3">
        <v>0.14850000000000002</v>
      </c>
      <c r="H5344" s="3">
        <v>0.17820000000000003</v>
      </c>
      <c r="I5344" s="3">
        <v>0.2079</v>
      </c>
      <c r="J5344" s="3">
        <v>0.23760000000000003</v>
      </c>
      <c r="K5344" s="3">
        <v>0.26730000000000004</v>
      </c>
      <c r="L5344" s="3">
        <v>0.29700000000000004</v>
      </c>
    </row>
    <row r="5345" spans="1:12" ht="25.5">
      <c r="A5345" s="2">
        <f t="shared" si="147"/>
        <v>37839</v>
      </c>
      <c r="B5345" s="49" t="s">
        <v>3718</v>
      </c>
      <c r="C5345" s="3">
        <v>3.1799999999999997E-3</v>
      </c>
      <c r="D5345" s="3">
        <v>6.3599999999999993E-3</v>
      </c>
      <c r="E5345" s="3">
        <v>9.5399999999999999E-3</v>
      </c>
      <c r="F5345" s="3">
        <v>1.2719999999999999E-2</v>
      </c>
      <c r="G5345" s="3">
        <v>1.5900000000000001E-2</v>
      </c>
      <c r="H5345" s="3">
        <v>1.908E-2</v>
      </c>
      <c r="I5345" s="3">
        <v>2.2259999999999999E-2</v>
      </c>
      <c r="J5345" s="3">
        <v>2.5439999999999997E-2</v>
      </c>
      <c r="K5345" s="3">
        <v>2.862E-2</v>
      </c>
      <c r="L5345" s="3">
        <v>3.1800000000000002E-2</v>
      </c>
    </row>
    <row r="5346" spans="1:12" ht="25.5">
      <c r="A5346" s="2">
        <f t="shared" si="147"/>
        <v>37840</v>
      </c>
      <c r="B5346" s="49" t="s">
        <v>3719</v>
      </c>
      <c r="C5346" s="3">
        <v>6.8999999999999999E-3</v>
      </c>
      <c r="D5346" s="3">
        <v>1.38E-2</v>
      </c>
      <c r="E5346" s="3">
        <v>2.07E-2</v>
      </c>
      <c r="F5346" s="3">
        <v>2.76E-2</v>
      </c>
      <c r="G5346" s="3">
        <v>3.4500000000000003E-2</v>
      </c>
      <c r="H5346" s="3">
        <v>4.1399999999999999E-2</v>
      </c>
      <c r="I5346" s="3">
        <v>4.8299999999999996E-2</v>
      </c>
      <c r="J5346" s="3">
        <v>5.5199999999999999E-2</v>
      </c>
      <c r="K5346" s="3">
        <v>6.2100000000000002E-2</v>
      </c>
      <c r="L5346" s="3">
        <v>6.9000000000000006E-2</v>
      </c>
    </row>
    <row r="5347" spans="1:12" ht="25.5">
      <c r="A5347" s="2">
        <f t="shared" si="147"/>
        <v>37841</v>
      </c>
      <c r="B5347" s="49" t="s">
        <v>3720</v>
      </c>
      <c r="C5347" s="3">
        <v>7.7000000000000002E-3</v>
      </c>
      <c r="D5347" s="3">
        <v>1.54E-2</v>
      </c>
      <c r="E5347" s="3">
        <v>2.3100000000000002E-2</v>
      </c>
      <c r="F5347" s="3">
        <v>3.0800000000000001E-2</v>
      </c>
      <c r="G5347" s="3">
        <v>3.85E-2</v>
      </c>
      <c r="H5347" s="3">
        <v>4.6200000000000005E-2</v>
      </c>
      <c r="I5347" s="3">
        <v>5.3899999999999997E-2</v>
      </c>
      <c r="J5347" s="3">
        <v>6.1600000000000002E-2</v>
      </c>
      <c r="K5347" s="3">
        <v>6.93E-2</v>
      </c>
      <c r="L5347" s="3">
        <v>7.6999999999999999E-2</v>
      </c>
    </row>
    <row r="5348" spans="1:12" ht="25.5">
      <c r="A5348" s="2">
        <f t="shared" si="147"/>
        <v>37842</v>
      </c>
      <c r="B5348" s="49" t="s">
        <v>3721</v>
      </c>
      <c r="C5348" s="3">
        <v>3.6999999999999994E-4</v>
      </c>
      <c r="D5348" s="3">
        <v>7.3999999999999988E-4</v>
      </c>
      <c r="E5348" s="3">
        <v>1.1099999999999999E-3</v>
      </c>
      <c r="F5348" s="3">
        <v>1.4799999999999998E-3</v>
      </c>
      <c r="G5348" s="3">
        <v>1.8499999999999999E-3</v>
      </c>
      <c r="H5348" s="3">
        <v>2.2199999999999998E-3</v>
      </c>
      <c r="I5348" s="3">
        <v>2.5899999999999994E-3</v>
      </c>
      <c r="J5348" s="3">
        <v>2.9599999999999995E-3</v>
      </c>
      <c r="K5348" s="3">
        <v>3.3299999999999996E-3</v>
      </c>
      <c r="L5348" s="3">
        <v>3.6999999999999997E-3</v>
      </c>
    </row>
    <row r="5349" spans="1:12" ht="25.5">
      <c r="A5349" s="2">
        <f t="shared" si="147"/>
        <v>37843</v>
      </c>
      <c r="B5349" s="49" t="s">
        <v>3722</v>
      </c>
      <c r="C5349" s="3">
        <v>7.5999999999999991E-3</v>
      </c>
      <c r="D5349" s="3">
        <v>1.5199999999999998E-2</v>
      </c>
      <c r="E5349" s="3">
        <v>2.2799999999999997E-2</v>
      </c>
      <c r="F5349" s="3">
        <v>3.0399999999999996E-2</v>
      </c>
      <c r="G5349" s="3">
        <v>3.7999999999999999E-2</v>
      </c>
      <c r="H5349" s="3">
        <v>4.5599999999999995E-2</v>
      </c>
      <c r="I5349" s="3">
        <v>5.3199999999999997E-2</v>
      </c>
      <c r="J5349" s="3">
        <v>6.0799999999999993E-2</v>
      </c>
      <c r="K5349" s="3">
        <v>6.8399999999999989E-2</v>
      </c>
      <c r="L5349" s="3">
        <v>7.5999999999999998E-2</v>
      </c>
    </row>
    <row r="5350" spans="1:12" ht="25.5">
      <c r="A5350" s="2">
        <f t="shared" si="147"/>
        <v>37844</v>
      </c>
      <c r="B5350" s="49" t="s">
        <v>3723</v>
      </c>
      <c r="C5350" s="3">
        <v>1.4999999999999999E-2</v>
      </c>
      <c r="D5350" s="3">
        <v>0.03</v>
      </c>
      <c r="E5350" s="3">
        <v>4.4999999999999998E-2</v>
      </c>
      <c r="F5350" s="3">
        <v>0.06</v>
      </c>
      <c r="G5350" s="3">
        <v>7.5000000000000011E-2</v>
      </c>
      <c r="H5350" s="3">
        <v>0.09</v>
      </c>
      <c r="I5350" s="3">
        <v>0.10500000000000001</v>
      </c>
      <c r="J5350" s="3">
        <v>0.12</v>
      </c>
      <c r="K5350" s="3">
        <v>0.13500000000000001</v>
      </c>
      <c r="L5350" s="3">
        <v>0.15000000000000002</v>
      </c>
    </row>
    <row r="5351" spans="1:12" ht="25.5">
      <c r="A5351" s="2">
        <f t="shared" si="147"/>
        <v>37845</v>
      </c>
      <c r="B5351" s="49" t="s">
        <v>3724</v>
      </c>
      <c r="C5351" s="3">
        <v>2.1999999999999999E-2</v>
      </c>
      <c r="D5351" s="3">
        <v>4.3999999999999997E-2</v>
      </c>
      <c r="E5351" s="3">
        <v>6.6000000000000003E-2</v>
      </c>
      <c r="F5351" s="3">
        <v>8.7999999999999995E-2</v>
      </c>
      <c r="G5351" s="3">
        <v>0.11</v>
      </c>
      <c r="H5351" s="3">
        <v>0.13200000000000001</v>
      </c>
      <c r="I5351" s="3">
        <v>0.154</v>
      </c>
      <c r="J5351" s="3">
        <v>0.17599999999999999</v>
      </c>
      <c r="K5351" s="3">
        <v>0.19800000000000001</v>
      </c>
      <c r="L5351" s="3">
        <v>0.22</v>
      </c>
    </row>
    <row r="5352" spans="1:12" ht="25.5">
      <c r="A5352" s="2">
        <f t="shared" si="147"/>
        <v>37846</v>
      </c>
      <c r="B5352" s="49" t="s">
        <v>3725</v>
      </c>
      <c r="C5352" s="3">
        <v>1.3999999999999999E-2</v>
      </c>
      <c r="D5352" s="3">
        <v>2.7999999999999997E-2</v>
      </c>
      <c r="E5352" s="3">
        <v>4.1999999999999996E-2</v>
      </c>
      <c r="F5352" s="3">
        <v>5.5999999999999994E-2</v>
      </c>
      <c r="G5352" s="3">
        <v>6.9999999999999993E-2</v>
      </c>
      <c r="H5352" s="3">
        <v>8.3999999999999991E-2</v>
      </c>
      <c r="I5352" s="3">
        <v>9.799999999999999E-2</v>
      </c>
      <c r="J5352" s="3">
        <v>0.11199999999999999</v>
      </c>
      <c r="K5352" s="3">
        <v>0.126</v>
      </c>
      <c r="L5352" s="3">
        <v>0.13999999999999999</v>
      </c>
    </row>
    <row r="5353" spans="1:12" ht="25.5">
      <c r="A5353" s="2">
        <f t="shared" si="147"/>
        <v>37847</v>
      </c>
      <c r="B5353" s="49" t="s">
        <v>3726</v>
      </c>
      <c r="C5353" s="3">
        <v>1E-4</v>
      </c>
      <c r="D5353" s="3">
        <v>2.0000000000000001E-4</v>
      </c>
      <c r="E5353" s="3">
        <v>3.0000000000000003E-4</v>
      </c>
      <c r="F5353" s="3">
        <v>4.0000000000000002E-4</v>
      </c>
      <c r="G5353" s="3">
        <v>5.0000000000000001E-4</v>
      </c>
      <c r="H5353" s="3">
        <v>6.0000000000000006E-4</v>
      </c>
      <c r="I5353" s="3">
        <v>6.9999999999999999E-4</v>
      </c>
      <c r="J5353" s="3">
        <v>8.0000000000000004E-4</v>
      </c>
      <c r="K5353" s="3">
        <v>9.0000000000000008E-4</v>
      </c>
      <c r="L5353" s="3">
        <v>1E-3</v>
      </c>
    </row>
    <row r="5354" spans="1:12" ht="25.5">
      <c r="A5354" s="2">
        <f t="shared" si="147"/>
        <v>37848</v>
      </c>
      <c r="B5354" s="49" t="s">
        <v>3727</v>
      </c>
      <c r="C5354" s="3">
        <v>1.2999999999999999E-2</v>
      </c>
      <c r="D5354" s="3">
        <v>2.5999999999999999E-2</v>
      </c>
      <c r="E5354" s="3">
        <v>3.9E-2</v>
      </c>
      <c r="F5354" s="3">
        <v>5.1999999999999998E-2</v>
      </c>
      <c r="G5354" s="3">
        <v>6.5000000000000002E-2</v>
      </c>
      <c r="H5354" s="3">
        <v>7.8E-2</v>
      </c>
      <c r="I5354" s="3">
        <v>9.0999999999999998E-2</v>
      </c>
      <c r="J5354" s="3">
        <v>0.104</v>
      </c>
      <c r="K5354" s="3">
        <v>0.11699999999999999</v>
      </c>
      <c r="L5354" s="3">
        <v>0.13</v>
      </c>
    </row>
    <row r="5355" spans="1:12" ht="25.5">
      <c r="A5355" s="2">
        <f t="shared" si="147"/>
        <v>37849</v>
      </c>
      <c r="B5355" s="49" t="s">
        <v>3728</v>
      </c>
      <c r="C5355" s="3">
        <v>7.7000000000000002E-3</v>
      </c>
      <c r="D5355" s="3">
        <v>1.54E-2</v>
      </c>
      <c r="E5355" s="3">
        <v>2.3100000000000002E-2</v>
      </c>
      <c r="F5355" s="3">
        <v>3.0800000000000001E-2</v>
      </c>
      <c r="G5355" s="3">
        <v>3.85E-2</v>
      </c>
      <c r="H5355" s="3">
        <v>4.6200000000000005E-2</v>
      </c>
      <c r="I5355" s="3">
        <v>5.3899999999999997E-2</v>
      </c>
      <c r="J5355" s="3">
        <v>6.1600000000000002E-2</v>
      </c>
      <c r="K5355" s="3">
        <v>6.93E-2</v>
      </c>
      <c r="L5355" s="3">
        <v>7.6999999999999999E-2</v>
      </c>
    </row>
    <row r="5356" spans="1:12" ht="25.5">
      <c r="A5356" s="2">
        <f t="shared" si="147"/>
        <v>37850</v>
      </c>
      <c r="B5356" s="49" t="s">
        <v>3729</v>
      </c>
      <c r="C5356" s="3">
        <v>1.4999999999999999E-2</v>
      </c>
      <c r="D5356" s="3">
        <v>0.03</v>
      </c>
      <c r="E5356" s="3">
        <v>4.4999999999999998E-2</v>
      </c>
      <c r="F5356" s="3">
        <v>0.06</v>
      </c>
      <c r="G5356" s="3">
        <v>7.5000000000000011E-2</v>
      </c>
      <c r="H5356" s="3">
        <v>0.09</v>
      </c>
      <c r="I5356" s="3">
        <v>0.10500000000000001</v>
      </c>
      <c r="J5356" s="3">
        <v>0.12</v>
      </c>
      <c r="K5356" s="3">
        <v>0.13500000000000001</v>
      </c>
      <c r="L5356" s="3">
        <v>0.15000000000000002</v>
      </c>
    </row>
    <row r="5357" spans="1:12" ht="38.25">
      <c r="A5357" s="2">
        <f t="shared" si="147"/>
        <v>37851</v>
      </c>
      <c r="B5357" s="49" t="s">
        <v>3730</v>
      </c>
      <c r="C5357" s="3">
        <v>1.2999999999999999E-2</v>
      </c>
      <c r="D5357" s="3">
        <v>2.5999999999999999E-2</v>
      </c>
      <c r="E5357" s="3">
        <v>3.9E-2</v>
      </c>
      <c r="F5357" s="3">
        <v>5.1999999999999998E-2</v>
      </c>
      <c r="G5357" s="3">
        <v>6.5000000000000002E-2</v>
      </c>
      <c r="H5357" s="3">
        <v>7.8E-2</v>
      </c>
      <c r="I5357" s="3">
        <v>9.0999999999999998E-2</v>
      </c>
      <c r="J5357" s="3">
        <v>0.104</v>
      </c>
      <c r="K5357" s="3">
        <v>0.11699999999999999</v>
      </c>
      <c r="L5357" s="3">
        <v>0.13</v>
      </c>
    </row>
    <row r="5358" spans="1:12" ht="25.5">
      <c r="A5358" s="2">
        <f t="shared" si="147"/>
        <v>37852</v>
      </c>
      <c r="B5358" s="49" t="s">
        <v>3731</v>
      </c>
      <c r="C5358" s="3">
        <v>2.18E-2</v>
      </c>
      <c r="D5358" s="3">
        <v>4.36E-2</v>
      </c>
      <c r="E5358" s="3">
        <v>6.54E-2</v>
      </c>
      <c r="F5358" s="3">
        <v>8.72E-2</v>
      </c>
      <c r="G5358" s="3">
        <v>0.10900000000000001</v>
      </c>
      <c r="H5358" s="3">
        <v>0.1308</v>
      </c>
      <c r="I5358" s="3">
        <v>0.15260000000000001</v>
      </c>
      <c r="J5358" s="3">
        <v>0.1744</v>
      </c>
      <c r="K5358" s="3">
        <v>0.19619999999999999</v>
      </c>
      <c r="L5358" s="3">
        <v>0.21800000000000003</v>
      </c>
    </row>
    <row r="5359" spans="1:12" ht="25.5">
      <c r="A5359" s="2">
        <f t="shared" si="147"/>
        <v>37853</v>
      </c>
      <c r="B5359" s="49" t="s">
        <v>3732</v>
      </c>
      <c r="C5359" s="3">
        <v>9.9999999999999985E-3</v>
      </c>
      <c r="D5359" s="3">
        <v>1.9999999999999997E-2</v>
      </c>
      <c r="E5359" s="3">
        <v>2.9999999999999995E-2</v>
      </c>
      <c r="F5359" s="3">
        <v>3.9999999999999994E-2</v>
      </c>
      <c r="G5359" s="3">
        <v>0.05</v>
      </c>
      <c r="H5359" s="3">
        <v>5.9999999999999991E-2</v>
      </c>
      <c r="I5359" s="3">
        <v>6.9999999999999993E-2</v>
      </c>
      <c r="J5359" s="3">
        <v>7.9999999999999988E-2</v>
      </c>
      <c r="K5359" s="3">
        <v>0.09</v>
      </c>
      <c r="L5359" s="3">
        <v>0.1</v>
      </c>
    </row>
    <row r="5360" spans="1:12" ht="25.5">
      <c r="A5360" s="2">
        <f t="shared" si="147"/>
        <v>37854</v>
      </c>
      <c r="B5360" s="49" t="s">
        <v>3733</v>
      </c>
      <c r="C5360" s="3">
        <v>1E-4</v>
      </c>
      <c r="D5360" s="3">
        <v>2.0000000000000001E-4</v>
      </c>
      <c r="E5360" s="3">
        <v>3.0000000000000003E-4</v>
      </c>
      <c r="F5360" s="3">
        <v>4.0000000000000002E-4</v>
      </c>
      <c r="G5360" s="3">
        <v>5.0000000000000001E-4</v>
      </c>
      <c r="H5360" s="3">
        <v>6.0000000000000006E-4</v>
      </c>
      <c r="I5360" s="3">
        <v>6.9999999999999999E-4</v>
      </c>
      <c r="J5360" s="3">
        <v>8.0000000000000004E-4</v>
      </c>
      <c r="K5360" s="3">
        <v>9.0000000000000008E-4</v>
      </c>
      <c r="L5360" s="3">
        <v>1E-3</v>
      </c>
    </row>
    <row r="5361" spans="1:12" ht="25.5">
      <c r="A5361" s="2">
        <f t="shared" si="147"/>
        <v>37855</v>
      </c>
      <c r="B5361" s="49" t="s">
        <v>3734</v>
      </c>
      <c r="C5361" s="3">
        <v>1.525E-2</v>
      </c>
      <c r="D5361" s="3">
        <v>3.0499999999999999E-2</v>
      </c>
      <c r="E5361" s="3">
        <v>4.5749999999999999E-2</v>
      </c>
      <c r="F5361" s="3">
        <v>6.0999999999999999E-2</v>
      </c>
      <c r="G5361" s="3">
        <v>7.6249999999999984E-2</v>
      </c>
      <c r="H5361" s="3">
        <v>9.1499999999999998E-2</v>
      </c>
      <c r="I5361" s="3">
        <v>0.10674999999999998</v>
      </c>
      <c r="J5361" s="3">
        <v>0.122</v>
      </c>
      <c r="K5361" s="3">
        <v>0.13724999999999998</v>
      </c>
      <c r="L5361" s="3">
        <v>0.15249999999999997</v>
      </c>
    </row>
    <row r="5362" spans="1:12" ht="38.25">
      <c r="A5362" s="2">
        <f t="shared" si="147"/>
        <v>37856</v>
      </c>
      <c r="B5362" s="49" t="s">
        <v>3735</v>
      </c>
      <c r="C5362" s="3">
        <v>9.9999999999999985E-3</v>
      </c>
      <c r="D5362" s="3">
        <v>1.9999999999999997E-2</v>
      </c>
      <c r="E5362" s="3">
        <v>2.9999999999999995E-2</v>
      </c>
      <c r="F5362" s="3">
        <v>3.9999999999999994E-2</v>
      </c>
      <c r="G5362" s="3">
        <v>0.05</v>
      </c>
      <c r="H5362" s="3">
        <v>5.9999999999999991E-2</v>
      </c>
      <c r="I5362" s="3">
        <v>6.9999999999999993E-2</v>
      </c>
      <c r="J5362" s="3">
        <v>7.9999999999999988E-2</v>
      </c>
      <c r="K5362" s="3">
        <v>0.09</v>
      </c>
      <c r="L5362" s="3">
        <v>0.1</v>
      </c>
    </row>
    <row r="5363" spans="1:12" ht="38.25">
      <c r="A5363" s="2">
        <f t="shared" si="147"/>
        <v>37857</v>
      </c>
      <c r="B5363" s="49" t="s">
        <v>3736</v>
      </c>
      <c r="C5363" s="3">
        <v>1E-3</v>
      </c>
      <c r="D5363" s="3">
        <v>2E-3</v>
      </c>
      <c r="E5363" s="3">
        <v>3.0000000000000001E-3</v>
      </c>
      <c r="F5363" s="3">
        <v>4.0000000000000001E-3</v>
      </c>
      <c r="G5363" s="3">
        <v>5.000000000000001E-3</v>
      </c>
      <c r="H5363" s="3">
        <v>6.0000000000000001E-3</v>
      </c>
      <c r="I5363" s="3">
        <v>7.000000000000001E-3</v>
      </c>
      <c r="J5363" s="3">
        <v>8.0000000000000002E-3</v>
      </c>
      <c r="K5363" s="3">
        <v>9.0000000000000011E-3</v>
      </c>
      <c r="L5363" s="3">
        <v>0.01</v>
      </c>
    </row>
    <row r="5364" spans="1:12" ht="51">
      <c r="A5364" s="2">
        <f t="shared" si="147"/>
        <v>37858</v>
      </c>
      <c r="B5364" s="49" t="s">
        <v>3737</v>
      </c>
      <c r="C5364" s="3">
        <v>2.5999999999999999E-2</v>
      </c>
      <c r="D5364" s="3">
        <v>5.1999999999999998E-2</v>
      </c>
      <c r="E5364" s="3">
        <v>7.8E-2</v>
      </c>
      <c r="F5364" s="3">
        <v>0.104</v>
      </c>
      <c r="G5364" s="3">
        <v>0.13</v>
      </c>
      <c r="H5364" s="3">
        <v>0.156</v>
      </c>
      <c r="I5364" s="3">
        <v>0.182</v>
      </c>
      <c r="J5364" s="3">
        <v>0.20799999999999999</v>
      </c>
      <c r="K5364" s="3">
        <v>0.23399999999999999</v>
      </c>
      <c r="L5364" s="3">
        <v>0.26</v>
      </c>
    </row>
    <row r="5365" spans="1:12" ht="25.5">
      <c r="A5365" s="2">
        <f t="shared" si="147"/>
        <v>37859</v>
      </c>
      <c r="B5365" s="49" t="s">
        <v>3738</v>
      </c>
      <c r="C5365" s="3">
        <v>6.4999999999999997E-3</v>
      </c>
      <c r="D5365" s="3">
        <v>1.2999999999999999E-2</v>
      </c>
      <c r="E5365" s="3">
        <v>1.95E-2</v>
      </c>
      <c r="F5365" s="3">
        <v>2.5999999999999999E-2</v>
      </c>
      <c r="G5365" s="3">
        <v>3.2500000000000001E-2</v>
      </c>
      <c r="H5365" s="3">
        <v>3.9E-2</v>
      </c>
      <c r="I5365" s="3">
        <v>4.5499999999999999E-2</v>
      </c>
      <c r="J5365" s="3">
        <v>5.1999999999999998E-2</v>
      </c>
      <c r="K5365" s="3">
        <v>5.8499999999999996E-2</v>
      </c>
      <c r="L5365" s="3">
        <v>6.5000000000000002E-2</v>
      </c>
    </row>
    <row r="5366" spans="1:12" ht="25.5">
      <c r="A5366" s="2">
        <f t="shared" si="147"/>
        <v>37860</v>
      </c>
      <c r="B5366" s="49" t="s">
        <v>3739</v>
      </c>
      <c r="C5366" s="3">
        <v>1.2700000000000001E-2</v>
      </c>
      <c r="D5366" s="3">
        <v>2.5400000000000002E-2</v>
      </c>
      <c r="E5366" s="3">
        <v>3.8100000000000002E-2</v>
      </c>
      <c r="F5366" s="3">
        <v>5.0800000000000005E-2</v>
      </c>
      <c r="G5366" s="3">
        <v>6.3500000000000001E-2</v>
      </c>
      <c r="H5366" s="3">
        <v>7.6200000000000004E-2</v>
      </c>
      <c r="I5366" s="3">
        <v>8.8900000000000007E-2</v>
      </c>
      <c r="J5366" s="3">
        <v>0.10160000000000001</v>
      </c>
      <c r="K5366" s="3">
        <v>0.11430000000000001</v>
      </c>
      <c r="L5366" s="3">
        <v>0.127</v>
      </c>
    </row>
    <row r="5367" spans="1:12" ht="25.5">
      <c r="A5367" s="2">
        <f t="shared" si="147"/>
        <v>37861</v>
      </c>
      <c r="B5367" s="49" t="s">
        <v>3740</v>
      </c>
      <c r="C5367" s="3">
        <v>7.3999999999999996E-2</v>
      </c>
      <c r="D5367" s="3">
        <v>0.14799999999999999</v>
      </c>
      <c r="E5367" s="3">
        <v>0.22199999999999998</v>
      </c>
      <c r="F5367" s="3">
        <v>0.29599999999999999</v>
      </c>
      <c r="G5367" s="3">
        <v>0.37</v>
      </c>
      <c r="H5367" s="3">
        <v>0.44399999999999995</v>
      </c>
      <c r="I5367" s="3">
        <v>0.51800000000000002</v>
      </c>
      <c r="J5367" s="3">
        <v>0.59199999999999997</v>
      </c>
      <c r="K5367" s="3">
        <v>0.66600000000000004</v>
      </c>
      <c r="L5367" s="3">
        <v>0.74</v>
      </c>
    </row>
    <row r="5368" spans="1:12" ht="51">
      <c r="A5368" s="2">
        <f t="shared" si="147"/>
        <v>37862</v>
      </c>
      <c r="B5368" s="49" t="s">
        <v>3741</v>
      </c>
      <c r="C5368" s="3">
        <v>1.8999999999999998E-3</v>
      </c>
      <c r="D5368" s="3">
        <v>3.7999999999999996E-3</v>
      </c>
      <c r="E5368" s="3">
        <v>5.6999999999999993E-3</v>
      </c>
      <c r="F5368" s="3">
        <v>7.5999999999999991E-3</v>
      </c>
      <c r="G5368" s="3">
        <v>9.4999999999999998E-3</v>
      </c>
      <c r="H5368" s="3">
        <v>1.1399999999999999E-2</v>
      </c>
      <c r="I5368" s="3">
        <v>1.3299999999999999E-2</v>
      </c>
      <c r="J5368" s="3">
        <v>1.5199999999999998E-2</v>
      </c>
      <c r="K5368" s="3">
        <v>1.7099999999999997E-2</v>
      </c>
      <c r="L5368" s="3">
        <v>1.9E-2</v>
      </c>
    </row>
    <row r="5369" spans="1:12" ht="38.25">
      <c r="A5369" s="2">
        <f t="shared" si="147"/>
        <v>37863</v>
      </c>
      <c r="B5369" s="49" t="s">
        <v>3742</v>
      </c>
      <c r="C5369" s="3">
        <v>2.4999999999999996E-3</v>
      </c>
      <c r="D5369" s="3">
        <v>4.9999999999999992E-3</v>
      </c>
      <c r="E5369" s="3">
        <v>7.4999999999999989E-3</v>
      </c>
      <c r="F5369" s="3">
        <v>9.9999999999999985E-3</v>
      </c>
      <c r="G5369" s="3">
        <v>1.2500000000000001E-2</v>
      </c>
      <c r="H5369" s="3">
        <v>1.4999999999999998E-2</v>
      </c>
      <c r="I5369" s="3">
        <v>1.7499999999999998E-2</v>
      </c>
      <c r="J5369" s="3">
        <v>1.9999999999999997E-2</v>
      </c>
      <c r="K5369" s="3">
        <v>2.2499999999999999E-2</v>
      </c>
      <c r="L5369" s="3">
        <v>2.5000000000000001E-2</v>
      </c>
    </row>
    <row r="5370" spans="1:12" ht="38.25">
      <c r="A5370" s="2">
        <f t="shared" si="147"/>
        <v>37864</v>
      </c>
      <c r="B5370" s="49" t="s">
        <v>3743</v>
      </c>
      <c r="C5370" s="3">
        <v>6.0000000000000001E-3</v>
      </c>
      <c r="D5370" s="3">
        <v>1.2E-2</v>
      </c>
      <c r="E5370" s="3">
        <v>1.8000000000000002E-2</v>
      </c>
      <c r="F5370" s="3">
        <v>2.4E-2</v>
      </c>
      <c r="G5370" s="3">
        <v>0.03</v>
      </c>
      <c r="H5370" s="3">
        <v>3.6000000000000004E-2</v>
      </c>
      <c r="I5370" s="3">
        <v>4.2000000000000003E-2</v>
      </c>
      <c r="J5370" s="3">
        <v>4.8000000000000001E-2</v>
      </c>
      <c r="K5370" s="3">
        <v>5.4000000000000006E-2</v>
      </c>
      <c r="L5370" s="3">
        <v>0.06</v>
      </c>
    </row>
    <row r="5371" spans="1:12" ht="25.5">
      <c r="A5371" s="2">
        <f t="shared" si="147"/>
        <v>37865</v>
      </c>
      <c r="B5371" s="49" t="s">
        <v>3744</v>
      </c>
      <c r="C5371" s="3">
        <v>4.9999999999999992E-3</v>
      </c>
      <c r="D5371" s="3">
        <v>9.9999999999999985E-3</v>
      </c>
      <c r="E5371" s="3">
        <v>1.4999999999999998E-2</v>
      </c>
      <c r="F5371" s="3">
        <v>1.9999999999999997E-2</v>
      </c>
      <c r="G5371" s="3">
        <v>2.5000000000000001E-2</v>
      </c>
      <c r="H5371" s="3">
        <v>2.9999999999999995E-2</v>
      </c>
      <c r="I5371" s="3">
        <v>3.4999999999999996E-2</v>
      </c>
      <c r="J5371" s="3">
        <v>3.9999999999999994E-2</v>
      </c>
      <c r="K5371" s="3">
        <v>4.4999999999999998E-2</v>
      </c>
      <c r="L5371" s="3">
        <v>0.05</v>
      </c>
    </row>
    <row r="5372" spans="1:12" ht="51">
      <c r="A5372" s="2">
        <f t="shared" si="147"/>
        <v>37866</v>
      </c>
      <c r="B5372" s="49" t="s">
        <v>3745</v>
      </c>
      <c r="C5372" s="3">
        <v>7.2999999999999995E-2</v>
      </c>
      <c r="D5372" s="3">
        <v>0.14599999999999999</v>
      </c>
      <c r="E5372" s="3">
        <v>0.21899999999999997</v>
      </c>
      <c r="F5372" s="3">
        <v>0.29199999999999998</v>
      </c>
      <c r="G5372" s="3">
        <v>0.36499999999999999</v>
      </c>
      <c r="H5372" s="3">
        <v>0.43799999999999994</v>
      </c>
      <c r="I5372" s="3">
        <v>0.51100000000000001</v>
      </c>
      <c r="J5372" s="3">
        <v>0.58399999999999996</v>
      </c>
      <c r="K5372" s="3">
        <v>0.65699999999999992</v>
      </c>
      <c r="L5372" s="3">
        <v>0.73</v>
      </c>
    </row>
    <row r="5373" spans="1:12" ht="25.5">
      <c r="A5373" s="2">
        <f t="shared" si="147"/>
        <v>37867</v>
      </c>
      <c r="B5373" s="49" t="s">
        <v>3746</v>
      </c>
      <c r="C5373" s="3">
        <v>3.6000000000000004E-2</v>
      </c>
      <c r="D5373" s="3">
        <v>7.2000000000000008E-2</v>
      </c>
      <c r="E5373" s="3">
        <v>0.10800000000000001</v>
      </c>
      <c r="F5373" s="3">
        <v>0.14400000000000002</v>
      </c>
      <c r="G5373" s="3">
        <v>0.18</v>
      </c>
      <c r="H5373" s="3">
        <v>0.21600000000000003</v>
      </c>
      <c r="I5373" s="3">
        <v>0.252</v>
      </c>
      <c r="J5373" s="3">
        <v>0.28800000000000003</v>
      </c>
      <c r="K5373" s="3">
        <v>0.32400000000000001</v>
      </c>
      <c r="L5373" s="3">
        <v>0.36000000000000004</v>
      </c>
    </row>
    <row r="5374" spans="1:12" ht="38.25">
      <c r="A5374" s="2">
        <f t="shared" si="147"/>
        <v>37868</v>
      </c>
      <c r="B5374" s="49" t="s">
        <v>3747</v>
      </c>
      <c r="C5374" s="3">
        <v>1.3800000000000002E-3</v>
      </c>
      <c r="D5374" s="3">
        <v>2.7600000000000003E-3</v>
      </c>
      <c r="E5374" s="3">
        <v>4.1400000000000005E-3</v>
      </c>
      <c r="F5374" s="3">
        <v>5.5200000000000006E-3</v>
      </c>
      <c r="G5374" s="3">
        <v>6.9000000000000016E-3</v>
      </c>
      <c r="H5374" s="3">
        <v>8.2800000000000009E-3</v>
      </c>
      <c r="I5374" s="3">
        <v>9.6600000000000019E-3</v>
      </c>
      <c r="J5374" s="3">
        <v>1.1040000000000001E-2</v>
      </c>
      <c r="K5374" s="3">
        <v>1.242E-2</v>
      </c>
      <c r="L5374" s="3">
        <v>1.3800000000000003E-2</v>
      </c>
    </row>
    <row r="5375" spans="1:12" ht="38.25">
      <c r="A5375" s="2">
        <f t="shared" si="147"/>
        <v>37869</v>
      </c>
      <c r="B5375" s="49" t="s">
        <v>3748</v>
      </c>
      <c r="C5375" s="3">
        <v>0.13</v>
      </c>
      <c r="D5375" s="3">
        <v>0.26</v>
      </c>
      <c r="E5375" s="3">
        <v>0.39</v>
      </c>
      <c r="F5375" s="3">
        <v>0.52</v>
      </c>
      <c r="G5375" s="3">
        <v>0.65</v>
      </c>
      <c r="H5375" s="3">
        <v>0.78</v>
      </c>
      <c r="I5375" s="3">
        <v>0.91</v>
      </c>
      <c r="J5375" s="3">
        <v>1.04</v>
      </c>
      <c r="K5375" s="3">
        <v>1.17</v>
      </c>
      <c r="L5375" s="3">
        <v>1.3</v>
      </c>
    </row>
    <row r="5376" spans="1:12" ht="25.5">
      <c r="A5376" s="2">
        <f t="shared" si="147"/>
        <v>37870</v>
      </c>
      <c r="B5376" s="49" t="s">
        <v>3749</v>
      </c>
      <c r="C5376" s="3">
        <v>9.1600000000000015E-3</v>
      </c>
      <c r="D5376" s="3">
        <v>1.8320000000000003E-2</v>
      </c>
      <c r="E5376" s="3">
        <v>2.7480000000000004E-2</v>
      </c>
      <c r="F5376" s="3">
        <v>3.6640000000000006E-2</v>
      </c>
      <c r="G5376" s="3">
        <v>4.5800000000000007E-2</v>
      </c>
      <c r="H5376" s="3">
        <v>5.4960000000000009E-2</v>
      </c>
      <c r="I5376" s="3">
        <v>6.412000000000001E-2</v>
      </c>
      <c r="J5376" s="3">
        <v>7.3280000000000012E-2</v>
      </c>
      <c r="K5376" s="3">
        <v>8.2440000000000013E-2</v>
      </c>
      <c r="L5376" s="3">
        <v>9.1600000000000015E-2</v>
      </c>
    </row>
    <row r="5377" spans="1:12" ht="38.25">
      <c r="A5377" s="2">
        <f t="shared" si="147"/>
        <v>37871</v>
      </c>
      <c r="B5377" s="49" t="s">
        <v>3750</v>
      </c>
      <c r="C5377" s="3">
        <v>1.5E-3</v>
      </c>
      <c r="D5377" s="3">
        <v>3.0000000000000001E-3</v>
      </c>
      <c r="E5377" s="3">
        <v>4.5000000000000005E-3</v>
      </c>
      <c r="F5377" s="3">
        <v>6.0000000000000001E-3</v>
      </c>
      <c r="G5377" s="3">
        <v>7.4999999999999997E-3</v>
      </c>
      <c r="H5377" s="3">
        <v>9.0000000000000011E-3</v>
      </c>
      <c r="I5377" s="3">
        <v>1.0500000000000001E-2</v>
      </c>
      <c r="J5377" s="3">
        <v>1.2E-2</v>
      </c>
      <c r="K5377" s="3">
        <v>1.3500000000000002E-2</v>
      </c>
      <c r="L5377" s="3">
        <v>1.4999999999999999E-2</v>
      </c>
    </row>
    <row r="5378" spans="1:12" ht="25.5">
      <c r="A5378" s="2">
        <f t="shared" si="147"/>
        <v>37872</v>
      </c>
      <c r="B5378" s="49" t="s">
        <v>3751</v>
      </c>
      <c r="C5378" s="3">
        <v>4.9999999999999992E-3</v>
      </c>
      <c r="D5378" s="3">
        <v>9.9999999999999985E-3</v>
      </c>
      <c r="E5378" s="3">
        <v>1.4999999999999998E-2</v>
      </c>
      <c r="F5378" s="3">
        <v>1.9999999999999997E-2</v>
      </c>
      <c r="G5378" s="3">
        <v>2.5000000000000001E-2</v>
      </c>
      <c r="H5378" s="3">
        <v>2.9999999999999995E-2</v>
      </c>
      <c r="I5378" s="3">
        <v>3.4999999999999996E-2</v>
      </c>
      <c r="J5378" s="3">
        <v>3.9999999999999994E-2</v>
      </c>
      <c r="K5378" s="3">
        <v>4.4999999999999998E-2</v>
      </c>
      <c r="L5378" s="3">
        <v>0.05</v>
      </c>
    </row>
    <row r="5379" spans="1:12" ht="25.5">
      <c r="A5379" s="2">
        <f t="shared" si="147"/>
        <v>37873</v>
      </c>
      <c r="B5379" s="49" t="s">
        <v>3752</v>
      </c>
      <c r="C5379" s="3">
        <v>1.5E-3</v>
      </c>
      <c r="D5379" s="3">
        <v>3.0000000000000001E-3</v>
      </c>
      <c r="E5379" s="3">
        <v>4.5000000000000005E-3</v>
      </c>
      <c r="F5379" s="3">
        <v>6.0000000000000001E-3</v>
      </c>
      <c r="G5379" s="3">
        <v>7.4999999999999997E-3</v>
      </c>
      <c r="H5379" s="3">
        <v>9.0000000000000011E-3</v>
      </c>
      <c r="I5379" s="3">
        <v>1.0500000000000001E-2</v>
      </c>
      <c r="J5379" s="3">
        <v>1.2E-2</v>
      </c>
      <c r="K5379" s="3">
        <v>1.3500000000000002E-2</v>
      </c>
      <c r="L5379" s="3">
        <v>1.4999999999999999E-2</v>
      </c>
    </row>
    <row r="5380" spans="1:12" ht="38.25">
      <c r="A5380" s="2">
        <f t="shared" si="147"/>
        <v>37874</v>
      </c>
      <c r="B5380" s="49" t="s">
        <v>3753</v>
      </c>
      <c r="C5380" s="3">
        <v>3.0000000000000001E-3</v>
      </c>
      <c r="D5380" s="3">
        <v>6.0000000000000001E-3</v>
      </c>
      <c r="E5380" s="3">
        <v>9.0000000000000011E-3</v>
      </c>
      <c r="F5380" s="3">
        <v>1.2E-2</v>
      </c>
      <c r="G5380" s="3">
        <v>1.4999999999999999E-2</v>
      </c>
      <c r="H5380" s="3">
        <v>1.8000000000000002E-2</v>
      </c>
      <c r="I5380" s="3">
        <v>2.1000000000000001E-2</v>
      </c>
      <c r="J5380" s="3">
        <v>2.4E-2</v>
      </c>
      <c r="K5380" s="3">
        <v>2.7000000000000003E-2</v>
      </c>
      <c r="L5380" s="3">
        <v>0.03</v>
      </c>
    </row>
    <row r="5381" spans="1:12" ht="38.25">
      <c r="A5381" s="2">
        <f t="shared" ref="A5381:A5444" si="148">A5380+1</f>
        <v>37875</v>
      </c>
      <c r="B5381" s="49" t="s">
        <v>3754</v>
      </c>
      <c r="C5381" s="3">
        <v>8.2199999999999999E-3</v>
      </c>
      <c r="D5381" s="3">
        <v>1.644E-2</v>
      </c>
      <c r="E5381" s="3">
        <v>2.4660000000000001E-2</v>
      </c>
      <c r="F5381" s="3">
        <v>3.288E-2</v>
      </c>
      <c r="G5381" s="3">
        <v>4.1099999999999998E-2</v>
      </c>
      <c r="H5381" s="3">
        <v>4.9320000000000003E-2</v>
      </c>
      <c r="I5381" s="3">
        <v>5.7539999999999994E-2</v>
      </c>
      <c r="J5381" s="3">
        <v>6.5759999999999999E-2</v>
      </c>
      <c r="K5381" s="3">
        <v>7.397999999999999E-2</v>
      </c>
      <c r="L5381" s="3">
        <v>8.2199999999999995E-2</v>
      </c>
    </row>
    <row r="5382" spans="1:12" ht="51">
      <c r="A5382" s="2">
        <f t="shared" si="148"/>
        <v>37876</v>
      </c>
      <c r="B5382" s="49" t="s">
        <v>3755</v>
      </c>
      <c r="C5382" s="3">
        <v>1E-4</v>
      </c>
      <c r="D5382" s="3">
        <v>2.0000000000000001E-4</v>
      </c>
      <c r="E5382" s="3">
        <v>3.0000000000000003E-4</v>
      </c>
      <c r="F5382" s="3">
        <v>4.0000000000000002E-4</v>
      </c>
      <c r="G5382" s="3">
        <v>5.0000000000000001E-4</v>
      </c>
      <c r="H5382" s="3">
        <v>6.0000000000000006E-4</v>
      </c>
      <c r="I5382" s="3">
        <v>6.9999999999999999E-4</v>
      </c>
      <c r="J5382" s="3">
        <v>8.0000000000000004E-4</v>
      </c>
      <c r="K5382" s="3">
        <v>9.0000000000000008E-4</v>
      </c>
      <c r="L5382" s="3">
        <v>1E-3</v>
      </c>
    </row>
    <row r="5383" spans="1:12" ht="51">
      <c r="A5383" s="2">
        <f t="shared" si="148"/>
        <v>37877</v>
      </c>
      <c r="B5383" s="49" t="s">
        <v>3756</v>
      </c>
      <c r="C5383" s="3">
        <v>1E-3</v>
      </c>
      <c r="D5383" s="3">
        <v>2E-3</v>
      </c>
      <c r="E5383" s="3">
        <v>3.0000000000000001E-3</v>
      </c>
      <c r="F5383" s="3">
        <v>4.0000000000000001E-3</v>
      </c>
      <c r="G5383" s="3">
        <v>5.000000000000001E-3</v>
      </c>
      <c r="H5383" s="3">
        <v>6.0000000000000001E-3</v>
      </c>
      <c r="I5383" s="3">
        <v>7.000000000000001E-3</v>
      </c>
      <c r="J5383" s="3">
        <v>8.0000000000000002E-3</v>
      </c>
      <c r="K5383" s="3">
        <v>9.0000000000000011E-3</v>
      </c>
      <c r="L5383" s="3">
        <v>0.01</v>
      </c>
    </row>
    <row r="5384" spans="1:12" ht="51">
      <c r="A5384" s="2">
        <f t="shared" si="148"/>
        <v>37878</v>
      </c>
      <c r="B5384" s="49" t="s">
        <v>3757</v>
      </c>
      <c r="C5384" s="3">
        <v>0.2</v>
      </c>
      <c r="D5384" s="3">
        <v>0.4</v>
      </c>
      <c r="E5384" s="3">
        <v>0.60000000000000009</v>
      </c>
      <c r="F5384" s="3">
        <v>0.8</v>
      </c>
      <c r="G5384" s="3">
        <v>1</v>
      </c>
      <c r="H5384" s="3">
        <v>1.2000000000000002</v>
      </c>
      <c r="I5384" s="3">
        <v>1.4</v>
      </c>
      <c r="J5384" s="3">
        <v>1.6</v>
      </c>
      <c r="K5384" s="3">
        <v>1.7999999999999998</v>
      </c>
      <c r="L5384" s="3">
        <v>2</v>
      </c>
    </row>
    <row r="5385" spans="1:12" ht="51">
      <c r="A5385" s="2">
        <f t="shared" si="148"/>
        <v>37879</v>
      </c>
      <c r="B5385" s="49" t="s">
        <v>3758</v>
      </c>
      <c r="C5385" s="3">
        <v>2.5000000000000001E-4</v>
      </c>
      <c r="D5385" s="3">
        <v>5.0000000000000001E-4</v>
      </c>
      <c r="E5385" s="3">
        <v>7.5000000000000002E-4</v>
      </c>
      <c r="F5385" s="3">
        <v>1E-3</v>
      </c>
      <c r="G5385" s="3">
        <v>1.2500000000000002E-3</v>
      </c>
      <c r="H5385" s="3">
        <v>1.5E-3</v>
      </c>
      <c r="I5385" s="3">
        <v>1.7500000000000003E-3</v>
      </c>
      <c r="J5385" s="3">
        <v>2E-3</v>
      </c>
      <c r="K5385" s="3">
        <v>2.2500000000000003E-3</v>
      </c>
      <c r="L5385" s="3">
        <v>2.5000000000000001E-3</v>
      </c>
    </row>
    <row r="5386" spans="1:12" ht="38.25">
      <c r="A5386" s="2">
        <f t="shared" si="148"/>
        <v>37880</v>
      </c>
      <c r="B5386" s="49" t="s">
        <v>3759</v>
      </c>
      <c r="C5386" s="3">
        <v>3.0000000000000003E-4</v>
      </c>
      <c r="D5386" s="3">
        <v>6.0000000000000006E-4</v>
      </c>
      <c r="E5386" s="3">
        <v>9.0000000000000008E-4</v>
      </c>
      <c r="F5386" s="3">
        <v>1.2000000000000001E-3</v>
      </c>
      <c r="G5386" s="3">
        <v>1.5E-3</v>
      </c>
      <c r="H5386" s="3">
        <v>1.8000000000000002E-3</v>
      </c>
      <c r="I5386" s="3">
        <v>2.0999999999999999E-3</v>
      </c>
      <c r="J5386" s="3">
        <v>2.4000000000000002E-3</v>
      </c>
      <c r="K5386" s="3">
        <v>2.7000000000000001E-3</v>
      </c>
      <c r="L5386" s="3">
        <v>3.0000000000000001E-3</v>
      </c>
    </row>
    <row r="5387" spans="1:12" ht="25.5">
      <c r="A5387" s="2">
        <f t="shared" si="148"/>
        <v>37881</v>
      </c>
      <c r="B5387" s="49" t="s">
        <v>3760</v>
      </c>
      <c r="C5387" s="3">
        <v>3.4999999999999996E-3</v>
      </c>
      <c r="D5387" s="3">
        <v>6.9999999999999993E-3</v>
      </c>
      <c r="E5387" s="3">
        <v>1.0499999999999999E-2</v>
      </c>
      <c r="F5387" s="3">
        <v>1.3999999999999999E-2</v>
      </c>
      <c r="G5387" s="3">
        <v>1.7499999999999998E-2</v>
      </c>
      <c r="H5387" s="3">
        <v>2.0999999999999998E-2</v>
      </c>
      <c r="I5387" s="3">
        <v>2.4499999999999997E-2</v>
      </c>
      <c r="J5387" s="3">
        <v>2.7999999999999997E-2</v>
      </c>
      <c r="K5387" s="3">
        <v>3.15E-2</v>
      </c>
      <c r="L5387" s="3">
        <v>3.4999999999999996E-2</v>
      </c>
    </row>
    <row r="5388" spans="1:12" ht="12.75">
      <c r="A5388" s="2">
        <f t="shared" si="148"/>
        <v>37882</v>
      </c>
      <c r="B5388" s="49" t="s">
        <v>3761</v>
      </c>
      <c r="C5388" s="3">
        <v>0.72</v>
      </c>
      <c r="D5388" s="3">
        <v>1.44</v>
      </c>
      <c r="E5388" s="3">
        <v>2.16</v>
      </c>
      <c r="F5388" s="3">
        <v>2.88</v>
      </c>
      <c r="G5388" s="3">
        <v>3.5999999999999996</v>
      </c>
      <c r="H5388" s="3">
        <v>4.32</v>
      </c>
      <c r="I5388" s="3">
        <v>5.04</v>
      </c>
      <c r="J5388" s="3">
        <v>5.76</v>
      </c>
      <c r="K5388" s="3">
        <v>6.48</v>
      </c>
      <c r="L5388" s="3">
        <v>7.1999999999999993</v>
      </c>
    </row>
    <row r="5389" spans="1:12" ht="12.75">
      <c r="A5389" s="2">
        <f t="shared" si="148"/>
        <v>37883</v>
      </c>
      <c r="B5389" s="64" t="s">
        <v>3762</v>
      </c>
      <c r="C5389" s="3">
        <v>0.1096</v>
      </c>
      <c r="D5389" s="3">
        <v>0.21920000000000001</v>
      </c>
      <c r="E5389" s="3">
        <v>0.32879999999999998</v>
      </c>
      <c r="F5389" s="3">
        <v>0.43840000000000001</v>
      </c>
      <c r="G5389" s="3">
        <v>0.54800000000000004</v>
      </c>
      <c r="H5389" s="3">
        <v>0.65759999999999996</v>
      </c>
      <c r="I5389" s="3">
        <v>0.7672000000000001</v>
      </c>
      <c r="J5389" s="3">
        <v>0.87680000000000002</v>
      </c>
      <c r="K5389" s="3">
        <v>0.98639999999999994</v>
      </c>
      <c r="L5389" s="3">
        <v>1.0960000000000001</v>
      </c>
    </row>
    <row r="5390" spans="1:12" ht="38.25">
      <c r="A5390" s="2">
        <f t="shared" si="148"/>
        <v>37884</v>
      </c>
      <c r="B5390" s="49" t="s">
        <v>3763</v>
      </c>
      <c r="C5390" s="3">
        <v>3.9982258064516135E-2</v>
      </c>
      <c r="D5390" s="3">
        <v>7.996451612903227E-2</v>
      </c>
      <c r="E5390" s="3">
        <v>0.11994677419354841</v>
      </c>
      <c r="F5390" s="3">
        <v>0.15992903225806454</v>
      </c>
      <c r="G5390" s="3">
        <v>0.19991129032258065</v>
      </c>
      <c r="H5390" s="3">
        <v>0.23989354838709681</v>
      </c>
      <c r="I5390" s="3">
        <v>0.27987580645161292</v>
      </c>
      <c r="J5390" s="3">
        <v>0.31985806451612908</v>
      </c>
      <c r="K5390" s="3">
        <v>0.35984032258064519</v>
      </c>
      <c r="L5390" s="3">
        <v>0.3998225806451613</v>
      </c>
    </row>
    <row r="5391" spans="1:12" ht="25.5">
      <c r="A5391" s="2">
        <f t="shared" si="148"/>
        <v>37885</v>
      </c>
      <c r="B5391" s="49" t="s">
        <v>3764</v>
      </c>
      <c r="C5391" s="3">
        <v>0.71737499999999998</v>
      </c>
      <c r="D5391" s="3">
        <v>1.4347499999999997</v>
      </c>
      <c r="E5391" s="3">
        <v>2.1521249999999998</v>
      </c>
      <c r="F5391" s="3">
        <v>2.8694999999999995</v>
      </c>
      <c r="G5391" s="3">
        <v>3.586875</v>
      </c>
      <c r="H5391" s="3">
        <v>4.3042499999999997</v>
      </c>
      <c r="I5391" s="3">
        <v>5.0216249999999993</v>
      </c>
      <c r="J5391" s="3">
        <v>5.738999999999999</v>
      </c>
      <c r="K5391" s="3">
        <v>6.4563749999999995</v>
      </c>
      <c r="L5391" s="3">
        <v>7.1737500000000001</v>
      </c>
    </row>
    <row r="5392" spans="1:12" ht="63.75">
      <c r="A5392" s="2">
        <f t="shared" si="148"/>
        <v>37886</v>
      </c>
      <c r="B5392" s="49" t="s">
        <v>3765</v>
      </c>
      <c r="C5392" s="3">
        <v>6.7999999999999949E-2</v>
      </c>
      <c r="D5392" s="3">
        <v>0.1359999999999999</v>
      </c>
      <c r="E5392" s="3">
        <v>0.20399999999999985</v>
      </c>
      <c r="F5392" s="3">
        <v>0.2719999999999998</v>
      </c>
      <c r="G5392" s="3">
        <v>0.33999999999999969</v>
      </c>
      <c r="H5392" s="3">
        <v>0.4079999999999997</v>
      </c>
      <c r="I5392" s="3">
        <v>0.47599999999999965</v>
      </c>
      <c r="J5392" s="3">
        <v>0.54399999999999959</v>
      </c>
      <c r="K5392" s="3">
        <v>0.61199999999999943</v>
      </c>
      <c r="L5392" s="3">
        <v>0.67999999999999949</v>
      </c>
    </row>
    <row r="5393" spans="1:12" ht="38.25">
      <c r="A5393" s="2">
        <f t="shared" si="148"/>
        <v>37887</v>
      </c>
      <c r="B5393" s="49" t="s">
        <v>3766</v>
      </c>
      <c r="C5393" s="3">
        <v>7.2637500000000008E-2</v>
      </c>
      <c r="D5393" s="3">
        <v>0.14527500000000002</v>
      </c>
      <c r="E5393" s="3">
        <v>0.21791250000000001</v>
      </c>
      <c r="F5393" s="3">
        <v>0.29055000000000003</v>
      </c>
      <c r="G5393" s="3">
        <v>0.3631875</v>
      </c>
      <c r="H5393" s="3">
        <v>0.43582500000000002</v>
      </c>
      <c r="I5393" s="3">
        <v>0.50846250000000004</v>
      </c>
      <c r="J5393" s="3">
        <v>0.58110000000000006</v>
      </c>
      <c r="K5393" s="3">
        <v>0.65373750000000008</v>
      </c>
      <c r="L5393" s="3">
        <v>0.72637499999999999</v>
      </c>
    </row>
    <row r="5394" spans="1:12" ht="63.75">
      <c r="A5394" s="2">
        <f t="shared" si="148"/>
        <v>37888</v>
      </c>
      <c r="B5394" s="49" t="s">
        <v>3767</v>
      </c>
      <c r="C5394" s="3">
        <v>7.5937500000000005E-2</v>
      </c>
      <c r="D5394" s="3">
        <v>0.15187499999999998</v>
      </c>
      <c r="E5394" s="3">
        <v>0.22781249999999997</v>
      </c>
      <c r="F5394" s="3">
        <v>0.30374999999999996</v>
      </c>
      <c r="G5394" s="3">
        <v>0.37968749999999996</v>
      </c>
      <c r="H5394" s="3">
        <v>0.45562499999999995</v>
      </c>
      <c r="I5394" s="3">
        <v>0.53156249999999994</v>
      </c>
      <c r="J5394" s="3">
        <v>0.60749999999999993</v>
      </c>
      <c r="K5394" s="3">
        <v>0.68343749999999992</v>
      </c>
      <c r="L5394" s="3">
        <v>0.75937499999999991</v>
      </c>
    </row>
    <row r="5395" spans="1:12" ht="63.75">
      <c r="A5395" s="2">
        <f t="shared" si="148"/>
        <v>37889</v>
      </c>
      <c r="B5395" s="49" t="s">
        <v>3768</v>
      </c>
      <c r="C5395" s="3">
        <v>0.11374999999999996</v>
      </c>
      <c r="D5395" s="3">
        <v>0.22749999999999987</v>
      </c>
      <c r="E5395" s="3">
        <v>0.34124999999999983</v>
      </c>
      <c r="F5395" s="3">
        <v>0.45499999999999974</v>
      </c>
      <c r="G5395" s="3">
        <v>0.56874999999999976</v>
      </c>
      <c r="H5395" s="3">
        <v>0.68249999999999966</v>
      </c>
      <c r="I5395" s="3">
        <v>0.79624999999999957</v>
      </c>
      <c r="J5395" s="3">
        <v>0.90999999999999948</v>
      </c>
      <c r="K5395" s="3">
        <v>1.0237499999999995</v>
      </c>
      <c r="L5395" s="3">
        <v>1.1374999999999995</v>
      </c>
    </row>
    <row r="5396" spans="1:12" ht="63.75">
      <c r="A5396" s="2">
        <f t="shared" si="148"/>
        <v>37890</v>
      </c>
      <c r="B5396" s="49" t="s">
        <v>3769</v>
      </c>
      <c r="C5396" s="3">
        <v>0.12574999999999997</v>
      </c>
      <c r="D5396" s="3">
        <v>0.25149999999999989</v>
      </c>
      <c r="E5396" s="3">
        <v>0.37724999999999986</v>
      </c>
      <c r="F5396" s="3">
        <v>0.50299999999999978</v>
      </c>
      <c r="G5396" s="3">
        <v>0.62874999999999981</v>
      </c>
      <c r="H5396" s="3">
        <v>0.75449999999999973</v>
      </c>
      <c r="I5396" s="3">
        <v>0.88024999999999964</v>
      </c>
      <c r="J5396" s="3">
        <v>1.0059999999999996</v>
      </c>
      <c r="K5396" s="3">
        <v>1.1317499999999996</v>
      </c>
      <c r="L5396" s="3">
        <v>1.2574999999999996</v>
      </c>
    </row>
    <row r="5397" spans="1:12" ht="63.75">
      <c r="A5397" s="2">
        <f t="shared" si="148"/>
        <v>37891</v>
      </c>
      <c r="B5397" s="49" t="s">
        <v>3770</v>
      </c>
      <c r="C5397" s="3">
        <v>0.1547625</v>
      </c>
      <c r="D5397" s="3">
        <v>0.30952499999999994</v>
      </c>
      <c r="E5397" s="3">
        <v>0.46428749999999991</v>
      </c>
      <c r="F5397" s="3">
        <v>0.61904999999999988</v>
      </c>
      <c r="G5397" s="3">
        <v>0.77381250000000001</v>
      </c>
      <c r="H5397" s="3">
        <v>0.92857499999999982</v>
      </c>
      <c r="I5397" s="3">
        <v>1.0833374999999998</v>
      </c>
      <c r="J5397" s="3">
        <v>1.2380999999999998</v>
      </c>
      <c r="K5397" s="3">
        <v>1.3928624999999999</v>
      </c>
      <c r="L5397" s="3">
        <v>1.547625</v>
      </c>
    </row>
    <row r="5398" spans="1:12" ht="76.5">
      <c r="A5398" s="2">
        <f t="shared" si="148"/>
        <v>37892</v>
      </c>
      <c r="B5398" s="49" t="s">
        <v>3771</v>
      </c>
      <c r="C5398" s="3">
        <v>0.1567750000000005</v>
      </c>
      <c r="D5398" s="3">
        <v>0.31355000000000099</v>
      </c>
      <c r="E5398" s="3">
        <v>0.47032500000000149</v>
      </c>
      <c r="F5398" s="3">
        <v>0.62710000000000199</v>
      </c>
      <c r="G5398" s="3">
        <v>0.78387500000000243</v>
      </c>
      <c r="H5398" s="3">
        <v>0.94065000000000298</v>
      </c>
      <c r="I5398" s="3">
        <v>1.0974250000000034</v>
      </c>
      <c r="J5398" s="3">
        <v>1.254200000000004</v>
      </c>
      <c r="K5398" s="3">
        <v>1.4109750000000045</v>
      </c>
      <c r="L5398" s="3">
        <v>1.5677500000000049</v>
      </c>
    </row>
    <row r="5399" spans="1:12" ht="63.75">
      <c r="A5399" s="2">
        <f t="shared" si="148"/>
        <v>37893</v>
      </c>
      <c r="B5399" s="49" t="s">
        <v>3772</v>
      </c>
      <c r="C5399" s="3">
        <v>0.17425000000000052</v>
      </c>
      <c r="D5399" s="3">
        <v>0.34850000000000103</v>
      </c>
      <c r="E5399" s="3">
        <v>0.5227500000000016</v>
      </c>
      <c r="F5399" s="3">
        <v>0.69700000000000206</v>
      </c>
      <c r="G5399" s="3">
        <v>0.87125000000000252</v>
      </c>
      <c r="H5399" s="3">
        <v>1.0455000000000032</v>
      </c>
      <c r="I5399" s="3">
        <v>1.2197500000000034</v>
      </c>
      <c r="J5399" s="3">
        <v>1.3940000000000041</v>
      </c>
      <c r="K5399" s="3">
        <v>1.5682500000000044</v>
      </c>
      <c r="L5399" s="3">
        <v>1.742500000000005</v>
      </c>
    </row>
    <row r="5400" spans="1:12" ht="38.25">
      <c r="A5400" s="2">
        <f t="shared" si="148"/>
        <v>37894</v>
      </c>
      <c r="B5400" s="49" t="s">
        <v>3773</v>
      </c>
      <c r="C5400" s="3">
        <v>0.22522500000000001</v>
      </c>
      <c r="D5400" s="3">
        <v>0.45045000000000002</v>
      </c>
      <c r="E5400" s="3">
        <v>0.67567500000000003</v>
      </c>
      <c r="F5400" s="3">
        <v>0.90090000000000003</v>
      </c>
      <c r="G5400" s="3">
        <v>1.126125</v>
      </c>
      <c r="H5400" s="3">
        <v>1.3513500000000001</v>
      </c>
      <c r="I5400" s="3">
        <v>1.5765750000000001</v>
      </c>
      <c r="J5400" s="3">
        <v>1.8018000000000001</v>
      </c>
      <c r="K5400" s="3">
        <v>2.0270250000000001</v>
      </c>
      <c r="L5400" s="3">
        <v>2.2522500000000001</v>
      </c>
    </row>
    <row r="5401" spans="1:12" ht="76.5">
      <c r="A5401" s="2">
        <f t="shared" si="148"/>
        <v>37895</v>
      </c>
      <c r="B5401" s="49" t="s">
        <v>3774</v>
      </c>
      <c r="C5401" s="3">
        <v>0.27199999999999952</v>
      </c>
      <c r="D5401" s="3">
        <v>0.54399999999999893</v>
      </c>
      <c r="E5401" s="3">
        <v>0.81599999999999839</v>
      </c>
      <c r="F5401" s="3">
        <v>1.0879999999999979</v>
      </c>
      <c r="G5401" s="3">
        <v>1.3599999999999974</v>
      </c>
      <c r="H5401" s="3">
        <v>1.6319999999999968</v>
      </c>
      <c r="I5401" s="3">
        <v>1.9039999999999964</v>
      </c>
      <c r="J5401" s="3">
        <v>2.1759999999999957</v>
      </c>
      <c r="K5401" s="3">
        <v>2.4479999999999951</v>
      </c>
      <c r="L5401" s="3">
        <v>2.7199999999999949</v>
      </c>
    </row>
    <row r="5402" spans="1:12" ht="63.75">
      <c r="A5402" s="2">
        <f t="shared" si="148"/>
        <v>37896</v>
      </c>
      <c r="B5402" s="49" t="s">
        <v>3775</v>
      </c>
      <c r="C5402" s="3">
        <v>0.45225000000000004</v>
      </c>
      <c r="D5402" s="3">
        <v>0.90449999999999997</v>
      </c>
      <c r="E5402" s="3">
        <v>1.3567499999999999</v>
      </c>
      <c r="F5402" s="3">
        <v>1.8089999999999999</v>
      </c>
      <c r="G5402" s="3">
        <v>2.2612499999999995</v>
      </c>
      <c r="H5402" s="3">
        <v>2.7134999999999998</v>
      </c>
      <c r="I5402" s="3">
        <v>3.1657500000000001</v>
      </c>
      <c r="J5402" s="3">
        <v>3.6179999999999999</v>
      </c>
      <c r="K5402" s="3">
        <v>4.0702499999999997</v>
      </c>
      <c r="L5402" s="3">
        <v>4.5225</v>
      </c>
    </row>
    <row r="5403" spans="1:12" ht="63.75">
      <c r="A5403" s="2">
        <f t="shared" si="148"/>
        <v>37897</v>
      </c>
      <c r="B5403" s="49" t="s">
        <v>3776</v>
      </c>
      <c r="C5403" s="3">
        <v>1.9200000000000004</v>
      </c>
      <c r="D5403" s="3">
        <v>3.84</v>
      </c>
      <c r="E5403" s="3">
        <v>5.76</v>
      </c>
      <c r="F5403" s="3">
        <v>7.68</v>
      </c>
      <c r="G5403" s="3">
        <v>9.6000000000000014</v>
      </c>
      <c r="H5403" s="3">
        <v>11.52</v>
      </c>
      <c r="I5403" s="3">
        <v>13.440000000000001</v>
      </c>
      <c r="J5403" s="3">
        <v>15.36</v>
      </c>
      <c r="K5403" s="3">
        <v>17.28</v>
      </c>
      <c r="L5403" s="3">
        <v>19.200000000000003</v>
      </c>
    </row>
    <row r="5404" spans="1:12" ht="51">
      <c r="A5404" s="2">
        <f t="shared" si="148"/>
        <v>37898</v>
      </c>
      <c r="B5404" s="49" t="s">
        <v>3777</v>
      </c>
      <c r="C5404" s="3">
        <v>6.6375000000000003E-2</v>
      </c>
      <c r="D5404" s="3">
        <v>0.13274999999999998</v>
      </c>
      <c r="E5404" s="3">
        <v>0.19912499999999997</v>
      </c>
      <c r="F5404" s="3">
        <v>0.26549999999999996</v>
      </c>
      <c r="G5404" s="3">
        <v>0.33187500000000003</v>
      </c>
      <c r="H5404" s="3">
        <v>0.39824999999999994</v>
      </c>
      <c r="I5404" s="3">
        <v>0.46462499999999995</v>
      </c>
      <c r="J5404" s="3">
        <v>0.53099999999999992</v>
      </c>
      <c r="K5404" s="3">
        <v>0.59737499999999999</v>
      </c>
      <c r="L5404" s="3">
        <v>0.66375000000000006</v>
      </c>
    </row>
    <row r="5405" spans="1:12" ht="51">
      <c r="A5405" s="2">
        <f t="shared" si="148"/>
        <v>37899</v>
      </c>
      <c r="B5405" s="49" t="s">
        <v>3778</v>
      </c>
      <c r="C5405" s="3">
        <v>0.15458749999999952</v>
      </c>
      <c r="D5405" s="3">
        <v>0.30917499999999898</v>
      </c>
      <c r="E5405" s="3">
        <v>0.46376249999999847</v>
      </c>
      <c r="F5405" s="3">
        <v>0.61834999999999796</v>
      </c>
      <c r="G5405" s="3">
        <v>0.77293749999999761</v>
      </c>
      <c r="H5405" s="3">
        <v>0.92752499999999694</v>
      </c>
      <c r="I5405" s="3">
        <v>1.0821124999999965</v>
      </c>
      <c r="J5405" s="3">
        <v>1.2366999999999959</v>
      </c>
      <c r="K5405" s="3">
        <v>1.3912874999999956</v>
      </c>
      <c r="L5405" s="3">
        <v>1.5458749999999952</v>
      </c>
    </row>
    <row r="5406" spans="1:12" ht="38.25">
      <c r="A5406" s="2">
        <f t="shared" si="148"/>
        <v>37900</v>
      </c>
      <c r="B5406" s="49" t="s">
        <v>3779</v>
      </c>
      <c r="C5406" s="3">
        <v>0.19575000000000001</v>
      </c>
      <c r="D5406" s="3">
        <v>0.39150000000000001</v>
      </c>
      <c r="E5406" s="3">
        <v>0.58725000000000005</v>
      </c>
      <c r="F5406" s="3">
        <v>0.78300000000000003</v>
      </c>
      <c r="G5406" s="3">
        <v>0.97875000000000012</v>
      </c>
      <c r="H5406" s="3">
        <v>1.1745000000000001</v>
      </c>
      <c r="I5406" s="3">
        <v>1.37025</v>
      </c>
      <c r="J5406" s="3">
        <v>1.5660000000000001</v>
      </c>
      <c r="K5406" s="3">
        <v>1.7617500000000001</v>
      </c>
      <c r="L5406" s="3">
        <v>1.9575</v>
      </c>
    </row>
    <row r="5407" spans="1:12" ht="51">
      <c r="A5407" s="2">
        <f t="shared" si="148"/>
        <v>37901</v>
      </c>
      <c r="B5407" s="49" t="s">
        <v>3780</v>
      </c>
      <c r="C5407" s="3">
        <v>0.13375000000000006</v>
      </c>
      <c r="D5407" s="3">
        <v>0.26750000000000007</v>
      </c>
      <c r="E5407" s="3">
        <v>0.40125000000000011</v>
      </c>
      <c r="F5407" s="3">
        <v>0.53500000000000014</v>
      </c>
      <c r="G5407" s="3">
        <v>0.66875000000000029</v>
      </c>
      <c r="H5407" s="3">
        <v>0.80250000000000021</v>
      </c>
      <c r="I5407" s="3">
        <v>0.93625000000000025</v>
      </c>
      <c r="J5407" s="3">
        <v>1.0700000000000003</v>
      </c>
      <c r="K5407" s="3">
        <v>1.2037500000000005</v>
      </c>
      <c r="L5407" s="3">
        <v>1.3375000000000006</v>
      </c>
    </row>
    <row r="5408" spans="1:12" ht="38.25">
      <c r="A5408" s="2">
        <f t="shared" si="148"/>
        <v>37902</v>
      </c>
      <c r="B5408" s="49" t="s">
        <v>3781</v>
      </c>
      <c r="C5408" s="3">
        <v>0.1814500000000005</v>
      </c>
      <c r="D5408" s="3">
        <v>0.362900000000001</v>
      </c>
      <c r="E5408" s="3">
        <v>0.54435000000000144</v>
      </c>
      <c r="F5408" s="3">
        <v>0.725800000000002</v>
      </c>
      <c r="G5408" s="3">
        <v>0.90725000000000255</v>
      </c>
      <c r="H5408" s="3">
        <v>1.0887000000000029</v>
      </c>
      <c r="I5408" s="3">
        <v>1.2701500000000034</v>
      </c>
      <c r="J5408" s="3">
        <v>1.451600000000004</v>
      </c>
      <c r="K5408" s="3">
        <v>1.6330500000000043</v>
      </c>
      <c r="L5408" s="3">
        <v>1.8145000000000051</v>
      </c>
    </row>
    <row r="5409" spans="1:12" ht="38.25">
      <c r="A5409" s="2">
        <f t="shared" si="148"/>
        <v>37903</v>
      </c>
      <c r="B5409" s="49" t="s">
        <v>3782</v>
      </c>
      <c r="C5409" s="3">
        <v>0.19842499999999952</v>
      </c>
      <c r="D5409" s="3">
        <v>0.39684999999999904</v>
      </c>
      <c r="E5409" s="3">
        <v>0.59527499999999856</v>
      </c>
      <c r="F5409" s="3">
        <v>0.79369999999999807</v>
      </c>
      <c r="G5409" s="3">
        <v>0.99212499999999748</v>
      </c>
      <c r="H5409" s="3">
        <v>1.1905499999999971</v>
      </c>
      <c r="I5409" s="3">
        <v>1.3889749999999965</v>
      </c>
      <c r="J5409" s="3">
        <v>1.5873999999999961</v>
      </c>
      <c r="K5409" s="3">
        <v>1.7858249999999956</v>
      </c>
      <c r="L5409" s="3">
        <v>1.984249999999995</v>
      </c>
    </row>
    <row r="5410" spans="1:12" ht="63.75">
      <c r="A5410" s="2">
        <f t="shared" si="148"/>
        <v>37904</v>
      </c>
      <c r="B5410" s="49" t="s">
        <v>3783</v>
      </c>
      <c r="C5410" s="3">
        <v>1.4985000000000002</v>
      </c>
      <c r="D5410" s="3">
        <v>2.9969999999999999</v>
      </c>
      <c r="E5410" s="3">
        <v>4.4954999999999998</v>
      </c>
      <c r="F5410" s="3">
        <v>5.9939999999999998</v>
      </c>
      <c r="G5410" s="3">
        <v>7.4924999999999997</v>
      </c>
      <c r="H5410" s="3">
        <v>8.9909999999999997</v>
      </c>
      <c r="I5410" s="3">
        <v>10.4895</v>
      </c>
      <c r="J5410" s="3">
        <v>11.988</v>
      </c>
      <c r="K5410" s="3">
        <v>13.486499999999999</v>
      </c>
      <c r="L5410" s="3">
        <v>14.984999999999999</v>
      </c>
    </row>
    <row r="5411" spans="1:12" ht="51">
      <c r="A5411" s="2">
        <f t="shared" si="148"/>
        <v>37905</v>
      </c>
      <c r="B5411" s="49" t="s">
        <v>3784</v>
      </c>
      <c r="C5411" s="3">
        <v>9.6412500000000012E-2</v>
      </c>
      <c r="D5411" s="3">
        <v>0.192825</v>
      </c>
      <c r="E5411" s="3">
        <v>0.28923749999999998</v>
      </c>
      <c r="F5411" s="3">
        <v>0.38564999999999999</v>
      </c>
      <c r="G5411" s="3">
        <v>0.48206249999999995</v>
      </c>
      <c r="H5411" s="3">
        <v>0.57847499999999996</v>
      </c>
      <c r="I5411" s="3">
        <v>0.67488750000000008</v>
      </c>
      <c r="J5411" s="3">
        <v>0.77129999999999999</v>
      </c>
      <c r="K5411" s="3">
        <v>0.86771249999999989</v>
      </c>
      <c r="L5411" s="3">
        <v>0.96412500000000012</v>
      </c>
    </row>
    <row r="5412" spans="1:12" ht="89.25">
      <c r="A5412" s="2">
        <f t="shared" si="148"/>
        <v>37906</v>
      </c>
      <c r="B5412" s="49" t="s">
        <v>3785</v>
      </c>
      <c r="C5412" s="3">
        <v>7.0275000000000004E-2</v>
      </c>
      <c r="D5412" s="3">
        <v>0.14055000000000001</v>
      </c>
      <c r="E5412" s="3">
        <v>0.21082500000000001</v>
      </c>
      <c r="F5412" s="3">
        <v>0.28110000000000002</v>
      </c>
      <c r="G5412" s="3">
        <v>0.35137499999999999</v>
      </c>
      <c r="H5412" s="3">
        <v>0.42165000000000002</v>
      </c>
      <c r="I5412" s="3">
        <v>0.49192500000000006</v>
      </c>
      <c r="J5412" s="3">
        <v>0.56220000000000003</v>
      </c>
      <c r="K5412" s="3">
        <v>0.63247500000000001</v>
      </c>
      <c r="L5412" s="3">
        <v>0.70274999999999999</v>
      </c>
    </row>
    <row r="5413" spans="1:12" ht="51">
      <c r="A5413" s="2">
        <f t="shared" si="148"/>
        <v>37907</v>
      </c>
      <c r="B5413" s="49" t="s">
        <v>3786</v>
      </c>
      <c r="C5413" s="3">
        <v>0.55125000000000002</v>
      </c>
      <c r="D5413" s="3">
        <v>1.1025</v>
      </c>
      <c r="E5413" s="3">
        <v>1.6537500000000001</v>
      </c>
      <c r="F5413" s="3">
        <v>2.2050000000000001</v>
      </c>
      <c r="G5413" s="3">
        <v>2.7562499999999996</v>
      </c>
      <c r="H5413" s="3">
        <v>3.3075000000000001</v>
      </c>
      <c r="I5413" s="3">
        <v>3.8587499999999997</v>
      </c>
      <c r="J5413" s="3">
        <v>4.41</v>
      </c>
      <c r="K5413" s="3">
        <v>4.9612499999999997</v>
      </c>
      <c r="L5413" s="3">
        <v>5.5124999999999993</v>
      </c>
    </row>
    <row r="5414" spans="1:12" ht="51">
      <c r="A5414" s="2">
        <f t="shared" si="148"/>
        <v>37908</v>
      </c>
      <c r="B5414" s="49" t="s">
        <v>3787</v>
      </c>
      <c r="C5414" s="3">
        <v>0.45000000000000007</v>
      </c>
      <c r="D5414" s="3">
        <v>0.89999999999999991</v>
      </c>
      <c r="E5414" s="3">
        <v>1.3499999999999999</v>
      </c>
      <c r="F5414" s="3">
        <v>1.7999999999999998</v>
      </c>
      <c r="G5414" s="3">
        <v>2.25</v>
      </c>
      <c r="H5414" s="3">
        <v>2.6999999999999997</v>
      </c>
      <c r="I5414" s="3">
        <v>3.1500000000000004</v>
      </c>
      <c r="J5414" s="3">
        <v>3.5999999999999996</v>
      </c>
      <c r="K5414" s="3">
        <v>4.05</v>
      </c>
      <c r="L5414" s="3">
        <v>4.5</v>
      </c>
    </row>
    <row r="5415" spans="1:12" ht="63.75">
      <c r="A5415" s="2">
        <f t="shared" si="148"/>
        <v>37909</v>
      </c>
      <c r="B5415" s="49" t="s">
        <v>3788</v>
      </c>
      <c r="C5415" s="3">
        <v>0.22926250000000054</v>
      </c>
      <c r="D5415" s="3">
        <v>0.45852500000000107</v>
      </c>
      <c r="E5415" s="3">
        <v>0.68778750000000155</v>
      </c>
      <c r="F5415" s="3">
        <v>0.91705000000000214</v>
      </c>
      <c r="G5415" s="3">
        <v>1.1463125000000025</v>
      </c>
      <c r="H5415" s="3">
        <v>1.3755750000000031</v>
      </c>
      <c r="I5415" s="3">
        <v>1.6048375000000037</v>
      </c>
      <c r="J5415" s="3">
        <v>1.8341000000000043</v>
      </c>
      <c r="K5415" s="3">
        <v>2.0633625000000047</v>
      </c>
      <c r="L5415" s="3">
        <v>2.292625000000005</v>
      </c>
    </row>
    <row r="5416" spans="1:12" ht="63.75">
      <c r="A5416" s="2">
        <f t="shared" si="148"/>
        <v>37910</v>
      </c>
      <c r="B5416" s="49" t="s">
        <v>3789</v>
      </c>
      <c r="C5416" s="3">
        <v>0.26494999999999952</v>
      </c>
      <c r="D5416" s="3">
        <v>0.52989999999999904</v>
      </c>
      <c r="E5416" s="3">
        <v>0.7948499999999985</v>
      </c>
      <c r="F5416" s="3">
        <v>1.0597999999999981</v>
      </c>
      <c r="G5416" s="3">
        <v>1.3247499999999974</v>
      </c>
      <c r="H5416" s="3">
        <v>1.589699999999997</v>
      </c>
      <c r="I5416" s="3">
        <v>1.8546499999999966</v>
      </c>
      <c r="J5416" s="3">
        <v>2.1195999999999962</v>
      </c>
      <c r="K5416" s="3">
        <v>2.3845499999999955</v>
      </c>
      <c r="L5416" s="3">
        <v>2.6494999999999949</v>
      </c>
    </row>
    <row r="5417" spans="1:12" ht="51">
      <c r="A5417" s="2">
        <f t="shared" si="148"/>
        <v>37911</v>
      </c>
      <c r="B5417" s="49" t="s">
        <v>3790</v>
      </c>
      <c r="C5417" s="3">
        <v>1.76533749999999</v>
      </c>
      <c r="D5417" s="3">
        <v>3.53067499999998</v>
      </c>
      <c r="E5417" s="3">
        <v>5.2960124999999696</v>
      </c>
      <c r="F5417" s="3">
        <v>7.06134999999996</v>
      </c>
      <c r="G5417" s="3">
        <v>8.8266874999999505</v>
      </c>
      <c r="H5417" s="3">
        <v>10.592024999999939</v>
      </c>
      <c r="I5417" s="3">
        <v>12.357362499999931</v>
      </c>
      <c r="J5417" s="3">
        <v>14.12269999999992</v>
      </c>
      <c r="K5417" s="3">
        <v>15.888037499999909</v>
      </c>
      <c r="L5417" s="3">
        <v>17.653374999999901</v>
      </c>
    </row>
    <row r="5418" spans="1:12" ht="89.25">
      <c r="A5418" s="2">
        <f t="shared" si="148"/>
        <v>37912</v>
      </c>
      <c r="B5418" s="49" t="s">
        <v>3791</v>
      </c>
      <c r="C5418" s="3">
        <v>7.3812499999999948E-2</v>
      </c>
      <c r="D5418" s="3">
        <v>0.1476249999999999</v>
      </c>
      <c r="E5418" s="3">
        <v>0.22143749999999984</v>
      </c>
      <c r="F5418" s="3">
        <v>0.29524999999999979</v>
      </c>
      <c r="G5418" s="3">
        <v>0.36906249999999974</v>
      </c>
      <c r="H5418" s="3">
        <v>0.44287499999999969</v>
      </c>
      <c r="I5418" s="3">
        <v>0.51668749999999963</v>
      </c>
      <c r="J5418" s="3">
        <v>0.59049999999999958</v>
      </c>
      <c r="K5418" s="3">
        <v>0.66431249999999953</v>
      </c>
      <c r="L5418" s="3">
        <v>0.73812499999999948</v>
      </c>
    </row>
    <row r="5419" spans="1:12" ht="51">
      <c r="A5419" s="2">
        <f t="shared" si="148"/>
        <v>37913</v>
      </c>
      <c r="B5419" s="49" t="s">
        <v>3792</v>
      </c>
      <c r="C5419" s="3">
        <v>0.17374999999999952</v>
      </c>
      <c r="D5419" s="3">
        <v>0.34749999999999903</v>
      </c>
      <c r="E5419" s="3">
        <v>0.52124999999999855</v>
      </c>
      <c r="F5419" s="3">
        <v>0.69499999999999806</v>
      </c>
      <c r="G5419" s="3">
        <v>0.86874999999999758</v>
      </c>
      <c r="H5419" s="3">
        <v>1.0424999999999971</v>
      </c>
      <c r="I5419" s="3">
        <v>1.2162499999999965</v>
      </c>
      <c r="J5419" s="3">
        <v>1.3899999999999961</v>
      </c>
      <c r="K5419" s="3">
        <v>1.5637499999999958</v>
      </c>
      <c r="L5419" s="3">
        <v>1.7374999999999952</v>
      </c>
    </row>
    <row r="5420" spans="1:12" ht="38.25">
      <c r="A5420" s="2">
        <f t="shared" si="148"/>
        <v>37914</v>
      </c>
      <c r="B5420" s="49" t="s">
        <v>3793</v>
      </c>
      <c r="C5420" s="3">
        <v>0.20697499999999946</v>
      </c>
      <c r="D5420" s="3">
        <v>0.41394999999999893</v>
      </c>
      <c r="E5420" s="3">
        <v>0.62092499999999839</v>
      </c>
      <c r="F5420" s="3">
        <v>0.82789999999999786</v>
      </c>
      <c r="G5420" s="3">
        <v>1.0348749999999973</v>
      </c>
      <c r="H5420" s="3">
        <v>1.2418499999999968</v>
      </c>
      <c r="I5420" s="3">
        <v>1.4488249999999963</v>
      </c>
      <c r="J5420" s="3">
        <v>1.6557999999999957</v>
      </c>
      <c r="K5420" s="3">
        <v>1.8627749999999952</v>
      </c>
      <c r="L5420" s="3">
        <v>2.0697499999999946</v>
      </c>
    </row>
    <row r="5421" spans="1:12" ht="63.75">
      <c r="A5421" s="2">
        <f t="shared" si="148"/>
        <v>37915</v>
      </c>
      <c r="B5421" s="49" t="s">
        <v>3794</v>
      </c>
      <c r="C5421" s="3">
        <v>0.21702499999999952</v>
      </c>
      <c r="D5421" s="3">
        <v>0.43404999999999899</v>
      </c>
      <c r="E5421" s="3">
        <v>0.65107499999999852</v>
      </c>
      <c r="F5421" s="3">
        <v>0.86809999999999798</v>
      </c>
      <c r="G5421" s="3">
        <v>1.0851249999999975</v>
      </c>
      <c r="H5421" s="3">
        <v>1.302149999999997</v>
      </c>
      <c r="I5421" s="3">
        <v>1.5191749999999964</v>
      </c>
      <c r="J5421" s="3">
        <v>1.736199999999996</v>
      </c>
      <c r="K5421" s="3">
        <v>1.9532249999999955</v>
      </c>
      <c r="L5421" s="3">
        <v>2.1702499999999949</v>
      </c>
    </row>
    <row r="5422" spans="1:12" ht="89.25">
      <c r="A5422" s="2">
        <f t="shared" si="148"/>
        <v>37916</v>
      </c>
      <c r="B5422" s="49" t="s">
        <v>3795</v>
      </c>
      <c r="C5422" s="3">
        <v>2.36625</v>
      </c>
      <c r="D5422" s="3">
        <v>4.7324999999999999</v>
      </c>
      <c r="E5422" s="3">
        <v>7.0987499999999999</v>
      </c>
      <c r="F5422" s="3">
        <v>9.4649999999999999</v>
      </c>
      <c r="G5422" s="3">
        <v>11.831250000000001</v>
      </c>
      <c r="H5422" s="3">
        <v>14.1975</v>
      </c>
      <c r="I5422" s="3">
        <v>16.563749999999999</v>
      </c>
      <c r="J5422" s="3">
        <v>18.93</v>
      </c>
      <c r="K5422" s="3">
        <v>21.296250000000001</v>
      </c>
      <c r="L5422" s="3">
        <v>23.662500000000001</v>
      </c>
    </row>
    <row r="5423" spans="1:12" ht="51">
      <c r="A5423" s="2">
        <f t="shared" si="148"/>
        <v>37917</v>
      </c>
      <c r="B5423" s="49" t="s">
        <v>3796</v>
      </c>
      <c r="C5423" s="3">
        <v>0.13378750000000006</v>
      </c>
      <c r="D5423" s="3">
        <v>0.26757500000000012</v>
      </c>
      <c r="E5423" s="3">
        <v>0.40136250000000018</v>
      </c>
      <c r="F5423" s="3">
        <v>0.53515000000000024</v>
      </c>
      <c r="G5423" s="3">
        <v>0.66893750000000018</v>
      </c>
      <c r="H5423" s="3">
        <v>0.80272500000000035</v>
      </c>
      <c r="I5423" s="3">
        <v>0.9365125000000003</v>
      </c>
      <c r="J5423" s="3">
        <v>1.0703000000000005</v>
      </c>
      <c r="K5423" s="3">
        <v>1.2040875000000004</v>
      </c>
      <c r="L5423" s="3">
        <v>1.3378750000000006</v>
      </c>
    </row>
    <row r="5424" spans="1:12" ht="140.25">
      <c r="A5424" s="2">
        <f t="shared" si="148"/>
        <v>37918</v>
      </c>
      <c r="B5424" s="49" t="s">
        <v>3797</v>
      </c>
      <c r="C5424" s="3">
        <v>9.1125000000000012E-2</v>
      </c>
      <c r="D5424" s="3">
        <v>0.18225000000000002</v>
      </c>
      <c r="E5424" s="3">
        <v>0.27337500000000003</v>
      </c>
      <c r="F5424" s="3">
        <v>0.36450000000000005</v>
      </c>
      <c r="G5424" s="3">
        <v>0.45562500000000006</v>
      </c>
      <c r="H5424" s="3">
        <v>0.54675000000000007</v>
      </c>
      <c r="I5424" s="3">
        <v>0.63787499999999997</v>
      </c>
      <c r="J5424" s="3">
        <v>0.72900000000000009</v>
      </c>
      <c r="K5424" s="3">
        <v>0.8201250000000001</v>
      </c>
      <c r="L5424" s="3">
        <v>0.91125000000000012</v>
      </c>
    </row>
    <row r="5425" spans="1:12" ht="25.5">
      <c r="A5425" s="2">
        <f t="shared" si="148"/>
        <v>37919</v>
      </c>
      <c r="B5425" s="49" t="s">
        <v>3798</v>
      </c>
      <c r="C5425" s="3">
        <v>9.7500000000000003E-2</v>
      </c>
      <c r="D5425" s="3">
        <v>0.19500000000000001</v>
      </c>
      <c r="E5425" s="3">
        <v>0.29249999999999998</v>
      </c>
      <c r="F5425" s="3">
        <v>0.39</v>
      </c>
      <c r="G5425" s="3">
        <v>0.48750000000000004</v>
      </c>
      <c r="H5425" s="3">
        <v>0.58499999999999996</v>
      </c>
      <c r="I5425" s="3">
        <v>0.6825</v>
      </c>
      <c r="J5425" s="3">
        <v>0.78</v>
      </c>
      <c r="K5425" s="3">
        <v>0.87749999999999995</v>
      </c>
      <c r="L5425" s="3">
        <v>0.97500000000000009</v>
      </c>
    </row>
    <row r="5426" spans="1:12" ht="76.5">
      <c r="A5426" s="2">
        <f t="shared" si="148"/>
        <v>37920</v>
      </c>
      <c r="B5426" s="49" t="s">
        <v>3799</v>
      </c>
      <c r="C5426" s="3">
        <v>0.14920000000000005</v>
      </c>
      <c r="D5426" s="3">
        <v>0.29840000000000011</v>
      </c>
      <c r="E5426" s="3">
        <v>0.44760000000000016</v>
      </c>
      <c r="F5426" s="3">
        <v>0.59680000000000022</v>
      </c>
      <c r="G5426" s="3">
        <v>0.74600000000000022</v>
      </c>
      <c r="H5426" s="3">
        <v>0.89520000000000033</v>
      </c>
      <c r="I5426" s="3">
        <v>1.0444000000000004</v>
      </c>
      <c r="J5426" s="3">
        <v>1.1936000000000004</v>
      </c>
      <c r="K5426" s="3">
        <v>1.3428000000000004</v>
      </c>
      <c r="L5426" s="3">
        <v>1.4920000000000004</v>
      </c>
    </row>
    <row r="5427" spans="1:12" ht="25.5">
      <c r="A5427" s="2">
        <f t="shared" si="148"/>
        <v>37921</v>
      </c>
      <c r="B5427" s="49" t="s">
        <v>3800</v>
      </c>
      <c r="C5427" s="3">
        <v>8.2474999999999951E-2</v>
      </c>
      <c r="D5427" s="3">
        <v>0.16494999999999987</v>
      </c>
      <c r="E5427" s="3">
        <v>0.24742499999999981</v>
      </c>
      <c r="F5427" s="3">
        <v>0.32989999999999975</v>
      </c>
      <c r="G5427" s="3">
        <v>0.41237499999999971</v>
      </c>
      <c r="H5427" s="3">
        <v>0.49484999999999962</v>
      </c>
      <c r="I5427" s="3">
        <v>0.57732499999999964</v>
      </c>
      <c r="J5427" s="3">
        <v>0.6597999999999995</v>
      </c>
      <c r="K5427" s="3">
        <v>0.74227499999999946</v>
      </c>
      <c r="L5427" s="3">
        <v>0.82474999999999943</v>
      </c>
    </row>
    <row r="5428" spans="1:12" ht="51">
      <c r="A5428" s="2">
        <f t="shared" si="148"/>
        <v>37922</v>
      </c>
      <c r="B5428" s="49" t="s">
        <v>3801</v>
      </c>
      <c r="C5428" s="3">
        <v>0.12562500000000001</v>
      </c>
      <c r="D5428" s="3">
        <v>0.25125000000000003</v>
      </c>
      <c r="E5428" s="3">
        <v>0.37687500000000007</v>
      </c>
      <c r="F5428" s="3">
        <v>0.50250000000000006</v>
      </c>
      <c r="G5428" s="3">
        <v>0.62812500000000004</v>
      </c>
      <c r="H5428" s="3">
        <v>0.75375000000000014</v>
      </c>
      <c r="I5428" s="3">
        <v>0.87937500000000002</v>
      </c>
      <c r="J5428" s="3">
        <v>1.0050000000000001</v>
      </c>
      <c r="K5428" s="3">
        <v>1.130625</v>
      </c>
      <c r="L5428" s="3">
        <v>1.2562500000000001</v>
      </c>
    </row>
    <row r="5429" spans="1:12" ht="25.5">
      <c r="A5429" s="2">
        <f t="shared" si="148"/>
        <v>37923</v>
      </c>
      <c r="B5429" s="49" t="s">
        <v>3802</v>
      </c>
      <c r="C5429" s="3">
        <v>7.3525000000000049E-2</v>
      </c>
      <c r="D5429" s="3">
        <v>0.14705000000000007</v>
      </c>
      <c r="E5429" s="3">
        <v>0.2205750000000001</v>
      </c>
      <c r="F5429" s="3">
        <v>0.29410000000000014</v>
      </c>
      <c r="G5429" s="3">
        <v>0.3676250000000002</v>
      </c>
      <c r="H5429" s="3">
        <v>0.44115000000000021</v>
      </c>
      <c r="I5429" s="3">
        <v>0.51467500000000022</v>
      </c>
      <c r="J5429" s="3">
        <v>0.58820000000000028</v>
      </c>
      <c r="K5429" s="3">
        <v>0.66172500000000034</v>
      </c>
      <c r="L5429" s="3">
        <v>0.7352500000000004</v>
      </c>
    </row>
    <row r="5430" spans="1:12" ht="25.5">
      <c r="A5430" s="2">
        <f t="shared" si="148"/>
        <v>37924</v>
      </c>
      <c r="B5430" s="49" t="s">
        <v>3803</v>
      </c>
      <c r="C5430" s="3">
        <v>8.7874999999999953E-2</v>
      </c>
      <c r="D5430" s="3">
        <v>0.17574999999999991</v>
      </c>
      <c r="E5430" s="3">
        <v>0.26362499999999989</v>
      </c>
      <c r="F5430" s="3">
        <v>0.35149999999999981</v>
      </c>
      <c r="G5430" s="3">
        <v>0.43937499999999974</v>
      </c>
      <c r="H5430" s="3">
        <v>0.52724999999999977</v>
      </c>
      <c r="I5430" s="3">
        <v>0.61512499999999959</v>
      </c>
      <c r="J5430" s="3">
        <v>0.70299999999999963</v>
      </c>
      <c r="K5430" s="3">
        <v>0.79087499999999955</v>
      </c>
      <c r="L5430" s="3">
        <v>0.87874999999999948</v>
      </c>
    </row>
    <row r="5431" spans="1:12" ht="51">
      <c r="A5431" s="2">
        <f t="shared" si="148"/>
        <v>37925</v>
      </c>
      <c r="B5431" s="49" t="s">
        <v>3804</v>
      </c>
      <c r="C5431" s="3">
        <v>0.13930000000000006</v>
      </c>
      <c r="D5431" s="3">
        <v>0.27860000000000007</v>
      </c>
      <c r="E5431" s="3">
        <v>0.4179000000000001</v>
      </c>
      <c r="F5431" s="3">
        <v>0.55720000000000014</v>
      </c>
      <c r="G5431" s="3">
        <v>0.69650000000000023</v>
      </c>
      <c r="H5431" s="3">
        <v>0.83580000000000021</v>
      </c>
      <c r="I5431" s="3">
        <v>0.9751000000000003</v>
      </c>
      <c r="J5431" s="3">
        <v>1.1144000000000003</v>
      </c>
      <c r="K5431" s="3">
        <v>1.2537000000000003</v>
      </c>
      <c r="L5431" s="3">
        <v>1.3930000000000005</v>
      </c>
    </row>
    <row r="5432" spans="1:12" ht="51">
      <c r="A5432" s="2">
        <f t="shared" si="148"/>
        <v>37926</v>
      </c>
      <c r="B5432" s="49" t="s">
        <v>3805</v>
      </c>
      <c r="C5432" s="3">
        <v>0.89399999999999991</v>
      </c>
      <c r="D5432" s="3">
        <v>1.7879999999999998</v>
      </c>
      <c r="E5432" s="3">
        <v>2.6819999999999995</v>
      </c>
      <c r="F5432" s="3">
        <v>3.5759999999999996</v>
      </c>
      <c r="G5432" s="3">
        <v>4.47</v>
      </c>
      <c r="H5432" s="3">
        <v>5.363999999999999</v>
      </c>
      <c r="I5432" s="3">
        <v>6.2579999999999991</v>
      </c>
      <c r="J5432" s="3">
        <v>7.1519999999999992</v>
      </c>
      <c r="K5432" s="3">
        <v>8.0459999999999994</v>
      </c>
      <c r="L5432" s="3">
        <v>8.94</v>
      </c>
    </row>
    <row r="5433" spans="1:12" ht="12.75">
      <c r="A5433" s="2">
        <f t="shared" si="148"/>
        <v>37927</v>
      </c>
      <c r="B5433" s="49" t="s">
        <v>3806</v>
      </c>
      <c r="C5433" s="3">
        <v>0.15135483870967742</v>
      </c>
      <c r="D5433" s="3">
        <v>0.30270967741935484</v>
      </c>
      <c r="E5433" s="3">
        <v>0.45406451612903226</v>
      </c>
      <c r="F5433" s="3">
        <v>0.60541935483870968</v>
      </c>
      <c r="G5433" s="3">
        <v>0.75677419354838715</v>
      </c>
      <c r="H5433" s="3">
        <v>0.90812903225806452</v>
      </c>
      <c r="I5433" s="3">
        <v>1.0594838709677419</v>
      </c>
      <c r="J5433" s="3">
        <v>1.2108387096774194</v>
      </c>
      <c r="K5433" s="3">
        <v>1.3621935483870968</v>
      </c>
      <c r="L5433" s="3">
        <v>1.5135483870967743</v>
      </c>
    </row>
    <row r="5434" spans="1:12" ht="12.75">
      <c r="A5434" s="2">
        <f t="shared" si="148"/>
        <v>37928</v>
      </c>
      <c r="B5434" s="49" t="s">
        <v>3807</v>
      </c>
      <c r="C5434" s="3">
        <v>1.2522580645161293E-2</v>
      </c>
      <c r="D5434" s="3">
        <v>2.5045161290322585E-2</v>
      </c>
      <c r="E5434" s="3">
        <v>3.756774193548388E-2</v>
      </c>
      <c r="F5434" s="3">
        <v>5.009032258064517E-2</v>
      </c>
      <c r="G5434" s="3">
        <v>6.2612903225806468E-2</v>
      </c>
      <c r="H5434" s="3">
        <v>7.5135483870967759E-2</v>
      </c>
      <c r="I5434" s="3">
        <v>8.7658064516129036E-2</v>
      </c>
      <c r="J5434" s="3">
        <v>0.10018064516129034</v>
      </c>
      <c r="K5434" s="3">
        <v>0.11270322580645165</v>
      </c>
      <c r="L5434" s="3">
        <v>0.12522580645161291</v>
      </c>
    </row>
    <row r="5435" spans="1:12" ht="25.5">
      <c r="A5435" s="2">
        <f t="shared" si="148"/>
        <v>37929</v>
      </c>
      <c r="B5435" s="49" t="s">
        <v>3808</v>
      </c>
      <c r="C5435" s="3">
        <v>2.8838709677419357E-2</v>
      </c>
      <c r="D5435" s="3">
        <v>5.7677419354838715E-2</v>
      </c>
      <c r="E5435" s="3">
        <v>8.6516129032258068E-2</v>
      </c>
      <c r="F5435" s="3">
        <v>0.11535483870967743</v>
      </c>
      <c r="G5435" s="3">
        <v>0.14419354838709678</v>
      </c>
      <c r="H5435" s="3">
        <v>0.17303225806451614</v>
      </c>
      <c r="I5435" s="3">
        <v>0.20187096774193553</v>
      </c>
      <c r="J5435" s="3">
        <v>0.23070967741935486</v>
      </c>
      <c r="K5435" s="3">
        <v>0.25954838709677419</v>
      </c>
      <c r="L5435" s="3">
        <v>0.28838709677419355</v>
      </c>
    </row>
    <row r="5436" spans="1:12" ht="25.5">
      <c r="A5436" s="2">
        <f t="shared" si="148"/>
        <v>37930</v>
      </c>
      <c r="B5436" s="63" t="s">
        <v>3809</v>
      </c>
      <c r="C5436" s="3">
        <v>0.1134</v>
      </c>
      <c r="D5436" s="3">
        <v>0.2268</v>
      </c>
      <c r="E5436" s="3">
        <v>0.3402</v>
      </c>
      <c r="F5436" s="3">
        <v>0.4536</v>
      </c>
      <c r="G5436" s="3">
        <v>0.56699999999999995</v>
      </c>
      <c r="H5436" s="3">
        <v>0.6804</v>
      </c>
      <c r="I5436" s="3">
        <v>0.79380000000000006</v>
      </c>
      <c r="J5436" s="3">
        <v>0.90720000000000001</v>
      </c>
      <c r="K5436" s="3">
        <v>1.0206</v>
      </c>
      <c r="L5436" s="3">
        <v>1.1339999999999999</v>
      </c>
    </row>
    <row r="5437" spans="1:12" ht="12.75">
      <c r="A5437" s="2">
        <f t="shared" si="148"/>
        <v>37931</v>
      </c>
      <c r="B5437" s="64" t="s">
        <v>3810</v>
      </c>
      <c r="C5437" s="3">
        <v>0.24319999999999997</v>
      </c>
      <c r="D5437" s="3">
        <v>0.48639999999999994</v>
      </c>
      <c r="E5437" s="3">
        <v>0.72959999999999992</v>
      </c>
      <c r="F5437" s="3">
        <v>0.97279999999999989</v>
      </c>
      <c r="G5437" s="3">
        <v>1.216</v>
      </c>
      <c r="H5437" s="3">
        <v>1.4591999999999998</v>
      </c>
      <c r="I5437" s="3">
        <v>1.7023999999999999</v>
      </c>
      <c r="J5437" s="3">
        <v>1.9455999999999998</v>
      </c>
      <c r="K5437" s="3">
        <v>2.1887999999999996</v>
      </c>
      <c r="L5437" s="3">
        <v>2.4319999999999999</v>
      </c>
    </row>
    <row r="5438" spans="1:12" ht="12.75">
      <c r="A5438" s="2">
        <f t="shared" si="148"/>
        <v>37932</v>
      </c>
      <c r="B5438" s="64" t="s">
        <v>3811</v>
      </c>
      <c r="C5438" s="3">
        <v>4.9530000000000005E-2</v>
      </c>
      <c r="D5438" s="3">
        <v>9.9060000000000009E-2</v>
      </c>
      <c r="E5438" s="3">
        <v>0.14859</v>
      </c>
      <c r="F5438" s="3">
        <v>0.19812000000000002</v>
      </c>
      <c r="G5438" s="3">
        <v>0.24764999999999998</v>
      </c>
      <c r="H5438" s="3">
        <v>0.29718</v>
      </c>
      <c r="I5438" s="3">
        <v>0.34671000000000002</v>
      </c>
      <c r="J5438" s="3">
        <v>0.39624000000000004</v>
      </c>
      <c r="K5438" s="3">
        <v>0.44577</v>
      </c>
      <c r="L5438" s="3">
        <v>0.49529999999999996</v>
      </c>
    </row>
    <row r="5439" spans="1:12" ht="12.75">
      <c r="A5439" s="2">
        <f t="shared" si="148"/>
        <v>37933</v>
      </c>
      <c r="B5439" s="49" t="s">
        <v>3812</v>
      </c>
      <c r="C5439" s="3">
        <v>2.690322580645161E-2</v>
      </c>
      <c r="D5439" s="3">
        <v>5.3806451612903219E-2</v>
      </c>
      <c r="E5439" s="3">
        <v>8.0709677419354836E-2</v>
      </c>
      <c r="F5439" s="3">
        <v>0.10761290322580644</v>
      </c>
      <c r="G5439" s="3">
        <v>0.13451612903225807</v>
      </c>
      <c r="H5439" s="3">
        <v>0.16141935483870967</v>
      </c>
      <c r="I5439" s="3">
        <v>0.18832258064516127</v>
      </c>
      <c r="J5439" s="3">
        <v>0.21522580645161288</v>
      </c>
      <c r="K5439" s="3">
        <v>0.24212903225806451</v>
      </c>
      <c r="L5439" s="3">
        <v>0.26903225806451614</v>
      </c>
    </row>
    <row r="5440" spans="1:12" ht="12.75">
      <c r="A5440" s="2">
        <f t="shared" si="148"/>
        <v>37934</v>
      </c>
      <c r="B5440" s="49" t="s">
        <v>3813</v>
      </c>
      <c r="C5440" s="3">
        <v>0.47264516129032264</v>
      </c>
      <c r="D5440" s="3">
        <v>0.94529032258064527</v>
      </c>
      <c r="E5440" s="3">
        <v>1.4179354838709679</v>
      </c>
      <c r="F5440" s="3">
        <v>1.8905806451612905</v>
      </c>
      <c r="G5440" s="3">
        <v>2.363225806451613</v>
      </c>
      <c r="H5440" s="3">
        <v>2.8358709677419358</v>
      </c>
      <c r="I5440" s="3">
        <v>3.3085161290322587</v>
      </c>
      <c r="J5440" s="3">
        <v>3.7811612903225811</v>
      </c>
      <c r="K5440" s="3">
        <v>4.2538064516129035</v>
      </c>
      <c r="L5440" s="3">
        <v>4.7264516129032259</v>
      </c>
    </row>
    <row r="5441" spans="1:12" ht="12.75">
      <c r="A5441" s="2">
        <f t="shared" si="148"/>
        <v>37935</v>
      </c>
      <c r="B5441" s="49" t="s">
        <v>3814</v>
      </c>
      <c r="C5441" s="3">
        <v>0.40079999999999999</v>
      </c>
      <c r="D5441" s="3">
        <v>0.80159999999999998</v>
      </c>
      <c r="E5441" s="3">
        <v>1.2023999999999999</v>
      </c>
      <c r="F5441" s="3">
        <v>1.6032</v>
      </c>
      <c r="G5441" s="3">
        <v>2.0039999999999996</v>
      </c>
      <c r="H5441" s="3">
        <v>2.4047999999999998</v>
      </c>
      <c r="I5441" s="3">
        <v>2.8056000000000001</v>
      </c>
      <c r="J5441" s="3">
        <v>3.2063999999999999</v>
      </c>
      <c r="K5441" s="3">
        <v>3.6071999999999997</v>
      </c>
      <c r="L5441" s="3">
        <v>4.0079999999999991</v>
      </c>
    </row>
    <row r="5442" spans="1:12" ht="12.75">
      <c r="A5442" s="2">
        <f t="shared" si="148"/>
        <v>37936</v>
      </c>
      <c r="B5442" s="49" t="s">
        <v>3815</v>
      </c>
      <c r="C5442" s="3">
        <v>0.50554838709677419</v>
      </c>
      <c r="D5442" s="3">
        <v>1.0110967741935484</v>
      </c>
      <c r="E5442" s="3">
        <v>1.5166451612903225</v>
      </c>
      <c r="F5442" s="3">
        <v>2.0221935483870968</v>
      </c>
      <c r="G5442" s="3">
        <v>2.527741935483871</v>
      </c>
      <c r="H5442" s="3">
        <v>3.0332903225806449</v>
      </c>
      <c r="I5442" s="3">
        <v>3.5388387096774192</v>
      </c>
      <c r="J5442" s="3">
        <v>4.0443870967741935</v>
      </c>
      <c r="K5442" s="3">
        <v>4.5499354838709678</v>
      </c>
      <c r="L5442" s="3">
        <v>5.0554838709677421</v>
      </c>
    </row>
    <row r="5443" spans="1:12" ht="25.5">
      <c r="A5443" s="2">
        <f t="shared" si="148"/>
        <v>37937</v>
      </c>
      <c r="B5443" s="49" t="s">
        <v>3816</v>
      </c>
      <c r="C5443" s="3">
        <v>0.14119999999999999</v>
      </c>
      <c r="D5443" s="3">
        <v>0.28239999999999998</v>
      </c>
      <c r="E5443" s="3">
        <v>0.42359999999999998</v>
      </c>
      <c r="F5443" s="3">
        <v>0.56479999999999997</v>
      </c>
      <c r="G5443" s="3">
        <v>0.70599999999999985</v>
      </c>
      <c r="H5443" s="3">
        <v>0.84719999999999995</v>
      </c>
      <c r="I5443" s="3">
        <v>0.98839999999999995</v>
      </c>
      <c r="J5443" s="3">
        <v>1.1295999999999999</v>
      </c>
      <c r="K5443" s="3">
        <v>1.2707999999999997</v>
      </c>
      <c r="L5443" s="3">
        <v>1.4119999999999999</v>
      </c>
    </row>
    <row r="5444" spans="1:12" ht="51">
      <c r="A5444" s="2">
        <f t="shared" si="148"/>
        <v>37938</v>
      </c>
      <c r="B5444" s="49" t="s">
        <v>3817</v>
      </c>
      <c r="C5444" s="3">
        <v>4.2550000000000004E-2</v>
      </c>
      <c r="D5444" s="3">
        <v>8.5100000000000009E-2</v>
      </c>
      <c r="E5444" s="3">
        <v>0.12765000000000001</v>
      </c>
      <c r="F5444" s="3">
        <v>0.17020000000000002</v>
      </c>
      <c r="G5444" s="3">
        <v>0.21274999999999999</v>
      </c>
      <c r="H5444" s="3">
        <v>0.25530000000000003</v>
      </c>
      <c r="I5444" s="3">
        <v>0.29785</v>
      </c>
      <c r="J5444" s="3">
        <v>0.34040000000000004</v>
      </c>
      <c r="K5444" s="3">
        <v>0.38295000000000001</v>
      </c>
      <c r="L5444" s="3">
        <v>0.42549999999999999</v>
      </c>
    </row>
    <row r="5445" spans="1:12" ht="12.75">
      <c r="A5445" s="2">
        <f t="shared" ref="A5445:A5464" si="149">A5444+1</f>
        <v>37939</v>
      </c>
      <c r="B5445" s="63" t="s">
        <v>3818</v>
      </c>
      <c r="C5445" s="3">
        <v>7.0400000000000004E-2</v>
      </c>
      <c r="D5445" s="3">
        <v>0.14080000000000001</v>
      </c>
      <c r="E5445" s="3">
        <v>0.2112</v>
      </c>
      <c r="F5445" s="3">
        <v>0.28160000000000002</v>
      </c>
      <c r="G5445" s="3">
        <v>0.35199999999999998</v>
      </c>
      <c r="H5445" s="3">
        <v>0.4224</v>
      </c>
      <c r="I5445" s="3">
        <v>0.49280000000000002</v>
      </c>
      <c r="J5445" s="3">
        <v>0.56320000000000003</v>
      </c>
      <c r="K5445" s="3">
        <v>0.63359999999999994</v>
      </c>
      <c r="L5445" s="3">
        <v>0.70399999999999996</v>
      </c>
    </row>
    <row r="5446" spans="1:12" ht="12.75">
      <c r="A5446" s="2">
        <f t="shared" si="149"/>
        <v>37940</v>
      </c>
      <c r="B5446" s="63" t="s">
        <v>3819</v>
      </c>
      <c r="C5446" s="3">
        <v>6.8830000000000002E-2</v>
      </c>
      <c r="D5446" s="3">
        <v>0.13766</v>
      </c>
      <c r="E5446" s="3">
        <v>0.20649000000000001</v>
      </c>
      <c r="F5446" s="3">
        <v>0.27532000000000001</v>
      </c>
      <c r="G5446" s="3">
        <v>0.34414999999999996</v>
      </c>
      <c r="H5446" s="3">
        <v>0.41298000000000001</v>
      </c>
      <c r="I5446" s="3">
        <v>0.48180999999999996</v>
      </c>
      <c r="J5446" s="3">
        <v>0.55064000000000002</v>
      </c>
      <c r="K5446" s="3">
        <v>0.61946999999999997</v>
      </c>
      <c r="L5446" s="3">
        <v>0.68829999999999991</v>
      </c>
    </row>
    <row r="5447" spans="1:12" ht="12.75">
      <c r="A5447" s="2">
        <f t="shared" si="149"/>
        <v>37941</v>
      </c>
      <c r="B5447" s="63" t="s">
        <v>3820</v>
      </c>
      <c r="C5447" s="3">
        <v>6.88E-2</v>
      </c>
      <c r="D5447" s="3">
        <v>0.1376</v>
      </c>
      <c r="E5447" s="3">
        <v>0.2064</v>
      </c>
      <c r="F5447" s="3">
        <v>0.2752</v>
      </c>
      <c r="G5447" s="3">
        <v>0.34399999999999997</v>
      </c>
      <c r="H5447" s="3">
        <v>0.4128</v>
      </c>
      <c r="I5447" s="3">
        <v>0.48160000000000003</v>
      </c>
      <c r="J5447" s="3">
        <v>0.5504</v>
      </c>
      <c r="K5447" s="3">
        <v>0.61919999999999997</v>
      </c>
      <c r="L5447" s="3">
        <v>0.68799999999999994</v>
      </c>
    </row>
    <row r="5448" spans="1:12" ht="12.75">
      <c r="A5448" s="2">
        <f t="shared" si="149"/>
        <v>37942</v>
      </c>
      <c r="B5448" s="64" t="s">
        <v>3821</v>
      </c>
      <c r="C5448" s="3">
        <v>0.11718999999999999</v>
      </c>
      <c r="D5448" s="3">
        <v>0.23437999999999998</v>
      </c>
      <c r="E5448" s="3">
        <v>0.35156999999999994</v>
      </c>
      <c r="F5448" s="3">
        <v>0.46875999999999995</v>
      </c>
      <c r="G5448" s="3">
        <v>0.58594999999999997</v>
      </c>
      <c r="H5448" s="3">
        <v>0.70313999999999988</v>
      </c>
      <c r="I5448" s="3">
        <v>0.82033</v>
      </c>
      <c r="J5448" s="3">
        <v>0.93751999999999991</v>
      </c>
      <c r="K5448" s="3">
        <v>1.05471</v>
      </c>
      <c r="L5448" s="3">
        <v>1.1718999999999999</v>
      </c>
    </row>
    <row r="5449" spans="1:12" ht="12.75">
      <c r="A5449" s="2">
        <f t="shared" si="149"/>
        <v>37943</v>
      </c>
      <c r="B5449" s="64" t="s">
        <v>3821</v>
      </c>
      <c r="C5449" s="3">
        <v>0.8418000000000001</v>
      </c>
      <c r="D5449" s="3">
        <v>1.6836000000000002</v>
      </c>
      <c r="E5449" s="3">
        <v>2.5254000000000003</v>
      </c>
      <c r="F5449" s="3">
        <v>3.3672000000000004</v>
      </c>
      <c r="G5449" s="3">
        <v>4.2089999999999996</v>
      </c>
      <c r="H5449" s="3">
        <v>5.0508000000000006</v>
      </c>
      <c r="I5449" s="3">
        <v>5.8926000000000007</v>
      </c>
      <c r="J5449" s="3">
        <v>6.7344000000000008</v>
      </c>
      <c r="K5449" s="3">
        <v>7.5762000000000009</v>
      </c>
      <c r="L5449" s="3">
        <v>8.4179999999999993</v>
      </c>
    </row>
    <row r="5450" spans="1:12" ht="12.75">
      <c r="A5450" s="2">
        <f t="shared" si="149"/>
        <v>37944</v>
      </c>
      <c r="B5450" s="64" t="s">
        <v>3822</v>
      </c>
      <c r="C5450" s="3">
        <v>4.2849999999999999E-2</v>
      </c>
      <c r="D5450" s="3">
        <v>8.5699999999999998E-2</v>
      </c>
      <c r="E5450" s="3">
        <v>0.12855</v>
      </c>
      <c r="F5450" s="3">
        <v>0.1714</v>
      </c>
      <c r="G5450" s="3">
        <v>0.21425</v>
      </c>
      <c r="H5450" s="3">
        <v>0.2571</v>
      </c>
      <c r="I5450" s="3">
        <v>0.29995000000000005</v>
      </c>
      <c r="J5450" s="3">
        <v>0.34279999999999999</v>
      </c>
      <c r="K5450" s="3">
        <v>0.38564999999999999</v>
      </c>
      <c r="L5450" s="3">
        <v>0.42849999999999999</v>
      </c>
    </row>
    <row r="5451" spans="1:12" ht="12.75">
      <c r="A5451" s="2">
        <f t="shared" si="149"/>
        <v>37945</v>
      </c>
      <c r="B5451" s="64" t="s">
        <v>3823</v>
      </c>
      <c r="C5451" s="3">
        <v>5.485000000000001E-2</v>
      </c>
      <c r="D5451" s="3">
        <v>0.10970000000000002</v>
      </c>
      <c r="E5451" s="3">
        <v>0.16455000000000003</v>
      </c>
      <c r="F5451" s="3">
        <v>0.21940000000000004</v>
      </c>
      <c r="G5451" s="3">
        <v>0.27424999999999999</v>
      </c>
      <c r="H5451" s="3">
        <v>0.32910000000000006</v>
      </c>
      <c r="I5451" s="3">
        <v>0.38395000000000001</v>
      </c>
      <c r="J5451" s="3">
        <v>0.43880000000000008</v>
      </c>
      <c r="K5451" s="3">
        <v>0.49365000000000009</v>
      </c>
      <c r="L5451" s="3">
        <v>0.54849999999999999</v>
      </c>
    </row>
    <row r="5452" spans="1:12" ht="12.75">
      <c r="A5452" s="2">
        <f t="shared" si="149"/>
        <v>37946</v>
      </c>
      <c r="B5452" s="64" t="s">
        <v>3824</v>
      </c>
      <c r="C5452" s="3">
        <v>0.23760000000000003</v>
      </c>
      <c r="D5452" s="3">
        <v>0.47520000000000007</v>
      </c>
      <c r="E5452" s="3">
        <v>0.7128000000000001</v>
      </c>
      <c r="F5452" s="3">
        <v>0.95040000000000013</v>
      </c>
      <c r="G5452" s="3">
        <v>1.1880000000000002</v>
      </c>
      <c r="H5452" s="3">
        <v>1.4256000000000002</v>
      </c>
      <c r="I5452" s="3">
        <v>1.6632</v>
      </c>
      <c r="J5452" s="3">
        <v>1.9008000000000003</v>
      </c>
      <c r="K5452" s="3">
        <v>2.1384000000000003</v>
      </c>
      <c r="L5452" s="3">
        <v>2.3760000000000003</v>
      </c>
    </row>
    <row r="5453" spans="1:12" ht="38.25">
      <c r="A5453" s="2">
        <f t="shared" si="149"/>
        <v>37947</v>
      </c>
      <c r="B5453" s="62" t="s">
        <v>3825</v>
      </c>
      <c r="C5453" s="3">
        <v>0.34599999999999997</v>
      </c>
      <c r="D5453" s="3">
        <v>0.69199999999999995</v>
      </c>
      <c r="E5453" s="3">
        <v>1.0379999999999998</v>
      </c>
      <c r="F5453" s="3">
        <v>1.3839999999999999</v>
      </c>
      <c r="G5453" s="3">
        <v>1.73</v>
      </c>
      <c r="H5453" s="3">
        <v>2.0759999999999996</v>
      </c>
      <c r="I5453" s="3">
        <v>2.4220000000000002</v>
      </c>
      <c r="J5453" s="3">
        <v>2.7679999999999998</v>
      </c>
      <c r="K5453" s="3">
        <v>3.1139999999999999</v>
      </c>
      <c r="L5453" s="3">
        <v>3.46</v>
      </c>
    </row>
    <row r="5454" spans="1:12" ht="12.75">
      <c r="A5454" s="2">
        <f t="shared" si="149"/>
        <v>37948</v>
      </c>
      <c r="B5454" s="49" t="s">
        <v>3826</v>
      </c>
      <c r="C5454" s="3">
        <v>0.2432903225806452</v>
      </c>
      <c r="D5454" s="3">
        <v>0.4865806451612904</v>
      </c>
      <c r="E5454" s="3">
        <v>0.72987096774193561</v>
      </c>
      <c r="F5454" s="3">
        <v>0.97316129032258081</v>
      </c>
      <c r="G5454" s="3">
        <v>1.2164516129032259</v>
      </c>
      <c r="H5454" s="3">
        <v>1.4597419354838712</v>
      </c>
      <c r="I5454" s="3">
        <v>1.7030322580645163</v>
      </c>
      <c r="J5454" s="3">
        <v>1.9463225806451616</v>
      </c>
      <c r="K5454" s="3">
        <v>2.1896129032258069</v>
      </c>
      <c r="L5454" s="3">
        <v>2.4329032258064518</v>
      </c>
    </row>
    <row r="5455" spans="1:12" ht="12.75">
      <c r="A5455" s="2">
        <f t="shared" si="149"/>
        <v>37949</v>
      </c>
      <c r="B5455" s="49" t="s">
        <v>3827</v>
      </c>
      <c r="C5455" s="3">
        <v>5.9225806451612899E-2</v>
      </c>
      <c r="D5455" s="3">
        <v>0.1184516129032258</v>
      </c>
      <c r="E5455" s="3">
        <v>0.17767741935483869</v>
      </c>
      <c r="F5455" s="3">
        <v>0.2369032258064516</v>
      </c>
      <c r="G5455" s="3">
        <v>0.29612903225806447</v>
      </c>
      <c r="H5455" s="3">
        <v>0.35535483870967738</v>
      </c>
      <c r="I5455" s="3">
        <v>0.41458064516129034</v>
      </c>
      <c r="J5455" s="3">
        <v>0.47380645161290319</v>
      </c>
      <c r="K5455" s="3">
        <v>0.53303225806451604</v>
      </c>
      <c r="L5455" s="3">
        <v>0.59225806451612906</v>
      </c>
    </row>
    <row r="5456" spans="1:12" ht="12.75">
      <c r="A5456" s="2">
        <f t="shared" si="149"/>
        <v>37950</v>
      </c>
      <c r="B5456" s="49" t="s">
        <v>3828</v>
      </c>
      <c r="C5456" s="3">
        <v>1.5815999999999999</v>
      </c>
      <c r="D5456" s="3">
        <v>3.1631999999999998</v>
      </c>
      <c r="E5456" s="3">
        <v>4.7447999999999997</v>
      </c>
      <c r="F5456" s="3">
        <v>6.3263999999999996</v>
      </c>
      <c r="G5456" s="3">
        <v>7.9080000000000004</v>
      </c>
      <c r="H5456" s="3">
        <v>9.4895999999999994</v>
      </c>
      <c r="I5456" s="3">
        <v>11.071199999999999</v>
      </c>
      <c r="J5456" s="3">
        <v>12.652799999999999</v>
      </c>
      <c r="K5456" s="3">
        <v>14.234399999999999</v>
      </c>
      <c r="L5456" s="3">
        <v>15.816000000000001</v>
      </c>
    </row>
    <row r="5457" spans="1:18" ht="12.75">
      <c r="A5457" s="2">
        <f t="shared" si="149"/>
        <v>37951</v>
      </c>
      <c r="B5457" s="63" t="s">
        <v>3829</v>
      </c>
      <c r="C5457" s="3">
        <v>5.5999999999999994E-2</v>
      </c>
      <c r="D5457" s="3">
        <v>0.11199999999999999</v>
      </c>
      <c r="E5457" s="3">
        <v>0.16799999999999998</v>
      </c>
      <c r="F5457" s="3">
        <v>0.22399999999999998</v>
      </c>
      <c r="G5457" s="3">
        <v>0.27999999999999997</v>
      </c>
      <c r="H5457" s="3">
        <v>0.33599999999999997</v>
      </c>
      <c r="I5457" s="3">
        <v>0.39199999999999996</v>
      </c>
      <c r="J5457" s="3">
        <v>0.44799999999999995</v>
      </c>
      <c r="K5457" s="3">
        <v>0.504</v>
      </c>
      <c r="L5457" s="3">
        <v>0.55999999999999994</v>
      </c>
    </row>
    <row r="5458" spans="1:18" ht="38.25">
      <c r="A5458" s="2">
        <f t="shared" si="149"/>
        <v>37952</v>
      </c>
      <c r="B5458" s="63" t="s">
        <v>3830</v>
      </c>
      <c r="C5458" s="3">
        <v>7.6920000000000016E-2</v>
      </c>
      <c r="D5458" s="3">
        <v>0.15384000000000003</v>
      </c>
      <c r="E5458" s="3">
        <v>0.23076000000000005</v>
      </c>
      <c r="F5458" s="3">
        <v>0.30768000000000006</v>
      </c>
      <c r="G5458" s="3">
        <v>0.38460000000000005</v>
      </c>
      <c r="H5458" s="3">
        <v>0.4615200000000001</v>
      </c>
      <c r="I5458" s="3">
        <v>0.53844000000000003</v>
      </c>
      <c r="J5458" s="3">
        <v>0.61536000000000013</v>
      </c>
      <c r="K5458" s="3">
        <v>0.69228000000000001</v>
      </c>
      <c r="L5458" s="3">
        <v>0.76920000000000011</v>
      </c>
    </row>
    <row r="5459" spans="1:18" ht="25.5">
      <c r="A5459" s="2">
        <f t="shared" si="149"/>
        <v>37953</v>
      </c>
      <c r="B5459" s="63" t="s">
        <v>3831</v>
      </c>
      <c r="C5459" s="3">
        <v>0.1578</v>
      </c>
      <c r="D5459" s="3">
        <v>0.31559999999999999</v>
      </c>
      <c r="E5459" s="3">
        <v>0.47339999999999999</v>
      </c>
      <c r="F5459" s="3">
        <v>0.63119999999999998</v>
      </c>
      <c r="G5459" s="3">
        <v>0.78900000000000003</v>
      </c>
      <c r="H5459" s="3">
        <v>0.94679999999999997</v>
      </c>
      <c r="I5459" s="3">
        <v>1.1046</v>
      </c>
      <c r="J5459" s="3">
        <v>1.2624</v>
      </c>
      <c r="K5459" s="3">
        <v>1.4201999999999999</v>
      </c>
      <c r="L5459" s="3">
        <v>1.5780000000000001</v>
      </c>
    </row>
    <row r="5460" spans="1:18" ht="12.75">
      <c r="A5460" s="2">
        <f t="shared" si="149"/>
        <v>37954</v>
      </c>
      <c r="B5460" s="49" t="s">
        <v>3832</v>
      </c>
      <c r="C5460" s="3">
        <v>0.18038709677419357</v>
      </c>
      <c r="D5460" s="3">
        <v>0.36077419354838713</v>
      </c>
      <c r="E5460" s="3">
        <v>0.54116129032258065</v>
      </c>
      <c r="F5460" s="3">
        <v>0.72154838709677427</v>
      </c>
      <c r="G5460" s="3">
        <v>0.90193548387096778</v>
      </c>
      <c r="H5460" s="3">
        <v>1.0823225806451613</v>
      </c>
      <c r="I5460" s="3">
        <v>1.2627096774193549</v>
      </c>
      <c r="J5460" s="3">
        <v>1.4430967741935485</v>
      </c>
      <c r="K5460" s="3">
        <v>1.6234838709677419</v>
      </c>
      <c r="L5460" s="3">
        <v>1.8038709677419356</v>
      </c>
      <c r="M5460" s="9"/>
      <c r="N5460" s="9"/>
      <c r="O5460" s="9"/>
      <c r="P5460" s="9"/>
      <c r="Q5460" s="9"/>
      <c r="R5460" s="9"/>
    </row>
    <row r="5461" spans="1:18" ht="12.75">
      <c r="A5461" s="2">
        <f t="shared" si="149"/>
        <v>37955</v>
      </c>
      <c r="B5461" s="49" t="s">
        <v>3833</v>
      </c>
      <c r="C5461" s="3">
        <v>7.9741935483870957E-2</v>
      </c>
      <c r="D5461" s="3">
        <v>0.15948387096774191</v>
      </c>
      <c r="E5461" s="3">
        <v>0.23922580645161287</v>
      </c>
      <c r="F5461" s="3">
        <v>0.31896774193548383</v>
      </c>
      <c r="G5461" s="3">
        <v>0.39870967741935481</v>
      </c>
      <c r="H5461" s="3">
        <v>0.47845161290322574</v>
      </c>
      <c r="I5461" s="3">
        <v>0.55819354838709678</v>
      </c>
      <c r="J5461" s="3">
        <v>0.63793548387096766</v>
      </c>
      <c r="K5461" s="3">
        <v>0.71767741935483875</v>
      </c>
      <c r="L5461" s="3">
        <v>0.79741935483870963</v>
      </c>
      <c r="M5461" s="9"/>
      <c r="N5461" s="9"/>
      <c r="O5461" s="9"/>
      <c r="P5461" s="9"/>
      <c r="Q5461" s="9"/>
      <c r="R5461" s="9"/>
    </row>
    <row r="5462" spans="1:18" ht="12.75">
      <c r="A5462" s="2">
        <f t="shared" si="149"/>
        <v>37956</v>
      </c>
      <c r="B5462" s="63" t="s">
        <v>3834</v>
      </c>
      <c r="C5462" s="3">
        <v>2.6299999999999997E-2</v>
      </c>
      <c r="D5462" s="3">
        <v>5.2599999999999994E-2</v>
      </c>
      <c r="E5462" s="3">
        <v>7.8899999999999998E-2</v>
      </c>
      <c r="F5462" s="3">
        <v>0.10519999999999999</v>
      </c>
      <c r="G5462" s="3">
        <v>0.13149999999999998</v>
      </c>
      <c r="H5462" s="3">
        <v>0.1578</v>
      </c>
      <c r="I5462" s="3">
        <v>0.18409999999999999</v>
      </c>
      <c r="J5462" s="3">
        <v>0.21039999999999998</v>
      </c>
      <c r="K5462" s="3">
        <v>0.23669999999999999</v>
      </c>
      <c r="L5462" s="3">
        <v>0.26299999999999996</v>
      </c>
      <c r="M5462" s="9"/>
      <c r="N5462" s="9"/>
      <c r="O5462" s="9"/>
      <c r="P5462" s="9"/>
      <c r="Q5462" s="9"/>
      <c r="R5462" s="9"/>
    </row>
    <row r="5463" spans="1:18" ht="12.75">
      <c r="A5463" s="2">
        <f t="shared" si="149"/>
        <v>37957</v>
      </c>
      <c r="B5463" s="64" t="s">
        <v>3835</v>
      </c>
      <c r="C5463" s="3">
        <v>0.13588</v>
      </c>
      <c r="D5463" s="3">
        <v>0.27176</v>
      </c>
      <c r="E5463" s="3">
        <v>0.40764</v>
      </c>
      <c r="F5463" s="3">
        <v>0.54352</v>
      </c>
      <c r="G5463" s="3">
        <v>0.6794</v>
      </c>
      <c r="H5463" s="3">
        <v>0.81528</v>
      </c>
      <c r="I5463" s="3">
        <v>0.95115999999999989</v>
      </c>
      <c r="J5463" s="3">
        <v>1.08704</v>
      </c>
      <c r="K5463" s="3">
        <v>1.22292</v>
      </c>
      <c r="L5463" s="3">
        <v>1.3588</v>
      </c>
      <c r="M5463" s="9"/>
      <c r="N5463" s="9"/>
      <c r="O5463" s="9"/>
      <c r="P5463" s="9"/>
      <c r="Q5463" s="9"/>
      <c r="R5463" s="9"/>
    </row>
    <row r="5464" spans="1:18" ht="12.75">
      <c r="A5464" s="2">
        <f t="shared" si="149"/>
        <v>37958</v>
      </c>
      <c r="B5464" s="64" t="s">
        <v>3836</v>
      </c>
      <c r="C5464" s="3">
        <v>0.1056</v>
      </c>
      <c r="D5464" s="3">
        <v>0.2112</v>
      </c>
      <c r="E5464" s="3">
        <v>0.31679999999999997</v>
      </c>
      <c r="F5464" s="3">
        <v>0.4224</v>
      </c>
      <c r="G5464" s="3">
        <v>0.52800000000000002</v>
      </c>
      <c r="H5464" s="3">
        <v>0.63359999999999994</v>
      </c>
      <c r="I5464" s="3">
        <v>0.73920000000000008</v>
      </c>
      <c r="J5464" s="3">
        <v>0.8448</v>
      </c>
      <c r="K5464" s="3">
        <v>0.95040000000000013</v>
      </c>
      <c r="L5464" s="3">
        <v>1.056</v>
      </c>
      <c r="M5464" s="9"/>
      <c r="N5464" s="9"/>
      <c r="O5464" s="9"/>
      <c r="P5464" s="9"/>
      <c r="Q5464" s="9"/>
      <c r="R5464" s="9"/>
    </row>
    <row r="5465" spans="1:18" ht="12.75">
      <c r="A5465" s="93" t="s">
        <v>3837</v>
      </c>
      <c r="B5465" s="93"/>
      <c r="C5465" s="8">
        <f>SUM(C5123:C5464)</f>
        <v>57.227655076612855</v>
      </c>
      <c r="D5465" s="8">
        <f t="shared" ref="D5465:L5465" si="150">SUM(D5123:D5464)</f>
        <v>114.45531015322571</v>
      </c>
      <c r="E5465" s="8">
        <f t="shared" si="150"/>
        <v>171.6829652298386</v>
      </c>
      <c r="F5465" s="8">
        <f t="shared" si="150"/>
        <v>228.91062030645142</v>
      </c>
      <c r="G5465" s="8">
        <f t="shared" si="150"/>
        <v>286.13827538306435</v>
      </c>
      <c r="H5465" s="8">
        <f t="shared" si="150"/>
        <v>343.3659304596772</v>
      </c>
      <c r="I5465" s="8">
        <f t="shared" si="150"/>
        <v>400.59358553628988</v>
      </c>
      <c r="J5465" s="8">
        <f t="shared" si="150"/>
        <v>457.82124061290284</v>
      </c>
      <c r="K5465" s="8">
        <f t="shared" si="150"/>
        <v>515.04889568951592</v>
      </c>
      <c r="L5465" s="8">
        <f t="shared" si="150"/>
        <v>572.27655076612871</v>
      </c>
      <c r="M5465" s="9"/>
      <c r="N5465" s="9"/>
      <c r="O5465" s="9"/>
      <c r="P5465" s="9"/>
      <c r="Q5465" s="9"/>
      <c r="R5465" s="9"/>
    </row>
    <row r="5466" spans="1:18" ht="12.75">
      <c r="A5466" s="92" t="s">
        <v>3838</v>
      </c>
      <c r="B5466" s="92"/>
      <c r="C5466" s="92"/>
      <c r="D5466" s="92"/>
      <c r="E5466" s="92"/>
      <c r="F5466" s="92"/>
      <c r="G5466" s="92"/>
      <c r="H5466" s="92"/>
      <c r="I5466" s="92"/>
      <c r="J5466" s="92"/>
      <c r="K5466" s="92"/>
      <c r="L5466" s="92"/>
      <c r="M5466" s="9"/>
      <c r="N5466" s="9"/>
      <c r="O5466" s="9"/>
      <c r="P5466" s="9"/>
      <c r="Q5466" s="9"/>
      <c r="R5466" s="9"/>
    </row>
    <row r="5467" spans="1:18" ht="51">
      <c r="A5467" s="10">
        <f>A5464+1</f>
        <v>37959</v>
      </c>
      <c r="B5467" s="65" t="s">
        <v>3839</v>
      </c>
      <c r="C5467" s="3">
        <v>0.83672812500000004</v>
      </c>
      <c r="D5467" s="3">
        <v>1.6734562500000001</v>
      </c>
      <c r="E5467" s="3">
        <v>2.5101843750000001</v>
      </c>
      <c r="F5467" s="3">
        <v>3.3469125000000002</v>
      </c>
      <c r="G5467" s="3">
        <v>4.1836406250000007</v>
      </c>
      <c r="H5467" s="3">
        <v>5.0203687500000003</v>
      </c>
      <c r="I5467" s="3">
        <v>5.8570968749999999</v>
      </c>
      <c r="J5467" s="3">
        <v>6.6938250000000004</v>
      </c>
      <c r="K5467" s="3">
        <v>7.5305531250000008</v>
      </c>
      <c r="L5467" s="3">
        <v>8.3672812500000013</v>
      </c>
      <c r="M5467" s="9"/>
      <c r="N5467" s="9"/>
      <c r="O5467" s="9"/>
      <c r="P5467" s="9"/>
      <c r="Q5467" s="9"/>
      <c r="R5467" s="9"/>
    </row>
    <row r="5468" spans="1:18" ht="38.25">
      <c r="A5468" s="10">
        <f>A5467+1</f>
        <v>37960</v>
      </c>
      <c r="B5468" s="65" t="s">
        <v>3840</v>
      </c>
      <c r="C5468" s="3">
        <v>0.12515625</v>
      </c>
      <c r="D5468" s="3">
        <v>0.25031249999999999</v>
      </c>
      <c r="E5468" s="3">
        <v>0.37546875000000002</v>
      </c>
      <c r="F5468" s="3">
        <v>0.50062499999999999</v>
      </c>
      <c r="G5468" s="3">
        <v>0.62578124999999996</v>
      </c>
      <c r="H5468" s="3">
        <v>0.75093750000000004</v>
      </c>
      <c r="I5468" s="3">
        <v>0.87609375000000012</v>
      </c>
      <c r="J5468" s="3">
        <v>1.00125</v>
      </c>
      <c r="K5468" s="3">
        <v>1.1264062500000001</v>
      </c>
      <c r="L5468" s="3">
        <v>1.2515624999999999</v>
      </c>
      <c r="M5468" s="9"/>
      <c r="N5468" s="9"/>
      <c r="O5468" s="9"/>
      <c r="P5468" s="9"/>
      <c r="Q5468" s="9"/>
      <c r="R5468" s="9"/>
    </row>
    <row r="5469" spans="1:18" ht="38.25">
      <c r="A5469" s="10">
        <f t="shared" ref="A5469:A5532" si="151">A5468+1</f>
        <v>37961</v>
      </c>
      <c r="B5469" s="65" t="s">
        <v>3841</v>
      </c>
      <c r="C5469" s="3">
        <v>3.1875000000000001E-2</v>
      </c>
      <c r="D5469" s="3">
        <v>6.3750000000000001E-2</v>
      </c>
      <c r="E5469" s="3">
        <v>9.5625000000000002E-2</v>
      </c>
      <c r="F5469" s="3">
        <v>0.1275</v>
      </c>
      <c r="G5469" s="3">
        <v>0.15937499999999999</v>
      </c>
      <c r="H5469" s="3">
        <v>0.19125</v>
      </c>
      <c r="I5469" s="3">
        <v>0.22312499999999999</v>
      </c>
      <c r="J5469" s="3">
        <v>0.255</v>
      </c>
      <c r="K5469" s="3">
        <v>0.28687499999999999</v>
      </c>
      <c r="L5469" s="3">
        <v>0.31874999999999998</v>
      </c>
      <c r="M5469" s="9"/>
      <c r="N5469" s="9"/>
      <c r="O5469" s="9"/>
      <c r="P5469" s="9"/>
      <c r="Q5469" s="9"/>
      <c r="R5469" s="9"/>
    </row>
    <row r="5470" spans="1:18" ht="25.5">
      <c r="A5470" s="10">
        <f t="shared" si="151"/>
        <v>37962</v>
      </c>
      <c r="B5470" s="65" t="s">
        <v>3842</v>
      </c>
      <c r="C5470" s="3">
        <v>3.6449999999999996E-2</v>
      </c>
      <c r="D5470" s="3">
        <v>7.2899999999999993E-2</v>
      </c>
      <c r="E5470" s="3">
        <v>0.10935</v>
      </c>
      <c r="F5470" s="3">
        <v>0.14579999999999999</v>
      </c>
      <c r="G5470" s="3">
        <v>0.18225</v>
      </c>
      <c r="H5470" s="3">
        <v>0.21870000000000001</v>
      </c>
      <c r="I5470" s="3">
        <v>0.25514999999999999</v>
      </c>
      <c r="J5470" s="3">
        <v>0.29159999999999997</v>
      </c>
      <c r="K5470" s="3">
        <v>0.32805000000000001</v>
      </c>
      <c r="L5470" s="3">
        <v>0.36449999999999999</v>
      </c>
      <c r="M5470" s="9"/>
      <c r="N5470" s="9"/>
      <c r="O5470" s="9"/>
      <c r="P5470" s="9"/>
      <c r="Q5470" s="9"/>
      <c r="R5470" s="9"/>
    </row>
    <row r="5471" spans="1:18" ht="12.75">
      <c r="A5471" s="10">
        <f t="shared" si="151"/>
        <v>37963</v>
      </c>
      <c r="B5471" s="65" t="s">
        <v>3843</v>
      </c>
      <c r="C5471" s="3">
        <v>0.26760937499999998</v>
      </c>
      <c r="D5471" s="3">
        <v>0.53521874999999997</v>
      </c>
      <c r="E5471" s="3">
        <v>0.802828125</v>
      </c>
      <c r="F5471" s="3">
        <v>1.0704374999999999</v>
      </c>
      <c r="G5471" s="3">
        <v>1.3380468750000001</v>
      </c>
      <c r="H5471" s="3">
        <v>1.60565625</v>
      </c>
      <c r="I5471" s="3">
        <v>1.8732656250000002</v>
      </c>
      <c r="J5471" s="3">
        <v>2.1408749999999999</v>
      </c>
      <c r="K5471" s="3">
        <v>2.408484375</v>
      </c>
      <c r="L5471" s="3">
        <v>2.6760937500000002</v>
      </c>
      <c r="M5471" s="9"/>
      <c r="N5471" s="9"/>
      <c r="O5471" s="9"/>
      <c r="P5471" s="9"/>
      <c r="Q5471" s="9"/>
      <c r="R5471" s="9"/>
    </row>
    <row r="5472" spans="1:18" ht="12.75">
      <c r="A5472" s="10">
        <f t="shared" si="151"/>
        <v>37964</v>
      </c>
      <c r="B5472" s="66" t="s">
        <v>3844</v>
      </c>
      <c r="C5472" s="3">
        <v>5.91E-2</v>
      </c>
      <c r="D5472" s="3">
        <v>0.1182</v>
      </c>
      <c r="E5472" s="3">
        <v>0.17730000000000001</v>
      </c>
      <c r="F5472" s="3">
        <v>0.2364</v>
      </c>
      <c r="G5472" s="3">
        <v>0.29549999999999998</v>
      </c>
      <c r="H5472" s="3">
        <v>0.35460000000000003</v>
      </c>
      <c r="I5472" s="3">
        <v>0.41369999999999996</v>
      </c>
      <c r="J5472" s="3">
        <v>0.4728</v>
      </c>
      <c r="K5472" s="3">
        <v>0.53190000000000004</v>
      </c>
      <c r="L5472" s="3">
        <v>0.59099999999999997</v>
      </c>
      <c r="M5472" s="9"/>
      <c r="N5472" s="9"/>
      <c r="O5472" s="9"/>
      <c r="P5472" s="9"/>
      <c r="Q5472" s="9"/>
      <c r="R5472" s="9"/>
    </row>
    <row r="5473" spans="1:18" ht="12.75">
      <c r="A5473" s="10">
        <f t="shared" si="151"/>
        <v>37965</v>
      </c>
      <c r="B5473" s="66" t="s">
        <v>3844</v>
      </c>
      <c r="C5473" s="3">
        <v>7.9406249999999998E-3</v>
      </c>
      <c r="D5473" s="3">
        <v>1.588125E-2</v>
      </c>
      <c r="E5473" s="3">
        <v>2.3821874999999999E-2</v>
      </c>
      <c r="F5473" s="3">
        <v>3.1762499999999999E-2</v>
      </c>
      <c r="G5473" s="3">
        <v>3.9703124999999999E-2</v>
      </c>
      <c r="H5473" s="3">
        <v>4.7643749999999999E-2</v>
      </c>
      <c r="I5473" s="3">
        <v>5.5584374999999998E-2</v>
      </c>
      <c r="J5473" s="3">
        <v>6.3524999999999998E-2</v>
      </c>
      <c r="K5473" s="3">
        <v>7.1465625000000005E-2</v>
      </c>
      <c r="L5473" s="3">
        <v>7.9406249999999998E-2</v>
      </c>
      <c r="M5473" s="9"/>
      <c r="N5473" s="9"/>
      <c r="O5473" s="9"/>
      <c r="P5473" s="9"/>
      <c r="Q5473" s="9"/>
      <c r="R5473" s="9"/>
    </row>
    <row r="5474" spans="1:18" ht="12.75">
      <c r="A5474" s="10">
        <f t="shared" si="151"/>
        <v>37966</v>
      </c>
      <c r="B5474" s="66" t="s">
        <v>3844</v>
      </c>
      <c r="C5474" s="3">
        <v>1.0668749999999999E-2</v>
      </c>
      <c r="D5474" s="3">
        <v>2.1337499999999999E-2</v>
      </c>
      <c r="E5474" s="3">
        <v>3.200625E-2</v>
      </c>
      <c r="F5474" s="3">
        <v>4.2674999999999998E-2</v>
      </c>
      <c r="G5474" s="3">
        <v>5.3343749999999995E-2</v>
      </c>
      <c r="H5474" s="3">
        <v>6.40125E-2</v>
      </c>
      <c r="I5474" s="3">
        <v>7.4681250000000005E-2</v>
      </c>
      <c r="J5474" s="3">
        <v>8.5349999999999995E-2</v>
      </c>
      <c r="K5474" s="3">
        <v>9.601875E-2</v>
      </c>
      <c r="L5474" s="3">
        <v>0.10668749999999999</v>
      </c>
      <c r="M5474" s="9"/>
      <c r="N5474" s="9"/>
      <c r="O5474" s="9"/>
      <c r="P5474" s="9"/>
      <c r="Q5474" s="9"/>
      <c r="R5474" s="9"/>
    </row>
    <row r="5475" spans="1:18" ht="12.75">
      <c r="A5475" s="10">
        <f t="shared" si="151"/>
        <v>37967</v>
      </c>
      <c r="B5475" s="66" t="s">
        <v>3844</v>
      </c>
      <c r="C5475" s="3">
        <v>7.0312499999999997E-4</v>
      </c>
      <c r="D5475" s="3">
        <v>1.4062499999999999E-3</v>
      </c>
      <c r="E5475" s="3">
        <v>2.1093750000000001E-3</v>
      </c>
      <c r="F5475" s="3">
        <v>2.8124999999999999E-3</v>
      </c>
      <c r="G5475" s="3">
        <v>3.5156249999999997E-3</v>
      </c>
      <c r="H5475" s="3">
        <v>4.2187500000000003E-3</v>
      </c>
      <c r="I5475" s="3">
        <v>4.921875E-3</v>
      </c>
      <c r="J5475" s="3">
        <v>5.6249999999999998E-3</v>
      </c>
      <c r="K5475" s="3">
        <v>6.3281250000000004E-3</v>
      </c>
      <c r="L5475" s="3">
        <v>7.0312499999999993E-3</v>
      </c>
      <c r="M5475" s="9"/>
      <c r="N5475" s="9"/>
      <c r="O5475" s="9"/>
      <c r="P5475" s="9"/>
      <c r="Q5475" s="9"/>
      <c r="R5475" s="9"/>
    </row>
    <row r="5476" spans="1:18" ht="12.75">
      <c r="A5476" s="10">
        <f t="shared" si="151"/>
        <v>37968</v>
      </c>
      <c r="B5476" s="66" t="s">
        <v>3844</v>
      </c>
      <c r="C5476" s="3">
        <v>3.3562499999999999E-3</v>
      </c>
      <c r="D5476" s="3">
        <v>6.7124999999999997E-3</v>
      </c>
      <c r="E5476" s="3">
        <v>1.006875E-2</v>
      </c>
      <c r="F5476" s="3">
        <v>1.3424999999999999E-2</v>
      </c>
      <c r="G5476" s="3">
        <v>1.6781249999999998E-2</v>
      </c>
      <c r="H5476" s="3">
        <v>2.0137499999999999E-2</v>
      </c>
      <c r="I5476" s="3">
        <v>2.3493750000000001E-2</v>
      </c>
      <c r="J5476" s="3">
        <v>2.6849999999999999E-2</v>
      </c>
      <c r="K5476" s="3">
        <v>3.0206249999999997E-2</v>
      </c>
      <c r="L5476" s="3">
        <v>3.3562499999999995E-2</v>
      </c>
      <c r="M5476" s="9"/>
      <c r="N5476" s="9"/>
      <c r="O5476" s="9"/>
      <c r="P5476" s="9"/>
      <c r="Q5476" s="9"/>
      <c r="R5476" s="9"/>
    </row>
    <row r="5477" spans="1:18" ht="12.75">
      <c r="A5477" s="10">
        <f t="shared" si="151"/>
        <v>37969</v>
      </c>
      <c r="B5477" s="66" t="s">
        <v>3844</v>
      </c>
      <c r="C5477" s="3">
        <v>7.8571874999999999E-2</v>
      </c>
      <c r="D5477" s="3">
        <v>0.15714375</v>
      </c>
      <c r="E5477" s="3">
        <v>0.23571562499999998</v>
      </c>
      <c r="F5477" s="3">
        <v>0.3142875</v>
      </c>
      <c r="G5477" s="3">
        <v>0.39285937500000001</v>
      </c>
      <c r="H5477" s="3">
        <v>0.47143124999999997</v>
      </c>
      <c r="I5477" s="3">
        <v>0.55000312499999993</v>
      </c>
      <c r="J5477" s="3">
        <v>0.62857499999999999</v>
      </c>
      <c r="K5477" s="3">
        <v>0.70714687500000006</v>
      </c>
      <c r="L5477" s="3">
        <v>0.78571875000000002</v>
      </c>
      <c r="M5477" s="9"/>
      <c r="N5477" s="9"/>
      <c r="O5477" s="9"/>
      <c r="P5477" s="9"/>
      <c r="Q5477" s="9"/>
      <c r="R5477" s="9"/>
    </row>
    <row r="5478" spans="1:18" ht="12.75">
      <c r="A5478" s="10">
        <f t="shared" si="151"/>
        <v>37970</v>
      </c>
      <c r="B5478" s="66" t="s">
        <v>3845</v>
      </c>
      <c r="C5478" s="3">
        <v>1.4249999999999999E-2</v>
      </c>
      <c r="D5478" s="3">
        <v>2.8499999999999998E-2</v>
      </c>
      <c r="E5478" s="3">
        <v>4.2750000000000003E-2</v>
      </c>
      <c r="F5478" s="3">
        <v>5.6999999999999995E-2</v>
      </c>
      <c r="G5478" s="3">
        <v>7.1250000000000008E-2</v>
      </c>
      <c r="H5478" s="3">
        <v>8.5500000000000007E-2</v>
      </c>
      <c r="I5478" s="3">
        <v>9.9750000000000005E-2</v>
      </c>
      <c r="J5478" s="3">
        <v>0.11399999999999999</v>
      </c>
      <c r="K5478" s="3">
        <v>0.12825</v>
      </c>
      <c r="L5478" s="3">
        <v>0.14250000000000002</v>
      </c>
      <c r="M5478" s="9"/>
      <c r="N5478" s="9"/>
      <c r="O5478" s="9"/>
      <c r="P5478" s="9"/>
      <c r="Q5478" s="9"/>
      <c r="R5478" s="9"/>
    </row>
    <row r="5479" spans="1:18" ht="12.75">
      <c r="A5479" s="10">
        <f t="shared" si="151"/>
        <v>37971</v>
      </c>
      <c r="B5479" s="66" t="s">
        <v>3846</v>
      </c>
      <c r="C5479" s="3">
        <v>9.3749999999999997E-4</v>
      </c>
      <c r="D5479" s="3">
        <v>1.8749999999999999E-3</v>
      </c>
      <c r="E5479" s="3">
        <v>2.8124999999999999E-3</v>
      </c>
      <c r="F5479" s="3">
        <v>3.7499999999999999E-3</v>
      </c>
      <c r="G5479" s="3">
        <v>4.6875000000000007E-3</v>
      </c>
      <c r="H5479" s="3">
        <v>5.6249999999999998E-3</v>
      </c>
      <c r="I5479" s="3">
        <v>6.5625000000000006E-3</v>
      </c>
      <c r="J5479" s="3">
        <v>7.4999999999999997E-3</v>
      </c>
      <c r="K5479" s="3">
        <v>8.4375000000000006E-3</v>
      </c>
      <c r="L5479" s="3">
        <v>9.3750000000000014E-3</v>
      </c>
      <c r="M5479" s="9"/>
      <c r="N5479" s="9"/>
      <c r="O5479" s="9"/>
      <c r="P5479" s="9"/>
      <c r="Q5479" s="9"/>
      <c r="R5479" s="9"/>
    </row>
    <row r="5480" spans="1:18" ht="12.75">
      <c r="A5480" s="10">
        <f t="shared" si="151"/>
        <v>37972</v>
      </c>
      <c r="B5480" s="66" t="s">
        <v>3847</v>
      </c>
      <c r="C5480" s="3">
        <v>6.3656249999999998E-3</v>
      </c>
      <c r="D5480" s="3">
        <v>1.273125E-2</v>
      </c>
      <c r="E5480" s="3">
        <v>1.9096874999999999E-2</v>
      </c>
      <c r="F5480" s="3">
        <v>2.5462499999999999E-2</v>
      </c>
      <c r="G5480" s="3">
        <v>3.1828124999999999E-2</v>
      </c>
      <c r="H5480" s="3">
        <v>3.8193749999999999E-2</v>
      </c>
      <c r="I5480" s="3">
        <v>4.4559374999999998E-2</v>
      </c>
      <c r="J5480" s="3">
        <v>5.0924999999999998E-2</v>
      </c>
      <c r="K5480" s="3">
        <v>5.7290624999999998E-2</v>
      </c>
      <c r="L5480" s="3">
        <v>6.3656249999999998E-2</v>
      </c>
      <c r="M5480" s="9"/>
      <c r="N5480" s="9"/>
      <c r="O5480" s="9"/>
      <c r="P5480" s="9"/>
      <c r="Q5480" s="9"/>
      <c r="R5480" s="9"/>
    </row>
    <row r="5481" spans="1:18" ht="12.75">
      <c r="A5481" s="10">
        <f t="shared" si="151"/>
        <v>37973</v>
      </c>
      <c r="B5481" s="66" t="s">
        <v>3848</v>
      </c>
      <c r="C5481" s="3">
        <v>1.8375000000000002E-2</v>
      </c>
      <c r="D5481" s="3">
        <v>3.6750000000000005E-2</v>
      </c>
      <c r="E5481" s="3">
        <v>5.5124999999999993E-2</v>
      </c>
      <c r="F5481" s="3">
        <v>7.350000000000001E-2</v>
      </c>
      <c r="G5481" s="3">
        <v>9.1874999999999998E-2</v>
      </c>
      <c r="H5481" s="3">
        <v>0.11024999999999999</v>
      </c>
      <c r="I5481" s="3">
        <v>0.12862500000000002</v>
      </c>
      <c r="J5481" s="3">
        <v>0.14700000000000002</v>
      </c>
      <c r="K5481" s="3">
        <v>0.16537499999999999</v>
      </c>
      <c r="L5481" s="3">
        <v>0.18375</v>
      </c>
      <c r="M5481" s="9"/>
      <c r="N5481" s="9"/>
      <c r="O5481" s="9"/>
      <c r="P5481" s="9"/>
      <c r="Q5481" s="9"/>
      <c r="R5481" s="9"/>
    </row>
    <row r="5482" spans="1:18" ht="12.75">
      <c r="A5482" s="10">
        <f t="shared" si="151"/>
        <v>37974</v>
      </c>
      <c r="B5482" s="66" t="s">
        <v>3848</v>
      </c>
      <c r="C5482" s="3">
        <v>1.93125E-3</v>
      </c>
      <c r="D5482" s="3">
        <v>3.8625E-3</v>
      </c>
      <c r="E5482" s="3">
        <v>5.7937500000000003E-3</v>
      </c>
      <c r="F5482" s="3">
        <v>7.7250000000000001E-3</v>
      </c>
      <c r="G5482" s="3">
        <v>9.6562499999999999E-3</v>
      </c>
      <c r="H5482" s="3">
        <v>1.1587500000000001E-2</v>
      </c>
      <c r="I5482" s="3">
        <v>1.351875E-2</v>
      </c>
      <c r="J5482" s="3">
        <v>1.545E-2</v>
      </c>
      <c r="K5482" s="3">
        <v>1.7381250000000001E-2</v>
      </c>
      <c r="L5482" s="3">
        <v>1.93125E-2</v>
      </c>
      <c r="M5482" s="9"/>
      <c r="N5482" s="9"/>
      <c r="O5482" s="9"/>
      <c r="P5482" s="9"/>
      <c r="Q5482" s="9"/>
      <c r="R5482" s="9"/>
    </row>
    <row r="5483" spans="1:18" ht="12.75">
      <c r="A5483" s="10">
        <f t="shared" si="151"/>
        <v>37975</v>
      </c>
      <c r="B5483" s="66" t="s">
        <v>3849</v>
      </c>
      <c r="C5483" s="3">
        <v>3.8999999999999998E-3</v>
      </c>
      <c r="D5483" s="3">
        <v>7.7999999999999996E-3</v>
      </c>
      <c r="E5483" s="3">
        <v>1.1699999999999999E-2</v>
      </c>
      <c r="F5483" s="3">
        <v>1.5599999999999999E-2</v>
      </c>
      <c r="G5483" s="3">
        <v>1.95E-2</v>
      </c>
      <c r="H5483" s="3">
        <v>2.3399999999999997E-2</v>
      </c>
      <c r="I5483" s="3">
        <v>2.7300000000000001E-2</v>
      </c>
      <c r="J5483" s="3">
        <v>3.1199999999999999E-2</v>
      </c>
      <c r="K5483" s="3">
        <v>3.5099999999999999E-2</v>
      </c>
      <c r="L5483" s="3">
        <v>3.9E-2</v>
      </c>
      <c r="M5483" s="9"/>
      <c r="N5483" s="9"/>
      <c r="O5483" s="9"/>
      <c r="P5483" s="9"/>
      <c r="Q5483" s="9"/>
      <c r="R5483" s="9"/>
    </row>
    <row r="5484" spans="1:18" ht="12.75">
      <c r="A5484" s="10">
        <f t="shared" si="151"/>
        <v>37976</v>
      </c>
      <c r="B5484" s="66" t="s">
        <v>3848</v>
      </c>
      <c r="C5484" s="3">
        <v>4.5656250000000002E-3</v>
      </c>
      <c r="D5484" s="3">
        <v>9.1312500000000005E-3</v>
      </c>
      <c r="E5484" s="3">
        <v>1.3696875000000001E-2</v>
      </c>
      <c r="F5484" s="3">
        <v>1.8262500000000001E-2</v>
      </c>
      <c r="G5484" s="3">
        <v>2.2828124999999998E-2</v>
      </c>
      <c r="H5484" s="3">
        <v>2.7393750000000001E-2</v>
      </c>
      <c r="I5484" s="3">
        <v>3.1959374999999998E-2</v>
      </c>
      <c r="J5484" s="3">
        <v>3.6525000000000002E-2</v>
      </c>
      <c r="K5484" s="3">
        <v>4.1090625000000006E-2</v>
      </c>
      <c r="L5484" s="3">
        <v>4.5656249999999995E-2</v>
      </c>
    </row>
    <row r="5485" spans="1:18" ht="12.75">
      <c r="A5485" s="10">
        <f t="shared" si="151"/>
        <v>37977</v>
      </c>
      <c r="B5485" s="66" t="s">
        <v>3850</v>
      </c>
      <c r="C5485" s="3">
        <v>3.0187499999999997E-3</v>
      </c>
      <c r="D5485" s="3">
        <v>6.0374999999999995E-3</v>
      </c>
      <c r="E5485" s="3">
        <v>9.0562500000000001E-3</v>
      </c>
      <c r="F5485" s="3">
        <v>1.2074999999999999E-2</v>
      </c>
      <c r="G5485" s="3">
        <v>1.509375E-2</v>
      </c>
      <c r="H5485" s="3">
        <v>1.81125E-2</v>
      </c>
      <c r="I5485" s="3">
        <v>2.1131249999999997E-2</v>
      </c>
      <c r="J5485" s="3">
        <v>2.4149999999999998E-2</v>
      </c>
      <c r="K5485" s="3">
        <v>2.7168749999999998E-2</v>
      </c>
      <c r="L5485" s="3">
        <v>3.0187499999999999E-2</v>
      </c>
    </row>
    <row r="5486" spans="1:18" ht="12.75">
      <c r="A5486" s="10">
        <f t="shared" si="151"/>
        <v>37978</v>
      </c>
      <c r="B5486" s="66" t="s">
        <v>3850</v>
      </c>
      <c r="C5486" s="3">
        <v>2.0653125000000001E-2</v>
      </c>
      <c r="D5486" s="3">
        <v>4.1306250000000003E-2</v>
      </c>
      <c r="E5486" s="3">
        <v>6.1959375000000004E-2</v>
      </c>
      <c r="F5486" s="3">
        <v>8.2612500000000005E-2</v>
      </c>
      <c r="G5486" s="3">
        <v>0.103265625</v>
      </c>
      <c r="H5486" s="3">
        <v>0.12391875000000001</v>
      </c>
      <c r="I5486" s="3">
        <v>0.14457187500000002</v>
      </c>
      <c r="J5486" s="3">
        <v>0.16522500000000001</v>
      </c>
      <c r="K5486" s="3">
        <v>0.18587812500000001</v>
      </c>
      <c r="L5486" s="3">
        <v>0.20653125</v>
      </c>
    </row>
    <row r="5487" spans="1:18" ht="12.75">
      <c r="A5487" s="10">
        <f t="shared" si="151"/>
        <v>37979</v>
      </c>
      <c r="B5487" s="66" t="s">
        <v>3851</v>
      </c>
      <c r="C5487" s="3">
        <v>1.2271874999999998E-2</v>
      </c>
      <c r="D5487" s="3">
        <v>2.4543749999999996E-2</v>
      </c>
      <c r="E5487" s="3">
        <v>3.6815624999999998E-2</v>
      </c>
      <c r="F5487" s="3">
        <v>4.9087499999999992E-2</v>
      </c>
      <c r="G5487" s="3">
        <v>6.1359374999999994E-2</v>
      </c>
      <c r="H5487" s="3">
        <v>7.3631249999999995E-2</v>
      </c>
      <c r="I5487" s="3">
        <v>8.5903124999999997E-2</v>
      </c>
      <c r="J5487" s="3">
        <v>9.8174999999999985E-2</v>
      </c>
      <c r="K5487" s="3">
        <v>0.110446875</v>
      </c>
      <c r="L5487" s="3">
        <v>0.12271874999999999</v>
      </c>
    </row>
    <row r="5488" spans="1:18" ht="12.75">
      <c r="A5488" s="10">
        <f t="shared" si="151"/>
        <v>37980</v>
      </c>
      <c r="B5488" s="66" t="s">
        <v>3852</v>
      </c>
      <c r="C5488" s="3">
        <v>6.0093750000000008E-3</v>
      </c>
      <c r="D5488" s="3">
        <v>1.2018750000000002E-2</v>
      </c>
      <c r="E5488" s="3">
        <v>1.8028124999999999E-2</v>
      </c>
      <c r="F5488" s="3">
        <v>2.4037500000000003E-2</v>
      </c>
      <c r="G5488" s="3">
        <v>3.0046875000000001E-2</v>
      </c>
      <c r="H5488" s="3">
        <v>3.6056249999999998E-2</v>
      </c>
      <c r="I5488" s="3">
        <v>4.2065624999999995E-2</v>
      </c>
      <c r="J5488" s="3">
        <v>4.8075000000000007E-2</v>
      </c>
      <c r="K5488" s="3">
        <v>5.4084374999999997E-2</v>
      </c>
      <c r="L5488" s="3">
        <v>6.0093750000000001E-2</v>
      </c>
    </row>
    <row r="5489" spans="1:12" ht="12.75">
      <c r="A5489" s="10">
        <f t="shared" si="151"/>
        <v>37981</v>
      </c>
      <c r="B5489" s="66" t="s">
        <v>3852</v>
      </c>
      <c r="C5489" s="3">
        <v>9.3843750000000004E-3</v>
      </c>
      <c r="D5489" s="3">
        <v>1.8768750000000001E-2</v>
      </c>
      <c r="E5489" s="3">
        <v>2.8153125000000001E-2</v>
      </c>
      <c r="F5489" s="3">
        <v>3.7537500000000001E-2</v>
      </c>
      <c r="G5489" s="3">
        <v>4.6921874999999995E-2</v>
      </c>
      <c r="H5489" s="3">
        <v>5.6306250000000002E-2</v>
      </c>
      <c r="I5489" s="3">
        <v>6.5690625000000002E-2</v>
      </c>
      <c r="J5489" s="3">
        <v>7.5075000000000003E-2</v>
      </c>
      <c r="K5489" s="3">
        <v>8.4459375000000003E-2</v>
      </c>
      <c r="L5489" s="3">
        <v>9.384374999999999E-2</v>
      </c>
    </row>
    <row r="5490" spans="1:12" ht="12.75">
      <c r="A5490" s="10">
        <f t="shared" si="151"/>
        <v>37982</v>
      </c>
      <c r="B5490" s="49" t="s">
        <v>3853</v>
      </c>
      <c r="C5490" s="3">
        <v>1.2478125E-2</v>
      </c>
      <c r="D5490" s="3">
        <v>2.4956249999999999E-2</v>
      </c>
      <c r="E5490" s="3">
        <v>3.7434374999999999E-2</v>
      </c>
      <c r="F5490" s="3">
        <v>4.9912499999999999E-2</v>
      </c>
      <c r="G5490" s="3">
        <v>6.2390624999999998E-2</v>
      </c>
      <c r="H5490" s="3">
        <v>7.4868749999999998E-2</v>
      </c>
      <c r="I5490" s="3">
        <v>8.734687499999999E-2</v>
      </c>
      <c r="J5490" s="3">
        <v>9.9824999999999997E-2</v>
      </c>
      <c r="K5490" s="3">
        <v>0.112303125</v>
      </c>
      <c r="L5490" s="3">
        <v>0.12478125</v>
      </c>
    </row>
    <row r="5491" spans="1:12" ht="12.75">
      <c r="A5491" s="10">
        <f t="shared" si="151"/>
        <v>37983</v>
      </c>
      <c r="B5491" s="49" t="s">
        <v>3854</v>
      </c>
      <c r="C5491" s="3">
        <v>4.0031249999999997E-3</v>
      </c>
      <c r="D5491" s="3">
        <v>8.0062499999999995E-3</v>
      </c>
      <c r="E5491" s="3">
        <v>1.2009374999999999E-2</v>
      </c>
      <c r="F5491" s="3">
        <v>1.6012499999999999E-2</v>
      </c>
      <c r="G5491" s="3">
        <v>2.0015624999999999E-2</v>
      </c>
      <c r="H5491" s="3">
        <v>2.4018749999999998E-2</v>
      </c>
      <c r="I5491" s="3">
        <v>2.8021875000000002E-2</v>
      </c>
      <c r="J5491" s="3">
        <v>3.2024999999999998E-2</v>
      </c>
      <c r="K5491" s="3">
        <v>3.6028124999999994E-2</v>
      </c>
      <c r="L5491" s="3">
        <v>4.0031249999999997E-2</v>
      </c>
    </row>
    <row r="5492" spans="1:12" ht="12.75">
      <c r="A5492" s="10">
        <f t="shared" si="151"/>
        <v>37984</v>
      </c>
      <c r="B5492" s="49" t="s">
        <v>3854</v>
      </c>
      <c r="C5492" s="3">
        <v>2.8125000000000003E-4</v>
      </c>
      <c r="D5492" s="3">
        <v>5.6250000000000007E-4</v>
      </c>
      <c r="E5492" s="3">
        <v>8.4374999999999988E-4</v>
      </c>
      <c r="F5492" s="3">
        <v>1.1250000000000001E-3</v>
      </c>
      <c r="G5492" s="3">
        <v>1.4062499999999999E-3</v>
      </c>
      <c r="H5492" s="3">
        <v>1.6874999999999998E-3</v>
      </c>
      <c r="I5492" s="3">
        <v>1.96875E-3</v>
      </c>
      <c r="J5492" s="3">
        <v>2.2500000000000003E-3</v>
      </c>
      <c r="K5492" s="3">
        <v>2.5312500000000001E-3</v>
      </c>
      <c r="L5492" s="3">
        <v>2.8124999999999999E-3</v>
      </c>
    </row>
    <row r="5493" spans="1:12" ht="12.75">
      <c r="A5493" s="10">
        <f t="shared" si="151"/>
        <v>37985</v>
      </c>
      <c r="B5493" s="49" t="s">
        <v>3854</v>
      </c>
      <c r="C5493" s="3">
        <v>1.006875E-2</v>
      </c>
      <c r="D5493" s="3">
        <v>2.0137499999999999E-2</v>
      </c>
      <c r="E5493" s="3">
        <v>3.0206249999999997E-2</v>
      </c>
      <c r="F5493" s="3">
        <v>4.0274999999999998E-2</v>
      </c>
      <c r="G5493" s="3">
        <v>5.0343750000000007E-2</v>
      </c>
      <c r="H5493" s="3">
        <v>6.0412499999999994E-2</v>
      </c>
      <c r="I5493" s="3">
        <v>7.0481249999999995E-2</v>
      </c>
      <c r="J5493" s="3">
        <v>8.0549999999999997E-2</v>
      </c>
      <c r="K5493" s="3">
        <v>9.0618749999999998E-2</v>
      </c>
      <c r="L5493" s="3">
        <v>0.10068750000000001</v>
      </c>
    </row>
    <row r="5494" spans="1:12" ht="12.75">
      <c r="A5494" s="10">
        <f t="shared" si="151"/>
        <v>37986</v>
      </c>
      <c r="B5494" s="49" t="s">
        <v>3854</v>
      </c>
      <c r="C5494" s="3">
        <v>1.5000000000000001E-4</v>
      </c>
      <c r="D5494" s="3">
        <v>3.0000000000000003E-4</v>
      </c>
      <c r="E5494" s="3">
        <v>4.4999999999999999E-4</v>
      </c>
      <c r="F5494" s="3">
        <v>6.0000000000000006E-4</v>
      </c>
      <c r="G5494" s="3">
        <v>7.5000000000000002E-4</v>
      </c>
      <c r="H5494" s="3">
        <v>8.9999999999999998E-4</v>
      </c>
      <c r="I5494" s="3">
        <v>1.0499999999999999E-3</v>
      </c>
      <c r="J5494" s="3">
        <v>1.2000000000000001E-3</v>
      </c>
      <c r="K5494" s="3">
        <v>1.3500000000000001E-3</v>
      </c>
      <c r="L5494" s="3">
        <v>1.5E-3</v>
      </c>
    </row>
    <row r="5495" spans="1:12" ht="12.75">
      <c r="A5495" s="10">
        <f t="shared" si="151"/>
        <v>37987</v>
      </c>
      <c r="B5495" s="49" t="s">
        <v>3854</v>
      </c>
      <c r="C5495" s="3">
        <v>7.4062500000000007E-4</v>
      </c>
      <c r="D5495" s="3">
        <v>1.4812500000000001E-3</v>
      </c>
      <c r="E5495" s="3">
        <v>2.2218749999999999E-3</v>
      </c>
      <c r="F5495" s="3">
        <v>2.9625000000000003E-3</v>
      </c>
      <c r="G5495" s="3">
        <v>3.7031249999999998E-3</v>
      </c>
      <c r="H5495" s="3">
        <v>4.4437499999999998E-3</v>
      </c>
      <c r="I5495" s="3">
        <v>5.1843749999999997E-3</v>
      </c>
      <c r="J5495" s="3">
        <v>5.9250000000000006E-3</v>
      </c>
      <c r="K5495" s="3">
        <v>6.6656249999999997E-3</v>
      </c>
      <c r="L5495" s="3">
        <v>7.4062499999999996E-3</v>
      </c>
    </row>
    <row r="5496" spans="1:12" ht="12.75">
      <c r="A5496" s="10">
        <f t="shared" si="151"/>
        <v>37988</v>
      </c>
      <c r="B5496" s="49" t="s">
        <v>3854</v>
      </c>
      <c r="C5496" s="3">
        <v>2.6249999999999998E-4</v>
      </c>
      <c r="D5496" s="3">
        <v>5.2499999999999997E-4</v>
      </c>
      <c r="E5496" s="3">
        <v>7.8750000000000001E-4</v>
      </c>
      <c r="F5496" s="3">
        <v>1.0499999999999999E-3</v>
      </c>
      <c r="G5496" s="3">
        <v>1.3125000000000001E-3</v>
      </c>
      <c r="H5496" s="3">
        <v>1.575E-3</v>
      </c>
      <c r="I5496" s="3">
        <v>1.8374999999999999E-3</v>
      </c>
      <c r="J5496" s="3">
        <v>2.0999999999999999E-3</v>
      </c>
      <c r="K5496" s="3">
        <v>2.3625E-3</v>
      </c>
      <c r="L5496" s="3">
        <v>2.6250000000000002E-3</v>
      </c>
    </row>
    <row r="5497" spans="1:12" ht="12.75">
      <c r="A5497" s="10">
        <f t="shared" si="151"/>
        <v>37989</v>
      </c>
      <c r="B5497" s="49" t="s">
        <v>3854</v>
      </c>
      <c r="C5497" s="3">
        <v>0.16392187499999999</v>
      </c>
      <c r="D5497" s="3">
        <v>0.32784374999999999</v>
      </c>
      <c r="E5497" s="3">
        <v>0.49176562499999998</v>
      </c>
      <c r="F5497" s="3">
        <v>0.65568749999999998</v>
      </c>
      <c r="G5497" s="3">
        <v>0.81960937499999997</v>
      </c>
      <c r="H5497" s="3">
        <v>0.98353124999999997</v>
      </c>
      <c r="I5497" s="3">
        <v>1.147453125</v>
      </c>
      <c r="J5497" s="3">
        <v>1.311375</v>
      </c>
      <c r="K5497" s="3">
        <v>1.475296875</v>
      </c>
      <c r="L5497" s="3">
        <v>1.6392187499999999</v>
      </c>
    </row>
    <row r="5498" spans="1:12" ht="12.75">
      <c r="A5498" s="10">
        <f t="shared" si="151"/>
        <v>37990</v>
      </c>
      <c r="B5498" s="66" t="s">
        <v>3855</v>
      </c>
      <c r="C5498" s="3">
        <v>6.9187500000000004E-3</v>
      </c>
      <c r="D5498" s="3">
        <v>1.3837500000000001E-2</v>
      </c>
      <c r="E5498" s="3">
        <v>2.075625E-2</v>
      </c>
      <c r="F5498" s="3">
        <v>2.7675000000000002E-2</v>
      </c>
      <c r="G5498" s="3">
        <v>3.459375E-2</v>
      </c>
      <c r="H5498" s="3">
        <v>4.1512500000000001E-2</v>
      </c>
      <c r="I5498" s="3">
        <v>4.8431249999999995E-2</v>
      </c>
      <c r="J5498" s="3">
        <v>5.5350000000000003E-2</v>
      </c>
      <c r="K5498" s="3">
        <v>6.2268749999999998E-2</v>
      </c>
      <c r="L5498" s="3">
        <v>6.9187499999999999E-2</v>
      </c>
    </row>
    <row r="5499" spans="1:12" ht="12.75">
      <c r="A5499" s="10">
        <f t="shared" si="151"/>
        <v>37991</v>
      </c>
      <c r="B5499" s="66" t="s">
        <v>3856</v>
      </c>
      <c r="C5499" s="3">
        <v>5.1562500000000002E-3</v>
      </c>
      <c r="D5499" s="3">
        <v>1.03125E-2</v>
      </c>
      <c r="E5499" s="3">
        <v>1.546875E-2</v>
      </c>
      <c r="F5499" s="3">
        <v>2.0625000000000001E-2</v>
      </c>
      <c r="G5499" s="3">
        <v>2.5781250000000002E-2</v>
      </c>
      <c r="H5499" s="3">
        <v>3.09375E-2</v>
      </c>
      <c r="I5499" s="3">
        <v>3.6093750000000001E-2</v>
      </c>
      <c r="J5499" s="3">
        <v>4.1250000000000002E-2</v>
      </c>
      <c r="K5499" s="3">
        <v>4.6406249999999996E-2</v>
      </c>
      <c r="L5499" s="3">
        <v>5.1562500000000004E-2</v>
      </c>
    </row>
    <row r="5500" spans="1:12" ht="12.75">
      <c r="A5500" s="10">
        <f t="shared" si="151"/>
        <v>37992</v>
      </c>
      <c r="B5500" s="66" t="s">
        <v>3857</v>
      </c>
      <c r="C5500" s="3">
        <v>5.8125E-3</v>
      </c>
      <c r="D5500" s="3">
        <v>1.1625E-2</v>
      </c>
      <c r="E5500" s="3">
        <v>1.7437500000000002E-2</v>
      </c>
      <c r="F5500" s="3">
        <v>2.325E-2</v>
      </c>
      <c r="G5500" s="3">
        <v>2.9062499999999998E-2</v>
      </c>
      <c r="H5500" s="3">
        <v>3.4875000000000003E-2</v>
      </c>
      <c r="I5500" s="3">
        <v>4.0687500000000001E-2</v>
      </c>
      <c r="J5500" s="3">
        <v>4.65E-2</v>
      </c>
      <c r="K5500" s="3">
        <v>5.2312500000000005E-2</v>
      </c>
      <c r="L5500" s="3">
        <v>5.8124999999999996E-2</v>
      </c>
    </row>
    <row r="5501" spans="1:12" ht="12.75">
      <c r="A5501" s="10">
        <f t="shared" si="151"/>
        <v>37993</v>
      </c>
      <c r="B5501" s="66" t="s">
        <v>3857</v>
      </c>
      <c r="C5501" s="3">
        <v>7.9874999999999998E-3</v>
      </c>
      <c r="D5501" s="3">
        <v>1.5975E-2</v>
      </c>
      <c r="E5501" s="3">
        <v>2.3962499999999998E-2</v>
      </c>
      <c r="F5501" s="3">
        <v>3.1949999999999999E-2</v>
      </c>
      <c r="G5501" s="3">
        <v>3.9937500000000001E-2</v>
      </c>
      <c r="H5501" s="3">
        <v>4.7924999999999995E-2</v>
      </c>
      <c r="I5501" s="3">
        <v>5.5912500000000004E-2</v>
      </c>
      <c r="J5501" s="3">
        <v>6.3899999999999998E-2</v>
      </c>
      <c r="K5501" s="3">
        <v>7.1887500000000007E-2</v>
      </c>
      <c r="L5501" s="3">
        <v>7.9875000000000002E-2</v>
      </c>
    </row>
    <row r="5502" spans="1:12" ht="12.75">
      <c r="A5502" s="10">
        <f t="shared" si="151"/>
        <v>37994</v>
      </c>
      <c r="B5502" s="66" t="s">
        <v>3858</v>
      </c>
      <c r="C5502" s="3">
        <v>2.1881249999999998E-2</v>
      </c>
      <c r="D5502" s="3">
        <v>4.3762499999999996E-2</v>
      </c>
      <c r="E5502" s="3">
        <v>6.5643750000000001E-2</v>
      </c>
      <c r="F5502" s="3">
        <v>8.7524999999999992E-2</v>
      </c>
      <c r="G5502" s="3">
        <v>0.10940625000000001</v>
      </c>
      <c r="H5502" s="3">
        <v>0.1312875</v>
      </c>
      <c r="I5502" s="3">
        <v>0.15316874999999999</v>
      </c>
      <c r="J5502" s="3">
        <v>0.17504999999999998</v>
      </c>
      <c r="K5502" s="3">
        <v>0.19693125</v>
      </c>
      <c r="L5502" s="3">
        <v>0.21881250000000002</v>
      </c>
    </row>
    <row r="5503" spans="1:12" ht="12.75">
      <c r="A5503" s="10">
        <f t="shared" si="151"/>
        <v>37995</v>
      </c>
      <c r="B5503" s="66" t="s">
        <v>3859</v>
      </c>
      <c r="C5503" s="3">
        <v>6.3374999999999994E-3</v>
      </c>
      <c r="D5503" s="3">
        <v>1.2674999999999999E-2</v>
      </c>
      <c r="E5503" s="3">
        <v>1.9012500000000002E-2</v>
      </c>
      <c r="F5503" s="3">
        <v>2.5349999999999998E-2</v>
      </c>
      <c r="G5503" s="3">
        <v>3.16875E-2</v>
      </c>
      <c r="H5503" s="3">
        <v>3.8025000000000003E-2</v>
      </c>
      <c r="I5503" s="3">
        <v>4.4362499999999999E-2</v>
      </c>
      <c r="J5503" s="3">
        <v>5.0699999999999995E-2</v>
      </c>
      <c r="K5503" s="3">
        <v>5.7037500000000005E-2</v>
      </c>
      <c r="L5503" s="3">
        <v>6.3375000000000001E-2</v>
      </c>
    </row>
    <row r="5504" spans="1:12" ht="12.75">
      <c r="A5504" s="10">
        <f t="shared" si="151"/>
        <v>37996</v>
      </c>
      <c r="B5504" s="66" t="s">
        <v>3859</v>
      </c>
      <c r="C5504" s="3">
        <v>4.7906249999999997E-3</v>
      </c>
      <c r="D5504" s="3">
        <v>9.5812499999999995E-3</v>
      </c>
      <c r="E5504" s="3">
        <v>1.4371874999999999E-2</v>
      </c>
      <c r="F5504" s="3">
        <v>1.9162499999999999E-2</v>
      </c>
      <c r="G5504" s="3">
        <v>2.3953124999999999E-2</v>
      </c>
      <c r="H5504" s="3">
        <v>2.8743749999999998E-2</v>
      </c>
      <c r="I5504" s="3">
        <v>3.3534375000000005E-2</v>
      </c>
      <c r="J5504" s="3">
        <v>3.8324999999999998E-2</v>
      </c>
      <c r="K5504" s="3">
        <v>4.3115624999999998E-2</v>
      </c>
      <c r="L5504" s="3">
        <v>4.7906249999999997E-2</v>
      </c>
    </row>
    <row r="5505" spans="1:12" ht="12.75">
      <c r="A5505" s="10">
        <f t="shared" si="151"/>
        <v>37997</v>
      </c>
      <c r="B5505" s="66" t="s">
        <v>3860</v>
      </c>
      <c r="C5505" s="3">
        <v>9.75E-3</v>
      </c>
      <c r="D5505" s="3">
        <v>1.95E-2</v>
      </c>
      <c r="E5505" s="3">
        <v>2.9249999999999998E-2</v>
      </c>
      <c r="F5505" s="3">
        <v>3.9E-2</v>
      </c>
      <c r="G5505" s="3">
        <v>4.8750000000000002E-2</v>
      </c>
      <c r="H5505" s="3">
        <v>5.8499999999999996E-2</v>
      </c>
      <c r="I5505" s="3">
        <v>6.8250000000000005E-2</v>
      </c>
      <c r="J5505" s="3">
        <v>7.8E-2</v>
      </c>
      <c r="K5505" s="3">
        <v>8.7750000000000009E-2</v>
      </c>
      <c r="L5505" s="3">
        <v>9.7500000000000003E-2</v>
      </c>
    </row>
    <row r="5506" spans="1:12" ht="12.75">
      <c r="A5506" s="10">
        <f t="shared" si="151"/>
        <v>37998</v>
      </c>
      <c r="B5506" s="66" t="s">
        <v>3861</v>
      </c>
      <c r="C5506" s="3">
        <v>1.6424999999999999E-2</v>
      </c>
      <c r="D5506" s="3">
        <v>3.2849999999999997E-2</v>
      </c>
      <c r="E5506" s="3">
        <v>4.9274999999999999E-2</v>
      </c>
      <c r="F5506" s="3">
        <v>6.5699999999999995E-2</v>
      </c>
      <c r="G5506" s="3">
        <v>8.2125000000000004E-2</v>
      </c>
      <c r="H5506" s="3">
        <v>9.8549999999999999E-2</v>
      </c>
      <c r="I5506" s="3">
        <v>0.11497499999999999</v>
      </c>
      <c r="J5506" s="3">
        <v>0.13139999999999999</v>
      </c>
      <c r="K5506" s="3">
        <v>0.14782499999999998</v>
      </c>
      <c r="L5506" s="3">
        <v>0.16425000000000001</v>
      </c>
    </row>
    <row r="5507" spans="1:12" ht="12.75">
      <c r="A5507" s="10">
        <f t="shared" si="151"/>
        <v>37999</v>
      </c>
      <c r="B5507" s="66" t="s">
        <v>3862</v>
      </c>
      <c r="C5507" s="3">
        <v>1.1746875E-2</v>
      </c>
      <c r="D5507" s="3">
        <v>2.3493750000000001E-2</v>
      </c>
      <c r="E5507" s="3">
        <v>3.5240624999999998E-2</v>
      </c>
      <c r="F5507" s="3">
        <v>4.6987500000000001E-2</v>
      </c>
      <c r="G5507" s="3">
        <v>5.8734374999999991E-2</v>
      </c>
      <c r="H5507" s="3">
        <v>7.0481249999999995E-2</v>
      </c>
      <c r="I5507" s="3">
        <v>8.2228124999999999E-2</v>
      </c>
      <c r="J5507" s="3">
        <v>9.3975000000000003E-2</v>
      </c>
      <c r="K5507" s="3">
        <v>0.10572187499999999</v>
      </c>
      <c r="L5507" s="3">
        <v>0.11746874999999998</v>
      </c>
    </row>
    <row r="5508" spans="1:12" ht="12.75">
      <c r="A5508" s="10">
        <f t="shared" si="151"/>
        <v>38000</v>
      </c>
      <c r="B5508" s="66" t="s">
        <v>3863</v>
      </c>
      <c r="C5508" s="3">
        <v>2.3184375E-2</v>
      </c>
      <c r="D5508" s="3">
        <v>4.636875E-2</v>
      </c>
      <c r="E5508" s="3">
        <v>6.9553124999999993E-2</v>
      </c>
      <c r="F5508" s="3">
        <v>9.27375E-2</v>
      </c>
      <c r="G5508" s="3">
        <v>0.11592187499999999</v>
      </c>
      <c r="H5508" s="3">
        <v>0.13910624999999999</v>
      </c>
      <c r="I5508" s="3">
        <v>0.16229062500000002</v>
      </c>
      <c r="J5508" s="3">
        <v>0.185475</v>
      </c>
      <c r="K5508" s="3">
        <v>0.20865937499999998</v>
      </c>
      <c r="L5508" s="3">
        <v>0.23184374999999999</v>
      </c>
    </row>
    <row r="5509" spans="1:12" ht="12.75">
      <c r="A5509" s="10">
        <f t="shared" si="151"/>
        <v>38001</v>
      </c>
      <c r="B5509" s="66" t="s">
        <v>3863</v>
      </c>
      <c r="C5509" s="3">
        <v>5.1937499999999996E-3</v>
      </c>
      <c r="D5509" s="3">
        <v>1.0387499999999999E-2</v>
      </c>
      <c r="E5509" s="3">
        <v>1.5581249999999998E-2</v>
      </c>
      <c r="F5509" s="3">
        <v>2.0774999999999998E-2</v>
      </c>
      <c r="G5509" s="3">
        <v>2.5968750000000002E-2</v>
      </c>
      <c r="H5509" s="3">
        <v>3.1162499999999996E-2</v>
      </c>
      <c r="I5509" s="3">
        <v>3.635625E-2</v>
      </c>
      <c r="J5509" s="3">
        <v>4.1549999999999997E-2</v>
      </c>
      <c r="K5509" s="3">
        <v>4.6743750000000001E-2</v>
      </c>
      <c r="L5509" s="3">
        <v>5.1937500000000004E-2</v>
      </c>
    </row>
    <row r="5510" spans="1:12" ht="12.75">
      <c r="A5510" s="10">
        <f t="shared" si="151"/>
        <v>38002</v>
      </c>
      <c r="B5510" s="66" t="s">
        <v>3864</v>
      </c>
      <c r="C5510" s="3">
        <v>1.4334375E-2</v>
      </c>
      <c r="D5510" s="3">
        <v>2.866875E-2</v>
      </c>
      <c r="E5510" s="3">
        <v>4.3003125000000003E-2</v>
      </c>
      <c r="F5510" s="3">
        <v>5.73375E-2</v>
      </c>
      <c r="G5510" s="3">
        <v>7.1671874999999996E-2</v>
      </c>
      <c r="H5510" s="3">
        <v>8.6006250000000006E-2</v>
      </c>
      <c r="I5510" s="3">
        <v>0.100340625</v>
      </c>
      <c r="J5510" s="3">
        <v>0.114675</v>
      </c>
      <c r="K5510" s="3">
        <v>0.12900937500000001</v>
      </c>
      <c r="L5510" s="3">
        <v>0.14334374999999999</v>
      </c>
    </row>
    <row r="5511" spans="1:12" ht="12.75">
      <c r="A5511" s="10">
        <f t="shared" si="151"/>
        <v>38003</v>
      </c>
      <c r="B5511" s="66" t="s">
        <v>3865</v>
      </c>
      <c r="C5511" s="3">
        <v>4.0218750000000003E-3</v>
      </c>
      <c r="D5511" s="3">
        <v>8.0437500000000006E-3</v>
      </c>
      <c r="E5511" s="3">
        <v>1.2065625E-2</v>
      </c>
      <c r="F5511" s="3">
        <v>1.6087500000000001E-2</v>
      </c>
      <c r="G5511" s="3">
        <v>2.0109374999999999E-2</v>
      </c>
      <c r="H5511" s="3">
        <v>2.413125E-2</v>
      </c>
      <c r="I5511" s="3">
        <v>2.8153125000000001E-2</v>
      </c>
      <c r="J5511" s="3">
        <v>3.2175000000000002E-2</v>
      </c>
      <c r="K5511" s="3">
        <v>3.6196875000000003E-2</v>
      </c>
      <c r="L5511" s="3">
        <v>4.0218749999999998E-2</v>
      </c>
    </row>
    <row r="5512" spans="1:12" ht="12.75">
      <c r="A5512" s="10">
        <f t="shared" si="151"/>
        <v>38004</v>
      </c>
      <c r="B5512" s="66" t="s">
        <v>3866</v>
      </c>
      <c r="C5512" s="3">
        <v>1.21875E-2</v>
      </c>
      <c r="D5512" s="3">
        <v>2.4375000000000001E-2</v>
      </c>
      <c r="E5512" s="3">
        <v>3.6562499999999998E-2</v>
      </c>
      <c r="F5512" s="3">
        <v>4.8750000000000002E-2</v>
      </c>
      <c r="G5512" s="3">
        <v>6.0937500000000006E-2</v>
      </c>
      <c r="H5512" s="3">
        <v>7.3124999999999996E-2</v>
      </c>
      <c r="I5512" s="3">
        <v>8.5312499999999999E-2</v>
      </c>
      <c r="J5512" s="3">
        <v>9.7500000000000003E-2</v>
      </c>
      <c r="K5512" s="3">
        <v>0.10968749999999999</v>
      </c>
      <c r="L5512" s="3">
        <v>0.12187500000000001</v>
      </c>
    </row>
    <row r="5513" spans="1:12" ht="12.75">
      <c r="A5513" s="10">
        <f t="shared" si="151"/>
        <v>38005</v>
      </c>
      <c r="B5513" s="66" t="s">
        <v>3867</v>
      </c>
      <c r="C5513" s="3">
        <v>4.7812499999999999E-3</v>
      </c>
      <c r="D5513" s="3">
        <v>9.5624999999999998E-3</v>
      </c>
      <c r="E5513" s="3">
        <v>1.4343749999999999E-2</v>
      </c>
      <c r="F5513" s="3">
        <v>1.9125E-2</v>
      </c>
      <c r="G5513" s="3">
        <v>2.390625E-2</v>
      </c>
      <c r="H5513" s="3">
        <v>2.8687499999999998E-2</v>
      </c>
      <c r="I5513" s="3">
        <v>3.3468749999999999E-2</v>
      </c>
      <c r="J5513" s="3">
        <v>3.8249999999999999E-2</v>
      </c>
      <c r="K5513" s="3">
        <v>4.303125E-2</v>
      </c>
      <c r="L5513" s="3">
        <v>4.7812500000000001E-2</v>
      </c>
    </row>
    <row r="5514" spans="1:12" ht="12.75">
      <c r="A5514" s="10">
        <f t="shared" si="151"/>
        <v>38006</v>
      </c>
      <c r="B5514" s="66" t="s">
        <v>3868</v>
      </c>
      <c r="C5514" s="3">
        <v>3.8062499999999997E-3</v>
      </c>
      <c r="D5514" s="3">
        <v>7.6124999999999995E-3</v>
      </c>
      <c r="E5514" s="3">
        <v>1.141875E-2</v>
      </c>
      <c r="F5514" s="3">
        <v>1.5224999999999999E-2</v>
      </c>
      <c r="G5514" s="3">
        <v>1.903125E-2</v>
      </c>
      <c r="H5514" s="3">
        <v>2.28375E-2</v>
      </c>
      <c r="I5514" s="3">
        <v>2.6643750000000001E-2</v>
      </c>
      <c r="J5514" s="3">
        <v>3.0449999999999998E-2</v>
      </c>
      <c r="K5514" s="3">
        <v>3.4256250000000002E-2</v>
      </c>
      <c r="L5514" s="3">
        <v>3.8062499999999999E-2</v>
      </c>
    </row>
    <row r="5515" spans="1:12" ht="12.75">
      <c r="A5515" s="10">
        <f t="shared" si="151"/>
        <v>38007</v>
      </c>
      <c r="B5515" s="66" t="s">
        <v>3869</v>
      </c>
      <c r="C5515" s="3">
        <v>1.545E-2</v>
      </c>
      <c r="D5515" s="3">
        <v>3.09E-2</v>
      </c>
      <c r="E5515" s="3">
        <v>4.6350000000000002E-2</v>
      </c>
      <c r="F5515" s="3">
        <v>6.1800000000000001E-2</v>
      </c>
      <c r="G5515" s="3">
        <v>7.7249999999999999E-2</v>
      </c>
      <c r="H5515" s="3">
        <v>9.2700000000000005E-2</v>
      </c>
      <c r="I5515" s="3">
        <v>0.10815</v>
      </c>
      <c r="J5515" s="3">
        <v>0.1236</v>
      </c>
      <c r="K5515" s="3">
        <v>0.13905000000000001</v>
      </c>
      <c r="L5515" s="3">
        <v>0.1545</v>
      </c>
    </row>
    <row r="5516" spans="1:12" ht="12.75">
      <c r="A5516" s="10">
        <f t="shared" si="151"/>
        <v>38008</v>
      </c>
      <c r="B5516" s="66" t="s">
        <v>3869</v>
      </c>
      <c r="C5516" s="3">
        <v>4.4906249999999998E-3</v>
      </c>
      <c r="D5516" s="3">
        <v>8.9812499999999997E-3</v>
      </c>
      <c r="E5516" s="3">
        <v>1.3471874999999999E-2</v>
      </c>
      <c r="F5516" s="3">
        <v>1.7962499999999999E-2</v>
      </c>
      <c r="G5516" s="3">
        <v>2.2453124999999997E-2</v>
      </c>
      <c r="H5516" s="3">
        <v>2.6943749999999999E-2</v>
      </c>
      <c r="I5516" s="3">
        <v>3.1434375000000001E-2</v>
      </c>
      <c r="J5516" s="3">
        <v>3.5924999999999999E-2</v>
      </c>
      <c r="K5516" s="3">
        <v>4.0415624999999997E-2</v>
      </c>
      <c r="L5516" s="3">
        <v>4.4906249999999995E-2</v>
      </c>
    </row>
    <row r="5517" spans="1:12" ht="12.75">
      <c r="A5517" s="10">
        <f t="shared" si="151"/>
        <v>38009</v>
      </c>
      <c r="B5517" s="66" t="s">
        <v>3870</v>
      </c>
      <c r="C5517" s="3">
        <v>3.6618749999999999E-2</v>
      </c>
      <c r="D5517" s="3">
        <v>7.3237499999999997E-2</v>
      </c>
      <c r="E5517" s="3">
        <v>0.10985624999999999</v>
      </c>
      <c r="F5517" s="3">
        <v>0.14647499999999999</v>
      </c>
      <c r="G5517" s="3">
        <v>0.18309375</v>
      </c>
      <c r="H5517" s="3">
        <v>0.21971249999999998</v>
      </c>
      <c r="I5517" s="3">
        <v>0.25633125000000001</v>
      </c>
      <c r="J5517" s="3">
        <v>0.29294999999999999</v>
      </c>
      <c r="K5517" s="3">
        <v>0.32956875000000002</v>
      </c>
      <c r="L5517" s="3">
        <v>0.3661875</v>
      </c>
    </row>
    <row r="5518" spans="1:12" ht="12.75">
      <c r="A5518" s="10">
        <f t="shared" si="151"/>
        <v>38010</v>
      </c>
      <c r="B5518" s="66" t="s">
        <v>3871</v>
      </c>
      <c r="C5518" s="3">
        <v>1.0087499999999999E-2</v>
      </c>
      <c r="D5518" s="3">
        <v>2.0174999999999998E-2</v>
      </c>
      <c r="E5518" s="3">
        <v>3.0262499999999998E-2</v>
      </c>
      <c r="F5518" s="3">
        <v>4.0349999999999997E-2</v>
      </c>
      <c r="G5518" s="3">
        <v>5.0437500000000003E-2</v>
      </c>
      <c r="H5518" s="3">
        <v>6.0524999999999995E-2</v>
      </c>
      <c r="I5518" s="3">
        <v>7.0612499999999995E-2</v>
      </c>
      <c r="J5518" s="3">
        <v>8.0699999999999994E-2</v>
      </c>
      <c r="K5518" s="3">
        <v>9.0787500000000007E-2</v>
      </c>
      <c r="L5518" s="3">
        <v>0.10087500000000001</v>
      </c>
    </row>
    <row r="5519" spans="1:12" ht="12.75">
      <c r="A5519" s="10">
        <f t="shared" si="151"/>
        <v>38011</v>
      </c>
      <c r="B5519" s="66" t="s">
        <v>3872</v>
      </c>
      <c r="C5519" s="3">
        <v>1.575E-3</v>
      </c>
      <c r="D5519" s="3">
        <v>3.15E-3</v>
      </c>
      <c r="E5519" s="3">
        <v>4.725E-3</v>
      </c>
      <c r="F5519" s="3">
        <v>6.3E-3</v>
      </c>
      <c r="G5519" s="3">
        <v>7.8750000000000001E-3</v>
      </c>
      <c r="H5519" s="3">
        <v>9.4500000000000001E-3</v>
      </c>
      <c r="I5519" s="3">
        <v>1.1025E-2</v>
      </c>
      <c r="J5519" s="3">
        <v>1.26E-2</v>
      </c>
      <c r="K5519" s="3">
        <v>1.4175E-2</v>
      </c>
      <c r="L5519" s="3">
        <v>1.575E-2</v>
      </c>
    </row>
    <row r="5520" spans="1:12" ht="12.75">
      <c r="A5520" s="10">
        <f t="shared" si="151"/>
        <v>38012</v>
      </c>
      <c r="B5520" s="66" t="s">
        <v>3872</v>
      </c>
      <c r="C5520" s="3">
        <v>8.6249999999999999E-4</v>
      </c>
      <c r="D5520" s="3">
        <v>1.725E-3</v>
      </c>
      <c r="E5520" s="3">
        <v>2.5875E-3</v>
      </c>
      <c r="F5520" s="3">
        <v>3.4499999999999999E-3</v>
      </c>
      <c r="G5520" s="3">
        <v>4.3125000000000004E-3</v>
      </c>
      <c r="H5520" s="3">
        <v>5.1749999999999999E-3</v>
      </c>
      <c r="I5520" s="3">
        <v>6.0374999999999995E-3</v>
      </c>
      <c r="J5520" s="3">
        <v>6.8999999999999999E-3</v>
      </c>
      <c r="K5520" s="3">
        <v>7.7625000000000003E-3</v>
      </c>
      <c r="L5520" s="3">
        <v>8.6250000000000007E-3</v>
      </c>
    </row>
    <row r="5521" spans="1:12" ht="12.75">
      <c r="A5521" s="10">
        <f t="shared" si="151"/>
        <v>38013</v>
      </c>
      <c r="B5521" s="66" t="s">
        <v>3873</v>
      </c>
      <c r="C5521" s="3">
        <v>8.1909375000000006E-2</v>
      </c>
      <c r="D5521" s="3">
        <v>0.16381875000000001</v>
      </c>
      <c r="E5521" s="3">
        <v>0.24572812500000002</v>
      </c>
      <c r="F5521" s="3">
        <v>0.32763750000000003</v>
      </c>
      <c r="G5521" s="3">
        <v>0.40954687499999998</v>
      </c>
      <c r="H5521" s="3">
        <v>0.49145625000000004</v>
      </c>
      <c r="I5521" s="3">
        <v>0.57336562499999999</v>
      </c>
      <c r="J5521" s="3">
        <v>0.65527500000000005</v>
      </c>
      <c r="K5521" s="3">
        <v>0.737184375</v>
      </c>
      <c r="L5521" s="3">
        <v>0.81909374999999995</v>
      </c>
    </row>
    <row r="5522" spans="1:12" ht="12.75">
      <c r="A5522" s="10">
        <f t="shared" si="151"/>
        <v>38014</v>
      </c>
      <c r="B5522" s="66" t="s">
        <v>2949</v>
      </c>
      <c r="C5522" s="3">
        <v>1.0106250000000001E-2</v>
      </c>
      <c r="D5522" s="3">
        <v>2.0212500000000001E-2</v>
      </c>
      <c r="E5522" s="3">
        <v>3.0318750000000002E-2</v>
      </c>
      <c r="F5522" s="3">
        <v>4.0425000000000003E-2</v>
      </c>
      <c r="G5522" s="3">
        <v>5.053125E-2</v>
      </c>
      <c r="H5522" s="3">
        <v>6.0637500000000004E-2</v>
      </c>
      <c r="I5522" s="3">
        <v>7.0743750000000008E-2</v>
      </c>
      <c r="J5522" s="3">
        <v>8.0850000000000005E-2</v>
      </c>
      <c r="K5522" s="3">
        <v>9.0956249999999988E-2</v>
      </c>
      <c r="L5522" s="3">
        <v>0.1010625</v>
      </c>
    </row>
    <row r="5523" spans="1:12" ht="12.75">
      <c r="A5523" s="10">
        <f t="shared" si="151"/>
        <v>38015</v>
      </c>
      <c r="B5523" s="66" t="s">
        <v>3874</v>
      </c>
      <c r="C5523" s="3">
        <v>1.2628124999999999E-2</v>
      </c>
      <c r="D5523" s="3">
        <v>2.5256249999999997E-2</v>
      </c>
      <c r="E5523" s="3">
        <v>3.7884374999999998E-2</v>
      </c>
      <c r="F5523" s="3">
        <v>5.0512499999999995E-2</v>
      </c>
      <c r="G5523" s="3">
        <v>6.3140625000000006E-2</v>
      </c>
      <c r="H5523" s="3">
        <v>7.5768749999999996E-2</v>
      </c>
      <c r="I5523" s="3">
        <v>8.8396875E-2</v>
      </c>
      <c r="J5523" s="3">
        <v>0.10102499999999999</v>
      </c>
      <c r="K5523" s="3">
        <v>0.11365312499999999</v>
      </c>
      <c r="L5523" s="3">
        <v>0.12628125000000001</v>
      </c>
    </row>
    <row r="5524" spans="1:12" ht="12.75">
      <c r="A5524" s="10">
        <f t="shared" si="151"/>
        <v>38016</v>
      </c>
      <c r="B5524" s="66" t="s">
        <v>3874</v>
      </c>
      <c r="C5524" s="3">
        <v>3.1349999999999996E-2</v>
      </c>
      <c r="D5524" s="3">
        <v>6.2699999999999992E-2</v>
      </c>
      <c r="E5524" s="3">
        <v>9.4050000000000009E-2</v>
      </c>
      <c r="F5524" s="3">
        <v>0.12539999999999998</v>
      </c>
      <c r="G5524" s="3">
        <v>0.15675</v>
      </c>
      <c r="H5524" s="3">
        <v>0.18810000000000002</v>
      </c>
      <c r="I5524" s="3">
        <v>0.21945000000000003</v>
      </c>
      <c r="J5524" s="3">
        <v>0.25079999999999997</v>
      </c>
      <c r="K5524" s="3">
        <v>0.28215000000000001</v>
      </c>
      <c r="L5524" s="3">
        <v>0.3135</v>
      </c>
    </row>
    <row r="5525" spans="1:12" ht="12.75">
      <c r="A5525" s="10">
        <f t="shared" si="151"/>
        <v>38017</v>
      </c>
      <c r="B5525" s="66" t="s">
        <v>3874</v>
      </c>
      <c r="C5525" s="3">
        <v>3.9656249999999995E-3</v>
      </c>
      <c r="D5525" s="3">
        <v>7.9312499999999991E-3</v>
      </c>
      <c r="E5525" s="3">
        <v>1.1896875000000001E-2</v>
      </c>
      <c r="F5525" s="3">
        <v>1.5862499999999998E-2</v>
      </c>
      <c r="G5525" s="3">
        <v>1.9828124999999999E-2</v>
      </c>
      <c r="H5525" s="3">
        <v>2.3793750000000002E-2</v>
      </c>
      <c r="I5525" s="3">
        <v>2.7759374999999996E-2</v>
      </c>
      <c r="J5525" s="3">
        <v>3.1724999999999996E-2</v>
      </c>
      <c r="K5525" s="3">
        <v>3.5690624999999997E-2</v>
      </c>
      <c r="L5525" s="3">
        <v>3.9656249999999997E-2</v>
      </c>
    </row>
    <row r="5526" spans="1:12" ht="12.75">
      <c r="A5526" s="10">
        <f t="shared" si="151"/>
        <v>38018</v>
      </c>
      <c r="B5526" s="66" t="s">
        <v>3875</v>
      </c>
      <c r="C5526" s="3">
        <v>1.3171875000000001E-2</v>
      </c>
      <c r="D5526" s="3">
        <v>2.6343750000000003E-2</v>
      </c>
      <c r="E5526" s="3">
        <v>3.9515624999999999E-2</v>
      </c>
      <c r="F5526" s="3">
        <v>5.2687500000000005E-2</v>
      </c>
      <c r="G5526" s="3">
        <v>6.5859374999999998E-2</v>
      </c>
      <c r="H5526" s="3">
        <v>7.9031249999999997E-2</v>
      </c>
      <c r="I5526" s="3">
        <v>9.2203124999999997E-2</v>
      </c>
      <c r="J5526" s="3">
        <v>0.10537500000000001</v>
      </c>
      <c r="K5526" s="3">
        <v>0.118546875</v>
      </c>
      <c r="L5526" s="3">
        <v>0.13171875</v>
      </c>
    </row>
    <row r="5527" spans="1:12" ht="12.75">
      <c r="A5527" s="10">
        <f t="shared" si="151"/>
        <v>38019</v>
      </c>
      <c r="B5527" s="66" t="s">
        <v>3876</v>
      </c>
      <c r="C5527" s="3">
        <v>2.9156249999999998E-3</v>
      </c>
      <c r="D5527" s="3">
        <v>5.8312499999999996E-3</v>
      </c>
      <c r="E5527" s="3">
        <v>8.7468749999999994E-3</v>
      </c>
      <c r="F5527" s="3">
        <v>1.1662499999999999E-2</v>
      </c>
      <c r="G5527" s="3">
        <v>1.4578125000000001E-2</v>
      </c>
      <c r="H5527" s="3">
        <v>1.7493749999999999E-2</v>
      </c>
      <c r="I5527" s="3">
        <v>2.0409375E-2</v>
      </c>
      <c r="J5527" s="3">
        <v>2.3324999999999999E-2</v>
      </c>
      <c r="K5527" s="3">
        <v>2.6240624999999997E-2</v>
      </c>
      <c r="L5527" s="3">
        <v>2.9156250000000002E-2</v>
      </c>
    </row>
    <row r="5528" spans="1:12" ht="12.75">
      <c r="A5528" s="10">
        <f t="shared" si="151"/>
        <v>38020</v>
      </c>
      <c r="B5528" s="66" t="s">
        <v>3876</v>
      </c>
      <c r="C5528" s="3">
        <v>2.7656249999999999E-3</v>
      </c>
      <c r="D5528" s="3">
        <v>5.5312499999999997E-3</v>
      </c>
      <c r="E5528" s="3">
        <v>8.2968749999999987E-3</v>
      </c>
      <c r="F5528" s="3">
        <v>1.1062499999999999E-2</v>
      </c>
      <c r="G5528" s="3">
        <v>1.3828125E-2</v>
      </c>
      <c r="H5528" s="3">
        <v>1.6593749999999997E-2</v>
      </c>
      <c r="I5528" s="3">
        <v>1.9359374999999998E-2</v>
      </c>
      <c r="J5528" s="3">
        <v>2.2124999999999999E-2</v>
      </c>
      <c r="K5528" s="3">
        <v>2.4890625E-2</v>
      </c>
      <c r="L5528" s="3">
        <v>2.765625E-2</v>
      </c>
    </row>
    <row r="5529" spans="1:12" ht="12.75">
      <c r="A5529" s="10">
        <f t="shared" si="151"/>
        <v>38021</v>
      </c>
      <c r="B5529" s="66" t="s">
        <v>3876</v>
      </c>
      <c r="C5529" s="3">
        <v>2.7187500000000002E-3</v>
      </c>
      <c r="D5529" s="3">
        <v>5.4375000000000005E-3</v>
      </c>
      <c r="E5529" s="3">
        <v>8.1562500000000003E-3</v>
      </c>
      <c r="F5529" s="3">
        <v>1.0875000000000001E-2</v>
      </c>
      <c r="G5529" s="3">
        <v>1.3593749999999998E-2</v>
      </c>
      <c r="H5529" s="3">
        <v>1.6312500000000001E-2</v>
      </c>
      <c r="I5529" s="3">
        <v>1.903125E-2</v>
      </c>
      <c r="J5529" s="3">
        <v>2.1750000000000002E-2</v>
      </c>
      <c r="K5529" s="3">
        <v>2.4468750000000001E-2</v>
      </c>
      <c r="L5529" s="3">
        <v>2.7187499999999996E-2</v>
      </c>
    </row>
    <row r="5530" spans="1:12" ht="12.75">
      <c r="A5530" s="10">
        <f t="shared" si="151"/>
        <v>38022</v>
      </c>
      <c r="B5530" s="66" t="s">
        <v>3876</v>
      </c>
      <c r="C5530" s="3">
        <v>8.4374999999999988E-4</v>
      </c>
      <c r="D5530" s="3">
        <v>1.6874999999999998E-3</v>
      </c>
      <c r="E5530" s="3">
        <v>2.5312500000000001E-3</v>
      </c>
      <c r="F5530" s="3">
        <v>3.3749999999999995E-3</v>
      </c>
      <c r="G5530" s="3">
        <v>4.2187500000000003E-3</v>
      </c>
      <c r="H5530" s="3">
        <v>5.0625000000000002E-3</v>
      </c>
      <c r="I5530" s="3">
        <v>5.90625E-3</v>
      </c>
      <c r="J5530" s="3">
        <v>6.7499999999999991E-3</v>
      </c>
      <c r="K5530" s="3">
        <v>7.5937499999999998E-3</v>
      </c>
      <c r="L5530" s="3">
        <v>8.4375000000000006E-3</v>
      </c>
    </row>
    <row r="5531" spans="1:12" ht="12.75">
      <c r="A5531" s="10">
        <f t="shared" si="151"/>
        <v>38023</v>
      </c>
      <c r="B5531" s="66" t="s">
        <v>3877</v>
      </c>
      <c r="C5531" s="3">
        <v>4.2937499999999998E-3</v>
      </c>
      <c r="D5531" s="3">
        <v>8.5874999999999996E-3</v>
      </c>
      <c r="E5531" s="3">
        <v>1.288125E-2</v>
      </c>
      <c r="F5531" s="3">
        <v>1.7174999999999999E-2</v>
      </c>
      <c r="G5531" s="3">
        <v>2.1468750000000002E-2</v>
      </c>
      <c r="H5531" s="3">
        <v>2.5762500000000001E-2</v>
      </c>
      <c r="I5531" s="3">
        <v>3.005625E-2</v>
      </c>
      <c r="J5531" s="3">
        <v>3.4349999999999999E-2</v>
      </c>
      <c r="K5531" s="3">
        <v>3.8643750000000004E-2</v>
      </c>
      <c r="L5531" s="3">
        <v>4.2937500000000003E-2</v>
      </c>
    </row>
    <row r="5532" spans="1:12" ht="12.75">
      <c r="A5532" s="10">
        <f t="shared" si="151"/>
        <v>38024</v>
      </c>
      <c r="B5532" s="66" t="s">
        <v>3878</v>
      </c>
      <c r="C5532" s="3">
        <v>9.4443750000000007E-2</v>
      </c>
      <c r="D5532" s="3">
        <v>0.18888750000000001</v>
      </c>
      <c r="E5532" s="3">
        <v>0.28333125000000003</v>
      </c>
      <c r="F5532" s="3">
        <v>0.37777500000000003</v>
      </c>
      <c r="G5532" s="3">
        <v>0.47221875000000002</v>
      </c>
      <c r="H5532" s="3">
        <v>0.56666250000000007</v>
      </c>
      <c r="I5532" s="3">
        <v>0.66110625000000001</v>
      </c>
      <c r="J5532" s="3">
        <v>0.75555000000000005</v>
      </c>
      <c r="K5532" s="3">
        <v>0.84999374999999988</v>
      </c>
      <c r="L5532" s="3">
        <v>0.94443750000000004</v>
      </c>
    </row>
    <row r="5533" spans="1:12" ht="12.75">
      <c r="A5533" s="10">
        <f t="shared" ref="A5533:A5596" si="152">A5532+1</f>
        <v>38025</v>
      </c>
      <c r="B5533" s="66" t="s">
        <v>3879</v>
      </c>
      <c r="C5533" s="3">
        <v>7.4999999999999997E-3</v>
      </c>
      <c r="D5533" s="3">
        <v>1.4999999999999999E-2</v>
      </c>
      <c r="E5533" s="3">
        <v>2.2499999999999999E-2</v>
      </c>
      <c r="F5533" s="3">
        <v>0.03</v>
      </c>
      <c r="G5533" s="3">
        <v>3.7500000000000006E-2</v>
      </c>
      <c r="H5533" s="3">
        <v>4.4999999999999998E-2</v>
      </c>
      <c r="I5533" s="3">
        <v>5.2500000000000005E-2</v>
      </c>
      <c r="J5533" s="3">
        <v>0.06</v>
      </c>
      <c r="K5533" s="3">
        <v>6.7500000000000004E-2</v>
      </c>
      <c r="L5533" s="3">
        <v>7.5000000000000011E-2</v>
      </c>
    </row>
    <row r="5534" spans="1:12" ht="12.75">
      <c r="A5534" s="10">
        <f t="shared" si="152"/>
        <v>38026</v>
      </c>
      <c r="B5534" s="66" t="s">
        <v>3879</v>
      </c>
      <c r="C5534" s="3">
        <v>8.3906249999999988E-3</v>
      </c>
      <c r="D5534" s="3">
        <v>1.6781249999999998E-2</v>
      </c>
      <c r="E5534" s="3">
        <v>2.5171875000000003E-2</v>
      </c>
      <c r="F5534" s="3">
        <v>3.3562499999999995E-2</v>
      </c>
      <c r="G5534" s="3">
        <v>4.1953125000000001E-2</v>
      </c>
      <c r="H5534" s="3">
        <v>5.0343750000000007E-2</v>
      </c>
      <c r="I5534" s="3">
        <v>5.8734374999999991E-2</v>
      </c>
      <c r="J5534" s="3">
        <v>6.712499999999999E-2</v>
      </c>
      <c r="K5534" s="3">
        <v>7.5515625000000003E-2</v>
      </c>
      <c r="L5534" s="3">
        <v>8.3906250000000002E-2</v>
      </c>
    </row>
    <row r="5535" spans="1:12" ht="12.75">
      <c r="A5535" s="10">
        <f t="shared" si="152"/>
        <v>38027</v>
      </c>
      <c r="B5535" s="66" t="s">
        <v>3880</v>
      </c>
      <c r="C5535" s="3">
        <v>0.10301250000000001</v>
      </c>
      <c r="D5535" s="3">
        <v>0.20602500000000001</v>
      </c>
      <c r="E5535" s="3">
        <v>0.30903750000000002</v>
      </c>
      <c r="F5535" s="3">
        <v>0.41205000000000003</v>
      </c>
      <c r="G5535" s="3">
        <v>0.51506249999999998</v>
      </c>
      <c r="H5535" s="3">
        <v>0.61807500000000004</v>
      </c>
      <c r="I5535" s="3">
        <v>0.72108749999999999</v>
      </c>
      <c r="J5535" s="3">
        <v>0.82410000000000005</v>
      </c>
      <c r="K5535" s="3">
        <v>0.92711250000000001</v>
      </c>
      <c r="L5535" s="3">
        <v>1.030125</v>
      </c>
    </row>
    <row r="5536" spans="1:12" ht="12.75">
      <c r="A5536" s="10">
        <f t="shared" si="152"/>
        <v>38028</v>
      </c>
      <c r="B5536" s="66" t="s">
        <v>3880</v>
      </c>
      <c r="C5536" s="3">
        <v>6.2728124999999996E-2</v>
      </c>
      <c r="D5536" s="3">
        <v>0.12545624999999999</v>
      </c>
      <c r="E5536" s="3">
        <v>0.18818437499999999</v>
      </c>
      <c r="F5536" s="3">
        <v>0.25091249999999998</v>
      </c>
      <c r="G5536" s="3">
        <v>0.31364062500000001</v>
      </c>
      <c r="H5536" s="3">
        <v>0.37636874999999997</v>
      </c>
      <c r="I5536" s="3">
        <v>0.439096875</v>
      </c>
      <c r="J5536" s="3">
        <v>0.50182499999999997</v>
      </c>
      <c r="K5536" s="3">
        <v>0.56455312499999999</v>
      </c>
      <c r="L5536" s="3">
        <v>0.62728125000000001</v>
      </c>
    </row>
    <row r="5537" spans="1:12" ht="12.75">
      <c r="A5537" s="10">
        <f t="shared" si="152"/>
        <v>38029</v>
      </c>
      <c r="B5537" s="66" t="s">
        <v>3880</v>
      </c>
      <c r="C5537" s="3">
        <v>4.5937500000000006E-3</v>
      </c>
      <c r="D5537" s="3">
        <v>9.1875000000000012E-3</v>
      </c>
      <c r="E5537" s="3">
        <v>1.3781249999999998E-2</v>
      </c>
      <c r="F5537" s="3">
        <v>1.8375000000000002E-2</v>
      </c>
      <c r="G5537" s="3">
        <v>2.296875E-2</v>
      </c>
      <c r="H5537" s="3">
        <v>2.7562499999999997E-2</v>
      </c>
      <c r="I5537" s="3">
        <v>3.2156250000000004E-2</v>
      </c>
      <c r="J5537" s="3">
        <v>3.6750000000000005E-2</v>
      </c>
      <c r="K5537" s="3">
        <v>4.1343749999999999E-2</v>
      </c>
      <c r="L5537" s="3">
        <v>4.5937499999999999E-2</v>
      </c>
    </row>
    <row r="5538" spans="1:12" ht="12.75">
      <c r="A5538" s="10">
        <f t="shared" si="152"/>
        <v>38030</v>
      </c>
      <c r="B5538" s="66" t="s">
        <v>3880</v>
      </c>
      <c r="C5538" s="3">
        <v>8.4328125000000004E-2</v>
      </c>
      <c r="D5538" s="3">
        <v>0.16865625000000001</v>
      </c>
      <c r="E5538" s="3">
        <v>0.25298437500000004</v>
      </c>
      <c r="F5538" s="3">
        <v>0.33731250000000002</v>
      </c>
      <c r="G5538" s="3">
        <v>0.42164062499999999</v>
      </c>
      <c r="H5538" s="3">
        <v>0.50596875000000008</v>
      </c>
      <c r="I5538" s="3">
        <v>0.59029687499999994</v>
      </c>
      <c r="J5538" s="3">
        <v>0.67462500000000003</v>
      </c>
      <c r="K5538" s="3">
        <v>0.7589531249999999</v>
      </c>
      <c r="L5538" s="3">
        <v>0.84328124999999998</v>
      </c>
    </row>
    <row r="5539" spans="1:12" ht="12.75">
      <c r="A5539" s="10">
        <f t="shared" si="152"/>
        <v>38031</v>
      </c>
      <c r="B5539" s="66" t="s">
        <v>3880</v>
      </c>
      <c r="C5539" s="3">
        <v>4.1409374999999998E-2</v>
      </c>
      <c r="D5539" s="3">
        <v>8.2818749999999997E-2</v>
      </c>
      <c r="E5539" s="3">
        <v>0.12422812499999999</v>
      </c>
      <c r="F5539" s="3">
        <v>0.16563749999999999</v>
      </c>
      <c r="G5539" s="3">
        <v>0.20704687499999999</v>
      </c>
      <c r="H5539" s="3">
        <v>0.24845624999999999</v>
      </c>
      <c r="I5539" s="3">
        <v>0.28986562500000002</v>
      </c>
      <c r="J5539" s="3">
        <v>0.33127499999999999</v>
      </c>
      <c r="K5539" s="3">
        <v>0.37268437499999996</v>
      </c>
      <c r="L5539" s="3">
        <v>0.41409374999999998</v>
      </c>
    </row>
    <row r="5540" spans="1:12" ht="12.75">
      <c r="A5540" s="10">
        <f t="shared" si="152"/>
        <v>38032</v>
      </c>
      <c r="B5540" s="66" t="s">
        <v>3880</v>
      </c>
      <c r="C5540" s="3">
        <v>5.8687500000000004E-2</v>
      </c>
      <c r="D5540" s="3">
        <v>0.11737500000000001</v>
      </c>
      <c r="E5540" s="3">
        <v>0.17606249999999998</v>
      </c>
      <c r="F5540" s="3">
        <v>0.23475000000000001</v>
      </c>
      <c r="G5540" s="3">
        <v>0.29343750000000002</v>
      </c>
      <c r="H5540" s="3">
        <v>0.35212499999999997</v>
      </c>
      <c r="I5540" s="3">
        <v>0.41081249999999997</v>
      </c>
      <c r="J5540" s="3">
        <v>0.46950000000000003</v>
      </c>
      <c r="K5540" s="3">
        <v>0.52818750000000003</v>
      </c>
      <c r="L5540" s="3">
        <v>0.58687500000000004</v>
      </c>
    </row>
    <row r="5541" spans="1:12" ht="12.75">
      <c r="A5541" s="10">
        <f t="shared" si="152"/>
        <v>38033</v>
      </c>
      <c r="B5541" s="66" t="s">
        <v>3880</v>
      </c>
      <c r="C5541" s="3">
        <v>6.5015624999999994E-2</v>
      </c>
      <c r="D5541" s="3">
        <v>0.13003124999999999</v>
      </c>
      <c r="E5541" s="3">
        <v>0.19504687499999998</v>
      </c>
      <c r="F5541" s="3">
        <v>0.26006249999999997</v>
      </c>
      <c r="G5541" s="3">
        <v>0.325078125</v>
      </c>
      <c r="H5541" s="3">
        <v>0.39009374999999996</v>
      </c>
      <c r="I5541" s="3">
        <v>0.45510937499999998</v>
      </c>
      <c r="J5541" s="3">
        <v>0.52012499999999995</v>
      </c>
      <c r="K5541" s="3">
        <v>0.58514062499999997</v>
      </c>
      <c r="L5541" s="3">
        <v>0.65015624999999999</v>
      </c>
    </row>
    <row r="5542" spans="1:12" ht="12.75">
      <c r="A5542" s="10">
        <f t="shared" si="152"/>
        <v>38034</v>
      </c>
      <c r="B5542" s="66" t="s">
        <v>3880</v>
      </c>
      <c r="C5542" s="3">
        <v>1.6959374999999999E-2</v>
      </c>
      <c r="D5542" s="3">
        <v>3.3918749999999998E-2</v>
      </c>
      <c r="E5542" s="3">
        <v>5.0878124999999996E-2</v>
      </c>
      <c r="F5542" s="3">
        <v>6.7837499999999995E-2</v>
      </c>
      <c r="G5542" s="3">
        <v>8.4796874999999994E-2</v>
      </c>
      <c r="H5542" s="3">
        <v>0.10175624999999999</v>
      </c>
      <c r="I5542" s="3">
        <v>0.11871562499999999</v>
      </c>
      <c r="J5542" s="3">
        <v>0.13567499999999999</v>
      </c>
      <c r="K5542" s="3">
        <v>0.15263437500000002</v>
      </c>
      <c r="L5542" s="3">
        <v>0.16959374999999999</v>
      </c>
    </row>
    <row r="5543" spans="1:12" ht="12.75">
      <c r="A5543" s="10">
        <f t="shared" si="152"/>
        <v>38035</v>
      </c>
      <c r="B5543" s="66" t="s">
        <v>3881</v>
      </c>
      <c r="C5543" s="3">
        <v>4.7343750000000007E-3</v>
      </c>
      <c r="D5543" s="3">
        <v>9.4687500000000015E-3</v>
      </c>
      <c r="E5543" s="3">
        <v>1.4203125E-2</v>
      </c>
      <c r="F5543" s="3">
        <v>1.8937500000000003E-2</v>
      </c>
      <c r="G5543" s="3">
        <v>2.3671875000000002E-2</v>
      </c>
      <c r="H5543" s="3">
        <v>2.8406250000000001E-2</v>
      </c>
      <c r="I5543" s="3">
        <v>3.3140625E-2</v>
      </c>
      <c r="J5543" s="3">
        <v>3.7875000000000006E-2</v>
      </c>
      <c r="K5543" s="3">
        <v>4.2609375000000005E-2</v>
      </c>
      <c r="L5543" s="3">
        <v>4.7343750000000004E-2</v>
      </c>
    </row>
    <row r="5544" spans="1:12" ht="12.75">
      <c r="A5544" s="10">
        <f t="shared" si="152"/>
        <v>38036</v>
      </c>
      <c r="B5544" s="66" t="s">
        <v>3882</v>
      </c>
      <c r="C5544" s="3">
        <v>6.7968749999999991E-3</v>
      </c>
      <c r="D5544" s="3">
        <v>1.3593749999999998E-2</v>
      </c>
      <c r="E5544" s="3">
        <v>2.0390624999999999E-2</v>
      </c>
      <c r="F5544" s="3">
        <v>2.7187499999999996E-2</v>
      </c>
      <c r="G5544" s="3">
        <v>3.3984374999999997E-2</v>
      </c>
      <c r="H5544" s="3">
        <v>4.0781249999999998E-2</v>
      </c>
      <c r="I5544" s="3">
        <v>4.7578124999999999E-2</v>
      </c>
      <c r="J5544" s="3">
        <v>5.4374999999999993E-2</v>
      </c>
      <c r="K5544" s="3">
        <v>6.1171875000000001E-2</v>
      </c>
      <c r="L5544" s="3">
        <v>6.7968749999999994E-2</v>
      </c>
    </row>
    <row r="5545" spans="1:12" ht="12.75">
      <c r="A5545" s="10">
        <f t="shared" si="152"/>
        <v>38037</v>
      </c>
      <c r="B5545" s="66" t="s">
        <v>3882</v>
      </c>
      <c r="C5545" s="3">
        <v>5.1468749999999995E-3</v>
      </c>
      <c r="D5545" s="3">
        <v>1.0293749999999999E-2</v>
      </c>
      <c r="E5545" s="3">
        <v>1.5440625000000001E-2</v>
      </c>
      <c r="F5545" s="3">
        <v>2.0587499999999998E-2</v>
      </c>
      <c r="G5545" s="3">
        <v>2.5734375000000004E-2</v>
      </c>
      <c r="H5545" s="3">
        <v>3.0881250000000002E-2</v>
      </c>
      <c r="I5545" s="3">
        <v>3.6028124999999994E-2</v>
      </c>
      <c r="J5545" s="3">
        <v>4.1174999999999996E-2</v>
      </c>
      <c r="K5545" s="3">
        <v>4.6321874999999998E-2</v>
      </c>
      <c r="L5545" s="3">
        <v>5.1468750000000008E-2</v>
      </c>
    </row>
    <row r="5546" spans="1:12" ht="12.75">
      <c r="A5546" s="10">
        <f t="shared" si="152"/>
        <v>38038</v>
      </c>
      <c r="B5546" s="66" t="s">
        <v>3883</v>
      </c>
      <c r="C5546" s="3">
        <v>4.1999999999999997E-3</v>
      </c>
      <c r="D5546" s="3">
        <v>8.3999999999999995E-3</v>
      </c>
      <c r="E5546" s="3">
        <v>1.26E-2</v>
      </c>
      <c r="F5546" s="3">
        <v>1.6799999999999999E-2</v>
      </c>
      <c r="G5546" s="3">
        <v>2.1000000000000001E-2</v>
      </c>
      <c r="H5546" s="3">
        <v>2.52E-2</v>
      </c>
      <c r="I5546" s="3">
        <v>2.9399999999999999E-2</v>
      </c>
      <c r="J5546" s="3">
        <v>3.3599999999999998E-2</v>
      </c>
      <c r="K5546" s="3">
        <v>3.78E-2</v>
      </c>
      <c r="L5546" s="3">
        <v>4.2000000000000003E-2</v>
      </c>
    </row>
    <row r="5547" spans="1:12" ht="12.75">
      <c r="A5547" s="10">
        <f t="shared" si="152"/>
        <v>38039</v>
      </c>
      <c r="B5547" s="66" t="s">
        <v>3884</v>
      </c>
      <c r="C5547" s="3">
        <v>4.7531250000000004E-3</v>
      </c>
      <c r="D5547" s="3">
        <v>9.5062500000000008E-3</v>
      </c>
      <c r="E5547" s="3">
        <v>1.4259375000000001E-2</v>
      </c>
      <c r="F5547" s="3">
        <v>1.9012500000000002E-2</v>
      </c>
      <c r="G5547" s="3">
        <v>2.3765624999999999E-2</v>
      </c>
      <c r="H5547" s="3">
        <v>2.8518750000000002E-2</v>
      </c>
      <c r="I5547" s="3">
        <v>3.3271874999999999E-2</v>
      </c>
      <c r="J5547" s="3">
        <v>3.8025000000000003E-2</v>
      </c>
      <c r="K5547" s="3">
        <v>4.2778125E-2</v>
      </c>
      <c r="L5547" s="3">
        <v>4.7531249999999997E-2</v>
      </c>
    </row>
    <row r="5548" spans="1:12" ht="12.75">
      <c r="A5548" s="10">
        <f t="shared" si="152"/>
        <v>38040</v>
      </c>
      <c r="B5548" s="66" t="s">
        <v>3885</v>
      </c>
      <c r="C5548" s="3">
        <v>7.2487499999999996E-2</v>
      </c>
      <c r="D5548" s="3">
        <v>0.14497499999999999</v>
      </c>
      <c r="E5548" s="3">
        <v>0.2174625</v>
      </c>
      <c r="F5548" s="3">
        <v>0.28994999999999999</v>
      </c>
      <c r="G5548" s="3">
        <v>0.36243750000000002</v>
      </c>
      <c r="H5548" s="3">
        <v>0.43492500000000001</v>
      </c>
      <c r="I5548" s="3">
        <v>0.50741250000000004</v>
      </c>
      <c r="J5548" s="3">
        <v>0.57989999999999997</v>
      </c>
      <c r="K5548" s="3">
        <v>0.65238750000000001</v>
      </c>
      <c r="L5548" s="3">
        <v>0.72487500000000005</v>
      </c>
    </row>
    <row r="5549" spans="1:12" ht="12.75">
      <c r="A5549" s="10">
        <f t="shared" si="152"/>
        <v>38041</v>
      </c>
      <c r="B5549" s="66" t="s">
        <v>3886</v>
      </c>
      <c r="C5549" s="3">
        <v>2.5040625E-2</v>
      </c>
      <c r="D5549" s="3">
        <v>5.0081250000000001E-2</v>
      </c>
      <c r="E5549" s="3">
        <v>7.5121875000000005E-2</v>
      </c>
      <c r="F5549" s="3">
        <v>0.1001625</v>
      </c>
      <c r="G5549" s="3">
        <v>0.125203125</v>
      </c>
      <c r="H5549" s="3">
        <v>0.15024375000000001</v>
      </c>
      <c r="I5549" s="3">
        <v>0.17528437499999999</v>
      </c>
      <c r="J5549" s="3">
        <v>0.200325</v>
      </c>
      <c r="K5549" s="3">
        <v>0.22536562500000001</v>
      </c>
      <c r="L5549" s="3">
        <v>0.25040625</v>
      </c>
    </row>
    <row r="5550" spans="1:12" ht="12.75">
      <c r="A5550" s="10">
        <f t="shared" si="152"/>
        <v>38042</v>
      </c>
      <c r="B5550" s="66" t="s">
        <v>3887</v>
      </c>
      <c r="C5550" s="3">
        <v>5.7000000000000002E-3</v>
      </c>
      <c r="D5550" s="3">
        <v>1.14E-2</v>
      </c>
      <c r="E5550" s="3">
        <v>1.7100000000000001E-2</v>
      </c>
      <c r="F5550" s="3">
        <v>2.2800000000000001E-2</v>
      </c>
      <c r="G5550" s="3">
        <v>2.8499999999999998E-2</v>
      </c>
      <c r="H5550" s="3">
        <v>3.4200000000000001E-2</v>
      </c>
      <c r="I5550" s="3">
        <v>3.9899999999999998E-2</v>
      </c>
      <c r="J5550" s="3">
        <v>4.5600000000000002E-2</v>
      </c>
      <c r="K5550" s="3">
        <v>5.1299999999999998E-2</v>
      </c>
      <c r="L5550" s="3">
        <v>5.6999999999999995E-2</v>
      </c>
    </row>
    <row r="5551" spans="1:12" ht="12.75">
      <c r="A5551" s="10">
        <f t="shared" si="152"/>
        <v>38043</v>
      </c>
      <c r="B5551" s="66" t="s">
        <v>3888</v>
      </c>
      <c r="C5551" s="3">
        <v>2.4674999999999999E-2</v>
      </c>
      <c r="D5551" s="3">
        <v>4.9349999999999998E-2</v>
      </c>
      <c r="E5551" s="3">
        <v>7.4024999999999994E-2</v>
      </c>
      <c r="F5551" s="3">
        <v>9.8699999999999996E-2</v>
      </c>
      <c r="G5551" s="3">
        <v>0.12337500000000001</v>
      </c>
      <c r="H5551" s="3">
        <v>0.14804999999999999</v>
      </c>
      <c r="I5551" s="3">
        <v>0.17272500000000002</v>
      </c>
      <c r="J5551" s="3">
        <v>0.19739999999999999</v>
      </c>
      <c r="K5551" s="3">
        <v>0.22207499999999997</v>
      </c>
      <c r="L5551" s="3">
        <v>0.24675000000000002</v>
      </c>
    </row>
    <row r="5552" spans="1:12" ht="12.75">
      <c r="A5552" s="10">
        <f t="shared" si="152"/>
        <v>38044</v>
      </c>
      <c r="B5552" s="66" t="s">
        <v>3888</v>
      </c>
      <c r="C5552" s="3">
        <v>1.9846875E-2</v>
      </c>
      <c r="D5552" s="3">
        <v>3.969375E-2</v>
      </c>
      <c r="E5552" s="3">
        <v>5.9540625E-2</v>
      </c>
      <c r="F5552" s="3">
        <v>7.93875E-2</v>
      </c>
      <c r="G5552" s="3">
        <v>9.9234375E-2</v>
      </c>
      <c r="H5552" s="3">
        <v>0.11908125</v>
      </c>
      <c r="I5552" s="3">
        <v>0.13892812500000001</v>
      </c>
      <c r="J5552" s="3">
        <v>0.158775</v>
      </c>
      <c r="K5552" s="3">
        <v>0.17862187499999999</v>
      </c>
      <c r="L5552" s="3">
        <v>0.19846875</v>
      </c>
    </row>
    <row r="5553" spans="1:12" ht="12.75">
      <c r="A5553" s="10">
        <f t="shared" si="152"/>
        <v>38045</v>
      </c>
      <c r="B5553" s="66" t="s">
        <v>3889</v>
      </c>
      <c r="C5553" s="3">
        <v>2.728125E-2</v>
      </c>
      <c r="D5553" s="3">
        <v>5.45625E-2</v>
      </c>
      <c r="E5553" s="3">
        <v>8.1843749999999993E-2</v>
      </c>
      <c r="F5553" s="3">
        <v>0.109125</v>
      </c>
      <c r="G5553" s="3">
        <v>0.13640625000000001</v>
      </c>
      <c r="H5553" s="3">
        <v>0.16368749999999999</v>
      </c>
      <c r="I5553" s="3">
        <v>0.19096874999999999</v>
      </c>
      <c r="J5553" s="3">
        <v>0.21825</v>
      </c>
      <c r="K5553" s="3">
        <v>0.24553125000000003</v>
      </c>
      <c r="L5553" s="3">
        <v>0.27281250000000001</v>
      </c>
    </row>
    <row r="5554" spans="1:12" ht="12.75">
      <c r="A5554" s="10">
        <f t="shared" si="152"/>
        <v>38046</v>
      </c>
      <c r="B5554" s="66" t="s">
        <v>3889</v>
      </c>
      <c r="C5554" s="3">
        <v>1.9828124999999999E-2</v>
      </c>
      <c r="D5554" s="3">
        <v>3.9656249999999997E-2</v>
      </c>
      <c r="E5554" s="3">
        <v>5.9484374999999992E-2</v>
      </c>
      <c r="F5554" s="3">
        <v>7.9312499999999994E-2</v>
      </c>
      <c r="G5554" s="3">
        <v>9.914062500000001E-2</v>
      </c>
      <c r="H5554" s="3">
        <v>0.11896874999999998</v>
      </c>
      <c r="I5554" s="3">
        <v>0.13879687499999999</v>
      </c>
      <c r="J5554" s="3">
        <v>0.15862499999999999</v>
      </c>
      <c r="K5554" s="3">
        <v>0.17845312499999999</v>
      </c>
      <c r="L5554" s="3">
        <v>0.19828125000000002</v>
      </c>
    </row>
    <row r="5555" spans="1:12" ht="12.75">
      <c r="A5555" s="10">
        <f t="shared" si="152"/>
        <v>38047</v>
      </c>
      <c r="B5555" s="66" t="s">
        <v>3890</v>
      </c>
      <c r="C5555" s="3">
        <v>7.1624999999999996E-3</v>
      </c>
      <c r="D5555" s="3">
        <v>1.4324999999999999E-2</v>
      </c>
      <c r="E5555" s="3">
        <v>2.14875E-2</v>
      </c>
      <c r="F5555" s="3">
        <v>2.8649999999999998E-2</v>
      </c>
      <c r="G5555" s="3">
        <v>3.5812499999999997E-2</v>
      </c>
      <c r="H5555" s="3">
        <v>4.2974999999999999E-2</v>
      </c>
      <c r="I5555" s="3">
        <v>5.0137500000000002E-2</v>
      </c>
      <c r="J5555" s="3">
        <v>5.7299999999999997E-2</v>
      </c>
      <c r="K5555" s="3">
        <v>6.4462500000000006E-2</v>
      </c>
      <c r="L5555" s="3">
        <v>7.1624999999999994E-2</v>
      </c>
    </row>
    <row r="5556" spans="1:12" ht="12.75">
      <c r="A5556" s="10">
        <f t="shared" si="152"/>
        <v>38048</v>
      </c>
      <c r="B5556" s="66" t="s">
        <v>3891</v>
      </c>
      <c r="C5556" s="3">
        <v>3.271875E-3</v>
      </c>
      <c r="D5556" s="3">
        <v>6.5437500000000001E-3</v>
      </c>
      <c r="E5556" s="3">
        <v>9.8156249999999997E-3</v>
      </c>
      <c r="F5556" s="3">
        <v>1.30875E-2</v>
      </c>
      <c r="G5556" s="3">
        <v>1.6359374999999999E-2</v>
      </c>
      <c r="H5556" s="3">
        <v>1.9631249999999999E-2</v>
      </c>
      <c r="I5556" s="3">
        <v>2.2903125E-2</v>
      </c>
      <c r="J5556" s="3">
        <v>2.6175E-2</v>
      </c>
      <c r="K5556" s="3">
        <v>2.9446874999999997E-2</v>
      </c>
      <c r="L5556" s="3">
        <v>3.2718749999999998E-2</v>
      </c>
    </row>
    <row r="5557" spans="1:12" ht="12.75">
      <c r="A5557" s="10">
        <f t="shared" si="152"/>
        <v>38049</v>
      </c>
      <c r="B5557" s="66" t="s">
        <v>3892</v>
      </c>
      <c r="C5557" s="3">
        <v>4.8562499999999995E-3</v>
      </c>
      <c r="D5557" s="3">
        <v>9.7124999999999989E-3</v>
      </c>
      <c r="E5557" s="3">
        <v>1.4568750000000002E-2</v>
      </c>
      <c r="F5557" s="3">
        <v>1.9424999999999998E-2</v>
      </c>
      <c r="G5557" s="3">
        <v>2.4281250000000001E-2</v>
      </c>
      <c r="H5557" s="3">
        <v>2.9137500000000004E-2</v>
      </c>
      <c r="I5557" s="3">
        <v>3.3993749999999996E-2</v>
      </c>
      <c r="J5557" s="3">
        <v>3.8849999999999996E-2</v>
      </c>
      <c r="K5557" s="3">
        <v>4.3706250000000002E-2</v>
      </c>
      <c r="L5557" s="3">
        <v>4.8562500000000001E-2</v>
      </c>
    </row>
    <row r="5558" spans="1:12" ht="12.75">
      <c r="A5558" s="10">
        <f t="shared" si="152"/>
        <v>38050</v>
      </c>
      <c r="B5558" s="66" t="s">
        <v>3892</v>
      </c>
      <c r="C5558" s="3">
        <v>6.2812499999999999E-4</v>
      </c>
      <c r="D5558" s="3">
        <v>1.25625E-3</v>
      </c>
      <c r="E5558" s="3">
        <v>1.884375E-3</v>
      </c>
      <c r="F5558" s="3">
        <v>2.5125E-3</v>
      </c>
      <c r="G5558" s="3">
        <v>3.1406250000000002E-3</v>
      </c>
      <c r="H5558" s="3">
        <v>3.76875E-3</v>
      </c>
      <c r="I5558" s="3">
        <v>4.3968749999999997E-3</v>
      </c>
      <c r="J5558" s="3">
        <v>5.025E-3</v>
      </c>
      <c r="K5558" s="3">
        <v>5.6531250000000002E-3</v>
      </c>
      <c r="L5558" s="3">
        <v>6.2812500000000004E-3</v>
      </c>
    </row>
    <row r="5559" spans="1:12" ht="12.75">
      <c r="A5559" s="10">
        <f t="shared" si="152"/>
        <v>38051</v>
      </c>
      <c r="B5559" s="66" t="s">
        <v>3892</v>
      </c>
      <c r="C5559" s="3">
        <v>1.4859375000000001E-2</v>
      </c>
      <c r="D5559" s="3">
        <v>2.9718750000000002E-2</v>
      </c>
      <c r="E5559" s="3">
        <v>4.4578124999999996E-2</v>
      </c>
      <c r="F5559" s="3">
        <v>5.9437500000000004E-2</v>
      </c>
      <c r="G5559" s="3">
        <v>7.4296874999999998E-2</v>
      </c>
      <c r="H5559" s="3">
        <v>8.9156249999999992E-2</v>
      </c>
      <c r="I5559" s="3">
        <v>0.104015625</v>
      </c>
      <c r="J5559" s="3">
        <v>0.11887500000000001</v>
      </c>
      <c r="K5559" s="3">
        <v>0.13373437500000002</v>
      </c>
      <c r="L5559" s="3">
        <v>0.14859375</v>
      </c>
    </row>
    <row r="5560" spans="1:12" ht="12.75">
      <c r="A5560" s="10">
        <f t="shared" si="152"/>
        <v>38052</v>
      </c>
      <c r="B5560" s="66" t="s">
        <v>3893</v>
      </c>
      <c r="C5560" s="3">
        <v>1.4728124999999998E-2</v>
      </c>
      <c r="D5560" s="3">
        <v>2.9456249999999996E-2</v>
      </c>
      <c r="E5560" s="3">
        <v>4.4184374999999998E-2</v>
      </c>
      <c r="F5560" s="3">
        <v>5.8912499999999993E-2</v>
      </c>
      <c r="G5560" s="3">
        <v>7.3640625000000001E-2</v>
      </c>
      <c r="H5560" s="3">
        <v>8.8368749999999996E-2</v>
      </c>
      <c r="I5560" s="3">
        <v>0.10309687499999999</v>
      </c>
      <c r="J5560" s="3">
        <v>0.11782499999999999</v>
      </c>
      <c r="K5560" s="3">
        <v>0.13255312499999999</v>
      </c>
      <c r="L5560" s="3">
        <v>0.14728125</v>
      </c>
    </row>
    <row r="5561" spans="1:12" ht="12.75">
      <c r="A5561" s="10">
        <f t="shared" si="152"/>
        <v>38053</v>
      </c>
      <c r="B5561" s="66" t="s">
        <v>3894</v>
      </c>
      <c r="C5561" s="3">
        <v>8.559375000000001E-3</v>
      </c>
      <c r="D5561" s="3">
        <v>1.7118750000000002E-2</v>
      </c>
      <c r="E5561" s="3">
        <v>2.5678124999999996E-2</v>
      </c>
      <c r="F5561" s="3">
        <v>3.4237500000000004E-2</v>
      </c>
      <c r="G5561" s="3">
        <v>4.2796874999999998E-2</v>
      </c>
      <c r="H5561" s="3">
        <v>5.1356249999999992E-2</v>
      </c>
      <c r="I5561" s="3">
        <v>5.9915625E-2</v>
      </c>
      <c r="J5561" s="3">
        <v>6.8475000000000008E-2</v>
      </c>
      <c r="K5561" s="3">
        <v>7.7034375000000002E-2</v>
      </c>
      <c r="L5561" s="3">
        <v>8.5593749999999996E-2</v>
      </c>
    </row>
    <row r="5562" spans="1:12" ht="12.75">
      <c r="A5562" s="10">
        <f t="shared" si="152"/>
        <v>38054</v>
      </c>
      <c r="B5562" s="66" t="s">
        <v>3895</v>
      </c>
      <c r="C5562" s="3">
        <v>2.7890624999999999E-2</v>
      </c>
      <c r="D5562" s="3">
        <v>5.5781249999999998E-2</v>
      </c>
      <c r="E5562" s="3">
        <v>8.3671874999999993E-2</v>
      </c>
      <c r="F5562" s="3">
        <v>0.1115625</v>
      </c>
      <c r="G5562" s="3">
        <v>0.13945312500000001</v>
      </c>
      <c r="H5562" s="3">
        <v>0.16734374999999999</v>
      </c>
      <c r="I5562" s="3">
        <v>0.19523437500000002</v>
      </c>
      <c r="J5562" s="3">
        <v>0.22312499999999999</v>
      </c>
      <c r="K5562" s="3">
        <v>0.25101562500000002</v>
      </c>
      <c r="L5562" s="3">
        <v>0.27890625000000002</v>
      </c>
    </row>
    <row r="5563" spans="1:12" ht="12.75">
      <c r="A5563" s="10">
        <f t="shared" si="152"/>
        <v>38055</v>
      </c>
      <c r="B5563" s="66" t="s">
        <v>3895</v>
      </c>
      <c r="C5563" s="3">
        <v>5.0625000000000003E-2</v>
      </c>
      <c r="D5563" s="3">
        <v>0.10125000000000001</v>
      </c>
      <c r="E5563" s="3">
        <v>0.15187500000000001</v>
      </c>
      <c r="F5563" s="3">
        <v>0.20250000000000001</v>
      </c>
      <c r="G5563" s="3">
        <v>0.25312500000000004</v>
      </c>
      <c r="H5563" s="3">
        <v>0.30375000000000002</v>
      </c>
      <c r="I5563" s="3">
        <v>0.354375</v>
      </c>
      <c r="J5563" s="3">
        <v>0.40500000000000003</v>
      </c>
      <c r="K5563" s="3">
        <v>0.45562500000000006</v>
      </c>
      <c r="L5563" s="3">
        <v>0.50625000000000009</v>
      </c>
    </row>
    <row r="5564" spans="1:12" ht="25.5">
      <c r="A5564" s="10">
        <f t="shared" si="152"/>
        <v>38056</v>
      </c>
      <c r="B5564" s="66" t="s">
        <v>3896</v>
      </c>
      <c r="C5564" s="3">
        <v>2.7187499999999996E-2</v>
      </c>
      <c r="D5564" s="3">
        <v>5.4374999999999993E-2</v>
      </c>
      <c r="E5564" s="3">
        <v>8.1562499999999996E-2</v>
      </c>
      <c r="F5564" s="3">
        <v>0.10874999999999999</v>
      </c>
      <c r="G5564" s="3">
        <v>0.13593749999999999</v>
      </c>
      <c r="H5564" s="3">
        <v>0.16312499999999999</v>
      </c>
      <c r="I5564" s="3">
        <v>0.1903125</v>
      </c>
      <c r="J5564" s="3">
        <v>0.21749999999999997</v>
      </c>
      <c r="K5564" s="3">
        <v>0.2446875</v>
      </c>
      <c r="L5564" s="3">
        <v>0.27187499999999998</v>
      </c>
    </row>
    <row r="5565" spans="1:12" ht="12.75">
      <c r="A5565" s="10">
        <f t="shared" si="152"/>
        <v>38057</v>
      </c>
      <c r="B5565" s="66" t="s">
        <v>3897</v>
      </c>
      <c r="C5565" s="3">
        <v>2.390625E-3</v>
      </c>
      <c r="D5565" s="3">
        <v>4.7812499999999999E-3</v>
      </c>
      <c r="E5565" s="3">
        <v>7.1718749999999994E-3</v>
      </c>
      <c r="F5565" s="3">
        <v>9.5624999999999998E-3</v>
      </c>
      <c r="G5565" s="3">
        <v>1.1953125E-2</v>
      </c>
      <c r="H5565" s="3">
        <v>1.4343749999999999E-2</v>
      </c>
      <c r="I5565" s="3">
        <v>1.6734374999999999E-2</v>
      </c>
      <c r="J5565" s="3">
        <v>1.9125E-2</v>
      </c>
      <c r="K5565" s="3">
        <v>2.1515625E-2</v>
      </c>
      <c r="L5565" s="3">
        <v>2.390625E-2</v>
      </c>
    </row>
    <row r="5566" spans="1:12" ht="12.75">
      <c r="A5566" s="10">
        <f t="shared" si="152"/>
        <v>38058</v>
      </c>
      <c r="B5566" s="66" t="s">
        <v>3898</v>
      </c>
      <c r="C5566" s="3">
        <v>5.9718750000000006E-3</v>
      </c>
      <c r="D5566" s="3">
        <v>1.1943750000000001E-2</v>
      </c>
      <c r="E5566" s="3">
        <v>1.7915624999999998E-2</v>
      </c>
      <c r="F5566" s="3">
        <v>2.3887500000000002E-2</v>
      </c>
      <c r="G5566" s="3">
        <v>2.9859375E-2</v>
      </c>
      <c r="H5566" s="3">
        <v>3.5831249999999995E-2</v>
      </c>
      <c r="I5566" s="3">
        <v>4.1803125000000003E-2</v>
      </c>
      <c r="J5566" s="3">
        <v>4.7775000000000005E-2</v>
      </c>
      <c r="K5566" s="3">
        <v>5.3746875E-2</v>
      </c>
      <c r="L5566" s="3">
        <v>5.9718750000000001E-2</v>
      </c>
    </row>
    <row r="5567" spans="1:12" ht="12.75">
      <c r="A5567" s="10">
        <f t="shared" si="152"/>
        <v>38059</v>
      </c>
      <c r="B5567" s="66" t="s">
        <v>3899</v>
      </c>
      <c r="C5567" s="3">
        <v>7.1250000000000003E-4</v>
      </c>
      <c r="D5567" s="3">
        <v>1.4250000000000001E-3</v>
      </c>
      <c r="E5567" s="3">
        <v>2.1375000000000001E-3</v>
      </c>
      <c r="F5567" s="3">
        <v>2.8500000000000001E-3</v>
      </c>
      <c r="G5567" s="3">
        <v>3.5624999999999997E-3</v>
      </c>
      <c r="H5567" s="3">
        <v>4.2750000000000002E-3</v>
      </c>
      <c r="I5567" s="3">
        <v>4.9874999999999997E-3</v>
      </c>
      <c r="J5567" s="3">
        <v>5.7000000000000002E-3</v>
      </c>
      <c r="K5567" s="3">
        <v>6.4124999999999998E-3</v>
      </c>
      <c r="L5567" s="3">
        <v>7.1249999999999994E-3</v>
      </c>
    </row>
    <row r="5568" spans="1:12" ht="12.75">
      <c r="A5568" s="10">
        <f t="shared" si="152"/>
        <v>38060</v>
      </c>
      <c r="B5568" s="66" t="s">
        <v>3899</v>
      </c>
      <c r="C5568" s="3">
        <v>1.228125E-2</v>
      </c>
      <c r="D5568" s="3">
        <v>2.4562500000000001E-2</v>
      </c>
      <c r="E5568" s="3">
        <v>3.6843750000000001E-2</v>
      </c>
      <c r="F5568" s="3">
        <v>4.9125000000000002E-2</v>
      </c>
      <c r="G5568" s="3">
        <v>6.1406250000000002E-2</v>
      </c>
      <c r="H5568" s="3">
        <v>7.3687500000000003E-2</v>
      </c>
      <c r="I5568" s="3">
        <v>8.596875000000001E-2</v>
      </c>
      <c r="J5568" s="3">
        <v>9.8250000000000004E-2</v>
      </c>
      <c r="K5568" s="3">
        <v>0.11053125</v>
      </c>
      <c r="L5568" s="3">
        <v>0.1228125</v>
      </c>
    </row>
    <row r="5569" spans="1:12" ht="12.75">
      <c r="A5569" s="10">
        <f t="shared" si="152"/>
        <v>38061</v>
      </c>
      <c r="B5569" s="66" t="s">
        <v>3900</v>
      </c>
      <c r="C5569" s="3">
        <v>2.4468750000000003E-3</v>
      </c>
      <c r="D5569" s="3">
        <v>4.8937500000000005E-3</v>
      </c>
      <c r="E5569" s="3">
        <v>7.3406249999999999E-3</v>
      </c>
      <c r="F5569" s="3">
        <v>9.7875000000000011E-3</v>
      </c>
      <c r="G5569" s="3">
        <v>1.2234375E-2</v>
      </c>
      <c r="H5569" s="3">
        <v>1.468125E-2</v>
      </c>
      <c r="I5569" s="3">
        <v>1.7128125000000001E-2</v>
      </c>
      <c r="J5569" s="3">
        <v>1.9575000000000002E-2</v>
      </c>
      <c r="K5569" s="3">
        <v>2.2021875E-2</v>
      </c>
      <c r="L5569" s="3">
        <v>2.4468750000000001E-2</v>
      </c>
    </row>
    <row r="5570" spans="1:12" ht="12.75">
      <c r="A5570" s="10">
        <f t="shared" si="152"/>
        <v>38062</v>
      </c>
      <c r="B5570" s="66" t="s">
        <v>3901</v>
      </c>
      <c r="C5570" s="3">
        <v>3.1875000000000002E-3</v>
      </c>
      <c r="D5570" s="3">
        <v>6.3750000000000005E-3</v>
      </c>
      <c r="E5570" s="3">
        <v>9.5624999999999998E-3</v>
      </c>
      <c r="F5570" s="3">
        <v>1.2750000000000001E-2</v>
      </c>
      <c r="G5570" s="3">
        <v>1.59375E-2</v>
      </c>
      <c r="H5570" s="3">
        <v>1.9125E-2</v>
      </c>
      <c r="I5570" s="3">
        <v>2.2312499999999999E-2</v>
      </c>
      <c r="J5570" s="3">
        <v>2.5500000000000002E-2</v>
      </c>
      <c r="K5570" s="3">
        <v>2.8687499999999998E-2</v>
      </c>
      <c r="L5570" s="3">
        <v>3.1875000000000001E-2</v>
      </c>
    </row>
    <row r="5571" spans="1:12" ht="12.75">
      <c r="A5571" s="10">
        <f t="shared" si="152"/>
        <v>38063</v>
      </c>
      <c r="B5571" s="66" t="s">
        <v>3901</v>
      </c>
      <c r="C5571" s="3">
        <v>2.0249999999999999E-3</v>
      </c>
      <c r="D5571" s="3">
        <v>4.0499999999999998E-3</v>
      </c>
      <c r="E5571" s="3">
        <v>6.0749999999999997E-3</v>
      </c>
      <c r="F5571" s="3">
        <v>8.0999999999999996E-3</v>
      </c>
      <c r="G5571" s="3">
        <v>1.0125E-2</v>
      </c>
      <c r="H5571" s="3">
        <v>1.2149999999999999E-2</v>
      </c>
      <c r="I5571" s="3">
        <v>1.4175E-2</v>
      </c>
      <c r="J5571" s="3">
        <v>1.6199999999999999E-2</v>
      </c>
      <c r="K5571" s="3">
        <v>1.8224999999999998E-2</v>
      </c>
      <c r="L5571" s="3">
        <v>2.0250000000000001E-2</v>
      </c>
    </row>
    <row r="5572" spans="1:12" ht="12.75">
      <c r="A5572" s="10">
        <f t="shared" si="152"/>
        <v>38064</v>
      </c>
      <c r="B5572" s="66" t="s">
        <v>3901</v>
      </c>
      <c r="C5572" s="3">
        <v>8.5218749999999999E-3</v>
      </c>
      <c r="D5572" s="3">
        <v>1.704375E-2</v>
      </c>
      <c r="E5572" s="3">
        <v>2.5565625000000002E-2</v>
      </c>
      <c r="F5572" s="3">
        <v>3.40875E-2</v>
      </c>
      <c r="G5572" s="3">
        <v>4.2609375000000005E-2</v>
      </c>
      <c r="H5572" s="3">
        <v>5.1131250000000003E-2</v>
      </c>
      <c r="I5572" s="3">
        <v>5.9653125000000001E-2</v>
      </c>
      <c r="J5572" s="3">
        <v>6.8174999999999999E-2</v>
      </c>
      <c r="K5572" s="3">
        <v>7.6696874999999998E-2</v>
      </c>
      <c r="L5572" s="3">
        <v>8.521875000000001E-2</v>
      </c>
    </row>
    <row r="5573" spans="1:12" ht="12.75">
      <c r="A5573" s="10">
        <f t="shared" si="152"/>
        <v>38065</v>
      </c>
      <c r="B5573" s="66" t="s">
        <v>3902</v>
      </c>
      <c r="C5573" s="3">
        <v>7.2468749999999998E-3</v>
      </c>
      <c r="D5573" s="3">
        <v>1.449375E-2</v>
      </c>
      <c r="E5573" s="3">
        <v>2.1740625E-2</v>
      </c>
      <c r="F5573" s="3">
        <v>2.8987499999999999E-2</v>
      </c>
      <c r="G5573" s="3">
        <v>3.6234374999999999E-2</v>
      </c>
      <c r="H5573" s="3">
        <v>4.3481249999999999E-2</v>
      </c>
      <c r="I5573" s="3">
        <v>5.0728124999999999E-2</v>
      </c>
      <c r="J5573" s="3">
        <v>5.7974999999999999E-2</v>
      </c>
      <c r="K5573" s="3">
        <v>6.5221874999999999E-2</v>
      </c>
      <c r="L5573" s="3">
        <v>7.2468749999999998E-2</v>
      </c>
    </row>
    <row r="5574" spans="1:12" ht="12.75">
      <c r="A5574" s="10">
        <f t="shared" si="152"/>
        <v>38066</v>
      </c>
      <c r="B5574" s="66" t="s">
        <v>3903</v>
      </c>
      <c r="C5574" s="3">
        <v>5.6343750000000005E-3</v>
      </c>
      <c r="D5574" s="3">
        <v>1.1268750000000001E-2</v>
      </c>
      <c r="E5574" s="3">
        <v>1.6903124999999998E-2</v>
      </c>
      <c r="F5574" s="3">
        <v>2.2537500000000002E-2</v>
      </c>
      <c r="G5574" s="3">
        <v>2.8171874999999999E-2</v>
      </c>
      <c r="H5574" s="3">
        <v>3.3806249999999996E-2</v>
      </c>
      <c r="I5574" s="3">
        <v>3.9440625E-2</v>
      </c>
      <c r="J5574" s="3">
        <v>4.5075000000000004E-2</v>
      </c>
      <c r="K5574" s="3">
        <v>5.0709375000000001E-2</v>
      </c>
      <c r="L5574" s="3">
        <v>5.6343749999999998E-2</v>
      </c>
    </row>
    <row r="5575" spans="1:12" ht="12.75">
      <c r="A5575" s="10">
        <f t="shared" si="152"/>
        <v>38067</v>
      </c>
      <c r="B5575" s="66" t="s">
        <v>3904</v>
      </c>
      <c r="C5575" s="3">
        <v>1.3275E-2</v>
      </c>
      <c r="D5575" s="3">
        <v>2.6550000000000001E-2</v>
      </c>
      <c r="E5575" s="3">
        <v>3.9824999999999999E-2</v>
      </c>
      <c r="F5575" s="3">
        <v>5.3100000000000001E-2</v>
      </c>
      <c r="G5575" s="3">
        <v>6.637499999999999E-2</v>
      </c>
      <c r="H5575" s="3">
        <v>7.9649999999999999E-2</v>
      </c>
      <c r="I5575" s="3">
        <v>9.2924999999999994E-2</v>
      </c>
      <c r="J5575" s="3">
        <v>0.1062</v>
      </c>
      <c r="K5575" s="3">
        <v>0.119475</v>
      </c>
      <c r="L5575" s="3">
        <v>0.13274999999999998</v>
      </c>
    </row>
    <row r="5576" spans="1:12" ht="12.75">
      <c r="A5576" s="10">
        <f t="shared" si="152"/>
        <v>38068</v>
      </c>
      <c r="B5576" s="66" t="s">
        <v>3904</v>
      </c>
      <c r="C5576" s="3">
        <v>4.5562499999999995E-3</v>
      </c>
      <c r="D5576" s="3">
        <v>9.1124999999999991E-3</v>
      </c>
      <c r="E5576" s="3">
        <v>1.366875E-2</v>
      </c>
      <c r="F5576" s="3">
        <v>1.8224999999999998E-2</v>
      </c>
      <c r="G5576" s="3">
        <v>2.2781249999999999E-2</v>
      </c>
      <c r="H5576" s="3">
        <v>2.7337500000000001E-2</v>
      </c>
      <c r="I5576" s="3">
        <v>3.1893749999999998E-2</v>
      </c>
      <c r="J5576" s="3">
        <v>3.6449999999999996E-2</v>
      </c>
      <c r="K5576" s="3">
        <v>4.1006250000000001E-2</v>
      </c>
      <c r="L5576" s="3">
        <v>4.5562499999999999E-2</v>
      </c>
    </row>
    <row r="5577" spans="1:12" ht="12.75">
      <c r="A5577" s="10">
        <f t="shared" si="152"/>
        <v>38069</v>
      </c>
      <c r="B5577" s="66" t="s">
        <v>3904</v>
      </c>
      <c r="C5577" s="3">
        <v>9.0749999999999997E-3</v>
      </c>
      <c r="D5577" s="3">
        <v>1.8149999999999999E-2</v>
      </c>
      <c r="E5577" s="3">
        <v>2.7224999999999999E-2</v>
      </c>
      <c r="F5577" s="3">
        <v>3.6299999999999999E-2</v>
      </c>
      <c r="G5577" s="3">
        <v>4.5374999999999999E-2</v>
      </c>
      <c r="H5577" s="3">
        <v>5.4449999999999998E-2</v>
      </c>
      <c r="I5577" s="3">
        <v>6.3524999999999998E-2</v>
      </c>
      <c r="J5577" s="3">
        <v>7.2599999999999998E-2</v>
      </c>
      <c r="K5577" s="3">
        <v>8.1674999999999998E-2</v>
      </c>
      <c r="L5577" s="3">
        <v>9.0749999999999997E-2</v>
      </c>
    </row>
    <row r="5578" spans="1:12" ht="12.75">
      <c r="A5578" s="10">
        <f t="shared" si="152"/>
        <v>38070</v>
      </c>
      <c r="B5578" s="49" t="s">
        <v>3905</v>
      </c>
      <c r="C5578" s="3">
        <v>2.7768750000000002E-2</v>
      </c>
      <c r="D5578" s="3">
        <v>5.5537500000000004E-2</v>
      </c>
      <c r="E5578" s="3">
        <v>8.3306249999999998E-2</v>
      </c>
      <c r="F5578" s="3">
        <v>0.11107500000000001</v>
      </c>
      <c r="G5578" s="3">
        <v>0.13884375000000002</v>
      </c>
      <c r="H5578" s="3">
        <v>0.1666125</v>
      </c>
      <c r="I5578" s="3">
        <v>0.19438125000000001</v>
      </c>
      <c r="J5578" s="3">
        <v>0.22215000000000001</v>
      </c>
      <c r="K5578" s="3">
        <v>0.24991875</v>
      </c>
      <c r="L5578" s="3">
        <v>0.27768750000000003</v>
      </c>
    </row>
    <row r="5579" spans="1:12" ht="12.75">
      <c r="A5579" s="10">
        <f t="shared" si="152"/>
        <v>38071</v>
      </c>
      <c r="B5579" s="66" t="s">
        <v>3906</v>
      </c>
      <c r="C5579" s="3">
        <v>4.4999999999999999E-4</v>
      </c>
      <c r="D5579" s="3">
        <v>8.9999999999999998E-4</v>
      </c>
      <c r="E5579" s="3">
        <v>1.3500000000000001E-3</v>
      </c>
      <c r="F5579" s="3">
        <v>1.8E-3</v>
      </c>
      <c r="G5579" s="3">
        <v>2.2500000000000003E-3</v>
      </c>
      <c r="H5579" s="3">
        <v>2.7000000000000001E-3</v>
      </c>
      <c r="I5579" s="3">
        <v>3.15E-3</v>
      </c>
      <c r="J5579" s="3">
        <v>3.5999999999999999E-3</v>
      </c>
      <c r="K5579" s="3">
        <v>4.0499999999999998E-3</v>
      </c>
      <c r="L5579" s="3">
        <v>4.5000000000000005E-3</v>
      </c>
    </row>
    <row r="5580" spans="1:12" ht="12.75">
      <c r="A5580" s="10">
        <f t="shared" si="152"/>
        <v>38072</v>
      </c>
      <c r="B5580" s="66" t="s">
        <v>3906</v>
      </c>
      <c r="C5580" s="3">
        <v>2.1975000000000001E-2</v>
      </c>
      <c r="D5580" s="3">
        <v>4.3950000000000003E-2</v>
      </c>
      <c r="E5580" s="3">
        <v>6.5925000000000011E-2</v>
      </c>
      <c r="F5580" s="3">
        <v>8.7900000000000006E-2</v>
      </c>
      <c r="G5580" s="3">
        <v>0.109875</v>
      </c>
      <c r="H5580" s="3">
        <v>0.13185000000000002</v>
      </c>
      <c r="I5580" s="3">
        <v>0.15382499999999999</v>
      </c>
      <c r="J5580" s="3">
        <v>0.17580000000000001</v>
      </c>
      <c r="K5580" s="3">
        <v>0.19777499999999998</v>
      </c>
      <c r="L5580" s="3">
        <v>0.21975</v>
      </c>
    </row>
    <row r="5581" spans="1:12" ht="12.75">
      <c r="A5581" s="10">
        <f t="shared" si="152"/>
        <v>38073</v>
      </c>
      <c r="B5581" s="66" t="s">
        <v>3907</v>
      </c>
      <c r="C5581" s="3">
        <v>3.2343750000000003E-3</v>
      </c>
      <c r="D5581" s="3">
        <v>6.4687500000000005E-3</v>
      </c>
      <c r="E5581" s="3">
        <v>9.7031249999999999E-3</v>
      </c>
      <c r="F5581" s="3">
        <v>1.2937500000000001E-2</v>
      </c>
      <c r="G5581" s="3">
        <v>1.6171874999999999E-2</v>
      </c>
      <c r="H5581" s="3">
        <v>1.940625E-2</v>
      </c>
      <c r="I5581" s="3">
        <v>2.2640624999999998E-2</v>
      </c>
      <c r="J5581" s="3">
        <v>2.5875000000000002E-2</v>
      </c>
      <c r="K5581" s="3">
        <v>2.9109375E-2</v>
      </c>
      <c r="L5581" s="3">
        <v>3.2343749999999998E-2</v>
      </c>
    </row>
    <row r="5582" spans="1:12" ht="12.75">
      <c r="A5582" s="10">
        <f t="shared" si="152"/>
        <v>38074</v>
      </c>
      <c r="B5582" s="66" t="s">
        <v>3907</v>
      </c>
      <c r="C5582" s="3">
        <v>4.4765624999999996E-2</v>
      </c>
      <c r="D5582" s="3">
        <v>8.9531249999999993E-2</v>
      </c>
      <c r="E5582" s="3">
        <v>0.13429687500000001</v>
      </c>
      <c r="F5582" s="3">
        <v>0.17906249999999999</v>
      </c>
      <c r="G5582" s="3">
        <v>0.22382812500000002</v>
      </c>
      <c r="H5582" s="3">
        <v>0.26859375000000002</v>
      </c>
      <c r="I5582" s="3">
        <v>0.313359375</v>
      </c>
      <c r="J5582" s="3">
        <v>0.35812499999999997</v>
      </c>
      <c r="K5582" s="3">
        <v>0.40289062500000006</v>
      </c>
      <c r="L5582" s="3">
        <v>0.44765625000000003</v>
      </c>
    </row>
    <row r="5583" spans="1:12" ht="12.75">
      <c r="A5583" s="10">
        <f t="shared" si="152"/>
        <v>38075</v>
      </c>
      <c r="B5583" s="66" t="s">
        <v>3908</v>
      </c>
      <c r="C5583" s="3">
        <v>6.656249999999999E-3</v>
      </c>
      <c r="D5583" s="3">
        <v>1.3312499999999998E-2</v>
      </c>
      <c r="E5583" s="3">
        <v>1.996875E-2</v>
      </c>
      <c r="F5583" s="3">
        <v>2.6624999999999996E-2</v>
      </c>
      <c r="G5583" s="3">
        <v>3.3281249999999998E-2</v>
      </c>
      <c r="H5583" s="3">
        <v>3.9937500000000001E-2</v>
      </c>
      <c r="I5583" s="3">
        <v>4.6593750000000003E-2</v>
      </c>
      <c r="J5583" s="3">
        <v>5.3249999999999992E-2</v>
      </c>
      <c r="K5583" s="3">
        <v>5.9906250000000001E-2</v>
      </c>
      <c r="L5583" s="3">
        <v>6.6562499999999997E-2</v>
      </c>
    </row>
    <row r="5584" spans="1:12" ht="12.75">
      <c r="A5584" s="10">
        <f t="shared" si="152"/>
        <v>38076</v>
      </c>
      <c r="B5584" s="66" t="s">
        <v>3909</v>
      </c>
      <c r="C5584" s="3">
        <v>2.3718749999999999E-3</v>
      </c>
      <c r="D5584" s="3">
        <v>4.7437499999999997E-3</v>
      </c>
      <c r="E5584" s="3">
        <v>7.1156249999999996E-3</v>
      </c>
      <c r="F5584" s="3">
        <v>9.4874999999999994E-3</v>
      </c>
      <c r="G5584" s="3">
        <v>1.1859375E-2</v>
      </c>
      <c r="H5584" s="3">
        <v>1.4231249999999999E-2</v>
      </c>
      <c r="I5584" s="3">
        <v>1.6603125E-2</v>
      </c>
      <c r="J5584" s="3">
        <v>1.8974999999999999E-2</v>
      </c>
      <c r="K5584" s="3">
        <v>2.1346875000000001E-2</v>
      </c>
      <c r="L5584" s="3">
        <v>2.371875E-2</v>
      </c>
    </row>
    <row r="5585" spans="1:12" ht="12.75">
      <c r="A5585" s="10">
        <f t="shared" si="152"/>
        <v>38077</v>
      </c>
      <c r="B5585" s="66" t="s">
        <v>3909</v>
      </c>
      <c r="C5585" s="3">
        <v>3.16875E-2</v>
      </c>
      <c r="D5585" s="3">
        <v>6.3375000000000001E-2</v>
      </c>
      <c r="E5585" s="3">
        <v>9.5062499999999994E-2</v>
      </c>
      <c r="F5585" s="3">
        <v>0.12675</v>
      </c>
      <c r="G5585" s="3">
        <v>0.15843750000000001</v>
      </c>
      <c r="H5585" s="3">
        <v>0.19012499999999999</v>
      </c>
      <c r="I5585" s="3">
        <v>0.22181250000000002</v>
      </c>
      <c r="J5585" s="3">
        <v>0.2535</v>
      </c>
      <c r="K5585" s="3">
        <v>0.28518749999999998</v>
      </c>
      <c r="L5585" s="3">
        <v>0.31687500000000002</v>
      </c>
    </row>
    <row r="5586" spans="1:12" ht="12.75">
      <c r="A5586" s="10">
        <f t="shared" si="152"/>
        <v>38078</v>
      </c>
      <c r="B5586" s="66" t="s">
        <v>3910</v>
      </c>
      <c r="C5586" s="3">
        <v>4.6331249999999997E-2</v>
      </c>
      <c r="D5586" s="3">
        <v>9.2662499999999995E-2</v>
      </c>
      <c r="E5586" s="3">
        <v>0.13899375</v>
      </c>
      <c r="F5586" s="3">
        <v>0.18532499999999999</v>
      </c>
      <c r="G5586" s="3">
        <v>0.23165625000000001</v>
      </c>
      <c r="H5586" s="3">
        <v>0.2779875</v>
      </c>
      <c r="I5586" s="3">
        <v>0.32431874999999999</v>
      </c>
      <c r="J5586" s="3">
        <v>0.37064999999999998</v>
      </c>
      <c r="K5586" s="3">
        <v>0.41698124999999997</v>
      </c>
      <c r="L5586" s="3">
        <v>0.46331250000000002</v>
      </c>
    </row>
    <row r="5587" spans="1:12" ht="12.75">
      <c r="A5587" s="10">
        <f t="shared" si="152"/>
        <v>38079</v>
      </c>
      <c r="B5587" s="66" t="s">
        <v>3910</v>
      </c>
      <c r="C5587" s="3">
        <v>5.5490625000000002E-2</v>
      </c>
      <c r="D5587" s="3">
        <v>0.11098125</v>
      </c>
      <c r="E5587" s="3">
        <v>0.16647187499999999</v>
      </c>
      <c r="F5587" s="3">
        <v>0.22196250000000001</v>
      </c>
      <c r="G5587" s="3">
        <v>0.27745312499999997</v>
      </c>
      <c r="H5587" s="3">
        <v>0.33294374999999998</v>
      </c>
      <c r="I5587" s="3">
        <v>0.388434375</v>
      </c>
      <c r="J5587" s="3">
        <v>0.44392500000000001</v>
      </c>
      <c r="K5587" s="3">
        <v>0.49941562499999997</v>
      </c>
      <c r="L5587" s="3">
        <v>0.55490624999999993</v>
      </c>
    </row>
    <row r="5588" spans="1:12" ht="12.75">
      <c r="A5588" s="10">
        <f t="shared" si="152"/>
        <v>38080</v>
      </c>
      <c r="B5588" s="66" t="s">
        <v>3911</v>
      </c>
      <c r="C5588" s="3">
        <v>7.6499999999999999E-2</v>
      </c>
      <c r="D5588" s="3">
        <v>0.153</v>
      </c>
      <c r="E5588" s="3">
        <v>0.22949999999999998</v>
      </c>
      <c r="F5588" s="3">
        <v>0.30599999999999999</v>
      </c>
      <c r="G5588" s="3">
        <v>0.38250000000000001</v>
      </c>
      <c r="H5588" s="3">
        <v>0.45899999999999996</v>
      </c>
      <c r="I5588" s="3">
        <v>0.53549999999999998</v>
      </c>
      <c r="J5588" s="3">
        <v>0.61199999999999999</v>
      </c>
      <c r="K5588" s="3">
        <v>0.6885</v>
      </c>
      <c r="L5588" s="3">
        <v>0.76500000000000001</v>
      </c>
    </row>
    <row r="5589" spans="1:12" ht="12.75">
      <c r="A5589" s="10">
        <f t="shared" si="152"/>
        <v>38081</v>
      </c>
      <c r="B5589" s="66" t="s">
        <v>3911</v>
      </c>
      <c r="C5589" s="3">
        <v>2.4253125E-2</v>
      </c>
      <c r="D5589" s="3">
        <v>4.8506250000000001E-2</v>
      </c>
      <c r="E5589" s="3">
        <v>7.2759375000000001E-2</v>
      </c>
      <c r="F5589" s="3">
        <v>9.7012500000000002E-2</v>
      </c>
      <c r="G5589" s="3">
        <v>0.12126562500000002</v>
      </c>
      <c r="H5589" s="3">
        <v>0.14551875</v>
      </c>
      <c r="I5589" s="3">
        <v>0.16977187499999999</v>
      </c>
      <c r="J5589" s="3">
        <v>0.194025</v>
      </c>
      <c r="K5589" s="3">
        <v>0.21827812499999999</v>
      </c>
      <c r="L5589" s="3">
        <v>0.24253125000000003</v>
      </c>
    </row>
    <row r="5590" spans="1:12" ht="12.75">
      <c r="A5590" s="10">
        <f t="shared" si="152"/>
        <v>38082</v>
      </c>
      <c r="B5590" s="66" t="s">
        <v>3912</v>
      </c>
      <c r="C5590" s="3">
        <v>4.725E-3</v>
      </c>
      <c r="D5590" s="3">
        <v>9.4500000000000001E-3</v>
      </c>
      <c r="E5590" s="3">
        <v>1.4175E-2</v>
      </c>
      <c r="F5590" s="3">
        <v>1.89E-2</v>
      </c>
      <c r="G5590" s="3">
        <v>2.3625E-2</v>
      </c>
      <c r="H5590" s="3">
        <v>2.835E-2</v>
      </c>
      <c r="I5590" s="3">
        <v>3.3075E-2</v>
      </c>
      <c r="J5590" s="3">
        <v>3.78E-2</v>
      </c>
      <c r="K5590" s="3">
        <v>4.2525E-2</v>
      </c>
      <c r="L5590" s="3">
        <v>4.725E-2</v>
      </c>
    </row>
    <row r="5591" spans="1:12" ht="12.75">
      <c r="A5591" s="10">
        <f t="shared" si="152"/>
        <v>38083</v>
      </c>
      <c r="B5591" s="66" t="s">
        <v>3913</v>
      </c>
      <c r="C5591" s="3">
        <v>5.8781250000000005E-3</v>
      </c>
      <c r="D5591" s="3">
        <v>1.1756250000000001E-2</v>
      </c>
      <c r="E5591" s="3">
        <v>1.7634375000000001E-2</v>
      </c>
      <c r="F5591" s="3">
        <v>2.3512500000000002E-2</v>
      </c>
      <c r="G5591" s="3">
        <v>2.9390625E-2</v>
      </c>
      <c r="H5591" s="3">
        <v>3.5268750000000001E-2</v>
      </c>
      <c r="I5591" s="3">
        <v>4.1146874999999999E-2</v>
      </c>
      <c r="J5591" s="3">
        <v>4.7025000000000004E-2</v>
      </c>
      <c r="K5591" s="3">
        <v>5.2903125000000002E-2</v>
      </c>
      <c r="L5591" s="3">
        <v>5.878125E-2</v>
      </c>
    </row>
    <row r="5592" spans="1:12" ht="12.75">
      <c r="A5592" s="10">
        <f t="shared" si="152"/>
        <v>38084</v>
      </c>
      <c r="B5592" s="66" t="s">
        <v>3914</v>
      </c>
      <c r="C5592" s="3">
        <v>2.709375E-3</v>
      </c>
      <c r="D5592" s="3">
        <v>5.41875E-3</v>
      </c>
      <c r="E5592" s="3">
        <v>8.1281249999999999E-3</v>
      </c>
      <c r="F5592" s="3">
        <v>1.08375E-2</v>
      </c>
      <c r="G5592" s="3">
        <v>1.3546875E-2</v>
      </c>
      <c r="H5592" s="3">
        <v>1.625625E-2</v>
      </c>
      <c r="I5592" s="3">
        <v>1.8965625E-2</v>
      </c>
      <c r="J5592" s="3">
        <v>2.1675E-2</v>
      </c>
      <c r="K5592" s="3">
        <v>2.4384375E-2</v>
      </c>
      <c r="L5592" s="3">
        <v>2.709375E-2</v>
      </c>
    </row>
    <row r="5593" spans="1:12" ht="12.75">
      <c r="A5593" s="10">
        <f t="shared" si="152"/>
        <v>38085</v>
      </c>
      <c r="B5593" s="66" t="s">
        <v>3914</v>
      </c>
      <c r="C5593" s="3">
        <v>1.265625E-3</v>
      </c>
      <c r="D5593" s="3">
        <v>2.5312500000000001E-3</v>
      </c>
      <c r="E5593" s="3">
        <v>3.7968749999999999E-3</v>
      </c>
      <c r="F5593" s="3">
        <v>5.0625000000000002E-3</v>
      </c>
      <c r="G5593" s="3">
        <v>6.3281250000000004E-3</v>
      </c>
      <c r="H5593" s="3">
        <v>7.5937499999999998E-3</v>
      </c>
      <c r="I5593" s="3">
        <v>8.8593749999999992E-3</v>
      </c>
      <c r="J5593" s="3">
        <v>1.0125E-2</v>
      </c>
      <c r="K5593" s="3">
        <v>1.1390625E-2</v>
      </c>
      <c r="L5593" s="3">
        <v>1.2656250000000001E-2</v>
      </c>
    </row>
    <row r="5594" spans="1:12" ht="12.75">
      <c r="A5594" s="10">
        <f t="shared" si="152"/>
        <v>38086</v>
      </c>
      <c r="B5594" s="66" t="s">
        <v>3914</v>
      </c>
      <c r="C5594" s="3">
        <v>6.7218750000000004E-3</v>
      </c>
      <c r="D5594" s="3">
        <v>1.3443750000000001E-2</v>
      </c>
      <c r="E5594" s="3">
        <v>2.0165625E-2</v>
      </c>
      <c r="F5594" s="3">
        <v>2.6887500000000002E-2</v>
      </c>
      <c r="G5594" s="3">
        <v>3.3609374999999997E-2</v>
      </c>
      <c r="H5594" s="3">
        <v>4.0331249999999999E-2</v>
      </c>
      <c r="I5594" s="3">
        <v>4.7053125000000001E-2</v>
      </c>
      <c r="J5594" s="3">
        <v>5.3775000000000003E-2</v>
      </c>
      <c r="K5594" s="3">
        <v>6.0496874999999999E-2</v>
      </c>
      <c r="L5594" s="3">
        <v>6.7218749999999994E-2</v>
      </c>
    </row>
    <row r="5595" spans="1:12" ht="12.75">
      <c r="A5595" s="10">
        <f t="shared" si="152"/>
        <v>38087</v>
      </c>
      <c r="B5595" s="66" t="s">
        <v>3915</v>
      </c>
      <c r="C5595" s="3">
        <v>3.54375E-3</v>
      </c>
      <c r="D5595" s="3">
        <v>7.0875E-3</v>
      </c>
      <c r="E5595" s="3">
        <v>1.063125E-2</v>
      </c>
      <c r="F5595" s="3">
        <v>1.4175E-2</v>
      </c>
      <c r="G5595" s="3">
        <v>1.7718749999999998E-2</v>
      </c>
      <c r="H5595" s="3">
        <v>2.12625E-2</v>
      </c>
      <c r="I5595" s="3">
        <v>2.4806250000000002E-2</v>
      </c>
      <c r="J5595" s="3">
        <v>2.835E-2</v>
      </c>
      <c r="K5595" s="3">
        <v>3.1893749999999998E-2</v>
      </c>
      <c r="L5595" s="3">
        <v>3.5437499999999997E-2</v>
      </c>
    </row>
    <row r="5596" spans="1:12" ht="12.75">
      <c r="A5596" s="10">
        <f t="shared" si="152"/>
        <v>38088</v>
      </c>
      <c r="B5596" s="66" t="s">
        <v>3916</v>
      </c>
      <c r="C5596" s="3">
        <v>1.0874999999999999E-3</v>
      </c>
      <c r="D5596" s="3">
        <v>2.1749999999999999E-3</v>
      </c>
      <c r="E5596" s="3">
        <v>3.2624999999999998E-3</v>
      </c>
      <c r="F5596" s="3">
        <v>4.3499999999999997E-3</v>
      </c>
      <c r="G5596" s="3">
        <v>5.4375000000000005E-3</v>
      </c>
      <c r="H5596" s="3">
        <v>6.5249999999999996E-3</v>
      </c>
      <c r="I5596" s="3">
        <v>7.6124999999999995E-3</v>
      </c>
      <c r="J5596" s="3">
        <v>8.6999999999999994E-3</v>
      </c>
      <c r="K5596" s="3">
        <v>9.7875000000000011E-3</v>
      </c>
      <c r="L5596" s="3">
        <v>1.0875000000000001E-2</v>
      </c>
    </row>
    <row r="5597" spans="1:12" ht="12.75">
      <c r="A5597" s="10">
        <f t="shared" ref="A5597:A5660" si="153">A5596+1</f>
        <v>38089</v>
      </c>
      <c r="B5597" s="66" t="s">
        <v>3917</v>
      </c>
      <c r="C5597" s="3">
        <v>1.6125E-3</v>
      </c>
      <c r="D5597" s="3">
        <v>3.225E-3</v>
      </c>
      <c r="E5597" s="3">
        <v>4.8374999999999998E-3</v>
      </c>
      <c r="F5597" s="3">
        <v>6.45E-3</v>
      </c>
      <c r="G5597" s="3">
        <v>8.0625000000000002E-3</v>
      </c>
      <c r="H5597" s="3">
        <v>9.6749999999999996E-3</v>
      </c>
      <c r="I5597" s="3">
        <v>1.1287499999999999E-2</v>
      </c>
      <c r="J5597" s="3">
        <v>1.29E-2</v>
      </c>
      <c r="K5597" s="3">
        <v>1.4512499999999999E-2</v>
      </c>
      <c r="L5597" s="3">
        <v>1.6125E-2</v>
      </c>
    </row>
    <row r="5598" spans="1:12" ht="12.75">
      <c r="A5598" s="10">
        <f t="shared" si="153"/>
        <v>38090</v>
      </c>
      <c r="B5598" s="66" t="s">
        <v>3917</v>
      </c>
      <c r="C5598" s="3">
        <v>7.1906250000000008E-3</v>
      </c>
      <c r="D5598" s="3">
        <v>1.4381250000000002E-2</v>
      </c>
      <c r="E5598" s="3">
        <v>2.1571875000000001E-2</v>
      </c>
      <c r="F5598" s="3">
        <v>2.8762500000000003E-2</v>
      </c>
      <c r="G5598" s="3">
        <v>3.5953125000000002E-2</v>
      </c>
      <c r="H5598" s="3">
        <v>4.3143750000000002E-2</v>
      </c>
      <c r="I5598" s="3">
        <v>5.0334375000000001E-2</v>
      </c>
      <c r="J5598" s="3">
        <v>5.7525000000000007E-2</v>
      </c>
      <c r="K5598" s="3">
        <v>6.4715624999999999E-2</v>
      </c>
      <c r="L5598" s="3">
        <v>7.1906250000000005E-2</v>
      </c>
    </row>
    <row r="5599" spans="1:12" ht="12.75">
      <c r="A5599" s="10">
        <f t="shared" si="153"/>
        <v>38091</v>
      </c>
      <c r="B5599" s="66" t="s">
        <v>3917</v>
      </c>
      <c r="C5599" s="3">
        <v>3.4499999999999999E-3</v>
      </c>
      <c r="D5599" s="3">
        <v>6.8999999999999999E-3</v>
      </c>
      <c r="E5599" s="3">
        <v>1.035E-2</v>
      </c>
      <c r="F5599" s="3">
        <v>1.38E-2</v>
      </c>
      <c r="G5599" s="3">
        <v>1.7250000000000001E-2</v>
      </c>
      <c r="H5599" s="3">
        <v>2.07E-2</v>
      </c>
      <c r="I5599" s="3">
        <v>2.4149999999999998E-2</v>
      </c>
      <c r="J5599" s="3">
        <v>2.76E-2</v>
      </c>
      <c r="K5599" s="3">
        <v>3.1050000000000001E-2</v>
      </c>
      <c r="L5599" s="3">
        <v>3.4500000000000003E-2</v>
      </c>
    </row>
    <row r="5600" spans="1:12" ht="12.75">
      <c r="A5600" s="10">
        <f t="shared" si="153"/>
        <v>38092</v>
      </c>
      <c r="B5600" s="66" t="s">
        <v>3918</v>
      </c>
      <c r="C5600" s="3">
        <v>9.5906250000000002E-3</v>
      </c>
      <c r="D5600" s="3">
        <v>1.918125E-2</v>
      </c>
      <c r="E5600" s="3">
        <v>2.8771875000000002E-2</v>
      </c>
      <c r="F5600" s="3">
        <v>3.8362500000000001E-2</v>
      </c>
      <c r="G5600" s="3">
        <v>4.7953124999999999E-2</v>
      </c>
      <c r="H5600" s="3">
        <v>5.7543750000000005E-2</v>
      </c>
      <c r="I5600" s="3">
        <v>6.7134374999999996E-2</v>
      </c>
      <c r="J5600" s="3">
        <v>7.6725000000000002E-2</v>
      </c>
      <c r="K5600" s="3">
        <v>8.6315624999999993E-2</v>
      </c>
      <c r="L5600" s="3">
        <v>9.5906249999999998E-2</v>
      </c>
    </row>
    <row r="5601" spans="1:12" ht="12.75">
      <c r="A5601" s="10">
        <f t="shared" si="153"/>
        <v>38093</v>
      </c>
      <c r="B5601" s="66" t="s">
        <v>3919</v>
      </c>
      <c r="C5601" s="3">
        <v>9.0375000000000004E-3</v>
      </c>
      <c r="D5601" s="3">
        <v>1.8075000000000001E-2</v>
      </c>
      <c r="E5601" s="3">
        <v>2.7112500000000001E-2</v>
      </c>
      <c r="F5601" s="3">
        <v>3.6150000000000002E-2</v>
      </c>
      <c r="G5601" s="3">
        <v>4.5187499999999999E-2</v>
      </c>
      <c r="H5601" s="3">
        <v>5.4225000000000002E-2</v>
      </c>
      <c r="I5601" s="3">
        <v>6.3262499999999999E-2</v>
      </c>
      <c r="J5601" s="3">
        <v>7.2300000000000003E-2</v>
      </c>
      <c r="K5601" s="3">
        <v>8.1337500000000007E-2</v>
      </c>
      <c r="L5601" s="3">
        <v>9.0374999999999997E-2</v>
      </c>
    </row>
    <row r="5602" spans="1:12" ht="12.75">
      <c r="A5602" s="10">
        <f t="shared" si="153"/>
        <v>38094</v>
      </c>
      <c r="B5602" s="66" t="s">
        <v>3919</v>
      </c>
      <c r="C5602" s="3">
        <v>6.2812500000000004E-3</v>
      </c>
      <c r="D5602" s="3">
        <v>1.2562500000000001E-2</v>
      </c>
      <c r="E5602" s="3">
        <v>1.8843749999999999E-2</v>
      </c>
      <c r="F5602" s="3">
        <v>2.5125000000000001E-2</v>
      </c>
      <c r="G5602" s="3">
        <v>3.1406250000000004E-2</v>
      </c>
      <c r="H5602" s="3">
        <v>3.7687499999999999E-2</v>
      </c>
      <c r="I5602" s="3">
        <v>4.3968750000000001E-2</v>
      </c>
      <c r="J5602" s="3">
        <v>5.0250000000000003E-2</v>
      </c>
      <c r="K5602" s="3">
        <v>5.6531249999999998E-2</v>
      </c>
      <c r="L5602" s="3">
        <v>6.2812500000000007E-2</v>
      </c>
    </row>
    <row r="5603" spans="1:12" ht="12.75">
      <c r="A5603" s="10">
        <f t="shared" si="153"/>
        <v>38095</v>
      </c>
      <c r="B5603" s="66" t="s">
        <v>3920</v>
      </c>
      <c r="C5603" s="3">
        <v>2.953125E-3</v>
      </c>
      <c r="D5603" s="3">
        <v>5.90625E-3</v>
      </c>
      <c r="E5603" s="3">
        <v>8.8593749999999992E-3</v>
      </c>
      <c r="F5603" s="3">
        <v>1.18125E-2</v>
      </c>
      <c r="G5603" s="3">
        <v>1.4765625000000001E-2</v>
      </c>
      <c r="H5603" s="3">
        <v>1.7718749999999998E-2</v>
      </c>
      <c r="I5603" s="3">
        <v>2.0671874999999999E-2</v>
      </c>
      <c r="J5603" s="3">
        <v>2.3625E-2</v>
      </c>
      <c r="K5603" s="3">
        <v>2.6578124999999998E-2</v>
      </c>
      <c r="L5603" s="3">
        <v>2.9531250000000002E-2</v>
      </c>
    </row>
    <row r="5604" spans="1:12" ht="12.75">
      <c r="A5604" s="10">
        <f t="shared" si="153"/>
        <v>38096</v>
      </c>
      <c r="B5604" s="66" t="s">
        <v>3921</v>
      </c>
      <c r="C5604" s="3">
        <v>2.8649999999999998E-2</v>
      </c>
      <c r="D5604" s="3">
        <v>5.7299999999999997E-2</v>
      </c>
      <c r="E5604" s="3">
        <v>8.5949999999999999E-2</v>
      </c>
      <c r="F5604" s="3">
        <v>0.11459999999999999</v>
      </c>
      <c r="G5604" s="3">
        <v>0.14324999999999999</v>
      </c>
      <c r="H5604" s="3">
        <v>0.1719</v>
      </c>
      <c r="I5604" s="3">
        <v>0.20055000000000001</v>
      </c>
      <c r="J5604" s="3">
        <v>0.22919999999999999</v>
      </c>
      <c r="K5604" s="3">
        <v>0.25785000000000002</v>
      </c>
      <c r="L5604" s="3">
        <v>0.28649999999999998</v>
      </c>
    </row>
    <row r="5605" spans="1:12" ht="12.75">
      <c r="A5605" s="10">
        <f t="shared" si="153"/>
        <v>38097</v>
      </c>
      <c r="B5605" s="66" t="s">
        <v>3922</v>
      </c>
      <c r="C5605" s="3">
        <v>1.5909375E-2</v>
      </c>
      <c r="D5605" s="3">
        <v>3.181875E-2</v>
      </c>
      <c r="E5605" s="3">
        <v>4.7728124999999996E-2</v>
      </c>
      <c r="F5605" s="3">
        <v>6.36375E-2</v>
      </c>
      <c r="G5605" s="3">
        <v>7.9546875000000003E-2</v>
      </c>
      <c r="H5605" s="3">
        <v>9.5456249999999992E-2</v>
      </c>
      <c r="I5605" s="3">
        <v>0.111365625</v>
      </c>
      <c r="J5605" s="3">
        <v>0.127275</v>
      </c>
      <c r="K5605" s="3">
        <v>0.143184375</v>
      </c>
      <c r="L5605" s="3">
        <v>0.15909375000000001</v>
      </c>
    </row>
    <row r="5606" spans="1:12" ht="12.75">
      <c r="A5606" s="10">
        <f t="shared" si="153"/>
        <v>38098</v>
      </c>
      <c r="B5606" s="66" t="s">
        <v>3923</v>
      </c>
      <c r="C5606" s="3">
        <v>1.839375E-2</v>
      </c>
      <c r="D5606" s="3">
        <v>3.6787500000000001E-2</v>
      </c>
      <c r="E5606" s="3">
        <v>5.5181250000000001E-2</v>
      </c>
      <c r="F5606" s="3">
        <v>7.3575000000000002E-2</v>
      </c>
      <c r="G5606" s="3">
        <v>9.1968750000000002E-2</v>
      </c>
      <c r="H5606" s="3">
        <v>0.1103625</v>
      </c>
      <c r="I5606" s="3">
        <v>0.12875624999999999</v>
      </c>
      <c r="J5606" s="3">
        <v>0.14715</v>
      </c>
      <c r="K5606" s="3">
        <v>0.16554374999999999</v>
      </c>
      <c r="L5606" s="3">
        <v>0.1839375</v>
      </c>
    </row>
    <row r="5607" spans="1:12" ht="12.75">
      <c r="A5607" s="10">
        <f t="shared" si="153"/>
        <v>38099</v>
      </c>
      <c r="B5607" s="66" t="s">
        <v>3923</v>
      </c>
      <c r="C5607" s="3">
        <v>8.4374999999999988E-4</v>
      </c>
      <c r="D5607" s="3">
        <v>1.6874999999999998E-3</v>
      </c>
      <c r="E5607" s="3">
        <v>2.5312500000000001E-3</v>
      </c>
      <c r="F5607" s="3">
        <v>3.3749999999999995E-3</v>
      </c>
      <c r="G5607" s="3">
        <v>4.2187500000000003E-3</v>
      </c>
      <c r="H5607" s="3">
        <v>5.0625000000000002E-3</v>
      </c>
      <c r="I5607" s="3">
        <v>5.90625E-3</v>
      </c>
      <c r="J5607" s="3">
        <v>6.7499999999999991E-3</v>
      </c>
      <c r="K5607" s="3">
        <v>7.5937499999999998E-3</v>
      </c>
      <c r="L5607" s="3">
        <v>8.4375000000000006E-3</v>
      </c>
    </row>
    <row r="5608" spans="1:12" ht="12.75">
      <c r="A5608" s="10">
        <f t="shared" si="153"/>
        <v>38100</v>
      </c>
      <c r="B5608" s="66" t="s">
        <v>3924</v>
      </c>
      <c r="C5608" s="3">
        <v>7.1249999999999994E-3</v>
      </c>
      <c r="D5608" s="3">
        <v>1.4249999999999999E-2</v>
      </c>
      <c r="E5608" s="3">
        <v>2.1375000000000002E-2</v>
      </c>
      <c r="F5608" s="3">
        <v>2.8499999999999998E-2</v>
      </c>
      <c r="G5608" s="3">
        <v>3.5625000000000004E-2</v>
      </c>
      <c r="H5608" s="3">
        <v>4.2750000000000003E-2</v>
      </c>
      <c r="I5608" s="3">
        <v>4.9875000000000003E-2</v>
      </c>
      <c r="J5608" s="3">
        <v>5.6999999999999995E-2</v>
      </c>
      <c r="K5608" s="3">
        <v>6.4125000000000001E-2</v>
      </c>
      <c r="L5608" s="3">
        <v>7.1250000000000008E-2</v>
      </c>
    </row>
    <row r="5609" spans="1:12" ht="12.75">
      <c r="A5609" s="10">
        <f t="shared" si="153"/>
        <v>38101</v>
      </c>
      <c r="B5609" s="66" t="s">
        <v>3925</v>
      </c>
      <c r="C5609" s="3">
        <v>3.5878124999999997E-2</v>
      </c>
      <c r="D5609" s="3">
        <v>7.1756249999999994E-2</v>
      </c>
      <c r="E5609" s="3">
        <v>0.10763437499999999</v>
      </c>
      <c r="F5609" s="3">
        <v>0.14351249999999999</v>
      </c>
      <c r="G5609" s="3">
        <v>0.179390625</v>
      </c>
      <c r="H5609" s="3">
        <v>0.21526874999999998</v>
      </c>
      <c r="I5609" s="3">
        <v>0.25114687499999999</v>
      </c>
      <c r="J5609" s="3">
        <v>0.28702499999999997</v>
      </c>
      <c r="K5609" s="3">
        <v>0.32290312500000001</v>
      </c>
      <c r="L5609" s="3">
        <v>0.35878125</v>
      </c>
    </row>
    <row r="5610" spans="1:12" ht="12.75">
      <c r="A5610" s="10">
        <f t="shared" si="153"/>
        <v>38102</v>
      </c>
      <c r="B5610" s="66" t="s">
        <v>3925</v>
      </c>
      <c r="C5610" s="3">
        <v>2.2031250000000002E-3</v>
      </c>
      <c r="D5610" s="3">
        <v>4.4062500000000004E-3</v>
      </c>
      <c r="E5610" s="3">
        <v>6.6093749999999989E-3</v>
      </c>
      <c r="F5610" s="3">
        <v>8.8125000000000009E-3</v>
      </c>
      <c r="G5610" s="3">
        <v>1.1015624999999999E-2</v>
      </c>
      <c r="H5610" s="3">
        <v>1.3218749999999998E-2</v>
      </c>
      <c r="I5610" s="3">
        <v>1.5421875000000002E-2</v>
      </c>
      <c r="J5610" s="3">
        <v>1.7625000000000002E-2</v>
      </c>
      <c r="K5610" s="3">
        <v>1.9828124999999999E-2</v>
      </c>
      <c r="L5610" s="3">
        <v>2.2031249999999999E-2</v>
      </c>
    </row>
    <row r="5611" spans="1:12" ht="12.75">
      <c r="A5611" s="10">
        <f t="shared" si="153"/>
        <v>38103</v>
      </c>
      <c r="B5611" s="66" t="s">
        <v>3926</v>
      </c>
      <c r="C5611" s="3">
        <v>5.3343749999999997E-3</v>
      </c>
      <c r="D5611" s="3">
        <v>1.0668749999999999E-2</v>
      </c>
      <c r="E5611" s="3">
        <v>1.6003125E-2</v>
      </c>
      <c r="F5611" s="3">
        <v>2.1337499999999999E-2</v>
      </c>
      <c r="G5611" s="3">
        <v>2.6671874999999998E-2</v>
      </c>
      <c r="H5611" s="3">
        <v>3.200625E-2</v>
      </c>
      <c r="I5611" s="3">
        <v>3.7340625000000002E-2</v>
      </c>
      <c r="J5611" s="3">
        <v>4.2674999999999998E-2</v>
      </c>
      <c r="K5611" s="3">
        <v>4.8009375E-2</v>
      </c>
      <c r="L5611" s="3">
        <v>5.3343749999999995E-2</v>
      </c>
    </row>
    <row r="5612" spans="1:12" ht="12.75">
      <c r="A5612" s="10">
        <f t="shared" si="153"/>
        <v>38104</v>
      </c>
      <c r="B5612" s="66" t="s">
        <v>3926</v>
      </c>
      <c r="C5612" s="3">
        <v>5.3718749999999999E-3</v>
      </c>
      <c r="D5612" s="3">
        <v>1.074375E-2</v>
      </c>
      <c r="E5612" s="3">
        <v>1.6115625000000001E-2</v>
      </c>
      <c r="F5612" s="3">
        <v>2.14875E-2</v>
      </c>
      <c r="G5612" s="3">
        <v>2.6859374999999998E-2</v>
      </c>
      <c r="H5612" s="3">
        <v>3.2231250000000003E-2</v>
      </c>
      <c r="I5612" s="3">
        <v>3.7603125000000001E-2</v>
      </c>
      <c r="J5612" s="3">
        <v>4.2974999999999999E-2</v>
      </c>
      <c r="K5612" s="3">
        <v>4.8346875000000004E-2</v>
      </c>
      <c r="L5612" s="3">
        <v>5.3718749999999996E-2</v>
      </c>
    </row>
    <row r="5613" spans="1:12" ht="12.75">
      <c r="A5613" s="10">
        <f t="shared" si="153"/>
        <v>38105</v>
      </c>
      <c r="B5613" s="66" t="s">
        <v>3926</v>
      </c>
      <c r="C5613" s="3">
        <v>2.2968750000000003E-3</v>
      </c>
      <c r="D5613" s="3">
        <v>4.5937500000000006E-3</v>
      </c>
      <c r="E5613" s="3">
        <v>6.8906249999999992E-3</v>
      </c>
      <c r="F5613" s="3">
        <v>9.1875000000000012E-3</v>
      </c>
      <c r="G5613" s="3">
        <v>1.1484375E-2</v>
      </c>
      <c r="H5613" s="3">
        <v>1.3781249999999998E-2</v>
      </c>
      <c r="I5613" s="3">
        <v>1.6078125000000002E-2</v>
      </c>
      <c r="J5613" s="3">
        <v>1.8375000000000002E-2</v>
      </c>
      <c r="K5613" s="3">
        <v>2.0671874999999999E-2</v>
      </c>
      <c r="L5613" s="3">
        <v>2.296875E-2</v>
      </c>
    </row>
    <row r="5614" spans="1:12" ht="12.75">
      <c r="A5614" s="10">
        <f t="shared" si="153"/>
        <v>38106</v>
      </c>
      <c r="B5614" s="66" t="s">
        <v>3926</v>
      </c>
      <c r="C5614" s="3">
        <v>5.9156250000000007E-3</v>
      </c>
      <c r="D5614" s="3">
        <v>1.1831250000000001E-2</v>
      </c>
      <c r="E5614" s="3">
        <v>1.7746874999999999E-2</v>
      </c>
      <c r="F5614" s="3">
        <v>2.3662500000000003E-2</v>
      </c>
      <c r="G5614" s="3">
        <v>2.9578125E-2</v>
      </c>
      <c r="H5614" s="3">
        <v>3.5493749999999998E-2</v>
      </c>
      <c r="I5614" s="3">
        <v>4.1409374999999998E-2</v>
      </c>
      <c r="J5614" s="3">
        <v>4.7325000000000006E-2</v>
      </c>
      <c r="K5614" s="3">
        <v>5.3240625E-2</v>
      </c>
      <c r="L5614" s="3">
        <v>5.915625E-2</v>
      </c>
    </row>
    <row r="5615" spans="1:12" ht="12.75">
      <c r="A5615" s="10">
        <f t="shared" si="153"/>
        <v>38107</v>
      </c>
      <c r="B5615" s="66" t="s">
        <v>3926</v>
      </c>
      <c r="C5615" s="3">
        <v>3.346875E-3</v>
      </c>
      <c r="D5615" s="3">
        <v>6.69375E-3</v>
      </c>
      <c r="E5615" s="3">
        <v>1.0040625000000001E-2</v>
      </c>
      <c r="F5615" s="3">
        <v>1.33875E-2</v>
      </c>
      <c r="G5615" s="3">
        <v>1.6734374999999999E-2</v>
      </c>
      <c r="H5615" s="3">
        <v>2.0081250000000002E-2</v>
      </c>
      <c r="I5615" s="3">
        <v>2.3428125000000001E-2</v>
      </c>
      <c r="J5615" s="3">
        <v>2.6775E-2</v>
      </c>
      <c r="K5615" s="3">
        <v>3.0121874999999999E-2</v>
      </c>
      <c r="L5615" s="3">
        <v>3.3468749999999999E-2</v>
      </c>
    </row>
    <row r="5616" spans="1:12" ht="12.75">
      <c r="A5616" s="10">
        <f t="shared" si="153"/>
        <v>38108</v>
      </c>
      <c r="B5616" s="66" t="s">
        <v>3927</v>
      </c>
      <c r="C5616" s="3">
        <v>2.5978125000000001E-2</v>
      </c>
      <c r="D5616" s="3">
        <v>5.1956250000000002E-2</v>
      </c>
      <c r="E5616" s="3">
        <v>7.7934375E-2</v>
      </c>
      <c r="F5616" s="3">
        <v>0.1039125</v>
      </c>
      <c r="G5616" s="3">
        <v>0.12989062499999998</v>
      </c>
      <c r="H5616" s="3">
        <v>0.15586875</v>
      </c>
      <c r="I5616" s="3">
        <v>0.18184687499999999</v>
      </c>
      <c r="J5616" s="3">
        <v>0.20782500000000001</v>
      </c>
      <c r="K5616" s="3">
        <v>0.233803125</v>
      </c>
      <c r="L5616" s="3">
        <v>0.25978124999999996</v>
      </c>
    </row>
    <row r="5617" spans="1:12" ht="12.75">
      <c r="A5617" s="10">
        <f t="shared" si="153"/>
        <v>38109</v>
      </c>
      <c r="B5617" s="66" t="s">
        <v>3928</v>
      </c>
      <c r="C5617" s="3">
        <v>3.2437500000000001E-3</v>
      </c>
      <c r="D5617" s="3">
        <v>6.4875000000000002E-3</v>
      </c>
      <c r="E5617" s="3">
        <v>9.7312500000000003E-3</v>
      </c>
      <c r="F5617" s="3">
        <v>1.2975E-2</v>
      </c>
      <c r="G5617" s="3">
        <v>1.6218749999999997E-2</v>
      </c>
      <c r="H5617" s="3">
        <v>1.9462500000000001E-2</v>
      </c>
      <c r="I5617" s="3">
        <v>2.2706250000000001E-2</v>
      </c>
      <c r="J5617" s="3">
        <v>2.5950000000000001E-2</v>
      </c>
      <c r="K5617" s="3">
        <v>2.9193750000000001E-2</v>
      </c>
      <c r="L5617" s="3">
        <v>3.2437499999999994E-2</v>
      </c>
    </row>
    <row r="5618" spans="1:12" ht="12.75">
      <c r="A5618" s="10">
        <f t="shared" si="153"/>
        <v>38110</v>
      </c>
      <c r="B5618" s="66" t="s">
        <v>3929</v>
      </c>
      <c r="C5618" s="3">
        <v>1.5515625000000002E-2</v>
      </c>
      <c r="D5618" s="3">
        <v>3.1031250000000003E-2</v>
      </c>
      <c r="E5618" s="3">
        <v>4.6546875000000001E-2</v>
      </c>
      <c r="F5618" s="3">
        <v>6.2062500000000007E-2</v>
      </c>
      <c r="G5618" s="3">
        <v>7.7578124999999998E-2</v>
      </c>
      <c r="H5618" s="3">
        <v>9.3093750000000003E-2</v>
      </c>
      <c r="I5618" s="3">
        <v>0.10860937500000001</v>
      </c>
      <c r="J5618" s="3">
        <v>0.12412500000000001</v>
      </c>
      <c r="K5618" s="3">
        <v>0.13964062500000002</v>
      </c>
      <c r="L5618" s="3">
        <v>0.15515625</v>
      </c>
    </row>
    <row r="5619" spans="1:12" ht="12.75">
      <c r="A5619" s="10">
        <f t="shared" si="153"/>
        <v>38111</v>
      </c>
      <c r="B5619" s="66" t="s">
        <v>3929</v>
      </c>
      <c r="C5619" s="3">
        <v>2.9700000000000004E-2</v>
      </c>
      <c r="D5619" s="3">
        <v>5.9400000000000008E-2</v>
      </c>
      <c r="E5619" s="3">
        <v>8.9099999999999999E-2</v>
      </c>
      <c r="F5619" s="3">
        <v>0.11880000000000002</v>
      </c>
      <c r="G5619" s="3">
        <v>0.14850000000000002</v>
      </c>
      <c r="H5619" s="3">
        <v>0.1782</v>
      </c>
      <c r="I5619" s="3">
        <v>0.2079</v>
      </c>
      <c r="J5619" s="3">
        <v>0.23760000000000003</v>
      </c>
      <c r="K5619" s="3">
        <v>0.26729999999999998</v>
      </c>
      <c r="L5619" s="3">
        <v>0.29700000000000004</v>
      </c>
    </row>
    <row r="5620" spans="1:12" ht="12.75">
      <c r="A5620" s="10">
        <f t="shared" si="153"/>
        <v>38112</v>
      </c>
      <c r="B5620" s="66" t="s">
        <v>3929</v>
      </c>
      <c r="C5620" s="3">
        <v>4.9031249999999995E-3</v>
      </c>
      <c r="D5620" s="3">
        <v>9.806249999999999E-3</v>
      </c>
      <c r="E5620" s="3">
        <v>1.4709375E-2</v>
      </c>
      <c r="F5620" s="3">
        <v>1.9612499999999998E-2</v>
      </c>
      <c r="G5620" s="3">
        <v>2.4515624999999999E-2</v>
      </c>
      <c r="H5620" s="3">
        <v>2.941875E-2</v>
      </c>
      <c r="I5620" s="3">
        <v>3.4321875000000002E-2</v>
      </c>
      <c r="J5620" s="3">
        <v>3.9224999999999996E-2</v>
      </c>
      <c r="K5620" s="3">
        <v>4.4128125000000004E-2</v>
      </c>
      <c r="L5620" s="3">
        <v>4.9031249999999998E-2</v>
      </c>
    </row>
    <row r="5621" spans="1:12" ht="12.75">
      <c r="A5621" s="10">
        <f t="shared" si="153"/>
        <v>38113</v>
      </c>
      <c r="B5621" s="66" t="s">
        <v>3930</v>
      </c>
      <c r="C5621" s="3">
        <v>4.8000000000000004E-3</v>
      </c>
      <c r="D5621" s="3">
        <v>9.6000000000000009E-3</v>
      </c>
      <c r="E5621" s="3">
        <v>1.44E-2</v>
      </c>
      <c r="F5621" s="3">
        <v>1.9200000000000002E-2</v>
      </c>
      <c r="G5621" s="3">
        <v>2.4E-2</v>
      </c>
      <c r="H5621" s="3">
        <v>2.8799999999999999E-2</v>
      </c>
      <c r="I5621" s="3">
        <v>3.3599999999999998E-2</v>
      </c>
      <c r="J5621" s="3">
        <v>3.8400000000000004E-2</v>
      </c>
      <c r="K5621" s="3">
        <v>4.3200000000000002E-2</v>
      </c>
      <c r="L5621" s="3">
        <v>4.8000000000000001E-2</v>
      </c>
    </row>
    <row r="5622" spans="1:12" ht="12.75">
      <c r="A5622" s="10">
        <f t="shared" si="153"/>
        <v>38114</v>
      </c>
      <c r="B5622" s="66" t="s">
        <v>3931</v>
      </c>
      <c r="C5622" s="3">
        <v>8.1375000000000006E-3</v>
      </c>
      <c r="D5622" s="3">
        <v>1.6275000000000001E-2</v>
      </c>
      <c r="E5622" s="3">
        <v>2.4412500000000004E-2</v>
      </c>
      <c r="F5622" s="3">
        <v>3.2550000000000003E-2</v>
      </c>
      <c r="G5622" s="3">
        <v>4.0687500000000001E-2</v>
      </c>
      <c r="H5622" s="3">
        <v>4.8825000000000007E-2</v>
      </c>
      <c r="I5622" s="3">
        <v>5.6962499999999999E-2</v>
      </c>
      <c r="J5622" s="3">
        <v>6.5100000000000005E-2</v>
      </c>
      <c r="K5622" s="3">
        <v>7.3237499999999997E-2</v>
      </c>
      <c r="L5622" s="3">
        <v>8.1375000000000003E-2</v>
      </c>
    </row>
    <row r="5623" spans="1:12" ht="12.75">
      <c r="A5623" s="10">
        <f t="shared" si="153"/>
        <v>38115</v>
      </c>
      <c r="B5623" s="66" t="s">
        <v>3932</v>
      </c>
      <c r="C5623" s="3">
        <v>8.4468749999999995E-3</v>
      </c>
      <c r="D5623" s="3">
        <v>1.6893749999999999E-2</v>
      </c>
      <c r="E5623" s="3">
        <v>2.5340624999999999E-2</v>
      </c>
      <c r="F5623" s="3">
        <v>3.3787499999999998E-2</v>
      </c>
      <c r="G5623" s="3">
        <v>4.2234375000000005E-2</v>
      </c>
      <c r="H5623" s="3">
        <v>5.0681249999999997E-2</v>
      </c>
      <c r="I5623" s="3">
        <v>5.9128125000000004E-2</v>
      </c>
      <c r="J5623" s="3">
        <v>6.7574999999999996E-2</v>
      </c>
      <c r="K5623" s="3">
        <v>7.6021874999999989E-2</v>
      </c>
      <c r="L5623" s="3">
        <v>8.4468750000000009E-2</v>
      </c>
    </row>
    <row r="5624" spans="1:12" ht="12.75">
      <c r="A5624" s="10">
        <f t="shared" si="153"/>
        <v>38116</v>
      </c>
      <c r="B5624" s="66" t="s">
        <v>3933</v>
      </c>
      <c r="C5624" s="3">
        <v>2.5631249999999998E-2</v>
      </c>
      <c r="D5624" s="3">
        <v>5.1262499999999996E-2</v>
      </c>
      <c r="E5624" s="3">
        <v>7.6893750000000011E-2</v>
      </c>
      <c r="F5624" s="3">
        <v>0.10252499999999999</v>
      </c>
      <c r="G5624" s="3">
        <v>0.12815625</v>
      </c>
      <c r="H5624" s="3">
        <v>0.15378750000000002</v>
      </c>
      <c r="I5624" s="3">
        <v>0.17941874999999999</v>
      </c>
      <c r="J5624" s="3">
        <v>0.20504999999999998</v>
      </c>
      <c r="K5624" s="3">
        <v>0.23068125</v>
      </c>
      <c r="L5624" s="3">
        <v>0.2563125</v>
      </c>
    </row>
    <row r="5625" spans="1:12" ht="12.75">
      <c r="A5625" s="10">
        <f t="shared" si="153"/>
        <v>38117</v>
      </c>
      <c r="B5625" s="66" t="s">
        <v>3933</v>
      </c>
      <c r="C5625" s="3">
        <v>2.019375E-2</v>
      </c>
      <c r="D5625" s="3">
        <v>4.03875E-2</v>
      </c>
      <c r="E5625" s="3">
        <v>6.0581250000000003E-2</v>
      </c>
      <c r="F5625" s="3">
        <v>8.0775E-2</v>
      </c>
      <c r="G5625" s="3">
        <v>0.10096875</v>
      </c>
      <c r="H5625" s="3">
        <v>0.12116250000000001</v>
      </c>
      <c r="I5625" s="3">
        <v>0.14135625000000002</v>
      </c>
      <c r="J5625" s="3">
        <v>0.16155</v>
      </c>
      <c r="K5625" s="3">
        <v>0.18174375000000001</v>
      </c>
      <c r="L5625" s="3">
        <v>0.20193749999999999</v>
      </c>
    </row>
    <row r="5626" spans="1:12" ht="12.75">
      <c r="A5626" s="10">
        <f t="shared" si="153"/>
        <v>38118</v>
      </c>
      <c r="B5626" s="66" t="s">
        <v>3933</v>
      </c>
      <c r="C5626" s="3">
        <v>1.921875E-2</v>
      </c>
      <c r="D5626" s="3">
        <v>3.8437499999999999E-2</v>
      </c>
      <c r="E5626" s="3">
        <v>5.7656249999999999E-2</v>
      </c>
      <c r="F5626" s="3">
        <v>7.6874999999999999E-2</v>
      </c>
      <c r="G5626" s="3">
        <v>9.6093749999999992E-2</v>
      </c>
      <c r="H5626" s="3">
        <v>0.1153125</v>
      </c>
      <c r="I5626" s="3">
        <v>0.13453124999999999</v>
      </c>
      <c r="J5626" s="3">
        <v>0.15375</v>
      </c>
      <c r="K5626" s="3">
        <v>0.17296875</v>
      </c>
      <c r="L5626" s="3">
        <v>0.19218749999999998</v>
      </c>
    </row>
    <row r="5627" spans="1:12" ht="12.75">
      <c r="A5627" s="10">
        <f t="shared" si="153"/>
        <v>38119</v>
      </c>
      <c r="B5627" s="66" t="s">
        <v>3934</v>
      </c>
      <c r="C5627" s="3">
        <v>1.3781249999999998E-2</v>
      </c>
      <c r="D5627" s="3">
        <v>2.7562499999999997E-2</v>
      </c>
      <c r="E5627" s="3">
        <v>4.1343749999999999E-2</v>
      </c>
      <c r="F5627" s="3">
        <v>5.5124999999999993E-2</v>
      </c>
      <c r="G5627" s="3">
        <v>6.8906250000000002E-2</v>
      </c>
      <c r="H5627" s="3">
        <v>8.2687499999999997E-2</v>
      </c>
      <c r="I5627" s="3">
        <v>9.6468749999999992E-2</v>
      </c>
      <c r="J5627" s="3">
        <v>0.11024999999999999</v>
      </c>
      <c r="K5627" s="3">
        <v>0.12403125</v>
      </c>
      <c r="L5627" s="3">
        <v>0.1378125</v>
      </c>
    </row>
    <row r="5628" spans="1:12" ht="12.75">
      <c r="A5628" s="10">
        <f t="shared" si="153"/>
        <v>38120</v>
      </c>
      <c r="B5628" s="66" t="s">
        <v>3934</v>
      </c>
      <c r="C5628" s="3">
        <v>7.7765625000000005E-2</v>
      </c>
      <c r="D5628" s="3">
        <v>0.15553125000000001</v>
      </c>
      <c r="E5628" s="3">
        <v>0.23329687500000001</v>
      </c>
      <c r="F5628" s="3">
        <v>0.31106250000000002</v>
      </c>
      <c r="G5628" s="3">
        <v>0.38882812499999997</v>
      </c>
      <c r="H5628" s="3">
        <v>0.46659375000000003</v>
      </c>
      <c r="I5628" s="3">
        <v>0.54435937499999998</v>
      </c>
      <c r="J5628" s="3">
        <v>0.62212500000000004</v>
      </c>
      <c r="K5628" s="3">
        <v>0.69989062499999999</v>
      </c>
      <c r="L5628" s="3">
        <v>0.77765624999999994</v>
      </c>
    </row>
    <row r="5629" spans="1:12" ht="12.75">
      <c r="A5629" s="10">
        <f t="shared" si="153"/>
        <v>38121</v>
      </c>
      <c r="B5629" s="66" t="s">
        <v>3935</v>
      </c>
      <c r="C5629" s="3">
        <v>9.2906250000000003E-3</v>
      </c>
      <c r="D5629" s="3">
        <v>1.8581250000000001E-2</v>
      </c>
      <c r="E5629" s="3">
        <v>2.7871875000000001E-2</v>
      </c>
      <c r="F5629" s="3">
        <v>3.7162500000000001E-2</v>
      </c>
      <c r="G5629" s="3">
        <v>4.6453124999999998E-2</v>
      </c>
      <c r="H5629" s="3">
        <v>5.5743750000000002E-2</v>
      </c>
      <c r="I5629" s="3">
        <v>6.5034375000000005E-2</v>
      </c>
      <c r="J5629" s="3">
        <v>7.4325000000000002E-2</v>
      </c>
      <c r="K5629" s="3">
        <v>8.3615624999999999E-2</v>
      </c>
      <c r="L5629" s="3">
        <v>9.2906249999999996E-2</v>
      </c>
    </row>
    <row r="5630" spans="1:12" ht="12.75">
      <c r="A5630" s="10">
        <f t="shared" si="153"/>
        <v>38122</v>
      </c>
      <c r="B5630" s="66" t="s">
        <v>3936</v>
      </c>
      <c r="C5630" s="3">
        <v>2.5687499999999999E-3</v>
      </c>
      <c r="D5630" s="3">
        <v>5.1374999999999997E-3</v>
      </c>
      <c r="E5630" s="3">
        <v>7.7062499999999996E-3</v>
      </c>
      <c r="F5630" s="3">
        <v>1.0274999999999999E-2</v>
      </c>
      <c r="G5630" s="3">
        <v>1.2843750000000001E-2</v>
      </c>
      <c r="H5630" s="3">
        <v>1.5412499999999999E-2</v>
      </c>
      <c r="I5630" s="3">
        <v>1.7981250000000001E-2</v>
      </c>
      <c r="J5630" s="3">
        <v>2.0549999999999999E-2</v>
      </c>
      <c r="K5630" s="3">
        <v>2.311875E-2</v>
      </c>
      <c r="L5630" s="3">
        <v>2.5687500000000002E-2</v>
      </c>
    </row>
    <row r="5631" spans="1:12" ht="12.75">
      <c r="A5631" s="10">
        <f t="shared" si="153"/>
        <v>38123</v>
      </c>
      <c r="B5631" s="66" t="s">
        <v>3937</v>
      </c>
      <c r="C5631" s="3">
        <v>5.6249999999999998E-3</v>
      </c>
      <c r="D5631" s="3">
        <v>1.125E-2</v>
      </c>
      <c r="E5631" s="3">
        <v>1.6875000000000001E-2</v>
      </c>
      <c r="F5631" s="3">
        <v>2.2499999999999999E-2</v>
      </c>
      <c r="G5631" s="3">
        <v>2.8124999999999997E-2</v>
      </c>
      <c r="H5631" s="3">
        <v>3.3750000000000002E-2</v>
      </c>
      <c r="I5631" s="3">
        <v>3.9375E-2</v>
      </c>
      <c r="J5631" s="3">
        <v>4.4999999999999998E-2</v>
      </c>
      <c r="K5631" s="3">
        <v>5.0625000000000003E-2</v>
      </c>
      <c r="L5631" s="3">
        <v>5.6249999999999994E-2</v>
      </c>
    </row>
    <row r="5632" spans="1:12" ht="12.75">
      <c r="A5632" s="10">
        <f t="shared" si="153"/>
        <v>38124</v>
      </c>
      <c r="B5632" s="66" t="s">
        <v>3938</v>
      </c>
      <c r="C5632" s="3">
        <v>1.7774999999999999E-2</v>
      </c>
      <c r="D5632" s="3">
        <v>3.5549999999999998E-2</v>
      </c>
      <c r="E5632" s="3">
        <v>5.3324999999999997E-2</v>
      </c>
      <c r="F5632" s="3">
        <v>7.1099999999999997E-2</v>
      </c>
      <c r="G5632" s="3">
        <v>8.8874999999999996E-2</v>
      </c>
      <c r="H5632" s="3">
        <v>0.10664999999999999</v>
      </c>
      <c r="I5632" s="3">
        <v>0.12442499999999999</v>
      </c>
      <c r="J5632" s="3">
        <v>0.14219999999999999</v>
      </c>
      <c r="K5632" s="3">
        <v>0.15997499999999998</v>
      </c>
      <c r="L5632" s="3">
        <v>0.17774999999999999</v>
      </c>
    </row>
    <row r="5633" spans="1:12" ht="12.75">
      <c r="A5633" s="10">
        <f t="shared" si="153"/>
        <v>38125</v>
      </c>
      <c r="B5633" s="66" t="s">
        <v>3939</v>
      </c>
      <c r="C5633" s="3">
        <v>6.3E-3</v>
      </c>
      <c r="D5633" s="3">
        <v>1.26E-2</v>
      </c>
      <c r="E5633" s="3">
        <v>1.89E-2</v>
      </c>
      <c r="F5633" s="3">
        <v>2.52E-2</v>
      </c>
      <c r="G5633" s="3">
        <v>3.15E-2</v>
      </c>
      <c r="H5633" s="3">
        <v>3.78E-2</v>
      </c>
      <c r="I5633" s="3">
        <v>4.41E-2</v>
      </c>
      <c r="J5633" s="3">
        <v>5.04E-2</v>
      </c>
      <c r="K5633" s="3">
        <v>5.67E-2</v>
      </c>
      <c r="L5633" s="3">
        <v>6.3E-2</v>
      </c>
    </row>
    <row r="5634" spans="1:12" ht="12.75">
      <c r="A5634" s="10">
        <f t="shared" si="153"/>
        <v>38126</v>
      </c>
      <c r="B5634" s="66" t="s">
        <v>3940</v>
      </c>
      <c r="C5634" s="3">
        <v>5.8293750000000005E-2</v>
      </c>
      <c r="D5634" s="3">
        <v>0.11658750000000001</v>
      </c>
      <c r="E5634" s="3">
        <v>0.17488124999999999</v>
      </c>
      <c r="F5634" s="3">
        <v>0.23317500000000002</v>
      </c>
      <c r="G5634" s="3">
        <v>0.29146875</v>
      </c>
      <c r="H5634" s="3">
        <v>0.34976249999999998</v>
      </c>
      <c r="I5634" s="3">
        <v>0.40805625000000001</v>
      </c>
      <c r="J5634" s="3">
        <v>0.46635000000000004</v>
      </c>
      <c r="K5634" s="3">
        <v>0.52464374999999996</v>
      </c>
      <c r="L5634" s="3">
        <v>0.5829375</v>
      </c>
    </row>
    <row r="5635" spans="1:12" ht="12.75">
      <c r="A5635" s="10">
        <f t="shared" si="153"/>
        <v>38127</v>
      </c>
      <c r="B5635" s="66" t="s">
        <v>3941</v>
      </c>
      <c r="C5635" s="3">
        <v>1.6406250000000002E-3</v>
      </c>
      <c r="D5635" s="3">
        <v>3.2812500000000003E-3</v>
      </c>
      <c r="E5635" s="3">
        <v>4.921875E-3</v>
      </c>
      <c r="F5635" s="3">
        <v>6.5625000000000006E-3</v>
      </c>
      <c r="G5635" s="3">
        <v>8.2031249999999986E-3</v>
      </c>
      <c r="H5635" s="3">
        <v>9.8437500000000001E-3</v>
      </c>
      <c r="I5635" s="3">
        <v>1.1484375E-2</v>
      </c>
      <c r="J5635" s="3">
        <v>1.3125000000000001E-2</v>
      </c>
      <c r="K5635" s="3">
        <v>1.4765625000000001E-2</v>
      </c>
      <c r="L5635" s="3">
        <v>1.6406249999999997E-2</v>
      </c>
    </row>
    <row r="5636" spans="1:12" ht="12.75">
      <c r="A5636" s="10">
        <f t="shared" si="153"/>
        <v>38128</v>
      </c>
      <c r="B5636" s="66" t="s">
        <v>3941</v>
      </c>
      <c r="C5636" s="3">
        <v>6.8906249999999992E-3</v>
      </c>
      <c r="D5636" s="3">
        <v>1.3781249999999998E-2</v>
      </c>
      <c r="E5636" s="3">
        <v>2.0671874999999999E-2</v>
      </c>
      <c r="F5636" s="3">
        <v>2.7562499999999997E-2</v>
      </c>
      <c r="G5636" s="3">
        <v>3.4453125000000001E-2</v>
      </c>
      <c r="H5636" s="3">
        <v>4.1343749999999999E-2</v>
      </c>
      <c r="I5636" s="3">
        <v>4.8234374999999996E-2</v>
      </c>
      <c r="J5636" s="3">
        <v>5.5124999999999993E-2</v>
      </c>
      <c r="K5636" s="3">
        <v>6.2015624999999998E-2</v>
      </c>
      <c r="L5636" s="3">
        <v>6.8906250000000002E-2</v>
      </c>
    </row>
    <row r="5637" spans="1:12" ht="12.75">
      <c r="A5637" s="10">
        <f t="shared" si="153"/>
        <v>38129</v>
      </c>
      <c r="B5637" s="66" t="s">
        <v>3941</v>
      </c>
      <c r="C5637" s="3">
        <v>8.7187500000000008E-3</v>
      </c>
      <c r="D5637" s="3">
        <v>1.7437500000000002E-2</v>
      </c>
      <c r="E5637" s="3">
        <v>2.6156250000000002E-2</v>
      </c>
      <c r="F5637" s="3">
        <v>3.4875000000000003E-2</v>
      </c>
      <c r="G5637" s="3">
        <v>4.3593750000000001E-2</v>
      </c>
      <c r="H5637" s="3">
        <v>5.2312500000000005E-2</v>
      </c>
      <c r="I5637" s="3">
        <v>6.1031250000000002E-2</v>
      </c>
      <c r="J5637" s="3">
        <v>6.9750000000000006E-2</v>
      </c>
      <c r="K5637" s="3">
        <v>7.8468750000000004E-2</v>
      </c>
      <c r="L5637" s="3">
        <v>8.7187500000000001E-2</v>
      </c>
    </row>
    <row r="5638" spans="1:12" ht="12.75">
      <c r="A5638" s="10">
        <f t="shared" si="153"/>
        <v>38130</v>
      </c>
      <c r="B5638" s="66" t="s">
        <v>3941</v>
      </c>
      <c r="C5638" s="3">
        <v>9.2624999999999999E-2</v>
      </c>
      <c r="D5638" s="3">
        <v>0.18525</v>
      </c>
      <c r="E5638" s="3">
        <v>0.27787499999999998</v>
      </c>
      <c r="F5638" s="3">
        <v>0.3705</v>
      </c>
      <c r="G5638" s="3">
        <v>0.46312500000000001</v>
      </c>
      <c r="H5638" s="3">
        <v>0.55574999999999997</v>
      </c>
      <c r="I5638" s="3">
        <v>0.64837500000000003</v>
      </c>
      <c r="J5638" s="3">
        <v>0.74099999999999999</v>
      </c>
      <c r="K5638" s="3">
        <v>0.83362499999999995</v>
      </c>
      <c r="L5638" s="3">
        <v>0.92625000000000002</v>
      </c>
    </row>
    <row r="5639" spans="1:12" ht="12.75">
      <c r="A5639" s="10">
        <f t="shared" si="153"/>
        <v>38131</v>
      </c>
      <c r="B5639" s="66" t="s">
        <v>3942</v>
      </c>
      <c r="C5639" s="3">
        <v>1.8093749999999999E-2</v>
      </c>
      <c r="D5639" s="3">
        <v>3.6187499999999997E-2</v>
      </c>
      <c r="E5639" s="3">
        <v>5.4281249999999996E-2</v>
      </c>
      <c r="F5639" s="3">
        <v>7.2374999999999995E-2</v>
      </c>
      <c r="G5639" s="3">
        <v>9.0468750000000001E-2</v>
      </c>
      <c r="H5639" s="3">
        <v>0.10856249999999999</v>
      </c>
      <c r="I5639" s="3">
        <v>0.12665625</v>
      </c>
      <c r="J5639" s="3">
        <v>0.14474999999999999</v>
      </c>
      <c r="K5639" s="3">
        <v>0.16284375000000001</v>
      </c>
      <c r="L5639" s="3">
        <v>0.1809375</v>
      </c>
    </row>
    <row r="5640" spans="1:12" ht="12.75">
      <c r="A5640" s="10">
        <f t="shared" si="153"/>
        <v>38132</v>
      </c>
      <c r="B5640" s="66" t="s">
        <v>3943</v>
      </c>
      <c r="C5640" s="3">
        <v>1.5599999999999999E-2</v>
      </c>
      <c r="D5640" s="3">
        <v>3.1199999999999999E-2</v>
      </c>
      <c r="E5640" s="3">
        <v>4.6799999999999994E-2</v>
      </c>
      <c r="F5640" s="3">
        <v>6.2399999999999997E-2</v>
      </c>
      <c r="G5640" s="3">
        <v>7.8E-2</v>
      </c>
      <c r="H5640" s="3">
        <v>9.3599999999999989E-2</v>
      </c>
      <c r="I5640" s="3">
        <v>0.10920000000000001</v>
      </c>
      <c r="J5640" s="3">
        <v>0.12479999999999999</v>
      </c>
      <c r="K5640" s="3">
        <v>0.1404</v>
      </c>
      <c r="L5640" s="3">
        <v>0.156</v>
      </c>
    </row>
    <row r="5641" spans="1:12" ht="12.75">
      <c r="A5641" s="10">
        <f t="shared" si="153"/>
        <v>38133</v>
      </c>
      <c r="B5641" s="66" t="s">
        <v>3944</v>
      </c>
      <c r="C5641" s="3">
        <v>5.2781249999999998E-3</v>
      </c>
      <c r="D5641" s="3">
        <v>1.055625E-2</v>
      </c>
      <c r="E5641" s="3">
        <v>1.5834374999999998E-2</v>
      </c>
      <c r="F5641" s="3">
        <v>2.1112499999999999E-2</v>
      </c>
      <c r="G5641" s="3">
        <v>2.6390624999999997E-2</v>
      </c>
      <c r="H5641" s="3">
        <v>3.1668749999999996E-2</v>
      </c>
      <c r="I5641" s="3">
        <v>3.6946875000000004E-2</v>
      </c>
      <c r="J5641" s="3">
        <v>4.2224999999999999E-2</v>
      </c>
      <c r="K5641" s="3">
        <v>4.7503125000000007E-2</v>
      </c>
      <c r="L5641" s="3">
        <v>5.2781249999999995E-2</v>
      </c>
    </row>
    <row r="5642" spans="1:12" ht="12.75">
      <c r="A5642" s="10">
        <f t="shared" si="153"/>
        <v>38134</v>
      </c>
      <c r="B5642" s="66" t="s">
        <v>3945</v>
      </c>
      <c r="C5642" s="3">
        <v>3.7499999999999999E-3</v>
      </c>
      <c r="D5642" s="3">
        <v>7.4999999999999997E-3</v>
      </c>
      <c r="E5642" s="3">
        <v>1.125E-2</v>
      </c>
      <c r="F5642" s="3">
        <v>1.4999999999999999E-2</v>
      </c>
      <c r="G5642" s="3">
        <v>1.8750000000000003E-2</v>
      </c>
      <c r="H5642" s="3">
        <v>2.2499999999999999E-2</v>
      </c>
      <c r="I5642" s="3">
        <v>2.6250000000000002E-2</v>
      </c>
      <c r="J5642" s="3">
        <v>0.03</v>
      </c>
      <c r="K5642" s="3">
        <v>3.3750000000000002E-2</v>
      </c>
      <c r="L5642" s="3">
        <v>3.7500000000000006E-2</v>
      </c>
    </row>
    <row r="5643" spans="1:12" ht="12.75">
      <c r="A5643" s="10">
        <f t="shared" si="153"/>
        <v>38135</v>
      </c>
      <c r="B5643" s="66" t="s">
        <v>3946</v>
      </c>
      <c r="C5643" s="3">
        <v>8.8218749999999999E-3</v>
      </c>
      <c r="D5643" s="3">
        <v>1.764375E-2</v>
      </c>
      <c r="E5643" s="3">
        <v>2.6465625E-2</v>
      </c>
      <c r="F5643" s="3">
        <v>3.5287499999999999E-2</v>
      </c>
      <c r="G5643" s="3">
        <v>4.4109374999999999E-2</v>
      </c>
      <c r="H5643" s="3">
        <v>5.2931249999999999E-2</v>
      </c>
      <c r="I5643" s="3">
        <v>6.1753124999999992E-2</v>
      </c>
      <c r="J5643" s="3">
        <v>7.0574999999999999E-2</v>
      </c>
      <c r="K5643" s="3">
        <v>7.9396875000000006E-2</v>
      </c>
      <c r="L5643" s="3">
        <v>8.8218749999999999E-2</v>
      </c>
    </row>
    <row r="5644" spans="1:12" ht="12.75">
      <c r="A5644" s="10">
        <f t="shared" si="153"/>
        <v>38136</v>
      </c>
      <c r="B5644" s="66" t="s">
        <v>3947</v>
      </c>
      <c r="C5644" s="3">
        <v>2.6878125000000003E-2</v>
      </c>
      <c r="D5644" s="3">
        <v>5.3756250000000005E-2</v>
      </c>
      <c r="E5644" s="3">
        <v>8.0634374999999994E-2</v>
      </c>
      <c r="F5644" s="3">
        <v>0.10751250000000001</v>
      </c>
      <c r="G5644" s="3">
        <v>0.13439062499999999</v>
      </c>
      <c r="H5644" s="3">
        <v>0.16126874999999999</v>
      </c>
      <c r="I5644" s="3">
        <v>0.18814687499999999</v>
      </c>
      <c r="J5644" s="3">
        <v>0.21502500000000002</v>
      </c>
      <c r="K5644" s="3">
        <v>0.241903125</v>
      </c>
      <c r="L5644" s="3">
        <v>0.26878124999999997</v>
      </c>
    </row>
    <row r="5645" spans="1:12" ht="12.75">
      <c r="A5645" s="10">
        <f t="shared" si="153"/>
        <v>38137</v>
      </c>
      <c r="B5645" s="66" t="s">
        <v>3948</v>
      </c>
      <c r="C5645" s="3">
        <v>1.4643750000000001E-2</v>
      </c>
      <c r="D5645" s="3">
        <v>2.9287500000000001E-2</v>
      </c>
      <c r="E5645" s="3">
        <v>4.3931250000000005E-2</v>
      </c>
      <c r="F5645" s="3">
        <v>5.8575000000000002E-2</v>
      </c>
      <c r="G5645" s="3">
        <v>7.3218749999999999E-2</v>
      </c>
      <c r="H5645" s="3">
        <v>8.786250000000001E-2</v>
      </c>
      <c r="I5645" s="3">
        <v>0.10250624999999999</v>
      </c>
      <c r="J5645" s="3">
        <v>0.11715</v>
      </c>
      <c r="K5645" s="3">
        <v>0.13179374999999999</v>
      </c>
      <c r="L5645" s="3">
        <v>0.1464375</v>
      </c>
    </row>
    <row r="5646" spans="1:12" ht="12.75">
      <c r="A5646" s="10">
        <f t="shared" si="153"/>
        <v>38138</v>
      </c>
      <c r="B5646" s="66" t="s">
        <v>3949</v>
      </c>
      <c r="C5646" s="3">
        <v>4.5646875000000003E-2</v>
      </c>
      <c r="D5646" s="3">
        <v>9.1293750000000007E-2</v>
      </c>
      <c r="E5646" s="3">
        <v>0.13694062500000001</v>
      </c>
      <c r="F5646" s="3">
        <v>0.18258750000000001</v>
      </c>
      <c r="G5646" s="3">
        <v>0.22823437499999999</v>
      </c>
      <c r="H5646" s="3">
        <v>0.27388125000000002</v>
      </c>
      <c r="I5646" s="3">
        <v>0.319528125</v>
      </c>
      <c r="J5646" s="3">
        <v>0.36517500000000003</v>
      </c>
      <c r="K5646" s="3">
        <v>0.410821875</v>
      </c>
      <c r="L5646" s="3">
        <v>0.45646874999999998</v>
      </c>
    </row>
    <row r="5647" spans="1:12" ht="12.75">
      <c r="A5647" s="10">
        <f t="shared" si="153"/>
        <v>38139</v>
      </c>
      <c r="B5647" s="66" t="s">
        <v>3949</v>
      </c>
      <c r="C5647" s="3">
        <v>4.7624999999999994E-3</v>
      </c>
      <c r="D5647" s="3">
        <v>9.5249999999999987E-3</v>
      </c>
      <c r="E5647" s="3">
        <v>1.4287500000000002E-2</v>
      </c>
      <c r="F5647" s="3">
        <v>1.9049999999999997E-2</v>
      </c>
      <c r="G5647" s="3">
        <v>2.38125E-2</v>
      </c>
      <c r="H5647" s="3">
        <v>2.8575000000000003E-2</v>
      </c>
      <c r="I5647" s="3">
        <v>3.3337500000000006E-2</v>
      </c>
      <c r="J5647" s="3">
        <v>3.8099999999999995E-2</v>
      </c>
      <c r="K5647" s="3">
        <v>4.2862499999999998E-2</v>
      </c>
      <c r="L5647" s="3">
        <v>4.7625000000000001E-2</v>
      </c>
    </row>
    <row r="5648" spans="1:12" ht="12.75">
      <c r="A5648" s="10">
        <f t="shared" si="153"/>
        <v>38140</v>
      </c>
      <c r="B5648" s="66" t="s">
        <v>3950</v>
      </c>
      <c r="C5648" s="3">
        <v>6.9093750000000006E-3</v>
      </c>
      <c r="D5648" s="3">
        <v>1.3818750000000001E-2</v>
      </c>
      <c r="E5648" s="3">
        <v>2.0728125E-2</v>
      </c>
      <c r="F5648" s="3">
        <v>2.7637500000000002E-2</v>
      </c>
      <c r="G5648" s="3">
        <v>3.4546874999999998E-2</v>
      </c>
      <c r="H5648" s="3">
        <v>4.145625E-2</v>
      </c>
      <c r="I5648" s="3">
        <v>4.8365625000000002E-2</v>
      </c>
      <c r="J5648" s="3">
        <v>5.5275000000000005E-2</v>
      </c>
      <c r="K5648" s="3">
        <v>6.2184375E-2</v>
      </c>
      <c r="L5648" s="3">
        <v>6.9093749999999995E-2</v>
      </c>
    </row>
    <row r="5649" spans="1:12" ht="12.75">
      <c r="A5649" s="10">
        <f t="shared" si="153"/>
        <v>38141</v>
      </c>
      <c r="B5649" s="66" t="s">
        <v>3950</v>
      </c>
      <c r="C5649" s="3">
        <v>4.4718750000000002E-3</v>
      </c>
      <c r="D5649" s="3">
        <v>8.9437500000000003E-3</v>
      </c>
      <c r="E5649" s="3">
        <v>1.3415625E-2</v>
      </c>
      <c r="F5649" s="3">
        <v>1.7887500000000001E-2</v>
      </c>
      <c r="G5649" s="3">
        <v>2.2359375000000001E-2</v>
      </c>
      <c r="H5649" s="3">
        <v>2.6831250000000001E-2</v>
      </c>
      <c r="I5649" s="3">
        <v>3.1303125000000001E-2</v>
      </c>
      <c r="J5649" s="3">
        <v>3.5775000000000001E-2</v>
      </c>
      <c r="K5649" s="3">
        <v>4.0246875000000001E-2</v>
      </c>
      <c r="L5649" s="3">
        <v>4.4718750000000002E-2</v>
      </c>
    </row>
    <row r="5650" spans="1:12" ht="12.75">
      <c r="A5650" s="10">
        <f t="shared" si="153"/>
        <v>38142</v>
      </c>
      <c r="B5650" s="66" t="s">
        <v>3951</v>
      </c>
      <c r="C5650" s="3">
        <v>0.40950000000000003</v>
      </c>
      <c r="D5650" s="3">
        <v>0.81900000000000006</v>
      </c>
      <c r="E5650" s="3">
        <v>1.2284999999999999</v>
      </c>
      <c r="F5650" s="3">
        <v>1.6380000000000001</v>
      </c>
      <c r="G5650" s="3">
        <v>2.0474999999999999</v>
      </c>
      <c r="H5650" s="3">
        <v>2.4569999999999999</v>
      </c>
      <c r="I5650" s="3">
        <v>2.8665000000000003</v>
      </c>
      <c r="J5650" s="3">
        <v>3.2760000000000002</v>
      </c>
      <c r="K5650" s="3">
        <v>3.6854999999999998</v>
      </c>
      <c r="L5650" s="3">
        <v>4.0949999999999998</v>
      </c>
    </row>
    <row r="5651" spans="1:12" ht="12.75">
      <c r="A5651" s="10">
        <f t="shared" si="153"/>
        <v>38143</v>
      </c>
      <c r="B5651" s="66" t="s">
        <v>3952</v>
      </c>
      <c r="C5651" s="3">
        <v>5.0343749999999998E-3</v>
      </c>
      <c r="D5651" s="3">
        <v>1.006875E-2</v>
      </c>
      <c r="E5651" s="3">
        <v>1.5103124999999998E-2</v>
      </c>
      <c r="F5651" s="3">
        <v>2.0137499999999999E-2</v>
      </c>
      <c r="G5651" s="3">
        <v>2.5171875000000003E-2</v>
      </c>
      <c r="H5651" s="3">
        <v>3.0206249999999997E-2</v>
      </c>
      <c r="I5651" s="3">
        <v>3.5240624999999998E-2</v>
      </c>
      <c r="J5651" s="3">
        <v>4.0274999999999998E-2</v>
      </c>
      <c r="K5651" s="3">
        <v>4.5309374999999999E-2</v>
      </c>
      <c r="L5651" s="3">
        <v>5.0343750000000007E-2</v>
      </c>
    </row>
    <row r="5652" spans="1:12" ht="12.75">
      <c r="A5652" s="10">
        <f t="shared" si="153"/>
        <v>38144</v>
      </c>
      <c r="B5652" s="66" t="s">
        <v>3953</v>
      </c>
      <c r="C5652" s="3">
        <v>0.24862500000000001</v>
      </c>
      <c r="D5652" s="3">
        <v>0.49725000000000003</v>
      </c>
      <c r="E5652" s="3">
        <v>0.74587500000000007</v>
      </c>
      <c r="F5652" s="3">
        <v>0.99450000000000005</v>
      </c>
      <c r="G5652" s="3">
        <v>1.243125</v>
      </c>
      <c r="H5652" s="3">
        <v>1.4917500000000001</v>
      </c>
      <c r="I5652" s="3">
        <v>1.740375</v>
      </c>
      <c r="J5652" s="3">
        <v>1.9890000000000001</v>
      </c>
      <c r="K5652" s="3">
        <v>2.237625</v>
      </c>
      <c r="L5652" s="3">
        <v>2.4862500000000001</v>
      </c>
    </row>
    <row r="5653" spans="1:12" ht="12.75">
      <c r="A5653" s="10">
        <f t="shared" si="153"/>
        <v>38145</v>
      </c>
      <c r="B5653" s="66" t="s">
        <v>3954</v>
      </c>
      <c r="C5653" s="3">
        <v>5.8781250000000005E-3</v>
      </c>
      <c r="D5653" s="3">
        <v>1.1756250000000001E-2</v>
      </c>
      <c r="E5653" s="3">
        <v>1.7634375000000001E-2</v>
      </c>
      <c r="F5653" s="3">
        <v>2.3512500000000002E-2</v>
      </c>
      <c r="G5653" s="3">
        <v>2.9390625E-2</v>
      </c>
      <c r="H5653" s="3">
        <v>3.5268750000000001E-2</v>
      </c>
      <c r="I5653" s="3">
        <v>4.1146874999999999E-2</v>
      </c>
      <c r="J5653" s="3">
        <v>4.7025000000000004E-2</v>
      </c>
      <c r="K5653" s="3">
        <v>5.2903125000000002E-2</v>
      </c>
      <c r="L5653" s="3">
        <v>5.878125E-2</v>
      </c>
    </row>
    <row r="5654" spans="1:12" ht="12.75">
      <c r="A5654" s="10">
        <f t="shared" si="153"/>
        <v>38146</v>
      </c>
      <c r="B5654" s="66" t="s">
        <v>3955</v>
      </c>
      <c r="C5654" s="3">
        <v>7.5750000000000001E-3</v>
      </c>
      <c r="D5654" s="3">
        <v>1.515E-2</v>
      </c>
      <c r="E5654" s="3">
        <v>2.2725000000000002E-2</v>
      </c>
      <c r="F5654" s="3">
        <v>3.0300000000000001E-2</v>
      </c>
      <c r="G5654" s="3">
        <v>3.7875000000000006E-2</v>
      </c>
      <c r="H5654" s="3">
        <v>4.5450000000000004E-2</v>
      </c>
      <c r="I5654" s="3">
        <v>5.3025000000000003E-2</v>
      </c>
      <c r="J5654" s="3">
        <v>6.0600000000000001E-2</v>
      </c>
      <c r="K5654" s="3">
        <v>6.8174999999999999E-2</v>
      </c>
      <c r="L5654" s="3">
        <v>7.5750000000000012E-2</v>
      </c>
    </row>
    <row r="5655" spans="1:12" ht="12.75">
      <c r="A5655" s="10">
        <f t="shared" si="153"/>
        <v>38147</v>
      </c>
      <c r="B5655" s="49" t="s">
        <v>3956</v>
      </c>
      <c r="C5655" s="3">
        <v>6.7499999999999991E-3</v>
      </c>
      <c r="D5655" s="3">
        <v>1.3499999999999998E-2</v>
      </c>
      <c r="E5655" s="3">
        <v>2.0250000000000001E-2</v>
      </c>
      <c r="F5655" s="3">
        <v>2.6999999999999996E-2</v>
      </c>
      <c r="G5655" s="3">
        <v>3.3750000000000002E-2</v>
      </c>
      <c r="H5655" s="3">
        <v>4.0500000000000001E-2</v>
      </c>
      <c r="I5655" s="3">
        <v>4.725E-2</v>
      </c>
      <c r="J5655" s="3">
        <v>5.3999999999999992E-2</v>
      </c>
      <c r="K5655" s="3">
        <v>6.0749999999999998E-2</v>
      </c>
      <c r="L5655" s="3">
        <v>6.7500000000000004E-2</v>
      </c>
    </row>
    <row r="5656" spans="1:12" ht="12.75">
      <c r="A5656" s="10">
        <f t="shared" si="153"/>
        <v>38148</v>
      </c>
      <c r="B5656" s="49" t="s">
        <v>3957</v>
      </c>
      <c r="C5656" s="3">
        <v>4.9593750000000002E-3</v>
      </c>
      <c r="D5656" s="3">
        <v>9.9187500000000005E-3</v>
      </c>
      <c r="E5656" s="3">
        <v>1.4878125000000001E-2</v>
      </c>
      <c r="F5656" s="3">
        <v>1.9837500000000001E-2</v>
      </c>
      <c r="G5656" s="3">
        <v>2.4796875000000003E-2</v>
      </c>
      <c r="H5656" s="3">
        <v>2.9756250000000001E-2</v>
      </c>
      <c r="I5656" s="3">
        <v>3.4715625E-2</v>
      </c>
      <c r="J5656" s="3">
        <v>3.9675000000000002E-2</v>
      </c>
      <c r="K5656" s="3">
        <v>4.4634375000000004E-2</v>
      </c>
      <c r="L5656" s="3">
        <v>4.9593750000000006E-2</v>
      </c>
    </row>
    <row r="5657" spans="1:12" ht="12.75">
      <c r="A5657" s="10">
        <f t="shared" si="153"/>
        <v>38149</v>
      </c>
      <c r="B5657" s="66" t="s">
        <v>3958</v>
      </c>
      <c r="C5657" s="3">
        <v>2.8040625E-2</v>
      </c>
      <c r="D5657" s="3">
        <v>5.6081249999999999E-2</v>
      </c>
      <c r="E5657" s="3">
        <v>8.4121874999999999E-2</v>
      </c>
      <c r="F5657" s="3">
        <v>0.1121625</v>
      </c>
      <c r="G5657" s="3">
        <v>0.14020312500000001</v>
      </c>
      <c r="H5657" s="3">
        <v>0.16824375</v>
      </c>
      <c r="I5657" s="3">
        <v>0.19628437500000001</v>
      </c>
      <c r="J5657" s="3">
        <v>0.224325</v>
      </c>
      <c r="K5657" s="3">
        <v>0.25236562499999998</v>
      </c>
      <c r="L5657" s="3">
        <v>0.28040625000000002</v>
      </c>
    </row>
    <row r="5658" spans="1:12" ht="12.75">
      <c r="A5658" s="10">
        <f t="shared" si="153"/>
        <v>38150</v>
      </c>
      <c r="B5658" s="66" t="s">
        <v>3014</v>
      </c>
      <c r="C5658" s="3">
        <v>0.14109374999999999</v>
      </c>
      <c r="D5658" s="3">
        <v>0.28218749999999998</v>
      </c>
      <c r="E5658" s="3">
        <v>0.42328124999999994</v>
      </c>
      <c r="F5658" s="3">
        <v>0.56437499999999996</v>
      </c>
      <c r="G5658" s="3">
        <v>0.70546875000000009</v>
      </c>
      <c r="H5658" s="3">
        <v>0.84656249999999988</v>
      </c>
      <c r="I5658" s="3">
        <v>0.98765625000000001</v>
      </c>
      <c r="J5658" s="3">
        <v>1.1287499999999999</v>
      </c>
      <c r="K5658" s="3">
        <v>1.2698437499999999</v>
      </c>
      <c r="L5658" s="3">
        <v>1.4109375000000002</v>
      </c>
    </row>
    <row r="5659" spans="1:12" ht="12.75">
      <c r="A5659" s="10">
        <f t="shared" si="153"/>
        <v>38151</v>
      </c>
      <c r="B5659" s="66" t="s">
        <v>3959</v>
      </c>
      <c r="C5659" s="3">
        <v>1.9809374999999997E-2</v>
      </c>
      <c r="D5659" s="3">
        <v>3.9618749999999994E-2</v>
      </c>
      <c r="E5659" s="3">
        <v>5.9428124999999998E-2</v>
      </c>
      <c r="F5659" s="3">
        <v>7.9237499999999988E-2</v>
      </c>
      <c r="G5659" s="3">
        <v>9.9046875000000006E-2</v>
      </c>
      <c r="H5659" s="3">
        <v>0.11885625</v>
      </c>
      <c r="I5659" s="3">
        <v>0.13866562500000001</v>
      </c>
      <c r="J5659" s="3">
        <v>0.15847499999999998</v>
      </c>
      <c r="K5659" s="3">
        <v>0.17828437499999999</v>
      </c>
      <c r="L5659" s="3">
        <v>0.19809375000000001</v>
      </c>
    </row>
    <row r="5660" spans="1:12" ht="12.75">
      <c r="A5660" s="10">
        <f t="shared" si="153"/>
        <v>38152</v>
      </c>
      <c r="B5660" s="66" t="s">
        <v>3960</v>
      </c>
      <c r="C5660" s="3">
        <v>6.1715624999999996E-2</v>
      </c>
      <c r="D5660" s="3">
        <v>0.12343124999999999</v>
      </c>
      <c r="E5660" s="3">
        <v>0.18514687500000002</v>
      </c>
      <c r="F5660" s="3">
        <v>0.24686249999999998</v>
      </c>
      <c r="G5660" s="3">
        <v>0.30857812500000004</v>
      </c>
      <c r="H5660" s="3">
        <v>0.37029375000000003</v>
      </c>
      <c r="I5660" s="3">
        <v>0.43200937500000003</v>
      </c>
      <c r="J5660" s="3">
        <v>0.49372499999999997</v>
      </c>
      <c r="K5660" s="3">
        <v>0.55544062499999991</v>
      </c>
      <c r="L5660" s="3">
        <v>0.61715625000000007</v>
      </c>
    </row>
    <row r="5661" spans="1:12" ht="12.75">
      <c r="A5661" s="10">
        <f t="shared" ref="A5661:A5724" si="154">A5660+1</f>
        <v>38153</v>
      </c>
      <c r="B5661" s="66" t="s">
        <v>3961</v>
      </c>
      <c r="C5661" s="3">
        <v>1.3809374999999999E-2</v>
      </c>
      <c r="D5661" s="3">
        <v>2.7618749999999997E-2</v>
      </c>
      <c r="E5661" s="3">
        <v>4.1428125000000003E-2</v>
      </c>
      <c r="F5661" s="3">
        <v>5.5237499999999995E-2</v>
      </c>
      <c r="G5661" s="3">
        <v>6.9046875000000008E-2</v>
      </c>
      <c r="H5661" s="3">
        <v>8.2856250000000006E-2</v>
      </c>
      <c r="I5661" s="3">
        <v>9.6665624999999991E-2</v>
      </c>
      <c r="J5661" s="3">
        <v>0.11047499999999999</v>
      </c>
      <c r="K5661" s="3">
        <v>0.124284375</v>
      </c>
      <c r="L5661" s="3">
        <v>0.13809375000000002</v>
      </c>
    </row>
    <row r="5662" spans="1:12" ht="12.75">
      <c r="A5662" s="10">
        <f t="shared" si="154"/>
        <v>38154</v>
      </c>
      <c r="B5662" s="66" t="s">
        <v>3962</v>
      </c>
      <c r="C5662" s="3">
        <v>0.137625</v>
      </c>
      <c r="D5662" s="3">
        <v>0.27524999999999999</v>
      </c>
      <c r="E5662" s="3">
        <v>0.41287499999999999</v>
      </c>
      <c r="F5662" s="3">
        <v>0.55049999999999999</v>
      </c>
      <c r="G5662" s="3">
        <v>0.68812499999999999</v>
      </c>
      <c r="H5662" s="3">
        <v>0.82574999999999998</v>
      </c>
      <c r="I5662" s="3">
        <v>0.96337499999999998</v>
      </c>
      <c r="J5662" s="3">
        <v>1.101</v>
      </c>
      <c r="K5662" s="3">
        <v>1.2386249999999999</v>
      </c>
      <c r="L5662" s="3">
        <v>1.37625</v>
      </c>
    </row>
    <row r="5663" spans="1:12" ht="12.75">
      <c r="A5663" s="10">
        <f t="shared" si="154"/>
        <v>38155</v>
      </c>
      <c r="B5663" s="66" t="s">
        <v>3963</v>
      </c>
      <c r="C5663" s="3">
        <v>3.0637499999999998E-2</v>
      </c>
      <c r="D5663" s="3">
        <v>6.1274999999999996E-2</v>
      </c>
      <c r="E5663" s="3">
        <v>9.1912500000000008E-2</v>
      </c>
      <c r="F5663" s="3">
        <v>0.12254999999999999</v>
      </c>
      <c r="G5663" s="3">
        <v>0.15318749999999998</v>
      </c>
      <c r="H5663" s="3">
        <v>0.18382500000000002</v>
      </c>
      <c r="I5663" s="3">
        <v>0.2144625</v>
      </c>
      <c r="J5663" s="3">
        <v>0.24509999999999998</v>
      </c>
      <c r="K5663" s="3">
        <v>0.27573749999999997</v>
      </c>
      <c r="L5663" s="3">
        <v>0.30637499999999995</v>
      </c>
    </row>
    <row r="5664" spans="1:12" ht="12.75">
      <c r="A5664" s="10">
        <f t="shared" si="154"/>
        <v>38156</v>
      </c>
      <c r="B5664" s="66" t="s">
        <v>3964</v>
      </c>
      <c r="C5664" s="3">
        <v>7.3593749999999996E-3</v>
      </c>
      <c r="D5664" s="3">
        <v>1.4718749999999999E-2</v>
      </c>
      <c r="E5664" s="3">
        <v>2.2078124999999997E-2</v>
      </c>
      <c r="F5664" s="3">
        <v>2.9437499999999998E-2</v>
      </c>
      <c r="G5664" s="3">
        <v>3.6796875E-2</v>
      </c>
      <c r="H5664" s="3">
        <v>4.4156249999999994E-2</v>
      </c>
      <c r="I5664" s="3">
        <v>5.1515624999999995E-2</v>
      </c>
      <c r="J5664" s="3">
        <v>5.8874999999999997E-2</v>
      </c>
      <c r="K5664" s="3">
        <v>6.6234374999999998E-2</v>
      </c>
      <c r="L5664" s="3">
        <v>7.3593749999999999E-2</v>
      </c>
    </row>
    <row r="5665" spans="1:12" ht="25.5">
      <c r="A5665" s="10">
        <f t="shared" si="154"/>
        <v>38157</v>
      </c>
      <c r="B5665" s="66" t="s">
        <v>3965</v>
      </c>
      <c r="C5665" s="3">
        <v>9.3281249999999996E-3</v>
      </c>
      <c r="D5665" s="3">
        <v>1.8656249999999999E-2</v>
      </c>
      <c r="E5665" s="3">
        <v>2.7984374999999999E-2</v>
      </c>
      <c r="F5665" s="3">
        <v>3.7312499999999998E-2</v>
      </c>
      <c r="G5665" s="3">
        <v>4.6640624999999998E-2</v>
      </c>
      <c r="H5665" s="3">
        <v>5.5968749999999998E-2</v>
      </c>
      <c r="I5665" s="3">
        <v>6.5296875000000004E-2</v>
      </c>
      <c r="J5665" s="3">
        <v>7.4624999999999997E-2</v>
      </c>
      <c r="K5665" s="3">
        <v>8.395312499999999E-2</v>
      </c>
      <c r="L5665" s="3">
        <v>9.3281249999999996E-2</v>
      </c>
    </row>
    <row r="5666" spans="1:12" ht="12.75">
      <c r="A5666" s="10">
        <f t="shared" si="154"/>
        <v>38158</v>
      </c>
      <c r="B5666" s="66" t="s">
        <v>3966</v>
      </c>
      <c r="C5666" s="3">
        <v>1.1015624999999999E-2</v>
      </c>
      <c r="D5666" s="3">
        <v>2.2031249999999999E-2</v>
      </c>
      <c r="E5666" s="3">
        <v>3.3046874999999996E-2</v>
      </c>
      <c r="F5666" s="3">
        <v>4.4062499999999998E-2</v>
      </c>
      <c r="G5666" s="3">
        <v>5.5078125000000006E-2</v>
      </c>
      <c r="H5666" s="3">
        <v>6.6093749999999993E-2</v>
      </c>
      <c r="I5666" s="3">
        <v>7.7109375000000008E-2</v>
      </c>
      <c r="J5666" s="3">
        <v>8.8124999999999995E-2</v>
      </c>
      <c r="K5666" s="3">
        <v>9.914062500000001E-2</v>
      </c>
      <c r="L5666" s="3">
        <v>0.11015625000000001</v>
      </c>
    </row>
    <row r="5667" spans="1:12" ht="12.75">
      <c r="A5667" s="10">
        <f t="shared" si="154"/>
        <v>38159</v>
      </c>
      <c r="B5667" s="66" t="s">
        <v>3967</v>
      </c>
      <c r="C5667" s="3">
        <v>3.3656249999999999E-2</v>
      </c>
      <c r="D5667" s="3">
        <v>6.7312499999999997E-2</v>
      </c>
      <c r="E5667" s="3">
        <v>0.10096875</v>
      </c>
      <c r="F5667" s="3">
        <v>0.13462499999999999</v>
      </c>
      <c r="G5667" s="3">
        <v>0.16828124999999999</v>
      </c>
      <c r="H5667" s="3">
        <v>0.20193749999999999</v>
      </c>
      <c r="I5667" s="3">
        <v>0.23559374999999999</v>
      </c>
      <c r="J5667" s="3">
        <v>0.26924999999999999</v>
      </c>
      <c r="K5667" s="3">
        <v>0.30290624999999999</v>
      </c>
      <c r="L5667" s="3">
        <v>0.33656249999999999</v>
      </c>
    </row>
    <row r="5668" spans="1:12" ht="12.75">
      <c r="A5668" s="10">
        <f t="shared" si="154"/>
        <v>38160</v>
      </c>
      <c r="B5668" s="66" t="s">
        <v>3968</v>
      </c>
      <c r="C5668" s="3">
        <v>0.12375</v>
      </c>
      <c r="D5668" s="3">
        <v>0.2475</v>
      </c>
      <c r="E5668" s="3">
        <v>0.37124999999999997</v>
      </c>
      <c r="F5668" s="3">
        <v>0.495</v>
      </c>
      <c r="G5668" s="3">
        <v>0.61874999999999991</v>
      </c>
      <c r="H5668" s="3">
        <v>0.74249999999999994</v>
      </c>
      <c r="I5668" s="3">
        <v>0.86624999999999996</v>
      </c>
      <c r="J5668" s="3">
        <v>0.99</v>
      </c>
      <c r="K5668" s="3">
        <v>1.11375</v>
      </c>
      <c r="L5668" s="3">
        <v>1.2374999999999998</v>
      </c>
    </row>
    <row r="5669" spans="1:12" ht="12.75">
      <c r="A5669" s="10">
        <f t="shared" si="154"/>
        <v>38161</v>
      </c>
      <c r="B5669" s="66" t="s">
        <v>3968</v>
      </c>
      <c r="C5669" s="3">
        <v>0.140625</v>
      </c>
      <c r="D5669" s="3">
        <v>0.28125</v>
      </c>
      <c r="E5669" s="3">
        <v>0.421875</v>
      </c>
      <c r="F5669" s="3">
        <v>0.5625</v>
      </c>
      <c r="G5669" s="3">
        <v>0.703125</v>
      </c>
      <c r="H5669" s="3">
        <v>0.84375</v>
      </c>
      <c r="I5669" s="3">
        <v>0.984375</v>
      </c>
      <c r="J5669" s="3">
        <v>1.125</v>
      </c>
      <c r="K5669" s="3">
        <v>1.265625</v>
      </c>
      <c r="L5669" s="3">
        <v>1.40625</v>
      </c>
    </row>
    <row r="5670" spans="1:12" ht="12.75">
      <c r="A5670" s="10">
        <f t="shared" si="154"/>
        <v>38162</v>
      </c>
      <c r="B5670" s="66" t="s">
        <v>3969</v>
      </c>
      <c r="C5670" s="3">
        <v>1.3846875E-2</v>
      </c>
      <c r="D5670" s="3">
        <v>2.769375E-2</v>
      </c>
      <c r="E5670" s="3">
        <v>4.1540624999999998E-2</v>
      </c>
      <c r="F5670" s="3">
        <v>5.5387499999999999E-2</v>
      </c>
      <c r="G5670" s="3">
        <v>6.9234375000000001E-2</v>
      </c>
      <c r="H5670" s="3">
        <v>8.3081249999999995E-2</v>
      </c>
      <c r="I5670" s="3">
        <v>9.6928125000000004E-2</v>
      </c>
      <c r="J5670" s="3">
        <v>0.110775</v>
      </c>
      <c r="K5670" s="3">
        <v>0.12462187499999999</v>
      </c>
      <c r="L5670" s="3">
        <v>0.13846875</v>
      </c>
    </row>
    <row r="5671" spans="1:12" ht="12.75">
      <c r="A5671" s="10">
        <f t="shared" si="154"/>
        <v>38163</v>
      </c>
      <c r="B5671" s="66" t="s">
        <v>3970</v>
      </c>
      <c r="C5671" s="3">
        <v>9.2343749999999995E-3</v>
      </c>
      <c r="D5671" s="3">
        <v>1.8468749999999999E-2</v>
      </c>
      <c r="E5671" s="3">
        <v>2.7703124999999999E-2</v>
      </c>
      <c r="F5671" s="3">
        <v>3.6937499999999998E-2</v>
      </c>
      <c r="G5671" s="3">
        <v>4.6171875000000001E-2</v>
      </c>
      <c r="H5671" s="3">
        <v>5.5406249999999997E-2</v>
      </c>
      <c r="I5671" s="3">
        <v>6.4640625000000007E-2</v>
      </c>
      <c r="J5671" s="3">
        <v>7.3874999999999996E-2</v>
      </c>
      <c r="K5671" s="3">
        <v>8.3109374999999999E-2</v>
      </c>
      <c r="L5671" s="3">
        <v>9.2343750000000002E-2</v>
      </c>
    </row>
    <row r="5672" spans="1:12" ht="12.75">
      <c r="A5672" s="10">
        <f t="shared" si="154"/>
        <v>38164</v>
      </c>
      <c r="B5672" s="66" t="s">
        <v>3971</v>
      </c>
      <c r="C5672" s="3">
        <v>1.0415625000000001E-2</v>
      </c>
      <c r="D5672" s="3">
        <v>2.0831250000000003E-2</v>
      </c>
      <c r="E5672" s="3">
        <v>3.1246875E-2</v>
      </c>
      <c r="F5672" s="3">
        <v>4.1662500000000005E-2</v>
      </c>
      <c r="G5672" s="3">
        <v>5.2078125000000003E-2</v>
      </c>
      <c r="H5672" s="3">
        <v>6.2493750000000001E-2</v>
      </c>
      <c r="I5672" s="3">
        <v>7.2909374999999998E-2</v>
      </c>
      <c r="J5672" s="3">
        <v>8.332500000000001E-2</v>
      </c>
      <c r="K5672" s="3">
        <v>9.3740624999999994E-2</v>
      </c>
      <c r="L5672" s="3">
        <v>0.10415625000000001</v>
      </c>
    </row>
    <row r="5673" spans="1:12" ht="12.75">
      <c r="A5673" s="10">
        <f t="shared" si="154"/>
        <v>38165</v>
      </c>
      <c r="B5673" s="66" t="s">
        <v>3972</v>
      </c>
      <c r="C5673" s="3">
        <v>1.9650000000000001E-2</v>
      </c>
      <c r="D5673" s="3">
        <v>3.9300000000000002E-2</v>
      </c>
      <c r="E5673" s="3">
        <v>5.8950000000000002E-2</v>
      </c>
      <c r="F5673" s="3">
        <v>7.8600000000000003E-2</v>
      </c>
      <c r="G5673" s="3">
        <v>9.8250000000000004E-2</v>
      </c>
      <c r="H5673" s="3">
        <v>0.1179</v>
      </c>
      <c r="I5673" s="3">
        <v>0.13755000000000001</v>
      </c>
      <c r="J5673" s="3">
        <v>0.15720000000000001</v>
      </c>
      <c r="K5673" s="3">
        <v>0.17685000000000001</v>
      </c>
      <c r="L5673" s="3">
        <v>0.19650000000000001</v>
      </c>
    </row>
    <row r="5674" spans="1:12" ht="12.75">
      <c r="A5674" s="10">
        <f t="shared" si="154"/>
        <v>38166</v>
      </c>
      <c r="B5674" s="66" t="s">
        <v>3973</v>
      </c>
      <c r="C5674" s="3">
        <v>3.1837500000000005E-2</v>
      </c>
      <c r="D5674" s="3">
        <v>6.3675000000000009E-2</v>
      </c>
      <c r="E5674" s="3">
        <v>9.55125E-2</v>
      </c>
      <c r="F5674" s="3">
        <v>0.12735000000000002</v>
      </c>
      <c r="G5674" s="3">
        <v>0.15918749999999998</v>
      </c>
      <c r="H5674" s="3">
        <v>0.191025</v>
      </c>
      <c r="I5674" s="3">
        <v>0.22286250000000002</v>
      </c>
      <c r="J5674" s="3">
        <v>0.25470000000000004</v>
      </c>
      <c r="K5674" s="3">
        <v>0.2865375</v>
      </c>
      <c r="L5674" s="3">
        <v>0.31837499999999996</v>
      </c>
    </row>
    <row r="5675" spans="1:12" ht="12.75">
      <c r="A5675" s="10">
        <f t="shared" si="154"/>
        <v>38167</v>
      </c>
      <c r="B5675" s="66" t="s">
        <v>3974</v>
      </c>
      <c r="C5675" s="3">
        <v>2.0934374999999998E-2</v>
      </c>
      <c r="D5675" s="3">
        <v>4.1868749999999996E-2</v>
      </c>
      <c r="E5675" s="3">
        <v>6.2803125000000001E-2</v>
      </c>
      <c r="F5675" s="3">
        <v>8.3737499999999992E-2</v>
      </c>
      <c r="G5675" s="3">
        <v>0.104671875</v>
      </c>
      <c r="H5675" s="3">
        <v>0.12560625</v>
      </c>
      <c r="I5675" s="3">
        <v>0.14654062499999998</v>
      </c>
      <c r="J5675" s="3">
        <v>0.16747499999999998</v>
      </c>
      <c r="K5675" s="3">
        <v>0.18840937499999999</v>
      </c>
      <c r="L5675" s="3">
        <v>0.20934375</v>
      </c>
    </row>
    <row r="5676" spans="1:12" ht="12.75">
      <c r="A5676" s="10">
        <f t="shared" si="154"/>
        <v>38168</v>
      </c>
      <c r="B5676" s="66" t="s">
        <v>3975</v>
      </c>
      <c r="C5676" s="3">
        <v>1.7259375E-2</v>
      </c>
      <c r="D5676" s="3">
        <v>3.4518750000000001E-2</v>
      </c>
      <c r="E5676" s="3">
        <v>5.1778125000000001E-2</v>
      </c>
      <c r="F5676" s="3">
        <v>6.9037500000000002E-2</v>
      </c>
      <c r="G5676" s="3">
        <v>8.6296874999999995E-2</v>
      </c>
      <c r="H5676" s="3">
        <v>0.10355625</v>
      </c>
      <c r="I5676" s="3">
        <v>0.120815625</v>
      </c>
      <c r="J5676" s="3">
        <v>0.138075</v>
      </c>
      <c r="K5676" s="3">
        <v>0.155334375</v>
      </c>
      <c r="L5676" s="3">
        <v>0.17259374999999999</v>
      </c>
    </row>
    <row r="5677" spans="1:12" ht="12.75">
      <c r="A5677" s="10">
        <f t="shared" si="154"/>
        <v>38169</v>
      </c>
      <c r="B5677" s="66" t="s">
        <v>3976</v>
      </c>
      <c r="C5677" s="3">
        <v>4.4615624999999999E-2</v>
      </c>
      <c r="D5677" s="3">
        <v>8.9231249999999998E-2</v>
      </c>
      <c r="E5677" s="3">
        <v>0.133846875</v>
      </c>
      <c r="F5677" s="3">
        <v>0.1784625</v>
      </c>
      <c r="G5677" s="3">
        <v>0.22307812500000002</v>
      </c>
      <c r="H5677" s="3">
        <v>0.26769375000000001</v>
      </c>
      <c r="I5677" s="3">
        <v>0.312309375</v>
      </c>
      <c r="J5677" s="3">
        <v>0.35692499999999999</v>
      </c>
      <c r="K5677" s="3">
        <v>0.40154062499999998</v>
      </c>
      <c r="L5677" s="3">
        <v>0.44615625000000003</v>
      </c>
    </row>
    <row r="5678" spans="1:12" ht="12.75">
      <c r="A5678" s="10">
        <f t="shared" si="154"/>
        <v>38170</v>
      </c>
      <c r="B5678" s="66" t="s">
        <v>3977</v>
      </c>
      <c r="C5678" s="3">
        <v>3.1687499999999997E-3</v>
      </c>
      <c r="D5678" s="3">
        <v>6.3374999999999994E-3</v>
      </c>
      <c r="E5678" s="3">
        <v>9.5062500000000008E-3</v>
      </c>
      <c r="F5678" s="3">
        <v>1.2674999999999999E-2</v>
      </c>
      <c r="G5678" s="3">
        <v>1.584375E-2</v>
      </c>
      <c r="H5678" s="3">
        <v>1.9012500000000002E-2</v>
      </c>
      <c r="I5678" s="3">
        <v>2.218125E-2</v>
      </c>
      <c r="J5678" s="3">
        <v>2.5349999999999998E-2</v>
      </c>
      <c r="K5678" s="3">
        <v>2.8518750000000002E-2</v>
      </c>
      <c r="L5678" s="3">
        <v>3.16875E-2</v>
      </c>
    </row>
    <row r="5679" spans="1:12" ht="12.75">
      <c r="A5679" s="10">
        <f t="shared" si="154"/>
        <v>38171</v>
      </c>
      <c r="B5679" s="66" t="s">
        <v>3978</v>
      </c>
      <c r="C5679" s="3">
        <v>1.4925000000000001E-2</v>
      </c>
      <c r="D5679" s="3">
        <v>2.9850000000000002E-2</v>
      </c>
      <c r="E5679" s="3">
        <v>4.4775000000000002E-2</v>
      </c>
      <c r="F5679" s="3">
        <v>5.9700000000000003E-2</v>
      </c>
      <c r="G5679" s="3">
        <v>7.4624999999999997E-2</v>
      </c>
      <c r="H5679" s="3">
        <v>8.9550000000000005E-2</v>
      </c>
      <c r="I5679" s="3">
        <v>0.10447500000000001</v>
      </c>
      <c r="J5679" s="3">
        <v>0.11940000000000001</v>
      </c>
      <c r="K5679" s="3">
        <v>0.134325</v>
      </c>
      <c r="L5679" s="3">
        <v>0.14924999999999999</v>
      </c>
    </row>
    <row r="5680" spans="1:12" ht="12.75">
      <c r="A5680" s="10">
        <f t="shared" si="154"/>
        <v>38172</v>
      </c>
      <c r="B5680" s="66" t="s">
        <v>3979</v>
      </c>
      <c r="C5680" s="3">
        <v>2.484375E-3</v>
      </c>
      <c r="D5680" s="3">
        <v>4.9687500000000001E-3</v>
      </c>
      <c r="E5680" s="3">
        <v>7.4531249999999997E-3</v>
      </c>
      <c r="F5680" s="3">
        <v>9.9375000000000002E-3</v>
      </c>
      <c r="G5680" s="3">
        <v>1.2421875000000001E-2</v>
      </c>
      <c r="H5680" s="3">
        <v>1.4906249999999999E-2</v>
      </c>
      <c r="I5680" s="3">
        <v>1.7390625E-2</v>
      </c>
      <c r="J5680" s="3">
        <v>1.9875E-2</v>
      </c>
      <c r="K5680" s="3">
        <v>2.2359375000000001E-2</v>
      </c>
      <c r="L5680" s="3">
        <v>2.4843750000000001E-2</v>
      </c>
    </row>
    <row r="5681" spans="1:12" ht="12.75">
      <c r="A5681" s="10">
        <f t="shared" si="154"/>
        <v>38173</v>
      </c>
      <c r="B5681" s="66" t="s">
        <v>3980</v>
      </c>
      <c r="C5681" s="3">
        <v>7.4906249999999999E-3</v>
      </c>
      <c r="D5681" s="3">
        <v>1.498125E-2</v>
      </c>
      <c r="E5681" s="3">
        <v>2.2471874999999999E-2</v>
      </c>
      <c r="F5681" s="3">
        <v>2.99625E-2</v>
      </c>
      <c r="G5681" s="3">
        <v>3.7453125000000004E-2</v>
      </c>
      <c r="H5681" s="3">
        <v>4.4943749999999998E-2</v>
      </c>
      <c r="I5681" s="3">
        <v>5.2434375000000005E-2</v>
      </c>
      <c r="J5681" s="3">
        <v>5.9924999999999999E-2</v>
      </c>
      <c r="K5681" s="3">
        <v>6.7415624999999993E-2</v>
      </c>
      <c r="L5681" s="3">
        <v>7.4906250000000008E-2</v>
      </c>
    </row>
    <row r="5682" spans="1:12" ht="12.75">
      <c r="A5682" s="10">
        <f t="shared" si="154"/>
        <v>38174</v>
      </c>
      <c r="B5682" s="66" t="s">
        <v>3981</v>
      </c>
      <c r="C5682" s="3">
        <v>1.4025000000000001E-2</v>
      </c>
      <c r="D5682" s="3">
        <v>2.8050000000000002E-2</v>
      </c>
      <c r="E5682" s="3">
        <v>4.2075000000000001E-2</v>
      </c>
      <c r="F5682" s="3">
        <v>5.6100000000000004E-2</v>
      </c>
      <c r="G5682" s="3">
        <v>7.0124999999999993E-2</v>
      </c>
      <c r="H5682" s="3">
        <v>8.4150000000000003E-2</v>
      </c>
      <c r="I5682" s="3">
        <v>9.8174999999999985E-2</v>
      </c>
      <c r="J5682" s="3">
        <v>0.11220000000000001</v>
      </c>
      <c r="K5682" s="3">
        <v>0.126225</v>
      </c>
      <c r="L5682" s="3">
        <v>0.14024999999999999</v>
      </c>
    </row>
    <row r="5683" spans="1:12" ht="12.75">
      <c r="A5683" s="10">
        <f t="shared" si="154"/>
        <v>38175</v>
      </c>
      <c r="B5683" s="66" t="s">
        <v>3982</v>
      </c>
      <c r="C5683" s="3">
        <v>3.7968749999999999E-3</v>
      </c>
      <c r="D5683" s="3">
        <v>7.5937499999999998E-3</v>
      </c>
      <c r="E5683" s="3">
        <v>1.1390625E-2</v>
      </c>
      <c r="F5683" s="3">
        <v>1.51875E-2</v>
      </c>
      <c r="G5683" s="3">
        <v>1.8984375000000001E-2</v>
      </c>
      <c r="H5683" s="3">
        <v>2.2781249999999999E-2</v>
      </c>
      <c r="I5683" s="3">
        <v>2.6578124999999998E-2</v>
      </c>
      <c r="J5683" s="3">
        <v>3.0374999999999999E-2</v>
      </c>
      <c r="K5683" s="3">
        <v>3.4171874999999997E-2</v>
      </c>
      <c r="L5683" s="3">
        <v>3.7968750000000002E-2</v>
      </c>
    </row>
    <row r="5684" spans="1:12" ht="12.75">
      <c r="A5684" s="10">
        <f t="shared" si="154"/>
        <v>38176</v>
      </c>
      <c r="B5684" s="66" t="s">
        <v>3982</v>
      </c>
      <c r="C5684" s="3">
        <v>2.8124999999999999E-3</v>
      </c>
      <c r="D5684" s="3">
        <v>5.6249999999999998E-3</v>
      </c>
      <c r="E5684" s="3">
        <v>8.4375000000000006E-3</v>
      </c>
      <c r="F5684" s="3">
        <v>1.125E-2</v>
      </c>
      <c r="G5684" s="3">
        <v>1.4062499999999999E-2</v>
      </c>
      <c r="H5684" s="3">
        <v>1.6875000000000001E-2</v>
      </c>
      <c r="I5684" s="3">
        <v>1.96875E-2</v>
      </c>
      <c r="J5684" s="3">
        <v>2.2499999999999999E-2</v>
      </c>
      <c r="K5684" s="3">
        <v>2.5312500000000002E-2</v>
      </c>
      <c r="L5684" s="3">
        <v>2.8124999999999997E-2</v>
      </c>
    </row>
    <row r="5685" spans="1:12" ht="12.75">
      <c r="A5685" s="10">
        <f t="shared" si="154"/>
        <v>38177</v>
      </c>
      <c r="B5685" s="66" t="s">
        <v>3983</v>
      </c>
      <c r="C5685" s="3">
        <v>1.755E-2</v>
      </c>
      <c r="D5685" s="3">
        <v>3.5099999999999999E-2</v>
      </c>
      <c r="E5685" s="3">
        <v>5.2650000000000002E-2</v>
      </c>
      <c r="F5685" s="3">
        <v>7.0199999999999999E-2</v>
      </c>
      <c r="G5685" s="3">
        <v>8.7750000000000009E-2</v>
      </c>
      <c r="H5685" s="3">
        <v>0.1053</v>
      </c>
      <c r="I5685" s="3">
        <v>0.12285</v>
      </c>
      <c r="J5685" s="3">
        <v>0.1404</v>
      </c>
      <c r="K5685" s="3">
        <v>0.15795000000000001</v>
      </c>
      <c r="L5685" s="3">
        <v>0.17550000000000002</v>
      </c>
    </row>
    <row r="5686" spans="1:12" ht="12.75">
      <c r="A5686" s="10">
        <f t="shared" si="154"/>
        <v>38178</v>
      </c>
      <c r="B5686" s="49" t="s">
        <v>3984</v>
      </c>
      <c r="C5686" s="3">
        <v>2.1412500000000001E-2</v>
      </c>
      <c r="D5686" s="3">
        <v>4.2825000000000002E-2</v>
      </c>
      <c r="E5686" s="3">
        <v>6.4237500000000003E-2</v>
      </c>
      <c r="F5686" s="3">
        <v>8.5650000000000004E-2</v>
      </c>
      <c r="G5686" s="3">
        <v>0.10706249999999999</v>
      </c>
      <c r="H5686" s="3">
        <v>0.12847500000000001</v>
      </c>
      <c r="I5686" s="3">
        <v>0.14988750000000001</v>
      </c>
      <c r="J5686" s="3">
        <v>0.17130000000000001</v>
      </c>
      <c r="K5686" s="3">
        <v>0.19271250000000001</v>
      </c>
      <c r="L5686" s="3">
        <v>0.21412499999999998</v>
      </c>
    </row>
    <row r="5687" spans="1:12" ht="12.75">
      <c r="A5687" s="10">
        <f t="shared" si="154"/>
        <v>38179</v>
      </c>
      <c r="B5687" s="66" t="s">
        <v>3985</v>
      </c>
      <c r="C5687" s="3">
        <v>2.4159374999999997E-2</v>
      </c>
      <c r="D5687" s="3">
        <v>4.8318749999999994E-2</v>
      </c>
      <c r="E5687" s="3">
        <v>7.2478125000000004E-2</v>
      </c>
      <c r="F5687" s="3">
        <v>9.6637499999999987E-2</v>
      </c>
      <c r="G5687" s="3">
        <v>0.120796875</v>
      </c>
      <c r="H5687" s="3">
        <v>0.14495625000000001</v>
      </c>
      <c r="I5687" s="3">
        <v>0.16911562499999999</v>
      </c>
      <c r="J5687" s="3">
        <v>0.19327499999999997</v>
      </c>
      <c r="K5687" s="3">
        <v>0.21743437500000001</v>
      </c>
      <c r="L5687" s="3">
        <v>0.24159375</v>
      </c>
    </row>
    <row r="5688" spans="1:12" ht="12.75">
      <c r="A5688" s="10">
        <f t="shared" si="154"/>
        <v>38180</v>
      </c>
      <c r="B5688" s="66" t="s">
        <v>3986</v>
      </c>
      <c r="C5688" s="3">
        <v>3.0093749999999999E-3</v>
      </c>
      <c r="D5688" s="3">
        <v>6.0187499999999998E-3</v>
      </c>
      <c r="E5688" s="3">
        <v>9.0281249999999997E-3</v>
      </c>
      <c r="F5688" s="3">
        <v>1.20375E-2</v>
      </c>
      <c r="G5688" s="3">
        <v>1.5046875000000001E-2</v>
      </c>
      <c r="H5688" s="3">
        <v>1.8056249999999999E-2</v>
      </c>
      <c r="I5688" s="3">
        <v>2.1065625000000001E-2</v>
      </c>
      <c r="J5688" s="3">
        <v>2.4074999999999999E-2</v>
      </c>
      <c r="K5688" s="3">
        <v>2.7084375000000001E-2</v>
      </c>
      <c r="L5688" s="3">
        <v>3.0093750000000002E-2</v>
      </c>
    </row>
    <row r="5689" spans="1:12" ht="12.75">
      <c r="A5689" s="10">
        <f t="shared" si="154"/>
        <v>38181</v>
      </c>
      <c r="B5689" s="66" t="s">
        <v>3859</v>
      </c>
      <c r="C5689" s="3">
        <v>5.2593750000000002E-3</v>
      </c>
      <c r="D5689" s="3">
        <v>1.051875E-2</v>
      </c>
      <c r="E5689" s="3">
        <v>1.5778125E-2</v>
      </c>
      <c r="F5689" s="3">
        <v>2.1037500000000001E-2</v>
      </c>
      <c r="G5689" s="3">
        <v>2.6296875000000004E-2</v>
      </c>
      <c r="H5689" s="3">
        <v>3.1556250000000001E-2</v>
      </c>
      <c r="I5689" s="3">
        <v>3.6815624999999998E-2</v>
      </c>
      <c r="J5689" s="3">
        <v>4.2075000000000001E-2</v>
      </c>
      <c r="K5689" s="3">
        <v>4.7334374999999998E-2</v>
      </c>
      <c r="L5689" s="3">
        <v>5.2593750000000009E-2</v>
      </c>
    </row>
    <row r="5690" spans="1:12" ht="12.75">
      <c r="A5690" s="10">
        <f t="shared" si="154"/>
        <v>38182</v>
      </c>
      <c r="B5690" s="66" t="s">
        <v>3987</v>
      </c>
      <c r="C5690" s="3">
        <v>4.921875E-3</v>
      </c>
      <c r="D5690" s="3">
        <v>9.8437500000000001E-3</v>
      </c>
      <c r="E5690" s="3">
        <v>1.4765625000000001E-2</v>
      </c>
      <c r="F5690" s="3">
        <v>1.96875E-2</v>
      </c>
      <c r="G5690" s="3">
        <v>2.4609375000000003E-2</v>
      </c>
      <c r="H5690" s="3">
        <v>2.9531250000000002E-2</v>
      </c>
      <c r="I5690" s="3">
        <v>3.4453125000000001E-2</v>
      </c>
      <c r="J5690" s="3">
        <v>3.9375E-2</v>
      </c>
      <c r="K5690" s="3">
        <v>4.4296874999999999E-2</v>
      </c>
      <c r="L5690" s="3">
        <v>4.9218750000000006E-2</v>
      </c>
    </row>
    <row r="5691" spans="1:12" ht="12.75">
      <c r="A5691" s="10">
        <f t="shared" si="154"/>
        <v>38183</v>
      </c>
      <c r="B5691" s="66" t="s">
        <v>3988</v>
      </c>
      <c r="C5691" s="3">
        <v>1.4840625E-2</v>
      </c>
      <c r="D5691" s="3">
        <v>2.9681249999999999E-2</v>
      </c>
      <c r="E5691" s="3">
        <v>4.4521875000000002E-2</v>
      </c>
      <c r="F5691" s="3">
        <v>5.9362499999999999E-2</v>
      </c>
      <c r="G5691" s="3">
        <v>7.4203124999999995E-2</v>
      </c>
      <c r="H5691" s="3">
        <v>8.9043750000000005E-2</v>
      </c>
      <c r="I5691" s="3">
        <v>0.103884375</v>
      </c>
      <c r="J5691" s="3">
        <v>0.118725</v>
      </c>
      <c r="K5691" s="3">
        <v>0.13356562500000002</v>
      </c>
      <c r="L5691" s="3">
        <v>0.14840624999999999</v>
      </c>
    </row>
    <row r="5692" spans="1:12" ht="12.75">
      <c r="A5692" s="10">
        <f t="shared" si="154"/>
        <v>38184</v>
      </c>
      <c r="B5692" s="66" t="s">
        <v>3989</v>
      </c>
      <c r="C5692" s="3">
        <v>3.0187499999999999E-2</v>
      </c>
      <c r="D5692" s="3">
        <v>6.0374999999999998E-2</v>
      </c>
      <c r="E5692" s="3">
        <v>9.056249999999999E-2</v>
      </c>
      <c r="F5692" s="3">
        <v>0.12075</v>
      </c>
      <c r="G5692" s="3">
        <v>0.1509375</v>
      </c>
      <c r="H5692" s="3">
        <v>0.18112499999999998</v>
      </c>
      <c r="I5692" s="3">
        <v>0.21131250000000001</v>
      </c>
      <c r="J5692" s="3">
        <v>0.24149999999999999</v>
      </c>
      <c r="K5692" s="3">
        <v>0.27168750000000003</v>
      </c>
      <c r="L5692" s="3">
        <v>0.301875</v>
      </c>
    </row>
    <row r="5693" spans="1:12" ht="12.75">
      <c r="A5693" s="10">
        <f t="shared" si="154"/>
        <v>38185</v>
      </c>
      <c r="B5693" s="49" t="s">
        <v>3990</v>
      </c>
      <c r="C5693" s="3">
        <v>2.5228125000000001E-2</v>
      </c>
      <c r="D5693" s="3">
        <v>5.0456250000000001E-2</v>
      </c>
      <c r="E5693" s="3">
        <v>7.5684374999999998E-2</v>
      </c>
      <c r="F5693" s="3">
        <v>0.1009125</v>
      </c>
      <c r="G5693" s="3">
        <v>0.12614062500000001</v>
      </c>
      <c r="H5693" s="3">
        <v>0.15136875</v>
      </c>
      <c r="I5693" s="3">
        <v>0.17659687499999999</v>
      </c>
      <c r="J5693" s="3">
        <v>0.201825</v>
      </c>
      <c r="K5693" s="3">
        <v>0.22705312499999999</v>
      </c>
      <c r="L5693" s="3">
        <v>0.25228125000000001</v>
      </c>
    </row>
    <row r="5694" spans="1:12" ht="12.75">
      <c r="A5694" s="10">
        <f t="shared" si="154"/>
        <v>38186</v>
      </c>
      <c r="B5694" s="66" t="s">
        <v>3991</v>
      </c>
      <c r="C5694" s="3">
        <v>9.2062499999999992E-3</v>
      </c>
      <c r="D5694" s="3">
        <v>1.8412499999999998E-2</v>
      </c>
      <c r="E5694" s="3">
        <v>2.7618749999999997E-2</v>
      </c>
      <c r="F5694" s="3">
        <v>3.6824999999999997E-2</v>
      </c>
      <c r="G5694" s="3">
        <v>4.6031249999999996E-2</v>
      </c>
      <c r="H5694" s="3">
        <v>5.5237499999999995E-2</v>
      </c>
      <c r="I5694" s="3">
        <v>6.4443749999999994E-2</v>
      </c>
      <c r="J5694" s="3">
        <v>7.3649999999999993E-2</v>
      </c>
      <c r="K5694" s="3">
        <v>8.2856250000000006E-2</v>
      </c>
      <c r="L5694" s="3">
        <v>9.2062499999999992E-2</v>
      </c>
    </row>
    <row r="5695" spans="1:12" ht="12.75">
      <c r="A5695" s="10">
        <f t="shared" si="154"/>
        <v>38187</v>
      </c>
      <c r="B5695" s="66" t="s">
        <v>3992</v>
      </c>
      <c r="C5695" s="3">
        <v>1.4259375000000001E-2</v>
      </c>
      <c r="D5695" s="3">
        <v>2.8518750000000002E-2</v>
      </c>
      <c r="E5695" s="3">
        <v>4.2778125E-2</v>
      </c>
      <c r="F5695" s="3">
        <v>5.7037500000000005E-2</v>
      </c>
      <c r="G5695" s="3">
        <v>7.1296874999999996E-2</v>
      </c>
      <c r="H5695" s="3">
        <v>8.555625E-2</v>
      </c>
      <c r="I5695" s="3">
        <v>9.9815624999999991E-2</v>
      </c>
      <c r="J5695" s="3">
        <v>0.11407500000000001</v>
      </c>
      <c r="K5695" s="3">
        <v>0.128334375</v>
      </c>
      <c r="L5695" s="3">
        <v>0.14259374999999999</v>
      </c>
    </row>
    <row r="5696" spans="1:12" ht="12.75">
      <c r="A5696" s="10">
        <f t="shared" si="154"/>
        <v>38188</v>
      </c>
      <c r="B5696" s="66" t="s">
        <v>3993</v>
      </c>
      <c r="C5696" s="3">
        <v>1.2168749999999999E-2</v>
      </c>
      <c r="D5696" s="3">
        <v>2.4337499999999998E-2</v>
      </c>
      <c r="E5696" s="3">
        <v>3.6506250000000004E-2</v>
      </c>
      <c r="F5696" s="3">
        <v>4.8674999999999996E-2</v>
      </c>
      <c r="G5696" s="3">
        <v>6.0843750000000002E-2</v>
      </c>
      <c r="H5696" s="3">
        <v>7.3012500000000008E-2</v>
      </c>
      <c r="I5696" s="3">
        <v>8.518125E-2</v>
      </c>
      <c r="J5696" s="3">
        <v>9.7349999999999992E-2</v>
      </c>
      <c r="K5696" s="3">
        <v>0.10951875</v>
      </c>
      <c r="L5696" s="3">
        <v>0.1216875</v>
      </c>
    </row>
    <row r="5697" spans="1:12" ht="12.75">
      <c r="A5697" s="10">
        <f t="shared" si="154"/>
        <v>38189</v>
      </c>
      <c r="B5697" s="49" t="s">
        <v>3994</v>
      </c>
      <c r="C5697" s="3">
        <v>6.3337499999999991E-2</v>
      </c>
      <c r="D5697" s="3">
        <v>0.12667499999999998</v>
      </c>
      <c r="E5697" s="3">
        <v>0.19001250000000003</v>
      </c>
      <c r="F5697" s="3">
        <v>0.25334999999999996</v>
      </c>
      <c r="G5697" s="3">
        <v>0.31668750000000001</v>
      </c>
      <c r="H5697" s="3">
        <v>0.38002500000000006</v>
      </c>
      <c r="I5697" s="3">
        <v>0.44336249999999999</v>
      </c>
      <c r="J5697" s="3">
        <v>0.50669999999999993</v>
      </c>
      <c r="K5697" s="3">
        <v>0.57003749999999997</v>
      </c>
      <c r="L5697" s="3">
        <v>0.63337500000000002</v>
      </c>
    </row>
    <row r="5698" spans="1:12" ht="12.75">
      <c r="A5698" s="10">
        <f t="shared" si="154"/>
        <v>38190</v>
      </c>
      <c r="B5698" s="66" t="s">
        <v>3995</v>
      </c>
      <c r="C5698" s="3">
        <v>5.6803124999999996E-2</v>
      </c>
      <c r="D5698" s="3">
        <v>0.11360624999999999</v>
      </c>
      <c r="E5698" s="3">
        <v>0.170409375</v>
      </c>
      <c r="F5698" s="3">
        <v>0.22721249999999998</v>
      </c>
      <c r="G5698" s="3">
        <v>0.28401562499999999</v>
      </c>
      <c r="H5698" s="3">
        <v>0.34081875</v>
      </c>
      <c r="I5698" s="3">
        <v>0.39762187500000001</v>
      </c>
      <c r="J5698" s="3">
        <v>0.45442499999999997</v>
      </c>
      <c r="K5698" s="3">
        <v>0.51122812500000003</v>
      </c>
      <c r="L5698" s="3">
        <v>0.56803124999999999</v>
      </c>
    </row>
    <row r="5699" spans="1:12" ht="12.75">
      <c r="A5699" s="10">
        <f t="shared" si="154"/>
        <v>38191</v>
      </c>
      <c r="B5699" s="66" t="s">
        <v>3996</v>
      </c>
      <c r="C5699" s="3">
        <v>5.5640624999999999E-2</v>
      </c>
      <c r="D5699" s="3">
        <v>0.11128125</v>
      </c>
      <c r="E5699" s="3">
        <v>0.166921875</v>
      </c>
      <c r="F5699" s="3">
        <v>0.2225625</v>
      </c>
      <c r="G5699" s="3">
        <v>0.278203125</v>
      </c>
      <c r="H5699" s="3">
        <v>0.33384374999999999</v>
      </c>
      <c r="I5699" s="3">
        <v>0.38948437499999999</v>
      </c>
      <c r="J5699" s="3">
        <v>0.44512499999999999</v>
      </c>
      <c r="K5699" s="3">
        <v>0.50076562499999999</v>
      </c>
      <c r="L5699" s="3">
        <v>0.55640624999999999</v>
      </c>
    </row>
    <row r="5700" spans="1:12" ht="12.75">
      <c r="A5700" s="10">
        <f t="shared" si="154"/>
        <v>38192</v>
      </c>
      <c r="B5700" s="49" t="s">
        <v>3997</v>
      </c>
      <c r="C5700" s="3">
        <v>9.7031249999999999E-3</v>
      </c>
      <c r="D5700" s="3">
        <v>1.940625E-2</v>
      </c>
      <c r="E5700" s="3">
        <v>2.9109375E-2</v>
      </c>
      <c r="F5700" s="3">
        <v>3.88125E-2</v>
      </c>
      <c r="G5700" s="3">
        <v>4.8515624999999993E-2</v>
      </c>
      <c r="H5700" s="3">
        <v>5.821875E-2</v>
      </c>
      <c r="I5700" s="3">
        <v>6.7921875000000007E-2</v>
      </c>
      <c r="J5700" s="3">
        <v>7.7625E-2</v>
      </c>
      <c r="K5700" s="3">
        <v>8.7328125000000006E-2</v>
      </c>
      <c r="L5700" s="3">
        <v>9.7031249999999986E-2</v>
      </c>
    </row>
    <row r="5701" spans="1:12" ht="12.75">
      <c r="A5701" s="10">
        <f t="shared" si="154"/>
        <v>38193</v>
      </c>
      <c r="B5701" s="66" t="s">
        <v>3998</v>
      </c>
      <c r="C5701" s="3">
        <v>6.69375E-3</v>
      </c>
      <c r="D5701" s="3">
        <v>1.33875E-2</v>
      </c>
      <c r="E5701" s="3">
        <v>2.0081250000000002E-2</v>
      </c>
      <c r="F5701" s="3">
        <v>2.6775E-2</v>
      </c>
      <c r="G5701" s="3">
        <v>3.3468749999999999E-2</v>
      </c>
      <c r="H5701" s="3">
        <v>4.0162500000000004E-2</v>
      </c>
      <c r="I5701" s="3">
        <v>4.6856250000000002E-2</v>
      </c>
      <c r="J5701" s="3">
        <v>5.355E-2</v>
      </c>
      <c r="K5701" s="3">
        <v>6.0243749999999999E-2</v>
      </c>
      <c r="L5701" s="3">
        <v>6.6937499999999997E-2</v>
      </c>
    </row>
    <row r="5702" spans="1:12" ht="12.75">
      <c r="A5702" s="10">
        <f t="shared" si="154"/>
        <v>38194</v>
      </c>
      <c r="B5702" s="66" t="s">
        <v>3998</v>
      </c>
      <c r="C5702" s="3">
        <v>2.2265624999999997E-2</v>
      </c>
      <c r="D5702" s="3">
        <v>4.4531249999999994E-2</v>
      </c>
      <c r="E5702" s="3">
        <v>6.6796875000000006E-2</v>
      </c>
      <c r="F5702" s="3">
        <v>8.9062499999999989E-2</v>
      </c>
      <c r="G5702" s="3">
        <v>0.111328125</v>
      </c>
      <c r="H5702" s="3">
        <v>0.13359375000000001</v>
      </c>
      <c r="I5702" s="3">
        <v>0.15585937500000002</v>
      </c>
      <c r="J5702" s="3">
        <v>0.17812499999999998</v>
      </c>
      <c r="K5702" s="3">
        <v>0.20039062500000002</v>
      </c>
      <c r="L5702" s="3">
        <v>0.22265625</v>
      </c>
    </row>
    <row r="5703" spans="1:12" ht="12.75">
      <c r="A5703" s="10">
        <f t="shared" si="154"/>
        <v>38195</v>
      </c>
      <c r="B5703" s="66" t="s">
        <v>3999</v>
      </c>
      <c r="C5703" s="3">
        <v>7.9124999999999994E-3</v>
      </c>
      <c r="D5703" s="3">
        <v>1.5824999999999999E-2</v>
      </c>
      <c r="E5703" s="3">
        <v>2.3737499999999998E-2</v>
      </c>
      <c r="F5703" s="3">
        <v>3.1649999999999998E-2</v>
      </c>
      <c r="G5703" s="3">
        <v>3.95625E-2</v>
      </c>
      <c r="H5703" s="3">
        <v>4.7474999999999996E-2</v>
      </c>
      <c r="I5703" s="3">
        <v>5.5387499999999999E-2</v>
      </c>
      <c r="J5703" s="3">
        <v>6.3299999999999995E-2</v>
      </c>
      <c r="K5703" s="3">
        <v>7.1212500000000012E-2</v>
      </c>
      <c r="L5703" s="3">
        <v>7.9125000000000001E-2</v>
      </c>
    </row>
    <row r="5704" spans="1:12" ht="12.75">
      <c r="A5704" s="10">
        <f t="shared" si="154"/>
        <v>38196</v>
      </c>
      <c r="B5704" s="66" t="s">
        <v>3262</v>
      </c>
      <c r="C5704" s="3">
        <v>0.22725000000000001</v>
      </c>
      <c r="D5704" s="3">
        <v>0.45450000000000002</v>
      </c>
      <c r="E5704" s="3">
        <v>0.68175000000000008</v>
      </c>
      <c r="F5704" s="3">
        <v>0.90900000000000003</v>
      </c>
      <c r="G5704" s="3">
        <v>1.13625</v>
      </c>
      <c r="H5704" s="3">
        <v>1.3635000000000002</v>
      </c>
      <c r="I5704" s="3">
        <v>1.5907499999999999</v>
      </c>
      <c r="J5704" s="3">
        <v>1.8180000000000001</v>
      </c>
      <c r="K5704" s="3">
        <v>2.0452499999999998</v>
      </c>
      <c r="L5704" s="3">
        <v>2.2725</v>
      </c>
    </row>
    <row r="5705" spans="1:12" ht="12.75">
      <c r="A5705" s="10">
        <f t="shared" si="154"/>
        <v>38197</v>
      </c>
      <c r="B5705" s="66" t="s">
        <v>3262</v>
      </c>
      <c r="C5705" s="3">
        <v>0.112059375</v>
      </c>
      <c r="D5705" s="3">
        <v>0.22411875000000001</v>
      </c>
      <c r="E5705" s="3">
        <v>0.33617812499999999</v>
      </c>
      <c r="F5705" s="3">
        <v>0.44823750000000001</v>
      </c>
      <c r="G5705" s="3">
        <v>0.56029687499999992</v>
      </c>
      <c r="H5705" s="3">
        <v>0.67235624999999999</v>
      </c>
      <c r="I5705" s="3">
        <v>0.78441562500000006</v>
      </c>
      <c r="J5705" s="3">
        <v>0.89647500000000002</v>
      </c>
      <c r="K5705" s="3">
        <v>1.008534375</v>
      </c>
      <c r="L5705" s="3">
        <v>1.1205937499999998</v>
      </c>
    </row>
    <row r="5706" spans="1:12" ht="12.75">
      <c r="A5706" s="10">
        <f t="shared" si="154"/>
        <v>38198</v>
      </c>
      <c r="B5706" s="66" t="s">
        <v>3262</v>
      </c>
      <c r="C5706" s="3">
        <v>2.3437500000000003E-3</v>
      </c>
      <c r="D5706" s="3">
        <v>4.6875000000000007E-3</v>
      </c>
      <c r="E5706" s="3">
        <v>7.0312499999999993E-3</v>
      </c>
      <c r="F5706" s="3">
        <v>9.3750000000000014E-3</v>
      </c>
      <c r="G5706" s="3">
        <v>1.171875E-2</v>
      </c>
      <c r="H5706" s="3">
        <v>1.4062499999999999E-2</v>
      </c>
      <c r="I5706" s="3">
        <v>1.6406249999999997E-2</v>
      </c>
      <c r="J5706" s="3">
        <v>1.8750000000000003E-2</v>
      </c>
      <c r="K5706" s="3">
        <v>2.1093750000000001E-2</v>
      </c>
      <c r="L5706" s="3">
        <v>2.34375E-2</v>
      </c>
    </row>
    <row r="5707" spans="1:12" ht="12.75">
      <c r="A5707" s="10">
        <f t="shared" si="154"/>
        <v>38199</v>
      </c>
      <c r="B5707" s="66" t="s">
        <v>4000</v>
      </c>
      <c r="C5707" s="3">
        <v>5.2406249999999996E-3</v>
      </c>
      <c r="D5707" s="3">
        <v>1.0481249999999999E-2</v>
      </c>
      <c r="E5707" s="3">
        <v>1.5721875E-2</v>
      </c>
      <c r="F5707" s="3">
        <v>2.0962499999999998E-2</v>
      </c>
      <c r="G5707" s="3">
        <v>2.6203125000000001E-2</v>
      </c>
      <c r="H5707" s="3">
        <v>3.1443749999999999E-2</v>
      </c>
      <c r="I5707" s="3">
        <v>3.6684374999999998E-2</v>
      </c>
      <c r="J5707" s="3">
        <v>4.1924999999999997E-2</v>
      </c>
      <c r="K5707" s="3">
        <v>4.7165625000000003E-2</v>
      </c>
      <c r="L5707" s="3">
        <v>5.2406250000000001E-2</v>
      </c>
    </row>
    <row r="5708" spans="1:12" ht="12.75">
      <c r="A5708" s="10">
        <f t="shared" si="154"/>
        <v>38200</v>
      </c>
      <c r="B5708" s="66" t="s">
        <v>4000</v>
      </c>
      <c r="C5708" s="3">
        <v>7.8750000000000001E-3</v>
      </c>
      <c r="D5708" s="3">
        <v>1.575E-2</v>
      </c>
      <c r="E5708" s="3">
        <v>2.3625E-2</v>
      </c>
      <c r="F5708" s="3">
        <v>3.15E-2</v>
      </c>
      <c r="G5708" s="3">
        <v>3.9375E-2</v>
      </c>
      <c r="H5708" s="3">
        <v>4.725E-2</v>
      </c>
      <c r="I5708" s="3">
        <v>5.5124999999999993E-2</v>
      </c>
      <c r="J5708" s="3">
        <v>6.3E-2</v>
      </c>
      <c r="K5708" s="3">
        <v>7.0874999999999994E-2</v>
      </c>
      <c r="L5708" s="3">
        <v>7.8750000000000001E-2</v>
      </c>
    </row>
    <row r="5709" spans="1:12" ht="12.75">
      <c r="A5709" s="10">
        <f t="shared" si="154"/>
        <v>38201</v>
      </c>
      <c r="B5709" s="66" t="s">
        <v>4000</v>
      </c>
      <c r="C5709" s="3">
        <v>4.7821875E-2</v>
      </c>
      <c r="D5709" s="3">
        <v>9.564375E-2</v>
      </c>
      <c r="E5709" s="3">
        <v>0.14346562499999999</v>
      </c>
      <c r="F5709" s="3">
        <v>0.1912875</v>
      </c>
      <c r="G5709" s="3">
        <v>0.23910937500000001</v>
      </c>
      <c r="H5709" s="3">
        <v>0.28693124999999997</v>
      </c>
      <c r="I5709" s="3">
        <v>0.33475312499999998</v>
      </c>
      <c r="J5709" s="3">
        <v>0.382575</v>
      </c>
      <c r="K5709" s="3">
        <v>0.43039687500000001</v>
      </c>
      <c r="L5709" s="3">
        <v>0.47821875000000003</v>
      </c>
    </row>
    <row r="5710" spans="1:12" ht="12.75">
      <c r="A5710" s="10">
        <f t="shared" si="154"/>
        <v>38202</v>
      </c>
      <c r="B5710" s="66" t="s">
        <v>4001</v>
      </c>
      <c r="C5710" s="3">
        <v>7.8656250000000011E-3</v>
      </c>
      <c r="D5710" s="3">
        <v>1.5731250000000002E-2</v>
      </c>
      <c r="E5710" s="3">
        <v>2.3596874999999996E-2</v>
      </c>
      <c r="F5710" s="3">
        <v>3.1462500000000004E-2</v>
      </c>
      <c r="G5710" s="3">
        <v>3.9328124999999999E-2</v>
      </c>
      <c r="H5710" s="3">
        <v>4.7193749999999993E-2</v>
      </c>
      <c r="I5710" s="3">
        <v>5.5059375000000008E-2</v>
      </c>
      <c r="J5710" s="3">
        <v>6.2925000000000009E-2</v>
      </c>
      <c r="K5710" s="3">
        <v>7.0790624999999996E-2</v>
      </c>
      <c r="L5710" s="3">
        <v>7.8656249999999997E-2</v>
      </c>
    </row>
    <row r="5711" spans="1:12" ht="12.75">
      <c r="A5711" s="10">
        <f t="shared" si="154"/>
        <v>38203</v>
      </c>
      <c r="B5711" s="66" t="s">
        <v>4002</v>
      </c>
      <c r="C5711" s="3">
        <v>0.11699999999999999</v>
      </c>
      <c r="D5711" s="3">
        <v>0.23399999999999999</v>
      </c>
      <c r="E5711" s="3">
        <v>0.35100000000000003</v>
      </c>
      <c r="F5711" s="3">
        <v>0.46799999999999997</v>
      </c>
      <c r="G5711" s="3">
        <v>0.58499999999999996</v>
      </c>
      <c r="H5711" s="3">
        <v>0.70200000000000007</v>
      </c>
      <c r="I5711" s="3">
        <v>0.81900000000000006</v>
      </c>
      <c r="J5711" s="3">
        <v>0.93599999999999994</v>
      </c>
      <c r="K5711" s="3">
        <v>1.0529999999999999</v>
      </c>
      <c r="L5711" s="3">
        <v>1.17</v>
      </c>
    </row>
    <row r="5712" spans="1:12" ht="12.75">
      <c r="A5712" s="10">
        <f t="shared" si="154"/>
        <v>38204</v>
      </c>
      <c r="B5712" s="66" t="s">
        <v>4003</v>
      </c>
      <c r="C5712" s="3">
        <v>1.0865625E-2</v>
      </c>
      <c r="D5712" s="3">
        <v>2.1731250000000001E-2</v>
      </c>
      <c r="E5712" s="3">
        <v>3.2596874999999997E-2</v>
      </c>
      <c r="F5712" s="3">
        <v>4.3462500000000001E-2</v>
      </c>
      <c r="G5712" s="3">
        <v>5.4328125000000005E-2</v>
      </c>
      <c r="H5712" s="3">
        <v>6.5193749999999995E-2</v>
      </c>
      <c r="I5712" s="3">
        <v>7.6059374999999999E-2</v>
      </c>
      <c r="J5712" s="3">
        <v>8.6925000000000002E-2</v>
      </c>
      <c r="K5712" s="3">
        <v>9.7790624999999992E-2</v>
      </c>
      <c r="L5712" s="3">
        <v>0.10865625000000001</v>
      </c>
    </row>
    <row r="5713" spans="1:12" ht="12.75">
      <c r="A5713" s="10">
        <f t="shared" si="154"/>
        <v>38205</v>
      </c>
      <c r="B5713" s="66" t="s">
        <v>4004</v>
      </c>
      <c r="C5713" s="3">
        <v>8.3250000000000005E-2</v>
      </c>
      <c r="D5713" s="3">
        <v>0.16650000000000001</v>
      </c>
      <c r="E5713" s="3">
        <v>0.24975000000000003</v>
      </c>
      <c r="F5713" s="3">
        <v>0.33300000000000002</v>
      </c>
      <c r="G5713" s="3">
        <v>0.41625000000000001</v>
      </c>
      <c r="H5713" s="3">
        <v>0.49950000000000006</v>
      </c>
      <c r="I5713" s="3">
        <v>0.58274999999999999</v>
      </c>
      <c r="J5713" s="3">
        <v>0.66600000000000004</v>
      </c>
      <c r="K5713" s="3">
        <v>0.74924999999999997</v>
      </c>
      <c r="L5713" s="3">
        <v>0.83250000000000002</v>
      </c>
    </row>
    <row r="5714" spans="1:12" ht="12.75">
      <c r="A5714" s="10">
        <f t="shared" si="154"/>
        <v>38206</v>
      </c>
      <c r="B5714" s="66" t="s">
        <v>4005</v>
      </c>
      <c r="C5714" s="3">
        <v>6.9478125000000002E-2</v>
      </c>
      <c r="D5714" s="3">
        <v>0.13895625</v>
      </c>
      <c r="E5714" s="3">
        <v>0.20843437500000001</v>
      </c>
      <c r="F5714" s="3">
        <v>0.27791250000000001</v>
      </c>
      <c r="G5714" s="3">
        <v>0.34739062499999995</v>
      </c>
      <c r="H5714" s="3">
        <v>0.41686875000000001</v>
      </c>
      <c r="I5714" s="3">
        <v>0.48634687500000007</v>
      </c>
      <c r="J5714" s="3">
        <v>0.55582500000000001</v>
      </c>
      <c r="K5714" s="3">
        <v>0.62530312500000007</v>
      </c>
      <c r="L5714" s="3">
        <v>0.69478124999999991</v>
      </c>
    </row>
    <row r="5715" spans="1:12" ht="12.75">
      <c r="A5715" s="10">
        <f t="shared" si="154"/>
        <v>38207</v>
      </c>
      <c r="B5715" s="66" t="s">
        <v>4005</v>
      </c>
      <c r="C5715" s="3">
        <v>2.000625E-2</v>
      </c>
      <c r="D5715" s="3">
        <v>4.0012499999999999E-2</v>
      </c>
      <c r="E5715" s="3">
        <v>6.0018749999999996E-2</v>
      </c>
      <c r="F5715" s="3">
        <v>8.0024999999999999E-2</v>
      </c>
      <c r="G5715" s="3">
        <v>0.10003124999999999</v>
      </c>
      <c r="H5715" s="3">
        <v>0.12003749999999999</v>
      </c>
      <c r="I5715" s="3">
        <v>0.14004374999999999</v>
      </c>
      <c r="J5715" s="3">
        <v>0.16005</v>
      </c>
      <c r="K5715" s="3">
        <v>0.18005625</v>
      </c>
      <c r="L5715" s="3">
        <v>0.20006249999999998</v>
      </c>
    </row>
    <row r="5716" spans="1:12" ht="12.75">
      <c r="A5716" s="10">
        <f t="shared" si="154"/>
        <v>38208</v>
      </c>
      <c r="B5716" s="66" t="s">
        <v>4005</v>
      </c>
      <c r="C5716" s="3">
        <v>6.1593749999999999E-3</v>
      </c>
      <c r="D5716" s="3">
        <v>1.231875E-2</v>
      </c>
      <c r="E5716" s="3">
        <v>1.8478124999999998E-2</v>
      </c>
      <c r="F5716" s="3">
        <v>2.46375E-2</v>
      </c>
      <c r="G5716" s="3">
        <v>3.0796875000000001E-2</v>
      </c>
      <c r="H5716" s="3">
        <v>3.6956249999999996E-2</v>
      </c>
      <c r="I5716" s="3">
        <v>4.3115624999999998E-2</v>
      </c>
      <c r="J5716" s="3">
        <v>4.9274999999999999E-2</v>
      </c>
      <c r="K5716" s="3">
        <v>5.5434375000000008E-2</v>
      </c>
      <c r="L5716" s="3">
        <v>6.1593750000000003E-2</v>
      </c>
    </row>
    <row r="5717" spans="1:12" ht="12.75">
      <c r="A5717" s="10">
        <f t="shared" si="154"/>
        <v>38209</v>
      </c>
      <c r="B5717" s="66" t="s">
        <v>4005</v>
      </c>
      <c r="C5717" s="3">
        <v>3.6225E-2</v>
      </c>
      <c r="D5717" s="3">
        <v>7.2450000000000001E-2</v>
      </c>
      <c r="E5717" s="3">
        <v>0.10867499999999999</v>
      </c>
      <c r="F5717" s="3">
        <v>0.1449</v>
      </c>
      <c r="G5717" s="3">
        <v>0.18112499999999998</v>
      </c>
      <c r="H5717" s="3">
        <v>0.21734999999999999</v>
      </c>
      <c r="I5717" s="3">
        <v>0.25357499999999999</v>
      </c>
      <c r="J5717" s="3">
        <v>0.2898</v>
      </c>
      <c r="K5717" s="3">
        <v>0.32602500000000001</v>
      </c>
      <c r="L5717" s="3">
        <v>0.36224999999999996</v>
      </c>
    </row>
    <row r="5718" spans="1:12" ht="12.75">
      <c r="A5718" s="10">
        <f t="shared" si="154"/>
        <v>38210</v>
      </c>
      <c r="B5718" s="66" t="s">
        <v>4005</v>
      </c>
      <c r="C5718" s="3">
        <v>2.6775E-2</v>
      </c>
      <c r="D5718" s="3">
        <v>5.355E-2</v>
      </c>
      <c r="E5718" s="3">
        <v>8.0325000000000008E-2</v>
      </c>
      <c r="F5718" s="3">
        <v>0.1071</v>
      </c>
      <c r="G5718" s="3">
        <v>0.13387499999999999</v>
      </c>
      <c r="H5718" s="3">
        <v>0.16065000000000002</v>
      </c>
      <c r="I5718" s="3">
        <v>0.18742500000000001</v>
      </c>
      <c r="J5718" s="3">
        <v>0.2142</v>
      </c>
      <c r="K5718" s="3">
        <v>0.24097499999999999</v>
      </c>
      <c r="L5718" s="3">
        <v>0.26774999999999999</v>
      </c>
    </row>
    <row r="5719" spans="1:12" ht="12.75">
      <c r="A5719" s="10">
        <f t="shared" si="154"/>
        <v>38211</v>
      </c>
      <c r="B5719" s="66" t="s">
        <v>4005</v>
      </c>
      <c r="C5719" s="3">
        <v>4.2956250000000001E-2</v>
      </c>
      <c r="D5719" s="3">
        <v>8.5912500000000003E-2</v>
      </c>
      <c r="E5719" s="3">
        <v>0.12886875</v>
      </c>
      <c r="F5719" s="3">
        <v>0.17182500000000001</v>
      </c>
      <c r="G5719" s="3">
        <v>0.21478124999999998</v>
      </c>
      <c r="H5719" s="3">
        <v>0.25773750000000001</v>
      </c>
      <c r="I5719" s="3">
        <v>0.30069374999999998</v>
      </c>
      <c r="J5719" s="3">
        <v>0.34365000000000001</v>
      </c>
      <c r="K5719" s="3">
        <v>0.38660625000000004</v>
      </c>
      <c r="L5719" s="3">
        <v>0.42956249999999996</v>
      </c>
    </row>
    <row r="5720" spans="1:12" ht="12.75">
      <c r="A5720" s="10">
        <f t="shared" si="154"/>
        <v>38212</v>
      </c>
      <c r="B5720" s="66" t="s">
        <v>4006</v>
      </c>
      <c r="C5720" s="3">
        <v>3.7218749999999999E-3</v>
      </c>
      <c r="D5720" s="3">
        <v>7.4437499999999998E-3</v>
      </c>
      <c r="E5720" s="3">
        <v>1.1165625E-2</v>
      </c>
      <c r="F5720" s="3">
        <v>1.48875E-2</v>
      </c>
      <c r="G5720" s="3">
        <v>1.8609375000000001E-2</v>
      </c>
      <c r="H5720" s="3">
        <v>2.233125E-2</v>
      </c>
      <c r="I5720" s="3">
        <v>2.6053124999999996E-2</v>
      </c>
      <c r="J5720" s="3">
        <v>2.9774999999999999E-2</v>
      </c>
      <c r="K5720" s="3">
        <v>3.3496875000000002E-2</v>
      </c>
      <c r="L5720" s="3">
        <v>3.7218750000000002E-2</v>
      </c>
    </row>
    <row r="5721" spans="1:12" ht="12.75">
      <c r="A5721" s="10">
        <f t="shared" si="154"/>
        <v>38213</v>
      </c>
      <c r="B5721" s="66" t="s">
        <v>4007</v>
      </c>
      <c r="C5721" s="3">
        <v>7.8562500000000004E-3</v>
      </c>
      <c r="D5721" s="3">
        <v>1.5712500000000001E-2</v>
      </c>
      <c r="E5721" s="3">
        <v>2.3568749999999999E-2</v>
      </c>
      <c r="F5721" s="3">
        <v>3.1425000000000002E-2</v>
      </c>
      <c r="G5721" s="3">
        <v>3.9281249999999997E-2</v>
      </c>
      <c r="H5721" s="3">
        <v>4.7137499999999999E-2</v>
      </c>
      <c r="I5721" s="3">
        <v>5.4993750000000001E-2</v>
      </c>
      <c r="J5721" s="3">
        <v>6.2850000000000003E-2</v>
      </c>
      <c r="K5721" s="3">
        <v>7.0706249999999998E-2</v>
      </c>
      <c r="L5721" s="3">
        <v>7.8562499999999993E-2</v>
      </c>
    </row>
    <row r="5722" spans="1:12" ht="12.75">
      <c r="A5722" s="10">
        <f t="shared" si="154"/>
        <v>38214</v>
      </c>
      <c r="B5722" s="66" t="s">
        <v>4008</v>
      </c>
      <c r="C5722" s="3">
        <v>0.19012499999999999</v>
      </c>
      <c r="D5722" s="3">
        <v>0.38024999999999998</v>
      </c>
      <c r="E5722" s="3">
        <v>0.57037499999999997</v>
      </c>
      <c r="F5722" s="3">
        <v>0.76049999999999995</v>
      </c>
      <c r="G5722" s="3">
        <v>0.95062500000000005</v>
      </c>
      <c r="H5722" s="3">
        <v>1.1407499999999999</v>
      </c>
      <c r="I5722" s="3">
        <v>1.330875</v>
      </c>
      <c r="J5722" s="3">
        <v>1.5209999999999999</v>
      </c>
      <c r="K5722" s="3">
        <v>1.711125</v>
      </c>
      <c r="L5722" s="3">
        <v>1.9012500000000001</v>
      </c>
    </row>
    <row r="5723" spans="1:12" ht="12.75">
      <c r="A5723" s="10">
        <f t="shared" si="154"/>
        <v>38215</v>
      </c>
      <c r="B5723" s="66" t="s">
        <v>4008</v>
      </c>
      <c r="C5723" s="3">
        <v>5.5781249999999998E-3</v>
      </c>
      <c r="D5723" s="3">
        <v>1.115625E-2</v>
      </c>
      <c r="E5723" s="3">
        <v>1.6734374999999999E-2</v>
      </c>
      <c r="F5723" s="3">
        <v>2.2312499999999999E-2</v>
      </c>
      <c r="G5723" s="3">
        <v>2.7890624999999999E-2</v>
      </c>
      <c r="H5723" s="3">
        <v>3.3468749999999999E-2</v>
      </c>
      <c r="I5723" s="3">
        <v>3.9046874999999995E-2</v>
      </c>
      <c r="J5723" s="3">
        <v>4.4624999999999998E-2</v>
      </c>
      <c r="K5723" s="3">
        <v>5.0203125000000001E-2</v>
      </c>
      <c r="L5723" s="3">
        <v>5.5781249999999998E-2</v>
      </c>
    </row>
    <row r="5724" spans="1:12" ht="12.75">
      <c r="A5724" s="10">
        <f t="shared" si="154"/>
        <v>38216</v>
      </c>
      <c r="B5724" s="66" t="s">
        <v>4008</v>
      </c>
      <c r="C5724" s="3">
        <v>2.1515625E-2</v>
      </c>
      <c r="D5724" s="3">
        <v>4.303125E-2</v>
      </c>
      <c r="E5724" s="3">
        <v>6.4546875000000004E-2</v>
      </c>
      <c r="F5724" s="3">
        <v>8.60625E-2</v>
      </c>
      <c r="G5724" s="3">
        <v>0.107578125</v>
      </c>
      <c r="H5724" s="3">
        <v>0.12909375000000001</v>
      </c>
      <c r="I5724" s="3">
        <v>0.15060937499999999</v>
      </c>
      <c r="J5724" s="3">
        <v>0.172125</v>
      </c>
      <c r="K5724" s="3">
        <v>0.19364062500000001</v>
      </c>
      <c r="L5724" s="3">
        <v>0.21515624999999999</v>
      </c>
    </row>
    <row r="5725" spans="1:12" ht="12.75">
      <c r="A5725" s="10">
        <f t="shared" ref="A5725:A5788" si="155">A5724+1</f>
        <v>38217</v>
      </c>
      <c r="B5725" s="66" t="s">
        <v>4008</v>
      </c>
      <c r="C5725" s="3">
        <v>5.7656249999999999E-3</v>
      </c>
      <c r="D5725" s="3">
        <v>1.153125E-2</v>
      </c>
      <c r="E5725" s="3">
        <v>1.7296875E-2</v>
      </c>
      <c r="F5725" s="3">
        <v>2.30625E-2</v>
      </c>
      <c r="G5725" s="3">
        <v>2.8828125E-2</v>
      </c>
      <c r="H5725" s="3">
        <v>3.459375E-2</v>
      </c>
      <c r="I5725" s="3">
        <v>4.0359375000000003E-2</v>
      </c>
      <c r="J5725" s="3">
        <v>4.6124999999999999E-2</v>
      </c>
      <c r="K5725" s="3">
        <v>5.1890624999999996E-2</v>
      </c>
      <c r="L5725" s="3">
        <v>5.7656249999999999E-2</v>
      </c>
    </row>
    <row r="5726" spans="1:12" ht="12.75">
      <c r="A5726" s="10">
        <f t="shared" si="155"/>
        <v>38218</v>
      </c>
      <c r="B5726" s="66" t="s">
        <v>4009</v>
      </c>
      <c r="C5726" s="3">
        <v>3.5606250000000006E-2</v>
      </c>
      <c r="D5726" s="3">
        <v>7.1212500000000012E-2</v>
      </c>
      <c r="E5726" s="3">
        <v>0.10681874999999999</v>
      </c>
      <c r="F5726" s="3">
        <v>0.14242500000000002</v>
      </c>
      <c r="G5726" s="3">
        <v>0.17803125</v>
      </c>
      <c r="H5726" s="3">
        <v>0.21363749999999998</v>
      </c>
      <c r="I5726" s="3">
        <v>0.24924374999999999</v>
      </c>
      <c r="J5726" s="3">
        <v>0.28485000000000005</v>
      </c>
      <c r="K5726" s="3">
        <v>0.32045625</v>
      </c>
      <c r="L5726" s="3">
        <v>0.3560625</v>
      </c>
    </row>
    <row r="5727" spans="1:12" ht="12.75">
      <c r="A5727" s="10">
        <f t="shared" si="155"/>
        <v>38219</v>
      </c>
      <c r="B5727" s="66" t="s">
        <v>4010</v>
      </c>
      <c r="C5727" s="3">
        <v>1.7531249999999998E-2</v>
      </c>
      <c r="D5727" s="3">
        <v>3.5062499999999996E-2</v>
      </c>
      <c r="E5727" s="3">
        <v>5.2593750000000009E-2</v>
      </c>
      <c r="F5727" s="3">
        <v>7.0124999999999993E-2</v>
      </c>
      <c r="G5727" s="3">
        <v>8.7656250000000005E-2</v>
      </c>
      <c r="H5727" s="3">
        <v>0.10518750000000002</v>
      </c>
      <c r="I5727" s="3">
        <v>0.12271874999999999</v>
      </c>
      <c r="J5727" s="3">
        <v>0.14024999999999999</v>
      </c>
      <c r="K5727" s="3">
        <v>0.15778125000000001</v>
      </c>
      <c r="L5727" s="3">
        <v>0.17531250000000001</v>
      </c>
    </row>
    <row r="5728" spans="1:12" ht="12.75">
      <c r="A5728" s="10">
        <f t="shared" si="155"/>
        <v>38220</v>
      </c>
      <c r="B5728" s="66" t="s">
        <v>4011</v>
      </c>
      <c r="C5728" s="3">
        <v>0.12262500000000001</v>
      </c>
      <c r="D5728" s="3">
        <v>0.24525000000000002</v>
      </c>
      <c r="E5728" s="3">
        <v>0.36787500000000001</v>
      </c>
      <c r="F5728" s="3">
        <v>0.49050000000000005</v>
      </c>
      <c r="G5728" s="3">
        <v>0.61312500000000003</v>
      </c>
      <c r="H5728" s="3">
        <v>0.73575000000000002</v>
      </c>
      <c r="I5728" s="3">
        <v>0.85837500000000011</v>
      </c>
      <c r="J5728" s="3">
        <v>0.98100000000000009</v>
      </c>
      <c r="K5728" s="3">
        <v>1.1036250000000001</v>
      </c>
      <c r="L5728" s="3">
        <v>1.2262500000000001</v>
      </c>
    </row>
    <row r="5729" spans="1:12" ht="12.75">
      <c r="A5729" s="10">
        <f t="shared" si="155"/>
        <v>38221</v>
      </c>
      <c r="B5729" s="67" t="s">
        <v>4012</v>
      </c>
      <c r="C5729" s="3">
        <v>1.8796875000000001E-2</v>
      </c>
      <c r="D5729" s="3">
        <v>3.7593750000000002E-2</v>
      </c>
      <c r="E5729" s="3">
        <v>5.6390625E-2</v>
      </c>
      <c r="F5729" s="3">
        <v>7.5187500000000004E-2</v>
      </c>
      <c r="G5729" s="3">
        <v>9.3984374999999995E-2</v>
      </c>
      <c r="H5729" s="3">
        <v>0.11278125</v>
      </c>
      <c r="I5729" s="3">
        <v>0.13157812499999999</v>
      </c>
      <c r="J5729" s="3">
        <v>0.15037500000000001</v>
      </c>
      <c r="K5729" s="3">
        <v>0.169171875</v>
      </c>
      <c r="L5729" s="3">
        <v>0.18796874999999999</v>
      </c>
    </row>
    <row r="5730" spans="1:12" ht="12.75">
      <c r="A5730" s="10">
        <f t="shared" si="155"/>
        <v>38222</v>
      </c>
      <c r="B5730" s="67" t="s">
        <v>4013</v>
      </c>
      <c r="C5730" s="3">
        <v>2.0437500000000001E-2</v>
      </c>
      <c r="D5730" s="3">
        <v>4.0875000000000002E-2</v>
      </c>
      <c r="E5730" s="3">
        <v>6.1312500000000006E-2</v>
      </c>
      <c r="F5730" s="3">
        <v>8.1750000000000003E-2</v>
      </c>
      <c r="G5730" s="3">
        <v>0.10218750000000001</v>
      </c>
      <c r="H5730" s="3">
        <v>0.12262500000000001</v>
      </c>
      <c r="I5730" s="3">
        <v>0.14306250000000001</v>
      </c>
      <c r="J5730" s="3">
        <v>0.16350000000000001</v>
      </c>
      <c r="K5730" s="3">
        <v>0.1839375</v>
      </c>
      <c r="L5730" s="3">
        <v>0.20437500000000003</v>
      </c>
    </row>
    <row r="5731" spans="1:12" ht="12.75">
      <c r="A5731" s="10">
        <f t="shared" si="155"/>
        <v>38223</v>
      </c>
      <c r="B5731" s="67" t="s">
        <v>4014</v>
      </c>
      <c r="C5731" s="3">
        <v>4.2731249999999998E-2</v>
      </c>
      <c r="D5731" s="3">
        <v>8.5462499999999997E-2</v>
      </c>
      <c r="E5731" s="3">
        <v>0.12819375</v>
      </c>
      <c r="F5731" s="3">
        <v>0.17092499999999999</v>
      </c>
      <c r="G5731" s="3">
        <v>0.21365624999999999</v>
      </c>
      <c r="H5731" s="3">
        <v>0.25638749999999999</v>
      </c>
      <c r="I5731" s="3">
        <v>0.29911874999999999</v>
      </c>
      <c r="J5731" s="3">
        <v>0.34184999999999999</v>
      </c>
      <c r="K5731" s="3">
        <v>0.38458124999999999</v>
      </c>
      <c r="L5731" s="3">
        <v>0.42731249999999998</v>
      </c>
    </row>
    <row r="5732" spans="1:12" ht="12.75">
      <c r="A5732" s="10">
        <f t="shared" si="155"/>
        <v>38224</v>
      </c>
      <c r="B5732" s="67" t="s">
        <v>4015</v>
      </c>
      <c r="C5732" s="3">
        <v>2.0906250000000001E-2</v>
      </c>
      <c r="D5732" s="3">
        <v>4.1812500000000002E-2</v>
      </c>
      <c r="E5732" s="3">
        <v>6.2718750000000004E-2</v>
      </c>
      <c r="F5732" s="3">
        <v>8.3625000000000005E-2</v>
      </c>
      <c r="G5732" s="3">
        <v>0.10453124999999999</v>
      </c>
      <c r="H5732" s="3">
        <v>0.12543750000000001</v>
      </c>
      <c r="I5732" s="3">
        <v>0.14634374999999999</v>
      </c>
      <c r="J5732" s="3">
        <v>0.16725000000000001</v>
      </c>
      <c r="K5732" s="3">
        <v>0.18815625000000002</v>
      </c>
      <c r="L5732" s="3">
        <v>0.20906249999999998</v>
      </c>
    </row>
    <row r="5733" spans="1:12" ht="38.25">
      <c r="A5733" s="10">
        <f t="shared" si="155"/>
        <v>38225</v>
      </c>
      <c r="B5733" s="65" t="s">
        <v>4016</v>
      </c>
      <c r="C5733" s="3">
        <v>0.21672187500000001</v>
      </c>
      <c r="D5733" s="3">
        <v>0.43344375000000002</v>
      </c>
      <c r="E5733" s="3">
        <v>0.65016562500000008</v>
      </c>
      <c r="F5733" s="3">
        <v>0.86688750000000003</v>
      </c>
      <c r="G5733" s="3">
        <v>1.083609375</v>
      </c>
      <c r="H5733" s="3">
        <v>1.3003312500000002</v>
      </c>
      <c r="I5733" s="3">
        <v>1.5170531249999999</v>
      </c>
      <c r="J5733" s="3">
        <v>1.7337750000000001</v>
      </c>
      <c r="K5733" s="3">
        <v>1.9504968749999998</v>
      </c>
      <c r="L5733" s="3">
        <v>2.16721875</v>
      </c>
    </row>
    <row r="5734" spans="1:12" ht="25.5">
      <c r="A5734" s="10">
        <f t="shared" si="155"/>
        <v>38226</v>
      </c>
      <c r="B5734" s="65" t="s">
        <v>4017</v>
      </c>
      <c r="C5734" s="3">
        <v>0.10138235294117655</v>
      </c>
      <c r="D5734" s="3">
        <v>0.20276470588235251</v>
      </c>
      <c r="E5734" s="3">
        <v>0.30414705882352955</v>
      </c>
      <c r="F5734" s="3">
        <v>0.40552941176470653</v>
      </c>
      <c r="G5734" s="3">
        <v>0.50691176470588206</v>
      </c>
      <c r="H5734" s="3">
        <v>0.6082941176470591</v>
      </c>
      <c r="I5734" s="3">
        <v>0.70967647058823591</v>
      </c>
      <c r="J5734" s="3">
        <v>0.81105882352941161</v>
      </c>
      <c r="K5734" s="3">
        <v>0.91244117647058842</v>
      </c>
      <c r="L5734" s="3">
        <v>1.0138235294117655</v>
      </c>
    </row>
    <row r="5735" spans="1:12" ht="38.25">
      <c r="A5735" s="10">
        <f t="shared" si="155"/>
        <v>38227</v>
      </c>
      <c r="B5735" s="65" t="s">
        <v>4018</v>
      </c>
      <c r="C5735" s="3">
        <v>0.92906250000000001</v>
      </c>
      <c r="D5735" s="3">
        <v>1.858125</v>
      </c>
      <c r="E5735" s="3">
        <v>2.7871874999999999</v>
      </c>
      <c r="F5735" s="3">
        <v>3.7162500000000001</v>
      </c>
      <c r="G5735" s="3">
        <v>4.6453124999999993</v>
      </c>
      <c r="H5735" s="3">
        <v>5.5743749999999999</v>
      </c>
      <c r="I5735" s="3">
        <v>6.5034375000000004</v>
      </c>
      <c r="J5735" s="3">
        <v>7.4325000000000001</v>
      </c>
      <c r="K5735" s="3">
        <v>8.3615624999999998</v>
      </c>
      <c r="L5735" s="3">
        <v>9.2906249999999986</v>
      </c>
    </row>
    <row r="5736" spans="1:12" ht="25.5">
      <c r="A5736" s="10">
        <f t="shared" si="155"/>
        <v>38228</v>
      </c>
      <c r="B5736" s="65" t="s">
        <v>4019</v>
      </c>
      <c r="C5736" s="3">
        <v>1.8441749999999999</v>
      </c>
      <c r="D5736" s="3">
        <v>3.6883499999999998</v>
      </c>
      <c r="E5736" s="3">
        <v>5.5325249999999997</v>
      </c>
      <c r="F5736" s="3">
        <v>7.3766999999999996</v>
      </c>
      <c r="G5736" s="3">
        <v>9.2208749999999995</v>
      </c>
      <c r="H5736" s="3">
        <v>11.065049999999999</v>
      </c>
      <c r="I5736" s="3">
        <v>12.909224999999999</v>
      </c>
      <c r="J5736" s="3">
        <v>14.753399999999999</v>
      </c>
      <c r="K5736" s="3">
        <v>16.597574999999999</v>
      </c>
      <c r="L5736" s="3">
        <v>18.441749999999999</v>
      </c>
    </row>
    <row r="5737" spans="1:12" ht="25.5">
      <c r="A5737" s="10">
        <f t="shared" si="155"/>
        <v>38229</v>
      </c>
      <c r="B5737" s="65" t="s">
        <v>4020</v>
      </c>
      <c r="C5737" s="3">
        <v>9.7940625000000003E-2</v>
      </c>
      <c r="D5737" s="3">
        <v>0.19588125000000001</v>
      </c>
      <c r="E5737" s="3">
        <v>0.29382187500000001</v>
      </c>
      <c r="F5737" s="3">
        <v>0.39176250000000001</v>
      </c>
      <c r="G5737" s="3">
        <v>0.48970312499999996</v>
      </c>
      <c r="H5737" s="3">
        <v>0.58764375000000002</v>
      </c>
      <c r="I5737" s="3">
        <v>0.68558437500000002</v>
      </c>
      <c r="J5737" s="3">
        <v>0.78352500000000003</v>
      </c>
      <c r="K5737" s="3">
        <v>0.88146562500000003</v>
      </c>
      <c r="L5737" s="3">
        <v>0.97940624999999992</v>
      </c>
    </row>
    <row r="5738" spans="1:12" ht="38.25">
      <c r="A5738" s="10">
        <f t="shared" si="155"/>
        <v>38230</v>
      </c>
      <c r="B5738" s="65" t="s">
        <v>4021</v>
      </c>
      <c r="C5738" s="3">
        <v>7.7971874999999996E-2</v>
      </c>
      <c r="D5738" s="3">
        <v>0.15594374999999999</v>
      </c>
      <c r="E5738" s="3">
        <v>0.23391562499999999</v>
      </c>
      <c r="F5738" s="3">
        <v>0.31188749999999998</v>
      </c>
      <c r="G5738" s="3">
        <v>0.38985937500000001</v>
      </c>
      <c r="H5738" s="3">
        <v>0.46783124999999998</v>
      </c>
      <c r="I5738" s="3">
        <v>0.54580312500000006</v>
      </c>
      <c r="J5738" s="3">
        <v>0.62377499999999997</v>
      </c>
      <c r="K5738" s="3">
        <v>0.70174687499999999</v>
      </c>
      <c r="L5738" s="3">
        <v>0.77971875000000002</v>
      </c>
    </row>
    <row r="5739" spans="1:12" ht="38.25">
      <c r="A5739" s="10">
        <f t="shared" si="155"/>
        <v>38231</v>
      </c>
      <c r="B5739" s="65" t="s">
        <v>4022</v>
      </c>
      <c r="C5739" s="3">
        <v>0.21825</v>
      </c>
      <c r="D5739" s="3">
        <v>0.4365</v>
      </c>
      <c r="E5739" s="3">
        <v>0.65474999999999994</v>
      </c>
      <c r="F5739" s="3">
        <v>0.873</v>
      </c>
      <c r="G5739" s="3">
        <v>1.0912500000000001</v>
      </c>
      <c r="H5739" s="3">
        <v>1.3094999999999999</v>
      </c>
      <c r="I5739" s="3">
        <v>1.5277499999999999</v>
      </c>
      <c r="J5739" s="3">
        <v>1.746</v>
      </c>
      <c r="K5739" s="3">
        <v>1.9642500000000003</v>
      </c>
      <c r="L5739" s="3">
        <v>2.1825000000000001</v>
      </c>
    </row>
    <row r="5740" spans="1:12" ht="25.5">
      <c r="A5740" s="10">
        <f t="shared" si="155"/>
        <v>38232</v>
      </c>
      <c r="B5740" s="65" t="s">
        <v>4023</v>
      </c>
      <c r="C5740" s="3">
        <v>0.10659375</v>
      </c>
      <c r="D5740" s="3">
        <v>0.2131875</v>
      </c>
      <c r="E5740" s="3">
        <v>0.31978125000000002</v>
      </c>
      <c r="F5740" s="3">
        <v>0.426375</v>
      </c>
      <c r="G5740" s="3">
        <v>0.53296874999999999</v>
      </c>
      <c r="H5740" s="3">
        <v>0.63956250000000003</v>
      </c>
      <c r="I5740" s="3">
        <v>0.74615624999999997</v>
      </c>
      <c r="J5740" s="3">
        <v>0.85275000000000001</v>
      </c>
      <c r="K5740" s="3">
        <v>0.95934375000000005</v>
      </c>
      <c r="L5740" s="3">
        <v>1.0659375</v>
      </c>
    </row>
    <row r="5741" spans="1:12" ht="25.5">
      <c r="A5741" s="10">
        <f t="shared" si="155"/>
        <v>38233</v>
      </c>
      <c r="B5741" s="65" t="s">
        <v>4024</v>
      </c>
      <c r="C5741" s="3">
        <v>0.40725</v>
      </c>
      <c r="D5741" s="3">
        <v>0.8145</v>
      </c>
      <c r="E5741" s="3">
        <v>1.2217500000000001</v>
      </c>
      <c r="F5741" s="3">
        <v>1.629</v>
      </c>
      <c r="G5741" s="3">
        <v>2.0362499999999999</v>
      </c>
      <c r="H5741" s="3">
        <v>2.4435000000000002</v>
      </c>
      <c r="I5741" s="3">
        <v>2.8507500000000001</v>
      </c>
      <c r="J5741" s="3">
        <v>3.258</v>
      </c>
      <c r="K5741" s="3">
        <v>3.6652499999999995</v>
      </c>
      <c r="L5741" s="3">
        <v>4.0724999999999998</v>
      </c>
    </row>
    <row r="5742" spans="1:12" ht="25.5">
      <c r="A5742" s="10">
        <f t="shared" si="155"/>
        <v>38234</v>
      </c>
      <c r="B5742" s="65" t="s">
        <v>4025</v>
      </c>
      <c r="C5742" s="3">
        <v>0.41579062500000002</v>
      </c>
      <c r="D5742" s="3">
        <v>0.83158125000000005</v>
      </c>
      <c r="E5742" s="3">
        <v>1.247371875</v>
      </c>
      <c r="F5742" s="3">
        <v>1.6631625000000001</v>
      </c>
      <c r="G5742" s="3">
        <v>2.078953125</v>
      </c>
      <c r="H5742" s="3">
        <v>2.49474375</v>
      </c>
      <c r="I5742" s="3">
        <v>2.9105343750000001</v>
      </c>
      <c r="J5742" s="3">
        <v>3.3263250000000002</v>
      </c>
      <c r="K5742" s="3">
        <v>3.7421156250000003</v>
      </c>
      <c r="L5742" s="3">
        <v>4.1579062499999999</v>
      </c>
    </row>
    <row r="5743" spans="1:12" ht="25.5">
      <c r="A5743" s="10">
        <f t="shared" si="155"/>
        <v>38235</v>
      </c>
      <c r="B5743" s="65" t="s">
        <v>4026</v>
      </c>
      <c r="C5743" s="3">
        <v>0.17696249999999999</v>
      </c>
      <c r="D5743" s="3">
        <v>0.35392499999999999</v>
      </c>
      <c r="E5743" s="3">
        <v>0.53088749999999996</v>
      </c>
      <c r="F5743" s="3">
        <v>0.70784999999999998</v>
      </c>
      <c r="G5743" s="3">
        <v>0.8848125</v>
      </c>
      <c r="H5743" s="3">
        <v>1.0617749999999999</v>
      </c>
      <c r="I5743" s="3">
        <v>1.2387375</v>
      </c>
      <c r="J5743" s="3">
        <v>1.4157</v>
      </c>
      <c r="K5743" s="3">
        <v>1.5926624999999999</v>
      </c>
      <c r="L5743" s="3">
        <v>1.769625</v>
      </c>
    </row>
    <row r="5744" spans="1:12" ht="38.25">
      <c r="A5744" s="10">
        <f t="shared" si="155"/>
        <v>38236</v>
      </c>
      <c r="B5744" s="65" t="s">
        <v>4027</v>
      </c>
      <c r="C5744" s="3">
        <v>0.16685625000000001</v>
      </c>
      <c r="D5744" s="3">
        <v>0.33371250000000002</v>
      </c>
      <c r="E5744" s="3">
        <v>0.50056875000000001</v>
      </c>
      <c r="F5744" s="3">
        <v>0.66742500000000005</v>
      </c>
      <c r="G5744" s="3">
        <v>0.83428124999999986</v>
      </c>
      <c r="H5744" s="3">
        <v>1.0011375</v>
      </c>
      <c r="I5744" s="3">
        <v>1.1679937499999999</v>
      </c>
      <c r="J5744" s="3">
        <v>1.3348500000000001</v>
      </c>
      <c r="K5744" s="3">
        <v>1.50170625</v>
      </c>
      <c r="L5744" s="3">
        <v>1.6685624999999997</v>
      </c>
    </row>
    <row r="5745" spans="1:12" ht="51">
      <c r="A5745" s="10">
        <f t="shared" si="155"/>
        <v>38237</v>
      </c>
      <c r="B5745" s="65" t="s">
        <v>4028</v>
      </c>
      <c r="C5745" s="3">
        <v>0.143484375</v>
      </c>
      <c r="D5745" s="3">
        <v>0.28696874999999999</v>
      </c>
      <c r="E5745" s="3">
        <v>0.43045312499999999</v>
      </c>
      <c r="F5745" s="3">
        <v>0.57393749999999999</v>
      </c>
      <c r="G5745" s="3">
        <v>0.71742187499999999</v>
      </c>
      <c r="H5745" s="3">
        <v>0.86090624999999998</v>
      </c>
      <c r="I5745" s="3">
        <v>1.0043906250000001</v>
      </c>
      <c r="J5745" s="3">
        <v>1.147875</v>
      </c>
      <c r="K5745" s="3">
        <v>1.2913593749999999</v>
      </c>
      <c r="L5745" s="3">
        <v>1.43484375</v>
      </c>
    </row>
    <row r="5746" spans="1:12" ht="38.25">
      <c r="A5746" s="10">
        <f t="shared" si="155"/>
        <v>38238</v>
      </c>
      <c r="B5746" s="65" t="s">
        <v>4029</v>
      </c>
      <c r="C5746" s="3">
        <v>0.44850000000000001</v>
      </c>
      <c r="D5746" s="3">
        <v>0.89700000000000002</v>
      </c>
      <c r="E5746" s="3">
        <v>1.3454999999999999</v>
      </c>
      <c r="F5746" s="3">
        <v>1.794</v>
      </c>
      <c r="G5746" s="3">
        <v>2.2425000000000002</v>
      </c>
      <c r="H5746" s="3">
        <v>2.6909999999999998</v>
      </c>
      <c r="I5746" s="3">
        <v>3.1395</v>
      </c>
      <c r="J5746" s="3">
        <v>3.5880000000000001</v>
      </c>
      <c r="K5746" s="3">
        <v>4.0365000000000002</v>
      </c>
      <c r="L5746" s="3">
        <v>4.4850000000000003</v>
      </c>
    </row>
    <row r="5747" spans="1:12" ht="12.75">
      <c r="A5747" s="10">
        <f t="shared" si="155"/>
        <v>38239</v>
      </c>
      <c r="B5747" s="68" t="s">
        <v>4030</v>
      </c>
      <c r="C5747" s="3">
        <v>0.22246875000000002</v>
      </c>
      <c r="D5747" s="3">
        <v>0.44493750000000004</v>
      </c>
      <c r="E5747" s="3">
        <v>0.66740624999999998</v>
      </c>
      <c r="F5747" s="3">
        <v>0.88987500000000008</v>
      </c>
      <c r="G5747" s="3">
        <v>1.11234375</v>
      </c>
      <c r="H5747" s="3">
        <v>1.3348125</v>
      </c>
      <c r="I5747" s="3">
        <v>1.55728125</v>
      </c>
      <c r="J5747" s="3">
        <v>1.7797500000000002</v>
      </c>
      <c r="K5747" s="3">
        <v>2.0022187499999999</v>
      </c>
      <c r="L5747" s="3">
        <v>2.2246874999999999</v>
      </c>
    </row>
    <row r="5748" spans="1:12" ht="12.75">
      <c r="A5748" s="10">
        <f t="shared" si="155"/>
        <v>38240</v>
      </c>
      <c r="B5748" s="69" t="s">
        <v>4031</v>
      </c>
      <c r="C5748" s="3">
        <v>4.4999999999999998E-2</v>
      </c>
      <c r="D5748" s="3">
        <v>0.09</v>
      </c>
      <c r="E5748" s="3">
        <v>0.13500000000000001</v>
      </c>
      <c r="F5748" s="3">
        <v>0.18</v>
      </c>
      <c r="G5748" s="3">
        <v>0.22499999999999998</v>
      </c>
      <c r="H5748" s="3">
        <v>0.27</v>
      </c>
      <c r="I5748" s="3">
        <v>0.315</v>
      </c>
      <c r="J5748" s="3">
        <v>0.36</v>
      </c>
      <c r="K5748" s="3">
        <v>0.40500000000000003</v>
      </c>
      <c r="L5748" s="3">
        <v>0.44999999999999996</v>
      </c>
    </row>
    <row r="5749" spans="1:12" ht="12.75">
      <c r="A5749" s="10">
        <f t="shared" si="155"/>
        <v>38241</v>
      </c>
      <c r="B5749" s="69" t="s">
        <v>4032</v>
      </c>
      <c r="C5749" s="3">
        <v>9.9044117647058866E-2</v>
      </c>
      <c r="D5749" s="3">
        <v>0.19808823529411801</v>
      </c>
      <c r="E5749" s="3">
        <v>0.29713235294117701</v>
      </c>
      <c r="F5749" s="3">
        <v>0.39617647058823602</v>
      </c>
      <c r="G5749" s="3">
        <v>0.49522058823529352</v>
      </c>
      <c r="H5749" s="3">
        <v>0.59426470588235247</v>
      </c>
      <c r="I5749" s="3">
        <v>0.69330882352941159</v>
      </c>
      <c r="J5749" s="3">
        <v>0.79235294117647048</v>
      </c>
      <c r="K5749" s="3">
        <v>0.8913970588235296</v>
      </c>
      <c r="L5749" s="3">
        <v>0.99044117647058849</v>
      </c>
    </row>
    <row r="5750" spans="1:12" ht="38.25">
      <c r="A5750" s="10">
        <f t="shared" si="155"/>
        <v>38242</v>
      </c>
      <c r="B5750" s="65" t="s">
        <v>4033</v>
      </c>
      <c r="C5750" s="3">
        <v>0.17746875000000001</v>
      </c>
      <c r="D5750" s="3">
        <v>0.35493750000000002</v>
      </c>
      <c r="E5750" s="3">
        <v>0.53240624999999997</v>
      </c>
      <c r="F5750" s="3">
        <v>0.70987500000000003</v>
      </c>
      <c r="G5750" s="3">
        <v>0.88734374999999999</v>
      </c>
      <c r="H5750" s="3">
        <v>1.0648124999999999</v>
      </c>
      <c r="I5750" s="3">
        <v>1.24228125</v>
      </c>
      <c r="J5750" s="3">
        <v>1.4197500000000001</v>
      </c>
      <c r="K5750" s="3">
        <v>1.5972187499999999</v>
      </c>
      <c r="L5750" s="3">
        <v>1.7746875</v>
      </c>
    </row>
    <row r="5751" spans="1:12" ht="51">
      <c r="A5751" s="10">
        <f t="shared" si="155"/>
        <v>38243</v>
      </c>
      <c r="B5751" s="65" t="s">
        <v>4034</v>
      </c>
      <c r="C5751" s="3">
        <v>4.9500000000000002E-2</v>
      </c>
      <c r="D5751" s="3">
        <v>9.9000000000000005E-2</v>
      </c>
      <c r="E5751" s="3">
        <v>0.14850000000000002</v>
      </c>
      <c r="F5751" s="3">
        <v>0.19800000000000001</v>
      </c>
      <c r="G5751" s="3">
        <v>0.2475</v>
      </c>
      <c r="H5751" s="3">
        <v>0.29700000000000004</v>
      </c>
      <c r="I5751" s="3">
        <v>0.34650000000000003</v>
      </c>
      <c r="J5751" s="3">
        <v>0.39600000000000002</v>
      </c>
      <c r="K5751" s="3">
        <v>0.44550000000000001</v>
      </c>
      <c r="L5751" s="3">
        <v>0.495</v>
      </c>
    </row>
    <row r="5752" spans="1:12" ht="25.5">
      <c r="A5752" s="10">
        <f t="shared" si="155"/>
        <v>38244</v>
      </c>
      <c r="B5752" s="65" t="s">
        <v>4035</v>
      </c>
      <c r="C5752" s="3">
        <v>0.19528125000000002</v>
      </c>
      <c r="D5752" s="3">
        <v>0.39056250000000003</v>
      </c>
      <c r="E5752" s="3">
        <v>0.58584375</v>
      </c>
      <c r="F5752" s="3">
        <v>0.78112500000000007</v>
      </c>
      <c r="G5752" s="3">
        <v>0.97640624999999992</v>
      </c>
      <c r="H5752" s="3">
        <v>1.1716875</v>
      </c>
      <c r="I5752" s="3">
        <v>1.3669687499999998</v>
      </c>
      <c r="J5752" s="3">
        <v>1.5622500000000001</v>
      </c>
      <c r="K5752" s="3">
        <v>1.75753125</v>
      </c>
      <c r="L5752" s="3">
        <v>1.9528124999999998</v>
      </c>
    </row>
    <row r="5753" spans="1:12" ht="12.75">
      <c r="A5753" s="10">
        <f t="shared" si="155"/>
        <v>38245</v>
      </c>
      <c r="B5753" s="67" t="s">
        <v>4036</v>
      </c>
      <c r="C5753" s="3">
        <v>6.7499999999999991E-3</v>
      </c>
      <c r="D5753" s="3">
        <v>1.3499999999999998E-2</v>
      </c>
      <c r="E5753" s="3">
        <v>2.0250000000000001E-2</v>
      </c>
      <c r="F5753" s="3">
        <v>2.6999999999999996E-2</v>
      </c>
      <c r="G5753" s="3">
        <v>3.3750000000000002E-2</v>
      </c>
      <c r="H5753" s="3">
        <v>4.0500000000000001E-2</v>
      </c>
      <c r="I5753" s="3">
        <v>4.725E-2</v>
      </c>
      <c r="J5753" s="3">
        <v>5.3999999999999992E-2</v>
      </c>
      <c r="K5753" s="3">
        <v>6.0749999999999998E-2</v>
      </c>
      <c r="L5753" s="3">
        <v>6.7500000000000004E-2</v>
      </c>
    </row>
    <row r="5754" spans="1:12" ht="12.75">
      <c r="A5754" s="10">
        <f t="shared" si="155"/>
        <v>38246</v>
      </c>
      <c r="B5754" s="67" t="s">
        <v>4036</v>
      </c>
      <c r="C5754" s="3">
        <v>1.3499999999999998E-2</v>
      </c>
      <c r="D5754" s="3">
        <v>2.6999999999999996E-2</v>
      </c>
      <c r="E5754" s="3">
        <v>4.0500000000000001E-2</v>
      </c>
      <c r="F5754" s="3">
        <v>5.3999999999999992E-2</v>
      </c>
      <c r="G5754" s="3">
        <v>6.7500000000000004E-2</v>
      </c>
      <c r="H5754" s="3">
        <v>8.1000000000000003E-2</v>
      </c>
      <c r="I5754" s="3">
        <v>9.4500000000000001E-2</v>
      </c>
      <c r="J5754" s="3">
        <v>0.10799999999999998</v>
      </c>
      <c r="K5754" s="3">
        <v>0.1215</v>
      </c>
      <c r="L5754" s="3">
        <v>0.13500000000000001</v>
      </c>
    </row>
    <row r="5755" spans="1:12" ht="12.75">
      <c r="A5755" s="10">
        <f t="shared" si="155"/>
        <v>38247</v>
      </c>
      <c r="B5755" s="67" t="s">
        <v>4037</v>
      </c>
      <c r="C5755" s="3">
        <v>8.0156250000000002E-3</v>
      </c>
      <c r="D5755" s="3">
        <v>1.603125E-2</v>
      </c>
      <c r="E5755" s="3">
        <v>2.4046875000000002E-2</v>
      </c>
      <c r="F5755" s="3">
        <v>3.2062500000000001E-2</v>
      </c>
      <c r="G5755" s="3">
        <v>4.0078124999999999E-2</v>
      </c>
      <c r="H5755" s="3">
        <v>4.8093750000000005E-2</v>
      </c>
      <c r="I5755" s="3">
        <v>5.6109375000000003E-2</v>
      </c>
      <c r="J5755" s="3">
        <v>6.4125000000000001E-2</v>
      </c>
      <c r="K5755" s="3">
        <v>7.2140625E-2</v>
      </c>
      <c r="L5755" s="3">
        <v>8.0156249999999998E-2</v>
      </c>
    </row>
    <row r="5756" spans="1:12" ht="12.75">
      <c r="A5756" s="10">
        <f t="shared" si="155"/>
        <v>38248</v>
      </c>
      <c r="B5756" s="67" t="s">
        <v>4038</v>
      </c>
      <c r="C5756" s="3">
        <v>3.0281250000000003E-2</v>
      </c>
      <c r="D5756" s="3">
        <v>6.0562500000000005E-2</v>
      </c>
      <c r="E5756" s="3">
        <v>9.0843750000000001E-2</v>
      </c>
      <c r="F5756" s="3">
        <v>0.12112500000000001</v>
      </c>
      <c r="G5756" s="3">
        <v>0.15140624999999999</v>
      </c>
      <c r="H5756" s="3">
        <v>0.1816875</v>
      </c>
      <c r="I5756" s="3">
        <v>0.21196875000000001</v>
      </c>
      <c r="J5756" s="3">
        <v>0.24225000000000002</v>
      </c>
      <c r="K5756" s="3">
        <v>0.27253125</v>
      </c>
      <c r="L5756" s="3">
        <v>0.30281249999999998</v>
      </c>
    </row>
    <row r="5757" spans="1:12" ht="12.75">
      <c r="A5757" s="10">
        <f t="shared" si="155"/>
        <v>38249</v>
      </c>
      <c r="B5757" s="67" t="s">
        <v>4039</v>
      </c>
      <c r="C5757" s="3">
        <v>0.27075937500000002</v>
      </c>
      <c r="D5757" s="3">
        <v>0.54151875000000005</v>
      </c>
      <c r="E5757" s="3">
        <v>0.81227812500000007</v>
      </c>
      <c r="F5757" s="3">
        <v>1.0830375000000001</v>
      </c>
      <c r="G5757" s="3">
        <v>1.353796875</v>
      </c>
      <c r="H5757" s="3">
        <v>1.6245562500000001</v>
      </c>
      <c r="I5757" s="3">
        <v>1.8953156249999998</v>
      </c>
      <c r="J5757" s="3">
        <v>2.1660750000000002</v>
      </c>
      <c r="K5757" s="3">
        <v>2.4368343750000001</v>
      </c>
      <c r="L5757" s="3">
        <v>2.70759375</v>
      </c>
    </row>
    <row r="5758" spans="1:12" ht="12.75">
      <c r="A5758" s="10">
        <f t="shared" si="155"/>
        <v>38250</v>
      </c>
      <c r="B5758" s="67" t="s">
        <v>4039</v>
      </c>
      <c r="C5758" s="3">
        <v>1.1399531249999999</v>
      </c>
      <c r="D5758" s="3">
        <v>2.2799062499999998</v>
      </c>
      <c r="E5758" s="3">
        <v>3.4198593749999997</v>
      </c>
      <c r="F5758" s="3">
        <v>4.5598124999999996</v>
      </c>
      <c r="G5758" s="3">
        <v>5.6997656249999995</v>
      </c>
      <c r="H5758" s="3">
        <v>6.8397187499999994</v>
      </c>
      <c r="I5758" s="3">
        <v>7.9796718750000002</v>
      </c>
      <c r="J5758" s="3">
        <v>9.1196249999999992</v>
      </c>
      <c r="K5758" s="3">
        <v>10.259578125000001</v>
      </c>
      <c r="L5758" s="3">
        <v>11.399531249999999</v>
      </c>
    </row>
    <row r="5759" spans="1:12" ht="12.75">
      <c r="A5759" s="10">
        <f t="shared" si="155"/>
        <v>38251</v>
      </c>
      <c r="B5759" s="67" t="s">
        <v>4040</v>
      </c>
      <c r="C5759" s="3">
        <v>0.10425000000000001</v>
      </c>
      <c r="D5759" s="3">
        <v>0.20850000000000002</v>
      </c>
      <c r="E5759" s="3">
        <v>0.31274999999999997</v>
      </c>
      <c r="F5759" s="3">
        <v>0.41700000000000004</v>
      </c>
      <c r="G5759" s="3">
        <v>0.52124999999999999</v>
      </c>
      <c r="H5759" s="3">
        <v>0.62549999999999994</v>
      </c>
      <c r="I5759" s="3">
        <v>0.72975000000000001</v>
      </c>
      <c r="J5759" s="3">
        <v>0.83400000000000007</v>
      </c>
      <c r="K5759" s="3">
        <v>0.93824999999999992</v>
      </c>
      <c r="L5759" s="3">
        <v>1.0425</v>
      </c>
    </row>
    <row r="5760" spans="1:12" ht="12.75">
      <c r="A5760" s="10">
        <f t="shared" si="155"/>
        <v>38252</v>
      </c>
      <c r="B5760" s="67" t="s">
        <v>4041</v>
      </c>
      <c r="C5760" s="3">
        <v>4.2187500000000003E-2</v>
      </c>
      <c r="D5760" s="3">
        <v>8.4375000000000006E-2</v>
      </c>
      <c r="E5760" s="3">
        <v>0.12656250000000002</v>
      </c>
      <c r="F5760" s="3">
        <v>0.16875000000000001</v>
      </c>
      <c r="G5760" s="3">
        <v>0.2109375</v>
      </c>
      <c r="H5760" s="3">
        <v>0.25312500000000004</v>
      </c>
      <c r="I5760" s="3">
        <v>0.29531249999999998</v>
      </c>
      <c r="J5760" s="3">
        <v>0.33750000000000002</v>
      </c>
      <c r="K5760" s="3">
        <v>0.37968749999999996</v>
      </c>
      <c r="L5760" s="3">
        <v>0.421875</v>
      </c>
    </row>
    <row r="5761" spans="1:12" ht="25.5">
      <c r="A5761" s="10">
        <f t="shared" si="155"/>
        <v>38253</v>
      </c>
      <c r="B5761" s="67" t="s">
        <v>4042</v>
      </c>
      <c r="C5761" s="3">
        <v>1.0012500000000001E-2</v>
      </c>
      <c r="D5761" s="3">
        <v>2.0025000000000001E-2</v>
      </c>
      <c r="E5761" s="3">
        <v>3.0037500000000002E-2</v>
      </c>
      <c r="F5761" s="3">
        <v>4.0050000000000002E-2</v>
      </c>
      <c r="G5761" s="3">
        <v>5.0062500000000003E-2</v>
      </c>
      <c r="H5761" s="3">
        <v>6.0075000000000003E-2</v>
      </c>
      <c r="I5761" s="3">
        <v>7.0087499999999997E-2</v>
      </c>
      <c r="J5761" s="3">
        <v>8.0100000000000005E-2</v>
      </c>
      <c r="K5761" s="3">
        <v>9.0112500000000012E-2</v>
      </c>
      <c r="L5761" s="3">
        <v>0.10012500000000001</v>
      </c>
    </row>
    <row r="5762" spans="1:12" ht="25.5">
      <c r="A5762" s="10">
        <f t="shared" si="155"/>
        <v>38254</v>
      </c>
      <c r="B5762" s="67" t="s">
        <v>4042</v>
      </c>
      <c r="C5762" s="3">
        <v>2.9793750000000001E-2</v>
      </c>
      <c r="D5762" s="3">
        <v>5.9587500000000002E-2</v>
      </c>
      <c r="E5762" s="3">
        <v>8.9381249999999995E-2</v>
      </c>
      <c r="F5762" s="3">
        <v>0.119175</v>
      </c>
      <c r="G5762" s="3">
        <v>0.14896874999999998</v>
      </c>
      <c r="H5762" s="3">
        <v>0.17876249999999999</v>
      </c>
      <c r="I5762" s="3">
        <v>0.20855625</v>
      </c>
      <c r="J5762" s="3">
        <v>0.23835000000000001</v>
      </c>
      <c r="K5762" s="3">
        <v>0.26814375000000001</v>
      </c>
      <c r="L5762" s="3">
        <v>0.29793749999999997</v>
      </c>
    </row>
    <row r="5763" spans="1:12" ht="25.5">
      <c r="A5763" s="10">
        <f t="shared" si="155"/>
        <v>38255</v>
      </c>
      <c r="B5763" s="67" t="s">
        <v>4042</v>
      </c>
      <c r="C5763" s="3">
        <v>2.5575000000000001E-2</v>
      </c>
      <c r="D5763" s="3">
        <v>5.1150000000000001E-2</v>
      </c>
      <c r="E5763" s="3">
        <v>7.6725000000000002E-2</v>
      </c>
      <c r="F5763" s="3">
        <v>0.1023</v>
      </c>
      <c r="G5763" s="3">
        <v>0.12787500000000002</v>
      </c>
      <c r="H5763" s="3">
        <v>0.15345</v>
      </c>
      <c r="I5763" s="3">
        <v>0.17902499999999999</v>
      </c>
      <c r="J5763" s="3">
        <v>0.2046</v>
      </c>
      <c r="K5763" s="3">
        <v>0.23017500000000002</v>
      </c>
      <c r="L5763" s="3">
        <v>0.25575000000000003</v>
      </c>
    </row>
    <row r="5764" spans="1:12" ht="25.5">
      <c r="A5764" s="10">
        <f t="shared" si="155"/>
        <v>38256</v>
      </c>
      <c r="B5764" s="67" t="s">
        <v>4042</v>
      </c>
      <c r="C5764" s="3">
        <v>5.4159374999999996E-2</v>
      </c>
      <c r="D5764" s="3">
        <v>0.10831874999999999</v>
      </c>
      <c r="E5764" s="3">
        <v>0.162478125</v>
      </c>
      <c r="F5764" s="3">
        <v>0.21663749999999998</v>
      </c>
      <c r="G5764" s="3">
        <v>0.27079687499999999</v>
      </c>
      <c r="H5764" s="3">
        <v>0.32495625</v>
      </c>
      <c r="I5764" s="3">
        <v>0.37911562499999996</v>
      </c>
      <c r="J5764" s="3">
        <v>0.43327499999999997</v>
      </c>
      <c r="K5764" s="3">
        <v>0.48743437499999998</v>
      </c>
      <c r="L5764" s="3">
        <v>0.54159374999999998</v>
      </c>
    </row>
    <row r="5765" spans="1:12" ht="25.5">
      <c r="A5765" s="10">
        <f t="shared" si="155"/>
        <v>38257</v>
      </c>
      <c r="B5765" s="67" t="s">
        <v>4042</v>
      </c>
      <c r="C5765" s="3">
        <v>2.2106250000000001E-2</v>
      </c>
      <c r="D5765" s="3">
        <v>4.4212500000000002E-2</v>
      </c>
      <c r="E5765" s="3">
        <v>6.631875000000001E-2</v>
      </c>
      <c r="F5765" s="3">
        <v>8.8425000000000004E-2</v>
      </c>
      <c r="G5765" s="3">
        <v>0.11053125</v>
      </c>
      <c r="H5765" s="3">
        <v>0.13263750000000002</v>
      </c>
      <c r="I5765" s="3">
        <v>0.15474375000000001</v>
      </c>
      <c r="J5765" s="3">
        <v>0.17685000000000001</v>
      </c>
      <c r="K5765" s="3">
        <v>0.19895625</v>
      </c>
      <c r="L5765" s="3">
        <v>0.2210625</v>
      </c>
    </row>
    <row r="5766" spans="1:12" ht="25.5">
      <c r="A5766" s="10">
        <f t="shared" si="155"/>
        <v>38258</v>
      </c>
      <c r="B5766" s="67" t="s">
        <v>4042</v>
      </c>
      <c r="C5766" s="3">
        <v>4.6378124999999999E-2</v>
      </c>
      <c r="D5766" s="3">
        <v>9.2756249999999998E-2</v>
      </c>
      <c r="E5766" s="3">
        <v>0.139134375</v>
      </c>
      <c r="F5766" s="3">
        <v>0.1855125</v>
      </c>
      <c r="G5766" s="3">
        <v>0.23189062500000002</v>
      </c>
      <c r="H5766" s="3">
        <v>0.27826875000000001</v>
      </c>
      <c r="I5766" s="3">
        <v>0.324646875</v>
      </c>
      <c r="J5766" s="3">
        <v>0.37102499999999999</v>
      </c>
      <c r="K5766" s="3">
        <v>0.41740312499999999</v>
      </c>
      <c r="L5766" s="3">
        <v>0.46378125000000003</v>
      </c>
    </row>
    <row r="5767" spans="1:12" ht="25.5">
      <c r="A5767" s="10">
        <f t="shared" si="155"/>
        <v>38259</v>
      </c>
      <c r="B5767" s="67" t="s">
        <v>4042</v>
      </c>
      <c r="C5767" s="3">
        <v>2.4018749999999998E-2</v>
      </c>
      <c r="D5767" s="3">
        <v>4.8037499999999997E-2</v>
      </c>
      <c r="E5767" s="3">
        <v>7.2056249999999988E-2</v>
      </c>
      <c r="F5767" s="3">
        <v>9.6074999999999994E-2</v>
      </c>
      <c r="G5767" s="3">
        <v>0.12009375</v>
      </c>
      <c r="H5767" s="3">
        <v>0.14411249999999998</v>
      </c>
      <c r="I5767" s="3">
        <v>0.16813125000000001</v>
      </c>
      <c r="J5767" s="3">
        <v>0.19214999999999999</v>
      </c>
      <c r="K5767" s="3">
        <v>0.21616875000000002</v>
      </c>
      <c r="L5767" s="3">
        <v>0.2401875</v>
      </c>
    </row>
    <row r="5768" spans="1:12" ht="12.75">
      <c r="A5768" s="10">
        <f t="shared" si="155"/>
        <v>38260</v>
      </c>
      <c r="B5768" s="67" t="s">
        <v>4012</v>
      </c>
      <c r="C5768" s="3">
        <v>6.4031250000000012E-2</v>
      </c>
      <c r="D5768" s="3">
        <v>0.12806250000000002</v>
      </c>
      <c r="E5768" s="3">
        <v>0.19209375000000001</v>
      </c>
      <c r="F5768" s="3">
        <v>0.25612500000000005</v>
      </c>
      <c r="G5768" s="3">
        <v>0.32015625000000003</v>
      </c>
      <c r="H5768" s="3">
        <v>0.38418750000000002</v>
      </c>
      <c r="I5768" s="3">
        <v>0.44821875</v>
      </c>
      <c r="J5768" s="3">
        <v>0.51225000000000009</v>
      </c>
      <c r="K5768" s="3">
        <v>0.57628125000000008</v>
      </c>
      <c r="L5768" s="3">
        <v>0.64031250000000006</v>
      </c>
    </row>
    <row r="5769" spans="1:12" ht="12.75">
      <c r="A5769" s="10">
        <f t="shared" si="155"/>
        <v>38261</v>
      </c>
      <c r="B5769" s="67" t="s">
        <v>4043</v>
      </c>
      <c r="C5769" s="3">
        <v>1.5759374999999999E-2</v>
      </c>
      <c r="D5769" s="3">
        <v>3.1518749999999998E-2</v>
      </c>
      <c r="E5769" s="3">
        <v>4.7278124999999997E-2</v>
      </c>
      <c r="F5769" s="3">
        <v>6.3037499999999996E-2</v>
      </c>
      <c r="G5769" s="3">
        <v>7.8796875000000002E-2</v>
      </c>
      <c r="H5769" s="3">
        <v>9.4556249999999994E-2</v>
      </c>
      <c r="I5769" s="3">
        <v>0.110315625</v>
      </c>
      <c r="J5769" s="3">
        <v>0.12607499999999999</v>
      </c>
      <c r="K5769" s="3">
        <v>0.14183437499999998</v>
      </c>
      <c r="L5769" s="3">
        <v>0.15759375</v>
      </c>
    </row>
    <row r="5770" spans="1:12" ht="38.25">
      <c r="A5770" s="10">
        <f t="shared" si="155"/>
        <v>38262</v>
      </c>
      <c r="B5770" s="67" t="s">
        <v>4044</v>
      </c>
      <c r="C5770" s="3">
        <v>4.8946875000000001E-2</v>
      </c>
      <c r="D5770" s="3">
        <v>9.7893750000000002E-2</v>
      </c>
      <c r="E5770" s="3">
        <v>0.146840625</v>
      </c>
      <c r="F5770" s="3">
        <v>0.1957875</v>
      </c>
      <c r="G5770" s="3">
        <v>0.244734375</v>
      </c>
      <c r="H5770" s="3">
        <v>0.29368125</v>
      </c>
      <c r="I5770" s="3">
        <v>0.34262812500000001</v>
      </c>
      <c r="J5770" s="3">
        <v>0.39157500000000001</v>
      </c>
      <c r="K5770" s="3">
        <v>0.44052187500000001</v>
      </c>
      <c r="L5770" s="3">
        <v>0.48946875000000001</v>
      </c>
    </row>
    <row r="5771" spans="1:12" ht="25.5">
      <c r="A5771" s="10">
        <f t="shared" si="155"/>
        <v>38263</v>
      </c>
      <c r="B5771" s="67" t="s">
        <v>4045</v>
      </c>
      <c r="C5771" s="3">
        <v>5.6418750000000004E-2</v>
      </c>
      <c r="D5771" s="3">
        <v>0.11283750000000001</v>
      </c>
      <c r="E5771" s="3">
        <v>0.16925625</v>
      </c>
      <c r="F5771" s="3">
        <v>0.22567500000000001</v>
      </c>
      <c r="G5771" s="3">
        <v>0.28209374999999998</v>
      </c>
      <c r="H5771" s="3">
        <v>0.33851249999999999</v>
      </c>
      <c r="I5771" s="3">
        <v>0.39493125000000001</v>
      </c>
      <c r="J5771" s="3">
        <v>0.45135000000000003</v>
      </c>
      <c r="K5771" s="3">
        <v>0.50776874999999999</v>
      </c>
      <c r="L5771" s="3">
        <v>0.56418749999999995</v>
      </c>
    </row>
    <row r="5772" spans="1:12" ht="12.75">
      <c r="A5772" s="10">
        <f t="shared" si="155"/>
        <v>38264</v>
      </c>
      <c r="B5772" s="67" t="s">
        <v>4046</v>
      </c>
      <c r="C5772" s="3">
        <v>0.13412812500000001</v>
      </c>
      <c r="D5772" s="3">
        <v>0.26825625000000003</v>
      </c>
      <c r="E5772" s="3">
        <v>0.40238437499999996</v>
      </c>
      <c r="F5772" s="3">
        <v>0.53651250000000006</v>
      </c>
      <c r="G5772" s="3">
        <v>0.67064062499999999</v>
      </c>
      <c r="H5772" s="3">
        <v>0.80476874999999992</v>
      </c>
      <c r="I5772" s="3">
        <v>0.93889687500000008</v>
      </c>
      <c r="J5772" s="3">
        <v>1.0730250000000001</v>
      </c>
      <c r="K5772" s="3">
        <v>1.207153125</v>
      </c>
      <c r="L5772" s="3">
        <v>1.34128125</v>
      </c>
    </row>
    <row r="5773" spans="1:12" ht="12.75">
      <c r="A5773" s="10">
        <f t="shared" si="155"/>
        <v>38265</v>
      </c>
      <c r="B5773" s="67" t="s">
        <v>4047</v>
      </c>
      <c r="C5773" s="3">
        <v>5.7075000000000001E-2</v>
      </c>
      <c r="D5773" s="3">
        <v>0.11415</v>
      </c>
      <c r="E5773" s="3">
        <v>0.17122500000000002</v>
      </c>
      <c r="F5773" s="3">
        <v>0.2283</v>
      </c>
      <c r="G5773" s="3">
        <v>0.28537499999999999</v>
      </c>
      <c r="H5773" s="3">
        <v>0.34245000000000003</v>
      </c>
      <c r="I5773" s="3">
        <v>0.39952499999999996</v>
      </c>
      <c r="J5773" s="3">
        <v>0.45660000000000001</v>
      </c>
      <c r="K5773" s="3">
        <v>0.51367499999999999</v>
      </c>
      <c r="L5773" s="3">
        <v>0.57074999999999998</v>
      </c>
    </row>
    <row r="5774" spans="1:12" ht="25.5">
      <c r="A5774" s="10">
        <f t="shared" si="155"/>
        <v>38266</v>
      </c>
      <c r="B5774" s="65" t="s">
        <v>4048</v>
      </c>
      <c r="C5774" s="3">
        <v>2.7131249999999999E-2</v>
      </c>
      <c r="D5774" s="3">
        <v>5.4262499999999998E-2</v>
      </c>
      <c r="E5774" s="3">
        <v>8.1393750000000001E-2</v>
      </c>
      <c r="F5774" s="3">
        <v>0.108525</v>
      </c>
      <c r="G5774" s="3">
        <v>0.13565625000000001</v>
      </c>
      <c r="H5774" s="3">
        <v>0.1627875</v>
      </c>
      <c r="I5774" s="3">
        <v>0.18991874999999997</v>
      </c>
      <c r="J5774" s="3">
        <v>0.21704999999999999</v>
      </c>
      <c r="K5774" s="3">
        <v>0.24418125000000002</v>
      </c>
      <c r="L5774" s="3">
        <v>0.27131250000000001</v>
      </c>
    </row>
    <row r="5775" spans="1:12" ht="12.75">
      <c r="A5775" s="10">
        <f t="shared" si="155"/>
        <v>38267</v>
      </c>
      <c r="B5775" s="69" t="s">
        <v>4049</v>
      </c>
      <c r="C5775" s="3">
        <v>0.10996875</v>
      </c>
      <c r="D5775" s="3">
        <v>0.21993750000000001</v>
      </c>
      <c r="E5775" s="3">
        <v>0.32990625000000001</v>
      </c>
      <c r="F5775" s="3">
        <v>0.43987500000000002</v>
      </c>
      <c r="G5775" s="3">
        <v>0.54984374999999996</v>
      </c>
      <c r="H5775" s="3">
        <v>0.65981250000000002</v>
      </c>
      <c r="I5775" s="3">
        <v>0.76978125000000008</v>
      </c>
      <c r="J5775" s="3">
        <v>0.87975000000000003</v>
      </c>
      <c r="K5775" s="3">
        <v>0.98971874999999998</v>
      </c>
      <c r="L5775" s="3">
        <v>1.0996874999999999</v>
      </c>
    </row>
    <row r="5776" spans="1:12" ht="12.75">
      <c r="A5776" s="10">
        <f t="shared" si="155"/>
        <v>38268</v>
      </c>
      <c r="B5776" s="69" t="s">
        <v>2740</v>
      </c>
      <c r="C5776" s="3">
        <v>0.17246249999999999</v>
      </c>
      <c r="D5776" s="3">
        <v>0.34492499999999998</v>
      </c>
      <c r="E5776" s="3">
        <v>0.5173875</v>
      </c>
      <c r="F5776" s="3">
        <v>0.68984999999999996</v>
      </c>
      <c r="G5776" s="3">
        <v>0.86231250000000004</v>
      </c>
      <c r="H5776" s="3">
        <v>1.034775</v>
      </c>
      <c r="I5776" s="3">
        <v>1.2072375</v>
      </c>
      <c r="J5776" s="3">
        <v>1.3796999999999999</v>
      </c>
      <c r="K5776" s="3">
        <v>1.5521625000000001</v>
      </c>
      <c r="L5776" s="3">
        <v>1.7246250000000001</v>
      </c>
    </row>
    <row r="5777" spans="1:12" ht="12.75">
      <c r="A5777" s="10">
        <f t="shared" si="155"/>
        <v>38269</v>
      </c>
      <c r="B5777" s="69" t="s">
        <v>4050</v>
      </c>
      <c r="C5777" s="3">
        <v>0.34593750000000001</v>
      </c>
      <c r="D5777" s="3">
        <v>0.69187500000000002</v>
      </c>
      <c r="E5777" s="3">
        <v>1.0378125</v>
      </c>
      <c r="F5777" s="3">
        <v>1.38375</v>
      </c>
      <c r="G5777" s="3">
        <v>1.7296874999999998</v>
      </c>
      <c r="H5777" s="3">
        <v>2.0756250000000001</v>
      </c>
      <c r="I5777" s="3">
        <v>2.4215624999999998</v>
      </c>
      <c r="J5777" s="3">
        <v>2.7675000000000001</v>
      </c>
      <c r="K5777" s="3">
        <v>3.1134374999999999</v>
      </c>
      <c r="L5777" s="3">
        <v>3.4593749999999996</v>
      </c>
    </row>
    <row r="5778" spans="1:12" ht="12.75">
      <c r="A5778" s="10">
        <f t="shared" si="155"/>
        <v>38270</v>
      </c>
      <c r="B5778" s="69" t="s">
        <v>4051</v>
      </c>
      <c r="C5778" s="3">
        <v>0.28125</v>
      </c>
      <c r="D5778" s="3">
        <v>0.5625</v>
      </c>
      <c r="E5778" s="3">
        <v>0.84375</v>
      </c>
      <c r="F5778" s="3">
        <v>1.125</v>
      </c>
      <c r="G5778" s="3">
        <v>1.40625</v>
      </c>
      <c r="H5778" s="3">
        <v>1.6875</v>
      </c>
      <c r="I5778" s="3">
        <v>1.96875</v>
      </c>
      <c r="J5778" s="3">
        <v>2.25</v>
      </c>
      <c r="K5778" s="3">
        <v>2.53125</v>
      </c>
      <c r="L5778" s="3">
        <v>2.8125</v>
      </c>
    </row>
    <row r="5779" spans="1:12" ht="12.75">
      <c r="A5779" s="10">
        <f t="shared" si="155"/>
        <v>38271</v>
      </c>
      <c r="B5779" s="69" t="s">
        <v>4052</v>
      </c>
      <c r="C5779" s="3">
        <v>0.10874999999999999</v>
      </c>
      <c r="D5779" s="3">
        <v>0.21749999999999997</v>
      </c>
      <c r="E5779" s="3">
        <v>0.32624999999999998</v>
      </c>
      <c r="F5779" s="3">
        <v>0.43499999999999994</v>
      </c>
      <c r="G5779" s="3">
        <v>0.54374999999999996</v>
      </c>
      <c r="H5779" s="3">
        <v>0.65249999999999997</v>
      </c>
      <c r="I5779" s="3">
        <v>0.76124999999999998</v>
      </c>
      <c r="J5779" s="3">
        <v>0.86999999999999988</v>
      </c>
      <c r="K5779" s="3">
        <v>0.97875000000000001</v>
      </c>
      <c r="L5779" s="3">
        <v>1.0874999999999999</v>
      </c>
    </row>
    <row r="5780" spans="1:12" ht="12.75">
      <c r="A5780" s="10">
        <f t="shared" si="155"/>
        <v>38272</v>
      </c>
      <c r="B5780" s="69" t="s">
        <v>4053</v>
      </c>
      <c r="C5780" s="3">
        <v>1.1624999999999999E-3</v>
      </c>
      <c r="D5780" s="3">
        <v>2.3249999999999998E-3</v>
      </c>
      <c r="E5780" s="3">
        <v>3.4874999999999997E-3</v>
      </c>
      <c r="F5780" s="3">
        <v>4.6499999999999996E-3</v>
      </c>
      <c r="G5780" s="3">
        <v>5.8125E-3</v>
      </c>
      <c r="H5780" s="3">
        <v>6.9749999999999994E-3</v>
      </c>
      <c r="I5780" s="3">
        <v>8.1375000000000006E-3</v>
      </c>
      <c r="J5780" s="3">
        <v>9.2999999999999992E-3</v>
      </c>
      <c r="K5780" s="3">
        <v>1.04625E-2</v>
      </c>
      <c r="L5780" s="3">
        <v>1.1625E-2</v>
      </c>
    </row>
    <row r="5781" spans="1:12" ht="12.75">
      <c r="A5781" s="10">
        <f t="shared" si="155"/>
        <v>38273</v>
      </c>
      <c r="B5781" s="69" t="s">
        <v>4053</v>
      </c>
      <c r="C5781" s="3">
        <v>5.3690624999999999E-2</v>
      </c>
      <c r="D5781" s="3">
        <v>0.10738125</v>
      </c>
      <c r="E5781" s="3">
        <v>0.161071875</v>
      </c>
      <c r="F5781" s="3">
        <v>0.2147625</v>
      </c>
      <c r="G5781" s="3">
        <v>0.26845312500000001</v>
      </c>
      <c r="H5781" s="3">
        <v>0.32214375000000001</v>
      </c>
      <c r="I5781" s="3">
        <v>0.37583437499999994</v>
      </c>
      <c r="J5781" s="3">
        <v>0.42952499999999999</v>
      </c>
      <c r="K5781" s="3">
        <v>0.48321562500000004</v>
      </c>
      <c r="L5781" s="3">
        <v>0.53690625000000003</v>
      </c>
    </row>
    <row r="5782" spans="1:12" ht="12.75">
      <c r="A5782" s="10">
        <f t="shared" si="155"/>
        <v>38274</v>
      </c>
      <c r="B5782" s="69" t="s">
        <v>4053</v>
      </c>
      <c r="C5782" s="3">
        <v>4.2375000000000003E-2</v>
      </c>
      <c r="D5782" s="3">
        <v>8.4750000000000006E-2</v>
      </c>
      <c r="E5782" s="3">
        <v>0.12712500000000002</v>
      </c>
      <c r="F5782" s="3">
        <v>0.16950000000000001</v>
      </c>
      <c r="G5782" s="3">
        <v>0.21187499999999998</v>
      </c>
      <c r="H5782" s="3">
        <v>0.25425000000000003</v>
      </c>
      <c r="I5782" s="3">
        <v>0.29662500000000003</v>
      </c>
      <c r="J5782" s="3">
        <v>0.33900000000000002</v>
      </c>
      <c r="K5782" s="3">
        <v>0.38137499999999996</v>
      </c>
      <c r="L5782" s="3">
        <v>0.42374999999999996</v>
      </c>
    </row>
    <row r="5783" spans="1:12" ht="12.75">
      <c r="A5783" s="10">
        <f t="shared" si="155"/>
        <v>38275</v>
      </c>
      <c r="B5783" s="69" t="s">
        <v>4053</v>
      </c>
      <c r="C5783" s="3">
        <v>8.3053125000000005E-2</v>
      </c>
      <c r="D5783" s="3">
        <v>0.16610625000000001</v>
      </c>
      <c r="E5783" s="3">
        <v>0.24915937500000002</v>
      </c>
      <c r="F5783" s="3">
        <v>0.33221250000000002</v>
      </c>
      <c r="G5783" s="3">
        <v>0.41526562499999997</v>
      </c>
      <c r="H5783" s="3">
        <v>0.49831875000000003</v>
      </c>
      <c r="I5783" s="3">
        <v>0.58137187499999998</v>
      </c>
      <c r="J5783" s="3">
        <v>0.66442500000000004</v>
      </c>
      <c r="K5783" s="3">
        <v>0.74747812499999999</v>
      </c>
      <c r="L5783" s="3">
        <v>0.83053124999999994</v>
      </c>
    </row>
    <row r="5784" spans="1:12" ht="12.75">
      <c r="A5784" s="10">
        <f t="shared" si="155"/>
        <v>38276</v>
      </c>
      <c r="B5784" s="69" t="s">
        <v>4054</v>
      </c>
      <c r="C5784" s="3">
        <v>3.3749999999999995E-3</v>
      </c>
      <c r="D5784" s="3">
        <v>6.7499999999999991E-3</v>
      </c>
      <c r="E5784" s="3">
        <v>1.0125E-2</v>
      </c>
      <c r="F5784" s="3">
        <v>1.3499999999999998E-2</v>
      </c>
      <c r="G5784" s="3">
        <v>1.6875000000000001E-2</v>
      </c>
      <c r="H5784" s="3">
        <v>2.0250000000000001E-2</v>
      </c>
      <c r="I5784" s="3">
        <v>2.3625E-2</v>
      </c>
      <c r="J5784" s="3">
        <v>2.6999999999999996E-2</v>
      </c>
      <c r="K5784" s="3">
        <v>3.0374999999999999E-2</v>
      </c>
      <c r="L5784" s="3">
        <v>3.3750000000000002E-2</v>
      </c>
    </row>
    <row r="5785" spans="1:12" ht="12.75">
      <c r="A5785" s="10">
        <f t="shared" si="155"/>
        <v>38277</v>
      </c>
      <c r="B5785" s="69" t="s">
        <v>4055</v>
      </c>
      <c r="C5785" s="3">
        <v>0.22162499999999999</v>
      </c>
      <c r="D5785" s="3">
        <v>0.44324999999999998</v>
      </c>
      <c r="E5785" s="3">
        <v>0.66487499999999999</v>
      </c>
      <c r="F5785" s="3">
        <v>0.88649999999999995</v>
      </c>
      <c r="G5785" s="3">
        <v>1.108125</v>
      </c>
      <c r="H5785" s="3">
        <v>1.32975</v>
      </c>
      <c r="I5785" s="3">
        <v>1.5513749999999997</v>
      </c>
      <c r="J5785" s="3">
        <v>1.7729999999999999</v>
      </c>
      <c r="K5785" s="3">
        <v>1.9946250000000001</v>
      </c>
      <c r="L5785" s="3">
        <v>2.2162500000000001</v>
      </c>
    </row>
    <row r="5786" spans="1:12" ht="12.75">
      <c r="A5786" s="10">
        <f t="shared" si="155"/>
        <v>38278</v>
      </c>
      <c r="B5786" s="69" t="s">
        <v>4056</v>
      </c>
      <c r="C5786" s="3">
        <v>2.0531250000000001E-2</v>
      </c>
      <c r="D5786" s="3">
        <v>4.1062500000000002E-2</v>
      </c>
      <c r="E5786" s="3">
        <v>6.1593750000000003E-2</v>
      </c>
      <c r="F5786" s="3">
        <v>8.2125000000000004E-2</v>
      </c>
      <c r="G5786" s="3">
        <v>0.10265625</v>
      </c>
      <c r="H5786" s="3">
        <v>0.12318750000000001</v>
      </c>
      <c r="I5786" s="3">
        <v>0.14371875000000001</v>
      </c>
      <c r="J5786" s="3">
        <v>0.16425000000000001</v>
      </c>
      <c r="K5786" s="3">
        <v>0.18478125000000001</v>
      </c>
      <c r="L5786" s="3">
        <v>0.20531250000000001</v>
      </c>
    </row>
    <row r="5787" spans="1:12" ht="12.75">
      <c r="A5787" s="10">
        <f t="shared" si="155"/>
        <v>38279</v>
      </c>
      <c r="B5787" s="69" t="s">
        <v>4057</v>
      </c>
      <c r="C5787" s="3">
        <v>0.55649999999999999</v>
      </c>
      <c r="D5787" s="3">
        <v>1.113</v>
      </c>
      <c r="E5787" s="3">
        <v>1.6695</v>
      </c>
      <c r="F5787" s="3">
        <v>2.226</v>
      </c>
      <c r="G5787" s="3">
        <v>2.7824999999999998</v>
      </c>
      <c r="H5787" s="3">
        <v>3.339</v>
      </c>
      <c r="I5787" s="3">
        <v>3.8955000000000002</v>
      </c>
      <c r="J5787" s="3">
        <v>4.452</v>
      </c>
      <c r="K5787" s="3">
        <v>5.0084999999999997</v>
      </c>
      <c r="L5787" s="3">
        <v>5.5649999999999995</v>
      </c>
    </row>
    <row r="5788" spans="1:12" ht="12.75">
      <c r="A5788" s="10">
        <f t="shared" si="155"/>
        <v>38280</v>
      </c>
      <c r="B5788" s="69" t="s">
        <v>4058</v>
      </c>
      <c r="C5788" s="3">
        <v>0.18187500000000001</v>
      </c>
      <c r="D5788" s="3">
        <v>0.36375000000000002</v>
      </c>
      <c r="E5788" s="3">
        <v>0.54562500000000003</v>
      </c>
      <c r="F5788" s="3">
        <v>0.72750000000000004</v>
      </c>
      <c r="G5788" s="3">
        <v>0.90937499999999993</v>
      </c>
      <c r="H5788" s="3">
        <v>1.0912500000000001</v>
      </c>
      <c r="I5788" s="3">
        <v>1.2731250000000001</v>
      </c>
      <c r="J5788" s="3">
        <v>1.4550000000000001</v>
      </c>
      <c r="K5788" s="3">
        <v>1.6368750000000001</v>
      </c>
      <c r="L5788" s="3">
        <v>1.8187499999999999</v>
      </c>
    </row>
    <row r="5789" spans="1:12" ht="12.75">
      <c r="A5789" s="10">
        <f t="shared" ref="A5789:A5852" si="156">A5788+1</f>
        <v>38281</v>
      </c>
      <c r="B5789" s="69" t="s">
        <v>4058</v>
      </c>
      <c r="C5789" s="3">
        <v>4.3865624999999998E-2</v>
      </c>
      <c r="D5789" s="3">
        <v>8.7731249999999997E-2</v>
      </c>
      <c r="E5789" s="3">
        <v>0.131596875</v>
      </c>
      <c r="F5789" s="3">
        <v>0.17546249999999999</v>
      </c>
      <c r="G5789" s="3">
        <v>0.21932812500000001</v>
      </c>
      <c r="H5789" s="3">
        <v>0.26319375</v>
      </c>
      <c r="I5789" s="3">
        <v>0.30705937500000002</v>
      </c>
      <c r="J5789" s="3">
        <v>0.35092499999999999</v>
      </c>
      <c r="K5789" s="3">
        <v>0.39479062500000001</v>
      </c>
      <c r="L5789" s="3">
        <v>0.43865625000000003</v>
      </c>
    </row>
    <row r="5790" spans="1:12" ht="12.75">
      <c r="A5790" s="10">
        <f t="shared" si="156"/>
        <v>38282</v>
      </c>
      <c r="B5790" s="69" t="s">
        <v>4058</v>
      </c>
      <c r="C5790" s="3">
        <v>0.14411249999999998</v>
      </c>
      <c r="D5790" s="3">
        <v>0.28822499999999995</v>
      </c>
      <c r="E5790" s="3">
        <v>0.43233750000000004</v>
      </c>
      <c r="F5790" s="3">
        <v>0.57644999999999991</v>
      </c>
      <c r="G5790" s="3">
        <v>0.72056249999999999</v>
      </c>
      <c r="H5790" s="3">
        <v>0.86467500000000008</v>
      </c>
      <c r="I5790" s="3">
        <v>1.0087874999999999</v>
      </c>
      <c r="J5790" s="3">
        <v>1.1528999999999998</v>
      </c>
      <c r="K5790" s="3">
        <v>1.2970124999999999</v>
      </c>
      <c r="L5790" s="3">
        <v>1.441125</v>
      </c>
    </row>
    <row r="5791" spans="1:12" ht="12.75">
      <c r="A5791" s="10">
        <f t="shared" si="156"/>
        <v>38283</v>
      </c>
      <c r="B5791" s="69" t="s">
        <v>4058</v>
      </c>
      <c r="C5791" s="3">
        <v>1.8731250000000001E-2</v>
      </c>
      <c r="D5791" s="3">
        <v>3.7462500000000003E-2</v>
      </c>
      <c r="E5791" s="3">
        <v>5.6193750000000001E-2</v>
      </c>
      <c r="F5791" s="3">
        <v>7.4925000000000005E-2</v>
      </c>
      <c r="G5791" s="3">
        <v>9.3656249999999996E-2</v>
      </c>
      <c r="H5791" s="3">
        <v>0.1123875</v>
      </c>
      <c r="I5791" s="3">
        <v>0.13111875000000001</v>
      </c>
      <c r="J5791" s="3">
        <v>0.14985000000000001</v>
      </c>
      <c r="K5791" s="3">
        <v>0.16858125000000002</v>
      </c>
      <c r="L5791" s="3">
        <v>0.18731249999999999</v>
      </c>
    </row>
    <row r="5792" spans="1:12" ht="12.75">
      <c r="A5792" s="10">
        <f t="shared" si="156"/>
        <v>38284</v>
      </c>
      <c r="B5792" s="69" t="s">
        <v>4059</v>
      </c>
      <c r="C5792" s="3">
        <v>1.0406250000000001E-2</v>
      </c>
      <c r="D5792" s="3">
        <v>2.0812500000000001E-2</v>
      </c>
      <c r="E5792" s="3">
        <v>3.1218750000000003E-2</v>
      </c>
      <c r="F5792" s="3">
        <v>4.1625000000000002E-2</v>
      </c>
      <c r="G5792" s="3">
        <v>5.2031250000000001E-2</v>
      </c>
      <c r="H5792" s="3">
        <v>6.2437500000000007E-2</v>
      </c>
      <c r="I5792" s="3">
        <v>7.2843749999999999E-2</v>
      </c>
      <c r="J5792" s="3">
        <v>8.3250000000000005E-2</v>
      </c>
      <c r="K5792" s="3">
        <v>9.3656249999999996E-2</v>
      </c>
      <c r="L5792" s="3">
        <v>0.1040625</v>
      </c>
    </row>
    <row r="5793" spans="1:12" ht="12.75">
      <c r="A5793" s="10">
        <f t="shared" si="156"/>
        <v>38285</v>
      </c>
      <c r="B5793" s="69" t="s">
        <v>4059</v>
      </c>
      <c r="C5793" s="3">
        <v>6.2409374999999996E-2</v>
      </c>
      <c r="D5793" s="3">
        <v>0.12481874999999999</v>
      </c>
      <c r="E5793" s="3">
        <v>0.18722812500000002</v>
      </c>
      <c r="F5793" s="3">
        <v>0.24963749999999998</v>
      </c>
      <c r="G5793" s="3">
        <v>0.312046875</v>
      </c>
      <c r="H5793" s="3">
        <v>0.37445625000000005</v>
      </c>
      <c r="I5793" s="3">
        <v>0.43686562500000004</v>
      </c>
      <c r="J5793" s="3">
        <v>0.49927499999999997</v>
      </c>
      <c r="K5793" s="3">
        <v>0.56168437500000001</v>
      </c>
      <c r="L5793" s="3">
        <v>0.62409375</v>
      </c>
    </row>
    <row r="5794" spans="1:12" ht="12.75">
      <c r="A5794" s="10">
        <f t="shared" si="156"/>
        <v>38286</v>
      </c>
      <c r="B5794" s="69" t="s">
        <v>4059</v>
      </c>
      <c r="C5794" s="3">
        <v>2.746875E-2</v>
      </c>
      <c r="D5794" s="3">
        <v>5.49375E-2</v>
      </c>
      <c r="E5794" s="3">
        <v>8.240625E-2</v>
      </c>
      <c r="F5794" s="3">
        <v>0.109875</v>
      </c>
      <c r="G5794" s="3">
        <v>0.13734375000000001</v>
      </c>
      <c r="H5794" s="3">
        <v>0.1648125</v>
      </c>
      <c r="I5794" s="3">
        <v>0.19228125000000001</v>
      </c>
      <c r="J5794" s="3">
        <v>0.21975</v>
      </c>
      <c r="K5794" s="3">
        <v>0.24721874999999999</v>
      </c>
      <c r="L5794" s="3">
        <v>0.27468750000000003</v>
      </c>
    </row>
    <row r="5795" spans="1:12" ht="12.75">
      <c r="A5795" s="10">
        <f t="shared" si="156"/>
        <v>38287</v>
      </c>
      <c r="B5795" s="69" t="s">
        <v>4059</v>
      </c>
      <c r="C5795" s="3">
        <v>0.16875000000000001</v>
      </c>
      <c r="D5795" s="3">
        <v>0.33750000000000002</v>
      </c>
      <c r="E5795" s="3">
        <v>0.50625000000000009</v>
      </c>
      <c r="F5795" s="3">
        <v>0.67500000000000004</v>
      </c>
      <c r="G5795" s="3">
        <v>0.84375</v>
      </c>
      <c r="H5795" s="3">
        <v>1.0125000000000002</v>
      </c>
      <c r="I5795" s="3">
        <v>1.1812499999999999</v>
      </c>
      <c r="J5795" s="3">
        <v>1.35</v>
      </c>
      <c r="K5795" s="3">
        <v>1.5187499999999998</v>
      </c>
      <c r="L5795" s="3">
        <v>1.6875</v>
      </c>
    </row>
    <row r="5796" spans="1:12" ht="12.75">
      <c r="A5796" s="10">
        <f t="shared" si="156"/>
        <v>38288</v>
      </c>
      <c r="B5796" s="69" t="s">
        <v>4059</v>
      </c>
      <c r="C5796" s="3">
        <v>0.27253125</v>
      </c>
      <c r="D5796" s="3">
        <v>0.54506250000000001</v>
      </c>
      <c r="E5796" s="3">
        <v>0.81759375000000001</v>
      </c>
      <c r="F5796" s="3">
        <v>1.090125</v>
      </c>
      <c r="G5796" s="3">
        <v>1.3626562500000001</v>
      </c>
      <c r="H5796" s="3">
        <v>1.6351875</v>
      </c>
      <c r="I5796" s="3">
        <v>1.9077187499999999</v>
      </c>
      <c r="J5796" s="3">
        <v>2.18025</v>
      </c>
      <c r="K5796" s="3">
        <v>2.4527812500000001</v>
      </c>
      <c r="L5796" s="3">
        <v>2.7253125000000002</v>
      </c>
    </row>
    <row r="5797" spans="1:12" ht="12.75">
      <c r="A5797" s="10">
        <f t="shared" si="156"/>
        <v>38289</v>
      </c>
      <c r="B5797" s="69" t="s">
        <v>4059</v>
      </c>
      <c r="C5797" s="3">
        <v>2.1796875E-2</v>
      </c>
      <c r="D5797" s="3">
        <v>4.3593750000000001E-2</v>
      </c>
      <c r="E5797" s="3">
        <v>6.5390625000000008E-2</v>
      </c>
      <c r="F5797" s="3">
        <v>8.7187500000000001E-2</v>
      </c>
      <c r="G5797" s="3">
        <v>0.10898437500000001</v>
      </c>
      <c r="H5797" s="3">
        <v>0.13078125000000002</v>
      </c>
      <c r="I5797" s="3">
        <v>0.15257812500000001</v>
      </c>
      <c r="J5797" s="3">
        <v>0.174375</v>
      </c>
      <c r="K5797" s="3">
        <v>0.196171875</v>
      </c>
      <c r="L5797" s="3">
        <v>0.21796875000000002</v>
      </c>
    </row>
    <row r="5798" spans="1:12" ht="25.5">
      <c r="A5798" s="10">
        <f t="shared" si="156"/>
        <v>38290</v>
      </c>
      <c r="B5798" s="69" t="s">
        <v>4060</v>
      </c>
      <c r="C5798" s="3">
        <v>3.5962500000000001E-2</v>
      </c>
      <c r="D5798" s="3">
        <v>7.1925000000000003E-2</v>
      </c>
      <c r="E5798" s="3">
        <v>0.1078875</v>
      </c>
      <c r="F5798" s="3">
        <v>0.14385000000000001</v>
      </c>
      <c r="G5798" s="3">
        <v>0.17981249999999999</v>
      </c>
      <c r="H5798" s="3">
        <v>0.21577499999999999</v>
      </c>
      <c r="I5798" s="3">
        <v>0.2517375</v>
      </c>
      <c r="J5798" s="3">
        <v>0.28770000000000001</v>
      </c>
      <c r="K5798" s="3">
        <v>0.32366249999999996</v>
      </c>
      <c r="L5798" s="3">
        <v>0.35962499999999997</v>
      </c>
    </row>
    <row r="5799" spans="1:12" ht="25.5">
      <c r="A5799" s="10">
        <f t="shared" si="156"/>
        <v>38291</v>
      </c>
      <c r="B5799" s="69" t="s">
        <v>4060</v>
      </c>
      <c r="C5799" s="3">
        <v>6.0468750000000002E-2</v>
      </c>
      <c r="D5799" s="3">
        <v>0.1209375</v>
      </c>
      <c r="E5799" s="3">
        <v>0.18140624999999999</v>
      </c>
      <c r="F5799" s="3">
        <v>0.24187500000000001</v>
      </c>
      <c r="G5799" s="3">
        <v>0.30234375000000002</v>
      </c>
      <c r="H5799" s="3">
        <v>0.36281249999999998</v>
      </c>
      <c r="I5799" s="3">
        <v>0.42328124999999994</v>
      </c>
      <c r="J5799" s="3">
        <v>0.48375000000000001</v>
      </c>
      <c r="K5799" s="3">
        <v>0.54421874999999997</v>
      </c>
      <c r="L5799" s="3">
        <v>0.60468750000000004</v>
      </c>
    </row>
    <row r="5800" spans="1:12" ht="25.5">
      <c r="A5800" s="10">
        <f t="shared" si="156"/>
        <v>38292</v>
      </c>
      <c r="B5800" s="69" t="s">
        <v>4060</v>
      </c>
      <c r="C5800" s="3">
        <v>4.8750000000000002E-2</v>
      </c>
      <c r="D5800" s="3">
        <v>9.7500000000000003E-2</v>
      </c>
      <c r="E5800" s="3">
        <v>0.14624999999999999</v>
      </c>
      <c r="F5800" s="3">
        <v>0.19500000000000001</v>
      </c>
      <c r="G5800" s="3">
        <v>0.24375000000000002</v>
      </c>
      <c r="H5800" s="3">
        <v>0.29249999999999998</v>
      </c>
      <c r="I5800" s="3">
        <v>0.34125</v>
      </c>
      <c r="J5800" s="3">
        <v>0.39</v>
      </c>
      <c r="K5800" s="3">
        <v>0.43874999999999997</v>
      </c>
      <c r="L5800" s="3">
        <v>0.48750000000000004</v>
      </c>
    </row>
    <row r="5801" spans="1:12" ht="25.5">
      <c r="A5801" s="10">
        <f t="shared" si="156"/>
        <v>38293</v>
      </c>
      <c r="B5801" s="69" t="s">
        <v>4060</v>
      </c>
      <c r="C5801" s="3">
        <v>4.0687500000000001E-2</v>
      </c>
      <c r="D5801" s="3">
        <v>8.1375000000000003E-2</v>
      </c>
      <c r="E5801" s="3">
        <v>0.1220625</v>
      </c>
      <c r="F5801" s="3">
        <v>0.16275000000000001</v>
      </c>
      <c r="G5801" s="3">
        <v>0.20343749999999999</v>
      </c>
      <c r="H5801" s="3">
        <v>0.24412500000000001</v>
      </c>
      <c r="I5801" s="3">
        <v>0.28481249999999997</v>
      </c>
      <c r="J5801" s="3">
        <v>0.32550000000000001</v>
      </c>
      <c r="K5801" s="3">
        <v>0.3661875</v>
      </c>
      <c r="L5801" s="3">
        <v>0.40687499999999999</v>
      </c>
    </row>
    <row r="5802" spans="1:12" ht="25.5">
      <c r="A5802" s="10">
        <f t="shared" si="156"/>
        <v>38294</v>
      </c>
      <c r="B5802" s="69" t="s">
        <v>4060</v>
      </c>
      <c r="C5802" s="3">
        <v>3.8756249999999999E-2</v>
      </c>
      <c r="D5802" s="3">
        <v>7.7512499999999998E-2</v>
      </c>
      <c r="E5802" s="3">
        <v>0.11626875</v>
      </c>
      <c r="F5802" s="3">
        <v>0.155025</v>
      </c>
      <c r="G5802" s="3">
        <v>0.19378125000000002</v>
      </c>
      <c r="H5802" s="3">
        <v>0.23253750000000001</v>
      </c>
      <c r="I5802" s="3">
        <v>0.27129375</v>
      </c>
      <c r="J5802" s="3">
        <v>0.31004999999999999</v>
      </c>
      <c r="K5802" s="3">
        <v>0.34880624999999998</v>
      </c>
      <c r="L5802" s="3">
        <v>0.38756250000000003</v>
      </c>
    </row>
    <row r="5803" spans="1:12" ht="25.5">
      <c r="A5803" s="10">
        <f t="shared" si="156"/>
        <v>38295</v>
      </c>
      <c r="B5803" s="69" t="s">
        <v>4060</v>
      </c>
      <c r="C5803" s="3">
        <v>7.6218750000000002E-2</v>
      </c>
      <c r="D5803" s="3">
        <v>0.1524375</v>
      </c>
      <c r="E5803" s="3">
        <v>0.22865625000000001</v>
      </c>
      <c r="F5803" s="3">
        <v>0.30487500000000001</v>
      </c>
      <c r="G5803" s="3">
        <v>0.38109375000000001</v>
      </c>
      <c r="H5803" s="3">
        <v>0.45731250000000001</v>
      </c>
      <c r="I5803" s="3">
        <v>0.53353125000000001</v>
      </c>
      <c r="J5803" s="3">
        <v>0.60975000000000001</v>
      </c>
      <c r="K5803" s="3">
        <v>0.68596875000000002</v>
      </c>
      <c r="L5803" s="3">
        <v>0.76218750000000002</v>
      </c>
    </row>
    <row r="5804" spans="1:12" ht="25.5">
      <c r="A5804" s="10">
        <f t="shared" si="156"/>
        <v>38296</v>
      </c>
      <c r="B5804" s="69" t="s">
        <v>4060</v>
      </c>
      <c r="C5804" s="3">
        <v>7.8468750000000004E-2</v>
      </c>
      <c r="D5804" s="3">
        <v>0.15693750000000001</v>
      </c>
      <c r="E5804" s="3">
        <v>0.23540625000000001</v>
      </c>
      <c r="F5804" s="3">
        <v>0.31387500000000002</v>
      </c>
      <c r="G5804" s="3">
        <v>0.39234374999999999</v>
      </c>
      <c r="H5804" s="3">
        <v>0.47081250000000002</v>
      </c>
      <c r="I5804" s="3">
        <v>0.54928124999999994</v>
      </c>
      <c r="J5804" s="3">
        <v>0.62775000000000003</v>
      </c>
      <c r="K5804" s="3">
        <v>0.70621875000000001</v>
      </c>
      <c r="L5804" s="3">
        <v>0.78468749999999998</v>
      </c>
    </row>
    <row r="5805" spans="1:12" ht="25.5">
      <c r="A5805" s="10">
        <f t="shared" si="156"/>
        <v>38297</v>
      </c>
      <c r="B5805" s="69" t="s">
        <v>4060</v>
      </c>
      <c r="C5805" s="3">
        <v>3.4875000000000003E-2</v>
      </c>
      <c r="D5805" s="3">
        <v>6.9750000000000006E-2</v>
      </c>
      <c r="E5805" s="3">
        <v>0.10462500000000001</v>
      </c>
      <c r="F5805" s="3">
        <v>0.13950000000000001</v>
      </c>
      <c r="G5805" s="3">
        <v>0.174375</v>
      </c>
      <c r="H5805" s="3">
        <v>0.20925000000000002</v>
      </c>
      <c r="I5805" s="3">
        <v>0.24412500000000001</v>
      </c>
      <c r="J5805" s="3">
        <v>0.27900000000000003</v>
      </c>
      <c r="K5805" s="3">
        <v>0.31387500000000002</v>
      </c>
      <c r="L5805" s="3">
        <v>0.34875</v>
      </c>
    </row>
    <row r="5806" spans="1:12" ht="25.5">
      <c r="A5806" s="10">
        <f t="shared" si="156"/>
        <v>38298</v>
      </c>
      <c r="B5806" s="69" t="s">
        <v>4060</v>
      </c>
      <c r="C5806" s="3">
        <v>4.1062500000000002E-2</v>
      </c>
      <c r="D5806" s="3">
        <v>8.2125000000000004E-2</v>
      </c>
      <c r="E5806" s="3">
        <v>0.12318750000000001</v>
      </c>
      <c r="F5806" s="3">
        <v>0.16425000000000001</v>
      </c>
      <c r="G5806" s="3">
        <v>0.20531250000000001</v>
      </c>
      <c r="H5806" s="3">
        <v>0.24637500000000001</v>
      </c>
      <c r="I5806" s="3">
        <v>0.28743750000000001</v>
      </c>
      <c r="J5806" s="3">
        <v>0.32850000000000001</v>
      </c>
      <c r="K5806" s="3">
        <v>0.36956250000000002</v>
      </c>
      <c r="L5806" s="3">
        <v>0.41062500000000002</v>
      </c>
    </row>
    <row r="5807" spans="1:12" ht="25.5">
      <c r="A5807" s="10">
        <f t="shared" si="156"/>
        <v>38299</v>
      </c>
      <c r="B5807" s="69" t="s">
        <v>4060</v>
      </c>
      <c r="C5807" s="3">
        <v>4.8750000000000002E-2</v>
      </c>
      <c r="D5807" s="3">
        <v>9.7500000000000003E-2</v>
      </c>
      <c r="E5807" s="3">
        <v>0.14624999999999999</v>
      </c>
      <c r="F5807" s="3">
        <v>0.19500000000000001</v>
      </c>
      <c r="G5807" s="3">
        <v>0.24375000000000002</v>
      </c>
      <c r="H5807" s="3">
        <v>0.29249999999999998</v>
      </c>
      <c r="I5807" s="3">
        <v>0.34125</v>
      </c>
      <c r="J5807" s="3">
        <v>0.39</v>
      </c>
      <c r="K5807" s="3">
        <v>0.43874999999999997</v>
      </c>
      <c r="L5807" s="3">
        <v>0.48750000000000004</v>
      </c>
    </row>
    <row r="5808" spans="1:12" ht="25.5">
      <c r="A5808" s="10">
        <f t="shared" si="156"/>
        <v>38300</v>
      </c>
      <c r="B5808" s="69" t="s">
        <v>4060</v>
      </c>
      <c r="C5808" s="3">
        <v>4.0687500000000001E-2</v>
      </c>
      <c r="D5808" s="3">
        <v>8.1375000000000003E-2</v>
      </c>
      <c r="E5808" s="3">
        <v>0.1220625</v>
      </c>
      <c r="F5808" s="3">
        <v>0.16275000000000001</v>
      </c>
      <c r="G5808" s="3">
        <v>0.20343749999999999</v>
      </c>
      <c r="H5808" s="3">
        <v>0.24412500000000001</v>
      </c>
      <c r="I5808" s="3">
        <v>0.28481249999999997</v>
      </c>
      <c r="J5808" s="3">
        <v>0.32550000000000001</v>
      </c>
      <c r="K5808" s="3">
        <v>0.3661875</v>
      </c>
      <c r="L5808" s="3">
        <v>0.40687499999999999</v>
      </c>
    </row>
    <row r="5809" spans="1:12" ht="25.5">
      <c r="A5809" s="10">
        <f t="shared" si="156"/>
        <v>38301</v>
      </c>
      <c r="B5809" s="69" t="s">
        <v>4060</v>
      </c>
      <c r="C5809" s="3">
        <v>4.9631250000000002E-2</v>
      </c>
      <c r="D5809" s="3">
        <v>9.9262500000000004E-2</v>
      </c>
      <c r="E5809" s="3">
        <v>0.14889374999999999</v>
      </c>
      <c r="F5809" s="3">
        <v>0.19852500000000001</v>
      </c>
      <c r="G5809" s="3">
        <v>0.24815624999999997</v>
      </c>
      <c r="H5809" s="3">
        <v>0.29778749999999998</v>
      </c>
      <c r="I5809" s="3">
        <v>0.34741875</v>
      </c>
      <c r="J5809" s="3">
        <v>0.39705000000000001</v>
      </c>
      <c r="K5809" s="3">
        <v>0.44668124999999997</v>
      </c>
      <c r="L5809" s="3">
        <v>0.49631249999999993</v>
      </c>
    </row>
    <row r="5810" spans="1:12" ht="25.5">
      <c r="A5810" s="10">
        <f t="shared" si="156"/>
        <v>38302</v>
      </c>
      <c r="B5810" s="69" t="s">
        <v>4060</v>
      </c>
      <c r="C5810" s="3">
        <v>4.8590624999999998E-2</v>
      </c>
      <c r="D5810" s="3">
        <v>9.7181249999999997E-2</v>
      </c>
      <c r="E5810" s="3">
        <v>0.145771875</v>
      </c>
      <c r="F5810" s="3">
        <v>0.19436249999999999</v>
      </c>
      <c r="G5810" s="3">
        <v>0.24295312499999999</v>
      </c>
      <c r="H5810" s="3">
        <v>0.29154374999999999</v>
      </c>
      <c r="I5810" s="3">
        <v>0.34013437499999999</v>
      </c>
      <c r="J5810" s="3">
        <v>0.38872499999999999</v>
      </c>
      <c r="K5810" s="3">
        <v>0.43731562499999999</v>
      </c>
      <c r="L5810" s="3">
        <v>0.48590624999999998</v>
      </c>
    </row>
    <row r="5811" spans="1:12" ht="25.5">
      <c r="A5811" s="10">
        <f t="shared" si="156"/>
        <v>38303</v>
      </c>
      <c r="B5811" s="69" t="s">
        <v>4060</v>
      </c>
      <c r="C5811" s="3">
        <v>3.5475E-2</v>
      </c>
      <c r="D5811" s="3">
        <v>7.0949999999999999E-2</v>
      </c>
      <c r="E5811" s="3">
        <v>0.10642499999999999</v>
      </c>
      <c r="F5811" s="3">
        <v>0.1419</v>
      </c>
      <c r="G5811" s="3">
        <v>0.177375</v>
      </c>
      <c r="H5811" s="3">
        <v>0.21284999999999998</v>
      </c>
      <c r="I5811" s="3">
        <v>0.24832500000000002</v>
      </c>
      <c r="J5811" s="3">
        <v>0.2838</v>
      </c>
      <c r="K5811" s="3">
        <v>0.31927500000000003</v>
      </c>
      <c r="L5811" s="3">
        <v>0.35475000000000001</v>
      </c>
    </row>
    <row r="5812" spans="1:12" ht="25.5">
      <c r="A5812" s="10">
        <f t="shared" si="156"/>
        <v>38304</v>
      </c>
      <c r="B5812" s="69" t="s">
        <v>4060</v>
      </c>
      <c r="C5812" s="3">
        <v>3.6956249999999996E-2</v>
      </c>
      <c r="D5812" s="3">
        <v>7.3912499999999992E-2</v>
      </c>
      <c r="E5812" s="3">
        <v>0.11086875000000002</v>
      </c>
      <c r="F5812" s="3">
        <v>0.14782499999999998</v>
      </c>
      <c r="G5812" s="3">
        <v>0.18478125000000001</v>
      </c>
      <c r="H5812" s="3">
        <v>0.22173750000000003</v>
      </c>
      <c r="I5812" s="3">
        <v>0.25869375</v>
      </c>
      <c r="J5812" s="3">
        <v>0.29564999999999997</v>
      </c>
      <c r="K5812" s="3">
        <v>0.33260624999999999</v>
      </c>
      <c r="L5812" s="3">
        <v>0.36956250000000002</v>
      </c>
    </row>
    <row r="5813" spans="1:12" ht="25.5">
      <c r="A5813" s="10">
        <f t="shared" si="156"/>
        <v>38305</v>
      </c>
      <c r="B5813" s="69" t="s">
        <v>4060</v>
      </c>
      <c r="C5813" s="3">
        <v>5.4984375000000002E-2</v>
      </c>
      <c r="D5813" s="3">
        <v>0.10996875</v>
      </c>
      <c r="E5813" s="3">
        <v>0.16495312500000001</v>
      </c>
      <c r="F5813" s="3">
        <v>0.21993750000000001</v>
      </c>
      <c r="G5813" s="3">
        <v>0.27492187499999998</v>
      </c>
      <c r="H5813" s="3">
        <v>0.32990625000000001</v>
      </c>
      <c r="I5813" s="3">
        <v>0.38489062500000004</v>
      </c>
      <c r="J5813" s="3">
        <v>0.43987500000000002</v>
      </c>
      <c r="K5813" s="3">
        <v>0.49485937499999999</v>
      </c>
      <c r="L5813" s="3">
        <v>0.54984374999999996</v>
      </c>
    </row>
    <row r="5814" spans="1:12" ht="25.5">
      <c r="A5814" s="10">
        <f t="shared" si="156"/>
        <v>38306</v>
      </c>
      <c r="B5814" s="69" t="s">
        <v>4060</v>
      </c>
      <c r="C5814" s="3">
        <v>5.9624999999999997E-2</v>
      </c>
      <c r="D5814" s="3">
        <v>0.11924999999999999</v>
      </c>
      <c r="E5814" s="3">
        <v>0.17887500000000001</v>
      </c>
      <c r="F5814" s="3">
        <v>0.23849999999999999</v>
      </c>
      <c r="G5814" s="3">
        <v>0.29812500000000003</v>
      </c>
      <c r="H5814" s="3">
        <v>0.35775000000000001</v>
      </c>
      <c r="I5814" s="3">
        <v>0.417375</v>
      </c>
      <c r="J5814" s="3">
        <v>0.47699999999999998</v>
      </c>
      <c r="K5814" s="3">
        <v>0.53662500000000002</v>
      </c>
      <c r="L5814" s="3">
        <v>0.59625000000000006</v>
      </c>
    </row>
    <row r="5815" spans="1:12" ht="25.5">
      <c r="A5815" s="10">
        <f t="shared" si="156"/>
        <v>38307</v>
      </c>
      <c r="B5815" s="69" t="s">
        <v>4060</v>
      </c>
      <c r="C5815" s="3">
        <v>5.0625000000000003E-2</v>
      </c>
      <c r="D5815" s="3">
        <v>0.10125000000000001</v>
      </c>
      <c r="E5815" s="3">
        <v>0.15187500000000001</v>
      </c>
      <c r="F5815" s="3">
        <v>0.20250000000000001</v>
      </c>
      <c r="G5815" s="3">
        <v>0.25312500000000004</v>
      </c>
      <c r="H5815" s="3">
        <v>0.30375000000000002</v>
      </c>
      <c r="I5815" s="3">
        <v>0.354375</v>
      </c>
      <c r="J5815" s="3">
        <v>0.40500000000000003</v>
      </c>
      <c r="K5815" s="3">
        <v>0.45562500000000006</v>
      </c>
      <c r="L5815" s="3">
        <v>0.50625000000000009</v>
      </c>
    </row>
    <row r="5816" spans="1:12" ht="25.5">
      <c r="A5816" s="10">
        <f t="shared" si="156"/>
        <v>38308</v>
      </c>
      <c r="B5816" s="69" t="s">
        <v>4060</v>
      </c>
      <c r="C5816" s="3">
        <v>4.0500000000000001E-2</v>
      </c>
      <c r="D5816" s="3">
        <v>8.1000000000000003E-2</v>
      </c>
      <c r="E5816" s="3">
        <v>0.1215</v>
      </c>
      <c r="F5816" s="3">
        <v>0.16200000000000001</v>
      </c>
      <c r="G5816" s="3">
        <v>0.20250000000000001</v>
      </c>
      <c r="H5816" s="3">
        <v>0.24299999999999999</v>
      </c>
      <c r="I5816" s="3">
        <v>0.28349999999999997</v>
      </c>
      <c r="J5816" s="3">
        <v>0.32400000000000001</v>
      </c>
      <c r="K5816" s="3">
        <v>0.36449999999999999</v>
      </c>
      <c r="L5816" s="3">
        <v>0.40500000000000003</v>
      </c>
    </row>
    <row r="5817" spans="1:12" ht="25.5">
      <c r="A5817" s="10">
        <f t="shared" si="156"/>
        <v>38309</v>
      </c>
      <c r="B5817" s="69" t="s">
        <v>4060</v>
      </c>
      <c r="C5817" s="3">
        <v>0.16575000000000001</v>
      </c>
      <c r="D5817" s="3">
        <v>0.33150000000000002</v>
      </c>
      <c r="E5817" s="3">
        <v>0.49725000000000003</v>
      </c>
      <c r="F5817" s="3">
        <v>0.66300000000000003</v>
      </c>
      <c r="G5817" s="3">
        <v>0.82874999999999999</v>
      </c>
      <c r="H5817" s="3">
        <v>0.99450000000000005</v>
      </c>
      <c r="I5817" s="3">
        <v>1.16025</v>
      </c>
      <c r="J5817" s="3">
        <v>1.3260000000000001</v>
      </c>
      <c r="K5817" s="3">
        <v>1.4917500000000001</v>
      </c>
      <c r="L5817" s="3">
        <v>1.6575</v>
      </c>
    </row>
    <row r="5818" spans="1:12" ht="25.5">
      <c r="A5818" s="10">
        <f t="shared" si="156"/>
        <v>38310</v>
      </c>
      <c r="B5818" s="69" t="s">
        <v>4060</v>
      </c>
      <c r="C5818" s="3">
        <v>0.21557812500000001</v>
      </c>
      <c r="D5818" s="3">
        <v>0.43115625000000002</v>
      </c>
      <c r="E5818" s="3">
        <v>0.64673437500000008</v>
      </c>
      <c r="F5818" s="3">
        <v>0.86231250000000004</v>
      </c>
      <c r="G5818" s="3">
        <v>1.077890625</v>
      </c>
      <c r="H5818" s="3">
        <v>1.2934687500000002</v>
      </c>
      <c r="I5818" s="3">
        <v>1.5090468749999999</v>
      </c>
      <c r="J5818" s="3">
        <v>1.7246250000000001</v>
      </c>
      <c r="K5818" s="3">
        <v>1.940203125</v>
      </c>
      <c r="L5818" s="3">
        <v>2.15578125</v>
      </c>
    </row>
    <row r="5819" spans="1:12" ht="25.5">
      <c r="A5819" s="10">
        <f t="shared" si="156"/>
        <v>38311</v>
      </c>
      <c r="B5819" s="69" t="s">
        <v>4060</v>
      </c>
      <c r="C5819" s="3">
        <v>3.2456249999999999E-2</v>
      </c>
      <c r="D5819" s="3">
        <v>6.4912499999999998E-2</v>
      </c>
      <c r="E5819" s="3">
        <v>9.7368750000000004E-2</v>
      </c>
      <c r="F5819" s="3">
        <v>0.129825</v>
      </c>
      <c r="G5819" s="3">
        <v>0.16228125000000002</v>
      </c>
      <c r="H5819" s="3">
        <v>0.19473750000000001</v>
      </c>
      <c r="I5819" s="3">
        <v>0.22719375</v>
      </c>
      <c r="J5819" s="3">
        <v>0.25964999999999999</v>
      </c>
      <c r="K5819" s="3">
        <v>0.29210625000000001</v>
      </c>
      <c r="L5819" s="3">
        <v>0.32456250000000003</v>
      </c>
    </row>
    <row r="5820" spans="1:12" ht="25.5">
      <c r="A5820" s="10">
        <f t="shared" si="156"/>
        <v>38312</v>
      </c>
      <c r="B5820" s="69" t="s">
        <v>4060</v>
      </c>
      <c r="C5820" s="3">
        <v>3.7875000000000006E-2</v>
      </c>
      <c r="D5820" s="3">
        <v>7.5750000000000012E-2</v>
      </c>
      <c r="E5820" s="3">
        <v>0.113625</v>
      </c>
      <c r="F5820" s="3">
        <v>0.15150000000000002</v>
      </c>
      <c r="G5820" s="3">
        <v>0.18937500000000002</v>
      </c>
      <c r="H5820" s="3">
        <v>0.22725000000000001</v>
      </c>
      <c r="I5820" s="3">
        <v>0.265125</v>
      </c>
      <c r="J5820" s="3">
        <v>0.30300000000000005</v>
      </c>
      <c r="K5820" s="3">
        <v>0.34087500000000004</v>
      </c>
      <c r="L5820" s="3">
        <v>0.37875000000000003</v>
      </c>
    </row>
    <row r="5821" spans="1:12" ht="25.5">
      <c r="A5821" s="10">
        <f t="shared" si="156"/>
        <v>38313</v>
      </c>
      <c r="B5821" s="69" t="s">
        <v>4061</v>
      </c>
      <c r="C5821" s="3">
        <v>0.26924999999999999</v>
      </c>
      <c r="D5821" s="3">
        <v>0.53849999999999998</v>
      </c>
      <c r="E5821" s="3">
        <v>0.80774999999999997</v>
      </c>
      <c r="F5821" s="3">
        <v>1.077</v>
      </c>
      <c r="G5821" s="3">
        <v>1.3462499999999999</v>
      </c>
      <c r="H5821" s="3">
        <v>1.6154999999999999</v>
      </c>
      <c r="I5821" s="3">
        <v>1.8847499999999999</v>
      </c>
      <c r="J5821" s="3">
        <v>2.1539999999999999</v>
      </c>
      <c r="K5821" s="3">
        <v>2.4232499999999999</v>
      </c>
      <c r="L5821" s="3">
        <v>2.6924999999999999</v>
      </c>
    </row>
    <row r="5822" spans="1:12" ht="12.75">
      <c r="A5822" s="10">
        <f t="shared" si="156"/>
        <v>38314</v>
      </c>
      <c r="B5822" s="69" t="s">
        <v>4062</v>
      </c>
      <c r="C5822" s="3">
        <v>0.81945000000000001</v>
      </c>
      <c r="D5822" s="3">
        <v>1.6389</v>
      </c>
      <c r="E5822" s="3">
        <v>2.4583500000000003</v>
      </c>
      <c r="F5822" s="3">
        <v>3.2778</v>
      </c>
      <c r="G5822" s="3">
        <v>4.0972499999999998</v>
      </c>
      <c r="H5822" s="3">
        <v>4.9167000000000005</v>
      </c>
      <c r="I5822" s="3">
        <v>5.7361500000000003</v>
      </c>
      <c r="J5822" s="3">
        <v>6.5556000000000001</v>
      </c>
      <c r="K5822" s="3">
        <v>7.3750499999999999</v>
      </c>
      <c r="L5822" s="3">
        <v>8.1944999999999997</v>
      </c>
    </row>
    <row r="5823" spans="1:12" ht="12.75">
      <c r="A5823" s="10">
        <f t="shared" si="156"/>
        <v>38315</v>
      </c>
      <c r="B5823" s="69" t="s">
        <v>4062</v>
      </c>
      <c r="C5823" s="3">
        <v>2.7450000000000002E-2</v>
      </c>
      <c r="D5823" s="3">
        <v>5.4900000000000004E-2</v>
      </c>
      <c r="E5823" s="3">
        <v>8.2349999999999993E-2</v>
      </c>
      <c r="F5823" s="3">
        <v>0.10980000000000001</v>
      </c>
      <c r="G5823" s="3">
        <v>0.13724999999999998</v>
      </c>
      <c r="H5823" s="3">
        <v>0.16469999999999999</v>
      </c>
      <c r="I5823" s="3">
        <v>0.19214999999999999</v>
      </c>
      <c r="J5823" s="3">
        <v>0.21960000000000002</v>
      </c>
      <c r="K5823" s="3">
        <v>0.24705000000000002</v>
      </c>
      <c r="L5823" s="3">
        <v>0.27449999999999997</v>
      </c>
    </row>
    <row r="5824" spans="1:12" ht="12.75">
      <c r="A5824" s="10">
        <f t="shared" si="156"/>
        <v>38316</v>
      </c>
      <c r="B5824" s="69" t="s">
        <v>4063</v>
      </c>
      <c r="C5824" s="3">
        <v>9.0534375E-2</v>
      </c>
      <c r="D5824" s="3">
        <v>0.18106875</v>
      </c>
      <c r="E5824" s="3">
        <v>0.271603125</v>
      </c>
      <c r="F5824" s="3">
        <v>0.3621375</v>
      </c>
      <c r="G5824" s="3">
        <v>0.452671875</v>
      </c>
      <c r="H5824" s="3">
        <v>0.54320625</v>
      </c>
      <c r="I5824" s="3">
        <v>0.63374062499999995</v>
      </c>
      <c r="J5824" s="3">
        <v>0.724275</v>
      </c>
      <c r="K5824" s="3">
        <v>0.81480937500000006</v>
      </c>
      <c r="L5824" s="3">
        <v>0.90534375</v>
      </c>
    </row>
    <row r="5825" spans="1:12" ht="12.75">
      <c r="A5825" s="10">
        <f t="shared" si="156"/>
        <v>38317</v>
      </c>
      <c r="B5825" s="69" t="s">
        <v>4064</v>
      </c>
      <c r="C5825" s="3">
        <v>8.3746874999999998E-2</v>
      </c>
      <c r="D5825" s="3">
        <v>0.16749375</v>
      </c>
      <c r="E5825" s="3">
        <v>0.251240625</v>
      </c>
      <c r="F5825" s="3">
        <v>0.33498749999999999</v>
      </c>
      <c r="G5825" s="3">
        <v>0.41873437499999999</v>
      </c>
      <c r="H5825" s="3">
        <v>0.50248124999999999</v>
      </c>
      <c r="I5825" s="3">
        <v>0.58622812499999999</v>
      </c>
      <c r="J5825" s="3">
        <v>0.66997499999999999</v>
      </c>
      <c r="K5825" s="3">
        <v>0.75372187499999999</v>
      </c>
      <c r="L5825" s="3">
        <v>0.83746874999999998</v>
      </c>
    </row>
    <row r="5826" spans="1:12" ht="12.75">
      <c r="A5826" s="10">
        <f t="shared" si="156"/>
        <v>38318</v>
      </c>
      <c r="B5826" s="69" t="s">
        <v>4065</v>
      </c>
      <c r="C5826" s="3">
        <v>8.4796874999999994E-2</v>
      </c>
      <c r="D5826" s="3">
        <v>0.16959374999999999</v>
      </c>
      <c r="E5826" s="3">
        <v>0.25439062499999998</v>
      </c>
      <c r="F5826" s="3">
        <v>0.33918749999999998</v>
      </c>
      <c r="G5826" s="3">
        <v>0.42398437499999997</v>
      </c>
      <c r="H5826" s="3">
        <v>0.50878124999999996</v>
      </c>
      <c r="I5826" s="3">
        <v>0.59357812500000007</v>
      </c>
      <c r="J5826" s="3">
        <v>0.67837499999999995</v>
      </c>
      <c r="K5826" s="3">
        <v>0.76317187499999994</v>
      </c>
      <c r="L5826" s="3">
        <v>0.84796874999999994</v>
      </c>
    </row>
    <row r="5827" spans="1:12" ht="12.75">
      <c r="A5827" s="10">
        <f t="shared" si="156"/>
        <v>38319</v>
      </c>
      <c r="B5827" s="69" t="s">
        <v>4066</v>
      </c>
      <c r="C5827" s="3">
        <v>6.5531249999999999E-2</v>
      </c>
      <c r="D5827" s="3">
        <v>0.1310625</v>
      </c>
      <c r="E5827" s="3">
        <v>0.19659375000000001</v>
      </c>
      <c r="F5827" s="3">
        <v>0.262125</v>
      </c>
      <c r="G5827" s="3">
        <v>0.32765624999999998</v>
      </c>
      <c r="H5827" s="3">
        <v>0.39318750000000002</v>
      </c>
      <c r="I5827" s="3">
        <v>0.45871874999999995</v>
      </c>
      <c r="J5827" s="3">
        <v>0.52424999999999999</v>
      </c>
      <c r="K5827" s="3">
        <v>0.58978125000000003</v>
      </c>
      <c r="L5827" s="3">
        <v>0.65531249999999996</v>
      </c>
    </row>
    <row r="5828" spans="1:12" ht="25.5">
      <c r="A5828" s="10">
        <f t="shared" si="156"/>
        <v>38320</v>
      </c>
      <c r="B5828" s="69" t="s">
        <v>4067</v>
      </c>
      <c r="C5828" s="3">
        <v>0.11474999999999999</v>
      </c>
      <c r="D5828" s="3">
        <v>0.22949999999999998</v>
      </c>
      <c r="E5828" s="3">
        <v>0.34425</v>
      </c>
      <c r="F5828" s="3">
        <v>0.45899999999999996</v>
      </c>
      <c r="G5828" s="3">
        <v>0.57374999999999998</v>
      </c>
      <c r="H5828" s="3">
        <v>0.6885</v>
      </c>
      <c r="I5828" s="3">
        <v>0.80325000000000002</v>
      </c>
      <c r="J5828" s="3">
        <v>0.91799999999999993</v>
      </c>
      <c r="K5828" s="3">
        <v>1.0327500000000001</v>
      </c>
      <c r="L5828" s="3">
        <v>1.1475</v>
      </c>
    </row>
    <row r="5829" spans="1:12" ht="12.75">
      <c r="A5829" s="10">
        <f t="shared" si="156"/>
        <v>38321</v>
      </c>
      <c r="B5829" s="69" t="s">
        <v>4068</v>
      </c>
      <c r="C5829" s="3">
        <v>6.3553124999999988E-2</v>
      </c>
      <c r="D5829" s="3">
        <v>0.12710624999999998</v>
      </c>
      <c r="E5829" s="3">
        <v>0.19065937500000002</v>
      </c>
      <c r="F5829" s="3">
        <v>0.25421249999999995</v>
      </c>
      <c r="G5829" s="3">
        <v>0.317765625</v>
      </c>
      <c r="H5829" s="3">
        <v>0.38131875000000004</v>
      </c>
      <c r="I5829" s="3">
        <v>0.44487187500000003</v>
      </c>
      <c r="J5829" s="3">
        <v>0.5084249999999999</v>
      </c>
      <c r="K5829" s="3">
        <v>0.571978125</v>
      </c>
      <c r="L5829" s="3">
        <v>0.63553124999999999</v>
      </c>
    </row>
    <row r="5830" spans="1:12" ht="12.75">
      <c r="A5830" s="10">
        <f t="shared" si="156"/>
        <v>38322</v>
      </c>
      <c r="B5830" s="69" t="s">
        <v>4069</v>
      </c>
      <c r="C5830" s="3">
        <v>5.6718749999999998E-2</v>
      </c>
      <c r="D5830" s="3">
        <v>0.1134375</v>
      </c>
      <c r="E5830" s="3">
        <v>0.17015625000000001</v>
      </c>
      <c r="F5830" s="3">
        <v>0.22687499999999999</v>
      </c>
      <c r="G5830" s="3">
        <v>0.28359374999999998</v>
      </c>
      <c r="H5830" s="3">
        <v>0.34031250000000002</v>
      </c>
      <c r="I5830" s="3">
        <v>0.39703125000000006</v>
      </c>
      <c r="J5830" s="3">
        <v>0.45374999999999999</v>
      </c>
      <c r="K5830" s="3">
        <v>0.51046875000000003</v>
      </c>
      <c r="L5830" s="3">
        <v>0.56718749999999996</v>
      </c>
    </row>
    <row r="5831" spans="1:12" ht="12.75">
      <c r="A5831" s="10">
        <f t="shared" si="156"/>
        <v>38323</v>
      </c>
      <c r="B5831" s="69" t="s">
        <v>4070</v>
      </c>
      <c r="C5831" s="3">
        <v>0.53709375000000004</v>
      </c>
      <c r="D5831" s="3">
        <v>1.0741875000000001</v>
      </c>
      <c r="E5831" s="3">
        <v>1.6112812500000002</v>
      </c>
      <c r="F5831" s="3">
        <v>2.1483750000000001</v>
      </c>
      <c r="G5831" s="3">
        <v>2.6854687500000001</v>
      </c>
      <c r="H5831" s="3">
        <v>3.2225625000000004</v>
      </c>
      <c r="I5831" s="3">
        <v>3.7596562499999999</v>
      </c>
      <c r="J5831" s="3">
        <v>4.2967500000000003</v>
      </c>
      <c r="K5831" s="3">
        <v>4.8338437499999998</v>
      </c>
      <c r="L5831" s="3">
        <v>5.3709375000000001</v>
      </c>
    </row>
    <row r="5832" spans="1:12" ht="12.75">
      <c r="A5832" s="10">
        <f t="shared" si="156"/>
        <v>38324</v>
      </c>
      <c r="B5832" s="69" t="s">
        <v>2740</v>
      </c>
      <c r="C5832" s="3">
        <v>0.206625</v>
      </c>
      <c r="D5832" s="3">
        <v>0.41325000000000001</v>
      </c>
      <c r="E5832" s="3">
        <v>0.61987499999999995</v>
      </c>
      <c r="F5832" s="3">
        <v>0.82650000000000001</v>
      </c>
      <c r="G5832" s="3">
        <v>1.0331250000000001</v>
      </c>
      <c r="H5832" s="3">
        <v>1.2397499999999999</v>
      </c>
      <c r="I5832" s="3">
        <v>1.4463750000000002</v>
      </c>
      <c r="J5832" s="3">
        <v>1.653</v>
      </c>
      <c r="K5832" s="3">
        <v>1.8596249999999999</v>
      </c>
      <c r="L5832" s="3">
        <v>2.0662500000000001</v>
      </c>
    </row>
    <row r="5833" spans="1:12" ht="12.75">
      <c r="A5833" s="10">
        <f t="shared" si="156"/>
        <v>38325</v>
      </c>
      <c r="B5833" s="69" t="s">
        <v>4050</v>
      </c>
      <c r="C5833" s="3">
        <v>8.2256250000000003E-2</v>
      </c>
      <c r="D5833" s="3">
        <v>0.16451250000000001</v>
      </c>
      <c r="E5833" s="3">
        <v>0.24676875000000001</v>
      </c>
      <c r="F5833" s="3">
        <v>0.32902500000000001</v>
      </c>
      <c r="G5833" s="3">
        <v>0.41128124999999993</v>
      </c>
      <c r="H5833" s="3">
        <v>0.49353750000000002</v>
      </c>
      <c r="I5833" s="3">
        <v>0.57579374999999999</v>
      </c>
      <c r="J5833" s="3">
        <v>0.65805000000000002</v>
      </c>
      <c r="K5833" s="3">
        <v>0.74030625000000005</v>
      </c>
      <c r="L5833" s="3">
        <v>0.82256249999999986</v>
      </c>
    </row>
    <row r="5834" spans="1:12" ht="12.75">
      <c r="A5834" s="10">
        <f t="shared" si="156"/>
        <v>38326</v>
      </c>
      <c r="B5834" s="69" t="s">
        <v>4053</v>
      </c>
      <c r="C5834" s="3">
        <v>0.40575000000000006</v>
      </c>
      <c r="D5834" s="3">
        <v>0.81150000000000011</v>
      </c>
      <c r="E5834" s="3">
        <v>1.2172499999999999</v>
      </c>
      <c r="F5834" s="3">
        <v>1.6230000000000002</v>
      </c>
      <c r="G5834" s="3">
        <v>2.0287500000000001</v>
      </c>
      <c r="H5834" s="3">
        <v>2.4344999999999999</v>
      </c>
      <c r="I5834" s="3">
        <v>2.8402500000000002</v>
      </c>
      <c r="J5834" s="3">
        <v>3.2460000000000004</v>
      </c>
      <c r="K5834" s="3">
        <v>3.6517499999999998</v>
      </c>
      <c r="L5834" s="3">
        <v>4.0575000000000001</v>
      </c>
    </row>
    <row r="5835" spans="1:12" ht="12.75">
      <c r="A5835" s="10">
        <f t="shared" si="156"/>
        <v>38327</v>
      </c>
      <c r="B5835" s="69" t="s">
        <v>4058</v>
      </c>
      <c r="C5835" s="3">
        <v>0.10258125000000001</v>
      </c>
      <c r="D5835" s="3">
        <v>0.20516250000000003</v>
      </c>
      <c r="E5835" s="3">
        <v>0.30774374999999998</v>
      </c>
      <c r="F5835" s="3">
        <v>0.41032500000000005</v>
      </c>
      <c r="G5835" s="3">
        <v>0.51290625000000001</v>
      </c>
      <c r="H5835" s="3">
        <v>0.61548749999999997</v>
      </c>
      <c r="I5835" s="3">
        <v>0.71806875000000003</v>
      </c>
      <c r="J5835" s="3">
        <v>0.8206500000000001</v>
      </c>
      <c r="K5835" s="3">
        <v>0.92323124999999995</v>
      </c>
      <c r="L5835" s="3">
        <v>1.0258125</v>
      </c>
    </row>
    <row r="5836" spans="1:12" ht="12.75">
      <c r="A5836" s="10">
        <f t="shared" si="156"/>
        <v>38328</v>
      </c>
      <c r="B5836" s="69" t="s">
        <v>4058</v>
      </c>
      <c r="C5836" s="3">
        <v>5.4693749999999999E-2</v>
      </c>
      <c r="D5836" s="3">
        <v>0.1093875</v>
      </c>
      <c r="E5836" s="3">
        <v>0.16408125000000001</v>
      </c>
      <c r="F5836" s="3">
        <v>0.218775</v>
      </c>
      <c r="G5836" s="3">
        <v>0.27346874999999998</v>
      </c>
      <c r="H5836" s="3">
        <v>0.32816250000000002</v>
      </c>
      <c r="I5836" s="3">
        <v>0.38285625000000001</v>
      </c>
      <c r="J5836" s="3">
        <v>0.43754999999999999</v>
      </c>
      <c r="K5836" s="3">
        <v>0.49224375000000004</v>
      </c>
      <c r="L5836" s="3">
        <v>0.54693749999999997</v>
      </c>
    </row>
    <row r="5837" spans="1:12" ht="12.75">
      <c r="A5837" s="10">
        <f t="shared" si="156"/>
        <v>38329</v>
      </c>
      <c r="B5837" s="69" t="s">
        <v>4059</v>
      </c>
      <c r="C5837" s="3">
        <v>0.2446875</v>
      </c>
      <c r="D5837" s="3">
        <v>0.489375</v>
      </c>
      <c r="E5837" s="3">
        <v>0.73406250000000006</v>
      </c>
      <c r="F5837" s="3">
        <v>0.97875000000000001</v>
      </c>
      <c r="G5837" s="3">
        <v>1.2234375000000002</v>
      </c>
      <c r="H5837" s="3">
        <v>1.4681250000000001</v>
      </c>
      <c r="I5837" s="3">
        <v>1.7128125000000001</v>
      </c>
      <c r="J5837" s="3">
        <v>1.9575</v>
      </c>
      <c r="K5837" s="3">
        <v>2.2021875</v>
      </c>
      <c r="L5837" s="3">
        <v>2.4468750000000004</v>
      </c>
    </row>
    <row r="5838" spans="1:12" ht="12.75">
      <c r="A5838" s="10">
        <f t="shared" si="156"/>
        <v>38330</v>
      </c>
      <c r="B5838" s="69" t="s">
        <v>4071</v>
      </c>
      <c r="C5838" s="3">
        <v>0.29083124999999999</v>
      </c>
      <c r="D5838" s="3">
        <v>0.58166249999999997</v>
      </c>
      <c r="E5838" s="3">
        <v>0.87249374999999996</v>
      </c>
      <c r="F5838" s="3">
        <v>1.1633249999999999</v>
      </c>
      <c r="G5838" s="3">
        <v>1.45415625</v>
      </c>
      <c r="H5838" s="3">
        <v>1.7449874999999999</v>
      </c>
      <c r="I5838" s="3">
        <v>2.0358187499999998</v>
      </c>
      <c r="J5838" s="3">
        <v>2.3266499999999999</v>
      </c>
      <c r="K5838" s="3">
        <v>2.61748125</v>
      </c>
      <c r="L5838" s="3">
        <v>2.9083125000000001</v>
      </c>
    </row>
    <row r="5839" spans="1:12" ht="25.5">
      <c r="A5839" s="10">
        <f t="shared" si="156"/>
        <v>38331</v>
      </c>
      <c r="B5839" s="69" t="s">
        <v>4060</v>
      </c>
      <c r="C5839" s="3">
        <v>4.3462500000000001E-2</v>
      </c>
      <c r="D5839" s="3">
        <v>8.6925000000000002E-2</v>
      </c>
      <c r="E5839" s="3">
        <v>0.13038749999999999</v>
      </c>
      <c r="F5839" s="3">
        <v>0.17385</v>
      </c>
      <c r="G5839" s="3">
        <v>0.21731250000000002</v>
      </c>
      <c r="H5839" s="3">
        <v>0.26077499999999998</v>
      </c>
      <c r="I5839" s="3">
        <v>0.30423749999999999</v>
      </c>
      <c r="J5839" s="3">
        <v>0.34770000000000001</v>
      </c>
      <c r="K5839" s="3">
        <v>0.39116249999999997</v>
      </c>
      <c r="L5839" s="3">
        <v>0.43462500000000004</v>
      </c>
    </row>
    <row r="5840" spans="1:12" ht="25.5">
      <c r="A5840" s="10">
        <f t="shared" si="156"/>
        <v>38332</v>
      </c>
      <c r="B5840" s="69" t="s">
        <v>4060</v>
      </c>
      <c r="C5840" s="3">
        <v>5.1750000000000004E-2</v>
      </c>
      <c r="D5840" s="3">
        <v>0.10350000000000001</v>
      </c>
      <c r="E5840" s="3">
        <v>0.15525</v>
      </c>
      <c r="F5840" s="3">
        <v>0.20700000000000002</v>
      </c>
      <c r="G5840" s="3">
        <v>0.25874999999999998</v>
      </c>
      <c r="H5840" s="3">
        <v>0.3105</v>
      </c>
      <c r="I5840" s="3">
        <v>0.36224999999999996</v>
      </c>
      <c r="J5840" s="3">
        <v>0.41400000000000003</v>
      </c>
      <c r="K5840" s="3">
        <v>0.46575</v>
      </c>
      <c r="L5840" s="3">
        <v>0.51749999999999996</v>
      </c>
    </row>
    <row r="5841" spans="1:12" ht="25.5">
      <c r="A5841" s="10">
        <f t="shared" si="156"/>
        <v>38333</v>
      </c>
      <c r="B5841" s="69" t="s">
        <v>4060</v>
      </c>
      <c r="C5841" s="3">
        <v>2.8968750000000001E-2</v>
      </c>
      <c r="D5841" s="3">
        <v>5.7937500000000003E-2</v>
      </c>
      <c r="E5841" s="3">
        <v>8.6906250000000004E-2</v>
      </c>
      <c r="F5841" s="3">
        <v>0.11587500000000001</v>
      </c>
      <c r="G5841" s="3">
        <v>0.14484374999999999</v>
      </c>
      <c r="H5841" s="3">
        <v>0.17381250000000001</v>
      </c>
      <c r="I5841" s="3">
        <v>0.20278124999999997</v>
      </c>
      <c r="J5841" s="3">
        <v>0.23175000000000001</v>
      </c>
      <c r="K5841" s="3">
        <v>0.26071875</v>
      </c>
      <c r="L5841" s="3">
        <v>0.28968749999999999</v>
      </c>
    </row>
    <row r="5842" spans="1:12" ht="25.5">
      <c r="A5842" s="10">
        <f t="shared" si="156"/>
        <v>38334</v>
      </c>
      <c r="B5842" s="69" t="s">
        <v>4060</v>
      </c>
      <c r="C5842" s="3">
        <v>0.10545937499999999</v>
      </c>
      <c r="D5842" s="3">
        <v>0.21091874999999999</v>
      </c>
      <c r="E5842" s="3">
        <v>0.31637812499999995</v>
      </c>
      <c r="F5842" s="3">
        <v>0.42183749999999998</v>
      </c>
      <c r="G5842" s="3">
        <v>0.527296875</v>
      </c>
      <c r="H5842" s="3">
        <v>0.63275624999999991</v>
      </c>
      <c r="I5842" s="3">
        <v>0.73821562500000004</v>
      </c>
      <c r="J5842" s="3">
        <v>0.84367499999999995</v>
      </c>
      <c r="K5842" s="3">
        <v>0.94913437500000009</v>
      </c>
      <c r="L5842" s="3">
        <v>1.05459375</v>
      </c>
    </row>
    <row r="5843" spans="1:12" ht="25.5">
      <c r="A5843" s="10">
        <f t="shared" si="156"/>
        <v>38335</v>
      </c>
      <c r="B5843" s="69" t="s">
        <v>4060</v>
      </c>
      <c r="C5843" s="3">
        <v>0.130275</v>
      </c>
      <c r="D5843" s="3">
        <v>0.26055</v>
      </c>
      <c r="E5843" s="3">
        <v>0.39082499999999998</v>
      </c>
      <c r="F5843" s="3">
        <v>0.52110000000000001</v>
      </c>
      <c r="G5843" s="3">
        <v>0.65137500000000004</v>
      </c>
      <c r="H5843" s="3">
        <v>0.78164999999999996</v>
      </c>
      <c r="I5843" s="3">
        <v>0.91192499999999999</v>
      </c>
      <c r="J5843" s="3">
        <v>1.0422</v>
      </c>
      <c r="K5843" s="3">
        <v>1.1724749999999999</v>
      </c>
      <c r="L5843" s="3">
        <v>1.3027500000000001</v>
      </c>
    </row>
    <row r="5844" spans="1:12" ht="25.5">
      <c r="A5844" s="10">
        <f t="shared" si="156"/>
        <v>38336</v>
      </c>
      <c r="B5844" s="69" t="s">
        <v>4072</v>
      </c>
      <c r="C5844" s="3">
        <v>3.7340625000000002E-2</v>
      </c>
      <c r="D5844" s="3">
        <v>7.4681250000000005E-2</v>
      </c>
      <c r="E5844" s="3">
        <v>0.11202187500000001</v>
      </c>
      <c r="F5844" s="3">
        <v>0.14936250000000001</v>
      </c>
      <c r="G5844" s="3">
        <v>0.186703125</v>
      </c>
      <c r="H5844" s="3">
        <v>0.22404375000000001</v>
      </c>
      <c r="I5844" s="3">
        <v>0.261384375</v>
      </c>
      <c r="J5844" s="3">
        <v>0.29872500000000002</v>
      </c>
      <c r="K5844" s="3">
        <v>0.33606562500000003</v>
      </c>
      <c r="L5844" s="3">
        <v>0.37340625</v>
      </c>
    </row>
    <row r="5845" spans="1:12" ht="12.75">
      <c r="A5845" s="10">
        <f t="shared" si="156"/>
        <v>38337</v>
      </c>
      <c r="B5845" s="69" t="s">
        <v>4073</v>
      </c>
      <c r="C5845" s="3">
        <v>3.5578125000000002E-2</v>
      </c>
      <c r="D5845" s="3">
        <v>7.1156250000000004E-2</v>
      </c>
      <c r="E5845" s="3">
        <v>0.10673437500000001</v>
      </c>
      <c r="F5845" s="3">
        <v>0.14231250000000001</v>
      </c>
      <c r="G5845" s="3">
        <v>0.177890625</v>
      </c>
      <c r="H5845" s="3">
        <v>0.21346875000000001</v>
      </c>
      <c r="I5845" s="3">
        <v>0.249046875</v>
      </c>
      <c r="J5845" s="3">
        <v>0.28462500000000002</v>
      </c>
      <c r="K5845" s="3">
        <v>0.32020312500000003</v>
      </c>
      <c r="L5845" s="3">
        <v>0.35578124999999999</v>
      </c>
    </row>
    <row r="5846" spans="1:12" ht="12.75">
      <c r="A5846" s="10">
        <f t="shared" si="156"/>
        <v>38338</v>
      </c>
      <c r="B5846" s="69" t="s">
        <v>4074</v>
      </c>
      <c r="C5846" s="3">
        <v>8.6671874999999995E-2</v>
      </c>
      <c r="D5846" s="3">
        <v>0.17334374999999999</v>
      </c>
      <c r="E5846" s="3">
        <v>0.26001562499999997</v>
      </c>
      <c r="F5846" s="3">
        <v>0.34668749999999998</v>
      </c>
      <c r="G5846" s="3">
        <v>0.43335937499999999</v>
      </c>
      <c r="H5846" s="3">
        <v>0.52003124999999994</v>
      </c>
      <c r="I5846" s="3">
        <v>0.60670312500000001</v>
      </c>
      <c r="J5846" s="3">
        <v>0.69337499999999996</v>
      </c>
      <c r="K5846" s="3">
        <v>0.78004687499999992</v>
      </c>
      <c r="L5846" s="3">
        <v>0.86671874999999998</v>
      </c>
    </row>
    <row r="5847" spans="1:12" ht="12.75">
      <c r="A5847" s="10">
        <f t="shared" si="156"/>
        <v>38339</v>
      </c>
      <c r="B5847" s="69" t="s">
        <v>4075</v>
      </c>
      <c r="C5847" s="3">
        <v>5.0746874999999997E-2</v>
      </c>
      <c r="D5847" s="3">
        <v>0.10149374999999999</v>
      </c>
      <c r="E5847" s="3">
        <v>0.15224062499999999</v>
      </c>
      <c r="F5847" s="3">
        <v>0.20298749999999999</v>
      </c>
      <c r="G5847" s="3">
        <v>0.25373437500000001</v>
      </c>
      <c r="H5847" s="3">
        <v>0.30448124999999998</v>
      </c>
      <c r="I5847" s="3">
        <v>0.35522812500000001</v>
      </c>
      <c r="J5847" s="3">
        <v>0.40597499999999997</v>
      </c>
      <c r="K5847" s="3">
        <v>0.45672187499999994</v>
      </c>
      <c r="L5847" s="3">
        <v>0.50746875000000002</v>
      </c>
    </row>
    <row r="5848" spans="1:12" ht="12.75">
      <c r="A5848" s="10">
        <f t="shared" si="156"/>
        <v>38340</v>
      </c>
      <c r="B5848" s="69" t="s">
        <v>4076</v>
      </c>
      <c r="C5848" s="3">
        <v>4.5524999999999996E-2</v>
      </c>
      <c r="D5848" s="3">
        <v>9.1049999999999992E-2</v>
      </c>
      <c r="E5848" s="3">
        <v>0.136575</v>
      </c>
      <c r="F5848" s="3">
        <v>0.18209999999999998</v>
      </c>
      <c r="G5848" s="3">
        <v>0.22762499999999999</v>
      </c>
      <c r="H5848" s="3">
        <v>0.27315</v>
      </c>
      <c r="I5848" s="3">
        <v>0.31867499999999999</v>
      </c>
      <c r="J5848" s="3">
        <v>0.36419999999999997</v>
      </c>
      <c r="K5848" s="3">
        <v>0.40972500000000001</v>
      </c>
      <c r="L5848" s="3">
        <v>0.45524999999999999</v>
      </c>
    </row>
    <row r="5849" spans="1:12" ht="12.75">
      <c r="A5849" s="10">
        <f t="shared" si="156"/>
        <v>38341</v>
      </c>
      <c r="B5849" s="69" t="s">
        <v>4077</v>
      </c>
      <c r="C5849" s="3">
        <v>0.12195</v>
      </c>
      <c r="D5849" s="3">
        <v>0.24390000000000001</v>
      </c>
      <c r="E5849" s="3">
        <v>0.36585000000000001</v>
      </c>
      <c r="F5849" s="3">
        <v>0.48780000000000001</v>
      </c>
      <c r="G5849" s="3">
        <v>0.60975000000000001</v>
      </c>
      <c r="H5849" s="3">
        <v>0.73170000000000002</v>
      </c>
      <c r="I5849" s="3">
        <v>0.85365000000000002</v>
      </c>
      <c r="J5849" s="3">
        <v>0.97560000000000002</v>
      </c>
      <c r="K5849" s="3">
        <v>1.09755</v>
      </c>
      <c r="L5849" s="3">
        <v>1.2195</v>
      </c>
    </row>
    <row r="5850" spans="1:12" ht="12.75">
      <c r="A5850" s="10">
        <f t="shared" si="156"/>
        <v>38342</v>
      </c>
      <c r="B5850" s="69" t="s">
        <v>4077</v>
      </c>
      <c r="C5850" s="3">
        <v>0.12195</v>
      </c>
      <c r="D5850" s="3">
        <v>0.24390000000000001</v>
      </c>
      <c r="E5850" s="3">
        <v>0.36585000000000001</v>
      </c>
      <c r="F5850" s="3">
        <v>0.48780000000000001</v>
      </c>
      <c r="G5850" s="3">
        <v>0.60975000000000001</v>
      </c>
      <c r="H5850" s="3">
        <v>0.73170000000000002</v>
      </c>
      <c r="I5850" s="3">
        <v>0.85365000000000002</v>
      </c>
      <c r="J5850" s="3">
        <v>0.97560000000000002</v>
      </c>
      <c r="K5850" s="3">
        <v>1.09755</v>
      </c>
      <c r="L5850" s="3">
        <v>1.2195</v>
      </c>
    </row>
    <row r="5851" spans="1:12" ht="12.75">
      <c r="A5851" s="10">
        <f t="shared" si="156"/>
        <v>38343</v>
      </c>
      <c r="B5851" s="69" t="s">
        <v>4078</v>
      </c>
      <c r="C5851" s="3">
        <v>6.1499999999999999E-2</v>
      </c>
      <c r="D5851" s="3">
        <v>0.123</v>
      </c>
      <c r="E5851" s="3">
        <v>0.1845</v>
      </c>
      <c r="F5851" s="3">
        <v>0.246</v>
      </c>
      <c r="G5851" s="3">
        <v>0.3075</v>
      </c>
      <c r="H5851" s="3">
        <v>0.36899999999999999</v>
      </c>
      <c r="I5851" s="3">
        <v>0.43049999999999999</v>
      </c>
      <c r="J5851" s="3">
        <v>0.49199999999999999</v>
      </c>
      <c r="K5851" s="3">
        <v>0.55349999999999999</v>
      </c>
      <c r="L5851" s="3">
        <v>0.61499999999999999</v>
      </c>
    </row>
    <row r="5852" spans="1:12" ht="12.75">
      <c r="A5852" s="10">
        <f t="shared" si="156"/>
        <v>38344</v>
      </c>
      <c r="B5852" s="69" t="s">
        <v>4079</v>
      </c>
      <c r="C5852" s="3">
        <v>4.7934375000000001E-2</v>
      </c>
      <c r="D5852" s="3">
        <v>9.5868750000000003E-2</v>
      </c>
      <c r="E5852" s="3">
        <v>0.143803125</v>
      </c>
      <c r="F5852" s="3">
        <v>0.19173750000000001</v>
      </c>
      <c r="G5852" s="3">
        <v>0.23967187500000003</v>
      </c>
      <c r="H5852" s="3">
        <v>0.28760625000000001</v>
      </c>
      <c r="I5852" s="3">
        <v>0.33554062499999998</v>
      </c>
      <c r="J5852" s="3">
        <v>0.38347500000000001</v>
      </c>
      <c r="K5852" s="3">
        <v>0.43140937499999998</v>
      </c>
      <c r="L5852" s="3">
        <v>0.47934375000000007</v>
      </c>
    </row>
    <row r="5853" spans="1:12" ht="12.75">
      <c r="A5853" s="10">
        <f t="shared" ref="A5853:A5916" si="157">A5852+1</f>
        <v>38345</v>
      </c>
      <c r="B5853" s="69" t="s">
        <v>4080</v>
      </c>
      <c r="C5853" s="3">
        <v>4.1156249999999998E-2</v>
      </c>
      <c r="D5853" s="3">
        <v>8.2312499999999997E-2</v>
      </c>
      <c r="E5853" s="3">
        <v>0.12346874999999999</v>
      </c>
      <c r="F5853" s="3">
        <v>0.16462499999999999</v>
      </c>
      <c r="G5853" s="3">
        <v>0.20578124999999997</v>
      </c>
      <c r="H5853" s="3">
        <v>0.24693749999999998</v>
      </c>
      <c r="I5853" s="3">
        <v>0.28809374999999998</v>
      </c>
      <c r="J5853" s="3">
        <v>0.32924999999999999</v>
      </c>
      <c r="K5853" s="3">
        <v>0.37040624999999999</v>
      </c>
      <c r="L5853" s="3">
        <v>0.41156249999999994</v>
      </c>
    </row>
    <row r="5854" spans="1:12" ht="12.75">
      <c r="A5854" s="10">
        <f t="shared" si="157"/>
        <v>38346</v>
      </c>
      <c r="B5854" s="69" t="s">
        <v>4081</v>
      </c>
      <c r="C5854" s="3">
        <v>3.6468750000000001E-2</v>
      </c>
      <c r="D5854" s="3">
        <v>7.2937500000000002E-2</v>
      </c>
      <c r="E5854" s="3">
        <v>0.10940625000000001</v>
      </c>
      <c r="F5854" s="3">
        <v>0.145875</v>
      </c>
      <c r="G5854" s="3">
        <v>0.18234375</v>
      </c>
      <c r="H5854" s="3">
        <v>0.21881250000000002</v>
      </c>
      <c r="I5854" s="3">
        <v>0.25528125000000002</v>
      </c>
      <c r="J5854" s="3">
        <v>0.29175000000000001</v>
      </c>
      <c r="K5854" s="3">
        <v>0.32821875</v>
      </c>
      <c r="L5854" s="3">
        <v>0.3646875</v>
      </c>
    </row>
    <row r="5855" spans="1:12" ht="12.75">
      <c r="A5855" s="10">
        <f t="shared" si="157"/>
        <v>38347</v>
      </c>
      <c r="B5855" s="69" t="s">
        <v>4081</v>
      </c>
      <c r="C5855" s="3">
        <v>7.8562499999999993E-2</v>
      </c>
      <c r="D5855" s="3">
        <v>0.15712499999999999</v>
      </c>
      <c r="E5855" s="3">
        <v>0.23568749999999999</v>
      </c>
      <c r="F5855" s="3">
        <v>0.31424999999999997</v>
      </c>
      <c r="G5855" s="3">
        <v>0.39281250000000001</v>
      </c>
      <c r="H5855" s="3">
        <v>0.47137499999999999</v>
      </c>
      <c r="I5855" s="3">
        <v>0.54993749999999997</v>
      </c>
      <c r="J5855" s="3">
        <v>0.62849999999999995</v>
      </c>
      <c r="K5855" s="3">
        <v>0.70706249999999993</v>
      </c>
      <c r="L5855" s="3">
        <v>0.78562500000000002</v>
      </c>
    </row>
    <row r="5856" spans="1:12" ht="12.75">
      <c r="A5856" s="10">
        <f t="shared" si="157"/>
        <v>38348</v>
      </c>
      <c r="B5856" s="69" t="s">
        <v>4082</v>
      </c>
      <c r="C5856" s="3">
        <v>0.26100000000000001</v>
      </c>
      <c r="D5856" s="3">
        <v>0.52200000000000002</v>
      </c>
      <c r="E5856" s="3">
        <v>0.78300000000000003</v>
      </c>
      <c r="F5856" s="3">
        <v>1.044</v>
      </c>
      <c r="G5856" s="3">
        <v>1.3049999999999999</v>
      </c>
      <c r="H5856" s="3">
        <v>1.5660000000000001</v>
      </c>
      <c r="I5856" s="3">
        <v>1.827</v>
      </c>
      <c r="J5856" s="3">
        <v>2.0880000000000001</v>
      </c>
      <c r="K5856" s="3">
        <v>2.3490000000000002</v>
      </c>
      <c r="L5856" s="3">
        <v>2.61</v>
      </c>
    </row>
    <row r="5857" spans="1:12" ht="12.75">
      <c r="A5857" s="10">
        <f t="shared" si="157"/>
        <v>38349</v>
      </c>
      <c r="B5857" s="70" t="s">
        <v>4083</v>
      </c>
      <c r="C5857" s="3">
        <v>8.5312499999999999E-2</v>
      </c>
      <c r="D5857" s="3">
        <v>0.170625</v>
      </c>
      <c r="E5857" s="3">
        <v>0.25593749999999998</v>
      </c>
      <c r="F5857" s="3">
        <v>0.34125</v>
      </c>
      <c r="G5857" s="3">
        <v>0.42656249999999996</v>
      </c>
      <c r="H5857" s="3">
        <v>0.51187499999999997</v>
      </c>
      <c r="I5857" s="3">
        <v>0.59718749999999998</v>
      </c>
      <c r="J5857" s="3">
        <v>0.6825</v>
      </c>
      <c r="K5857" s="3">
        <v>0.76781250000000001</v>
      </c>
      <c r="L5857" s="3">
        <v>0.85312499999999991</v>
      </c>
    </row>
    <row r="5858" spans="1:12" ht="12.75">
      <c r="A5858" s="10">
        <f t="shared" si="157"/>
        <v>38350</v>
      </c>
      <c r="B5858" s="69" t="s">
        <v>4084</v>
      </c>
      <c r="C5858" s="3">
        <v>3.3750000000000002E-2</v>
      </c>
      <c r="D5858" s="3">
        <v>6.7500000000000004E-2</v>
      </c>
      <c r="E5858" s="3">
        <v>0.10125000000000001</v>
      </c>
      <c r="F5858" s="3">
        <v>0.13500000000000001</v>
      </c>
      <c r="G5858" s="3">
        <v>0.16875000000000001</v>
      </c>
      <c r="H5858" s="3">
        <v>0.20250000000000001</v>
      </c>
      <c r="I5858" s="3">
        <v>0.23625000000000002</v>
      </c>
      <c r="J5858" s="3">
        <v>0.27</v>
      </c>
      <c r="K5858" s="3">
        <v>0.30375000000000002</v>
      </c>
      <c r="L5858" s="3">
        <v>0.33750000000000002</v>
      </c>
    </row>
    <row r="5859" spans="1:12" ht="12.75">
      <c r="A5859" s="10">
        <f t="shared" si="157"/>
        <v>38351</v>
      </c>
      <c r="B5859" s="68" t="s">
        <v>4030</v>
      </c>
      <c r="C5859" s="3">
        <v>0.28237499999999999</v>
      </c>
      <c r="D5859" s="3">
        <v>0.56474999999999997</v>
      </c>
      <c r="E5859" s="3">
        <v>0.84712499999999991</v>
      </c>
      <c r="F5859" s="3">
        <v>1.1294999999999999</v>
      </c>
      <c r="G5859" s="3">
        <v>1.411875</v>
      </c>
      <c r="H5859" s="3">
        <v>1.6942499999999998</v>
      </c>
      <c r="I5859" s="3">
        <v>1.9766249999999999</v>
      </c>
      <c r="J5859" s="3">
        <v>2.2589999999999999</v>
      </c>
      <c r="K5859" s="3">
        <v>2.5413749999999999</v>
      </c>
      <c r="L5859" s="3">
        <v>2.82375</v>
      </c>
    </row>
    <row r="5860" spans="1:12" ht="12.75">
      <c r="A5860" s="10">
        <f t="shared" si="157"/>
        <v>38352</v>
      </c>
      <c r="B5860" s="68" t="s">
        <v>4030</v>
      </c>
      <c r="C5860" s="3">
        <v>0.16968749999999999</v>
      </c>
      <c r="D5860" s="3">
        <v>0.33937499999999998</v>
      </c>
      <c r="E5860" s="3">
        <v>0.50906249999999997</v>
      </c>
      <c r="F5860" s="3">
        <v>0.67874999999999996</v>
      </c>
      <c r="G5860" s="3">
        <v>0.84843750000000007</v>
      </c>
      <c r="H5860" s="3">
        <v>1.0181249999999999</v>
      </c>
      <c r="I5860" s="3">
        <v>1.1878124999999999</v>
      </c>
      <c r="J5860" s="3">
        <v>1.3574999999999999</v>
      </c>
      <c r="K5860" s="3">
        <v>1.5271874999999999</v>
      </c>
      <c r="L5860" s="3">
        <v>1.6968750000000001</v>
      </c>
    </row>
    <row r="5861" spans="1:12" ht="12.75">
      <c r="A5861" s="10">
        <f t="shared" si="157"/>
        <v>38353</v>
      </c>
      <c r="B5861" s="68" t="s">
        <v>4030</v>
      </c>
      <c r="C5861" s="3">
        <v>0.36496874999999995</v>
      </c>
      <c r="D5861" s="3">
        <v>0.72993749999999991</v>
      </c>
      <c r="E5861" s="3">
        <v>1.09490625</v>
      </c>
      <c r="F5861" s="3">
        <v>1.4598749999999998</v>
      </c>
      <c r="G5861" s="3">
        <v>1.8248437499999999</v>
      </c>
      <c r="H5861" s="3">
        <v>2.1898124999999999</v>
      </c>
      <c r="I5861" s="3">
        <v>2.55478125</v>
      </c>
      <c r="J5861" s="3">
        <v>2.9197499999999996</v>
      </c>
      <c r="K5861" s="3">
        <v>3.2847187499999997</v>
      </c>
      <c r="L5861" s="3">
        <v>3.6496874999999998</v>
      </c>
    </row>
    <row r="5862" spans="1:12" ht="12.75">
      <c r="A5862" s="10">
        <f t="shared" si="157"/>
        <v>38354</v>
      </c>
      <c r="B5862" s="69" t="s">
        <v>4085</v>
      </c>
      <c r="C5862" s="3">
        <v>7.0068749999999999E-2</v>
      </c>
      <c r="D5862" s="3">
        <v>0.1401375</v>
      </c>
      <c r="E5862" s="3">
        <v>0.21020624999999998</v>
      </c>
      <c r="F5862" s="3">
        <v>0.280275</v>
      </c>
      <c r="G5862" s="3">
        <v>0.35034375000000001</v>
      </c>
      <c r="H5862" s="3">
        <v>0.42041249999999997</v>
      </c>
      <c r="I5862" s="3">
        <v>0.49048124999999998</v>
      </c>
      <c r="J5862" s="3">
        <v>0.56054999999999999</v>
      </c>
      <c r="K5862" s="3">
        <v>0.63061875000000001</v>
      </c>
      <c r="L5862" s="3">
        <v>0.70068750000000002</v>
      </c>
    </row>
    <row r="5863" spans="1:12" ht="12.75">
      <c r="A5863" s="10">
        <f t="shared" si="157"/>
        <v>38355</v>
      </c>
      <c r="B5863" s="69" t="s">
        <v>4031</v>
      </c>
      <c r="C5863" s="3">
        <v>6.9843749999999996E-2</v>
      </c>
      <c r="D5863" s="3">
        <v>0.13968749999999999</v>
      </c>
      <c r="E5863" s="3">
        <v>0.20953125</v>
      </c>
      <c r="F5863" s="3">
        <v>0.27937499999999998</v>
      </c>
      <c r="G5863" s="3">
        <v>0.34921875000000002</v>
      </c>
      <c r="H5863" s="3">
        <v>0.4190625</v>
      </c>
      <c r="I5863" s="3">
        <v>0.48890624999999999</v>
      </c>
      <c r="J5863" s="3">
        <v>0.55874999999999997</v>
      </c>
      <c r="K5863" s="3">
        <v>0.62859375000000006</v>
      </c>
      <c r="L5863" s="3">
        <v>0.69843750000000004</v>
      </c>
    </row>
    <row r="5864" spans="1:12" ht="12.75">
      <c r="A5864" s="10">
        <f t="shared" si="157"/>
        <v>38356</v>
      </c>
      <c r="B5864" s="69" t="s">
        <v>4031</v>
      </c>
      <c r="C5864" s="3">
        <v>1.5534375E-2</v>
      </c>
      <c r="D5864" s="3">
        <v>3.1068749999999999E-2</v>
      </c>
      <c r="E5864" s="3">
        <v>4.6603124999999995E-2</v>
      </c>
      <c r="F5864" s="3">
        <v>6.2137499999999998E-2</v>
      </c>
      <c r="G5864" s="3">
        <v>7.7671875000000001E-2</v>
      </c>
      <c r="H5864" s="3">
        <v>9.320624999999999E-2</v>
      </c>
      <c r="I5864" s="3">
        <v>0.10874062499999999</v>
      </c>
      <c r="J5864" s="3">
        <v>0.124275</v>
      </c>
      <c r="K5864" s="3">
        <v>0.13980937500000001</v>
      </c>
      <c r="L5864" s="3">
        <v>0.15534375</v>
      </c>
    </row>
    <row r="5865" spans="1:12" ht="25.5">
      <c r="A5865" s="10">
        <f t="shared" si="157"/>
        <v>38357</v>
      </c>
      <c r="B5865" s="69" t="s">
        <v>4086</v>
      </c>
      <c r="C5865" s="3">
        <v>0.1153125</v>
      </c>
      <c r="D5865" s="3">
        <v>0.230625</v>
      </c>
      <c r="E5865" s="3">
        <v>0.34593750000000001</v>
      </c>
      <c r="F5865" s="3">
        <v>0.46124999999999999</v>
      </c>
      <c r="G5865" s="3">
        <v>0.57656250000000009</v>
      </c>
      <c r="H5865" s="3">
        <v>0.69187500000000002</v>
      </c>
      <c r="I5865" s="3">
        <v>0.80718749999999995</v>
      </c>
      <c r="J5865" s="3">
        <v>0.92249999999999999</v>
      </c>
      <c r="K5865" s="3">
        <v>1.0378125</v>
      </c>
      <c r="L5865" s="3">
        <v>1.1531250000000002</v>
      </c>
    </row>
    <row r="5866" spans="1:12" ht="12.75">
      <c r="A5866" s="10">
        <f t="shared" si="157"/>
        <v>38358</v>
      </c>
      <c r="B5866" s="69" t="s">
        <v>4087</v>
      </c>
      <c r="C5866" s="3">
        <v>0.111375</v>
      </c>
      <c r="D5866" s="3">
        <v>0.22275</v>
      </c>
      <c r="E5866" s="3">
        <v>0.33412500000000001</v>
      </c>
      <c r="F5866" s="3">
        <v>0.44550000000000001</v>
      </c>
      <c r="G5866" s="3">
        <v>0.55687500000000001</v>
      </c>
      <c r="H5866" s="3">
        <v>0.66825000000000001</v>
      </c>
      <c r="I5866" s="3">
        <v>0.77962500000000001</v>
      </c>
      <c r="J5866" s="3">
        <v>0.89100000000000001</v>
      </c>
      <c r="K5866" s="3">
        <v>1.002375</v>
      </c>
      <c r="L5866" s="3">
        <v>1.11375</v>
      </c>
    </row>
    <row r="5867" spans="1:12" ht="12.75">
      <c r="A5867" s="10">
        <f t="shared" si="157"/>
        <v>38359</v>
      </c>
      <c r="B5867" s="69" t="s">
        <v>4088</v>
      </c>
      <c r="C5867" s="3">
        <v>6.7874999999999991E-2</v>
      </c>
      <c r="D5867" s="3">
        <v>0.13574999999999998</v>
      </c>
      <c r="E5867" s="3">
        <v>0.203625</v>
      </c>
      <c r="F5867" s="3">
        <v>0.27149999999999996</v>
      </c>
      <c r="G5867" s="3">
        <v>0.33937499999999998</v>
      </c>
      <c r="H5867" s="3">
        <v>0.40725</v>
      </c>
      <c r="I5867" s="3">
        <v>0.47512499999999996</v>
      </c>
      <c r="J5867" s="3">
        <v>0.54299999999999993</v>
      </c>
      <c r="K5867" s="3">
        <v>0.61087500000000006</v>
      </c>
      <c r="L5867" s="3">
        <v>0.67874999999999996</v>
      </c>
    </row>
    <row r="5868" spans="1:12" ht="12.75">
      <c r="A5868" s="10">
        <f t="shared" si="157"/>
        <v>38360</v>
      </c>
      <c r="B5868" s="69" t="s">
        <v>4089</v>
      </c>
      <c r="C5868" s="3">
        <v>3.7687499999999999E-2</v>
      </c>
      <c r="D5868" s="3">
        <v>7.5374999999999998E-2</v>
      </c>
      <c r="E5868" s="3">
        <v>0.1130625</v>
      </c>
      <c r="F5868" s="3">
        <v>0.15075</v>
      </c>
      <c r="G5868" s="3">
        <v>0.18843749999999998</v>
      </c>
      <c r="H5868" s="3">
        <v>0.22612499999999999</v>
      </c>
      <c r="I5868" s="3">
        <v>0.26381250000000001</v>
      </c>
      <c r="J5868" s="3">
        <v>0.30149999999999999</v>
      </c>
      <c r="K5868" s="3">
        <v>0.33918749999999998</v>
      </c>
      <c r="L5868" s="3">
        <v>0.37687499999999996</v>
      </c>
    </row>
    <row r="5869" spans="1:12" ht="12.75">
      <c r="A5869" s="10">
        <f t="shared" si="157"/>
        <v>38361</v>
      </c>
      <c r="B5869" s="69" t="s">
        <v>4090</v>
      </c>
      <c r="C5869" s="3">
        <v>0.139125</v>
      </c>
      <c r="D5869" s="3">
        <v>0.27825</v>
      </c>
      <c r="E5869" s="3">
        <v>0.417375</v>
      </c>
      <c r="F5869" s="3">
        <v>0.55649999999999999</v>
      </c>
      <c r="G5869" s="3">
        <v>0.69562499999999994</v>
      </c>
      <c r="H5869" s="3">
        <v>0.83474999999999999</v>
      </c>
      <c r="I5869" s="3">
        <v>0.97387500000000005</v>
      </c>
      <c r="J5869" s="3">
        <v>1.113</v>
      </c>
      <c r="K5869" s="3">
        <v>1.2521249999999999</v>
      </c>
      <c r="L5869" s="3">
        <v>1.3912499999999999</v>
      </c>
    </row>
    <row r="5870" spans="1:12" ht="12.75">
      <c r="A5870" s="10">
        <f t="shared" si="157"/>
        <v>38362</v>
      </c>
      <c r="B5870" s="69" t="s">
        <v>4091</v>
      </c>
      <c r="C5870" s="3">
        <v>9.0000000000000011E-3</v>
      </c>
      <c r="D5870" s="3">
        <v>1.8000000000000002E-2</v>
      </c>
      <c r="E5870" s="3">
        <v>2.6999999999999996E-2</v>
      </c>
      <c r="F5870" s="3">
        <v>3.6000000000000004E-2</v>
      </c>
      <c r="G5870" s="3">
        <v>4.4999999999999998E-2</v>
      </c>
      <c r="H5870" s="3">
        <v>5.3999999999999992E-2</v>
      </c>
      <c r="I5870" s="3">
        <v>6.3E-2</v>
      </c>
      <c r="J5870" s="3">
        <v>7.2000000000000008E-2</v>
      </c>
      <c r="K5870" s="3">
        <v>8.1000000000000003E-2</v>
      </c>
      <c r="L5870" s="3">
        <v>0.09</v>
      </c>
    </row>
    <row r="5871" spans="1:12" ht="12.75">
      <c r="A5871" s="10">
        <f t="shared" si="157"/>
        <v>38363</v>
      </c>
      <c r="B5871" s="69" t="s">
        <v>4092</v>
      </c>
      <c r="C5871" s="3">
        <v>3.3187499999999995E-2</v>
      </c>
      <c r="D5871" s="3">
        <v>6.637499999999999E-2</v>
      </c>
      <c r="E5871" s="3">
        <v>9.9562499999999998E-2</v>
      </c>
      <c r="F5871" s="3">
        <v>0.13274999999999998</v>
      </c>
      <c r="G5871" s="3">
        <v>0.16593750000000002</v>
      </c>
      <c r="H5871" s="3">
        <v>0.199125</v>
      </c>
      <c r="I5871" s="3">
        <v>0.23231250000000003</v>
      </c>
      <c r="J5871" s="3">
        <v>0.26549999999999996</v>
      </c>
      <c r="K5871" s="3">
        <v>0.29868749999999999</v>
      </c>
      <c r="L5871" s="3">
        <v>0.33187500000000003</v>
      </c>
    </row>
    <row r="5872" spans="1:12" ht="12.75">
      <c r="A5872" s="10">
        <f t="shared" si="157"/>
        <v>38364</v>
      </c>
      <c r="B5872" s="69" t="s">
        <v>4093</v>
      </c>
      <c r="C5872" s="3">
        <v>0.21176470588235247</v>
      </c>
      <c r="D5872" s="3">
        <v>0.42352941176470649</v>
      </c>
      <c r="E5872" s="3">
        <v>0.63529411764705901</v>
      </c>
      <c r="F5872" s="3">
        <v>0.84705882352941142</v>
      </c>
      <c r="G5872" s="3">
        <v>1.0588235294117654</v>
      </c>
      <c r="H5872" s="3">
        <v>1.270588235294118</v>
      </c>
      <c r="I5872" s="3">
        <v>1.4823529411764704</v>
      </c>
      <c r="J5872" s="3">
        <v>1.6941176470588197</v>
      </c>
      <c r="K5872" s="3">
        <v>1.9058823529411799</v>
      </c>
      <c r="L5872" s="3">
        <v>2.117647058823525</v>
      </c>
    </row>
    <row r="5873" spans="1:12" ht="12.75">
      <c r="A5873" s="10">
        <f t="shared" si="157"/>
        <v>38365</v>
      </c>
      <c r="B5873" s="68" t="s">
        <v>3045</v>
      </c>
      <c r="C5873" s="3">
        <v>0.159132352941177</v>
      </c>
      <c r="D5873" s="3">
        <v>0.31826470588235251</v>
      </c>
      <c r="E5873" s="3">
        <v>0.47739705882352951</v>
      </c>
      <c r="F5873" s="3">
        <v>0.63652941176470645</v>
      </c>
      <c r="G5873" s="3">
        <v>0.7956617647058819</v>
      </c>
      <c r="H5873" s="3">
        <v>0.95479411764705902</v>
      </c>
      <c r="I5873" s="3">
        <v>1.1139264705882361</v>
      </c>
      <c r="J5873" s="3">
        <v>1.2730588235294116</v>
      </c>
      <c r="K5873" s="3">
        <v>1.4321911764705886</v>
      </c>
      <c r="L5873" s="3">
        <v>1.59132352941177</v>
      </c>
    </row>
    <row r="5874" spans="1:12" ht="25.5">
      <c r="A5874" s="10">
        <f t="shared" si="157"/>
        <v>38366</v>
      </c>
      <c r="B5874" s="69" t="s">
        <v>4094</v>
      </c>
      <c r="C5874" s="3">
        <v>3.4588235294117704E-2</v>
      </c>
      <c r="D5874" s="3">
        <v>6.9176470588235256E-2</v>
      </c>
      <c r="E5874" s="3">
        <v>0.10376470588235295</v>
      </c>
      <c r="F5874" s="3">
        <v>0.13835294117647065</v>
      </c>
      <c r="G5874" s="3">
        <v>0.17294117647058851</v>
      </c>
      <c r="H5874" s="3">
        <v>0.20752941176470652</v>
      </c>
      <c r="I5874" s="3">
        <v>0.24211764705882299</v>
      </c>
      <c r="J5874" s="3">
        <v>0.27670588235294102</v>
      </c>
      <c r="K5874" s="3">
        <v>0.311294117647059</v>
      </c>
      <c r="L5874" s="3">
        <v>0.34588235294117703</v>
      </c>
    </row>
    <row r="5875" spans="1:12" ht="12.75">
      <c r="A5875" s="10">
        <f t="shared" si="157"/>
        <v>38367</v>
      </c>
      <c r="B5875" s="71" t="s">
        <v>4095</v>
      </c>
      <c r="C5875" s="3">
        <v>6.0705882352941151E-2</v>
      </c>
      <c r="D5875" s="3">
        <v>0.1214117647058823</v>
      </c>
      <c r="E5875" s="3">
        <v>0.182117647058823</v>
      </c>
      <c r="F5875" s="3">
        <v>0.24282352941176399</v>
      </c>
      <c r="G5875" s="3">
        <v>0.30352941176470649</v>
      </c>
      <c r="H5875" s="3">
        <v>0.36423529411764749</v>
      </c>
      <c r="I5875" s="3">
        <v>0.42494117647058849</v>
      </c>
      <c r="J5875" s="3">
        <v>0.48564705882352954</v>
      </c>
      <c r="K5875" s="3">
        <v>0.54635294117647049</v>
      </c>
      <c r="L5875" s="3">
        <v>0.60705882352941154</v>
      </c>
    </row>
    <row r="5876" spans="1:12" ht="12.75">
      <c r="A5876" s="10">
        <f t="shared" si="157"/>
        <v>38368</v>
      </c>
      <c r="B5876" s="70" t="s">
        <v>4096</v>
      </c>
      <c r="C5876" s="3">
        <v>4.7682352941176405E-2</v>
      </c>
      <c r="D5876" s="3">
        <v>9.5364705882352963E-2</v>
      </c>
      <c r="E5876" s="3">
        <v>0.14304705882352933</v>
      </c>
      <c r="F5876" s="3">
        <v>0.19072941176470648</v>
      </c>
      <c r="G5876" s="3">
        <v>0.23841176470588199</v>
      </c>
      <c r="H5876" s="3">
        <v>0.286094117647059</v>
      </c>
      <c r="I5876" s="3">
        <v>0.33377647058823601</v>
      </c>
      <c r="J5876" s="3">
        <v>0.38145882352941152</v>
      </c>
      <c r="K5876" s="3">
        <v>0.42914117647058847</v>
      </c>
      <c r="L5876" s="3">
        <v>0.47682352941176398</v>
      </c>
    </row>
    <row r="5877" spans="1:12" ht="12.75">
      <c r="A5877" s="10">
        <f t="shared" si="157"/>
        <v>38369</v>
      </c>
      <c r="B5877" s="69" t="s">
        <v>4097</v>
      </c>
      <c r="C5877" s="3">
        <v>0.8840205882352935</v>
      </c>
      <c r="D5877" s="3">
        <v>1.7680411764705899</v>
      </c>
      <c r="E5877" s="3">
        <v>2.6520617647058851</v>
      </c>
      <c r="F5877" s="3">
        <v>3.5360823529411798</v>
      </c>
      <c r="G5877" s="3">
        <v>4.4201029411764754</v>
      </c>
      <c r="H5877" s="3">
        <v>5.3041235294117701</v>
      </c>
      <c r="I5877" s="3">
        <v>6.1881441176470648</v>
      </c>
      <c r="J5877" s="3">
        <v>7.0721647058823596</v>
      </c>
      <c r="K5877" s="3">
        <v>7.9561852941176552</v>
      </c>
      <c r="L5877" s="3">
        <v>8.8402058823529348</v>
      </c>
    </row>
    <row r="5878" spans="1:12" ht="25.5">
      <c r="A5878" s="10">
        <f t="shared" si="157"/>
        <v>38370</v>
      </c>
      <c r="B5878" s="69" t="s">
        <v>4098</v>
      </c>
      <c r="C5878" s="3">
        <v>0.6896470588235295</v>
      </c>
      <c r="D5878" s="3">
        <v>1.379294117647059</v>
      </c>
      <c r="E5878" s="3">
        <v>2.0689411764705898</v>
      </c>
      <c r="F5878" s="3">
        <v>2.7585882352941153</v>
      </c>
      <c r="G5878" s="3">
        <v>3.44823529411764</v>
      </c>
      <c r="H5878" s="3">
        <v>4.1378823529411797</v>
      </c>
      <c r="I5878" s="3">
        <v>4.8275294117647052</v>
      </c>
      <c r="J5878" s="3">
        <v>5.5171764705882307</v>
      </c>
      <c r="K5878" s="3">
        <v>6.2068235294117695</v>
      </c>
      <c r="L5878" s="3">
        <v>6.8964705882352959</v>
      </c>
    </row>
    <row r="5879" spans="1:12" ht="25.5">
      <c r="A5879" s="10">
        <f t="shared" si="157"/>
        <v>38371</v>
      </c>
      <c r="B5879" s="69" t="s">
        <v>4098</v>
      </c>
      <c r="C5879" s="3">
        <v>0.28376470588235247</v>
      </c>
      <c r="D5879" s="3">
        <v>0.5675294117647065</v>
      </c>
      <c r="E5879" s="3">
        <v>0.85129411764705898</v>
      </c>
      <c r="F5879" s="3">
        <v>1.1350588235294115</v>
      </c>
      <c r="G5879" s="3">
        <v>1.4188235294117655</v>
      </c>
      <c r="H5879" s="3">
        <v>1.7025882352941148</v>
      </c>
      <c r="I5879" s="3">
        <v>1.9863529411764751</v>
      </c>
      <c r="J5879" s="3">
        <v>2.2701176470588198</v>
      </c>
      <c r="K5879" s="3">
        <v>2.55388235294118</v>
      </c>
      <c r="L5879" s="3">
        <v>2.8376470588235247</v>
      </c>
    </row>
    <row r="5880" spans="1:12" ht="25.5">
      <c r="A5880" s="10">
        <f t="shared" si="157"/>
        <v>38372</v>
      </c>
      <c r="B5880" s="69" t="s">
        <v>4099</v>
      </c>
      <c r="C5880" s="3">
        <v>0.32236764705882298</v>
      </c>
      <c r="D5880" s="3">
        <v>0.64473529411764752</v>
      </c>
      <c r="E5880" s="3">
        <v>0.96710294117647044</v>
      </c>
      <c r="F5880" s="3">
        <v>1.2894705882352935</v>
      </c>
      <c r="G5880" s="3">
        <v>1.611838235294115</v>
      </c>
      <c r="H5880" s="3">
        <v>1.9342058823529349</v>
      </c>
      <c r="I5880" s="3">
        <v>2.2565735294117699</v>
      </c>
      <c r="J5880" s="3">
        <v>2.5789411764705901</v>
      </c>
      <c r="K5880" s="3">
        <v>2.9013088235294102</v>
      </c>
      <c r="L5880" s="3">
        <v>3.2236764705882299</v>
      </c>
    </row>
    <row r="5881" spans="1:12" ht="25.5">
      <c r="A5881" s="10">
        <f t="shared" si="157"/>
        <v>38373</v>
      </c>
      <c r="B5881" s="69" t="s">
        <v>4099</v>
      </c>
      <c r="C5881" s="3">
        <v>4.1779411764705898E-2</v>
      </c>
      <c r="D5881" s="3">
        <v>8.3558823529411796E-2</v>
      </c>
      <c r="E5881" s="3">
        <v>0.12533823529411769</v>
      </c>
      <c r="F5881" s="3">
        <v>0.16711764705882301</v>
      </c>
      <c r="G5881" s="3">
        <v>0.20889705882352952</v>
      </c>
      <c r="H5881" s="3">
        <v>0.250676470588236</v>
      </c>
      <c r="I5881" s="3">
        <v>0.29245588235294101</v>
      </c>
      <c r="J5881" s="3">
        <v>0.33423529411764752</v>
      </c>
      <c r="K5881" s="3">
        <v>0.37601470588235253</v>
      </c>
      <c r="L5881" s="3">
        <v>0.41779411764705904</v>
      </c>
    </row>
    <row r="5882" spans="1:12" ht="12.75">
      <c r="A5882" s="10">
        <f t="shared" si="157"/>
        <v>38374</v>
      </c>
      <c r="B5882" s="69" t="s">
        <v>4100</v>
      </c>
      <c r="C5882" s="3">
        <v>4.3875000000000004E-2</v>
      </c>
      <c r="D5882" s="3">
        <v>8.7750000000000009E-2</v>
      </c>
      <c r="E5882" s="3">
        <v>0.13162499999999999</v>
      </c>
      <c r="F5882" s="3">
        <v>0.17550000000000002</v>
      </c>
      <c r="G5882" s="3">
        <v>0.21937499999999999</v>
      </c>
      <c r="H5882" s="3">
        <v>0.26324999999999998</v>
      </c>
      <c r="I5882" s="3">
        <v>0.30712499999999998</v>
      </c>
      <c r="J5882" s="3">
        <v>0.35100000000000003</v>
      </c>
      <c r="K5882" s="3">
        <v>0.39487499999999998</v>
      </c>
      <c r="L5882" s="3">
        <v>0.43874999999999997</v>
      </c>
    </row>
    <row r="5883" spans="1:12" ht="12.75">
      <c r="A5883" s="10">
        <f t="shared" si="157"/>
        <v>38375</v>
      </c>
      <c r="B5883" s="69" t="s">
        <v>4100</v>
      </c>
      <c r="C5883" s="3">
        <v>1.4531249999999999E-2</v>
      </c>
      <c r="D5883" s="3">
        <v>2.9062499999999998E-2</v>
      </c>
      <c r="E5883" s="3">
        <v>4.3593750000000001E-2</v>
      </c>
      <c r="F5883" s="3">
        <v>5.8124999999999996E-2</v>
      </c>
      <c r="G5883" s="3">
        <v>7.2656250000000006E-2</v>
      </c>
      <c r="H5883" s="3">
        <v>8.7187500000000001E-2</v>
      </c>
      <c r="I5883" s="3">
        <v>0.10171875</v>
      </c>
      <c r="J5883" s="3">
        <v>0.11624999999999999</v>
      </c>
      <c r="K5883" s="3">
        <v>0.13078125000000002</v>
      </c>
      <c r="L5883" s="3">
        <v>0.14531250000000001</v>
      </c>
    </row>
    <row r="5884" spans="1:12" ht="12.75">
      <c r="A5884" s="10">
        <f t="shared" si="157"/>
        <v>38376</v>
      </c>
      <c r="B5884" s="69" t="s">
        <v>4101</v>
      </c>
      <c r="C5884" s="3">
        <v>5.0812500000000003E-2</v>
      </c>
      <c r="D5884" s="3">
        <v>0.10162500000000001</v>
      </c>
      <c r="E5884" s="3">
        <v>0.1524375</v>
      </c>
      <c r="F5884" s="3">
        <v>0.20325000000000001</v>
      </c>
      <c r="G5884" s="3">
        <v>0.25406249999999997</v>
      </c>
      <c r="H5884" s="3">
        <v>0.30487500000000001</v>
      </c>
      <c r="I5884" s="3">
        <v>0.35568749999999999</v>
      </c>
      <c r="J5884" s="3">
        <v>0.40650000000000003</v>
      </c>
      <c r="K5884" s="3">
        <v>0.45731250000000001</v>
      </c>
      <c r="L5884" s="3">
        <v>0.50812499999999994</v>
      </c>
    </row>
    <row r="5885" spans="1:12" ht="12.75">
      <c r="A5885" s="10">
        <f t="shared" si="157"/>
        <v>38377</v>
      </c>
      <c r="B5885" s="69" t="s">
        <v>4102</v>
      </c>
      <c r="C5885" s="3">
        <v>1.3968749999999999E-2</v>
      </c>
      <c r="D5885" s="3">
        <v>2.7937499999999997E-2</v>
      </c>
      <c r="E5885" s="3">
        <v>4.1906249999999999E-2</v>
      </c>
      <c r="F5885" s="3">
        <v>5.5874999999999994E-2</v>
      </c>
      <c r="G5885" s="3">
        <v>6.9843749999999996E-2</v>
      </c>
      <c r="H5885" s="3">
        <v>8.3812499999999998E-2</v>
      </c>
      <c r="I5885" s="3">
        <v>9.7781249999999986E-2</v>
      </c>
      <c r="J5885" s="3">
        <v>0.11174999999999999</v>
      </c>
      <c r="K5885" s="3">
        <v>0.12571874999999999</v>
      </c>
      <c r="L5885" s="3">
        <v>0.13968749999999999</v>
      </c>
    </row>
    <row r="5886" spans="1:12" ht="12.75">
      <c r="A5886" s="10">
        <f t="shared" si="157"/>
        <v>38378</v>
      </c>
      <c r="B5886" s="69" t="s">
        <v>4102</v>
      </c>
      <c r="C5886" s="3">
        <v>4.6124999999999999E-2</v>
      </c>
      <c r="D5886" s="3">
        <v>9.2249999999999999E-2</v>
      </c>
      <c r="E5886" s="3">
        <v>0.138375</v>
      </c>
      <c r="F5886" s="3">
        <v>0.1845</v>
      </c>
      <c r="G5886" s="3">
        <v>0.230625</v>
      </c>
      <c r="H5886" s="3">
        <v>0.27675</v>
      </c>
      <c r="I5886" s="3">
        <v>0.32287500000000002</v>
      </c>
      <c r="J5886" s="3">
        <v>0.36899999999999999</v>
      </c>
      <c r="K5886" s="3">
        <v>0.41512499999999997</v>
      </c>
      <c r="L5886" s="3">
        <v>0.46124999999999999</v>
      </c>
    </row>
    <row r="5887" spans="1:12" ht="12.75">
      <c r="A5887" s="10">
        <f t="shared" si="157"/>
        <v>38379</v>
      </c>
      <c r="B5887" s="69" t="s">
        <v>4102</v>
      </c>
      <c r="C5887" s="3">
        <v>2.8124999999999997E-2</v>
      </c>
      <c r="D5887" s="3">
        <v>5.6249999999999994E-2</v>
      </c>
      <c r="E5887" s="3">
        <v>8.4375000000000006E-2</v>
      </c>
      <c r="F5887" s="3">
        <v>0.11249999999999999</v>
      </c>
      <c r="G5887" s="3">
        <v>0.140625</v>
      </c>
      <c r="H5887" s="3">
        <v>0.16875000000000001</v>
      </c>
      <c r="I5887" s="3">
        <v>0.19687500000000002</v>
      </c>
      <c r="J5887" s="3">
        <v>0.22499999999999998</v>
      </c>
      <c r="K5887" s="3">
        <v>0.25312500000000004</v>
      </c>
      <c r="L5887" s="3">
        <v>0.28125</v>
      </c>
    </row>
    <row r="5888" spans="1:12" ht="12.75">
      <c r="A5888" s="10">
        <f t="shared" si="157"/>
        <v>38380</v>
      </c>
      <c r="B5888" s="69" t="s">
        <v>4103</v>
      </c>
      <c r="C5888" s="3">
        <v>0.10144687500000001</v>
      </c>
      <c r="D5888" s="3">
        <v>0.20289375000000001</v>
      </c>
      <c r="E5888" s="3">
        <v>0.30434062500000003</v>
      </c>
      <c r="F5888" s="3">
        <v>0.40578750000000002</v>
      </c>
      <c r="G5888" s="3">
        <v>0.50723437500000002</v>
      </c>
      <c r="H5888" s="3">
        <v>0.60868125000000006</v>
      </c>
      <c r="I5888" s="3">
        <v>0.710128125</v>
      </c>
      <c r="J5888" s="3">
        <v>0.81157500000000005</v>
      </c>
      <c r="K5888" s="3">
        <v>0.91302187499999987</v>
      </c>
      <c r="L5888" s="3">
        <v>1.01446875</v>
      </c>
    </row>
    <row r="5889" spans="1:12" ht="12.75">
      <c r="A5889" s="10">
        <f t="shared" si="157"/>
        <v>38381</v>
      </c>
      <c r="B5889" s="69" t="s">
        <v>3151</v>
      </c>
      <c r="C5889" s="3">
        <v>5.5031249999999997E-2</v>
      </c>
      <c r="D5889" s="3">
        <v>0.11006249999999999</v>
      </c>
      <c r="E5889" s="3">
        <v>0.16509374999999998</v>
      </c>
      <c r="F5889" s="3">
        <v>0.22012499999999999</v>
      </c>
      <c r="G5889" s="3">
        <v>0.27515624999999999</v>
      </c>
      <c r="H5889" s="3">
        <v>0.33018749999999997</v>
      </c>
      <c r="I5889" s="3">
        <v>0.38521875</v>
      </c>
      <c r="J5889" s="3">
        <v>0.44024999999999997</v>
      </c>
      <c r="K5889" s="3">
        <v>0.49528125000000001</v>
      </c>
      <c r="L5889" s="3">
        <v>0.55031249999999998</v>
      </c>
    </row>
    <row r="5890" spans="1:12" ht="12.75">
      <c r="A5890" s="10">
        <f t="shared" si="157"/>
        <v>38382</v>
      </c>
      <c r="B5890" s="68" t="s">
        <v>3045</v>
      </c>
      <c r="C5890" s="3">
        <v>0.14388529411764706</v>
      </c>
      <c r="D5890" s="3">
        <v>0.2877705882352935</v>
      </c>
      <c r="E5890" s="3">
        <v>0.431655882352941</v>
      </c>
      <c r="F5890" s="3">
        <v>0.57554117647058856</v>
      </c>
      <c r="G5890" s="3">
        <v>0.71942647058823594</v>
      </c>
      <c r="H5890" s="3">
        <v>0.863311764705882</v>
      </c>
      <c r="I5890" s="3">
        <v>1.0071970588235295</v>
      </c>
      <c r="J5890" s="3">
        <v>1.1510823529411771</v>
      </c>
      <c r="K5890" s="3">
        <v>1.2949676470588229</v>
      </c>
      <c r="L5890" s="3">
        <v>1.4388529411764703</v>
      </c>
    </row>
    <row r="5891" spans="1:12" ht="12.75">
      <c r="A5891" s="10">
        <f t="shared" si="157"/>
        <v>38383</v>
      </c>
      <c r="B5891" s="69" t="s">
        <v>3151</v>
      </c>
      <c r="C5891" s="3">
        <v>5.1794117647058852E-2</v>
      </c>
      <c r="D5891" s="3">
        <v>0.1035882352941177</v>
      </c>
      <c r="E5891" s="3">
        <v>0.155382352941177</v>
      </c>
      <c r="F5891" s="3">
        <v>0.20717647058823602</v>
      </c>
      <c r="G5891" s="3">
        <v>0.25897058823529351</v>
      </c>
      <c r="H5891" s="3">
        <v>0.3107647058823525</v>
      </c>
      <c r="I5891" s="3">
        <v>0.36255882352941149</v>
      </c>
      <c r="J5891" s="3">
        <v>0.41435294117647054</v>
      </c>
      <c r="K5891" s="3">
        <v>0.46614705882352947</v>
      </c>
      <c r="L5891" s="3">
        <v>0.51794117647058846</v>
      </c>
    </row>
    <row r="5892" spans="1:12" ht="12.75">
      <c r="A5892" s="10">
        <f t="shared" si="157"/>
        <v>38384</v>
      </c>
      <c r="B5892" s="69" t="s">
        <v>3151</v>
      </c>
      <c r="C5892" s="3">
        <v>3.25588235294118E-2</v>
      </c>
      <c r="D5892" s="3">
        <v>6.5117647058823599E-2</v>
      </c>
      <c r="E5892" s="3">
        <v>9.7676470588235254E-2</v>
      </c>
      <c r="F5892" s="3">
        <v>0.13023529411764706</v>
      </c>
      <c r="G5892" s="3">
        <v>0.16279411764705901</v>
      </c>
      <c r="H5892" s="3">
        <v>0.19535294117647051</v>
      </c>
      <c r="I5892" s="3">
        <v>0.22791176470588198</v>
      </c>
      <c r="J5892" s="3">
        <v>0.26047058823529345</v>
      </c>
      <c r="K5892" s="3">
        <v>0.29302941176470654</v>
      </c>
      <c r="L5892" s="3">
        <v>0.32558823529411801</v>
      </c>
    </row>
    <row r="5893" spans="1:12" ht="12.75">
      <c r="A5893" s="10">
        <f t="shared" si="157"/>
        <v>38385</v>
      </c>
      <c r="B5893" s="66" t="s">
        <v>3889</v>
      </c>
      <c r="C5893" s="3">
        <v>1.3621875000000002E-2</v>
      </c>
      <c r="D5893" s="3">
        <v>2.7243750000000004E-2</v>
      </c>
      <c r="E5893" s="3">
        <v>4.0865625000000003E-2</v>
      </c>
      <c r="F5893" s="3">
        <v>5.4487500000000008E-2</v>
      </c>
      <c r="G5893" s="3">
        <v>6.8109375E-2</v>
      </c>
      <c r="H5893" s="3">
        <v>8.1731250000000005E-2</v>
      </c>
      <c r="I5893" s="3">
        <v>9.5353124999999983E-2</v>
      </c>
      <c r="J5893" s="3">
        <v>0.10897500000000002</v>
      </c>
      <c r="K5893" s="3">
        <v>0.12259687500000001</v>
      </c>
      <c r="L5893" s="3">
        <v>0.13621875</v>
      </c>
    </row>
    <row r="5894" spans="1:12" ht="12.75">
      <c r="A5894" s="10">
        <f t="shared" si="157"/>
        <v>38386</v>
      </c>
      <c r="B5894" s="66" t="s">
        <v>4104</v>
      </c>
      <c r="C5894" s="3">
        <v>2.3803125000000001E-2</v>
      </c>
      <c r="D5894" s="3">
        <v>4.7606250000000003E-2</v>
      </c>
      <c r="E5894" s="3">
        <v>7.1409374999999997E-2</v>
      </c>
      <c r="F5894" s="3">
        <v>9.5212500000000005E-2</v>
      </c>
      <c r="G5894" s="3">
        <v>0.11901562500000001</v>
      </c>
      <c r="H5894" s="3">
        <v>0.14281874999999999</v>
      </c>
      <c r="I5894" s="3">
        <v>0.166621875</v>
      </c>
      <c r="J5894" s="3">
        <v>0.19042500000000001</v>
      </c>
      <c r="K5894" s="3">
        <v>0.21422812499999999</v>
      </c>
      <c r="L5894" s="3">
        <v>0.23803125000000003</v>
      </c>
    </row>
    <row r="5895" spans="1:12" ht="12.75">
      <c r="A5895" s="10">
        <f t="shared" si="157"/>
        <v>38387</v>
      </c>
      <c r="B5895" s="66" t="s">
        <v>4104</v>
      </c>
      <c r="C5895" s="3">
        <v>4.2281250000000001E-3</v>
      </c>
      <c r="D5895" s="3">
        <v>8.4562500000000002E-3</v>
      </c>
      <c r="E5895" s="3">
        <v>1.2684375000000001E-2</v>
      </c>
      <c r="F5895" s="3">
        <v>1.69125E-2</v>
      </c>
      <c r="G5895" s="3">
        <v>2.1140625E-2</v>
      </c>
      <c r="H5895" s="3">
        <v>2.5368750000000002E-2</v>
      </c>
      <c r="I5895" s="3">
        <v>2.9596874999999998E-2</v>
      </c>
      <c r="J5895" s="3">
        <v>3.3825000000000001E-2</v>
      </c>
      <c r="K5895" s="3">
        <v>3.8053125E-2</v>
      </c>
      <c r="L5895" s="3">
        <v>4.2281249999999999E-2</v>
      </c>
    </row>
    <row r="5896" spans="1:12" ht="12.75">
      <c r="A5896" s="10">
        <f t="shared" si="157"/>
        <v>38388</v>
      </c>
      <c r="B5896" s="66" t="s">
        <v>4105</v>
      </c>
      <c r="C5896" s="3">
        <v>6.5531249999999999E-3</v>
      </c>
      <c r="D5896" s="3">
        <v>1.310625E-2</v>
      </c>
      <c r="E5896" s="3">
        <v>1.9659375E-2</v>
      </c>
      <c r="F5896" s="3">
        <v>2.62125E-2</v>
      </c>
      <c r="G5896" s="3">
        <v>3.2765625E-2</v>
      </c>
      <c r="H5896" s="3">
        <v>3.931875E-2</v>
      </c>
      <c r="I5896" s="3">
        <v>4.5871874999999999E-2</v>
      </c>
      <c r="J5896" s="3">
        <v>5.2424999999999999E-2</v>
      </c>
      <c r="K5896" s="3">
        <v>5.8978124999999999E-2</v>
      </c>
      <c r="L5896" s="3">
        <v>6.5531249999999999E-2</v>
      </c>
    </row>
    <row r="5897" spans="1:12" ht="12.75">
      <c r="A5897" s="10">
        <f t="shared" si="157"/>
        <v>38389</v>
      </c>
      <c r="B5897" s="66" t="s">
        <v>3343</v>
      </c>
      <c r="C5897" s="3">
        <v>1.6321875E-2</v>
      </c>
      <c r="D5897" s="3">
        <v>3.2643749999999999E-2</v>
      </c>
      <c r="E5897" s="3">
        <v>4.8965624999999999E-2</v>
      </c>
      <c r="F5897" s="3">
        <v>6.5287499999999998E-2</v>
      </c>
      <c r="G5897" s="3">
        <v>8.1609375000000012E-2</v>
      </c>
      <c r="H5897" s="3">
        <v>9.7931249999999997E-2</v>
      </c>
      <c r="I5897" s="3">
        <v>0.11425312499999998</v>
      </c>
      <c r="J5897" s="3">
        <v>0.130575</v>
      </c>
      <c r="K5897" s="3">
        <v>0.14689687499999998</v>
      </c>
      <c r="L5897" s="3">
        <v>0.16321875000000002</v>
      </c>
    </row>
    <row r="5898" spans="1:12" ht="12.75">
      <c r="A5898" s="10">
        <f t="shared" si="157"/>
        <v>38390</v>
      </c>
      <c r="B5898" s="66" t="s">
        <v>4106</v>
      </c>
      <c r="C5898" s="3">
        <v>3.6431249999999998E-2</v>
      </c>
      <c r="D5898" s="3">
        <v>7.2862499999999997E-2</v>
      </c>
      <c r="E5898" s="3">
        <v>0.10929375</v>
      </c>
      <c r="F5898" s="3">
        <v>0.14572499999999999</v>
      </c>
      <c r="G5898" s="3">
        <v>0.18215625000000002</v>
      </c>
      <c r="H5898" s="3">
        <v>0.21858749999999999</v>
      </c>
      <c r="I5898" s="3">
        <v>0.25501875000000002</v>
      </c>
      <c r="J5898" s="3">
        <v>0.29144999999999999</v>
      </c>
      <c r="K5898" s="3">
        <v>0.32788125000000001</v>
      </c>
      <c r="L5898" s="3">
        <v>0.36431250000000004</v>
      </c>
    </row>
    <row r="5899" spans="1:12" ht="12.75">
      <c r="A5899" s="10">
        <f t="shared" si="157"/>
        <v>38391</v>
      </c>
      <c r="B5899" s="66" t="s">
        <v>4107</v>
      </c>
      <c r="C5899" s="3">
        <v>1.288125E-2</v>
      </c>
      <c r="D5899" s="3">
        <v>2.5762500000000001E-2</v>
      </c>
      <c r="E5899" s="3">
        <v>3.8643750000000004E-2</v>
      </c>
      <c r="F5899" s="3">
        <v>5.1525000000000001E-2</v>
      </c>
      <c r="G5899" s="3">
        <v>6.4406249999999998E-2</v>
      </c>
      <c r="H5899" s="3">
        <v>7.7287500000000009E-2</v>
      </c>
      <c r="I5899" s="3">
        <v>9.0168749999999992E-2</v>
      </c>
      <c r="J5899" s="3">
        <v>0.10305</v>
      </c>
      <c r="K5899" s="3">
        <v>0.11593124999999999</v>
      </c>
      <c r="L5899" s="3">
        <v>0.1288125</v>
      </c>
    </row>
    <row r="5900" spans="1:12" ht="12.75">
      <c r="A5900" s="10">
        <f t="shared" si="157"/>
        <v>38392</v>
      </c>
      <c r="B5900" s="66" t="s">
        <v>4107</v>
      </c>
      <c r="C5900" s="3">
        <v>1.1146875000000001E-2</v>
      </c>
      <c r="D5900" s="3">
        <v>2.2293750000000001E-2</v>
      </c>
      <c r="E5900" s="3">
        <v>3.3440625000000002E-2</v>
      </c>
      <c r="F5900" s="3">
        <v>4.4587500000000002E-2</v>
      </c>
      <c r="G5900" s="3">
        <v>5.5734375000000003E-2</v>
      </c>
      <c r="H5900" s="3">
        <v>6.6881250000000003E-2</v>
      </c>
      <c r="I5900" s="3">
        <v>7.8028125000000004E-2</v>
      </c>
      <c r="J5900" s="3">
        <v>8.9175000000000004E-2</v>
      </c>
      <c r="K5900" s="3">
        <v>0.100321875</v>
      </c>
      <c r="L5900" s="3">
        <v>0.11146875000000001</v>
      </c>
    </row>
    <row r="5901" spans="1:12" ht="12.75">
      <c r="A5901" s="10">
        <f t="shared" si="157"/>
        <v>38393</v>
      </c>
      <c r="B5901" s="66" t="s">
        <v>4107</v>
      </c>
      <c r="C5901" s="3">
        <v>2.000625E-2</v>
      </c>
      <c r="D5901" s="3">
        <v>4.0012499999999999E-2</v>
      </c>
      <c r="E5901" s="3">
        <v>6.0018749999999996E-2</v>
      </c>
      <c r="F5901" s="3">
        <v>8.0024999999999999E-2</v>
      </c>
      <c r="G5901" s="3">
        <v>0.10003124999999999</v>
      </c>
      <c r="H5901" s="3">
        <v>0.12003749999999999</v>
      </c>
      <c r="I5901" s="3">
        <v>0.14004374999999999</v>
      </c>
      <c r="J5901" s="3">
        <v>0.16005</v>
      </c>
      <c r="K5901" s="3">
        <v>0.18005625</v>
      </c>
      <c r="L5901" s="3">
        <v>0.20006249999999998</v>
      </c>
    </row>
    <row r="5902" spans="1:12" ht="12.75">
      <c r="A5902" s="10">
        <f t="shared" si="157"/>
        <v>38394</v>
      </c>
      <c r="B5902" s="66" t="s">
        <v>4107</v>
      </c>
      <c r="C5902" s="3">
        <v>4.4775000000000002E-2</v>
      </c>
      <c r="D5902" s="3">
        <v>8.9550000000000005E-2</v>
      </c>
      <c r="E5902" s="3">
        <v>0.134325</v>
      </c>
      <c r="F5902" s="3">
        <v>0.17910000000000001</v>
      </c>
      <c r="G5902" s="3">
        <v>0.22387499999999999</v>
      </c>
      <c r="H5902" s="3">
        <v>0.26865</v>
      </c>
      <c r="I5902" s="3">
        <v>0.31342500000000001</v>
      </c>
      <c r="J5902" s="3">
        <v>0.35820000000000002</v>
      </c>
      <c r="K5902" s="3">
        <v>0.40297499999999997</v>
      </c>
      <c r="L5902" s="3">
        <v>0.44774999999999998</v>
      </c>
    </row>
    <row r="5903" spans="1:12" ht="12.75">
      <c r="A5903" s="10">
        <f t="shared" si="157"/>
        <v>38395</v>
      </c>
      <c r="B5903" s="66" t="s">
        <v>4108</v>
      </c>
      <c r="C5903" s="3">
        <v>2.6943749999999999E-2</v>
      </c>
      <c r="D5903" s="3">
        <v>5.3887499999999998E-2</v>
      </c>
      <c r="E5903" s="3">
        <v>8.0831249999999993E-2</v>
      </c>
      <c r="F5903" s="3">
        <v>0.107775</v>
      </c>
      <c r="G5903" s="3">
        <v>0.13471875</v>
      </c>
      <c r="H5903" s="3">
        <v>0.16166249999999999</v>
      </c>
      <c r="I5903" s="3">
        <v>0.18860625</v>
      </c>
      <c r="J5903" s="3">
        <v>0.21554999999999999</v>
      </c>
      <c r="K5903" s="3">
        <v>0.24249374999999998</v>
      </c>
      <c r="L5903" s="3">
        <v>0.2694375</v>
      </c>
    </row>
    <row r="5904" spans="1:12" ht="12.75">
      <c r="A5904" s="10">
        <f t="shared" si="157"/>
        <v>38396</v>
      </c>
      <c r="B5904" s="66" t="s">
        <v>4109</v>
      </c>
      <c r="C5904" s="3">
        <v>8.8593749999999992E-3</v>
      </c>
      <c r="D5904" s="3">
        <v>1.7718749999999998E-2</v>
      </c>
      <c r="E5904" s="3">
        <v>2.6578124999999998E-2</v>
      </c>
      <c r="F5904" s="3">
        <v>3.5437499999999997E-2</v>
      </c>
      <c r="G5904" s="3">
        <v>4.4296874999999999E-2</v>
      </c>
      <c r="H5904" s="3">
        <v>5.3156249999999995E-2</v>
      </c>
      <c r="I5904" s="3">
        <v>6.2015624999999998E-2</v>
      </c>
      <c r="J5904" s="3">
        <v>7.0874999999999994E-2</v>
      </c>
      <c r="K5904" s="3">
        <v>7.9734374999999996E-2</v>
      </c>
      <c r="L5904" s="3">
        <v>8.8593749999999999E-2</v>
      </c>
    </row>
    <row r="5905" spans="1:12" ht="12.75">
      <c r="A5905" s="10">
        <f t="shared" si="157"/>
        <v>38397</v>
      </c>
      <c r="B5905" s="66" t="s">
        <v>4109</v>
      </c>
      <c r="C5905" s="3">
        <v>1.3490624999999999E-2</v>
      </c>
      <c r="D5905" s="3">
        <v>2.6981249999999998E-2</v>
      </c>
      <c r="E5905" s="3">
        <v>4.0471874999999997E-2</v>
      </c>
      <c r="F5905" s="3">
        <v>5.3962499999999997E-2</v>
      </c>
      <c r="G5905" s="3">
        <v>6.7453125000000003E-2</v>
      </c>
      <c r="H5905" s="3">
        <v>8.0943749999999995E-2</v>
      </c>
      <c r="I5905" s="3">
        <v>9.4434375000000015E-2</v>
      </c>
      <c r="J5905" s="3">
        <v>0.10792499999999999</v>
      </c>
      <c r="K5905" s="3">
        <v>0.121415625</v>
      </c>
      <c r="L5905" s="3">
        <v>0.13490625000000001</v>
      </c>
    </row>
    <row r="5906" spans="1:12" ht="12.75">
      <c r="A5906" s="10">
        <f t="shared" si="157"/>
        <v>38398</v>
      </c>
      <c r="B5906" s="66" t="s">
        <v>4110</v>
      </c>
      <c r="C5906" s="3">
        <v>2.7590625000000001E-2</v>
      </c>
      <c r="D5906" s="3">
        <v>5.5181250000000001E-2</v>
      </c>
      <c r="E5906" s="3">
        <v>8.2771874999999995E-2</v>
      </c>
      <c r="F5906" s="3">
        <v>0.1103625</v>
      </c>
      <c r="G5906" s="3">
        <v>0.13795312500000001</v>
      </c>
      <c r="H5906" s="3">
        <v>0.16554374999999999</v>
      </c>
      <c r="I5906" s="3">
        <v>0.19313437499999997</v>
      </c>
      <c r="J5906" s="3">
        <v>0.220725</v>
      </c>
      <c r="K5906" s="3">
        <v>0.24831562499999998</v>
      </c>
      <c r="L5906" s="3">
        <v>0.27590625000000002</v>
      </c>
    </row>
    <row r="5907" spans="1:12" ht="12.75">
      <c r="A5907" s="10">
        <f t="shared" si="157"/>
        <v>38399</v>
      </c>
      <c r="B5907" s="66" t="s">
        <v>4111</v>
      </c>
      <c r="C5907" s="3">
        <v>8.3231250000000007E-2</v>
      </c>
      <c r="D5907" s="3">
        <v>0.16646250000000001</v>
      </c>
      <c r="E5907" s="3">
        <v>0.24969375000000002</v>
      </c>
      <c r="F5907" s="3">
        <v>0.33292500000000003</v>
      </c>
      <c r="G5907" s="3">
        <v>0.41615625000000001</v>
      </c>
      <c r="H5907" s="3">
        <v>0.49938750000000004</v>
      </c>
      <c r="I5907" s="3">
        <v>0.58261874999999996</v>
      </c>
      <c r="J5907" s="3">
        <v>0.66585000000000005</v>
      </c>
      <c r="K5907" s="3">
        <v>0.74908124999999992</v>
      </c>
      <c r="L5907" s="3">
        <v>0.83231250000000001</v>
      </c>
    </row>
    <row r="5908" spans="1:12" ht="12.75">
      <c r="A5908" s="10">
        <f t="shared" si="157"/>
        <v>38400</v>
      </c>
      <c r="B5908" s="66" t="s">
        <v>4111</v>
      </c>
      <c r="C5908" s="3">
        <v>0.16818749999999999</v>
      </c>
      <c r="D5908" s="3">
        <v>0.33637499999999998</v>
      </c>
      <c r="E5908" s="3">
        <v>0.50456250000000002</v>
      </c>
      <c r="F5908" s="3">
        <v>0.67274999999999996</v>
      </c>
      <c r="G5908" s="3">
        <v>0.84093750000000012</v>
      </c>
      <c r="H5908" s="3">
        <v>1.009125</v>
      </c>
      <c r="I5908" s="3">
        <v>1.1773125</v>
      </c>
      <c r="J5908" s="3">
        <v>1.3454999999999999</v>
      </c>
      <c r="K5908" s="3">
        <v>1.5136875000000001</v>
      </c>
      <c r="L5908" s="3">
        <v>1.6818750000000002</v>
      </c>
    </row>
    <row r="5909" spans="1:12" ht="12.75">
      <c r="A5909" s="10">
        <f t="shared" si="157"/>
        <v>38401</v>
      </c>
      <c r="B5909" s="66" t="s">
        <v>4112</v>
      </c>
      <c r="C5909" s="3">
        <v>4.7981250000000003E-2</v>
      </c>
      <c r="D5909" s="3">
        <v>9.5962500000000006E-2</v>
      </c>
      <c r="E5909" s="3">
        <v>0.14394375000000001</v>
      </c>
      <c r="F5909" s="3">
        <v>0.19192500000000001</v>
      </c>
      <c r="G5909" s="3">
        <v>0.23990625000000002</v>
      </c>
      <c r="H5909" s="3">
        <v>0.28788750000000002</v>
      </c>
      <c r="I5909" s="3">
        <v>0.33586874999999999</v>
      </c>
      <c r="J5909" s="3">
        <v>0.38385000000000002</v>
      </c>
      <c r="K5909" s="3">
        <v>0.43183125</v>
      </c>
      <c r="L5909" s="3">
        <v>0.47981250000000003</v>
      </c>
    </row>
    <row r="5910" spans="1:12" ht="12.75">
      <c r="A5910" s="10">
        <f t="shared" si="157"/>
        <v>38402</v>
      </c>
      <c r="B5910" s="66" t="s">
        <v>4113</v>
      </c>
      <c r="C5910" s="3">
        <v>2.0774999999999998E-2</v>
      </c>
      <c r="D5910" s="3">
        <v>4.1549999999999997E-2</v>
      </c>
      <c r="E5910" s="3">
        <v>6.2324999999999992E-2</v>
      </c>
      <c r="F5910" s="3">
        <v>8.3099999999999993E-2</v>
      </c>
      <c r="G5910" s="3">
        <v>0.10387500000000001</v>
      </c>
      <c r="H5910" s="3">
        <v>0.12464999999999998</v>
      </c>
      <c r="I5910" s="3">
        <v>0.145425</v>
      </c>
      <c r="J5910" s="3">
        <v>0.16619999999999999</v>
      </c>
      <c r="K5910" s="3">
        <v>0.186975</v>
      </c>
      <c r="L5910" s="3">
        <v>0.20775000000000002</v>
      </c>
    </row>
    <row r="5911" spans="1:12" ht="12.75">
      <c r="A5911" s="10">
        <f t="shared" si="157"/>
        <v>38403</v>
      </c>
      <c r="B5911" s="66" t="s">
        <v>4114</v>
      </c>
      <c r="C5911" s="3">
        <v>1.9368750000000001E-2</v>
      </c>
      <c r="D5911" s="3">
        <v>3.8737500000000001E-2</v>
      </c>
      <c r="E5911" s="3">
        <v>5.8106249999999998E-2</v>
      </c>
      <c r="F5911" s="3">
        <v>7.7475000000000002E-2</v>
      </c>
      <c r="G5911" s="3">
        <v>9.6843749999999992E-2</v>
      </c>
      <c r="H5911" s="3">
        <v>0.1162125</v>
      </c>
      <c r="I5911" s="3">
        <v>0.13558124999999999</v>
      </c>
      <c r="J5911" s="3">
        <v>0.15495</v>
      </c>
      <c r="K5911" s="3">
        <v>0.17431874999999999</v>
      </c>
      <c r="L5911" s="3">
        <v>0.19368749999999998</v>
      </c>
    </row>
    <row r="5912" spans="1:12" ht="12.75">
      <c r="A5912" s="10">
        <f t="shared" si="157"/>
        <v>38404</v>
      </c>
      <c r="B5912" s="66" t="s">
        <v>4115</v>
      </c>
      <c r="C5912" s="3">
        <v>7.0312499999999993E-3</v>
      </c>
      <c r="D5912" s="3">
        <v>1.4062499999999999E-2</v>
      </c>
      <c r="E5912" s="3">
        <v>2.1093750000000001E-2</v>
      </c>
      <c r="F5912" s="3">
        <v>2.8124999999999997E-2</v>
      </c>
      <c r="G5912" s="3">
        <v>3.515625E-2</v>
      </c>
      <c r="H5912" s="3">
        <v>4.2187500000000003E-2</v>
      </c>
      <c r="I5912" s="3">
        <v>4.9218750000000006E-2</v>
      </c>
      <c r="J5912" s="3">
        <v>5.6249999999999994E-2</v>
      </c>
      <c r="K5912" s="3">
        <v>6.3281250000000011E-2</v>
      </c>
      <c r="L5912" s="3">
        <v>7.03125E-2</v>
      </c>
    </row>
    <row r="5913" spans="1:12" ht="12.75">
      <c r="A5913" s="10">
        <f t="shared" si="157"/>
        <v>38405</v>
      </c>
      <c r="B5913" s="66" t="s">
        <v>4115</v>
      </c>
      <c r="C5913" s="3">
        <v>1.27875E-2</v>
      </c>
      <c r="D5913" s="3">
        <v>2.5575000000000001E-2</v>
      </c>
      <c r="E5913" s="3">
        <v>3.8362500000000001E-2</v>
      </c>
      <c r="F5913" s="3">
        <v>5.1150000000000001E-2</v>
      </c>
      <c r="G5913" s="3">
        <v>6.3937500000000008E-2</v>
      </c>
      <c r="H5913" s="3">
        <v>7.6725000000000002E-2</v>
      </c>
      <c r="I5913" s="3">
        <v>8.9512499999999995E-2</v>
      </c>
      <c r="J5913" s="3">
        <v>0.1023</v>
      </c>
      <c r="K5913" s="3">
        <v>0.11508750000000001</v>
      </c>
      <c r="L5913" s="3">
        <v>0.12787500000000002</v>
      </c>
    </row>
    <row r="5914" spans="1:12" ht="12.75">
      <c r="A5914" s="10">
        <f t="shared" si="157"/>
        <v>38406</v>
      </c>
      <c r="B5914" s="66" t="s">
        <v>4116</v>
      </c>
      <c r="C5914" s="3">
        <v>1.1568749999999999E-2</v>
      </c>
      <c r="D5914" s="3">
        <v>2.3137499999999998E-2</v>
      </c>
      <c r="E5914" s="3">
        <v>3.4706249999999994E-2</v>
      </c>
      <c r="F5914" s="3">
        <v>4.6274999999999997E-2</v>
      </c>
      <c r="G5914" s="3">
        <v>5.7843749999999999E-2</v>
      </c>
      <c r="H5914" s="3">
        <v>6.9412499999999988E-2</v>
      </c>
      <c r="I5914" s="3">
        <v>8.0981250000000005E-2</v>
      </c>
      <c r="J5914" s="3">
        <v>9.2549999999999993E-2</v>
      </c>
      <c r="K5914" s="3">
        <v>0.10411875000000001</v>
      </c>
      <c r="L5914" s="3">
        <v>0.1156875</v>
      </c>
    </row>
    <row r="5915" spans="1:12" ht="12.75">
      <c r="A5915" s="10">
        <f t="shared" si="157"/>
        <v>38407</v>
      </c>
      <c r="B5915" s="66" t="s">
        <v>4117</v>
      </c>
      <c r="C5915" s="3">
        <v>0.224990625</v>
      </c>
      <c r="D5915" s="3">
        <v>0.44998125</v>
      </c>
      <c r="E5915" s="3">
        <v>0.674971875</v>
      </c>
      <c r="F5915" s="3">
        <v>0.8999625</v>
      </c>
      <c r="G5915" s="3">
        <v>1.124953125</v>
      </c>
      <c r="H5915" s="3">
        <v>1.34994375</v>
      </c>
      <c r="I5915" s="3">
        <v>1.5749343749999998</v>
      </c>
      <c r="J5915" s="3">
        <v>1.799925</v>
      </c>
      <c r="K5915" s="3">
        <v>2.0249156250000002</v>
      </c>
      <c r="L5915" s="3">
        <v>2.24990625</v>
      </c>
    </row>
    <row r="5916" spans="1:12" ht="12.75">
      <c r="A5916" s="10">
        <f t="shared" si="157"/>
        <v>38408</v>
      </c>
      <c r="B5916" s="66" t="s">
        <v>4117</v>
      </c>
      <c r="C5916" s="3">
        <v>0.263625</v>
      </c>
      <c r="D5916" s="3">
        <v>0.52725</v>
      </c>
      <c r="E5916" s="3">
        <v>0.79087499999999999</v>
      </c>
      <c r="F5916" s="3">
        <v>1.0545</v>
      </c>
      <c r="G5916" s="3">
        <v>1.318125</v>
      </c>
      <c r="H5916" s="3">
        <v>1.58175</v>
      </c>
      <c r="I5916" s="3">
        <v>1.8453750000000002</v>
      </c>
      <c r="J5916" s="3">
        <v>2.109</v>
      </c>
      <c r="K5916" s="3">
        <v>2.3726250000000002</v>
      </c>
      <c r="L5916" s="3">
        <v>2.63625</v>
      </c>
    </row>
    <row r="5917" spans="1:12" ht="12.75">
      <c r="A5917" s="10">
        <f t="shared" ref="A5917:A5980" si="158">A5916+1</f>
        <v>38409</v>
      </c>
      <c r="B5917" s="66" t="s">
        <v>4118</v>
      </c>
      <c r="C5917" s="3">
        <v>4.3406249999999999E-3</v>
      </c>
      <c r="D5917" s="3">
        <v>8.6812499999999997E-3</v>
      </c>
      <c r="E5917" s="3">
        <v>1.3021874999999999E-2</v>
      </c>
      <c r="F5917" s="3">
        <v>1.7362499999999999E-2</v>
      </c>
      <c r="G5917" s="3">
        <v>2.1703125E-2</v>
      </c>
      <c r="H5917" s="3">
        <v>2.6043749999999997E-2</v>
      </c>
      <c r="I5917" s="3">
        <v>3.0384374999999998E-2</v>
      </c>
      <c r="J5917" s="3">
        <v>3.4724999999999999E-2</v>
      </c>
      <c r="K5917" s="3">
        <v>3.9065625E-2</v>
      </c>
      <c r="L5917" s="3">
        <v>4.340625E-2</v>
      </c>
    </row>
    <row r="5918" spans="1:12" ht="12.75">
      <c r="A5918" s="10">
        <f t="shared" si="158"/>
        <v>38410</v>
      </c>
      <c r="B5918" s="66" t="s">
        <v>4118</v>
      </c>
      <c r="C5918" s="3">
        <v>1.3068750000000001E-2</v>
      </c>
      <c r="D5918" s="3">
        <v>2.6137500000000001E-2</v>
      </c>
      <c r="E5918" s="3">
        <v>3.9206249999999998E-2</v>
      </c>
      <c r="F5918" s="3">
        <v>5.2275000000000002E-2</v>
      </c>
      <c r="G5918" s="3">
        <v>6.5343749999999992E-2</v>
      </c>
      <c r="H5918" s="3">
        <v>7.8412499999999996E-2</v>
      </c>
      <c r="I5918" s="3">
        <v>9.148125E-2</v>
      </c>
      <c r="J5918" s="3">
        <v>0.10455</v>
      </c>
      <c r="K5918" s="3">
        <v>0.11761874999999999</v>
      </c>
      <c r="L5918" s="3">
        <v>0.13068749999999998</v>
      </c>
    </row>
    <row r="5919" spans="1:12" ht="12.75">
      <c r="A5919" s="10">
        <f t="shared" si="158"/>
        <v>38411</v>
      </c>
      <c r="B5919" s="66" t="s">
        <v>4118</v>
      </c>
      <c r="C5919" s="3">
        <v>4.0246875000000001E-2</v>
      </c>
      <c r="D5919" s="3">
        <v>8.0493750000000003E-2</v>
      </c>
      <c r="E5919" s="3">
        <v>0.120740625</v>
      </c>
      <c r="F5919" s="3">
        <v>0.16098750000000001</v>
      </c>
      <c r="G5919" s="3">
        <v>0.20123437500000002</v>
      </c>
      <c r="H5919" s="3">
        <v>0.24148125000000001</v>
      </c>
      <c r="I5919" s="3">
        <v>0.281728125</v>
      </c>
      <c r="J5919" s="3">
        <v>0.32197500000000001</v>
      </c>
      <c r="K5919" s="3">
        <v>0.36222187500000003</v>
      </c>
      <c r="L5919" s="3">
        <v>0.40246875000000004</v>
      </c>
    </row>
    <row r="5920" spans="1:12" ht="12.75">
      <c r="A5920" s="10">
        <f t="shared" si="158"/>
        <v>38412</v>
      </c>
      <c r="B5920" s="66" t="s">
        <v>4119</v>
      </c>
      <c r="C5920" s="3">
        <v>0.11819062499999999</v>
      </c>
      <c r="D5920" s="3">
        <v>0.23638124999999999</v>
      </c>
      <c r="E5920" s="3">
        <v>0.35457187499999998</v>
      </c>
      <c r="F5920" s="3">
        <v>0.47276249999999997</v>
      </c>
      <c r="G5920" s="3">
        <v>0.59095312499999997</v>
      </c>
      <c r="H5920" s="3">
        <v>0.70914374999999996</v>
      </c>
      <c r="I5920" s="3">
        <v>0.82733437499999996</v>
      </c>
      <c r="J5920" s="3">
        <v>0.94552499999999995</v>
      </c>
      <c r="K5920" s="3">
        <v>1.0637156249999999</v>
      </c>
      <c r="L5920" s="3">
        <v>1.1819062499999999</v>
      </c>
    </row>
    <row r="5921" spans="1:12" ht="12.75">
      <c r="A5921" s="10">
        <f t="shared" si="158"/>
        <v>38413</v>
      </c>
      <c r="B5921" s="66" t="s">
        <v>4120</v>
      </c>
      <c r="C5921" s="3">
        <v>2.4656250000000001E-2</v>
      </c>
      <c r="D5921" s="3">
        <v>4.9312500000000002E-2</v>
      </c>
      <c r="E5921" s="3">
        <v>7.396875E-2</v>
      </c>
      <c r="F5921" s="3">
        <v>9.8625000000000004E-2</v>
      </c>
      <c r="G5921" s="3">
        <v>0.12328125</v>
      </c>
      <c r="H5921" s="3">
        <v>0.1479375</v>
      </c>
      <c r="I5921" s="3">
        <v>0.17259374999999999</v>
      </c>
      <c r="J5921" s="3">
        <v>0.19725000000000001</v>
      </c>
      <c r="K5921" s="3">
        <v>0.22190625</v>
      </c>
      <c r="L5921" s="3">
        <v>0.24656249999999999</v>
      </c>
    </row>
    <row r="5922" spans="1:12" ht="12.75">
      <c r="A5922" s="10">
        <f t="shared" si="158"/>
        <v>38414</v>
      </c>
      <c r="B5922" s="66" t="s">
        <v>4121</v>
      </c>
      <c r="C5922" s="3">
        <v>1.7409375000000001E-2</v>
      </c>
      <c r="D5922" s="3">
        <v>3.4818750000000002E-2</v>
      </c>
      <c r="E5922" s="3">
        <v>5.2228125E-2</v>
      </c>
      <c r="F5922" s="3">
        <v>6.9637500000000005E-2</v>
      </c>
      <c r="G5922" s="3">
        <v>8.7046874999999996E-2</v>
      </c>
      <c r="H5922" s="3">
        <v>0.10445625</v>
      </c>
      <c r="I5922" s="3">
        <v>0.12186562500000001</v>
      </c>
      <c r="J5922" s="3">
        <v>0.13927500000000001</v>
      </c>
      <c r="K5922" s="3">
        <v>0.15668437499999999</v>
      </c>
      <c r="L5922" s="3">
        <v>0.17409374999999999</v>
      </c>
    </row>
    <row r="5923" spans="1:12" ht="12.75">
      <c r="A5923" s="10">
        <f t="shared" si="158"/>
        <v>38415</v>
      </c>
      <c r="B5923" s="66" t="s">
        <v>4122</v>
      </c>
      <c r="C5923" s="3">
        <v>2.1975000000000001E-2</v>
      </c>
      <c r="D5923" s="3">
        <v>4.3950000000000003E-2</v>
      </c>
      <c r="E5923" s="3">
        <v>6.5925000000000011E-2</v>
      </c>
      <c r="F5923" s="3">
        <v>8.7900000000000006E-2</v>
      </c>
      <c r="G5923" s="3">
        <v>0.109875</v>
      </c>
      <c r="H5923" s="3">
        <v>0.13185000000000002</v>
      </c>
      <c r="I5923" s="3">
        <v>0.15382499999999999</v>
      </c>
      <c r="J5923" s="3">
        <v>0.17580000000000001</v>
      </c>
      <c r="K5923" s="3">
        <v>0.19777499999999998</v>
      </c>
      <c r="L5923" s="3">
        <v>0.21975</v>
      </c>
    </row>
    <row r="5924" spans="1:12" ht="12.75">
      <c r="A5924" s="10">
        <f t="shared" si="158"/>
        <v>38416</v>
      </c>
      <c r="B5924" s="66" t="s">
        <v>4123</v>
      </c>
      <c r="C5924" s="3">
        <v>1.7812500000000002E-2</v>
      </c>
      <c r="D5924" s="3">
        <v>3.5625000000000004E-2</v>
      </c>
      <c r="E5924" s="3">
        <v>5.3437499999999999E-2</v>
      </c>
      <c r="F5924" s="3">
        <v>7.1250000000000008E-2</v>
      </c>
      <c r="G5924" s="3">
        <v>8.9062499999999989E-2</v>
      </c>
      <c r="H5924" s="3">
        <v>0.106875</v>
      </c>
      <c r="I5924" s="3">
        <v>0.12468750000000001</v>
      </c>
      <c r="J5924" s="3">
        <v>0.14250000000000002</v>
      </c>
      <c r="K5924" s="3">
        <v>0.1603125</v>
      </c>
      <c r="L5924" s="3">
        <v>0.17812499999999998</v>
      </c>
    </row>
    <row r="5925" spans="1:12" ht="12.75">
      <c r="A5925" s="10">
        <f t="shared" si="158"/>
        <v>38417</v>
      </c>
      <c r="B5925" s="66" t="s">
        <v>4124</v>
      </c>
      <c r="C5925" s="3">
        <v>4.8093750000000005E-2</v>
      </c>
      <c r="D5925" s="3">
        <v>9.6187500000000009E-2</v>
      </c>
      <c r="E5925" s="3">
        <v>0.14428125</v>
      </c>
      <c r="F5925" s="3">
        <v>0.19237500000000002</v>
      </c>
      <c r="G5925" s="3">
        <v>0.24046875000000001</v>
      </c>
      <c r="H5925" s="3">
        <v>0.2885625</v>
      </c>
      <c r="I5925" s="3">
        <v>0.33665624999999999</v>
      </c>
      <c r="J5925" s="3">
        <v>0.38475000000000004</v>
      </c>
      <c r="K5925" s="3">
        <v>0.43284374999999997</v>
      </c>
      <c r="L5925" s="3">
        <v>0.48093750000000002</v>
      </c>
    </row>
    <row r="5926" spans="1:12" ht="12.75">
      <c r="A5926" s="10">
        <f t="shared" si="158"/>
        <v>38418</v>
      </c>
      <c r="B5926" s="66" t="s">
        <v>4124</v>
      </c>
      <c r="C5926" s="3">
        <v>4.5159375000000002E-2</v>
      </c>
      <c r="D5926" s="3">
        <v>9.0318750000000003E-2</v>
      </c>
      <c r="E5926" s="3">
        <v>0.135478125</v>
      </c>
      <c r="F5926" s="3">
        <v>0.18063750000000001</v>
      </c>
      <c r="G5926" s="3">
        <v>0.22579687500000001</v>
      </c>
      <c r="H5926" s="3">
        <v>0.27095625000000001</v>
      </c>
      <c r="I5926" s="3">
        <v>0.31611562500000001</v>
      </c>
      <c r="J5926" s="3">
        <v>0.36127500000000001</v>
      </c>
      <c r="K5926" s="3">
        <v>0.40643437500000001</v>
      </c>
      <c r="L5926" s="3">
        <v>0.45159375000000002</v>
      </c>
    </row>
    <row r="5927" spans="1:12" ht="12.75">
      <c r="A5927" s="10">
        <f t="shared" si="158"/>
        <v>38419</v>
      </c>
      <c r="B5927" s="66" t="s">
        <v>4124</v>
      </c>
      <c r="C5927" s="3">
        <v>1.153125E-2</v>
      </c>
      <c r="D5927" s="3">
        <v>2.30625E-2</v>
      </c>
      <c r="E5927" s="3">
        <v>3.459375E-2</v>
      </c>
      <c r="F5927" s="3">
        <v>4.6124999999999999E-2</v>
      </c>
      <c r="G5927" s="3">
        <v>5.7656249999999999E-2</v>
      </c>
      <c r="H5927" s="3">
        <v>6.9187499999999999E-2</v>
      </c>
      <c r="I5927" s="3">
        <v>8.0718750000000006E-2</v>
      </c>
      <c r="J5927" s="3">
        <v>9.2249999999999999E-2</v>
      </c>
      <c r="K5927" s="3">
        <v>0.10378124999999999</v>
      </c>
      <c r="L5927" s="3">
        <v>0.1153125</v>
      </c>
    </row>
    <row r="5928" spans="1:12" ht="12.75">
      <c r="A5928" s="10">
        <f t="shared" si="158"/>
        <v>38420</v>
      </c>
      <c r="B5928" s="66" t="s">
        <v>4124</v>
      </c>
      <c r="C5928" s="3">
        <v>2.4206249999999999E-2</v>
      </c>
      <c r="D5928" s="3">
        <v>4.8412499999999997E-2</v>
      </c>
      <c r="E5928" s="3">
        <v>7.2618749999999996E-2</v>
      </c>
      <c r="F5928" s="3">
        <v>9.6824999999999994E-2</v>
      </c>
      <c r="G5928" s="3">
        <v>0.12103124999999999</v>
      </c>
      <c r="H5928" s="3">
        <v>0.14523749999999999</v>
      </c>
      <c r="I5928" s="3">
        <v>0.16944375</v>
      </c>
      <c r="J5928" s="3">
        <v>0.19364999999999999</v>
      </c>
      <c r="K5928" s="3">
        <v>0.21785624999999997</v>
      </c>
      <c r="L5928" s="3">
        <v>0.24206249999999999</v>
      </c>
    </row>
    <row r="5929" spans="1:12" ht="12.75">
      <c r="A5929" s="10">
        <f t="shared" si="158"/>
        <v>38421</v>
      </c>
      <c r="B5929" s="66" t="s">
        <v>4125</v>
      </c>
      <c r="C5929" s="3">
        <v>1.3678124999999999E-2</v>
      </c>
      <c r="D5929" s="3">
        <v>2.7356249999999999E-2</v>
      </c>
      <c r="E5929" s="3">
        <v>4.1034374999999998E-2</v>
      </c>
      <c r="F5929" s="3">
        <v>5.4712499999999997E-2</v>
      </c>
      <c r="G5929" s="3">
        <v>6.839062500000001E-2</v>
      </c>
      <c r="H5929" s="3">
        <v>8.2068749999999996E-2</v>
      </c>
      <c r="I5929" s="3">
        <v>9.5746875000000009E-2</v>
      </c>
      <c r="J5929" s="3">
        <v>0.10942499999999999</v>
      </c>
      <c r="K5929" s="3">
        <v>0.12310312499999999</v>
      </c>
      <c r="L5929" s="3">
        <v>0.13678125000000002</v>
      </c>
    </row>
    <row r="5930" spans="1:12" ht="12.75">
      <c r="A5930" s="10">
        <f t="shared" si="158"/>
        <v>38422</v>
      </c>
      <c r="B5930" s="66" t="s">
        <v>4126</v>
      </c>
      <c r="C5930" s="3">
        <v>2.53875E-2</v>
      </c>
      <c r="D5930" s="3">
        <v>5.0775000000000001E-2</v>
      </c>
      <c r="E5930" s="3">
        <v>7.6162499999999994E-2</v>
      </c>
      <c r="F5930" s="3">
        <v>0.10155</v>
      </c>
      <c r="G5930" s="3">
        <v>0.12693750000000001</v>
      </c>
      <c r="H5930" s="3">
        <v>0.15232499999999999</v>
      </c>
      <c r="I5930" s="3">
        <v>0.1777125</v>
      </c>
      <c r="J5930" s="3">
        <v>0.2031</v>
      </c>
      <c r="K5930" s="3">
        <v>0.22848749999999998</v>
      </c>
      <c r="L5930" s="3">
        <v>0.25387500000000002</v>
      </c>
    </row>
    <row r="5931" spans="1:12" ht="25.5">
      <c r="A5931" s="10">
        <f t="shared" si="158"/>
        <v>38423</v>
      </c>
      <c r="B5931" s="65" t="s">
        <v>4127</v>
      </c>
      <c r="C5931" s="3">
        <v>0.14241176470588229</v>
      </c>
      <c r="D5931" s="3">
        <v>0.28482352941176403</v>
      </c>
      <c r="E5931" s="3">
        <v>0.42723529411764749</v>
      </c>
      <c r="F5931" s="3">
        <v>0.56964705882352951</v>
      </c>
      <c r="G5931" s="3">
        <v>0.71205882352941141</v>
      </c>
      <c r="H5931" s="3">
        <v>0.85447058823529343</v>
      </c>
      <c r="I5931" s="3">
        <v>0.996882352941177</v>
      </c>
      <c r="J5931" s="3">
        <v>1.139294117647059</v>
      </c>
      <c r="K5931" s="3">
        <v>1.281705882352941</v>
      </c>
      <c r="L5931" s="3">
        <v>1.4241176470588228</v>
      </c>
    </row>
    <row r="5932" spans="1:12" ht="38.25">
      <c r="A5932" s="10">
        <f t="shared" si="158"/>
        <v>38424</v>
      </c>
      <c r="B5932" s="65" t="s">
        <v>4128</v>
      </c>
      <c r="C5932" s="3">
        <v>0.12187500000000001</v>
      </c>
      <c r="D5932" s="3">
        <v>0.24375000000000002</v>
      </c>
      <c r="E5932" s="3">
        <v>0.36562499999999998</v>
      </c>
      <c r="F5932" s="3">
        <v>0.48750000000000004</v>
      </c>
      <c r="G5932" s="3">
        <v>0.609375</v>
      </c>
      <c r="H5932" s="3">
        <v>0.73124999999999996</v>
      </c>
      <c r="I5932" s="3">
        <v>0.85312499999999991</v>
      </c>
      <c r="J5932" s="3">
        <v>0.97500000000000009</v>
      </c>
      <c r="K5932" s="3">
        <v>1.0968749999999998</v>
      </c>
      <c r="L5932" s="3">
        <v>1.21875</v>
      </c>
    </row>
    <row r="5933" spans="1:12" ht="25.5">
      <c r="A5933" s="10">
        <f t="shared" si="158"/>
        <v>38425</v>
      </c>
      <c r="B5933" s="65" t="s">
        <v>4129</v>
      </c>
      <c r="C5933" s="3">
        <v>0.31128749999999999</v>
      </c>
      <c r="D5933" s="3">
        <v>0.62257499999999999</v>
      </c>
      <c r="E5933" s="3">
        <v>0.93386250000000004</v>
      </c>
      <c r="F5933" s="3">
        <v>1.24515</v>
      </c>
      <c r="G5933" s="3">
        <v>1.5564374999999999</v>
      </c>
      <c r="H5933" s="3">
        <v>1.8677250000000001</v>
      </c>
      <c r="I5933" s="3">
        <v>2.1790124999999998</v>
      </c>
      <c r="J5933" s="3">
        <v>2.4903</v>
      </c>
      <c r="K5933" s="3">
        <v>2.8015875000000001</v>
      </c>
      <c r="L5933" s="3">
        <v>3.1128749999999998</v>
      </c>
    </row>
    <row r="5934" spans="1:12" ht="25.5">
      <c r="A5934" s="10">
        <f t="shared" si="158"/>
        <v>38426</v>
      </c>
      <c r="B5934" s="65" t="s">
        <v>4130</v>
      </c>
      <c r="C5934" s="3">
        <v>0.99412499999999993</v>
      </c>
      <c r="D5934" s="3">
        <v>1.9882499999999999</v>
      </c>
      <c r="E5934" s="3">
        <v>2.9823750000000002</v>
      </c>
      <c r="F5934" s="3">
        <v>3.9764999999999997</v>
      </c>
      <c r="G5934" s="3">
        <v>4.9706250000000001</v>
      </c>
      <c r="H5934" s="3">
        <v>5.9647500000000004</v>
      </c>
      <c r="I5934" s="3">
        <v>6.958874999999999</v>
      </c>
      <c r="J5934" s="3">
        <v>7.9529999999999994</v>
      </c>
      <c r="K5934" s="3">
        <v>8.9471249999999998</v>
      </c>
      <c r="L5934" s="3">
        <v>9.9412500000000001</v>
      </c>
    </row>
    <row r="5935" spans="1:12" ht="25.5">
      <c r="A5935" s="10">
        <f t="shared" si="158"/>
        <v>38427</v>
      </c>
      <c r="B5935" s="65" t="s">
        <v>4131</v>
      </c>
      <c r="C5935" s="3">
        <v>0.512146875</v>
      </c>
      <c r="D5935" s="3">
        <v>1.02429375</v>
      </c>
      <c r="E5935" s="3">
        <v>1.536440625</v>
      </c>
      <c r="F5935" s="3">
        <v>2.0485875</v>
      </c>
      <c r="G5935" s="3">
        <v>2.560734375</v>
      </c>
      <c r="H5935" s="3">
        <v>3.07288125</v>
      </c>
      <c r="I5935" s="3">
        <v>3.585028125</v>
      </c>
      <c r="J5935" s="3">
        <v>4.097175</v>
      </c>
      <c r="K5935" s="3">
        <v>4.609321875</v>
      </c>
      <c r="L5935" s="3">
        <v>5.12146875</v>
      </c>
    </row>
    <row r="5936" spans="1:12" ht="12.75">
      <c r="A5936" s="10">
        <f t="shared" si="158"/>
        <v>38428</v>
      </c>
      <c r="B5936" s="67" t="s">
        <v>4132</v>
      </c>
      <c r="C5936" s="3">
        <v>0.34087500000000004</v>
      </c>
      <c r="D5936" s="3">
        <v>0.68175000000000008</v>
      </c>
      <c r="E5936" s="3">
        <v>1.0226249999999999</v>
      </c>
      <c r="F5936" s="3">
        <v>1.3635000000000002</v>
      </c>
      <c r="G5936" s="3">
        <v>1.704375</v>
      </c>
      <c r="H5936" s="3">
        <v>2.0452499999999998</v>
      </c>
      <c r="I5936" s="3">
        <v>2.3861250000000003</v>
      </c>
      <c r="J5936" s="3">
        <v>2.7270000000000003</v>
      </c>
      <c r="K5936" s="3">
        <v>3.0678749999999999</v>
      </c>
      <c r="L5936" s="3">
        <v>3.4087499999999999</v>
      </c>
    </row>
    <row r="5937" spans="1:12" ht="12.75">
      <c r="A5937" s="10">
        <f t="shared" si="158"/>
        <v>38429</v>
      </c>
      <c r="B5937" s="67" t="s">
        <v>4132</v>
      </c>
      <c r="C5937" s="3">
        <v>9.75E-3</v>
      </c>
      <c r="D5937" s="3">
        <v>1.95E-2</v>
      </c>
      <c r="E5937" s="3">
        <v>2.9249999999999998E-2</v>
      </c>
      <c r="F5937" s="3">
        <v>3.9E-2</v>
      </c>
      <c r="G5937" s="3">
        <v>4.8750000000000002E-2</v>
      </c>
      <c r="H5937" s="3">
        <v>5.8499999999999996E-2</v>
      </c>
      <c r="I5937" s="3">
        <v>6.8250000000000005E-2</v>
      </c>
      <c r="J5937" s="3">
        <v>7.8E-2</v>
      </c>
      <c r="K5937" s="3">
        <v>8.7750000000000009E-2</v>
      </c>
      <c r="L5937" s="3">
        <v>9.7500000000000003E-2</v>
      </c>
    </row>
    <row r="5938" spans="1:12" ht="25.5">
      <c r="A5938" s="10">
        <f t="shared" si="158"/>
        <v>38430</v>
      </c>
      <c r="B5938" s="67" t="s">
        <v>4042</v>
      </c>
      <c r="C5938" s="3">
        <v>4.6031249999999996E-2</v>
      </c>
      <c r="D5938" s="3">
        <v>9.2062499999999992E-2</v>
      </c>
      <c r="E5938" s="3">
        <v>0.13809375000000002</v>
      </c>
      <c r="F5938" s="3">
        <v>0.18412499999999998</v>
      </c>
      <c r="G5938" s="3">
        <v>0.23015625000000001</v>
      </c>
      <c r="H5938" s="3">
        <v>0.27618750000000003</v>
      </c>
      <c r="I5938" s="3">
        <v>0.32221875</v>
      </c>
      <c r="J5938" s="3">
        <v>0.36824999999999997</v>
      </c>
      <c r="K5938" s="3">
        <v>0.41428124999999993</v>
      </c>
      <c r="L5938" s="3">
        <v>0.46031250000000001</v>
      </c>
    </row>
    <row r="5939" spans="1:12" ht="12.75">
      <c r="A5939" s="10">
        <f t="shared" si="158"/>
        <v>38431</v>
      </c>
      <c r="B5939" s="67" t="s">
        <v>4133</v>
      </c>
      <c r="C5939" s="3">
        <v>0.31986562500000004</v>
      </c>
      <c r="D5939" s="3">
        <v>0.63973125000000008</v>
      </c>
      <c r="E5939" s="3">
        <v>0.9595968749999999</v>
      </c>
      <c r="F5939" s="3">
        <v>1.2794625000000002</v>
      </c>
      <c r="G5939" s="3">
        <v>1.599328125</v>
      </c>
      <c r="H5939" s="3">
        <v>1.9191937499999998</v>
      </c>
      <c r="I5939" s="3">
        <v>2.2390593750000001</v>
      </c>
      <c r="J5939" s="3">
        <v>2.5589250000000003</v>
      </c>
      <c r="K5939" s="3">
        <v>2.8787906250000002</v>
      </c>
      <c r="L5939" s="3">
        <v>3.19865625</v>
      </c>
    </row>
    <row r="5940" spans="1:12" ht="12.75">
      <c r="A5940" s="10">
        <f t="shared" si="158"/>
        <v>38432</v>
      </c>
      <c r="B5940" s="67" t="s">
        <v>4133</v>
      </c>
      <c r="C5940" s="3">
        <v>0.31570312500000003</v>
      </c>
      <c r="D5940" s="3">
        <v>0.63140625000000006</v>
      </c>
      <c r="E5940" s="3">
        <v>0.94710937499999992</v>
      </c>
      <c r="F5940" s="3">
        <v>1.2628125000000001</v>
      </c>
      <c r="G5940" s="3">
        <v>1.5785156249999999</v>
      </c>
      <c r="H5940" s="3">
        <v>1.8942187499999998</v>
      </c>
      <c r="I5940" s="3">
        <v>2.209921875</v>
      </c>
      <c r="J5940" s="3">
        <v>2.5256250000000002</v>
      </c>
      <c r="K5940" s="3">
        <v>2.841328125</v>
      </c>
      <c r="L5940" s="3">
        <v>3.1570312499999997</v>
      </c>
    </row>
    <row r="5941" spans="1:12" ht="12.75">
      <c r="A5941" s="10">
        <f t="shared" si="158"/>
        <v>38433</v>
      </c>
      <c r="B5941" s="67" t="s">
        <v>4015</v>
      </c>
      <c r="C5941" s="3">
        <v>7.8393750000000012E-2</v>
      </c>
      <c r="D5941" s="3">
        <v>0.15678750000000002</v>
      </c>
      <c r="E5941" s="3">
        <v>0.23518125000000001</v>
      </c>
      <c r="F5941" s="3">
        <v>0.31357500000000005</v>
      </c>
      <c r="G5941" s="3">
        <v>0.39196874999999998</v>
      </c>
      <c r="H5941" s="3">
        <v>0.47036250000000002</v>
      </c>
      <c r="I5941" s="3">
        <v>0.54875624999999995</v>
      </c>
      <c r="J5941" s="3">
        <v>0.6271500000000001</v>
      </c>
      <c r="K5941" s="3">
        <v>0.70554375000000003</v>
      </c>
      <c r="L5941" s="3">
        <v>0.78393749999999995</v>
      </c>
    </row>
    <row r="5942" spans="1:12" ht="12.75">
      <c r="A5942" s="10">
        <f t="shared" si="158"/>
        <v>38434</v>
      </c>
      <c r="B5942" s="69" t="s">
        <v>4134</v>
      </c>
      <c r="C5942" s="3">
        <v>3.4891968750000002</v>
      </c>
      <c r="D5942" s="3">
        <v>6.9783937500000004</v>
      </c>
      <c r="E5942" s="3">
        <v>10.467590625</v>
      </c>
      <c r="F5942" s="3">
        <v>13.956787500000001</v>
      </c>
      <c r="G5942" s="3">
        <v>17.445984374999998</v>
      </c>
      <c r="H5942" s="3">
        <v>20.935181249999999</v>
      </c>
      <c r="I5942" s="3">
        <v>24.424378125</v>
      </c>
      <c r="J5942" s="3">
        <v>27.913575000000002</v>
      </c>
      <c r="K5942" s="3">
        <v>31.402771874999999</v>
      </c>
      <c r="L5942" s="3">
        <v>34.891968749999997</v>
      </c>
    </row>
    <row r="5943" spans="1:12" ht="12.75">
      <c r="A5943" s="10">
        <f t="shared" si="158"/>
        <v>38435</v>
      </c>
      <c r="B5943" s="69" t="s">
        <v>4134</v>
      </c>
      <c r="C5943" s="3">
        <v>1.4121656250000001</v>
      </c>
      <c r="D5943" s="3">
        <v>2.8243312500000002</v>
      </c>
      <c r="E5943" s="3">
        <v>4.2364968750000003</v>
      </c>
      <c r="F5943" s="3">
        <v>5.6486625000000004</v>
      </c>
      <c r="G5943" s="3">
        <v>7.0608281250000005</v>
      </c>
      <c r="H5943" s="3">
        <v>8.4729937500000005</v>
      </c>
      <c r="I5943" s="3">
        <v>9.8851593750000006</v>
      </c>
      <c r="J5943" s="3">
        <v>11.297325000000001</v>
      </c>
      <c r="K5943" s="3">
        <v>12.709490625000001</v>
      </c>
      <c r="L5943" s="3">
        <v>14.121656250000001</v>
      </c>
    </row>
    <row r="5944" spans="1:12" ht="12.75">
      <c r="A5944" s="10">
        <f t="shared" si="158"/>
        <v>38436</v>
      </c>
      <c r="B5944" s="69" t="s">
        <v>4135</v>
      </c>
      <c r="C5944" s="3">
        <v>0.39487499999999998</v>
      </c>
      <c r="D5944" s="3">
        <v>0.78974999999999995</v>
      </c>
      <c r="E5944" s="3">
        <v>1.184625</v>
      </c>
      <c r="F5944" s="3">
        <v>1.5794999999999999</v>
      </c>
      <c r="G5944" s="3">
        <v>1.9743749999999998</v>
      </c>
      <c r="H5944" s="3">
        <v>2.3692500000000001</v>
      </c>
      <c r="I5944" s="3">
        <v>2.7641249999999999</v>
      </c>
      <c r="J5944" s="3">
        <v>3.1589999999999998</v>
      </c>
      <c r="K5944" s="3">
        <v>3.5538750000000001</v>
      </c>
      <c r="L5944" s="3">
        <v>3.9487499999999995</v>
      </c>
    </row>
    <row r="5945" spans="1:12" ht="12.75">
      <c r="A5945" s="10">
        <f t="shared" si="158"/>
        <v>38437</v>
      </c>
      <c r="B5945" s="69" t="s">
        <v>4100</v>
      </c>
      <c r="C5945" s="3">
        <v>0.16575000000000001</v>
      </c>
      <c r="D5945" s="3">
        <v>0.33150000000000002</v>
      </c>
      <c r="E5945" s="3">
        <v>0.49725000000000003</v>
      </c>
      <c r="F5945" s="3">
        <v>0.66300000000000003</v>
      </c>
      <c r="G5945" s="3">
        <v>0.82874999999999999</v>
      </c>
      <c r="H5945" s="3">
        <v>0.99450000000000005</v>
      </c>
      <c r="I5945" s="3">
        <v>1.16025</v>
      </c>
      <c r="J5945" s="3">
        <v>1.3260000000000001</v>
      </c>
      <c r="K5945" s="3">
        <v>1.4917500000000001</v>
      </c>
      <c r="L5945" s="3">
        <v>1.6575</v>
      </c>
    </row>
    <row r="5946" spans="1:12" ht="12.75">
      <c r="A5946" s="10">
        <f t="shared" si="158"/>
        <v>38438</v>
      </c>
      <c r="B5946" s="69" t="s">
        <v>4100</v>
      </c>
      <c r="C5946" s="3">
        <v>8.0250000000000002E-2</v>
      </c>
      <c r="D5946" s="3">
        <v>0.1605</v>
      </c>
      <c r="E5946" s="3">
        <v>0.24075000000000002</v>
      </c>
      <c r="F5946" s="3">
        <v>0.32100000000000001</v>
      </c>
      <c r="G5946" s="3">
        <v>0.40125</v>
      </c>
      <c r="H5946" s="3">
        <v>0.48150000000000004</v>
      </c>
      <c r="I5946" s="3">
        <v>0.56174999999999997</v>
      </c>
      <c r="J5946" s="3">
        <v>0.64200000000000002</v>
      </c>
      <c r="K5946" s="3">
        <v>0.72224999999999995</v>
      </c>
      <c r="L5946" s="3">
        <v>0.80249999999999999</v>
      </c>
    </row>
    <row r="5947" spans="1:12" ht="12.75">
      <c r="A5947" s="10">
        <f t="shared" si="158"/>
        <v>38439</v>
      </c>
      <c r="B5947" s="49" t="s">
        <v>4136</v>
      </c>
      <c r="C5947" s="3">
        <v>8.3250000000000005E-2</v>
      </c>
      <c r="D5947" s="3">
        <v>0.16650000000000001</v>
      </c>
      <c r="E5947" s="3">
        <v>0.24975000000000003</v>
      </c>
      <c r="F5947" s="3">
        <v>0.33300000000000002</v>
      </c>
      <c r="G5947" s="3">
        <v>0.41625000000000001</v>
      </c>
      <c r="H5947" s="3">
        <v>0.49950000000000006</v>
      </c>
      <c r="I5947" s="3">
        <v>0.58274999999999999</v>
      </c>
      <c r="J5947" s="3">
        <v>0.66600000000000004</v>
      </c>
      <c r="K5947" s="3">
        <v>0.74924999999999997</v>
      </c>
      <c r="L5947" s="3">
        <v>0.83250000000000002</v>
      </c>
    </row>
    <row r="5948" spans="1:12" ht="12.75">
      <c r="A5948" s="10">
        <f t="shared" si="158"/>
        <v>38440</v>
      </c>
      <c r="B5948" s="69" t="s">
        <v>4137</v>
      </c>
      <c r="C5948" s="3">
        <v>0.66149999999999998</v>
      </c>
      <c r="D5948" s="3">
        <v>1.323</v>
      </c>
      <c r="E5948" s="3">
        <v>1.9844999999999999</v>
      </c>
      <c r="F5948" s="3">
        <v>2.6459999999999999</v>
      </c>
      <c r="G5948" s="3">
        <v>3.3075000000000001</v>
      </c>
      <c r="H5948" s="3">
        <v>3.9689999999999999</v>
      </c>
      <c r="I5948" s="3">
        <v>4.6305000000000005</v>
      </c>
      <c r="J5948" s="3">
        <v>5.2919999999999998</v>
      </c>
      <c r="K5948" s="3">
        <v>5.9535</v>
      </c>
      <c r="L5948" s="3">
        <v>6.6150000000000002</v>
      </c>
    </row>
    <row r="5949" spans="1:12" ht="12.75">
      <c r="A5949" s="10">
        <f t="shared" si="158"/>
        <v>38441</v>
      </c>
      <c r="B5949" s="69" t="s">
        <v>4138</v>
      </c>
      <c r="C5949" s="3">
        <v>0.29100000000000004</v>
      </c>
      <c r="D5949" s="3">
        <v>0.58200000000000007</v>
      </c>
      <c r="E5949" s="3">
        <v>0.873</v>
      </c>
      <c r="F5949" s="3">
        <v>1.1640000000000001</v>
      </c>
      <c r="G5949" s="3">
        <v>1.4550000000000001</v>
      </c>
      <c r="H5949" s="3">
        <v>1.746</v>
      </c>
      <c r="I5949" s="3">
        <v>2.0369999999999999</v>
      </c>
      <c r="J5949" s="3">
        <v>2.3280000000000003</v>
      </c>
      <c r="K5949" s="3">
        <v>2.6189999999999998</v>
      </c>
      <c r="L5949" s="3">
        <v>2.91</v>
      </c>
    </row>
    <row r="5950" spans="1:12" ht="12.75">
      <c r="A5950" s="10">
        <f t="shared" si="158"/>
        <v>38442</v>
      </c>
      <c r="B5950" s="69" t="s">
        <v>4139</v>
      </c>
      <c r="C5950" s="3">
        <v>5.0625000000000003E-2</v>
      </c>
      <c r="D5950" s="3">
        <v>0.10125000000000001</v>
      </c>
      <c r="E5950" s="3">
        <v>0.15187500000000001</v>
      </c>
      <c r="F5950" s="3">
        <v>0.20250000000000001</v>
      </c>
      <c r="G5950" s="3">
        <v>0.25312500000000004</v>
      </c>
      <c r="H5950" s="3">
        <v>0.30375000000000002</v>
      </c>
      <c r="I5950" s="3">
        <v>0.354375</v>
      </c>
      <c r="J5950" s="3">
        <v>0.40500000000000003</v>
      </c>
      <c r="K5950" s="3">
        <v>0.45562500000000006</v>
      </c>
      <c r="L5950" s="3">
        <v>0.50625000000000009</v>
      </c>
    </row>
    <row r="5951" spans="1:12" ht="12.75">
      <c r="A5951" s="10">
        <f t="shared" si="158"/>
        <v>38443</v>
      </c>
      <c r="B5951" s="69" t="s">
        <v>4140</v>
      </c>
      <c r="C5951" s="3">
        <v>7.9171875000000003E-2</v>
      </c>
      <c r="D5951" s="3">
        <v>0.15834375000000001</v>
      </c>
      <c r="E5951" s="3">
        <v>0.23751562500000001</v>
      </c>
      <c r="F5951" s="3">
        <v>0.31668750000000001</v>
      </c>
      <c r="G5951" s="3">
        <v>0.39585937500000001</v>
      </c>
      <c r="H5951" s="3">
        <v>0.47503125000000002</v>
      </c>
      <c r="I5951" s="3">
        <v>0.55420312500000002</v>
      </c>
      <c r="J5951" s="3">
        <v>0.63337500000000002</v>
      </c>
      <c r="K5951" s="3">
        <v>0.71254687500000002</v>
      </c>
      <c r="L5951" s="3">
        <v>0.79171875000000003</v>
      </c>
    </row>
    <row r="5952" spans="1:12" ht="12.75">
      <c r="A5952" s="10">
        <f t="shared" si="158"/>
        <v>38444</v>
      </c>
      <c r="B5952" s="69" t="s">
        <v>4141</v>
      </c>
      <c r="C5952" s="3">
        <v>0.1603125</v>
      </c>
      <c r="D5952" s="3">
        <v>0.32062499999999999</v>
      </c>
      <c r="E5952" s="3">
        <v>0.48093750000000002</v>
      </c>
      <c r="F5952" s="3">
        <v>0.64124999999999999</v>
      </c>
      <c r="G5952" s="3">
        <v>0.80156250000000007</v>
      </c>
      <c r="H5952" s="3">
        <v>0.96187500000000004</v>
      </c>
      <c r="I5952" s="3">
        <v>1.1221875000000001</v>
      </c>
      <c r="J5952" s="3">
        <v>1.2825</v>
      </c>
      <c r="K5952" s="3">
        <v>1.4428125000000001</v>
      </c>
      <c r="L5952" s="3">
        <v>1.6031250000000001</v>
      </c>
    </row>
    <row r="5953" spans="1:12" ht="12.75">
      <c r="A5953" s="10">
        <f t="shared" si="158"/>
        <v>38445</v>
      </c>
      <c r="B5953" s="69" t="s">
        <v>4141</v>
      </c>
      <c r="C5953" s="3">
        <v>0.14700000000000002</v>
      </c>
      <c r="D5953" s="3">
        <v>0.29400000000000004</v>
      </c>
      <c r="E5953" s="3">
        <v>0.44099999999999995</v>
      </c>
      <c r="F5953" s="3">
        <v>0.58800000000000008</v>
      </c>
      <c r="G5953" s="3">
        <v>0.73499999999999999</v>
      </c>
      <c r="H5953" s="3">
        <v>0.8819999999999999</v>
      </c>
      <c r="I5953" s="3">
        <v>1.0290000000000001</v>
      </c>
      <c r="J5953" s="3">
        <v>1.1760000000000002</v>
      </c>
      <c r="K5953" s="3">
        <v>1.323</v>
      </c>
      <c r="L5953" s="3">
        <v>1.47</v>
      </c>
    </row>
    <row r="5954" spans="1:12" ht="12.75">
      <c r="A5954" s="10">
        <f t="shared" si="158"/>
        <v>38446</v>
      </c>
      <c r="B5954" s="69" t="s">
        <v>4142</v>
      </c>
      <c r="C5954" s="3">
        <v>2.8874999999999998E-2</v>
      </c>
      <c r="D5954" s="3">
        <v>5.7749999999999996E-2</v>
      </c>
      <c r="E5954" s="3">
        <v>8.6625000000000008E-2</v>
      </c>
      <c r="F5954" s="3">
        <v>0.11549999999999999</v>
      </c>
      <c r="G5954" s="3">
        <v>0.144375</v>
      </c>
      <c r="H5954" s="3">
        <v>0.17325000000000002</v>
      </c>
      <c r="I5954" s="3">
        <v>0.202125</v>
      </c>
      <c r="J5954" s="3">
        <v>0.23099999999999998</v>
      </c>
      <c r="K5954" s="3">
        <v>0.25987499999999997</v>
      </c>
      <c r="L5954" s="3">
        <v>0.28875000000000001</v>
      </c>
    </row>
    <row r="5955" spans="1:12" ht="12.75">
      <c r="A5955" s="10">
        <f t="shared" si="158"/>
        <v>38447</v>
      </c>
      <c r="B5955" s="69" t="s">
        <v>4143</v>
      </c>
      <c r="C5955" s="3">
        <v>0.1549411764705885</v>
      </c>
      <c r="D5955" s="3">
        <v>0.309882352941177</v>
      </c>
      <c r="E5955" s="3">
        <v>0.46482352941176397</v>
      </c>
      <c r="F5955" s="3">
        <v>0.61976470588235244</v>
      </c>
      <c r="G5955" s="3">
        <v>0.77470588235294102</v>
      </c>
      <c r="H5955" s="3">
        <v>0.92964705882352949</v>
      </c>
      <c r="I5955" s="3">
        <v>1.0845882352941181</v>
      </c>
      <c r="J5955" s="3">
        <v>1.2395294117647064</v>
      </c>
      <c r="K5955" s="3">
        <v>1.394470588235295</v>
      </c>
      <c r="L5955" s="3">
        <v>1.5494117647058849</v>
      </c>
    </row>
    <row r="5956" spans="1:12" ht="12.75">
      <c r="A5956" s="10">
        <f t="shared" si="158"/>
        <v>38448</v>
      </c>
      <c r="B5956" s="68" t="s">
        <v>3045</v>
      </c>
      <c r="C5956" s="3">
        <v>0.154323529411764</v>
      </c>
      <c r="D5956" s="3">
        <v>0.3086470588235295</v>
      </c>
      <c r="E5956" s="3">
        <v>0.46297058823529347</v>
      </c>
      <c r="F5956" s="3">
        <v>0.61729411764705899</v>
      </c>
      <c r="G5956" s="3">
        <v>0.77161764705882296</v>
      </c>
      <c r="H5956" s="3">
        <v>0.92594117647058849</v>
      </c>
      <c r="I5956" s="3">
        <v>1.0802647058823525</v>
      </c>
      <c r="J5956" s="3">
        <v>1.234588235294118</v>
      </c>
      <c r="K5956" s="3">
        <v>1.388911764705882</v>
      </c>
      <c r="L5956" s="3">
        <v>1.5432352941176402</v>
      </c>
    </row>
    <row r="5957" spans="1:12" ht="12.75">
      <c r="A5957" s="10">
        <f t="shared" si="158"/>
        <v>38449</v>
      </c>
      <c r="B5957" s="72" t="s">
        <v>4144</v>
      </c>
      <c r="C5957" s="3">
        <v>0.16270588235294101</v>
      </c>
      <c r="D5957" s="3">
        <v>0.32541176470588201</v>
      </c>
      <c r="E5957" s="3">
        <v>0.48811764705882299</v>
      </c>
      <c r="F5957" s="3">
        <v>0.65082352941176547</v>
      </c>
      <c r="G5957" s="3">
        <v>0.8135294117647065</v>
      </c>
      <c r="H5957" s="3">
        <v>0.97623529411764753</v>
      </c>
      <c r="I5957" s="3">
        <v>1.1389411764705886</v>
      </c>
      <c r="J5957" s="3">
        <v>1.3016470588235296</v>
      </c>
      <c r="K5957" s="3">
        <v>1.4643529411764704</v>
      </c>
      <c r="L5957" s="3">
        <v>1.6270588235294101</v>
      </c>
    </row>
    <row r="5958" spans="1:12" ht="12.75">
      <c r="A5958" s="10">
        <f t="shared" si="158"/>
        <v>38450</v>
      </c>
      <c r="B5958" s="72" t="s">
        <v>4144</v>
      </c>
      <c r="C5958" s="3">
        <v>4.4744117647058851E-2</v>
      </c>
      <c r="D5958" s="3">
        <v>8.9488235294117702E-2</v>
      </c>
      <c r="E5958" s="3">
        <v>0.13423235294117655</v>
      </c>
      <c r="F5958" s="3">
        <v>0.17897647058823601</v>
      </c>
      <c r="G5958" s="3">
        <v>0.2237205882352935</v>
      </c>
      <c r="H5958" s="3">
        <v>0.26846470588235249</v>
      </c>
      <c r="I5958" s="3">
        <v>0.31320882352941148</v>
      </c>
      <c r="J5958" s="3">
        <v>0.35795294117647047</v>
      </c>
      <c r="K5958" s="3">
        <v>0.40269705882352946</v>
      </c>
      <c r="L5958" s="3">
        <v>0.44744117647058845</v>
      </c>
    </row>
    <row r="5959" spans="1:12" ht="12.75">
      <c r="A5959" s="10">
        <f t="shared" si="158"/>
        <v>38451</v>
      </c>
      <c r="B5959" s="69" t="s">
        <v>4145</v>
      </c>
      <c r="C5959" s="3">
        <v>4.5749999999999999E-2</v>
      </c>
      <c r="D5959" s="3">
        <v>9.1499999999999998E-2</v>
      </c>
      <c r="E5959" s="3">
        <v>0.13724999999999998</v>
      </c>
      <c r="F5959" s="3">
        <v>0.183</v>
      </c>
      <c r="G5959" s="3">
        <v>0.22875000000000001</v>
      </c>
      <c r="H5959" s="3">
        <v>0.27449999999999997</v>
      </c>
      <c r="I5959" s="3">
        <v>0.32024999999999998</v>
      </c>
      <c r="J5959" s="3">
        <v>0.36599999999999999</v>
      </c>
      <c r="K5959" s="3">
        <v>0.41175000000000006</v>
      </c>
      <c r="L5959" s="3">
        <v>0.45750000000000002</v>
      </c>
    </row>
    <row r="5960" spans="1:12" ht="12.75">
      <c r="A5960" s="10">
        <f t="shared" si="158"/>
        <v>38452</v>
      </c>
      <c r="B5960" s="69" t="s">
        <v>4146</v>
      </c>
      <c r="C5960" s="3">
        <v>2.9770588235294104E-2</v>
      </c>
      <c r="D5960" s="3">
        <v>5.9541176470588209E-2</v>
      </c>
      <c r="E5960" s="3">
        <v>8.9311764705882299E-2</v>
      </c>
      <c r="F5960" s="3">
        <v>0.11908235294117656</v>
      </c>
      <c r="G5960" s="3">
        <v>0.14885294117647066</v>
      </c>
      <c r="H5960" s="3">
        <v>0.17862352941176401</v>
      </c>
      <c r="I5960" s="3">
        <v>0.20839411764705901</v>
      </c>
      <c r="J5960" s="3">
        <v>0.2381647058823525</v>
      </c>
      <c r="K5960" s="3">
        <v>0.26793529411764749</v>
      </c>
      <c r="L5960" s="3">
        <v>0.29770588235294104</v>
      </c>
    </row>
    <row r="5961" spans="1:12" ht="12.75">
      <c r="A5961" s="10">
        <f t="shared" si="158"/>
        <v>38453</v>
      </c>
      <c r="B5961" s="69" t="s">
        <v>4147</v>
      </c>
      <c r="C5961" s="3">
        <v>0.14294117647058818</v>
      </c>
      <c r="D5961" s="3">
        <v>0.28588235294117703</v>
      </c>
      <c r="E5961" s="3">
        <v>0.42882352941176549</v>
      </c>
      <c r="F5961" s="3">
        <v>0.57176470588235251</v>
      </c>
      <c r="G5961" s="3">
        <v>0.71470588235294097</v>
      </c>
      <c r="H5961" s="3">
        <v>0.85764705882352943</v>
      </c>
      <c r="I5961" s="3">
        <v>1.000588235294118</v>
      </c>
      <c r="J5961" s="3">
        <v>1.1435294117647066</v>
      </c>
      <c r="K5961" s="3">
        <v>1.2864705882352934</v>
      </c>
      <c r="L5961" s="3">
        <v>1.4294117647058819</v>
      </c>
    </row>
    <row r="5962" spans="1:12" ht="12.75">
      <c r="A5962" s="10">
        <f t="shared" si="158"/>
        <v>38454</v>
      </c>
      <c r="B5962" s="70" t="s">
        <v>4148</v>
      </c>
      <c r="C5962" s="3">
        <v>3.573529411764705E-3</v>
      </c>
      <c r="D5962" s="3">
        <v>7.14705882352941E-3</v>
      </c>
      <c r="E5962" s="3">
        <v>1.0720588235294115E-2</v>
      </c>
      <c r="F5962" s="3">
        <v>1.429411764705882E-2</v>
      </c>
      <c r="G5962" s="3">
        <v>1.7867647058823599E-2</v>
      </c>
      <c r="H5962" s="3">
        <v>2.14411764705882E-2</v>
      </c>
      <c r="I5962" s="3">
        <v>2.5014705882352949E-2</v>
      </c>
      <c r="J5962" s="3">
        <v>2.8588235294117702E-2</v>
      </c>
      <c r="K5962" s="3">
        <v>3.2161764705882299E-2</v>
      </c>
      <c r="L5962" s="3">
        <v>3.5735294117647046E-2</v>
      </c>
    </row>
    <row r="5963" spans="1:12" ht="12.75">
      <c r="A5963" s="10">
        <f t="shared" si="158"/>
        <v>38455</v>
      </c>
      <c r="B5963" s="70" t="s">
        <v>4148</v>
      </c>
      <c r="C5963" s="3">
        <v>8.0470588235294099E-2</v>
      </c>
      <c r="D5963" s="3">
        <v>0.1609411764705885</v>
      </c>
      <c r="E5963" s="3">
        <v>0.24141176470588199</v>
      </c>
      <c r="F5963" s="3">
        <v>0.32188235294117701</v>
      </c>
      <c r="G5963" s="3">
        <v>0.40235294117647052</v>
      </c>
      <c r="H5963" s="3">
        <v>0.48282352941176399</v>
      </c>
      <c r="I5963" s="3">
        <v>0.56329411764705895</v>
      </c>
      <c r="J5963" s="3">
        <v>0.64376470588235246</v>
      </c>
      <c r="K5963" s="3">
        <v>0.72423529411764753</v>
      </c>
      <c r="L5963" s="3">
        <v>0.80470588235294105</v>
      </c>
    </row>
    <row r="5964" spans="1:12" ht="12.75">
      <c r="A5964" s="10">
        <f t="shared" si="158"/>
        <v>38456</v>
      </c>
      <c r="B5964" s="73" t="s">
        <v>4149</v>
      </c>
      <c r="C5964" s="3">
        <v>0.64517647058823602</v>
      </c>
      <c r="D5964" s="3">
        <v>1.2903529411764705</v>
      </c>
      <c r="E5964" s="3">
        <v>1.9355294117647051</v>
      </c>
      <c r="F5964" s="3">
        <v>2.5807058823529347</v>
      </c>
      <c r="G5964" s="3">
        <v>3.2258823529411802</v>
      </c>
      <c r="H5964" s="3">
        <v>3.8710588235294101</v>
      </c>
      <c r="I5964" s="3">
        <v>4.5162352941176405</v>
      </c>
      <c r="J5964" s="3">
        <v>5.1614117647058855</v>
      </c>
      <c r="K5964" s="3">
        <v>5.8065882352941154</v>
      </c>
      <c r="L5964" s="3">
        <v>6.4517647058823604</v>
      </c>
    </row>
    <row r="5965" spans="1:12" ht="25.5">
      <c r="A5965" s="10">
        <f t="shared" si="158"/>
        <v>38457</v>
      </c>
      <c r="B5965" s="69" t="s">
        <v>4150</v>
      </c>
      <c r="C5965" s="3">
        <v>0.11324117647058819</v>
      </c>
      <c r="D5965" s="3">
        <v>0.22648235294117702</v>
      </c>
      <c r="E5965" s="3">
        <v>0.33972352941176548</v>
      </c>
      <c r="F5965" s="3">
        <v>0.45296470588235249</v>
      </c>
      <c r="G5965" s="3">
        <v>0.566205882352941</v>
      </c>
      <c r="H5965" s="3">
        <v>0.67944705882352951</v>
      </c>
      <c r="I5965" s="3">
        <v>0.79268823529411803</v>
      </c>
      <c r="J5965" s="3">
        <v>0.90592941176470654</v>
      </c>
      <c r="K5965" s="3">
        <v>1.019170588235295</v>
      </c>
      <c r="L5965" s="3">
        <v>1.132411764705882</v>
      </c>
    </row>
    <row r="5966" spans="1:12" ht="25.5">
      <c r="A5966" s="10">
        <f t="shared" si="158"/>
        <v>38458</v>
      </c>
      <c r="B5966" s="69" t="s">
        <v>4098</v>
      </c>
      <c r="C5966" s="3">
        <v>0.24035294117647049</v>
      </c>
      <c r="D5966" s="3">
        <v>0.48070588235294098</v>
      </c>
      <c r="E5966" s="3">
        <v>0.72105882352941153</v>
      </c>
      <c r="F5966" s="3">
        <v>0.96141176470588197</v>
      </c>
      <c r="G5966" s="3">
        <v>1.2017647058823526</v>
      </c>
      <c r="H5966" s="3">
        <v>1.4421176470588231</v>
      </c>
      <c r="I5966" s="3">
        <v>1.6824705882352951</v>
      </c>
      <c r="J5966" s="3">
        <v>1.9228235294117701</v>
      </c>
      <c r="K5966" s="3">
        <v>2.1631764705882297</v>
      </c>
      <c r="L5966" s="3">
        <v>2.4035294117647052</v>
      </c>
    </row>
    <row r="5967" spans="1:12" ht="25.5">
      <c r="A5967" s="10">
        <f t="shared" si="158"/>
        <v>38459</v>
      </c>
      <c r="B5967" s="69" t="s">
        <v>4098</v>
      </c>
      <c r="C5967" s="3">
        <v>0.3137647058823525</v>
      </c>
      <c r="D5967" s="3">
        <v>0.62752941176470645</v>
      </c>
      <c r="E5967" s="3">
        <v>0.94129411764705906</v>
      </c>
      <c r="F5967" s="3">
        <v>1.2550588235294113</v>
      </c>
      <c r="G5967" s="3">
        <v>1.5688235294117701</v>
      </c>
      <c r="H5967" s="3">
        <v>1.882588235294115</v>
      </c>
      <c r="I5967" s="3">
        <v>2.1963529411764751</v>
      </c>
      <c r="J5967" s="3">
        <v>2.51011764705882</v>
      </c>
      <c r="K5967" s="3">
        <v>2.8238823529411796</v>
      </c>
      <c r="L5967" s="3">
        <v>3.137647058823525</v>
      </c>
    </row>
    <row r="5968" spans="1:12" ht="25.5">
      <c r="A5968" s="10">
        <f t="shared" si="158"/>
        <v>38460</v>
      </c>
      <c r="B5968" s="69" t="s">
        <v>4098</v>
      </c>
      <c r="C5968" s="3">
        <v>0.11064705882352935</v>
      </c>
      <c r="D5968" s="3">
        <v>0.22129411764705897</v>
      </c>
      <c r="E5968" s="3">
        <v>0.33194117647058852</v>
      </c>
      <c r="F5968" s="3">
        <v>0.44258823529411795</v>
      </c>
      <c r="G5968" s="3">
        <v>0.55323529411764749</v>
      </c>
      <c r="H5968" s="3">
        <v>0.66388235294117703</v>
      </c>
      <c r="I5968" s="3">
        <v>0.77452941176470658</v>
      </c>
      <c r="J5968" s="3">
        <v>0.8851764705882359</v>
      </c>
      <c r="K5968" s="3">
        <v>0.99582352941176555</v>
      </c>
      <c r="L5968" s="3">
        <v>1.1064705882352934</v>
      </c>
    </row>
    <row r="5969" spans="1:12" ht="25.5">
      <c r="A5969" s="10">
        <f t="shared" si="158"/>
        <v>38461</v>
      </c>
      <c r="B5969" s="69" t="s">
        <v>4098</v>
      </c>
      <c r="C5969" s="3">
        <v>0.1884705882352935</v>
      </c>
      <c r="D5969" s="3">
        <v>0.3769411764705885</v>
      </c>
      <c r="E5969" s="3">
        <v>0.56541176470588206</v>
      </c>
      <c r="F5969" s="3">
        <v>0.753882352941177</v>
      </c>
      <c r="G5969" s="3">
        <v>0.9423529411764705</v>
      </c>
      <c r="H5969" s="3">
        <v>1.1308235294117654</v>
      </c>
      <c r="I5969" s="3">
        <v>1.319294117647059</v>
      </c>
      <c r="J5969" s="3">
        <v>1.50776470588236</v>
      </c>
      <c r="K5969" s="3">
        <v>1.6962352941176397</v>
      </c>
      <c r="L5969" s="3">
        <v>1.884705882352935</v>
      </c>
    </row>
    <row r="5970" spans="1:12" ht="25.5">
      <c r="A5970" s="10">
        <f t="shared" si="158"/>
        <v>38462</v>
      </c>
      <c r="B5970" s="69" t="s">
        <v>4098</v>
      </c>
      <c r="C5970" s="3">
        <v>0.76164705882352957</v>
      </c>
      <c r="D5970" s="3">
        <v>1.5232941176470649</v>
      </c>
      <c r="E5970" s="3">
        <v>2.28494117647059</v>
      </c>
      <c r="F5970" s="3">
        <v>3.0465882352941147</v>
      </c>
      <c r="G5970" s="3">
        <v>3.8082352941176545</v>
      </c>
      <c r="H5970" s="3">
        <v>4.5698823529411801</v>
      </c>
      <c r="I5970" s="3">
        <v>5.3315294117647047</v>
      </c>
      <c r="J5970" s="3">
        <v>6.0931764705882294</v>
      </c>
      <c r="K5970" s="3">
        <v>6.8548235294117701</v>
      </c>
      <c r="L5970" s="3">
        <v>7.6164705882352948</v>
      </c>
    </row>
    <row r="5971" spans="1:12" ht="25.5">
      <c r="A5971" s="10">
        <f t="shared" si="158"/>
        <v>38463</v>
      </c>
      <c r="B5971" s="69" t="s">
        <v>4098</v>
      </c>
      <c r="C5971" s="3">
        <v>0.64852941176470646</v>
      </c>
      <c r="D5971" s="3">
        <v>1.2970588235294116</v>
      </c>
      <c r="E5971" s="3">
        <v>1.9455882352941152</v>
      </c>
      <c r="F5971" s="3">
        <v>2.5941176470588201</v>
      </c>
      <c r="G5971" s="3">
        <v>3.2426470588235254</v>
      </c>
      <c r="H5971" s="3">
        <v>3.8911764705882304</v>
      </c>
      <c r="I5971" s="3">
        <v>4.5397058823529353</v>
      </c>
      <c r="J5971" s="3">
        <v>5.1882352941176553</v>
      </c>
      <c r="K5971" s="3">
        <v>5.8367647058823602</v>
      </c>
      <c r="L5971" s="3">
        <v>6.4852941176470651</v>
      </c>
    </row>
    <row r="5972" spans="1:12" ht="12.75">
      <c r="A5972" s="10">
        <f t="shared" si="158"/>
        <v>38464</v>
      </c>
      <c r="B5972" s="68" t="s">
        <v>3045</v>
      </c>
      <c r="C5972" s="3">
        <v>0.11276470588235296</v>
      </c>
      <c r="D5972" s="3">
        <v>0.22552941176470648</v>
      </c>
      <c r="E5972" s="3">
        <v>0.33829411764705902</v>
      </c>
      <c r="F5972" s="3">
        <v>0.45105882352941151</v>
      </c>
      <c r="G5972" s="3">
        <v>0.56382352941176395</v>
      </c>
      <c r="H5972" s="3">
        <v>0.67658823529411805</v>
      </c>
      <c r="I5972" s="3">
        <v>0.78935294117647059</v>
      </c>
      <c r="J5972" s="3">
        <v>0.90211764705882302</v>
      </c>
      <c r="K5972" s="3">
        <v>1.014882352941177</v>
      </c>
      <c r="L5972" s="3">
        <v>1.1276470588235294</v>
      </c>
    </row>
    <row r="5973" spans="1:12" ht="12.75">
      <c r="A5973" s="10">
        <f t="shared" si="158"/>
        <v>38465</v>
      </c>
      <c r="B5973" s="69" t="s">
        <v>4102</v>
      </c>
      <c r="C5973" s="3">
        <v>0.63804375000000002</v>
      </c>
      <c r="D5973" s="3">
        <v>1.2760875</v>
      </c>
      <c r="E5973" s="3">
        <v>1.9141312500000001</v>
      </c>
      <c r="F5973" s="3">
        <v>2.5521750000000001</v>
      </c>
      <c r="G5973" s="3">
        <v>3.1902187500000005</v>
      </c>
      <c r="H5973" s="3">
        <v>3.8282625000000001</v>
      </c>
      <c r="I5973" s="3">
        <v>4.4663062499999997</v>
      </c>
      <c r="J5973" s="3">
        <v>5.1043500000000002</v>
      </c>
      <c r="K5973" s="3">
        <v>5.7423937499999997</v>
      </c>
      <c r="L5973" s="3">
        <v>6.3804375000000011</v>
      </c>
    </row>
    <row r="5974" spans="1:12" ht="25.5">
      <c r="A5974" s="10">
        <f t="shared" si="158"/>
        <v>38466</v>
      </c>
      <c r="B5974" s="69" t="s">
        <v>4151</v>
      </c>
      <c r="C5974" s="3">
        <v>0.12617647058823525</v>
      </c>
      <c r="D5974" s="3">
        <v>0.2523529411764705</v>
      </c>
      <c r="E5974" s="3">
        <v>0.3785294117647065</v>
      </c>
      <c r="F5974" s="3">
        <v>0.504705882352941</v>
      </c>
      <c r="G5974" s="3">
        <v>0.630882352941177</v>
      </c>
      <c r="H5974" s="3">
        <v>0.75705882352941156</v>
      </c>
      <c r="I5974" s="3">
        <v>0.88323529411764745</v>
      </c>
      <c r="J5974" s="3">
        <v>1.009411764705882</v>
      </c>
      <c r="K5974" s="3">
        <v>1.135588235294118</v>
      </c>
      <c r="L5974" s="3">
        <v>1.2617647058823525</v>
      </c>
    </row>
    <row r="5975" spans="1:12" ht="25.5">
      <c r="A5975" s="10">
        <f t="shared" si="158"/>
        <v>38467</v>
      </c>
      <c r="B5975" s="69" t="s">
        <v>4151</v>
      </c>
      <c r="C5975" s="3">
        <v>0.1050882352941177</v>
      </c>
      <c r="D5975" s="3">
        <v>0.21017647058823602</v>
      </c>
      <c r="E5975" s="3">
        <v>0.3152647058823525</v>
      </c>
      <c r="F5975" s="3">
        <v>0.42035294117647054</v>
      </c>
      <c r="G5975" s="3">
        <v>0.52544117647058841</v>
      </c>
      <c r="H5975" s="3">
        <v>0.63052941176470645</v>
      </c>
      <c r="I5975" s="3">
        <v>0.73561764705882293</v>
      </c>
      <c r="J5975" s="3">
        <v>0.84070588235294108</v>
      </c>
      <c r="K5975" s="3">
        <v>0.94579411764705901</v>
      </c>
      <c r="L5975" s="3">
        <v>1.0508823529411768</v>
      </c>
    </row>
    <row r="5976" spans="1:12" ht="25.5">
      <c r="A5976" s="10">
        <f t="shared" si="158"/>
        <v>38468</v>
      </c>
      <c r="B5976" s="69" t="s">
        <v>4152</v>
      </c>
      <c r="C5976" s="3">
        <v>0.61031470588235248</v>
      </c>
      <c r="D5976" s="3">
        <v>1.2206294117647065</v>
      </c>
      <c r="E5976" s="3">
        <v>1.8309441176470651</v>
      </c>
      <c r="F5976" s="3">
        <v>2.4412588235294099</v>
      </c>
      <c r="G5976" s="3">
        <v>3.0515735294117703</v>
      </c>
      <c r="H5976" s="3">
        <v>3.6618882352941151</v>
      </c>
      <c r="I5976" s="3">
        <v>4.2722029411764746</v>
      </c>
      <c r="J5976" s="3">
        <v>4.8825176470588199</v>
      </c>
      <c r="K5976" s="3">
        <v>5.4928323529411802</v>
      </c>
      <c r="L5976" s="3">
        <v>6.1031470588235246</v>
      </c>
    </row>
    <row r="5977" spans="1:12" ht="12.75">
      <c r="A5977" s="10">
        <f t="shared" si="158"/>
        <v>38469</v>
      </c>
      <c r="B5977" s="74" t="s">
        <v>4153</v>
      </c>
      <c r="C5977" s="3">
        <v>0.11560588235294114</v>
      </c>
      <c r="D5977" s="3">
        <v>0.23121176470588201</v>
      </c>
      <c r="E5977" s="3">
        <v>0.34681764705882301</v>
      </c>
      <c r="F5977" s="3">
        <v>0.46242352941176551</v>
      </c>
      <c r="G5977" s="3">
        <v>0.57802941176470646</v>
      </c>
      <c r="H5977" s="3">
        <v>0.69363529411764757</v>
      </c>
      <c r="I5977" s="3">
        <v>0.80924117647058846</v>
      </c>
      <c r="J5977" s="3">
        <v>0.92484705882352958</v>
      </c>
      <c r="K5977" s="3">
        <v>1.0404529411764705</v>
      </c>
      <c r="L5977" s="3">
        <v>1.1560588235294116</v>
      </c>
    </row>
    <row r="5978" spans="1:12" ht="12.75">
      <c r="A5978" s="10">
        <f t="shared" si="158"/>
        <v>38470</v>
      </c>
      <c r="B5978" s="74" t="s">
        <v>4153</v>
      </c>
      <c r="C5978" s="3">
        <v>2.7688235294117697E-2</v>
      </c>
      <c r="D5978" s="3">
        <v>5.5376470588235249E-2</v>
      </c>
      <c r="E5978" s="3">
        <v>8.3064705882352943E-2</v>
      </c>
      <c r="F5978" s="3">
        <v>0.11075294117647064</v>
      </c>
      <c r="G5978" s="3">
        <v>0.13844117647058821</v>
      </c>
      <c r="H5978" s="3">
        <v>0.1661294117647065</v>
      </c>
      <c r="I5978" s="3">
        <v>0.19381764705882298</v>
      </c>
      <c r="J5978" s="3">
        <v>0.221505882352941</v>
      </c>
      <c r="K5978" s="3">
        <v>0.24919411764705901</v>
      </c>
      <c r="L5978" s="3">
        <v>0.27688235294117702</v>
      </c>
    </row>
    <row r="5979" spans="1:12" ht="12.75">
      <c r="A5979" s="10">
        <f t="shared" si="158"/>
        <v>38471</v>
      </c>
      <c r="B5979" s="74" t="s">
        <v>4153</v>
      </c>
      <c r="C5979" s="3">
        <v>2.0752941176470651E-2</v>
      </c>
      <c r="D5979" s="3">
        <v>4.1505882352941149E-2</v>
      </c>
      <c r="E5979" s="3">
        <v>6.2258823529411797E-2</v>
      </c>
      <c r="F5979" s="3">
        <v>8.3011764705882299E-2</v>
      </c>
      <c r="G5979" s="3">
        <v>0.10376470588235295</v>
      </c>
      <c r="H5979" s="3">
        <v>0.12451764705882346</v>
      </c>
      <c r="I5979" s="3">
        <v>0.1452705882352941</v>
      </c>
      <c r="J5979" s="3">
        <v>0.16602352941176399</v>
      </c>
      <c r="K5979" s="3">
        <v>0.18677647058823599</v>
      </c>
      <c r="L5979" s="3">
        <v>0.20752941176470652</v>
      </c>
    </row>
    <row r="5980" spans="1:12" ht="12.75">
      <c r="A5980" s="10">
        <f t="shared" si="158"/>
        <v>38472</v>
      </c>
      <c r="B5980" s="74" t="s">
        <v>4154</v>
      </c>
      <c r="C5980" s="3">
        <v>0.13870588235294115</v>
      </c>
      <c r="D5980" s="3">
        <v>0.27741176470588202</v>
      </c>
      <c r="E5980" s="3">
        <v>0.41611764705882304</v>
      </c>
      <c r="F5980" s="3">
        <v>0.55482352941176549</v>
      </c>
      <c r="G5980" s="3">
        <v>0.6935294117647065</v>
      </c>
      <c r="H5980" s="3">
        <v>0.83223529411764763</v>
      </c>
      <c r="I5980" s="3">
        <v>0.97094117647058853</v>
      </c>
      <c r="J5980" s="3">
        <v>1.1096470588235294</v>
      </c>
      <c r="K5980" s="3">
        <v>1.2483529411764704</v>
      </c>
      <c r="L5980" s="3">
        <v>1.3870588235294115</v>
      </c>
    </row>
    <row r="5981" spans="1:12" ht="12.75">
      <c r="A5981" s="10">
        <f t="shared" ref="A5981:A6044" si="159">A5980+1</f>
        <v>38473</v>
      </c>
      <c r="B5981" s="74" t="s">
        <v>3045</v>
      </c>
      <c r="C5981" s="3">
        <v>0.12988235294117656</v>
      </c>
      <c r="D5981" s="3">
        <v>0.25976470588235245</v>
      </c>
      <c r="E5981" s="3">
        <v>0.38964705882352951</v>
      </c>
      <c r="F5981" s="3">
        <v>0.51952941176470646</v>
      </c>
      <c r="G5981" s="3">
        <v>0.64941176470588202</v>
      </c>
      <c r="H5981" s="3">
        <v>0.77929411764705903</v>
      </c>
      <c r="I5981" s="3">
        <v>0.90917647058823448</v>
      </c>
      <c r="J5981" s="3">
        <v>1.0390588235294114</v>
      </c>
      <c r="K5981" s="3">
        <v>1.1689411764705886</v>
      </c>
      <c r="L5981" s="3">
        <v>1.298823529411764</v>
      </c>
    </row>
    <row r="5982" spans="1:12" ht="12.75">
      <c r="A5982" s="10">
        <f t="shared" si="159"/>
        <v>38474</v>
      </c>
      <c r="B5982" s="69" t="s">
        <v>4155</v>
      </c>
      <c r="C5982" s="3">
        <v>4.52294117647059E-2</v>
      </c>
      <c r="D5982" s="3">
        <v>9.04588235294118E-2</v>
      </c>
      <c r="E5982" s="3">
        <v>0.13568823529411769</v>
      </c>
      <c r="F5982" s="3">
        <v>0.18091764705882302</v>
      </c>
      <c r="G5982" s="3">
        <v>0.22614705882352948</v>
      </c>
      <c r="H5982" s="3">
        <v>0.271376470588236</v>
      </c>
      <c r="I5982" s="3">
        <v>0.31660588235294101</v>
      </c>
      <c r="J5982" s="3">
        <v>0.36183529411764748</v>
      </c>
      <c r="K5982" s="3">
        <v>0.4070647058823525</v>
      </c>
      <c r="L5982" s="3">
        <v>0.45229411764705896</v>
      </c>
    </row>
    <row r="5983" spans="1:12" ht="12.75">
      <c r="A5983" s="10">
        <f t="shared" si="159"/>
        <v>38475</v>
      </c>
      <c r="B5983" s="69" t="s">
        <v>4156</v>
      </c>
      <c r="C5983" s="3">
        <v>7.0747058823529357E-2</v>
      </c>
      <c r="D5983" s="3">
        <v>0.14149411764705885</v>
      </c>
      <c r="E5983" s="3">
        <v>0.21224117647058849</v>
      </c>
      <c r="F5983" s="3">
        <v>0.28298823529411798</v>
      </c>
      <c r="G5983" s="3">
        <v>0.35373529411764748</v>
      </c>
      <c r="H5983" s="3">
        <v>0.42448235294117698</v>
      </c>
      <c r="I5983" s="3">
        <v>0.49522941176470647</v>
      </c>
      <c r="J5983" s="3">
        <v>0.56597647058823597</v>
      </c>
      <c r="K5983" s="3">
        <v>0.63672352941176547</v>
      </c>
      <c r="L5983" s="3">
        <v>0.70747058823529341</v>
      </c>
    </row>
    <row r="5984" spans="1:12" ht="12.75">
      <c r="A5984" s="10">
        <f t="shared" si="159"/>
        <v>38476</v>
      </c>
      <c r="B5984" s="69" t="s">
        <v>4157</v>
      </c>
      <c r="C5984" s="3">
        <v>8.1705882352941142E-2</v>
      </c>
      <c r="D5984" s="3">
        <v>0.16341176470588201</v>
      </c>
      <c r="E5984" s="3">
        <v>0.245117647058823</v>
      </c>
      <c r="F5984" s="3">
        <v>0.32682352941176551</v>
      </c>
      <c r="G5984" s="3">
        <v>0.40852941176470653</v>
      </c>
      <c r="H5984" s="3">
        <v>0.49023529411764755</v>
      </c>
      <c r="I5984" s="3">
        <v>0.57194117647058851</v>
      </c>
      <c r="J5984" s="3">
        <v>0.65364705882352947</v>
      </c>
      <c r="K5984" s="3">
        <v>0.73535294117647054</v>
      </c>
      <c r="L5984" s="3">
        <v>0.81705882352941162</v>
      </c>
    </row>
    <row r="5985" spans="1:12" ht="12.75">
      <c r="A5985" s="10">
        <f t="shared" si="159"/>
        <v>38477</v>
      </c>
      <c r="B5985" s="69" t="s">
        <v>4158</v>
      </c>
      <c r="C5985" s="3">
        <v>0.32899999999999952</v>
      </c>
      <c r="D5985" s="3">
        <v>0.65800000000000047</v>
      </c>
      <c r="E5985" s="3">
        <v>0.9870000000000001</v>
      </c>
      <c r="F5985" s="3">
        <v>1.3159999999999994</v>
      </c>
      <c r="G5985" s="3">
        <v>1.6450000000000049</v>
      </c>
      <c r="H5985" s="3">
        <v>1.9740000000000002</v>
      </c>
      <c r="I5985" s="3">
        <v>2.3029999999999951</v>
      </c>
      <c r="J5985" s="3">
        <v>2.632000000000005</v>
      </c>
      <c r="K5985" s="3">
        <v>2.9609999999999999</v>
      </c>
      <c r="L5985" s="3">
        <v>3.2899999999999947</v>
      </c>
    </row>
    <row r="5986" spans="1:12" ht="12.75">
      <c r="A5986" s="10">
        <f t="shared" si="159"/>
        <v>38478</v>
      </c>
      <c r="B5986" s="69" t="s">
        <v>4159</v>
      </c>
      <c r="C5986" s="3">
        <v>7.0696874999999992E-2</v>
      </c>
      <c r="D5986" s="3">
        <v>0.14139374999999998</v>
      </c>
      <c r="E5986" s="3">
        <v>0.21209062500000003</v>
      </c>
      <c r="F5986" s="3">
        <v>0.28278749999999997</v>
      </c>
      <c r="G5986" s="3">
        <v>0.35348437500000002</v>
      </c>
      <c r="H5986" s="3">
        <v>0.42418125000000007</v>
      </c>
      <c r="I5986" s="3">
        <v>0.49487812499999995</v>
      </c>
      <c r="J5986" s="3">
        <v>0.56557499999999994</v>
      </c>
      <c r="K5986" s="3">
        <v>0.63627187500000004</v>
      </c>
      <c r="L5986" s="3">
        <v>0.70696875000000003</v>
      </c>
    </row>
    <row r="5987" spans="1:12" ht="12.75">
      <c r="A5987" s="10">
        <f t="shared" si="159"/>
        <v>38479</v>
      </c>
      <c r="B5987" s="69" t="s">
        <v>4160</v>
      </c>
      <c r="C5987" s="3">
        <v>0.10125000000000001</v>
      </c>
      <c r="D5987" s="3">
        <v>0.20250000000000001</v>
      </c>
      <c r="E5987" s="3">
        <v>0.30375000000000002</v>
      </c>
      <c r="F5987" s="3">
        <v>0.40500000000000003</v>
      </c>
      <c r="G5987" s="3">
        <v>0.50625000000000009</v>
      </c>
      <c r="H5987" s="3">
        <v>0.60750000000000004</v>
      </c>
      <c r="I5987" s="3">
        <v>0.70874999999999999</v>
      </c>
      <c r="J5987" s="3">
        <v>0.81</v>
      </c>
      <c r="K5987" s="3">
        <v>0.91125000000000012</v>
      </c>
      <c r="L5987" s="3">
        <v>1.0125000000000002</v>
      </c>
    </row>
    <row r="5988" spans="1:12" ht="12.75">
      <c r="A5988" s="10">
        <f t="shared" si="159"/>
        <v>38480</v>
      </c>
      <c r="B5988" s="69" t="s">
        <v>4160</v>
      </c>
      <c r="C5988" s="3">
        <v>5.4374999999999993E-2</v>
      </c>
      <c r="D5988" s="3">
        <v>0.10874999999999999</v>
      </c>
      <c r="E5988" s="3">
        <v>0.16312499999999999</v>
      </c>
      <c r="F5988" s="3">
        <v>0.21749999999999997</v>
      </c>
      <c r="G5988" s="3">
        <v>0.27187499999999998</v>
      </c>
      <c r="H5988" s="3">
        <v>0.32624999999999998</v>
      </c>
      <c r="I5988" s="3">
        <v>0.38062499999999999</v>
      </c>
      <c r="J5988" s="3">
        <v>0.43499999999999994</v>
      </c>
      <c r="K5988" s="3">
        <v>0.489375</v>
      </c>
      <c r="L5988" s="3">
        <v>0.54374999999999996</v>
      </c>
    </row>
    <row r="5989" spans="1:12" ht="12.75">
      <c r="A5989" s="10">
        <f t="shared" si="159"/>
        <v>38481</v>
      </c>
      <c r="B5989" s="69" t="s">
        <v>4160</v>
      </c>
      <c r="C5989" s="3">
        <v>4.2375000000000003E-2</v>
      </c>
      <c r="D5989" s="3">
        <v>8.4750000000000006E-2</v>
      </c>
      <c r="E5989" s="3">
        <v>0.12712500000000002</v>
      </c>
      <c r="F5989" s="3">
        <v>0.16950000000000001</v>
      </c>
      <c r="G5989" s="3">
        <v>0.21187499999999998</v>
      </c>
      <c r="H5989" s="3">
        <v>0.25425000000000003</v>
      </c>
      <c r="I5989" s="3">
        <v>0.29662500000000003</v>
      </c>
      <c r="J5989" s="3">
        <v>0.33900000000000002</v>
      </c>
      <c r="K5989" s="3">
        <v>0.38137499999999996</v>
      </c>
      <c r="L5989" s="3">
        <v>0.42374999999999996</v>
      </c>
    </row>
    <row r="5990" spans="1:12" ht="12.75">
      <c r="A5990" s="10">
        <f t="shared" si="159"/>
        <v>38482</v>
      </c>
      <c r="B5990" s="69" t="s">
        <v>4160</v>
      </c>
      <c r="C5990" s="3">
        <v>0.22387499999999999</v>
      </c>
      <c r="D5990" s="3">
        <v>0.44774999999999998</v>
      </c>
      <c r="E5990" s="3">
        <v>0.67162499999999992</v>
      </c>
      <c r="F5990" s="3">
        <v>0.89549999999999996</v>
      </c>
      <c r="G5990" s="3">
        <v>1.119375</v>
      </c>
      <c r="H5990" s="3">
        <v>1.3432499999999998</v>
      </c>
      <c r="I5990" s="3">
        <v>1.5671250000000001</v>
      </c>
      <c r="J5990" s="3">
        <v>1.7909999999999999</v>
      </c>
      <c r="K5990" s="3">
        <v>2.014875</v>
      </c>
      <c r="L5990" s="3">
        <v>2.23875</v>
      </c>
    </row>
    <row r="5991" spans="1:12" ht="12.75">
      <c r="A5991" s="10">
        <f t="shared" si="159"/>
        <v>38483</v>
      </c>
      <c r="B5991" s="69" t="s">
        <v>4161</v>
      </c>
      <c r="C5991" s="3">
        <v>0.24337500000000001</v>
      </c>
      <c r="D5991" s="3">
        <v>0.48675000000000002</v>
      </c>
      <c r="E5991" s="3">
        <v>0.73012500000000002</v>
      </c>
      <c r="F5991" s="3">
        <v>0.97350000000000003</v>
      </c>
      <c r="G5991" s="3">
        <v>1.2168749999999999</v>
      </c>
      <c r="H5991" s="3">
        <v>1.46025</v>
      </c>
      <c r="I5991" s="3">
        <v>1.7036250000000002</v>
      </c>
      <c r="J5991" s="3">
        <v>1.9470000000000001</v>
      </c>
      <c r="K5991" s="3">
        <v>2.190375</v>
      </c>
      <c r="L5991" s="3">
        <v>2.4337499999999999</v>
      </c>
    </row>
    <row r="5992" spans="1:12" ht="12.75">
      <c r="A5992" s="10">
        <f t="shared" si="159"/>
        <v>38484</v>
      </c>
      <c r="B5992" s="69" t="s">
        <v>4162</v>
      </c>
      <c r="C5992" s="3">
        <v>6.7874999999999991E-2</v>
      </c>
      <c r="D5992" s="3">
        <v>0.13574999999999998</v>
      </c>
      <c r="E5992" s="3">
        <v>0.203625</v>
      </c>
      <c r="F5992" s="3">
        <v>0.27149999999999996</v>
      </c>
      <c r="G5992" s="3">
        <v>0.33937499999999998</v>
      </c>
      <c r="H5992" s="3">
        <v>0.40725</v>
      </c>
      <c r="I5992" s="3">
        <v>0.47512499999999996</v>
      </c>
      <c r="J5992" s="3">
        <v>0.54299999999999993</v>
      </c>
      <c r="K5992" s="3">
        <v>0.61087500000000006</v>
      </c>
      <c r="L5992" s="3">
        <v>0.67874999999999996</v>
      </c>
    </row>
    <row r="5993" spans="1:12" ht="12.75">
      <c r="A5993" s="10">
        <f t="shared" si="159"/>
        <v>38485</v>
      </c>
      <c r="B5993" s="69" t="s">
        <v>4163</v>
      </c>
      <c r="C5993" s="3">
        <v>0.25087500000000001</v>
      </c>
      <c r="D5993" s="3">
        <v>0.50175000000000003</v>
      </c>
      <c r="E5993" s="3">
        <v>0.7526250000000001</v>
      </c>
      <c r="F5993" s="3">
        <v>1.0035000000000001</v>
      </c>
      <c r="G5993" s="3">
        <v>1.254375</v>
      </c>
      <c r="H5993" s="3">
        <v>1.5052500000000002</v>
      </c>
      <c r="I5993" s="3">
        <v>1.7561249999999999</v>
      </c>
      <c r="J5993" s="3">
        <v>2.0070000000000001</v>
      </c>
      <c r="K5993" s="3">
        <v>2.2578749999999999</v>
      </c>
      <c r="L5993" s="3">
        <v>2.50875</v>
      </c>
    </row>
    <row r="5994" spans="1:12" ht="12.75">
      <c r="A5994" s="10">
        <f t="shared" si="159"/>
        <v>38486</v>
      </c>
      <c r="B5994" s="69" t="s">
        <v>4164</v>
      </c>
      <c r="C5994" s="3">
        <v>5.0250000000000003E-2</v>
      </c>
      <c r="D5994" s="3">
        <v>0.10050000000000001</v>
      </c>
      <c r="E5994" s="3">
        <v>0.15075</v>
      </c>
      <c r="F5994" s="3">
        <v>0.20100000000000001</v>
      </c>
      <c r="G5994" s="3">
        <v>0.25125000000000003</v>
      </c>
      <c r="H5994" s="3">
        <v>0.30149999999999999</v>
      </c>
      <c r="I5994" s="3">
        <v>0.35175000000000001</v>
      </c>
      <c r="J5994" s="3">
        <v>0.40200000000000002</v>
      </c>
      <c r="K5994" s="3">
        <v>0.45224999999999999</v>
      </c>
      <c r="L5994" s="3">
        <v>0.50250000000000006</v>
      </c>
    </row>
    <row r="5995" spans="1:12" ht="12.75">
      <c r="A5995" s="10">
        <f t="shared" si="159"/>
        <v>38487</v>
      </c>
      <c r="B5995" s="69" t="s">
        <v>4165</v>
      </c>
      <c r="C5995" s="3">
        <v>0.38306250000000003</v>
      </c>
      <c r="D5995" s="3">
        <v>0.76612500000000006</v>
      </c>
      <c r="E5995" s="3">
        <v>1.1491875</v>
      </c>
      <c r="F5995" s="3">
        <v>1.5322500000000001</v>
      </c>
      <c r="G5995" s="3">
        <v>1.9153125</v>
      </c>
      <c r="H5995" s="3">
        <v>2.2983750000000001</v>
      </c>
      <c r="I5995" s="3">
        <v>2.6814374999999999</v>
      </c>
      <c r="J5995" s="3">
        <v>3.0645000000000002</v>
      </c>
      <c r="K5995" s="3">
        <v>3.4475625000000001</v>
      </c>
      <c r="L5995" s="3">
        <v>3.8306249999999999</v>
      </c>
    </row>
    <row r="5996" spans="1:12" ht="12.75">
      <c r="A5996" s="10">
        <f t="shared" si="159"/>
        <v>38488</v>
      </c>
      <c r="B5996" s="69" t="s">
        <v>4166</v>
      </c>
      <c r="C5996" s="3">
        <v>0.28349999999999997</v>
      </c>
      <c r="D5996" s="3">
        <v>0.56699999999999995</v>
      </c>
      <c r="E5996" s="3">
        <v>0.85049999999999992</v>
      </c>
      <c r="F5996" s="3">
        <v>1.1339999999999999</v>
      </c>
      <c r="G5996" s="3">
        <v>1.4175</v>
      </c>
      <c r="H5996" s="3">
        <v>1.7009999999999998</v>
      </c>
      <c r="I5996" s="3">
        <v>1.9844999999999999</v>
      </c>
      <c r="J5996" s="3">
        <v>2.2679999999999998</v>
      </c>
      <c r="K5996" s="3">
        <v>2.5514999999999999</v>
      </c>
      <c r="L5996" s="3">
        <v>2.835</v>
      </c>
    </row>
    <row r="5997" spans="1:12" ht="12.75">
      <c r="A5997" s="10">
        <f t="shared" si="159"/>
        <v>38489</v>
      </c>
      <c r="B5997" s="69" t="s">
        <v>4166</v>
      </c>
      <c r="C5997" s="3">
        <v>0.22575000000000001</v>
      </c>
      <c r="D5997" s="3">
        <v>0.45150000000000001</v>
      </c>
      <c r="E5997" s="3">
        <v>0.67725000000000002</v>
      </c>
      <c r="F5997" s="3">
        <v>0.90300000000000002</v>
      </c>
      <c r="G5997" s="3">
        <v>1.1287499999999999</v>
      </c>
      <c r="H5997" s="3">
        <v>1.3545</v>
      </c>
      <c r="I5997" s="3">
        <v>1.5802500000000002</v>
      </c>
      <c r="J5997" s="3">
        <v>1.806</v>
      </c>
      <c r="K5997" s="3">
        <v>2.0317500000000002</v>
      </c>
      <c r="L5997" s="3">
        <v>2.2574999999999998</v>
      </c>
    </row>
    <row r="5998" spans="1:12" ht="12.75">
      <c r="A5998" s="10">
        <f t="shared" si="159"/>
        <v>38490</v>
      </c>
      <c r="B5998" s="69" t="s">
        <v>4166</v>
      </c>
      <c r="C5998" s="3">
        <v>2.0203124999999999E-2</v>
      </c>
      <c r="D5998" s="3">
        <v>4.0406249999999998E-2</v>
      </c>
      <c r="E5998" s="3">
        <v>6.0609374999999993E-2</v>
      </c>
      <c r="F5998" s="3">
        <v>8.0812499999999995E-2</v>
      </c>
      <c r="G5998" s="3">
        <v>0.101015625</v>
      </c>
      <c r="H5998" s="3">
        <v>0.12121874999999999</v>
      </c>
      <c r="I5998" s="3">
        <v>0.141421875</v>
      </c>
      <c r="J5998" s="3">
        <v>0.16162499999999999</v>
      </c>
      <c r="K5998" s="3">
        <v>0.18182812500000001</v>
      </c>
      <c r="L5998" s="3">
        <v>0.20203125</v>
      </c>
    </row>
    <row r="5999" spans="1:12" ht="12.75">
      <c r="A5999" s="10">
        <f t="shared" si="159"/>
        <v>38491</v>
      </c>
      <c r="B5999" s="69" t="s">
        <v>4166</v>
      </c>
      <c r="C5999" s="3">
        <v>8.4375000000000006E-2</v>
      </c>
      <c r="D5999" s="3">
        <v>0.16875000000000001</v>
      </c>
      <c r="E5999" s="3">
        <v>0.25312500000000004</v>
      </c>
      <c r="F5999" s="3">
        <v>0.33750000000000002</v>
      </c>
      <c r="G5999" s="3">
        <v>0.421875</v>
      </c>
      <c r="H5999" s="3">
        <v>0.50625000000000009</v>
      </c>
      <c r="I5999" s="3">
        <v>0.59062499999999996</v>
      </c>
      <c r="J5999" s="3">
        <v>0.67500000000000004</v>
      </c>
      <c r="K5999" s="3">
        <v>0.75937499999999991</v>
      </c>
      <c r="L5999" s="3">
        <v>0.84375</v>
      </c>
    </row>
    <row r="6000" spans="1:12" ht="12.75">
      <c r="A6000" s="10">
        <f t="shared" si="159"/>
        <v>38492</v>
      </c>
      <c r="B6000" s="69" t="s">
        <v>4166</v>
      </c>
      <c r="C6000" s="3">
        <v>0.173625</v>
      </c>
      <c r="D6000" s="3">
        <v>0.34725</v>
      </c>
      <c r="E6000" s="3">
        <v>0.52087499999999998</v>
      </c>
      <c r="F6000" s="3">
        <v>0.69450000000000001</v>
      </c>
      <c r="G6000" s="3">
        <v>0.86812500000000004</v>
      </c>
      <c r="H6000" s="3">
        <v>1.04175</v>
      </c>
      <c r="I6000" s="3">
        <v>1.2153750000000001</v>
      </c>
      <c r="J6000" s="3">
        <v>1.389</v>
      </c>
      <c r="K6000" s="3">
        <v>1.5626249999999999</v>
      </c>
      <c r="L6000" s="3">
        <v>1.7362500000000001</v>
      </c>
    </row>
    <row r="6001" spans="1:12" ht="12.75">
      <c r="A6001" s="10">
        <f t="shared" si="159"/>
        <v>38493</v>
      </c>
      <c r="B6001" s="69" t="s">
        <v>4167</v>
      </c>
      <c r="C6001" s="3">
        <v>0.52706249999999999</v>
      </c>
      <c r="D6001" s="3">
        <v>1.054125</v>
      </c>
      <c r="E6001" s="3">
        <v>1.5811875</v>
      </c>
      <c r="F6001" s="3">
        <v>2.10825</v>
      </c>
      <c r="G6001" s="3">
        <v>2.6353124999999999</v>
      </c>
      <c r="H6001" s="3">
        <v>3.1623749999999999</v>
      </c>
      <c r="I6001" s="3">
        <v>3.6894374999999999</v>
      </c>
      <c r="J6001" s="3">
        <v>4.2164999999999999</v>
      </c>
      <c r="K6001" s="3">
        <v>4.7435624999999995</v>
      </c>
      <c r="L6001" s="3">
        <v>5.2706249999999999</v>
      </c>
    </row>
    <row r="6002" spans="1:12" ht="12.75">
      <c r="A6002" s="10">
        <f t="shared" si="159"/>
        <v>38494</v>
      </c>
      <c r="B6002" s="69" t="s">
        <v>4167</v>
      </c>
      <c r="C6002" s="3">
        <v>0.18534375</v>
      </c>
      <c r="D6002" s="3">
        <v>0.3706875</v>
      </c>
      <c r="E6002" s="3">
        <v>0.55603124999999998</v>
      </c>
      <c r="F6002" s="3">
        <v>0.74137500000000001</v>
      </c>
      <c r="G6002" s="3">
        <v>0.92671875000000004</v>
      </c>
      <c r="H6002" s="3">
        <v>1.1120625</v>
      </c>
      <c r="I6002" s="3">
        <v>1.2974062500000001</v>
      </c>
      <c r="J6002" s="3">
        <v>1.48275</v>
      </c>
      <c r="K6002" s="3">
        <v>1.6680937499999999</v>
      </c>
      <c r="L6002" s="3">
        <v>1.8534375000000001</v>
      </c>
    </row>
    <row r="6003" spans="1:12" ht="12.75">
      <c r="A6003" s="10">
        <f t="shared" si="159"/>
        <v>38495</v>
      </c>
      <c r="B6003" s="69" t="s">
        <v>4167</v>
      </c>
      <c r="C6003" s="3">
        <v>5.2593750000000009E-2</v>
      </c>
      <c r="D6003" s="3">
        <v>0.10518750000000002</v>
      </c>
      <c r="E6003" s="3">
        <v>0.15778125000000001</v>
      </c>
      <c r="F6003" s="3">
        <v>0.21037500000000003</v>
      </c>
      <c r="G6003" s="3">
        <v>0.26296875000000003</v>
      </c>
      <c r="H6003" s="3">
        <v>0.31556250000000002</v>
      </c>
      <c r="I6003" s="3">
        <v>0.36815625000000002</v>
      </c>
      <c r="J6003" s="3">
        <v>0.42075000000000007</v>
      </c>
      <c r="K6003" s="3">
        <v>0.47334375000000006</v>
      </c>
      <c r="L6003" s="3">
        <v>0.52593750000000006</v>
      </c>
    </row>
    <row r="6004" spans="1:12" ht="12.75">
      <c r="A6004" s="10">
        <f t="shared" si="159"/>
        <v>38496</v>
      </c>
      <c r="B6004" s="70" t="s">
        <v>4083</v>
      </c>
      <c r="C6004" s="3">
        <v>2.8978125E-2</v>
      </c>
      <c r="D6004" s="3">
        <v>5.7956250000000001E-2</v>
      </c>
      <c r="E6004" s="3">
        <v>8.6934375000000008E-2</v>
      </c>
      <c r="F6004" s="3">
        <v>0.1159125</v>
      </c>
      <c r="G6004" s="3">
        <v>0.144890625</v>
      </c>
      <c r="H6004" s="3">
        <v>0.17386875000000002</v>
      </c>
      <c r="I6004" s="3">
        <v>0.20284687499999998</v>
      </c>
      <c r="J6004" s="3">
        <v>0.231825</v>
      </c>
      <c r="K6004" s="3">
        <v>0.26080312499999997</v>
      </c>
      <c r="L6004" s="3">
        <v>0.28978124999999999</v>
      </c>
    </row>
    <row r="6005" spans="1:12" ht="12.75">
      <c r="A6005" s="10">
        <f t="shared" si="159"/>
        <v>38497</v>
      </c>
      <c r="B6005" s="69" t="s">
        <v>4168</v>
      </c>
      <c r="C6005" s="3">
        <v>4.4999999999999998E-2</v>
      </c>
      <c r="D6005" s="3">
        <v>0.09</v>
      </c>
      <c r="E6005" s="3">
        <v>0.13500000000000001</v>
      </c>
      <c r="F6005" s="3">
        <v>0.18</v>
      </c>
      <c r="G6005" s="3">
        <v>0.22499999999999998</v>
      </c>
      <c r="H6005" s="3">
        <v>0.27</v>
      </c>
      <c r="I6005" s="3">
        <v>0.315</v>
      </c>
      <c r="J6005" s="3">
        <v>0.36</v>
      </c>
      <c r="K6005" s="3">
        <v>0.40500000000000003</v>
      </c>
      <c r="L6005" s="3">
        <v>0.44999999999999996</v>
      </c>
    </row>
    <row r="6006" spans="1:12" ht="12.75">
      <c r="A6006" s="10">
        <f t="shared" si="159"/>
        <v>38498</v>
      </c>
      <c r="B6006" s="69" t="s">
        <v>4169</v>
      </c>
      <c r="C6006" s="3">
        <v>0.18149999999999999</v>
      </c>
      <c r="D6006" s="3">
        <v>0.36299999999999999</v>
      </c>
      <c r="E6006" s="3">
        <v>0.54449999999999998</v>
      </c>
      <c r="F6006" s="3">
        <v>0.72599999999999998</v>
      </c>
      <c r="G6006" s="3">
        <v>0.90749999999999997</v>
      </c>
      <c r="H6006" s="3">
        <v>1.089</v>
      </c>
      <c r="I6006" s="3">
        <v>1.2705</v>
      </c>
      <c r="J6006" s="3">
        <v>1.452</v>
      </c>
      <c r="K6006" s="3">
        <v>1.6335</v>
      </c>
      <c r="L6006" s="3">
        <v>1.8149999999999999</v>
      </c>
    </row>
    <row r="6007" spans="1:12" ht="12.75">
      <c r="A6007" s="10">
        <f t="shared" si="159"/>
        <v>38499</v>
      </c>
      <c r="B6007" s="69" t="s">
        <v>4139</v>
      </c>
      <c r="C6007" s="3">
        <v>2.9437499999999998E-2</v>
      </c>
      <c r="D6007" s="3">
        <v>5.8874999999999997E-2</v>
      </c>
      <c r="E6007" s="3">
        <v>8.8312499999999988E-2</v>
      </c>
      <c r="F6007" s="3">
        <v>0.11774999999999999</v>
      </c>
      <c r="G6007" s="3">
        <v>0.1471875</v>
      </c>
      <c r="H6007" s="3">
        <v>0.17662499999999998</v>
      </c>
      <c r="I6007" s="3">
        <v>0.20606249999999998</v>
      </c>
      <c r="J6007" s="3">
        <v>0.23549999999999999</v>
      </c>
      <c r="K6007" s="3">
        <v>0.26493749999999999</v>
      </c>
      <c r="L6007" s="3">
        <v>0.294375</v>
      </c>
    </row>
    <row r="6008" spans="1:12" ht="12.75">
      <c r="A6008" s="10">
        <f t="shared" si="159"/>
        <v>38500</v>
      </c>
      <c r="B6008" s="68" t="s">
        <v>4030</v>
      </c>
      <c r="C6008" s="3">
        <v>8.9306250000000004E-2</v>
      </c>
      <c r="D6008" s="3">
        <v>0.17861250000000001</v>
      </c>
      <c r="E6008" s="3">
        <v>0.26791874999999998</v>
      </c>
      <c r="F6008" s="3">
        <v>0.35722500000000001</v>
      </c>
      <c r="G6008" s="3">
        <v>0.44653124999999999</v>
      </c>
      <c r="H6008" s="3">
        <v>0.53583749999999997</v>
      </c>
      <c r="I6008" s="3">
        <v>0.62514375</v>
      </c>
      <c r="J6008" s="3">
        <v>0.71445000000000003</v>
      </c>
      <c r="K6008" s="3">
        <v>0.80375624999999995</v>
      </c>
      <c r="L6008" s="3">
        <v>0.89306249999999998</v>
      </c>
    </row>
    <row r="6009" spans="1:12" ht="12.75">
      <c r="A6009" s="10">
        <f t="shared" si="159"/>
        <v>38501</v>
      </c>
      <c r="B6009" s="69" t="s">
        <v>4085</v>
      </c>
      <c r="C6009" s="3">
        <v>0.67533749999999992</v>
      </c>
      <c r="D6009" s="3">
        <v>1.3506749999999998</v>
      </c>
      <c r="E6009" s="3">
        <v>2.0260125000000002</v>
      </c>
      <c r="F6009" s="3">
        <v>2.7013499999999997</v>
      </c>
      <c r="G6009" s="3">
        <v>3.3766875000000001</v>
      </c>
      <c r="H6009" s="3">
        <v>4.0520250000000004</v>
      </c>
      <c r="I6009" s="3">
        <v>4.7273624999999999</v>
      </c>
      <c r="J6009" s="3">
        <v>5.4026999999999994</v>
      </c>
      <c r="K6009" s="3">
        <v>6.0780375000000006</v>
      </c>
      <c r="L6009" s="3">
        <v>6.7533750000000001</v>
      </c>
    </row>
    <row r="6010" spans="1:12" ht="25.5">
      <c r="A6010" s="10">
        <f t="shared" si="159"/>
        <v>38502</v>
      </c>
      <c r="B6010" s="69" t="s">
        <v>4170</v>
      </c>
      <c r="C6010" s="3">
        <v>3.4434375000000003E-2</v>
      </c>
      <c r="D6010" s="3">
        <v>6.8868750000000006E-2</v>
      </c>
      <c r="E6010" s="3">
        <v>0.10330312500000001</v>
      </c>
      <c r="F6010" s="3">
        <v>0.13773750000000001</v>
      </c>
      <c r="G6010" s="3">
        <v>0.172171875</v>
      </c>
      <c r="H6010" s="3">
        <v>0.20660625000000002</v>
      </c>
      <c r="I6010" s="3">
        <v>0.24104062500000001</v>
      </c>
      <c r="J6010" s="3">
        <v>0.27547500000000003</v>
      </c>
      <c r="K6010" s="3">
        <v>0.30990937499999999</v>
      </c>
      <c r="L6010" s="3">
        <v>0.34434375</v>
      </c>
    </row>
    <row r="6011" spans="1:12" ht="12.75">
      <c r="A6011" s="10">
        <f t="shared" si="159"/>
        <v>38503</v>
      </c>
      <c r="B6011" s="69" t="s">
        <v>4171</v>
      </c>
      <c r="C6011" s="3">
        <v>7.2750000000000009E-2</v>
      </c>
      <c r="D6011" s="3">
        <v>0.14550000000000002</v>
      </c>
      <c r="E6011" s="3">
        <v>0.21825</v>
      </c>
      <c r="F6011" s="3">
        <v>0.29100000000000004</v>
      </c>
      <c r="G6011" s="3">
        <v>0.36375000000000002</v>
      </c>
      <c r="H6011" s="3">
        <v>0.4365</v>
      </c>
      <c r="I6011" s="3">
        <v>0.50924999999999998</v>
      </c>
      <c r="J6011" s="3">
        <v>0.58200000000000007</v>
      </c>
      <c r="K6011" s="3">
        <v>0.65474999999999994</v>
      </c>
      <c r="L6011" s="3">
        <v>0.72750000000000004</v>
      </c>
    </row>
    <row r="6012" spans="1:12" ht="12.75">
      <c r="A6012" s="10">
        <f t="shared" si="159"/>
        <v>38504</v>
      </c>
      <c r="B6012" s="69" t="s">
        <v>4172</v>
      </c>
      <c r="C6012" s="3">
        <v>5.8040624999999998E-2</v>
      </c>
      <c r="D6012" s="3">
        <v>0.11608125</v>
      </c>
      <c r="E6012" s="3">
        <v>0.17412187499999998</v>
      </c>
      <c r="F6012" s="3">
        <v>0.23216249999999999</v>
      </c>
      <c r="G6012" s="3">
        <v>0.29020312500000001</v>
      </c>
      <c r="H6012" s="3">
        <v>0.34824374999999996</v>
      </c>
      <c r="I6012" s="3">
        <v>0.40628437500000003</v>
      </c>
      <c r="J6012" s="3">
        <v>0.46432499999999999</v>
      </c>
      <c r="K6012" s="3">
        <v>0.52236562500000006</v>
      </c>
      <c r="L6012" s="3">
        <v>0.58040625000000001</v>
      </c>
    </row>
    <row r="6013" spans="1:12" ht="12.75">
      <c r="A6013" s="10">
        <f t="shared" si="159"/>
        <v>38505</v>
      </c>
      <c r="B6013" s="69" t="s">
        <v>4173</v>
      </c>
      <c r="C6013" s="3">
        <v>4.0190625000000001E-2</v>
      </c>
      <c r="D6013" s="3">
        <v>8.0381250000000001E-2</v>
      </c>
      <c r="E6013" s="3">
        <v>0.120571875</v>
      </c>
      <c r="F6013" s="3">
        <v>0.1607625</v>
      </c>
      <c r="G6013" s="3">
        <v>0.20095312500000001</v>
      </c>
      <c r="H6013" s="3">
        <v>0.24114374999999999</v>
      </c>
      <c r="I6013" s="3">
        <v>0.28133437500000003</v>
      </c>
      <c r="J6013" s="3">
        <v>0.32152500000000001</v>
      </c>
      <c r="K6013" s="3">
        <v>0.36171562499999999</v>
      </c>
      <c r="L6013" s="3">
        <v>0.40190625000000002</v>
      </c>
    </row>
    <row r="6014" spans="1:12" ht="12.75">
      <c r="A6014" s="10">
        <f t="shared" si="159"/>
        <v>38506</v>
      </c>
      <c r="B6014" s="69" t="s">
        <v>4031</v>
      </c>
      <c r="C6014" s="3">
        <v>0.16500000000000001</v>
      </c>
      <c r="D6014" s="3">
        <v>0.33</v>
      </c>
      <c r="E6014" s="3">
        <v>0.495</v>
      </c>
      <c r="F6014" s="3">
        <v>0.66</v>
      </c>
      <c r="G6014" s="3">
        <v>0.82500000000000007</v>
      </c>
      <c r="H6014" s="3">
        <v>0.99</v>
      </c>
      <c r="I6014" s="3">
        <v>1.155</v>
      </c>
      <c r="J6014" s="3">
        <v>1.32</v>
      </c>
      <c r="K6014" s="3">
        <v>1.4849999999999999</v>
      </c>
      <c r="L6014" s="3">
        <v>1.6500000000000001</v>
      </c>
    </row>
    <row r="6015" spans="1:12" ht="12.75">
      <c r="A6015" s="10">
        <f t="shared" si="159"/>
        <v>38507</v>
      </c>
      <c r="B6015" s="69" t="s">
        <v>4031</v>
      </c>
      <c r="C6015" s="3">
        <v>0.21299999999999997</v>
      </c>
      <c r="D6015" s="3">
        <v>0.42599999999999993</v>
      </c>
      <c r="E6015" s="3">
        <v>0.63900000000000001</v>
      </c>
      <c r="F6015" s="3">
        <v>0.85199999999999987</v>
      </c>
      <c r="G6015" s="3">
        <v>1.0649999999999999</v>
      </c>
      <c r="H6015" s="3">
        <v>1.278</v>
      </c>
      <c r="I6015" s="3">
        <v>1.4910000000000001</v>
      </c>
      <c r="J6015" s="3">
        <v>1.7039999999999997</v>
      </c>
      <c r="K6015" s="3">
        <v>1.917</v>
      </c>
      <c r="L6015" s="3">
        <v>2.13</v>
      </c>
    </row>
    <row r="6016" spans="1:12" ht="12.75">
      <c r="A6016" s="10">
        <f t="shared" si="159"/>
        <v>38508</v>
      </c>
      <c r="B6016" s="69" t="s">
        <v>4174</v>
      </c>
      <c r="C6016" s="3">
        <v>8.7000000000000008E-2</v>
      </c>
      <c r="D6016" s="3">
        <v>0.17400000000000002</v>
      </c>
      <c r="E6016" s="3">
        <v>0.26100000000000001</v>
      </c>
      <c r="F6016" s="3">
        <v>0.34800000000000003</v>
      </c>
      <c r="G6016" s="3">
        <v>0.43499999999999994</v>
      </c>
      <c r="H6016" s="3">
        <v>0.52200000000000002</v>
      </c>
      <c r="I6016" s="3">
        <v>0.60899999999999999</v>
      </c>
      <c r="J6016" s="3">
        <v>0.69600000000000006</v>
      </c>
      <c r="K6016" s="3">
        <v>0.78300000000000003</v>
      </c>
      <c r="L6016" s="3">
        <v>0.86999999999999988</v>
      </c>
    </row>
    <row r="6017" spans="1:12" ht="12.75">
      <c r="A6017" s="10">
        <f t="shared" si="159"/>
        <v>38509</v>
      </c>
      <c r="B6017" s="69" t="s">
        <v>4174</v>
      </c>
      <c r="C6017" s="3">
        <v>8.5500000000000007E-2</v>
      </c>
      <c r="D6017" s="3">
        <v>0.17100000000000001</v>
      </c>
      <c r="E6017" s="3">
        <v>0.25650000000000001</v>
      </c>
      <c r="F6017" s="3">
        <v>0.34200000000000003</v>
      </c>
      <c r="G6017" s="3">
        <v>0.42749999999999999</v>
      </c>
      <c r="H6017" s="3">
        <v>0.51300000000000001</v>
      </c>
      <c r="I6017" s="3">
        <v>0.59850000000000003</v>
      </c>
      <c r="J6017" s="3">
        <v>0.68400000000000005</v>
      </c>
      <c r="K6017" s="3">
        <v>0.76950000000000007</v>
      </c>
      <c r="L6017" s="3">
        <v>0.85499999999999998</v>
      </c>
    </row>
    <row r="6018" spans="1:12" ht="12.75">
      <c r="A6018" s="10">
        <f t="shared" si="159"/>
        <v>38510</v>
      </c>
      <c r="B6018" s="69" t="s">
        <v>4175</v>
      </c>
      <c r="C6018" s="3">
        <v>0.14737500000000001</v>
      </c>
      <c r="D6018" s="3">
        <v>0.29475000000000001</v>
      </c>
      <c r="E6018" s="3">
        <v>0.44212499999999999</v>
      </c>
      <c r="F6018" s="3">
        <v>0.58950000000000002</v>
      </c>
      <c r="G6018" s="3">
        <v>0.73687500000000006</v>
      </c>
      <c r="H6018" s="3">
        <v>0.88424999999999998</v>
      </c>
      <c r="I6018" s="3">
        <v>1.031625</v>
      </c>
      <c r="J6018" s="3">
        <v>1.179</v>
      </c>
      <c r="K6018" s="3">
        <v>1.3263750000000001</v>
      </c>
      <c r="L6018" s="3">
        <v>1.4737500000000001</v>
      </c>
    </row>
    <row r="6019" spans="1:12" ht="12.75">
      <c r="A6019" s="10">
        <f t="shared" si="159"/>
        <v>38511</v>
      </c>
      <c r="B6019" s="69" t="s">
        <v>4176</v>
      </c>
      <c r="C6019" s="3">
        <v>7.2131249999999994E-2</v>
      </c>
      <c r="D6019" s="3">
        <v>0.14426249999999999</v>
      </c>
      <c r="E6019" s="3">
        <v>0.21639375</v>
      </c>
      <c r="F6019" s="3">
        <v>0.28852499999999998</v>
      </c>
      <c r="G6019" s="3">
        <v>0.36065625000000001</v>
      </c>
      <c r="H6019" s="3">
        <v>0.43278749999999999</v>
      </c>
      <c r="I6019" s="3">
        <v>0.50491874999999997</v>
      </c>
      <c r="J6019" s="3">
        <v>0.57704999999999995</v>
      </c>
      <c r="K6019" s="3">
        <v>0.64918125000000004</v>
      </c>
      <c r="L6019" s="3">
        <v>0.72131250000000002</v>
      </c>
    </row>
    <row r="6020" spans="1:12" ht="12.75">
      <c r="A6020" s="10">
        <f t="shared" si="159"/>
        <v>38512</v>
      </c>
      <c r="B6020" s="75" t="s">
        <v>4177</v>
      </c>
      <c r="C6020" s="3">
        <v>4.0500000000000001E-2</v>
      </c>
      <c r="D6020" s="3">
        <v>8.1000000000000003E-2</v>
      </c>
      <c r="E6020" s="3">
        <v>0.1215</v>
      </c>
      <c r="F6020" s="3">
        <v>0.16200000000000001</v>
      </c>
      <c r="G6020" s="3">
        <v>0.20250000000000001</v>
      </c>
      <c r="H6020" s="3">
        <v>0.24299999999999999</v>
      </c>
      <c r="I6020" s="3">
        <v>0.28349999999999997</v>
      </c>
      <c r="J6020" s="3">
        <v>0.32400000000000001</v>
      </c>
      <c r="K6020" s="3">
        <v>0.36449999999999999</v>
      </c>
      <c r="L6020" s="3">
        <v>0.40500000000000003</v>
      </c>
    </row>
    <row r="6021" spans="1:12" ht="12.75">
      <c r="A6021" s="10">
        <f t="shared" si="159"/>
        <v>38513</v>
      </c>
      <c r="B6021" s="69" t="s">
        <v>4178</v>
      </c>
      <c r="C6021" s="3">
        <v>0.21112499999999998</v>
      </c>
      <c r="D6021" s="3">
        <v>0.42224999999999996</v>
      </c>
      <c r="E6021" s="3">
        <v>0.63337500000000002</v>
      </c>
      <c r="F6021" s="3">
        <v>0.84449999999999992</v>
      </c>
      <c r="G6021" s="3">
        <v>1.055625</v>
      </c>
      <c r="H6021" s="3">
        <v>1.26675</v>
      </c>
      <c r="I6021" s="3">
        <v>1.477875</v>
      </c>
      <c r="J6021" s="3">
        <v>1.6889999999999998</v>
      </c>
      <c r="K6021" s="3">
        <v>1.9001250000000001</v>
      </c>
      <c r="L6021" s="3">
        <v>2.1112500000000001</v>
      </c>
    </row>
    <row r="6022" spans="1:12" ht="25.5">
      <c r="A6022" s="10">
        <f t="shared" si="159"/>
        <v>38514</v>
      </c>
      <c r="B6022" s="69" t="s">
        <v>4179</v>
      </c>
      <c r="C6022" s="3">
        <v>0.24975000000000003</v>
      </c>
      <c r="D6022" s="3">
        <v>0.49950000000000006</v>
      </c>
      <c r="E6022" s="3">
        <v>0.74924999999999997</v>
      </c>
      <c r="F6022" s="3">
        <v>0.99900000000000011</v>
      </c>
      <c r="G6022" s="3">
        <v>1.24875</v>
      </c>
      <c r="H6022" s="3">
        <v>1.4984999999999999</v>
      </c>
      <c r="I6022" s="3">
        <v>1.7482500000000001</v>
      </c>
      <c r="J6022" s="3">
        <v>1.9980000000000002</v>
      </c>
      <c r="K6022" s="3">
        <v>2.2477499999999999</v>
      </c>
      <c r="L6022" s="3">
        <v>2.4975000000000001</v>
      </c>
    </row>
    <row r="6023" spans="1:12" ht="12.75">
      <c r="A6023" s="10">
        <f t="shared" si="159"/>
        <v>38515</v>
      </c>
      <c r="B6023" s="69" t="s">
        <v>4092</v>
      </c>
      <c r="C6023" s="3">
        <v>8.1562499999999996E-2</v>
      </c>
      <c r="D6023" s="3">
        <v>0.16312499999999999</v>
      </c>
      <c r="E6023" s="3">
        <v>0.2446875</v>
      </c>
      <c r="F6023" s="3">
        <v>0.32624999999999998</v>
      </c>
      <c r="G6023" s="3">
        <v>0.40781249999999997</v>
      </c>
      <c r="H6023" s="3">
        <v>0.489375</v>
      </c>
      <c r="I6023" s="3">
        <v>0.57093749999999999</v>
      </c>
      <c r="J6023" s="3">
        <v>0.65249999999999997</v>
      </c>
      <c r="K6023" s="3">
        <v>0.73406250000000006</v>
      </c>
      <c r="L6023" s="3">
        <v>0.81562499999999993</v>
      </c>
    </row>
    <row r="6024" spans="1:12" ht="12.75">
      <c r="A6024" s="10">
        <f t="shared" si="159"/>
        <v>38516</v>
      </c>
      <c r="B6024" s="76" t="s">
        <v>4158</v>
      </c>
      <c r="C6024" s="3">
        <v>0.37012499999999998</v>
      </c>
      <c r="D6024" s="3">
        <v>0.74024999999999996</v>
      </c>
      <c r="E6024" s="3">
        <v>1.1103749999999999</v>
      </c>
      <c r="F6024" s="3">
        <v>1.4804999999999999</v>
      </c>
      <c r="G6024" s="3">
        <v>1.850625</v>
      </c>
      <c r="H6024" s="3">
        <v>2.2207499999999998</v>
      </c>
      <c r="I6024" s="3">
        <v>2.590875</v>
      </c>
      <c r="J6024" s="3">
        <v>2.9609999999999999</v>
      </c>
      <c r="K6024" s="3">
        <v>3.3311249999999997</v>
      </c>
      <c r="L6024" s="3">
        <v>3.7012499999999999</v>
      </c>
    </row>
    <row r="6025" spans="1:12" ht="12.75">
      <c r="A6025" s="10">
        <f t="shared" si="159"/>
        <v>38517</v>
      </c>
      <c r="B6025" s="69" t="s">
        <v>4165</v>
      </c>
      <c r="C6025" s="3">
        <v>2.9647058823529349E-2</v>
      </c>
      <c r="D6025" s="3">
        <v>5.9294117647058858E-2</v>
      </c>
      <c r="E6025" s="3">
        <v>8.8941176470588204E-2</v>
      </c>
      <c r="F6025" s="3">
        <v>0.11858823529411772</v>
      </c>
      <c r="G6025" s="3">
        <v>0.14823529411764705</v>
      </c>
      <c r="H6025" s="3">
        <v>0.17788235294117699</v>
      </c>
      <c r="I6025" s="3">
        <v>0.20752941176470652</v>
      </c>
      <c r="J6025" s="3">
        <v>0.23717647058823599</v>
      </c>
      <c r="K6025" s="3">
        <v>0.26682352941176546</v>
      </c>
      <c r="L6025" s="3">
        <v>0.29647058823529349</v>
      </c>
    </row>
    <row r="6026" spans="1:12" ht="12.75">
      <c r="A6026" s="10">
        <f t="shared" si="159"/>
        <v>38518</v>
      </c>
      <c r="B6026" s="75" t="s">
        <v>4180</v>
      </c>
      <c r="C6026" s="3">
        <v>4.3941176470588199E-2</v>
      </c>
      <c r="D6026" s="3">
        <v>8.7882352941176398E-2</v>
      </c>
      <c r="E6026" s="3">
        <v>0.13182352941176473</v>
      </c>
      <c r="F6026" s="3">
        <v>0.17576470588235249</v>
      </c>
      <c r="G6026" s="3">
        <v>0.21970588235294097</v>
      </c>
      <c r="H6026" s="3">
        <v>0.26364705882352946</v>
      </c>
      <c r="I6026" s="3">
        <v>0.307588235294118</v>
      </c>
      <c r="J6026" s="3">
        <v>0.35152941176470653</v>
      </c>
      <c r="K6026" s="3">
        <v>0.39547058823529352</v>
      </c>
      <c r="L6026" s="3">
        <v>0.43941176470588195</v>
      </c>
    </row>
    <row r="6027" spans="1:12" ht="12.75">
      <c r="A6027" s="10">
        <f t="shared" si="159"/>
        <v>38519</v>
      </c>
      <c r="B6027" s="69" t="s">
        <v>4093</v>
      </c>
      <c r="C6027" s="3">
        <v>4.6588235294117694E-2</v>
      </c>
      <c r="D6027" s="3">
        <v>9.317647058823525E-2</v>
      </c>
      <c r="E6027" s="3">
        <v>0.13976470588235296</v>
      </c>
      <c r="F6027" s="3">
        <v>0.1863529411764705</v>
      </c>
      <c r="G6027" s="3">
        <v>0.23294117647058848</v>
      </c>
      <c r="H6027" s="3">
        <v>0.27952941176470647</v>
      </c>
      <c r="I6027" s="3">
        <v>0.32611764705882301</v>
      </c>
      <c r="J6027" s="3">
        <v>0.372705882352941</v>
      </c>
      <c r="K6027" s="3">
        <v>0.41929411764705904</v>
      </c>
      <c r="L6027" s="3">
        <v>0.46588235294117697</v>
      </c>
    </row>
    <row r="6028" spans="1:12" ht="12.75">
      <c r="A6028" s="10">
        <f t="shared" si="159"/>
        <v>38520</v>
      </c>
      <c r="B6028" s="68" t="s">
        <v>3045</v>
      </c>
      <c r="C6028" s="3">
        <v>9.8002941176470654E-2</v>
      </c>
      <c r="D6028" s="3">
        <v>0.19600588235294103</v>
      </c>
      <c r="E6028" s="3">
        <v>0.29400882352941149</v>
      </c>
      <c r="F6028" s="3">
        <v>0.39201176470588206</v>
      </c>
      <c r="G6028" s="3">
        <v>0.49001470588235252</v>
      </c>
      <c r="H6028" s="3">
        <v>0.58801764705882298</v>
      </c>
      <c r="I6028" s="3">
        <v>0.68602058823529344</v>
      </c>
      <c r="J6028" s="3">
        <v>0.78402352941176556</v>
      </c>
      <c r="K6028" s="3">
        <v>0.88202647058823591</v>
      </c>
      <c r="L6028" s="3">
        <v>0.98002941176470659</v>
      </c>
    </row>
    <row r="6029" spans="1:12" ht="12.75">
      <c r="A6029" s="10">
        <f t="shared" si="159"/>
        <v>38521</v>
      </c>
      <c r="B6029" s="72" t="s">
        <v>4144</v>
      </c>
      <c r="C6029" s="3">
        <v>0.154323529411764</v>
      </c>
      <c r="D6029" s="3">
        <v>0.3086470588235295</v>
      </c>
      <c r="E6029" s="3">
        <v>0.46297058823529347</v>
      </c>
      <c r="F6029" s="3">
        <v>0.61729411764705899</v>
      </c>
      <c r="G6029" s="3">
        <v>0.77161764705882296</v>
      </c>
      <c r="H6029" s="3">
        <v>0.92594117647058849</v>
      </c>
      <c r="I6029" s="3">
        <v>1.0802647058823525</v>
      </c>
      <c r="J6029" s="3">
        <v>1.234588235294118</v>
      </c>
      <c r="K6029" s="3">
        <v>1.388911764705882</v>
      </c>
      <c r="L6029" s="3">
        <v>1.5432352941176402</v>
      </c>
    </row>
    <row r="6030" spans="1:12" ht="12.75">
      <c r="A6030" s="10">
        <f t="shared" si="159"/>
        <v>38522</v>
      </c>
      <c r="B6030" s="69" t="s">
        <v>4181</v>
      </c>
      <c r="C6030" s="3">
        <v>3.9441176470588202E-2</v>
      </c>
      <c r="D6030" s="3">
        <v>7.8882352941176542E-2</v>
      </c>
      <c r="E6030" s="3">
        <v>0.11832352941176474</v>
      </c>
      <c r="F6030" s="3">
        <v>0.1577647058823525</v>
      </c>
      <c r="G6030" s="3">
        <v>0.19720588235294101</v>
      </c>
      <c r="H6030" s="3">
        <v>0.23664705882352949</v>
      </c>
      <c r="I6030" s="3">
        <v>0.27608823529411797</v>
      </c>
      <c r="J6030" s="3">
        <v>0.3155294117647065</v>
      </c>
      <c r="K6030" s="3">
        <v>0.35497058823529348</v>
      </c>
      <c r="L6030" s="3">
        <v>0.39441176470588202</v>
      </c>
    </row>
    <row r="6031" spans="1:12" ht="12.75">
      <c r="A6031" s="10">
        <f t="shared" si="159"/>
        <v>38523</v>
      </c>
      <c r="B6031" s="69" t="s">
        <v>4182</v>
      </c>
      <c r="C6031" s="3">
        <v>2.8058823529411803E-2</v>
      </c>
      <c r="D6031" s="3">
        <v>5.6117647058823605E-2</v>
      </c>
      <c r="E6031" s="3">
        <v>8.4176470588235255E-2</v>
      </c>
      <c r="F6031" s="3">
        <v>0.11223529411764706</v>
      </c>
      <c r="G6031" s="3">
        <v>0.14029411764705885</v>
      </c>
      <c r="H6031" s="3">
        <v>0.16835294117647051</v>
      </c>
      <c r="I6031" s="3">
        <v>0.19641176470588201</v>
      </c>
      <c r="J6031" s="3">
        <v>0.22447058823529348</v>
      </c>
      <c r="K6031" s="3">
        <v>0.2525294117647065</v>
      </c>
      <c r="L6031" s="3">
        <v>0.28058823529411803</v>
      </c>
    </row>
    <row r="6032" spans="1:12" ht="12.75">
      <c r="A6032" s="10">
        <f t="shared" si="159"/>
        <v>38524</v>
      </c>
      <c r="B6032" s="62" t="s">
        <v>4183</v>
      </c>
      <c r="C6032" s="3">
        <v>0.10694117647058821</v>
      </c>
      <c r="D6032" s="3">
        <v>0.21388235294117697</v>
      </c>
      <c r="E6032" s="3">
        <v>0.32082352941176551</v>
      </c>
      <c r="F6032" s="3">
        <v>0.42776470588235249</v>
      </c>
      <c r="G6032" s="3">
        <v>0.53470588235294092</v>
      </c>
      <c r="H6032" s="3">
        <v>0.64164705882352946</v>
      </c>
      <c r="I6032" s="3">
        <v>0.748588235294118</v>
      </c>
      <c r="J6032" s="3">
        <v>0.85552941176470643</v>
      </c>
      <c r="K6032" s="3">
        <v>0.96247058823529508</v>
      </c>
      <c r="L6032" s="3">
        <v>1.0694117647058818</v>
      </c>
    </row>
    <row r="6033" spans="1:12" ht="12.75">
      <c r="A6033" s="10">
        <f t="shared" si="159"/>
        <v>38525</v>
      </c>
      <c r="B6033" s="69" t="s">
        <v>4184</v>
      </c>
      <c r="C6033" s="3">
        <v>0.17223529411764751</v>
      </c>
      <c r="D6033" s="3">
        <v>0.34447058823529353</v>
      </c>
      <c r="E6033" s="3">
        <v>0.5167058823529409</v>
      </c>
      <c r="F6033" s="3">
        <v>0.6889411764705885</v>
      </c>
      <c r="G6033" s="3">
        <v>0.86117647058823588</v>
      </c>
      <c r="H6033" s="3">
        <v>1.0334117647058818</v>
      </c>
      <c r="I6033" s="3">
        <v>1.2056470588235295</v>
      </c>
      <c r="J6033" s="3">
        <v>1.377882352941177</v>
      </c>
      <c r="K6033" s="3">
        <v>1.55011764705882</v>
      </c>
      <c r="L6033" s="3">
        <v>1.7223529411764749</v>
      </c>
    </row>
    <row r="6034" spans="1:12" ht="12.75">
      <c r="A6034" s="10">
        <f t="shared" si="159"/>
        <v>38526</v>
      </c>
      <c r="B6034" s="69" t="s">
        <v>4185</v>
      </c>
      <c r="C6034" s="3">
        <v>0.22658823529411798</v>
      </c>
      <c r="D6034" s="3">
        <v>0.45317647058823596</v>
      </c>
      <c r="E6034" s="3">
        <v>0.67976470588235249</v>
      </c>
      <c r="F6034" s="3">
        <v>0.90635294117647047</v>
      </c>
      <c r="G6034" s="3">
        <v>1.1329411764705886</v>
      </c>
      <c r="H6034" s="3">
        <v>1.3595294117647065</v>
      </c>
      <c r="I6034" s="3">
        <v>1.5861176470588201</v>
      </c>
      <c r="J6034" s="3">
        <v>1.8127058823529349</v>
      </c>
      <c r="K6034" s="3">
        <v>2.0392941176470654</v>
      </c>
      <c r="L6034" s="3">
        <v>2.2658823529411798</v>
      </c>
    </row>
    <row r="6035" spans="1:12" ht="12.75">
      <c r="A6035" s="10">
        <f t="shared" si="159"/>
        <v>38527</v>
      </c>
      <c r="B6035" s="69" t="s">
        <v>4185</v>
      </c>
      <c r="C6035" s="3">
        <v>0.10323529411764705</v>
      </c>
      <c r="D6035" s="3">
        <v>0.20647058823529352</v>
      </c>
      <c r="E6035" s="3">
        <v>0.309705882352941</v>
      </c>
      <c r="F6035" s="3">
        <v>0.41294117647058853</v>
      </c>
      <c r="G6035" s="3">
        <v>0.51617647058823601</v>
      </c>
      <c r="H6035" s="3">
        <v>0.619411764705882</v>
      </c>
      <c r="I6035" s="3">
        <v>0.72264705882352942</v>
      </c>
      <c r="J6035" s="3">
        <v>0.82588235294117707</v>
      </c>
      <c r="K6035" s="3">
        <v>0.92911764705882294</v>
      </c>
      <c r="L6035" s="3">
        <v>1.0323529411764705</v>
      </c>
    </row>
    <row r="6036" spans="1:12" ht="12.75">
      <c r="A6036" s="10">
        <f t="shared" si="159"/>
        <v>38528</v>
      </c>
      <c r="B6036" s="69" t="s">
        <v>459</v>
      </c>
      <c r="C6036" s="3">
        <v>0.1164705882352941</v>
      </c>
      <c r="D6036" s="3">
        <v>0.23294117647058848</v>
      </c>
      <c r="E6036" s="3">
        <v>0.34941176470588203</v>
      </c>
      <c r="F6036" s="3">
        <v>0.46588235294117697</v>
      </c>
      <c r="G6036" s="3">
        <v>0.58235294117647052</v>
      </c>
      <c r="H6036" s="3">
        <v>0.69882352941176407</v>
      </c>
      <c r="I6036" s="3">
        <v>0.81529411764705906</v>
      </c>
      <c r="J6036" s="3">
        <v>0.9317647058823525</v>
      </c>
      <c r="K6036" s="3">
        <v>1.0482352941176474</v>
      </c>
      <c r="L6036" s="3">
        <v>1.164705882352941</v>
      </c>
    </row>
    <row r="6037" spans="1:12" ht="12.75">
      <c r="A6037" s="10">
        <f t="shared" si="159"/>
        <v>38529</v>
      </c>
      <c r="B6037" s="69" t="s">
        <v>4186</v>
      </c>
      <c r="C6037" s="3">
        <v>0.12332647058823526</v>
      </c>
      <c r="D6037" s="3">
        <v>0.24665294117647052</v>
      </c>
      <c r="E6037" s="3">
        <v>0.3699794117647065</v>
      </c>
      <c r="F6037" s="3">
        <v>0.49330588235294104</v>
      </c>
      <c r="G6037" s="3">
        <v>0.61663235294117702</v>
      </c>
      <c r="H6037" s="3">
        <v>0.73995882352941145</v>
      </c>
      <c r="I6037" s="3">
        <v>0.86328529411764743</v>
      </c>
      <c r="J6037" s="3">
        <v>0.98661176470588208</v>
      </c>
      <c r="K6037" s="3">
        <v>1.1099382352941181</v>
      </c>
      <c r="L6037" s="3">
        <v>1.2332647058823525</v>
      </c>
    </row>
    <row r="6038" spans="1:12" ht="12.75">
      <c r="A6038" s="10">
        <f t="shared" si="159"/>
        <v>38530</v>
      </c>
      <c r="B6038" s="69" t="s">
        <v>4187</v>
      </c>
      <c r="C6038" s="3">
        <v>4.9411764705882308E-2</v>
      </c>
      <c r="D6038" s="3">
        <v>9.8823529411764754E-2</v>
      </c>
      <c r="E6038" s="3">
        <v>0.14823529411764705</v>
      </c>
      <c r="F6038" s="3">
        <v>0.19764705882352951</v>
      </c>
      <c r="G6038" s="3">
        <v>0.2470588235294115</v>
      </c>
      <c r="H6038" s="3">
        <v>0.29647058823529349</v>
      </c>
      <c r="I6038" s="3">
        <v>0.34588235294117703</v>
      </c>
      <c r="J6038" s="3">
        <v>0.39529411764705902</v>
      </c>
      <c r="K6038" s="3">
        <v>0.44470588235294095</v>
      </c>
      <c r="L6038" s="3">
        <v>0.494117647058823</v>
      </c>
    </row>
    <row r="6039" spans="1:12" ht="12.75">
      <c r="A6039" s="10">
        <f t="shared" si="159"/>
        <v>38531</v>
      </c>
      <c r="B6039" s="71" t="s">
        <v>4188</v>
      </c>
      <c r="C6039" s="3">
        <v>0.22764705882352948</v>
      </c>
      <c r="D6039" s="3">
        <v>0.45529411764705896</v>
      </c>
      <c r="E6039" s="3">
        <v>0.6829411764705885</v>
      </c>
      <c r="F6039" s="3">
        <v>0.91058823529411792</v>
      </c>
      <c r="G6039" s="3">
        <v>1.1382352941176475</v>
      </c>
      <c r="H6039" s="3">
        <v>1.365882352941177</v>
      </c>
      <c r="I6039" s="3">
        <v>1.5935294117647052</v>
      </c>
      <c r="J6039" s="3">
        <v>1.8211764705882301</v>
      </c>
      <c r="K6039" s="3">
        <v>2.04882352941177</v>
      </c>
      <c r="L6039" s="3">
        <v>2.2764705882352949</v>
      </c>
    </row>
    <row r="6040" spans="1:12" ht="12.75">
      <c r="A6040" s="10">
        <f t="shared" si="159"/>
        <v>38532</v>
      </c>
      <c r="B6040" s="71" t="s">
        <v>4189</v>
      </c>
      <c r="C6040" s="3">
        <v>0.195511764705882</v>
      </c>
      <c r="D6040" s="3">
        <v>0.39102352941176544</v>
      </c>
      <c r="E6040" s="3">
        <v>0.58653529411764749</v>
      </c>
      <c r="F6040" s="3">
        <v>0.78204705882352943</v>
      </c>
      <c r="G6040" s="3">
        <v>0.97755882352941148</v>
      </c>
      <c r="H6040" s="3">
        <v>1.1730705882352934</v>
      </c>
      <c r="I6040" s="3">
        <v>1.3685823529411771</v>
      </c>
      <c r="J6040" s="3">
        <v>1.5640941176470649</v>
      </c>
      <c r="K6040" s="3">
        <v>1.7596058823529352</v>
      </c>
      <c r="L6040" s="3">
        <v>1.9551176470588201</v>
      </c>
    </row>
    <row r="6041" spans="1:12" ht="12.75">
      <c r="A6041" s="10">
        <f t="shared" si="159"/>
        <v>38533</v>
      </c>
      <c r="B6041" s="71" t="s">
        <v>4189</v>
      </c>
      <c r="C6041" s="3">
        <v>7.5882352941176552E-3</v>
      </c>
      <c r="D6041" s="3">
        <v>1.517647058823525E-2</v>
      </c>
      <c r="E6041" s="3">
        <v>2.2764705882352951E-2</v>
      </c>
      <c r="F6041" s="3">
        <v>3.0352941176470652E-2</v>
      </c>
      <c r="G6041" s="3">
        <v>3.79411764705882E-2</v>
      </c>
      <c r="H6041" s="3">
        <v>4.5529411764705902E-2</v>
      </c>
      <c r="I6041" s="3">
        <v>5.311764705882345E-2</v>
      </c>
      <c r="J6041" s="3">
        <v>6.0705882352941151E-2</v>
      </c>
      <c r="K6041" s="3">
        <v>6.8294117647058852E-2</v>
      </c>
      <c r="L6041" s="3">
        <v>7.5882352941176401E-2</v>
      </c>
    </row>
    <row r="6042" spans="1:12" ht="12.75">
      <c r="A6042" s="10">
        <f t="shared" si="159"/>
        <v>38534</v>
      </c>
      <c r="B6042" s="71" t="s">
        <v>4190</v>
      </c>
      <c r="C6042" s="3">
        <v>4.7832352941176555E-2</v>
      </c>
      <c r="D6042" s="3">
        <v>9.5664705882352943E-2</v>
      </c>
      <c r="E6042" s="3">
        <v>0.14349705882352937</v>
      </c>
      <c r="F6042" s="3">
        <v>0.19132941176470653</v>
      </c>
      <c r="G6042" s="3">
        <v>0.23916176470588202</v>
      </c>
      <c r="H6042" s="3">
        <v>0.28699411764705901</v>
      </c>
      <c r="I6042" s="3">
        <v>0.334826470588236</v>
      </c>
      <c r="J6042" s="3">
        <v>0.3826588235294115</v>
      </c>
      <c r="K6042" s="3">
        <v>0.43049117647058854</v>
      </c>
      <c r="L6042" s="3">
        <v>0.47832352941176404</v>
      </c>
    </row>
    <row r="6043" spans="1:12" ht="12.75">
      <c r="A6043" s="10">
        <f t="shared" si="159"/>
        <v>38535</v>
      </c>
      <c r="B6043" s="69" t="s">
        <v>4191</v>
      </c>
      <c r="C6043" s="3">
        <v>1.0367647058823525E-2</v>
      </c>
      <c r="D6043" s="3">
        <v>2.073529411764705E-2</v>
      </c>
      <c r="E6043" s="3">
        <v>3.1102941176470653E-2</v>
      </c>
      <c r="F6043" s="3">
        <v>4.1470588235294099E-2</v>
      </c>
      <c r="G6043" s="3">
        <v>5.1838235294117699E-2</v>
      </c>
      <c r="H6043" s="3">
        <v>6.2205882352941153E-2</v>
      </c>
      <c r="I6043" s="3">
        <v>7.2573529411764759E-2</v>
      </c>
      <c r="J6043" s="3">
        <v>8.2941176470588199E-2</v>
      </c>
      <c r="K6043" s="3">
        <v>9.3308823529411805E-2</v>
      </c>
      <c r="L6043" s="3">
        <v>0.10367647058823526</v>
      </c>
    </row>
    <row r="6044" spans="1:12" ht="12.75">
      <c r="A6044" s="10">
        <f t="shared" si="159"/>
        <v>38536</v>
      </c>
      <c r="B6044" s="69" t="s">
        <v>4192</v>
      </c>
      <c r="C6044" s="3">
        <v>4.0764705882352951E-3</v>
      </c>
      <c r="D6044" s="3">
        <v>8.1529411764705902E-3</v>
      </c>
      <c r="E6044" s="3">
        <v>1.2229411764705884E-2</v>
      </c>
      <c r="F6044" s="3">
        <v>1.6305882352941149E-2</v>
      </c>
      <c r="G6044" s="3">
        <v>2.03823529411764E-2</v>
      </c>
      <c r="H6044" s="3">
        <v>2.4458823529411804E-2</v>
      </c>
      <c r="I6044" s="3">
        <v>2.8535294117647048E-2</v>
      </c>
      <c r="J6044" s="3">
        <v>3.2611764705882298E-2</v>
      </c>
      <c r="K6044" s="3">
        <v>3.6688235294117702E-2</v>
      </c>
      <c r="L6044" s="3">
        <v>4.0764705882352946E-2</v>
      </c>
    </row>
    <row r="6045" spans="1:12" ht="12.75">
      <c r="A6045" s="10">
        <f t="shared" ref="A6045:A6100" si="160">A6044+1</f>
        <v>38537</v>
      </c>
      <c r="B6045" s="69" t="s">
        <v>4193</v>
      </c>
      <c r="C6045" s="3">
        <v>5.4238235294117698E-2</v>
      </c>
      <c r="D6045" s="3">
        <v>0.10847647058823526</v>
      </c>
      <c r="E6045" s="3">
        <v>0.16271470588235248</v>
      </c>
      <c r="F6045" s="3">
        <v>0.21695294117647052</v>
      </c>
      <c r="G6045" s="3">
        <v>0.27119117647058849</v>
      </c>
      <c r="H6045" s="3">
        <v>0.32542941176470647</v>
      </c>
      <c r="I6045" s="3">
        <v>0.37966764705882294</v>
      </c>
      <c r="J6045" s="3">
        <v>0.43390588235294103</v>
      </c>
      <c r="K6045" s="3">
        <v>0.48814411764705901</v>
      </c>
      <c r="L6045" s="3">
        <v>0.54238235294117698</v>
      </c>
    </row>
    <row r="6046" spans="1:12" ht="12.75">
      <c r="A6046" s="10">
        <f t="shared" si="160"/>
        <v>38538</v>
      </c>
      <c r="B6046" s="69" t="s">
        <v>4194</v>
      </c>
      <c r="C6046" s="3">
        <v>3.2347058823529347E-2</v>
      </c>
      <c r="D6046" s="3">
        <v>6.4694117647058846E-2</v>
      </c>
      <c r="E6046" s="3">
        <v>9.7041176470588214E-2</v>
      </c>
      <c r="F6046" s="3">
        <v>0.12938823529411769</v>
      </c>
      <c r="G6046" s="3">
        <v>0.1617352941176475</v>
      </c>
      <c r="H6046" s="3">
        <v>0.19408235294117698</v>
      </c>
      <c r="I6046" s="3">
        <v>0.22642941176470652</v>
      </c>
      <c r="J6046" s="3">
        <v>0.258776470588236</v>
      </c>
      <c r="K6046" s="3">
        <v>0.291123529411764</v>
      </c>
      <c r="L6046" s="3">
        <v>0.32347058823529351</v>
      </c>
    </row>
    <row r="6047" spans="1:12" ht="12.75">
      <c r="A6047" s="10">
        <f t="shared" si="160"/>
        <v>38539</v>
      </c>
      <c r="B6047" s="69" t="s">
        <v>4195</v>
      </c>
      <c r="C6047" s="3">
        <v>5.67705882352941E-2</v>
      </c>
      <c r="D6047" s="3">
        <v>0.1135411764705882</v>
      </c>
      <c r="E6047" s="3">
        <v>0.170311764705882</v>
      </c>
      <c r="F6047" s="3">
        <v>0.22708235294117698</v>
      </c>
      <c r="G6047" s="3">
        <v>0.28385294117647053</v>
      </c>
      <c r="H6047" s="3">
        <v>0.34062352941176399</v>
      </c>
      <c r="I6047" s="3">
        <v>0.39739411764705901</v>
      </c>
      <c r="J6047" s="3">
        <v>0.45416470588235247</v>
      </c>
      <c r="K6047" s="3">
        <v>0.51093529411764749</v>
      </c>
      <c r="L6047" s="3">
        <v>0.56770588235294106</v>
      </c>
    </row>
    <row r="6048" spans="1:12" ht="12.75">
      <c r="A6048" s="10">
        <f t="shared" si="160"/>
        <v>38540</v>
      </c>
      <c r="B6048" s="69" t="s">
        <v>4196</v>
      </c>
      <c r="C6048" s="3">
        <v>2.5491176470588198E-2</v>
      </c>
      <c r="D6048" s="3">
        <v>5.0982352941176395E-2</v>
      </c>
      <c r="E6048" s="3">
        <v>7.6473529411764746E-2</v>
      </c>
      <c r="F6048" s="3">
        <v>0.10196470588235296</v>
      </c>
      <c r="G6048" s="3">
        <v>0.12745588235294114</v>
      </c>
      <c r="H6048" s="3">
        <v>0.15294705882352949</v>
      </c>
      <c r="I6048" s="3">
        <v>0.17843823529411801</v>
      </c>
      <c r="J6048" s="3">
        <v>0.2039294117647065</v>
      </c>
      <c r="K6048" s="3">
        <v>0.22942058823529349</v>
      </c>
      <c r="L6048" s="3">
        <v>0.254911764705882</v>
      </c>
    </row>
    <row r="6049" spans="1:12" ht="12.75">
      <c r="A6049" s="10">
        <f t="shared" si="160"/>
        <v>38541</v>
      </c>
      <c r="B6049" s="77" t="s">
        <v>4197</v>
      </c>
      <c r="C6049" s="3">
        <v>0.10958823529411771</v>
      </c>
      <c r="D6049" s="3">
        <v>0.21917647058823597</v>
      </c>
      <c r="E6049" s="3">
        <v>0.32876470588235251</v>
      </c>
      <c r="F6049" s="3">
        <v>0.4383529411764705</v>
      </c>
      <c r="G6049" s="3">
        <v>0.54794117647058849</v>
      </c>
      <c r="H6049" s="3">
        <v>0.65752941176470647</v>
      </c>
      <c r="I6049" s="3">
        <v>0.76711764705882302</v>
      </c>
      <c r="J6049" s="3">
        <v>0.876705882352941</v>
      </c>
      <c r="K6049" s="3">
        <v>0.98629411764705899</v>
      </c>
      <c r="L6049" s="3">
        <v>1.095882352941177</v>
      </c>
    </row>
    <row r="6050" spans="1:12" ht="12.75">
      <c r="A6050" s="10">
        <f t="shared" si="160"/>
        <v>38542</v>
      </c>
      <c r="B6050" s="70" t="s">
        <v>4198</v>
      </c>
      <c r="C6050" s="3">
        <v>3.679411764705885E-3</v>
      </c>
      <c r="D6050" s="3">
        <v>7.3588235294117701E-3</v>
      </c>
      <c r="E6050" s="3">
        <v>1.1038235294117654E-2</v>
      </c>
      <c r="F6050" s="3">
        <v>1.4717647058823525E-2</v>
      </c>
      <c r="G6050" s="3">
        <v>1.839705882352935E-2</v>
      </c>
      <c r="H6050" s="3">
        <v>2.207647058823525E-2</v>
      </c>
      <c r="I6050" s="3">
        <v>2.5755882352941149E-2</v>
      </c>
      <c r="J6050" s="3">
        <v>2.9435294117647049E-2</v>
      </c>
      <c r="K6050" s="3">
        <v>3.3114705882352949E-2</v>
      </c>
      <c r="L6050" s="3">
        <v>3.6794117647058852E-2</v>
      </c>
    </row>
    <row r="6051" spans="1:12" ht="12.75">
      <c r="A6051" s="10">
        <f t="shared" si="160"/>
        <v>38543</v>
      </c>
      <c r="B6051" s="73" t="s">
        <v>2500</v>
      </c>
      <c r="C6051" s="3">
        <v>2.6805882352941152E-2</v>
      </c>
      <c r="D6051" s="3">
        <v>5.3611764705882303E-2</v>
      </c>
      <c r="E6051" s="3">
        <v>8.0417647058823594E-2</v>
      </c>
      <c r="F6051" s="3">
        <v>0.10722352941176475</v>
      </c>
      <c r="G6051" s="3">
        <v>0.1340294117647059</v>
      </c>
      <c r="H6051" s="3">
        <v>0.16083529411764749</v>
      </c>
      <c r="I6051" s="3">
        <v>0.18764117647058848</v>
      </c>
      <c r="J6051" s="3">
        <v>0.21444705882352949</v>
      </c>
      <c r="K6051" s="3">
        <v>0.2412529411764705</v>
      </c>
      <c r="L6051" s="3">
        <v>0.26805882352941146</v>
      </c>
    </row>
    <row r="6052" spans="1:12" ht="25.5">
      <c r="A6052" s="10">
        <f t="shared" si="160"/>
        <v>38544</v>
      </c>
      <c r="B6052" s="69" t="s">
        <v>4199</v>
      </c>
      <c r="C6052" s="3">
        <v>0.48917647058823599</v>
      </c>
      <c r="D6052" s="3">
        <v>0.97835294117647054</v>
      </c>
      <c r="E6052" s="3">
        <v>1.4675294117647064</v>
      </c>
      <c r="F6052" s="3">
        <v>1.9567058823529351</v>
      </c>
      <c r="G6052" s="3">
        <v>2.4458823529411799</v>
      </c>
      <c r="H6052" s="3">
        <v>2.9350588235294097</v>
      </c>
      <c r="I6052" s="3">
        <v>3.4242352941176399</v>
      </c>
      <c r="J6052" s="3">
        <v>3.9134117647058848</v>
      </c>
      <c r="K6052" s="3">
        <v>4.4025882352941155</v>
      </c>
      <c r="L6052" s="3">
        <v>4.8917647058823599</v>
      </c>
    </row>
    <row r="6053" spans="1:12" ht="25.5">
      <c r="A6053" s="10">
        <f t="shared" si="160"/>
        <v>38545</v>
      </c>
      <c r="B6053" s="69" t="s">
        <v>4098</v>
      </c>
      <c r="C6053" s="3">
        <v>0.49076470588235255</v>
      </c>
      <c r="D6053" s="3">
        <v>0.98152941176470654</v>
      </c>
      <c r="E6053" s="3">
        <v>1.472294117647059</v>
      </c>
      <c r="F6053" s="3">
        <v>1.9630588235294102</v>
      </c>
      <c r="G6053" s="3">
        <v>2.4538235294117698</v>
      </c>
      <c r="H6053" s="3">
        <v>2.9445882352941148</v>
      </c>
      <c r="I6053" s="3">
        <v>3.4353529411764745</v>
      </c>
      <c r="J6053" s="3">
        <v>3.9261176470588204</v>
      </c>
      <c r="K6053" s="3">
        <v>4.4168823529411805</v>
      </c>
      <c r="L6053" s="3">
        <v>4.9076470588235246</v>
      </c>
    </row>
    <row r="6054" spans="1:12" ht="25.5">
      <c r="A6054" s="10">
        <f t="shared" si="160"/>
        <v>38546</v>
      </c>
      <c r="B6054" s="69" t="s">
        <v>4098</v>
      </c>
      <c r="C6054" s="3">
        <v>0.61570588235294099</v>
      </c>
      <c r="D6054" s="3">
        <v>1.231411764705882</v>
      </c>
      <c r="E6054" s="3">
        <v>1.84711764705882</v>
      </c>
      <c r="F6054" s="3">
        <v>2.4628235294117697</v>
      </c>
      <c r="G6054" s="3">
        <v>3.0785294117647051</v>
      </c>
      <c r="H6054" s="3">
        <v>3.6942352941176555</v>
      </c>
      <c r="I6054" s="3">
        <v>4.3099411764705904</v>
      </c>
      <c r="J6054" s="3">
        <v>4.9256470588235253</v>
      </c>
      <c r="K6054" s="3">
        <v>5.5413529411764753</v>
      </c>
      <c r="L6054" s="3">
        <v>6.1570588235294101</v>
      </c>
    </row>
    <row r="6055" spans="1:12" ht="25.5">
      <c r="A6055" s="10">
        <f t="shared" si="160"/>
        <v>38547</v>
      </c>
      <c r="B6055" s="69" t="s">
        <v>4098</v>
      </c>
      <c r="C6055" s="3">
        <v>3.0352941176470652E-2</v>
      </c>
      <c r="D6055" s="3">
        <v>6.0705882352941151E-2</v>
      </c>
      <c r="E6055" s="3">
        <v>9.1058823529411803E-2</v>
      </c>
      <c r="F6055" s="3">
        <v>0.1214117647058823</v>
      </c>
      <c r="G6055" s="3">
        <v>0.15176470588235252</v>
      </c>
      <c r="H6055" s="3">
        <v>0.182117647058823</v>
      </c>
      <c r="I6055" s="3">
        <v>0.21247058823529347</v>
      </c>
      <c r="J6055" s="3">
        <v>0.24282352941176399</v>
      </c>
      <c r="K6055" s="3">
        <v>0.27317647058823602</v>
      </c>
      <c r="L6055" s="3">
        <v>0.30352941176470649</v>
      </c>
    </row>
    <row r="6056" spans="1:12" ht="25.5">
      <c r="A6056" s="10">
        <f t="shared" si="160"/>
        <v>38548</v>
      </c>
      <c r="B6056" s="69" t="s">
        <v>4098</v>
      </c>
      <c r="C6056" s="3">
        <v>0.67058823529411804</v>
      </c>
      <c r="D6056" s="3">
        <v>1.3411764705882361</v>
      </c>
      <c r="E6056" s="3">
        <v>2.01176470588236</v>
      </c>
      <c r="F6056" s="3">
        <v>2.6823529411764753</v>
      </c>
      <c r="G6056" s="3">
        <v>3.3529411764705905</v>
      </c>
      <c r="H6056" s="3">
        <v>4.0235294117647049</v>
      </c>
      <c r="I6056" s="3">
        <v>4.6941176470588202</v>
      </c>
      <c r="J6056" s="3">
        <v>5.3647058823529346</v>
      </c>
      <c r="K6056" s="3">
        <v>6.0352941176470658</v>
      </c>
      <c r="L6056" s="3">
        <v>6.7058823529411811</v>
      </c>
    </row>
    <row r="6057" spans="1:12" ht="25.5">
      <c r="A6057" s="10">
        <f t="shared" si="160"/>
        <v>38549</v>
      </c>
      <c r="B6057" s="69" t="s">
        <v>4098</v>
      </c>
      <c r="C6057" s="3">
        <v>0.85552941176470643</v>
      </c>
      <c r="D6057" s="3">
        <v>1.71105882352941</v>
      </c>
      <c r="E6057" s="3">
        <v>2.5665882352941152</v>
      </c>
      <c r="F6057" s="3">
        <v>3.4221176470588199</v>
      </c>
      <c r="G6057" s="3">
        <v>4.2776470588235256</v>
      </c>
      <c r="H6057" s="3">
        <v>5.1331764705882303</v>
      </c>
      <c r="I6057" s="3">
        <v>5.9887058823529351</v>
      </c>
      <c r="J6057" s="3">
        <v>6.8442352941176559</v>
      </c>
      <c r="K6057" s="3">
        <v>7.6997647058823606</v>
      </c>
      <c r="L6057" s="3">
        <v>8.5552941176470654</v>
      </c>
    </row>
    <row r="6058" spans="1:12" ht="25.5">
      <c r="A6058" s="10">
        <f t="shared" si="160"/>
        <v>38550</v>
      </c>
      <c r="B6058" s="69" t="s">
        <v>4098</v>
      </c>
      <c r="C6058" s="3">
        <v>0.61252941176470643</v>
      </c>
      <c r="D6058" s="3">
        <v>1.2250588235294115</v>
      </c>
      <c r="E6058" s="3">
        <v>1.8375882352941151</v>
      </c>
      <c r="F6058" s="3">
        <v>2.45011764705882</v>
      </c>
      <c r="G6058" s="3">
        <v>3.0626470588235248</v>
      </c>
      <c r="H6058" s="3">
        <v>3.6751764705882302</v>
      </c>
      <c r="I6058" s="3">
        <v>4.2877058823529346</v>
      </c>
      <c r="J6058" s="3">
        <v>4.900235294117655</v>
      </c>
      <c r="K6058" s="3">
        <v>5.5127647058823595</v>
      </c>
      <c r="L6058" s="3">
        <v>6.1252941176470648</v>
      </c>
    </row>
    <row r="6059" spans="1:12" ht="25.5">
      <c r="A6059" s="10">
        <f t="shared" si="160"/>
        <v>38551</v>
      </c>
      <c r="B6059" s="69" t="s">
        <v>4098</v>
      </c>
      <c r="C6059" s="3">
        <v>1.1223529411764706</v>
      </c>
      <c r="D6059" s="3">
        <v>2.2447058823529349</v>
      </c>
      <c r="E6059" s="3">
        <v>3.3670588235294101</v>
      </c>
      <c r="F6059" s="3">
        <v>4.4894117647058849</v>
      </c>
      <c r="G6059" s="3">
        <v>5.6117647058823605</v>
      </c>
      <c r="H6059" s="3">
        <v>6.7341176470588202</v>
      </c>
      <c r="I6059" s="3">
        <v>7.856470588235295</v>
      </c>
      <c r="J6059" s="3">
        <v>8.9788235294117698</v>
      </c>
      <c r="K6059" s="3">
        <v>10.10117647058823</v>
      </c>
      <c r="L6059" s="3">
        <v>11.223529411764705</v>
      </c>
    </row>
    <row r="6060" spans="1:12" ht="25.5">
      <c r="A6060" s="10">
        <f t="shared" si="160"/>
        <v>38552</v>
      </c>
      <c r="B6060" s="69" t="s">
        <v>4098</v>
      </c>
      <c r="C6060" s="3">
        <v>6.6352941176470656E-2</v>
      </c>
      <c r="D6060" s="3">
        <v>0.13270588235294117</v>
      </c>
      <c r="E6060" s="3">
        <v>0.19905882352941151</v>
      </c>
      <c r="F6060" s="3">
        <v>0.26541176470588201</v>
      </c>
      <c r="G6060" s="3">
        <v>0.33176470588235252</v>
      </c>
      <c r="H6060" s="3">
        <v>0.39811764705882302</v>
      </c>
      <c r="I6060" s="3">
        <v>0.46447058823529352</v>
      </c>
      <c r="J6060" s="3">
        <v>0.53082352941176547</v>
      </c>
      <c r="K6060" s="3">
        <v>0.59717647058823609</v>
      </c>
      <c r="L6060" s="3">
        <v>0.66352941176470648</v>
      </c>
    </row>
    <row r="6061" spans="1:12" ht="25.5">
      <c r="A6061" s="10">
        <f t="shared" si="160"/>
        <v>38553</v>
      </c>
      <c r="B6061" s="69" t="s">
        <v>4098</v>
      </c>
      <c r="C6061" s="3">
        <v>0.57882352941176551</v>
      </c>
      <c r="D6061" s="3">
        <v>1.1576470588235295</v>
      </c>
      <c r="E6061" s="3">
        <v>1.7364705882352949</v>
      </c>
      <c r="F6061" s="3">
        <v>2.3152941176470652</v>
      </c>
      <c r="G6061" s="3">
        <v>2.8941176470588199</v>
      </c>
      <c r="H6061" s="3">
        <v>3.4729411764705898</v>
      </c>
      <c r="I6061" s="3">
        <v>4.05176470588236</v>
      </c>
      <c r="J6061" s="3">
        <v>4.6305882352941143</v>
      </c>
      <c r="K6061" s="3">
        <v>5.2094117647058855</v>
      </c>
      <c r="L6061" s="3">
        <v>5.7882352941176398</v>
      </c>
    </row>
    <row r="6062" spans="1:12" ht="25.5">
      <c r="A6062" s="10">
        <f t="shared" si="160"/>
        <v>38554</v>
      </c>
      <c r="B6062" s="69" t="s">
        <v>4098</v>
      </c>
      <c r="C6062" s="3">
        <v>8.80588235294118E-2</v>
      </c>
      <c r="D6062" s="3">
        <v>0.17611764705882299</v>
      </c>
      <c r="E6062" s="3">
        <v>0.26417647058823601</v>
      </c>
      <c r="F6062" s="3">
        <v>0.35223529411764748</v>
      </c>
      <c r="G6062" s="3">
        <v>0.44029411764705895</v>
      </c>
      <c r="H6062" s="3">
        <v>0.52835294117647047</v>
      </c>
      <c r="I6062" s="3">
        <v>0.61641176470588199</v>
      </c>
      <c r="J6062" s="3">
        <v>0.70447058823529352</v>
      </c>
      <c r="K6062" s="3">
        <v>0.79252941176470659</v>
      </c>
      <c r="L6062" s="3">
        <v>0.88058823529411789</v>
      </c>
    </row>
    <row r="6063" spans="1:12" ht="25.5">
      <c r="A6063" s="10">
        <f t="shared" si="160"/>
        <v>38555</v>
      </c>
      <c r="B6063" s="69" t="s">
        <v>4098</v>
      </c>
      <c r="C6063" s="3">
        <v>0.67058823529411804</v>
      </c>
      <c r="D6063" s="3">
        <v>1.3411764705882361</v>
      </c>
      <c r="E6063" s="3">
        <v>2.01176470588236</v>
      </c>
      <c r="F6063" s="3">
        <v>2.6823529411764753</v>
      </c>
      <c r="G6063" s="3">
        <v>3.3529411764705905</v>
      </c>
      <c r="H6063" s="3">
        <v>4.0235294117647049</v>
      </c>
      <c r="I6063" s="3">
        <v>4.6941176470588202</v>
      </c>
      <c r="J6063" s="3">
        <v>5.3647058823529346</v>
      </c>
      <c r="K6063" s="3">
        <v>6.0352941176470658</v>
      </c>
      <c r="L6063" s="3">
        <v>6.7058823529411811</v>
      </c>
    </row>
    <row r="6064" spans="1:12" ht="25.5">
      <c r="A6064" s="10">
        <f t="shared" si="160"/>
        <v>38556</v>
      </c>
      <c r="B6064" s="69" t="s">
        <v>4098</v>
      </c>
      <c r="C6064" s="3">
        <v>0.12705882352941181</v>
      </c>
      <c r="D6064" s="3">
        <v>0.254117647058823</v>
      </c>
      <c r="E6064" s="3">
        <v>0.381176470588236</v>
      </c>
      <c r="F6064" s="3">
        <v>0.50823529411764756</v>
      </c>
      <c r="G6064" s="3">
        <v>0.63529411764705901</v>
      </c>
      <c r="H6064" s="3">
        <v>0.76235294117647046</v>
      </c>
      <c r="I6064" s="3">
        <v>0.8894117647058819</v>
      </c>
      <c r="J6064" s="3">
        <v>1.0164705882352951</v>
      </c>
      <c r="K6064" s="3">
        <v>1.1435294117647066</v>
      </c>
      <c r="L6064" s="3">
        <v>1.270588235294118</v>
      </c>
    </row>
    <row r="6065" spans="1:12" ht="25.5">
      <c r="A6065" s="10">
        <f t="shared" si="160"/>
        <v>38557</v>
      </c>
      <c r="B6065" s="69" t="s">
        <v>4098</v>
      </c>
      <c r="C6065" s="3">
        <v>0.23611764705882299</v>
      </c>
      <c r="D6065" s="3">
        <v>0.47223529411764753</v>
      </c>
      <c r="E6065" s="3">
        <v>0.70835294117647041</v>
      </c>
      <c r="F6065" s="3">
        <v>0.94447058823529351</v>
      </c>
      <c r="G6065" s="3">
        <v>1.1805882352941182</v>
      </c>
      <c r="H6065" s="3">
        <v>1.4167058823529408</v>
      </c>
      <c r="I6065" s="3">
        <v>1.6528235294117701</v>
      </c>
      <c r="J6065" s="3">
        <v>1.8889411764705901</v>
      </c>
      <c r="K6065" s="3">
        <v>2.1250588235294101</v>
      </c>
      <c r="L6065" s="3">
        <v>2.3611764705882301</v>
      </c>
    </row>
    <row r="6066" spans="1:12" ht="25.5">
      <c r="A6066" s="10">
        <f t="shared" si="160"/>
        <v>38558</v>
      </c>
      <c r="B6066" s="69" t="s">
        <v>4098</v>
      </c>
      <c r="C6066" s="3">
        <v>1.1932941176470591</v>
      </c>
      <c r="D6066" s="3">
        <v>2.386588235294115</v>
      </c>
      <c r="E6066" s="3">
        <v>3.5798823529411798</v>
      </c>
      <c r="F6066" s="3">
        <v>4.77317647058823</v>
      </c>
      <c r="G6066" s="3">
        <v>5.9664705882352953</v>
      </c>
      <c r="H6066" s="3">
        <v>7.1597647058823597</v>
      </c>
      <c r="I6066" s="3">
        <v>8.353058823529409</v>
      </c>
      <c r="J6066" s="3">
        <v>9.546352941176476</v>
      </c>
      <c r="K6066" s="3">
        <v>10.739647058823525</v>
      </c>
      <c r="L6066" s="3">
        <v>11.932941176470591</v>
      </c>
    </row>
    <row r="6067" spans="1:12" ht="25.5">
      <c r="A6067" s="10">
        <f t="shared" si="160"/>
        <v>38559</v>
      </c>
      <c r="B6067" s="69" t="s">
        <v>4098</v>
      </c>
      <c r="C6067" s="3">
        <v>0.48564705882352954</v>
      </c>
      <c r="D6067" s="3">
        <v>0.97129411764705909</v>
      </c>
      <c r="E6067" s="3">
        <v>1.4569411764705884</v>
      </c>
      <c r="F6067" s="3">
        <v>1.9425882352941151</v>
      </c>
      <c r="G6067" s="3">
        <v>2.4282352941176404</v>
      </c>
      <c r="H6067" s="3">
        <v>2.9138823529411799</v>
      </c>
      <c r="I6067" s="3">
        <v>3.3995294117647052</v>
      </c>
      <c r="J6067" s="3">
        <v>3.8851764705882301</v>
      </c>
      <c r="K6067" s="3">
        <v>4.3708235294117701</v>
      </c>
      <c r="L6067" s="3">
        <v>4.856470588235295</v>
      </c>
    </row>
    <row r="6068" spans="1:12" ht="25.5">
      <c r="A6068" s="10">
        <f t="shared" si="160"/>
        <v>38560</v>
      </c>
      <c r="B6068" s="69" t="s">
        <v>4098</v>
      </c>
      <c r="C6068" s="3">
        <v>0.23399999999999999</v>
      </c>
      <c r="D6068" s="3">
        <v>0.46799999999999997</v>
      </c>
      <c r="E6068" s="3">
        <v>0.70200000000000007</v>
      </c>
      <c r="F6068" s="3">
        <v>0.93599999999999994</v>
      </c>
      <c r="G6068" s="3">
        <v>1.17</v>
      </c>
      <c r="H6068" s="3">
        <v>1.4040000000000001</v>
      </c>
      <c r="I6068" s="3">
        <v>1.6380000000000001</v>
      </c>
      <c r="J6068" s="3">
        <v>1.8719999999999999</v>
      </c>
      <c r="K6068" s="3">
        <v>2.1059999999999999</v>
      </c>
      <c r="L6068" s="3">
        <v>2.34</v>
      </c>
    </row>
    <row r="6069" spans="1:12" ht="25.5">
      <c r="A6069" s="10">
        <f t="shared" si="160"/>
        <v>38561</v>
      </c>
      <c r="B6069" s="69" t="s">
        <v>4151</v>
      </c>
      <c r="C6069" s="3">
        <v>0.36211764705882299</v>
      </c>
      <c r="D6069" s="3">
        <v>0.72423529411764753</v>
      </c>
      <c r="E6069" s="3">
        <v>1.0863529411764705</v>
      </c>
      <c r="F6069" s="3">
        <v>1.4484705882352935</v>
      </c>
      <c r="G6069" s="3">
        <v>1.8105882352941149</v>
      </c>
      <c r="H6069" s="3">
        <v>2.1727058823529348</v>
      </c>
      <c r="I6069" s="3">
        <v>2.5348235294117698</v>
      </c>
      <c r="J6069" s="3">
        <v>2.8969411764705901</v>
      </c>
      <c r="K6069" s="3">
        <v>3.2590588235294105</v>
      </c>
      <c r="L6069" s="3">
        <v>3.6211764705882299</v>
      </c>
    </row>
    <row r="6070" spans="1:12" ht="12.75">
      <c r="A6070" s="10">
        <f t="shared" si="160"/>
        <v>38562</v>
      </c>
      <c r="B6070" s="68" t="s">
        <v>3045</v>
      </c>
      <c r="C6070" s="3">
        <v>9.4976470588235259E-2</v>
      </c>
      <c r="D6070" s="3">
        <v>0.18995294117647052</v>
      </c>
      <c r="E6070" s="3">
        <v>0.28492941176470649</v>
      </c>
      <c r="F6070" s="3">
        <v>0.37990588235294104</v>
      </c>
      <c r="G6070" s="3">
        <v>0.47488235294117698</v>
      </c>
      <c r="H6070" s="3">
        <v>0.56985882352941153</v>
      </c>
      <c r="I6070" s="3">
        <v>0.66483529411764752</v>
      </c>
      <c r="J6070" s="3">
        <v>0.75981176470588208</v>
      </c>
      <c r="K6070" s="3">
        <v>0.85478823529411796</v>
      </c>
      <c r="L6070" s="3">
        <v>0.94976470588235251</v>
      </c>
    </row>
    <row r="6071" spans="1:12" ht="12.75">
      <c r="A6071" s="10">
        <f t="shared" si="160"/>
        <v>38563</v>
      </c>
      <c r="B6071" s="68" t="s">
        <v>3045</v>
      </c>
      <c r="C6071" s="3">
        <v>0.159705882352941</v>
      </c>
      <c r="D6071" s="3">
        <v>0.31941176470588201</v>
      </c>
      <c r="E6071" s="3">
        <v>0.47911764705882298</v>
      </c>
      <c r="F6071" s="3">
        <v>0.63882352941176546</v>
      </c>
      <c r="G6071" s="3">
        <v>0.7985294117647066</v>
      </c>
      <c r="H6071" s="3">
        <v>0.95823529411764752</v>
      </c>
      <c r="I6071" s="3">
        <v>1.1179411764705884</v>
      </c>
      <c r="J6071" s="3">
        <v>1.2776470588235296</v>
      </c>
      <c r="K6071" s="3">
        <v>1.4373529411764705</v>
      </c>
      <c r="L6071" s="3">
        <v>1.5970588235294101</v>
      </c>
    </row>
    <row r="6072" spans="1:12" ht="12.75">
      <c r="A6072" s="10">
        <f t="shared" si="160"/>
        <v>38564</v>
      </c>
      <c r="B6072" s="73" t="s">
        <v>2500</v>
      </c>
      <c r="C6072" s="3">
        <v>2.6099999999999998E-2</v>
      </c>
      <c r="D6072" s="3">
        <v>5.2199999999999996E-2</v>
      </c>
      <c r="E6072" s="3">
        <v>7.8300000000000008E-2</v>
      </c>
      <c r="F6072" s="3">
        <v>0.10439999999999999</v>
      </c>
      <c r="G6072" s="3">
        <v>0.1305</v>
      </c>
      <c r="H6072" s="3">
        <v>0.15660000000000002</v>
      </c>
      <c r="I6072" s="3">
        <v>0.1827</v>
      </c>
      <c r="J6072" s="3">
        <v>0.20879999999999999</v>
      </c>
      <c r="K6072" s="3">
        <v>0.2349</v>
      </c>
      <c r="L6072" s="3">
        <v>0.26100000000000001</v>
      </c>
    </row>
    <row r="6073" spans="1:12" ht="25.5">
      <c r="A6073" s="10">
        <f t="shared" si="160"/>
        <v>38565</v>
      </c>
      <c r="B6073" s="67" t="s">
        <v>4042</v>
      </c>
      <c r="C6073" s="3">
        <v>4.3781250000000001E-2</v>
      </c>
      <c r="D6073" s="3">
        <v>8.7562500000000001E-2</v>
      </c>
      <c r="E6073" s="3">
        <v>0.13134375000000001</v>
      </c>
      <c r="F6073" s="3">
        <v>0.175125</v>
      </c>
      <c r="G6073" s="3">
        <v>0.21890625</v>
      </c>
      <c r="H6073" s="3">
        <v>0.26268750000000002</v>
      </c>
      <c r="I6073" s="3">
        <v>0.30646875000000001</v>
      </c>
      <c r="J6073" s="3">
        <v>0.35025000000000001</v>
      </c>
      <c r="K6073" s="3">
        <v>0.39403125000000006</v>
      </c>
      <c r="L6073" s="3">
        <v>0.43781249999999999</v>
      </c>
    </row>
    <row r="6074" spans="1:12" ht="12.75">
      <c r="A6074" s="10">
        <f t="shared" si="160"/>
        <v>38566</v>
      </c>
      <c r="B6074" s="67" t="s">
        <v>4200</v>
      </c>
      <c r="C6074" s="3">
        <v>3.9534375000000004E-2</v>
      </c>
      <c r="D6074" s="3">
        <v>7.9068750000000007E-2</v>
      </c>
      <c r="E6074" s="3">
        <v>0.11860312499999999</v>
      </c>
      <c r="F6074" s="3">
        <v>0.15813750000000001</v>
      </c>
      <c r="G6074" s="3">
        <v>0.197671875</v>
      </c>
      <c r="H6074" s="3">
        <v>0.23720624999999998</v>
      </c>
      <c r="I6074" s="3">
        <v>0.27674062500000002</v>
      </c>
      <c r="J6074" s="3">
        <v>0.31627500000000003</v>
      </c>
      <c r="K6074" s="3">
        <v>0.35580937499999998</v>
      </c>
      <c r="L6074" s="3">
        <v>0.39534374999999999</v>
      </c>
    </row>
    <row r="6075" spans="1:12" ht="38.25">
      <c r="A6075" s="10">
        <f t="shared" si="160"/>
        <v>38567</v>
      </c>
      <c r="B6075" s="67" t="s">
        <v>4044</v>
      </c>
      <c r="C6075" s="3">
        <v>4.8853124999999997E-2</v>
      </c>
      <c r="D6075" s="3">
        <v>9.7706249999999994E-2</v>
      </c>
      <c r="E6075" s="3">
        <v>0.14655937499999999</v>
      </c>
      <c r="F6075" s="3">
        <v>0.19541249999999999</v>
      </c>
      <c r="G6075" s="3">
        <v>0.24426562500000001</v>
      </c>
      <c r="H6075" s="3">
        <v>0.29311874999999998</v>
      </c>
      <c r="I6075" s="3">
        <v>0.34197187499999998</v>
      </c>
      <c r="J6075" s="3">
        <v>0.39082499999999998</v>
      </c>
      <c r="K6075" s="3">
        <v>0.43967812499999998</v>
      </c>
      <c r="L6075" s="3">
        <v>0.48853125000000003</v>
      </c>
    </row>
    <row r="6076" spans="1:12" ht="38.25">
      <c r="A6076" s="10">
        <f t="shared" si="160"/>
        <v>38568</v>
      </c>
      <c r="B6076" s="67" t="s">
        <v>4044</v>
      </c>
      <c r="C6076" s="3">
        <v>0.15394687499999998</v>
      </c>
      <c r="D6076" s="3">
        <v>0.30789374999999997</v>
      </c>
      <c r="E6076" s="3">
        <v>0.461840625</v>
      </c>
      <c r="F6076" s="3">
        <v>0.61578749999999993</v>
      </c>
      <c r="G6076" s="3">
        <v>0.76973437499999997</v>
      </c>
      <c r="H6076" s="3">
        <v>0.92368125000000001</v>
      </c>
      <c r="I6076" s="3">
        <v>1.0776281249999999</v>
      </c>
      <c r="J6076" s="3">
        <v>1.2315749999999999</v>
      </c>
      <c r="K6076" s="3">
        <v>1.385521875</v>
      </c>
      <c r="L6076" s="3">
        <v>1.5394687499999999</v>
      </c>
    </row>
    <row r="6077" spans="1:12" ht="12.75">
      <c r="A6077" s="10">
        <f t="shared" si="160"/>
        <v>38569</v>
      </c>
      <c r="B6077" s="66" t="s">
        <v>3846</v>
      </c>
      <c r="C6077" s="3">
        <v>1.8965625E-2</v>
      </c>
      <c r="D6077" s="3">
        <v>3.793125E-2</v>
      </c>
      <c r="E6077" s="3">
        <v>5.6896875E-2</v>
      </c>
      <c r="F6077" s="3">
        <v>7.5862499999999999E-2</v>
      </c>
      <c r="G6077" s="3">
        <v>9.4828125000000013E-2</v>
      </c>
      <c r="H6077" s="3">
        <v>0.11379375</v>
      </c>
      <c r="I6077" s="3">
        <v>0.13275937499999999</v>
      </c>
      <c r="J6077" s="3">
        <v>0.151725</v>
      </c>
      <c r="K6077" s="3">
        <v>0.17069062499999998</v>
      </c>
      <c r="L6077" s="3">
        <v>0.18965625000000003</v>
      </c>
    </row>
    <row r="6078" spans="1:12" ht="12.75">
      <c r="A6078" s="10">
        <f t="shared" si="160"/>
        <v>38570</v>
      </c>
      <c r="B6078" s="66" t="s">
        <v>4201</v>
      </c>
      <c r="C6078" s="3">
        <v>1.318125E-2</v>
      </c>
      <c r="D6078" s="3">
        <v>2.6362500000000001E-2</v>
      </c>
      <c r="E6078" s="3">
        <v>3.9543750000000003E-2</v>
      </c>
      <c r="F6078" s="3">
        <v>5.2725000000000001E-2</v>
      </c>
      <c r="G6078" s="3">
        <v>6.590625E-2</v>
      </c>
      <c r="H6078" s="3">
        <v>7.9087500000000005E-2</v>
      </c>
      <c r="I6078" s="3">
        <v>9.2268749999999997E-2</v>
      </c>
      <c r="J6078" s="3">
        <v>0.10545</v>
      </c>
      <c r="K6078" s="3">
        <v>0.11863125000000001</v>
      </c>
      <c r="L6078" s="3">
        <v>0.1318125</v>
      </c>
    </row>
    <row r="6079" spans="1:12" ht="12.75">
      <c r="A6079" s="10">
        <f t="shared" si="160"/>
        <v>38571</v>
      </c>
      <c r="B6079" s="66" t="s">
        <v>3848</v>
      </c>
      <c r="C6079" s="3">
        <v>1.1746875E-2</v>
      </c>
      <c r="D6079" s="3">
        <v>2.3493750000000001E-2</v>
      </c>
      <c r="E6079" s="3">
        <v>3.5240624999999998E-2</v>
      </c>
      <c r="F6079" s="3">
        <v>4.6987500000000001E-2</v>
      </c>
      <c r="G6079" s="3">
        <v>5.8734374999999991E-2</v>
      </c>
      <c r="H6079" s="3">
        <v>7.0481249999999995E-2</v>
      </c>
      <c r="I6079" s="3">
        <v>8.2228124999999999E-2</v>
      </c>
      <c r="J6079" s="3">
        <v>9.3975000000000003E-2</v>
      </c>
      <c r="K6079" s="3">
        <v>0.10572187499999999</v>
      </c>
      <c r="L6079" s="3">
        <v>0.11746874999999998</v>
      </c>
    </row>
    <row r="6080" spans="1:12" ht="12.75">
      <c r="A6080" s="10">
        <f t="shared" si="160"/>
        <v>38572</v>
      </c>
      <c r="B6080" s="66" t="s">
        <v>4202</v>
      </c>
      <c r="C6080" s="3">
        <v>4.965E-2</v>
      </c>
      <c r="D6080" s="3">
        <v>9.9299999999999999E-2</v>
      </c>
      <c r="E6080" s="3">
        <v>0.14895</v>
      </c>
      <c r="F6080" s="3">
        <v>0.1986</v>
      </c>
      <c r="G6080" s="3">
        <v>0.24825000000000003</v>
      </c>
      <c r="H6080" s="3">
        <v>0.2979</v>
      </c>
      <c r="I6080" s="3">
        <v>0.34754999999999997</v>
      </c>
      <c r="J6080" s="3">
        <v>0.3972</v>
      </c>
      <c r="K6080" s="3">
        <v>0.44684999999999997</v>
      </c>
      <c r="L6080" s="3">
        <v>0.49650000000000005</v>
      </c>
    </row>
    <row r="6081" spans="1:12" ht="12.75">
      <c r="A6081" s="10">
        <f t="shared" si="160"/>
        <v>38573</v>
      </c>
      <c r="B6081" s="66" t="s">
        <v>4203</v>
      </c>
      <c r="C6081" s="3">
        <v>4.6499999999999996E-3</v>
      </c>
      <c r="D6081" s="3">
        <v>9.2999999999999992E-3</v>
      </c>
      <c r="E6081" s="3">
        <v>1.3949999999999999E-2</v>
      </c>
      <c r="F6081" s="3">
        <v>1.8599999999999998E-2</v>
      </c>
      <c r="G6081" s="3">
        <v>2.325E-2</v>
      </c>
      <c r="H6081" s="3">
        <v>2.7899999999999998E-2</v>
      </c>
      <c r="I6081" s="3">
        <v>3.2550000000000003E-2</v>
      </c>
      <c r="J6081" s="3">
        <v>3.7199999999999997E-2</v>
      </c>
      <c r="K6081" s="3">
        <v>4.1849999999999998E-2</v>
      </c>
      <c r="L6081" s="3">
        <v>4.65E-2</v>
      </c>
    </row>
    <row r="6082" spans="1:12" ht="12.75">
      <c r="A6082" s="10">
        <f t="shared" si="160"/>
        <v>38574</v>
      </c>
      <c r="B6082" s="66" t="s">
        <v>3880</v>
      </c>
      <c r="C6082" s="3">
        <v>4.4718750000000002E-2</v>
      </c>
      <c r="D6082" s="3">
        <v>8.9437500000000003E-2</v>
      </c>
      <c r="E6082" s="3">
        <v>0.13415625</v>
      </c>
      <c r="F6082" s="3">
        <v>0.17887500000000001</v>
      </c>
      <c r="G6082" s="3">
        <v>0.22359374999999998</v>
      </c>
      <c r="H6082" s="3">
        <v>0.26831250000000001</v>
      </c>
      <c r="I6082" s="3">
        <v>0.31303124999999998</v>
      </c>
      <c r="J6082" s="3">
        <v>0.35775000000000001</v>
      </c>
      <c r="K6082" s="3">
        <v>0.40246875000000004</v>
      </c>
      <c r="L6082" s="3">
        <v>0.44718749999999996</v>
      </c>
    </row>
    <row r="6083" spans="1:12" ht="12.75">
      <c r="A6083" s="10">
        <f t="shared" si="160"/>
        <v>38575</v>
      </c>
      <c r="B6083" s="66" t="s">
        <v>3895</v>
      </c>
      <c r="C6083" s="3">
        <v>3.8812500000000002E-3</v>
      </c>
      <c r="D6083" s="3">
        <v>7.7625000000000003E-3</v>
      </c>
      <c r="E6083" s="3">
        <v>1.1643750000000001E-2</v>
      </c>
      <c r="F6083" s="3">
        <v>1.5525000000000001E-2</v>
      </c>
      <c r="G6083" s="3">
        <v>1.940625E-2</v>
      </c>
      <c r="H6083" s="3">
        <v>2.3287500000000003E-2</v>
      </c>
      <c r="I6083" s="3">
        <v>2.7168749999999998E-2</v>
      </c>
      <c r="J6083" s="3">
        <v>3.1050000000000001E-2</v>
      </c>
      <c r="K6083" s="3">
        <v>3.4931249999999997E-2</v>
      </c>
      <c r="L6083" s="3">
        <v>3.88125E-2</v>
      </c>
    </row>
    <row r="6084" spans="1:12" ht="12.75">
      <c r="A6084" s="10">
        <f t="shared" si="160"/>
        <v>38576</v>
      </c>
      <c r="B6084" s="66" t="s">
        <v>4204</v>
      </c>
      <c r="C6084" s="3">
        <v>2.7899999999999998E-2</v>
      </c>
      <c r="D6084" s="3">
        <v>5.5799999999999995E-2</v>
      </c>
      <c r="E6084" s="3">
        <v>8.3699999999999997E-2</v>
      </c>
      <c r="F6084" s="3">
        <v>0.11159999999999999</v>
      </c>
      <c r="G6084" s="3">
        <v>0.13950000000000001</v>
      </c>
      <c r="H6084" s="3">
        <v>0.16739999999999999</v>
      </c>
      <c r="I6084" s="3">
        <v>0.19530000000000003</v>
      </c>
      <c r="J6084" s="3">
        <v>0.22319999999999998</v>
      </c>
      <c r="K6084" s="3">
        <v>0.25109999999999999</v>
      </c>
      <c r="L6084" s="3">
        <v>0.27900000000000003</v>
      </c>
    </row>
    <row r="6085" spans="1:12" ht="12.75">
      <c r="A6085" s="10">
        <f t="shared" si="160"/>
        <v>38577</v>
      </c>
      <c r="B6085" s="66" t="s">
        <v>3909</v>
      </c>
      <c r="C6085" s="3">
        <v>3.0440624999999999E-2</v>
      </c>
      <c r="D6085" s="3">
        <v>6.0881249999999998E-2</v>
      </c>
      <c r="E6085" s="3">
        <v>9.1321874999999997E-2</v>
      </c>
      <c r="F6085" s="3">
        <v>0.1217625</v>
      </c>
      <c r="G6085" s="3">
        <v>0.15220312499999999</v>
      </c>
      <c r="H6085" s="3">
        <v>0.18264374999999999</v>
      </c>
      <c r="I6085" s="3">
        <v>0.21308437499999999</v>
      </c>
      <c r="J6085" s="3">
        <v>0.24352499999999999</v>
      </c>
      <c r="K6085" s="3">
        <v>0.27396562499999999</v>
      </c>
      <c r="L6085" s="3">
        <v>0.30440624999999999</v>
      </c>
    </row>
    <row r="6086" spans="1:12" ht="12.75">
      <c r="A6086" s="10">
        <f t="shared" si="160"/>
        <v>38578</v>
      </c>
      <c r="B6086" s="66" t="s">
        <v>4205</v>
      </c>
      <c r="C6086" s="3">
        <v>1.4437500000000002E-3</v>
      </c>
      <c r="D6086" s="3">
        <v>2.8875000000000003E-3</v>
      </c>
      <c r="E6086" s="3">
        <v>4.33125E-3</v>
      </c>
      <c r="F6086" s="3">
        <v>5.7750000000000006E-3</v>
      </c>
      <c r="G6086" s="3">
        <v>7.2187499999999995E-3</v>
      </c>
      <c r="H6086" s="3">
        <v>8.6625000000000001E-3</v>
      </c>
      <c r="I6086" s="3">
        <v>1.0106250000000001E-2</v>
      </c>
      <c r="J6086" s="3">
        <v>1.1550000000000001E-2</v>
      </c>
      <c r="K6086" s="3">
        <v>1.299375E-2</v>
      </c>
      <c r="L6086" s="3">
        <v>1.4437499999999999E-2</v>
      </c>
    </row>
    <row r="6087" spans="1:12" ht="12.75">
      <c r="A6087" s="10">
        <f t="shared" si="160"/>
        <v>38579</v>
      </c>
      <c r="B6087" s="66" t="s">
        <v>4206</v>
      </c>
      <c r="C6087" s="3">
        <v>7.2843750000000009E-3</v>
      </c>
      <c r="D6087" s="3">
        <v>1.4568750000000002E-2</v>
      </c>
      <c r="E6087" s="3">
        <v>2.1853125000000001E-2</v>
      </c>
      <c r="F6087" s="3">
        <v>2.9137500000000004E-2</v>
      </c>
      <c r="G6087" s="3">
        <v>3.6421874999999999E-2</v>
      </c>
      <c r="H6087" s="3">
        <v>4.3706250000000002E-2</v>
      </c>
      <c r="I6087" s="3">
        <v>5.0990625000000005E-2</v>
      </c>
      <c r="J6087" s="3">
        <v>5.8275000000000007E-2</v>
      </c>
      <c r="K6087" s="3">
        <v>6.5559375000000003E-2</v>
      </c>
      <c r="L6087" s="3">
        <v>7.2843749999999999E-2</v>
      </c>
    </row>
    <row r="6088" spans="1:12" ht="12.75">
      <c r="A6088" s="10">
        <f t="shared" si="160"/>
        <v>38580</v>
      </c>
      <c r="B6088" s="66" t="s">
        <v>3929</v>
      </c>
      <c r="C6088" s="3">
        <v>1.096875E-3</v>
      </c>
      <c r="D6088" s="3">
        <v>2.19375E-3</v>
      </c>
      <c r="E6088" s="3">
        <v>3.2906250000000001E-3</v>
      </c>
      <c r="F6088" s="3">
        <v>4.3874999999999999E-3</v>
      </c>
      <c r="G6088" s="3">
        <v>5.4843750000000005E-3</v>
      </c>
      <c r="H6088" s="3">
        <v>6.5812500000000003E-3</v>
      </c>
      <c r="I6088" s="3">
        <v>7.6781250000000001E-3</v>
      </c>
      <c r="J6088" s="3">
        <v>8.7749999999999998E-3</v>
      </c>
      <c r="K6088" s="3">
        <v>9.8718750000000004E-3</v>
      </c>
      <c r="L6088" s="3">
        <v>1.0968750000000001E-2</v>
      </c>
    </row>
    <row r="6089" spans="1:12" ht="12.75">
      <c r="A6089" s="10">
        <f t="shared" si="160"/>
        <v>38581</v>
      </c>
      <c r="B6089" s="66" t="s">
        <v>4207</v>
      </c>
      <c r="C6089" s="3">
        <v>4.5562499999999999E-2</v>
      </c>
      <c r="D6089" s="3">
        <v>9.1124999999999998E-2</v>
      </c>
      <c r="E6089" s="3">
        <v>0.13668749999999999</v>
      </c>
      <c r="F6089" s="3">
        <v>0.18225</v>
      </c>
      <c r="G6089" s="3">
        <v>0.22781250000000003</v>
      </c>
      <c r="H6089" s="3">
        <v>0.27337499999999998</v>
      </c>
      <c r="I6089" s="3">
        <v>0.31893749999999998</v>
      </c>
      <c r="J6089" s="3">
        <v>0.36449999999999999</v>
      </c>
      <c r="K6089" s="3">
        <v>0.4100625</v>
      </c>
      <c r="L6089" s="3">
        <v>0.45562500000000006</v>
      </c>
    </row>
    <row r="6090" spans="1:12" ht="12.75">
      <c r="A6090" s="10">
        <f t="shared" si="160"/>
        <v>38582</v>
      </c>
      <c r="B6090" s="66" t="s">
        <v>4208</v>
      </c>
      <c r="C6090" s="3">
        <v>0.12262500000000001</v>
      </c>
      <c r="D6090" s="3">
        <v>0.24525000000000002</v>
      </c>
      <c r="E6090" s="3">
        <v>0.36787500000000001</v>
      </c>
      <c r="F6090" s="3">
        <v>0.49050000000000005</v>
      </c>
      <c r="G6090" s="3">
        <v>0.61312500000000003</v>
      </c>
      <c r="H6090" s="3">
        <v>0.73575000000000002</v>
      </c>
      <c r="I6090" s="3">
        <v>0.85837500000000011</v>
      </c>
      <c r="J6090" s="3">
        <v>0.98100000000000009</v>
      </c>
      <c r="K6090" s="3">
        <v>1.1036250000000001</v>
      </c>
      <c r="L6090" s="3">
        <v>1.2262500000000001</v>
      </c>
    </row>
    <row r="6091" spans="1:12" ht="12.75">
      <c r="A6091" s="10">
        <f t="shared" si="160"/>
        <v>38583</v>
      </c>
      <c r="B6091" s="66" t="s">
        <v>4209</v>
      </c>
      <c r="C6091" s="3">
        <v>2.93625E-2</v>
      </c>
      <c r="D6091" s="3">
        <v>5.8724999999999999E-2</v>
      </c>
      <c r="E6091" s="3">
        <v>8.8087499999999999E-2</v>
      </c>
      <c r="F6091" s="3">
        <v>0.11745</v>
      </c>
      <c r="G6091" s="3">
        <v>0.14681250000000001</v>
      </c>
      <c r="H6091" s="3">
        <v>0.176175</v>
      </c>
      <c r="I6091" s="3">
        <v>0.20553750000000001</v>
      </c>
      <c r="J6091" s="3">
        <v>0.2349</v>
      </c>
      <c r="K6091" s="3">
        <v>0.26426250000000001</v>
      </c>
      <c r="L6091" s="3">
        <v>0.29362500000000002</v>
      </c>
    </row>
    <row r="6092" spans="1:12" ht="12.75">
      <c r="A6092" s="10">
        <f t="shared" si="160"/>
        <v>38584</v>
      </c>
      <c r="B6092" s="66" t="s">
        <v>4210</v>
      </c>
      <c r="C6092" s="3">
        <v>1.0715624999999999E-2</v>
      </c>
      <c r="D6092" s="3">
        <v>2.1431249999999999E-2</v>
      </c>
      <c r="E6092" s="3">
        <v>3.2146874999999998E-2</v>
      </c>
      <c r="F6092" s="3">
        <v>4.2862499999999998E-2</v>
      </c>
      <c r="G6092" s="3">
        <v>5.3578125000000004E-2</v>
      </c>
      <c r="H6092" s="3">
        <v>6.4293749999999997E-2</v>
      </c>
      <c r="I6092" s="3">
        <v>7.5009375000000003E-2</v>
      </c>
      <c r="J6092" s="3">
        <v>8.5724999999999996E-2</v>
      </c>
      <c r="K6092" s="3">
        <v>9.6440625000000002E-2</v>
      </c>
      <c r="L6092" s="3">
        <v>0.10715625000000001</v>
      </c>
    </row>
    <row r="6093" spans="1:12" ht="12.75">
      <c r="A6093" s="10">
        <f t="shared" si="160"/>
        <v>38585</v>
      </c>
      <c r="B6093" s="66" t="s">
        <v>4211</v>
      </c>
      <c r="C6093" s="3">
        <v>4.8562499999999995E-3</v>
      </c>
      <c r="D6093" s="3">
        <v>9.7124999999999989E-3</v>
      </c>
      <c r="E6093" s="3">
        <v>1.4568750000000002E-2</v>
      </c>
      <c r="F6093" s="3">
        <v>1.9424999999999998E-2</v>
      </c>
      <c r="G6093" s="3">
        <v>2.4281250000000001E-2</v>
      </c>
      <c r="H6093" s="3">
        <v>2.9137500000000004E-2</v>
      </c>
      <c r="I6093" s="3">
        <v>3.3993749999999996E-2</v>
      </c>
      <c r="J6093" s="3">
        <v>3.8849999999999996E-2</v>
      </c>
      <c r="K6093" s="3">
        <v>4.3706250000000002E-2</v>
      </c>
      <c r="L6093" s="3">
        <v>4.8562500000000001E-2</v>
      </c>
    </row>
    <row r="6094" spans="1:12" ht="12.75">
      <c r="A6094" s="10">
        <f t="shared" si="160"/>
        <v>38586</v>
      </c>
      <c r="B6094" s="66" t="s">
        <v>4211</v>
      </c>
      <c r="C6094" s="3">
        <v>4.3125000000000004E-3</v>
      </c>
      <c r="D6094" s="3">
        <v>8.6250000000000007E-3</v>
      </c>
      <c r="E6094" s="3">
        <v>1.2937500000000001E-2</v>
      </c>
      <c r="F6094" s="3">
        <v>1.7250000000000001E-2</v>
      </c>
      <c r="G6094" s="3">
        <v>2.1562500000000002E-2</v>
      </c>
      <c r="H6094" s="3">
        <v>2.5875000000000002E-2</v>
      </c>
      <c r="I6094" s="3">
        <v>3.0187499999999999E-2</v>
      </c>
      <c r="J6094" s="3">
        <v>3.4500000000000003E-2</v>
      </c>
      <c r="K6094" s="3">
        <v>3.88125E-2</v>
      </c>
      <c r="L6094" s="3">
        <v>4.3125000000000004E-2</v>
      </c>
    </row>
    <row r="6095" spans="1:12" ht="12.75">
      <c r="A6095" s="10">
        <f t="shared" si="160"/>
        <v>38587</v>
      </c>
      <c r="B6095" s="66" t="s">
        <v>4212</v>
      </c>
      <c r="C6095" s="3">
        <v>0.10012500000000001</v>
      </c>
      <c r="D6095" s="3">
        <v>0.20025000000000001</v>
      </c>
      <c r="E6095" s="3">
        <v>0.300375</v>
      </c>
      <c r="F6095" s="3">
        <v>0.40050000000000002</v>
      </c>
      <c r="G6095" s="3">
        <v>0.50062499999999999</v>
      </c>
      <c r="H6095" s="3">
        <v>0.60075000000000001</v>
      </c>
      <c r="I6095" s="3">
        <v>0.70087500000000003</v>
      </c>
      <c r="J6095" s="3">
        <v>0.80100000000000005</v>
      </c>
      <c r="K6095" s="3">
        <v>0.90112499999999995</v>
      </c>
      <c r="L6095" s="3">
        <v>1.00125</v>
      </c>
    </row>
    <row r="6096" spans="1:12" ht="12.75">
      <c r="A6096" s="10">
        <f t="shared" si="160"/>
        <v>38588</v>
      </c>
      <c r="B6096" s="66" t="s">
        <v>4212</v>
      </c>
      <c r="C6096" s="3">
        <v>4.6968749999999997E-3</v>
      </c>
      <c r="D6096" s="3">
        <v>9.3937499999999993E-3</v>
      </c>
      <c r="E6096" s="3">
        <v>1.4090624999999999E-2</v>
      </c>
      <c r="F6096" s="3">
        <v>1.8787499999999999E-2</v>
      </c>
      <c r="G6096" s="3">
        <v>2.3484375000000002E-2</v>
      </c>
      <c r="H6096" s="3">
        <v>2.8181249999999998E-2</v>
      </c>
      <c r="I6096" s="3">
        <v>3.2878125000000001E-2</v>
      </c>
      <c r="J6096" s="3">
        <v>3.7574999999999997E-2</v>
      </c>
      <c r="K6096" s="3">
        <v>4.2271875E-2</v>
      </c>
      <c r="L6096" s="3">
        <v>4.6968750000000004E-2</v>
      </c>
    </row>
    <row r="6097" spans="1:12" ht="12.75">
      <c r="A6097" s="10">
        <f t="shared" si="160"/>
        <v>38589</v>
      </c>
      <c r="B6097" s="66" t="s">
        <v>3971</v>
      </c>
      <c r="C6097" s="3">
        <v>7.1231249999999996E-2</v>
      </c>
      <c r="D6097" s="3">
        <v>0.14246249999999999</v>
      </c>
      <c r="E6097" s="3">
        <v>0.21369374999999999</v>
      </c>
      <c r="F6097" s="3">
        <v>0.28492499999999998</v>
      </c>
      <c r="G6097" s="3">
        <v>0.35615625000000001</v>
      </c>
      <c r="H6097" s="3">
        <v>0.42738749999999998</v>
      </c>
      <c r="I6097" s="3">
        <v>0.49861875</v>
      </c>
      <c r="J6097" s="3">
        <v>0.56984999999999997</v>
      </c>
      <c r="K6097" s="3">
        <v>0.64108124999999994</v>
      </c>
      <c r="L6097" s="3">
        <v>0.71231250000000002</v>
      </c>
    </row>
    <row r="6098" spans="1:12" ht="12.75">
      <c r="A6098" s="10">
        <f t="shared" si="160"/>
        <v>38590</v>
      </c>
      <c r="B6098" s="66" t="s">
        <v>4213</v>
      </c>
      <c r="C6098" s="3">
        <v>1.2375000000000001E-2</v>
      </c>
      <c r="D6098" s="3">
        <v>2.4750000000000001E-2</v>
      </c>
      <c r="E6098" s="3">
        <v>3.7125000000000005E-2</v>
      </c>
      <c r="F6098" s="3">
        <v>4.9500000000000002E-2</v>
      </c>
      <c r="G6098" s="3">
        <v>6.1874999999999999E-2</v>
      </c>
      <c r="H6098" s="3">
        <v>7.425000000000001E-2</v>
      </c>
      <c r="I6098" s="3">
        <v>8.6625000000000008E-2</v>
      </c>
      <c r="J6098" s="3">
        <v>9.9000000000000005E-2</v>
      </c>
      <c r="K6098" s="3">
        <v>0.111375</v>
      </c>
      <c r="L6098" s="3">
        <v>0.12375</v>
      </c>
    </row>
    <row r="6099" spans="1:12" ht="12.75">
      <c r="A6099" s="10">
        <f t="shared" si="160"/>
        <v>38591</v>
      </c>
      <c r="B6099" s="66" t="s">
        <v>4214</v>
      </c>
      <c r="C6099" s="3">
        <v>8.0062499999999995E-3</v>
      </c>
      <c r="D6099" s="3">
        <v>1.6012499999999999E-2</v>
      </c>
      <c r="E6099" s="3">
        <v>2.4018749999999998E-2</v>
      </c>
      <c r="F6099" s="3">
        <v>3.2024999999999998E-2</v>
      </c>
      <c r="G6099" s="3">
        <v>4.0031249999999997E-2</v>
      </c>
      <c r="H6099" s="3">
        <v>4.8037499999999997E-2</v>
      </c>
      <c r="I6099" s="3">
        <v>5.6043750000000003E-2</v>
      </c>
      <c r="J6099" s="3">
        <v>6.4049999999999996E-2</v>
      </c>
      <c r="K6099" s="3">
        <v>7.2056249999999988E-2</v>
      </c>
      <c r="L6099" s="3">
        <v>8.0062499999999995E-2</v>
      </c>
    </row>
    <row r="6100" spans="1:12" ht="12.75">
      <c r="A6100" s="10">
        <f t="shared" si="160"/>
        <v>38592</v>
      </c>
      <c r="B6100" s="66" t="s">
        <v>4215</v>
      </c>
      <c r="C6100" s="3">
        <v>7.4718749999999994E-3</v>
      </c>
      <c r="D6100" s="3">
        <v>1.4943749999999999E-2</v>
      </c>
      <c r="E6100" s="3">
        <v>2.2415625000000002E-2</v>
      </c>
      <c r="F6100" s="3">
        <v>2.9887499999999997E-2</v>
      </c>
      <c r="G6100" s="3">
        <v>3.7359375E-2</v>
      </c>
      <c r="H6100" s="3">
        <v>4.4831250000000003E-2</v>
      </c>
      <c r="I6100" s="3">
        <v>5.2303124999999992E-2</v>
      </c>
      <c r="J6100" s="3">
        <v>5.9774999999999995E-2</v>
      </c>
      <c r="K6100" s="3">
        <v>6.7246875000000012E-2</v>
      </c>
      <c r="L6100" s="3">
        <v>7.471875E-2</v>
      </c>
    </row>
    <row r="6101" spans="1:12" ht="12.75">
      <c r="A6101" s="92" t="s">
        <v>4216</v>
      </c>
      <c r="B6101" s="92"/>
      <c r="C6101" s="6">
        <f t="shared" ref="C6101:L6101" si="161">SUM(C5467:C6100)</f>
        <v>66.799038235294063</v>
      </c>
      <c r="D6101" s="6">
        <f t="shared" si="161"/>
        <v>133.59807647058815</v>
      </c>
      <c r="E6101" s="6">
        <f t="shared" si="161"/>
        <v>200.39711470588259</v>
      </c>
      <c r="F6101" s="6">
        <f t="shared" si="161"/>
        <v>267.19615294117631</v>
      </c>
      <c r="G6101" s="6">
        <f t="shared" si="161"/>
        <v>333.99519117647048</v>
      </c>
      <c r="H6101" s="6">
        <f t="shared" si="161"/>
        <v>400.79422941176506</v>
      </c>
      <c r="I6101" s="6">
        <f t="shared" si="161"/>
        <v>467.59326764705855</v>
      </c>
      <c r="J6101" s="6">
        <f t="shared" si="161"/>
        <v>534.39230588235262</v>
      </c>
      <c r="K6101" s="6">
        <f t="shared" si="161"/>
        <v>601.19134411764674</v>
      </c>
      <c r="L6101" s="6">
        <f t="shared" si="161"/>
        <v>667.99038235294108</v>
      </c>
    </row>
    <row r="6102" spans="1:12" ht="12.75">
      <c r="A6102" s="86" t="s">
        <v>4217</v>
      </c>
      <c r="B6102" s="86"/>
      <c r="C6102" s="86"/>
      <c r="D6102" s="86"/>
      <c r="E6102" s="86"/>
      <c r="F6102" s="86"/>
      <c r="G6102" s="86"/>
      <c r="H6102" s="86"/>
      <c r="I6102" s="86"/>
      <c r="J6102" s="86"/>
      <c r="K6102" s="86"/>
      <c r="L6102" s="86"/>
    </row>
    <row r="6103" spans="1:12" ht="25.5">
      <c r="A6103" s="1">
        <f>A6100+1</f>
        <v>38593</v>
      </c>
      <c r="B6103" s="78" t="s">
        <v>4218</v>
      </c>
      <c r="C6103" s="3">
        <v>4.4999999999999998E-2</v>
      </c>
      <c r="D6103" s="3">
        <v>0.09</v>
      </c>
      <c r="E6103" s="3">
        <v>0.13500000000000001</v>
      </c>
      <c r="F6103" s="3">
        <v>0.18</v>
      </c>
      <c r="G6103" s="3">
        <v>0.22499999999999998</v>
      </c>
      <c r="H6103" s="3">
        <v>0.27</v>
      </c>
      <c r="I6103" s="3">
        <v>0.315</v>
      </c>
      <c r="J6103" s="3">
        <v>0.36</v>
      </c>
      <c r="K6103" s="3">
        <v>0.40500000000000003</v>
      </c>
      <c r="L6103" s="3">
        <v>0.44999999999999996</v>
      </c>
    </row>
    <row r="6104" spans="1:12" ht="25.5">
      <c r="A6104" s="1">
        <f>A6103+1</f>
        <v>38594</v>
      </c>
      <c r="B6104" s="78" t="s">
        <v>4219</v>
      </c>
      <c r="C6104" s="3">
        <v>0.06</v>
      </c>
      <c r="D6104" s="3">
        <v>0.12</v>
      </c>
      <c r="E6104" s="3">
        <v>0.18</v>
      </c>
      <c r="F6104" s="3">
        <v>0.24</v>
      </c>
      <c r="G6104" s="3">
        <v>0.30000000000000004</v>
      </c>
      <c r="H6104" s="3">
        <v>0.36</v>
      </c>
      <c r="I6104" s="3">
        <v>0.42000000000000004</v>
      </c>
      <c r="J6104" s="3">
        <v>0.48</v>
      </c>
      <c r="K6104" s="3">
        <v>0.54</v>
      </c>
      <c r="L6104" s="3">
        <v>0.60000000000000009</v>
      </c>
    </row>
    <row r="6105" spans="1:12" ht="12.75">
      <c r="A6105" s="1">
        <f t="shared" ref="A6105:A6139" si="162">A6104+1</f>
        <v>38595</v>
      </c>
      <c r="B6105" s="78" t="s">
        <v>4220</v>
      </c>
      <c r="C6105" s="3">
        <v>4.4999999999999998E-2</v>
      </c>
      <c r="D6105" s="3">
        <v>0.09</v>
      </c>
      <c r="E6105" s="3">
        <v>0.13500000000000001</v>
      </c>
      <c r="F6105" s="3">
        <v>0.18</v>
      </c>
      <c r="G6105" s="3">
        <v>0.22499999999999998</v>
      </c>
      <c r="H6105" s="3">
        <v>0.27</v>
      </c>
      <c r="I6105" s="3">
        <v>0.315</v>
      </c>
      <c r="J6105" s="3">
        <v>0.36</v>
      </c>
      <c r="K6105" s="3">
        <v>0.40500000000000003</v>
      </c>
      <c r="L6105" s="3">
        <v>0.44999999999999996</v>
      </c>
    </row>
    <row r="6106" spans="1:12" ht="12.75">
      <c r="A6106" s="1">
        <f t="shared" si="162"/>
        <v>38596</v>
      </c>
      <c r="B6106" s="78" t="s">
        <v>4221</v>
      </c>
      <c r="C6106" s="3">
        <v>0.1875</v>
      </c>
      <c r="D6106" s="3">
        <v>0.375</v>
      </c>
      <c r="E6106" s="3">
        <v>0.5625</v>
      </c>
      <c r="F6106" s="3">
        <v>0.75</v>
      </c>
      <c r="G6106" s="3">
        <v>0.9375</v>
      </c>
      <c r="H6106" s="3">
        <v>1.125</v>
      </c>
      <c r="I6106" s="3">
        <v>1.3125</v>
      </c>
      <c r="J6106" s="3">
        <v>1.5</v>
      </c>
      <c r="K6106" s="3">
        <v>1.6875</v>
      </c>
      <c r="L6106" s="3">
        <v>1.875</v>
      </c>
    </row>
    <row r="6107" spans="1:12" ht="25.5">
      <c r="A6107" s="1">
        <f t="shared" si="162"/>
        <v>38597</v>
      </c>
      <c r="B6107" s="78" t="s">
        <v>4222</v>
      </c>
      <c r="C6107" s="3">
        <v>4.4999999999999998E-2</v>
      </c>
      <c r="D6107" s="3">
        <v>0.09</v>
      </c>
      <c r="E6107" s="3">
        <v>0.13500000000000001</v>
      </c>
      <c r="F6107" s="3">
        <v>0.18</v>
      </c>
      <c r="G6107" s="3">
        <v>0.22499999999999998</v>
      </c>
      <c r="H6107" s="3">
        <v>0.27</v>
      </c>
      <c r="I6107" s="3">
        <v>0.315</v>
      </c>
      <c r="J6107" s="3">
        <v>0.36</v>
      </c>
      <c r="K6107" s="3">
        <v>0.40500000000000003</v>
      </c>
      <c r="L6107" s="3">
        <v>0.44999999999999996</v>
      </c>
    </row>
    <row r="6108" spans="1:12" ht="12.75">
      <c r="A6108" s="1">
        <f t="shared" si="162"/>
        <v>38598</v>
      </c>
      <c r="B6108" s="78" t="s">
        <v>4223</v>
      </c>
      <c r="C6108" s="3">
        <v>4.4999999999999998E-2</v>
      </c>
      <c r="D6108" s="3">
        <v>0.09</v>
      </c>
      <c r="E6108" s="3">
        <v>0.13500000000000001</v>
      </c>
      <c r="F6108" s="3">
        <v>0.18</v>
      </c>
      <c r="G6108" s="3">
        <v>0.22499999999999998</v>
      </c>
      <c r="H6108" s="3">
        <v>0.27</v>
      </c>
      <c r="I6108" s="3">
        <v>0.315</v>
      </c>
      <c r="J6108" s="3">
        <v>0.36</v>
      </c>
      <c r="K6108" s="3">
        <v>0.40500000000000003</v>
      </c>
      <c r="L6108" s="3">
        <v>0.44999999999999996</v>
      </c>
    </row>
    <row r="6109" spans="1:12" ht="12.75">
      <c r="A6109" s="1">
        <f t="shared" si="162"/>
        <v>38599</v>
      </c>
      <c r="B6109" s="78" t="s">
        <v>4224</v>
      </c>
      <c r="C6109" s="3">
        <v>0.1245</v>
      </c>
      <c r="D6109" s="3">
        <v>0.249</v>
      </c>
      <c r="E6109" s="3">
        <v>0.3735</v>
      </c>
      <c r="F6109" s="3">
        <v>0.498</v>
      </c>
      <c r="G6109" s="3">
        <v>0.62249999999999994</v>
      </c>
      <c r="H6109" s="3">
        <v>0.747</v>
      </c>
      <c r="I6109" s="3">
        <v>0.87149999999999994</v>
      </c>
      <c r="J6109" s="3">
        <v>0.996</v>
      </c>
      <c r="K6109" s="3">
        <v>1.1205000000000001</v>
      </c>
      <c r="L6109" s="3">
        <v>1.2449999999999999</v>
      </c>
    </row>
    <row r="6110" spans="1:12" ht="12.75">
      <c r="A6110" s="1">
        <f t="shared" si="162"/>
        <v>38600</v>
      </c>
      <c r="B6110" s="78" t="s">
        <v>4225</v>
      </c>
      <c r="C6110" s="3">
        <v>0.18</v>
      </c>
      <c r="D6110" s="3">
        <v>0.36</v>
      </c>
      <c r="E6110" s="3">
        <v>0.54</v>
      </c>
      <c r="F6110" s="3">
        <v>0.72</v>
      </c>
      <c r="G6110" s="3">
        <v>0.89999999999999991</v>
      </c>
      <c r="H6110" s="3">
        <v>1.08</v>
      </c>
      <c r="I6110" s="3">
        <v>1.26</v>
      </c>
      <c r="J6110" s="3">
        <v>1.44</v>
      </c>
      <c r="K6110" s="3">
        <v>1.62</v>
      </c>
      <c r="L6110" s="3">
        <v>1.7999999999999998</v>
      </c>
    </row>
    <row r="6111" spans="1:12" ht="12.75">
      <c r="A6111" s="1">
        <f t="shared" si="162"/>
        <v>38601</v>
      </c>
      <c r="B6111" s="78" t="s">
        <v>4226</v>
      </c>
      <c r="C6111" s="3">
        <v>0.16500000000000001</v>
      </c>
      <c r="D6111" s="3">
        <v>0.33</v>
      </c>
      <c r="E6111" s="3">
        <v>0.495</v>
      </c>
      <c r="F6111" s="3">
        <v>0.66</v>
      </c>
      <c r="G6111" s="3">
        <v>0.82500000000000007</v>
      </c>
      <c r="H6111" s="3">
        <v>0.99</v>
      </c>
      <c r="I6111" s="3">
        <v>1.155</v>
      </c>
      <c r="J6111" s="3">
        <v>1.32</v>
      </c>
      <c r="K6111" s="3">
        <v>1.4849999999999999</v>
      </c>
      <c r="L6111" s="3">
        <v>1.6500000000000001</v>
      </c>
    </row>
    <row r="6112" spans="1:12" ht="12.75">
      <c r="A6112" s="1">
        <f t="shared" si="162"/>
        <v>38602</v>
      </c>
      <c r="B6112" s="78" t="s">
        <v>4227</v>
      </c>
      <c r="C6112" s="3">
        <v>0.19500000000000001</v>
      </c>
      <c r="D6112" s="3">
        <v>0.39</v>
      </c>
      <c r="E6112" s="3">
        <v>0.58499999999999996</v>
      </c>
      <c r="F6112" s="3">
        <v>0.78</v>
      </c>
      <c r="G6112" s="3">
        <v>0.97500000000000009</v>
      </c>
      <c r="H6112" s="3">
        <v>1.17</v>
      </c>
      <c r="I6112" s="3">
        <v>1.365</v>
      </c>
      <c r="J6112" s="3">
        <v>1.56</v>
      </c>
      <c r="K6112" s="3">
        <v>1.7549999999999999</v>
      </c>
      <c r="L6112" s="3">
        <v>1.9500000000000002</v>
      </c>
    </row>
    <row r="6113" spans="1:12" ht="12.75">
      <c r="A6113" s="1">
        <f t="shared" si="162"/>
        <v>38603</v>
      </c>
      <c r="B6113" s="78" t="s">
        <v>2686</v>
      </c>
      <c r="C6113" s="3">
        <v>6.4500000000000002E-2</v>
      </c>
      <c r="D6113" s="3">
        <v>0.129</v>
      </c>
      <c r="E6113" s="3">
        <v>0.19350000000000001</v>
      </c>
      <c r="F6113" s="3">
        <v>0.25800000000000001</v>
      </c>
      <c r="G6113" s="3">
        <v>0.32250000000000001</v>
      </c>
      <c r="H6113" s="3">
        <v>0.38700000000000001</v>
      </c>
      <c r="I6113" s="3">
        <v>0.45150000000000001</v>
      </c>
      <c r="J6113" s="3">
        <v>0.51600000000000001</v>
      </c>
      <c r="K6113" s="3">
        <v>0.58050000000000002</v>
      </c>
      <c r="L6113" s="3">
        <v>0.64500000000000002</v>
      </c>
    </row>
    <row r="6114" spans="1:12" ht="12.75">
      <c r="A6114" s="1">
        <f t="shared" si="162"/>
        <v>38604</v>
      </c>
      <c r="B6114" s="78" t="s">
        <v>4228</v>
      </c>
      <c r="C6114" s="3">
        <v>0.09</v>
      </c>
      <c r="D6114" s="3">
        <v>0.18</v>
      </c>
      <c r="E6114" s="3">
        <v>0.27</v>
      </c>
      <c r="F6114" s="3">
        <v>0.36</v>
      </c>
      <c r="G6114" s="3">
        <v>0.44999999999999996</v>
      </c>
      <c r="H6114" s="3">
        <v>0.54</v>
      </c>
      <c r="I6114" s="3">
        <v>0.63</v>
      </c>
      <c r="J6114" s="3">
        <v>0.72</v>
      </c>
      <c r="K6114" s="3">
        <v>0.81</v>
      </c>
      <c r="L6114" s="3">
        <v>0.89999999999999991</v>
      </c>
    </row>
    <row r="6115" spans="1:12" ht="12.75">
      <c r="A6115" s="1">
        <f t="shared" si="162"/>
        <v>38605</v>
      </c>
      <c r="B6115" s="78" t="s">
        <v>4229</v>
      </c>
      <c r="C6115" s="3">
        <v>0.24</v>
      </c>
      <c r="D6115" s="3">
        <v>0.48</v>
      </c>
      <c r="E6115" s="3">
        <v>0.72</v>
      </c>
      <c r="F6115" s="3">
        <v>0.96</v>
      </c>
      <c r="G6115" s="3">
        <v>1.2000000000000002</v>
      </c>
      <c r="H6115" s="3">
        <v>1.44</v>
      </c>
      <c r="I6115" s="3">
        <v>1.6800000000000002</v>
      </c>
      <c r="J6115" s="3">
        <v>1.92</v>
      </c>
      <c r="K6115" s="3">
        <v>2.16</v>
      </c>
      <c r="L6115" s="3">
        <v>2.4000000000000004</v>
      </c>
    </row>
    <row r="6116" spans="1:12" ht="12.75">
      <c r="A6116" s="1">
        <f t="shared" si="162"/>
        <v>38606</v>
      </c>
      <c r="B6116" s="78" t="s">
        <v>4230</v>
      </c>
      <c r="C6116" s="3">
        <v>0.44999999999999996</v>
      </c>
      <c r="D6116" s="3">
        <v>0.89999999999999991</v>
      </c>
      <c r="E6116" s="3">
        <v>1.35</v>
      </c>
      <c r="F6116" s="3">
        <v>1.7999999999999998</v>
      </c>
      <c r="G6116" s="3">
        <v>2.25</v>
      </c>
      <c r="H6116" s="3">
        <v>2.7</v>
      </c>
      <c r="I6116" s="3">
        <v>3.1500000000000004</v>
      </c>
      <c r="J6116" s="3">
        <v>3.5999999999999996</v>
      </c>
      <c r="K6116" s="3">
        <v>4.0500000000000007</v>
      </c>
      <c r="L6116" s="3">
        <v>4.5</v>
      </c>
    </row>
    <row r="6117" spans="1:12" ht="12.75">
      <c r="A6117" s="1">
        <f t="shared" si="162"/>
        <v>38607</v>
      </c>
      <c r="B6117" s="78" t="s">
        <v>4231</v>
      </c>
      <c r="C6117" s="3">
        <v>8.2500000000000004E-2</v>
      </c>
      <c r="D6117" s="3">
        <v>0.16500000000000001</v>
      </c>
      <c r="E6117" s="3">
        <v>0.2475</v>
      </c>
      <c r="F6117" s="3">
        <v>0.33</v>
      </c>
      <c r="G6117" s="3">
        <v>0.41250000000000003</v>
      </c>
      <c r="H6117" s="3">
        <v>0.495</v>
      </c>
      <c r="I6117" s="3">
        <v>0.57750000000000001</v>
      </c>
      <c r="J6117" s="3">
        <v>0.66</v>
      </c>
      <c r="K6117" s="3">
        <v>0.74249999999999994</v>
      </c>
      <c r="L6117" s="3">
        <v>0.82500000000000007</v>
      </c>
    </row>
    <row r="6118" spans="1:12" ht="12.75">
      <c r="A6118" s="1">
        <f t="shared" si="162"/>
        <v>38608</v>
      </c>
      <c r="B6118" s="78" t="s">
        <v>4232</v>
      </c>
      <c r="C6118" s="3">
        <v>6.3E-2</v>
      </c>
      <c r="D6118" s="3">
        <v>0.126</v>
      </c>
      <c r="E6118" s="3">
        <v>0.189</v>
      </c>
      <c r="F6118" s="3">
        <v>0.252</v>
      </c>
      <c r="G6118" s="3">
        <v>0.315</v>
      </c>
      <c r="H6118" s="3">
        <v>0.378</v>
      </c>
      <c r="I6118" s="3">
        <v>0.44099999999999995</v>
      </c>
      <c r="J6118" s="3">
        <v>0.504</v>
      </c>
      <c r="K6118" s="3">
        <v>0.56699999999999995</v>
      </c>
      <c r="L6118" s="3">
        <v>0.63</v>
      </c>
    </row>
    <row r="6119" spans="1:12" ht="12.75">
      <c r="A6119" s="1">
        <f t="shared" si="162"/>
        <v>38609</v>
      </c>
      <c r="B6119" s="78" t="s">
        <v>4233</v>
      </c>
      <c r="C6119" s="3">
        <v>0.315</v>
      </c>
      <c r="D6119" s="3">
        <v>0.63</v>
      </c>
      <c r="E6119" s="3">
        <v>0.94500000000000006</v>
      </c>
      <c r="F6119" s="3">
        <v>1.26</v>
      </c>
      <c r="G6119" s="3">
        <v>1.5750000000000002</v>
      </c>
      <c r="H6119" s="3">
        <v>1.8900000000000001</v>
      </c>
      <c r="I6119" s="3">
        <v>2.2050000000000001</v>
      </c>
      <c r="J6119" s="3">
        <v>2.52</v>
      </c>
      <c r="K6119" s="3">
        <v>2.835</v>
      </c>
      <c r="L6119" s="3">
        <v>3.1500000000000004</v>
      </c>
    </row>
    <row r="6120" spans="1:12" ht="12.75">
      <c r="A6120" s="1">
        <f t="shared" si="162"/>
        <v>38610</v>
      </c>
      <c r="B6120" s="78" t="s">
        <v>4233</v>
      </c>
      <c r="C6120" s="3">
        <v>0.315</v>
      </c>
      <c r="D6120" s="3">
        <v>0.63</v>
      </c>
      <c r="E6120" s="3">
        <v>0.94500000000000006</v>
      </c>
      <c r="F6120" s="3">
        <v>1.26</v>
      </c>
      <c r="G6120" s="3">
        <v>1.5750000000000002</v>
      </c>
      <c r="H6120" s="3">
        <v>1.8900000000000001</v>
      </c>
      <c r="I6120" s="3">
        <v>2.2050000000000001</v>
      </c>
      <c r="J6120" s="3">
        <v>2.52</v>
      </c>
      <c r="K6120" s="3">
        <v>2.835</v>
      </c>
      <c r="L6120" s="3">
        <v>3.1500000000000004</v>
      </c>
    </row>
    <row r="6121" spans="1:12" ht="12.75">
      <c r="A6121" s="1">
        <f t="shared" si="162"/>
        <v>38611</v>
      </c>
      <c r="B6121" s="78" t="s">
        <v>4234</v>
      </c>
      <c r="C6121" s="3">
        <v>0.19500000000000001</v>
      </c>
      <c r="D6121" s="3">
        <v>0.39</v>
      </c>
      <c r="E6121" s="3">
        <v>0.58499999999999996</v>
      </c>
      <c r="F6121" s="3">
        <v>0.78</v>
      </c>
      <c r="G6121" s="3">
        <v>0.97500000000000009</v>
      </c>
      <c r="H6121" s="3">
        <v>1.17</v>
      </c>
      <c r="I6121" s="3">
        <v>1.365</v>
      </c>
      <c r="J6121" s="3">
        <v>1.56</v>
      </c>
      <c r="K6121" s="3">
        <v>1.7549999999999999</v>
      </c>
      <c r="L6121" s="3">
        <v>1.9500000000000002</v>
      </c>
    </row>
    <row r="6122" spans="1:12" ht="12.75">
      <c r="A6122" s="1">
        <f t="shared" si="162"/>
        <v>38612</v>
      </c>
      <c r="B6122" s="78" t="s">
        <v>4235</v>
      </c>
      <c r="C6122" s="3">
        <v>0.22499999999999998</v>
      </c>
      <c r="D6122" s="3">
        <v>0.44999999999999996</v>
      </c>
      <c r="E6122" s="3">
        <v>0.67500000000000004</v>
      </c>
      <c r="F6122" s="3">
        <v>0.89999999999999991</v>
      </c>
      <c r="G6122" s="3">
        <v>1.125</v>
      </c>
      <c r="H6122" s="3">
        <v>1.35</v>
      </c>
      <c r="I6122" s="3">
        <v>1.5750000000000002</v>
      </c>
      <c r="J6122" s="3">
        <v>1.7999999999999998</v>
      </c>
      <c r="K6122" s="3">
        <v>2.0250000000000004</v>
      </c>
      <c r="L6122" s="3">
        <v>2.25</v>
      </c>
    </row>
    <row r="6123" spans="1:12" ht="12.75">
      <c r="A6123" s="1">
        <f t="shared" si="162"/>
        <v>38613</v>
      </c>
      <c r="B6123" s="78" t="s">
        <v>4236</v>
      </c>
      <c r="C6123" s="3">
        <v>0.16500000000000001</v>
      </c>
      <c r="D6123" s="3">
        <v>0.33</v>
      </c>
      <c r="E6123" s="3">
        <v>0.495</v>
      </c>
      <c r="F6123" s="3">
        <v>0.66</v>
      </c>
      <c r="G6123" s="3">
        <v>0.82500000000000007</v>
      </c>
      <c r="H6123" s="3">
        <v>0.99</v>
      </c>
      <c r="I6123" s="3">
        <v>1.155</v>
      </c>
      <c r="J6123" s="3">
        <v>1.32</v>
      </c>
      <c r="K6123" s="3">
        <v>1.4849999999999999</v>
      </c>
      <c r="L6123" s="3">
        <v>1.6500000000000001</v>
      </c>
    </row>
    <row r="6124" spans="1:12" ht="12.75">
      <c r="A6124" s="1">
        <f t="shared" si="162"/>
        <v>38614</v>
      </c>
      <c r="B6124" s="78" t="s">
        <v>4237</v>
      </c>
      <c r="C6124" s="3">
        <v>1.4999999999999999E-2</v>
      </c>
      <c r="D6124" s="3">
        <v>0.03</v>
      </c>
      <c r="E6124" s="3">
        <v>4.4999999999999998E-2</v>
      </c>
      <c r="F6124" s="3">
        <v>0.06</v>
      </c>
      <c r="G6124" s="3">
        <v>7.5000000000000011E-2</v>
      </c>
      <c r="H6124" s="3">
        <v>0.09</v>
      </c>
      <c r="I6124" s="3">
        <v>0.10500000000000001</v>
      </c>
      <c r="J6124" s="3">
        <v>0.12</v>
      </c>
      <c r="K6124" s="3">
        <v>0.13500000000000001</v>
      </c>
      <c r="L6124" s="3">
        <v>0.15000000000000002</v>
      </c>
    </row>
    <row r="6125" spans="1:12" ht="12.75">
      <c r="A6125" s="1">
        <f t="shared" si="162"/>
        <v>38615</v>
      </c>
      <c r="B6125" s="78" t="s">
        <v>4223</v>
      </c>
      <c r="C6125" s="3">
        <v>4.4999999999999998E-2</v>
      </c>
      <c r="D6125" s="3">
        <v>0.09</v>
      </c>
      <c r="E6125" s="3">
        <v>0.13500000000000001</v>
      </c>
      <c r="F6125" s="3">
        <v>0.18</v>
      </c>
      <c r="G6125" s="3">
        <v>0.22499999999999998</v>
      </c>
      <c r="H6125" s="3">
        <v>0.27</v>
      </c>
      <c r="I6125" s="3">
        <v>0.315</v>
      </c>
      <c r="J6125" s="3">
        <v>0.36</v>
      </c>
      <c r="K6125" s="3">
        <v>0.40500000000000003</v>
      </c>
      <c r="L6125" s="3">
        <v>0.44999999999999996</v>
      </c>
    </row>
    <row r="6126" spans="1:12" ht="12.75">
      <c r="A6126" s="1">
        <f t="shared" si="162"/>
        <v>38616</v>
      </c>
      <c r="B6126" s="78" t="s">
        <v>4238</v>
      </c>
      <c r="C6126" s="3">
        <v>0.09</v>
      </c>
      <c r="D6126" s="3">
        <v>0.18</v>
      </c>
      <c r="E6126" s="3">
        <v>0.27</v>
      </c>
      <c r="F6126" s="3">
        <v>0.36</v>
      </c>
      <c r="G6126" s="3">
        <v>0.44999999999999996</v>
      </c>
      <c r="H6126" s="3">
        <v>0.54</v>
      </c>
      <c r="I6126" s="3">
        <v>0.63</v>
      </c>
      <c r="J6126" s="3">
        <v>0.72</v>
      </c>
      <c r="K6126" s="3">
        <v>0.81</v>
      </c>
      <c r="L6126" s="3">
        <v>0.89999999999999991</v>
      </c>
    </row>
    <row r="6127" spans="1:12" ht="12.75">
      <c r="A6127" s="1">
        <f t="shared" si="162"/>
        <v>38617</v>
      </c>
      <c r="B6127" s="78" t="s">
        <v>4239</v>
      </c>
      <c r="C6127" s="3">
        <v>0.06</v>
      </c>
      <c r="D6127" s="3">
        <v>0.12</v>
      </c>
      <c r="E6127" s="3">
        <v>0.18</v>
      </c>
      <c r="F6127" s="3">
        <v>0.24</v>
      </c>
      <c r="G6127" s="3">
        <v>0.30000000000000004</v>
      </c>
      <c r="H6127" s="3">
        <v>0.36</v>
      </c>
      <c r="I6127" s="3">
        <v>0.42000000000000004</v>
      </c>
      <c r="J6127" s="3">
        <v>0.48</v>
      </c>
      <c r="K6127" s="3">
        <v>0.54</v>
      </c>
      <c r="L6127" s="3">
        <v>0.60000000000000009</v>
      </c>
    </row>
    <row r="6128" spans="1:12" ht="12.75">
      <c r="A6128" s="1">
        <f t="shared" si="162"/>
        <v>38618</v>
      </c>
      <c r="B6128" s="78" t="s">
        <v>4240</v>
      </c>
      <c r="C6128" s="3">
        <v>0.13800000000000001</v>
      </c>
      <c r="D6128" s="3">
        <v>0.27600000000000002</v>
      </c>
      <c r="E6128" s="3">
        <v>0.41400000000000003</v>
      </c>
      <c r="F6128" s="3">
        <v>0.55200000000000005</v>
      </c>
      <c r="G6128" s="3">
        <v>0.69000000000000006</v>
      </c>
      <c r="H6128" s="3">
        <v>0.82800000000000007</v>
      </c>
      <c r="I6128" s="3">
        <v>0.96599999999999997</v>
      </c>
      <c r="J6128" s="3">
        <v>1.1040000000000001</v>
      </c>
      <c r="K6128" s="3">
        <v>1.242</v>
      </c>
      <c r="L6128" s="3">
        <v>1.3800000000000001</v>
      </c>
    </row>
    <row r="6129" spans="1:12" ht="12.75">
      <c r="A6129" s="1">
        <f t="shared" si="162"/>
        <v>38619</v>
      </c>
      <c r="B6129" s="78" t="s">
        <v>4241</v>
      </c>
      <c r="C6129" s="3">
        <v>0.34500000000000003</v>
      </c>
      <c r="D6129" s="3">
        <v>0.69000000000000006</v>
      </c>
      <c r="E6129" s="3">
        <v>1.0349999999999999</v>
      </c>
      <c r="F6129" s="3">
        <v>1.3800000000000001</v>
      </c>
      <c r="G6129" s="3">
        <v>1.7249999999999999</v>
      </c>
      <c r="H6129" s="3">
        <v>2.0699999999999998</v>
      </c>
      <c r="I6129" s="3">
        <v>2.415</v>
      </c>
      <c r="J6129" s="3">
        <v>2.7600000000000002</v>
      </c>
      <c r="K6129" s="3">
        <v>3.1049999999999995</v>
      </c>
      <c r="L6129" s="3">
        <v>3.4499999999999997</v>
      </c>
    </row>
    <row r="6130" spans="1:12" ht="12.75">
      <c r="A6130" s="1">
        <f t="shared" si="162"/>
        <v>38620</v>
      </c>
      <c r="B6130" s="78" t="s">
        <v>4242</v>
      </c>
      <c r="C6130" s="3">
        <v>0.19500000000000001</v>
      </c>
      <c r="D6130" s="3">
        <v>0.39</v>
      </c>
      <c r="E6130" s="3">
        <v>0.58499999999999996</v>
      </c>
      <c r="F6130" s="3">
        <v>0.78</v>
      </c>
      <c r="G6130" s="3">
        <v>0.97500000000000009</v>
      </c>
      <c r="H6130" s="3">
        <v>1.17</v>
      </c>
      <c r="I6130" s="3">
        <v>1.365</v>
      </c>
      <c r="J6130" s="3">
        <v>1.56</v>
      </c>
      <c r="K6130" s="3">
        <v>1.7549999999999999</v>
      </c>
      <c r="L6130" s="3">
        <v>1.9500000000000002</v>
      </c>
    </row>
    <row r="6131" spans="1:12" ht="12.75">
      <c r="A6131" s="1">
        <f t="shared" si="162"/>
        <v>38621</v>
      </c>
      <c r="B6131" s="78" t="s">
        <v>4243</v>
      </c>
      <c r="C6131" s="3">
        <v>0.27</v>
      </c>
      <c r="D6131" s="3">
        <v>0.54</v>
      </c>
      <c r="E6131" s="3">
        <v>0.81</v>
      </c>
      <c r="F6131" s="3">
        <v>1.08</v>
      </c>
      <c r="G6131" s="3">
        <v>1.35</v>
      </c>
      <c r="H6131" s="3">
        <v>1.62</v>
      </c>
      <c r="I6131" s="3">
        <v>1.8900000000000001</v>
      </c>
      <c r="J6131" s="3">
        <v>2.16</v>
      </c>
      <c r="K6131" s="3">
        <v>2.4300000000000002</v>
      </c>
      <c r="L6131" s="3">
        <v>2.7</v>
      </c>
    </row>
    <row r="6132" spans="1:12" ht="12.75">
      <c r="A6132" s="1">
        <f t="shared" si="162"/>
        <v>38622</v>
      </c>
      <c r="B6132" s="78" t="s">
        <v>4244</v>
      </c>
      <c r="C6132" s="3">
        <v>4.4999999999999998E-2</v>
      </c>
      <c r="D6132" s="3">
        <v>0.09</v>
      </c>
      <c r="E6132" s="3">
        <v>0.13500000000000001</v>
      </c>
      <c r="F6132" s="3">
        <v>0.18</v>
      </c>
      <c r="G6132" s="3">
        <v>0.22499999999999998</v>
      </c>
      <c r="H6132" s="3">
        <v>0.27</v>
      </c>
      <c r="I6132" s="3">
        <v>0.315</v>
      </c>
      <c r="J6132" s="3">
        <v>0.36</v>
      </c>
      <c r="K6132" s="3">
        <v>0.40500000000000003</v>
      </c>
      <c r="L6132" s="3">
        <v>0.44999999999999996</v>
      </c>
    </row>
    <row r="6133" spans="1:12" ht="12.75">
      <c r="A6133" s="1">
        <f t="shared" si="162"/>
        <v>38623</v>
      </c>
      <c r="B6133" s="78" t="s">
        <v>4245</v>
      </c>
      <c r="C6133" s="3">
        <v>0.15000000000000002</v>
      </c>
      <c r="D6133" s="3">
        <v>0.30000000000000004</v>
      </c>
      <c r="E6133" s="3">
        <v>0.44999999999999996</v>
      </c>
      <c r="F6133" s="3">
        <v>0.60000000000000009</v>
      </c>
      <c r="G6133" s="3">
        <v>0.75</v>
      </c>
      <c r="H6133" s="3">
        <v>0.89999999999999991</v>
      </c>
      <c r="I6133" s="3">
        <v>1.0499999999999998</v>
      </c>
      <c r="J6133" s="3">
        <v>1.2000000000000002</v>
      </c>
      <c r="K6133" s="3">
        <v>1.35</v>
      </c>
      <c r="L6133" s="3">
        <v>1.5</v>
      </c>
    </row>
    <row r="6134" spans="1:12" ht="12.75">
      <c r="A6134" s="1">
        <f t="shared" si="162"/>
        <v>38624</v>
      </c>
      <c r="B6134" s="78" t="s">
        <v>4246</v>
      </c>
      <c r="C6134" s="3">
        <v>4.4999999999999998E-2</v>
      </c>
      <c r="D6134" s="3">
        <v>0.09</v>
      </c>
      <c r="E6134" s="3">
        <v>0.13500000000000001</v>
      </c>
      <c r="F6134" s="3">
        <v>0.18</v>
      </c>
      <c r="G6134" s="3">
        <v>0.22499999999999998</v>
      </c>
      <c r="H6134" s="3">
        <v>0.27</v>
      </c>
      <c r="I6134" s="3">
        <v>0.315</v>
      </c>
      <c r="J6134" s="3">
        <v>0.36</v>
      </c>
      <c r="K6134" s="3">
        <v>0.40500000000000003</v>
      </c>
      <c r="L6134" s="3">
        <v>0.44999999999999996</v>
      </c>
    </row>
    <row r="6135" spans="1:12" ht="12.75">
      <c r="A6135" s="1">
        <f t="shared" si="162"/>
        <v>38625</v>
      </c>
      <c r="B6135" s="78" t="s">
        <v>4229</v>
      </c>
      <c r="C6135" s="3">
        <v>0.16500000000000001</v>
      </c>
      <c r="D6135" s="3">
        <v>0.33</v>
      </c>
      <c r="E6135" s="3">
        <v>0.495</v>
      </c>
      <c r="F6135" s="3">
        <v>0.66</v>
      </c>
      <c r="G6135" s="3">
        <v>0.82500000000000007</v>
      </c>
      <c r="H6135" s="3">
        <v>0.99</v>
      </c>
      <c r="I6135" s="3">
        <v>1.155</v>
      </c>
      <c r="J6135" s="3">
        <v>1.32</v>
      </c>
      <c r="K6135" s="3">
        <v>1.4849999999999999</v>
      </c>
      <c r="L6135" s="3">
        <v>1.6500000000000001</v>
      </c>
    </row>
    <row r="6136" spans="1:12" ht="12.75">
      <c r="A6136" s="1">
        <f t="shared" si="162"/>
        <v>38626</v>
      </c>
      <c r="B6136" s="78" t="s">
        <v>4233</v>
      </c>
      <c r="C6136" s="3">
        <v>0.64500000000000002</v>
      </c>
      <c r="D6136" s="3">
        <v>1.29</v>
      </c>
      <c r="E6136" s="3">
        <v>1.9350000000000001</v>
      </c>
      <c r="F6136" s="3">
        <v>2.58</v>
      </c>
      <c r="G6136" s="3">
        <v>3.2249999999999996</v>
      </c>
      <c r="H6136" s="3">
        <v>3.87</v>
      </c>
      <c r="I6136" s="3">
        <v>4.5149999999999997</v>
      </c>
      <c r="J6136" s="3">
        <v>5.16</v>
      </c>
      <c r="K6136" s="3">
        <v>5.8049999999999997</v>
      </c>
      <c r="L6136" s="3">
        <v>6.4499999999999993</v>
      </c>
    </row>
    <row r="6137" spans="1:12" ht="12.75">
      <c r="A6137" s="1">
        <f t="shared" si="162"/>
        <v>38627</v>
      </c>
      <c r="B6137" s="78" t="s">
        <v>4247</v>
      </c>
      <c r="C6137" s="3">
        <v>9.3000000000000007</v>
      </c>
      <c r="D6137" s="3">
        <v>18.600000000000001</v>
      </c>
      <c r="E6137" s="3">
        <v>27.900000000000002</v>
      </c>
      <c r="F6137" s="3">
        <v>37.200000000000003</v>
      </c>
      <c r="G6137" s="3">
        <v>46.5</v>
      </c>
      <c r="H6137" s="3">
        <v>55.800000000000004</v>
      </c>
      <c r="I6137" s="3">
        <v>65.099999999999994</v>
      </c>
      <c r="J6137" s="3">
        <v>74.400000000000006</v>
      </c>
      <c r="K6137" s="3">
        <v>83.699999999999989</v>
      </c>
      <c r="L6137" s="3">
        <v>93</v>
      </c>
    </row>
    <row r="6138" spans="1:12" ht="25.5">
      <c r="A6138" s="1">
        <f t="shared" si="162"/>
        <v>38628</v>
      </c>
      <c r="B6138" s="78" t="s">
        <v>4248</v>
      </c>
      <c r="C6138" s="3">
        <v>0.12</v>
      </c>
      <c r="D6138" s="3">
        <v>0.24</v>
      </c>
      <c r="E6138" s="3">
        <v>0.36</v>
      </c>
      <c r="F6138" s="3">
        <v>0.48</v>
      </c>
      <c r="G6138" s="3">
        <v>0.60000000000000009</v>
      </c>
      <c r="H6138" s="3">
        <v>0.72</v>
      </c>
      <c r="I6138" s="3">
        <v>0.84000000000000008</v>
      </c>
      <c r="J6138" s="3">
        <v>0.96</v>
      </c>
      <c r="K6138" s="3">
        <v>1.08</v>
      </c>
      <c r="L6138" s="3">
        <v>1.2000000000000002</v>
      </c>
    </row>
    <row r="6139" spans="1:12" ht="12.75">
      <c r="A6139" s="1">
        <f t="shared" si="162"/>
        <v>38629</v>
      </c>
      <c r="B6139" s="78" t="s">
        <v>4249</v>
      </c>
      <c r="C6139" s="3">
        <v>0.12</v>
      </c>
      <c r="D6139" s="3">
        <v>0.24</v>
      </c>
      <c r="E6139" s="3">
        <v>0.36</v>
      </c>
      <c r="F6139" s="3">
        <v>0.48</v>
      </c>
      <c r="G6139" s="3">
        <v>0.60000000000000009</v>
      </c>
      <c r="H6139" s="3">
        <v>0.72</v>
      </c>
      <c r="I6139" s="3">
        <v>0.84000000000000008</v>
      </c>
      <c r="J6139" s="3">
        <v>0.96</v>
      </c>
      <c r="K6139" s="3">
        <v>1.08</v>
      </c>
      <c r="L6139" s="3">
        <v>1.2000000000000002</v>
      </c>
    </row>
    <row r="6140" spans="1:12" ht="12.75">
      <c r="A6140" s="92" t="s">
        <v>4250</v>
      </c>
      <c r="B6140" s="92"/>
      <c r="C6140" s="6">
        <f>SUM(C6103:C6139)</f>
        <v>15.045</v>
      </c>
      <c r="D6140" s="6">
        <f t="shared" ref="D6140:L6140" si="163">SUM(D6103:D6139)</f>
        <v>30.09</v>
      </c>
      <c r="E6140" s="6">
        <f t="shared" si="163"/>
        <v>45.134999999999998</v>
      </c>
      <c r="F6140" s="6">
        <f t="shared" si="163"/>
        <v>60.18</v>
      </c>
      <c r="G6140" s="6">
        <f t="shared" si="163"/>
        <v>75.224999999999994</v>
      </c>
      <c r="H6140" s="6">
        <f t="shared" si="163"/>
        <v>90.27</v>
      </c>
      <c r="I6140" s="6">
        <f t="shared" si="163"/>
        <v>105.315</v>
      </c>
      <c r="J6140" s="6">
        <f t="shared" si="163"/>
        <v>120.36</v>
      </c>
      <c r="K6140" s="6">
        <f t="shared" si="163"/>
        <v>135.40500000000003</v>
      </c>
      <c r="L6140" s="6">
        <f t="shared" si="163"/>
        <v>150.44999999999999</v>
      </c>
    </row>
    <row r="6141" spans="1:12" ht="12.75">
      <c r="A6141" s="86" t="s">
        <v>4251</v>
      </c>
      <c r="B6141" s="86"/>
      <c r="C6141" s="86"/>
      <c r="D6141" s="86"/>
      <c r="E6141" s="86"/>
      <c r="F6141" s="86"/>
      <c r="G6141" s="86"/>
      <c r="H6141" s="86"/>
      <c r="I6141" s="86"/>
      <c r="J6141" s="86"/>
      <c r="K6141" s="86"/>
      <c r="L6141" s="86"/>
    </row>
    <row r="6142" spans="1:12" ht="12.75">
      <c r="A6142" s="1">
        <f>A6139+1</f>
        <v>38630</v>
      </c>
      <c r="B6142" s="49" t="s">
        <v>4252</v>
      </c>
      <c r="C6142" s="11">
        <v>1.2472602739726037E-2</v>
      </c>
      <c r="D6142" s="11">
        <v>2.4945205479452098E-2</v>
      </c>
      <c r="E6142" s="11">
        <v>3.7417808219178152E-2</v>
      </c>
      <c r="F6142" s="11">
        <v>4.9890410958904195E-2</v>
      </c>
      <c r="G6142" s="11">
        <v>6.2363013698630246E-2</v>
      </c>
      <c r="H6142" s="11">
        <v>7.4835616438356303E-2</v>
      </c>
      <c r="I6142" s="11">
        <v>8.7308219178082208E-2</v>
      </c>
      <c r="J6142" s="11">
        <v>9.9780821917808238E-2</v>
      </c>
      <c r="K6142" s="11">
        <v>0.11225342465753431</v>
      </c>
      <c r="L6142" s="11">
        <v>0.1245</v>
      </c>
    </row>
    <row r="6143" spans="1:12" ht="25.5">
      <c r="A6143" s="1">
        <f>A6142+1</f>
        <v>38631</v>
      </c>
      <c r="B6143" s="49" t="s">
        <v>4253</v>
      </c>
      <c r="C6143" s="11">
        <v>2.5331506849315052E-2</v>
      </c>
      <c r="D6143" s="11">
        <v>5.0663013698630105E-2</v>
      </c>
      <c r="E6143" s="11">
        <v>7.5994520547945144E-2</v>
      </c>
      <c r="F6143" s="11">
        <v>0.10132602739726021</v>
      </c>
      <c r="G6143" s="11">
        <v>0.12665753424657525</v>
      </c>
      <c r="H6143" s="11">
        <v>0.15198904109589001</v>
      </c>
      <c r="I6143" s="11">
        <v>0.17732054794520552</v>
      </c>
      <c r="J6143" s="11">
        <v>0.20265205479452097</v>
      </c>
      <c r="K6143" s="11">
        <v>0.22798356164383501</v>
      </c>
      <c r="L6143" s="11">
        <v>0.2535</v>
      </c>
    </row>
    <row r="6144" spans="1:12" ht="25.5">
      <c r="A6144" s="1">
        <f t="shared" ref="A6144:A6207" si="164">A6143+1</f>
        <v>38632</v>
      </c>
      <c r="B6144" s="49" t="s">
        <v>4253</v>
      </c>
      <c r="C6144" s="11">
        <v>2.5331506849315052E-2</v>
      </c>
      <c r="D6144" s="11">
        <v>5.0663013698630105E-2</v>
      </c>
      <c r="E6144" s="11">
        <v>7.5994520547945144E-2</v>
      </c>
      <c r="F6144" s="11">
        <v>0.10132602739726021</v>
      </c>
      <c r="G6144" s="11">
        <v>0.12665753424657525</v>
      </c>
      <c r="H6144" s="11">
        <v>0.15198904109589001</v>
      </c>
      <c r="I6144" s="11">
        <v>0.17732054794520552</v>
      </c>
      <c r="J6144" s="11">
        <v>0.20265205479452097</v>
      </c>
      <c r="K6144" s="11">
        <v>0.22798356164383501</v>
      </c>
      <c r="L6144" s="11">
        <v>0.2535</v>
      </c>
    </row>
    <row r="6145" spans="1:12" ht="12.75">
      <c r="A6145" s="1">
        <f t="shared" si="164"/>
        <v>38633</v>
      </c>
      <c r="B6145" s="49" t="s">
        <v>4254</v>
      </c>
      <c r="C6145" s="11">
        <v>0.17481123287671199</v>
      </c>
      <c r="D6145" s="11">
        <v>0.34962246575342398</v>
      </c>
      <c r="E6145" s="11">
        <v>0.524433698630136</v>
      </c>
      <c r="F6145" s="11">
        <v>0.69924493150684797</v>
      </c>
      <c r="G6145" s="11">
        <v>0.87405616438355993</v>
      </c>
      <c r="H6145" s="11">
        <v>1.048867397260272</v>
      </c>
      <c r="I6145" s="11">
        <v>1.223678630136984</v>
      </c>
      <c r="J6145" s="11">
        <v>1.3984898630136959</v>
      </c>
      <c r="K6145" s="11">
        <v>1.573301095890405</v>
      </c>
      <c r="L6145" s="11">
        <v>1.7475000000000001</v>
      </c>
    </row>
    <row r="6146" spans="1:12" ht="12.75">
      <c r="A6146" s="1">
        <f t="shared" si="164"/>
        <v>38634</v>
      </c>
      <c r="B6146" s="49" t="s">
        <v>3045</v>
      </c>
      <c r="C6146" s="11">
        <v>0.22029075000000001</v>
      </c>
      <c r="D6146" s="11">
        <v>0.44058150000000001</v>
      </c>
      <c r="E6146" s="11">
        <v>0.66087225000000005</v>
      </c>
      <c r="F6146" s="11">
        <v>0.88116300000000003</v>
      </c>
      <c r="G6146" s="11">
        <v>1.1014537499999999</v>
      </c>
      <c r="H6146" s="11">
        <v>1.3217445000000001</v>
      </c>
      <c r="I6146" s="11">
        <v>1.5420352500000001</v>
      </c>
      <c r="J6146" s="11">
        <v>1.7623260000000001</v>
      </c>
      <c r="K6146" s="11">
        <v>1.98261675</v>
      </c>
      <c r="L6146" s="11">
        <v>2.2035</v>
      </c>
    </row>
    <row r="6147" spans="1:12" ht="12.75">
      <c r="A6147" s="1">
        <f t="shared" si="164"/>
        <v>38635</v>
      </c>
      <c r="B6147" s="49" t="s">
        <v>4255</v>
      </c>
      <c r="C6147" s="11">
        <v>9.8720547945205499E-3</v>
      </c>
      <c r="D6147" s="11">
        <v>1.97441095890411E-2</v>
      </c>
      <c r="E6147" s="11">
        <v>2.9616164383561648E-2</v>
      </c>
      <c r="F6147" s="11">
        <v>3.94882191780822E-2</v>
      </c>
      <c r="G6147" s="11">
        <v>4.9360273972602751E-2</v>
      </c>
      <c r="H6147" s="11">
        <v>5.9232328767123296E-2</v>
      </c>
      <c r="I6147" s="11">
        <v>6.9104383561643848E-2</v>
      </c>
      <c r="J6147" s="11">
        <v>7.89764383561644E-2</v>
      </c>
      <c r="K6147" s="11">
        <v>8.8848493150684951E-2</v>
      </c>
      <c r="L6147" s="11">
        <v>9.9000000000000005E-2</v>
      </c>
    </row>
    <row r="6148" spans="1:12" ht="25.5">
      <c r="A6148" s="1">
        <f t="shared" si="164"/>
        <v>38636</v>
      </c>
      <c r="B6148" s="49" t="s">
        <v>4256</v>
      </c>
      <c r="C6148" s="11">
        <v>2.6206849315068448E-2</v>
      </c>
      <c r="D6148" s="11">
        <v>5.2413698630136896E-2</v>
      </c>
      <c r="E6148" s="11">
        <v>7.8620547945205357E-2</v>
      </c>
      <c r="F6148" s="11">
        <v>0.10482739726027379</v>
      </c>
      <c r="G6148" s="11">
        <v>0.13103424657534224</v>
      </c>
      <c r="H6148" s="11">
        <v>0.15724109589041099</v>
      </c>
      <c r="I6148" s="11">
        <v>0.183447945205479</v>
      </c>
      <c r="J6148" s="11">
        <v>0.20965479452054703</v>
      </c>
      <c r="K6148" s="11">
        <v>0.23586164383561647</v>
      </c>
      <c r="L6148" s="11">
        <v>0.26249999999999996</v>
      </c>
    </row>
    <row r="6149" spans="1:12" ht="12.75">
      <c r="A6149" s="1">
        <f t="shared" si="164"/>
        <v>38637</v>
      </c>
      <c r="B6149" s="49" t="s">
        <v>4257</v>
      </c>
      <c r="C6149" s="11">
        <v>1.5966575342465698E-2</v>
      </c>
      <c r="D6149" s="11">
        <v>3.1933150684931397E-2</v>
      </c>
      <c r="E6149" s="11">
        <v>4.7899726027397095E-2</v>
      </c>
      <c r="F6149" s="11">
        <v>6.3866301369862793E-2</v>
      </c>
      <c r="G6149" s="11">
        <v>7.9832876712328499E-2</v>
      </c>
      <c r="H6149" s="11">
        <v>9.579945205479419E-2</v>
      </c>
      <c r="I6149" s="11">
        <v>0.11176602739725991</v>
      </c>
      <c r="J6149" s="11">
        <v>0.12773260273972559</v>
      </c>
      <c r="K6149" s="11">
        <v>0.14369917808219129</v>
      </c>
      <c r="L6149" s="11">
        <v>0.159</v>
      </c>
    </row>
    <row r="6150" spans="1:12" ht="12.75">
      <c r="A6150" s="1">
        <f t="shared" si="164"/>
        <v>38638</v>
      </c>
      <c r="B6150" s="49" t="s">
        <v>4258</v>
      </c>
      <c r="C6150" s="11">
        <v>4.2694931506849346E-2</v>
      </c>
      <c r="D6150" s="11">
        <v>8.5389863013698691E-2</v>
      </c>
      <c r="E6150" s="11">
        <v>0.12808479452054805</v>
      </c>
      <c r="F6150" s="11">
        <v>0.17077972602739799</v>
      </c>
      <c r="G6150" s="11">
        <v>0.21347465753424749</v>
      </c>
      <c r="H6150" s="11">
        <v>0.25616958904109549</v>
      </c>
      <c r="I6150" s="11">
        <v>0.29886452054794499</v>
      </c>
      <c r="J6150" s="11">
        <v>0.34155945205479449</v>
      </c>
      <c r="K6150" s="11">
        <v>0.38425438356164399</v>
      </c>
      <c r="L6150" s="11">
        <v>0.42749999999999999</v>
      </c>
    </row>
    <row r="6151" spans="1:12" ht="12.75">
      <c r="A6151" s="1">
        <f t="shared" si="164"/>
        <v>38639</v>
      </c>
      <c r="B6151" s="49" t="s">
        <v>4259</v>
      </c>
      <c r="C6151" s="11">
        <v>6.4249315068493204E-3</v>
      </c>
      <c r="D6151" s="11">
        <v>1.2849863013698641E-2</v>
      </c>
      <c r="E6151" s="11">
        <v>1.9274794520547901E-2</v>
      </c>
      <c r="F6151" s="11">
        <v>2.569972602739725E-2</v>
      </c>
      <c r="G6151" s="11">
        <v>3.2124657534246599E-2</v>
      </c>
      <c r="H6151" s="11">
        <v>3.8549589041095948E-2</v>
      </c>
      <c r="I6151" s="11">
        <v>4.4974520547945304E-2</v>
      </c>
      <c r="J6151" s="11">
        <v>5.1399452054794501E-2</v>
      </c>
      <c r="K6151" s="11">
        <v>5.782438356164385E-2</v>
      </c>
      <c r="L6151" s="11">
        <v>6.4500000000000002E-2</v>
      </c>
    </row>
    <row r="6152" spans="1:12" ht="12.75">
      <c r="A6152" s="1">
        <f t="shared" si="164"/>
        <v>38640</v>
      </c>
      <c r="B6152" s="49" t="s">
        <v>4260</v>
      </c>
      <c r="C6152" s="11">
        <v>1.5265068493150648E-2</v>
      </c>
      <c r="D6152" s="11">
        <v>3.0530136986301297E-2</v>
      </c>
      <c r="E6152" s="11">
        <v>4.5795205479451949E-2</v>
      </c>
      <c r="F6152" s="11">
        <v>6.1060273972602594E-2</v>
      </c>
      <c r="G6152" s="11">
        <v>7.6325342465753246E-2</v>
      </c>
      <c r="H6152" s="11">
        <v>9.1590410958903898E-2</v>
      </c>
      <c r="I6152" s="11">
        <v>0.10685547945205454</v>
      </c>
      <c r="J6152" s="11">
        <v>0.12212054794520519</v>
      </c>
      <c r="K6152" s="11">
        <v>0.13738561643835584</v>
      </c>
      <c r="L6152" s="11">
        <v>0.153</v>
      </c>
    </row>
    <row r="6153" spans="1:12" ht="12.75">
      <c r="A6153" s="1">
        <f t="shared" si="164"/>
        <v>38641</v>
      </c>
      <c r="B6153" s="49" t="s">
        <v>4261</v>
      </c>
      <c r="C6153" s="11">
        <v>4.8267123287671198E-3</v>
      </c>
      <c r="D6153" s="11">
        <v>9.6534246575342396E-3</v>
      </c>
      <c r="E6153" s="11">
        <v>1.4480136986301359E-2</v>
      </c>
      <c r="F6153" s="11">
        <v>1.9306849315068451E-2</v>
      </c>
      <c r="G6153" s="11">
        <v>2.4133561643835601E-2</v>
      </c>
      <c r="H6153" s="11">
        <v>2.896027397260275E-2</v>
      </c>
      <c r="I6153" s="11">
        <v>3.3786986301369899E-2</v>
      </c>
      <c r="J6153" s="11">
        <v>3.8613698630136903E-2</v>
      </c>
      <c r="K6153" s="11">
        <v>4.3440410958904052E-2</v>
      </c>
      <c r="L6153" s="11">
        <v>4.8000000000000001E-2</v>
      </c>
    </row>
    <row r="6154" spans="1:12" ht="12.75">
      <c r="A6154" s="1">
        <f t="shared" si="164"/>
        <v>38642</v>
      </c>
      <c r="B6154" s="49" t="s">
        <v>4262</v>
      </c>
      <c r="C6154" s="11">
        <v>8.4049315068493204E-3</v>
      </c>
      <c r="D6154" s="11">
        <v>1.68098630136987E-2</v>
      </c>
      <c r="E6154" s="11">
        <v>2.5214794520547899E-2</v>
      </c>
      <c r="F6154" s="11">
        <v>3.3619726027397254E-2</v>
      </c>
      <c r="G6154" s="11">
        <v>4.2024657534246598E-2</v>
      </c>
      <c r="H6154" s="11">
        <v>5.0429589041095957E-2</v>
      </c>
      <c r="I6154" s="11">
        <v>5.8834520547945302E-2</v>
      </c>
      <c r="J6154" s="11">
        <v>6.7239452054794507E-2</v>
      </c>
      <c r="K6154" s="11">
        <v>7.5644383561643852E-2</v>
      </c>
      <c r="L6154" s="11">
        <v>8.4000000000000005E-2</v>
      </c>
    </row>
    <row r="6155" spans="1:12" ht="12.75">
      <c r="A6155" s="1">
        <f t="shared" si="164"/>
        <v>38643</v>
      </c>
      <c r="B6155" s="49" t="s">
        <v>4255</v>
      </c>
      <c r="C6155" s="11">
        <v>9.8720547945205499E-3</v>
      </c>
      <c r="D6155" s="11">
        <v>1.97441095890411E-2</v>
      </c>
      <c r="E6155" s="11">
        <v>2.9616164383561648E-2</v>
      </c>
      <c r="F6155" s="11">
        <v>3.94882191780822E-2</v>
      </c>
      <c r="G6155" s="11">
        <v>4.9360273972602751E-2</v>
      </c>
      <c r="H6155" s="11">
        <v>5.9232328767123296E-2</v>
      </c>
      <c r="I6155" s="11">
        <v>6.9104383561643848E-2</v>
      </c>
      <c r="J6155" s="11">
        <v>7.89764383561644E-2</v>
      </c>
      <c r="K6155" s="11">
        <v>8.8848493150684951E-2</v>
      </c>
      <c r="L6155" s="11">
        <v>9.9000000000000005E-2</v>
      </c>
    </row>
    <row r="6156" spans="1:12" ht="25.5">
      <c r="A6156" s="1">
        <f t="shared" si="164"/>
        <v>38644</v>
      </c>
      <c r="B6156" s="49" t="s">
        <v>4256</v>
      </c>
      <c r="C6156" s="11">
        <v>2.6206849315068448E-2</v>
      </c>
      <c r="D6156" s="11">
        <v>5.2413698630136896E-2</v>
      </c>
      <c r="E6156" s="11">
        <v>7.8620547945205357E-2</v>
      </c>
      <c r="F6156" s="11">
        <v>0.10482739726027379</v>
      </c>
      <c r="G6156" s="11">
        <v>0.13103424657534224</v>
      </c>
      <c r="H6156" s="11">
        <v>0.15724109589041099</v>
      </c>
      <c r="I6156" s="11">
        <v>0.183447945205479</v>
      </c>
      <c r="J6156" s="11">
        <v>0.20965479452054703</v>
      </c>
      <c r="K6156" s="11">
        <v>0.23586164383561647</v>
      </c>
      <c r="L6156" s="11">
        <v>0.26249999999999996</v>
      </c>
    </row>
    <row r="6157" spans="1:12" ht="12.75">
      <c r="A6157" s="1">
        <f t="shared" si="164"/>
        <v>38645</v>
      </c>
      <c r="B6157" s="49" t="s">
        <v>4257</v>
      </c>
      <c r="C6157" s="11">
        <v>1.5966575342465698E-2</v>
      </c>
      <c r="D6157" s="11">
        <v>3.1933150684931397E-2</v>
      </c>
      <c r="E6157" s="11">
        <v>4.7899726027397095E-2</v>
      </c>
      <c r="F6157" s="11">
        <v>6.3866301369862793E-2</v>
      </c>
      <c r="G6157" s="11">
        <v>7.9832876712328499E-2</v>
      </c>
      <c r="H6157" s="11">
        <v>9.579945205479419E-2</v>
      </c>
      <c r="I6157" s="11">
        <v>0.11176602739725991</v>
      </c>
      <c r="J6157" s="11">
        <v>0.12773260273972559</v>
      </c>
      <c r="K6157" s="11">
        <v>0.14369917808219129</v>
      </c>
      <c r="L6157" s="11">
        <v>0.159</v>
      </c>
    </row>
    <row r="6158" spans="1:12" ht="12.75">
      <c r="A6158" s="1">
        <f t="shared" si="164"/>
        <v>38646</v>
      </c>
      <c r="B6158" s="49" t="s">
        <v>4258</v>
      </c>
      <c r="C6158" s="11">
        <v>4.2694931506849346E-2</v>
      </c>
      <c r="D6158" s="11">
        <v>8.5389863013698691E-2</v>
      </c>
      <c r="E6158" s="11">
        <v>0.12808479452054805</v>
      </c>
      <c r="F6158" s="11">
        <v>0.17077972602739799</v>
      </c>
      <c r="G6158" s="11">
        <v>0.21347465753424749</v>
      </c>
      <c r="H6158" s="11">
        <v>0.25616958904109549</v>
      </c>
      <c r="I6158" s="11">
        <v>0.29886452054794499</v>
      </c>
      <c r="J6158" s="11">
        <v>0.34155945205479449</v>
      </c>
      <c r="K6158" s="11">
        <v>0.38425438356164399</v>
      </c>
      <c r="L6158" s="11">
        <v>0.42749999999999999</v>
      </c>
    </row>
    <row r="6159" spans="1:12" ht="12.75">
      <c r="A6159" s="1">
        <f t="shared" si="164"/>
        <v>38647</v>
      </c>
      <c r="B6159" s="49" t="s">
        <v>4259</v>
      </c>
      <c r="C6159" s="11">
        <v>6.4249315068493204E-3</v>
      </c>
      <c r="D6159" s="11">
        <v>1.2849863013698641E-2</v>
      </c>
      <c r="E6159" s="11">
        <v>1.9274794520547901E-2</v>
      </c>
      <c r="F6159" s="11">
        <v>2.569972602739725E-2</v>
      </c>
      <c r="G6159" s="11">
        <v>3.2124657534246599E-2</v>
      </c>
      <c r="H6159" s="11">
        <v>3.8549589041095948E-2</v>
      </c>
      <c r="I6159" s="11">
        <v>4.4974520547945304E-2</v>
      </c>
      <c r="J6159" s="11">
        <v>5.1399452054794501E-2</v>
      </c>
      <c r="K6159" s="11">
        <v>5.782438356164385E-2</v>
      </c>
      <c r="L6159" s="11">
        <v>6.4500000000000002E-2</v>
      </c>
    </row>
    <row r="6160" spans="1:12" ht="12.75">
      <c r="A6160" s="1">
        <f t="shared" si="164"/>
        <v>38648</v>
      </c>
      <c r="B6160" s="49" t="s">
        <v>4260</v>
      </c>
      <c r="C6160" s="11">
        <v>1.5265068493150648E-2</v>
      </c>
      <c r="D6160" s="11">
        <v>3.0530136986301297E-2</v>
      </c>
      <c r="E6160" s="11">
        <v>4.5795205479451949E-2</v>
      </c>
      <c r="F6160" s="11">
        <v>6.1060273972602594E-2</v>
      </c>
      <c r="G6160" s="11">
        <v>7.6325342465753246E-2</v>
      </c>
      <c r="H6160" s="11">
        <v>9.1590410958903898E-2</v>
      </c>
      <c r="I6160" s="11">
        <v>0.10685547945205454</v>
      </c>
      <c r="J6160" s="11">
        <v>0.12212054794520519</v>
      </c>
      <c r="K6160" s="11">
        <v>0.13738561643835584</v>
      </c>
      <c r="L6160" s="11">
        <v>0.153</v>
      </c>
    </row>
    <row r="6161" spans="1:12" ht="12.75">
      <c r="A6161" s="1">
        <f t="shared" si="164"/>
        <v>38649</v>
      </c>
      <c r="B6161" s="49" t="s">
        <v>4263</v>
      </c>
      <c r="C6161" s="11">
        <v>8.7554794520547895E-3</v>
      </c>
      <c r="D6161" s="11">
        <v>1.7510958904109551E-2</v>
      </c>
      <c r="E6161" s="11">
        <v>2.62664383561644E-2</v>
      </c>
      <c r="F6161" s="11">
        <v>3.5021917808219102E-2</v>
      </c>
      <c r="G6161" s="11">
        <v>4.3777397260273951E-2</v>
      </c>
      <c r="H6161" s="11">
        <v>5.2532876712328799E-2</v>
      </c>
      <c r="I6161" s="11">
        <v>6.1288356164383495E-2</v>
      </c>
      <c r="J6161" s="11">
        <v>7.0043835616438357E-2</v>
      </c>
      <c r="K6161" s="11">
        <v>7.8799315068493053E-2</v>
      </c>
      <c r="L6161" s="11">
        <v>8.7000000000000008E-2</v>
      </c>
    </row>
    <row r="6162" spans="1:12" ht="12.75">
      <c r="A6162" s="1">
        <f t="shared" si="164"/>
        <v>38650</v>
      </c>
      <c r="B6162" s="49" t="s">
        <v>4244</v>
      </c>
      <c r="C6162" s="11">
        <v>4.936027397260275E-3</v>
      </c>
      <c r="D6162" s="11">
        <v>9.8720547945205499E-3</v>
      </c>
      <c r="E6162" s="11">
        <v>1.4808082191780824E-2</v>
      </c>
      <c r="F6162" s="11">
        <v>1.97441095890411E-2</v>
      </c>
      <c r="G6162" s="11">
        <v>2.4680136986301449E-2</v>
      </c>
      <c r="H6162" s="11">
        <v>2.9616164383561648E-2</v>
      </c>
      <c r="I6162" s="11">
        <v>3.4552191780822E-2</v>
      </c>
      <c r="J6162" s="11">
        <v>3.94882191780822E-2</v>
      </c>
      <c r="K6162" s="11">
        <v>4.4424246575342399E-2</v>
      </c>
      <c r="L6162" s="11">
        <v>4.9500000000000002E-2</v>
      </c>
    </row>
    <row r="6163" spans="1:12" ht="12.75">
      <c r="A6163" s="1">
        <f t="shared" si="164"/>
        <v>38651</v>
      </c>
      <c r="B6163" s="49" t="s">
        <v>4264</v>
      </c>
      <c r="C6163" s="11">
        <v>5.2997260273972653E-3</v>
      </c>
      <c r="D6163" s="11">
        <v>1.0599452054794531E-2</v>
      </c>
      <c r="E6163" s="11">
        <v>1.589917808219175E-2</v>
      </c>
      <c r="F6163" s="11">
        <v>2.1198904109589002E-2</v>
      </c>
      <c r="G6163" s="11">
        <v>2.64986301369864E-2</v>
      </c>
      <c r="H6163" s="11">
        <v>3.1798356164383645E-2</v>
      </c>
      <c r="I6163" s="11">
        <v>3.7098082191780901E-2</v>
      </c>
      <c r="J6163" s="11">
        <v>4.239780821917815E-2</v>
      </c>
      <c r="K6163" s="11">
        <v>4.7697534246575399E-2</v>
      </c>
      <c r="L6163" s="11">
        <v>5.2500000000000005E-2</v>
      </c>
    </row>
    <row r="6164" spans="1:12" ht="12.75">
      <c r="A6164" s="1">
        <f t="shared" si="164"/>
        <v>38652</v>
      </c>
      <c r="B6164" s="49" t="s">
        <v>4265</v>
      </c>
      <c r="C6164" s="11">
        <v>6.0283561643835609E-3</v>
      </c>
      <c r="D6164" s="11">
        <v>1.2056712328767122E-2</v>
      </c>
      <c r="E6164" s="11">
        <v>1.8085068493150648E-2</v>
      </c>
      <c r="F6164" s="11">
        <v>2.4113424657534299E-2</v>
      </c>
      <c r="G6164" s="11">
        <v>3.0141780821917801E-2</v>
      </c>
      <c r="H6164" s="11">
        <v>3.6170136986301296E-2</v>
      </c>
      <c r="I6164" s="11">
        <v>4.2198493150684954E-2</v>
      </c>
      <c r="J6164" s="11">
        <v>4.8226849315068453E-2</v>
      </c>
      <c r="K6164" s="11">
        <v>5.4255205479452104E-2</v>
      </c>
      <c r="L6164" s="11">
        <v>0.06</v>
      </c>
    </row>
    <row r="6165" spans="1:12" ht="12.75">
      <c r="A6165" s="1">
        <f t="shared" si="164"/>
        <v>38653</v>
      </c>
      <c r="B6165" s="49" t="s">
        <v>4266</v>
      </c>
      <c r="C6165" s="11">
        <v>0.166816438356165</v>
      </c>
      <c r="D6165" s="11">
        <v>0.33363287671233</v>
      </c>
      <c r="E6165" s="11">
        <v>0.50044931506849499</v>
      </c>
      <c r="F6165" s="11">
        <v>0.66726575342465999</v>
      </c>
      <c r="G6165" s="11">
        <v>0.83408219178082499</v>
      </c>
      <c r="H6165" s="11">
        <v>1.00089863013699</v>
      </c>
      <c r="I6165" s="11">
        <v>1.167715068493155</v>
      </c>
      <c r="J6165" s="11">
        <v>1.33453150684932</v>
      </c>
      <c r="K6165" s="11">
        <v>1.501347945205485</v>
      </c>
      <c r="L6165" s="11">
        <v>1.6680000000000001</v>
      </c>
    </row>
    <row r="6166" spans="1:12" ht="12.75">
      <c r="A6166" s="1">
        <f t="shared" si="164"/>
        <v>38654</v>
      </c>
      <c r="B6166" s="49" t="s">
        <v>4267</v>
      </c>
      <c r="C6166" s="11">
        <v>1.3885479452054789E-2</v>
      </c>
      <c r="D6166" s="11">
        <v>2.7770958904109549E-2</v>
      </c>
      <c r="E6166" s="11">
        <v>4.1656438356164401E-2</v>
      </c>
      <c r="F6166" s="11">
        <v>5.5541917808219099E-2</v>
      </c>
      <c r="G6166" s="11">
        <v>6.9427397260273943E-2</v>
      </c>
      <c r="H6166" s="11">
        <v>8.3312876712328801E-2</v>
      </c>
      <c r="I6166" s="11">
        <v>9.7198356164383493E-2</v>
      </c>
      <c r="J6166" s="11">
        <v>0.11108383561643836</v>
      </c>
      <c r="K6166" s="11">
        <v>0.12496931506849306</v>
      </c>
      <c r="L6166" s="11">
        <v>0.13950000000000001</v>
      </c>
    </row>
    <row r="6167" spans="1:12" ht="12.75">
      <c r="A6167" s="1">
        <f t="shared" si="164"/>
        <v>38655</v>
      </c>
      <c r="B6167" s="49" t="s">
        <v>4268</v>
      </c>
      <c r="C6167" s="11">
        <v>1.8953424657534301E-2</v>
      </c>
      <c r="D6167" s="11">
        <v>3.7906849315068603E-2</v>
      </c>
      <c r="E6167" s="11">
        <v>5.6860273972602904E-2</v>
      </c>
      <c r="F6167" s="11">
        <v>7.5813698630137205E-2</v>
      </c>
      <c r="G6167" s="11">
        <v>9.4767123287671506E-2</v>
      </c>
      <c r="H6167" s="11">
        <v>0.11372054794520581</v>
      </c>
      <c r="I6167" s="11">
        <v>0.13267397260274011</v>
      </c>
      <c r="J6167" s="11">
        <v>0.15162739726027499</v>
      </c>
      <c r="K6167" s="11">
        <v>0.17058082191780899</v>
      </c>
      <c r="L6167" s="11">
        <v>0.189</v>
      </c>
    </row>
    <row r="6168" spans="1:12" ht="12.75">
      <c r="A6168" s="1">
        <f t="shared" si="164"/>
        <v>38656</v>
      </c>
      <c r="B6168" s="49" t="s">
        <v>4269</v>
      </c>
      <c r="C6168" s="11">
        <v>1.1541780821917815E-2</v>
      </c>
      <c r="D6168" s="11">
        <v>2.3083561643835602E-2</v>
      </c>
      <c r="E6168" s="11">
        <v>3.4625342465753398E-2</v>
      </c>
      <c r="F6168" s="11">
        <v>4.6167123287671204E-2</v>
      </c>
      <c r="G6168" s="11">
        <v>5.7708904109589149E-2</v>
      </c>
      <c r="H6168" s="11">
        <v>6.9250684931506948E-2</v>
      </c>
      <c r="I6168" s="11">
        <v>8.0792465753424747E-2</v>
      </c>
      <c r="J6168" s="11">
        <v>9.2334246575342546E-2</v>
      </c>
      <c r="K6168" s="11">
        <v>0.10387602739726036</v>
      </c>
      <c r="L6168" s="11">
        <v>0.11549999999999999</v>
      </c>
    </row>
    <row r="6169" spans="1:12" ht="12.75">
      <c r="A6169" s="1">
        <f t="shared" si="164"/>
        <v>38657</v>
      </c>
      <c r="B6169" s="49" t="s">
        <v>4270</v>
      </c>
      <c r="C6169" s="11">
        <v>1.3578082191780824E-3</v>
      </c>
      <c r="D6169" s="11">
        <v>2.7156164383561649E-3</v>
      </c>
      <c r="E6169" s="11">
        <v>4.0734246575342553E-3</v>
      </c>
      <c r="F6169" s="11">
        <v>5.4312328767123297E-3</v>
      </c>
      <c r="G6169" s="11">
        <v>6.7890410958904206E-3</v>
      </c>
      <c r="H6169" s="11">
        <v>8.146849315068495E-3</v>
      </c>
      <c r="I6169" s="11">
        <v>9.5046575342465703E-3</v>
      </c>
      <c r="J6169" s="11">
        <v>1.0862465753424659E-2</v>
      </c>
      <c r="K6169" s="11">
        <v>1.222027397260275E-2</v>
      </c>
      <c r="L6169" s="11">
        <v>1.3499999999999998E-2</v>
      </c>
    </row>
    <row r="6170" spans="1:12" ht="12.75">
      <c r="A6170" s="1">
        <f t="shared" si="164"/>
        <v>38658</v>
      </c>
      <c r="B6170" s="49" t="s">
        <v>4263</v>
      </c>
      <c r="C6170" s="11">
        <v>8.7554794520547895E-3</v>
      </c>
      <c r="D6170" s="11">
        <v>1.7510958904109551E-2</v>
      </c>
      <c r="E6170" s="11">
        <v>2.62664383561644E-2</v>
      </c>
      <c r="F6170" s="11">
        <v>3.5021917808219102E-2</v>
      </c>
      <c r="G6170" s="11">
        <v>4.3777397260273951E-2</v>
      </c>
      <c r="H6170" s="11">
        <v>5.2532876712328799E-2</v>
      </c>
      <c r="I6170" s="11">
        <v>6.1288356164383495E-2</v>
      </c>
      <c r="J6170" s="11">
        <v>7.0043835616438357E-2</v>
      </c>
      <c r="K6170" s="11">
        <v>7.8799315068493053E-2</v>
      </c>
      <c r="L6170" s="11">
        <v>8.7000000000000008E-2</v>
      </c>
    </row>
    <row r="6171" spans="1:12" ht="12.75">
      <c r="A6171" s="1">
        <f t="shared" si="164"/>
        <v>38659</v>
      </c>
      <c r="B6171" s="49" t="s">
        <v>4244</v>
      </c>
      <c r="C6171" s="11">
        <v>4.936027397260275E-3</v>
      </c>
      <c r="D6171" s="11">
        <v>9.8720547945205499E-3</v>
      </c>
      <c r="E6171" s="11">
        <v>1.4808082191780824E-2</v>
      </c>
      <c r="F6171" s="11">
        <v>1.97441095890411E-2</v>
      </c>
      <c r="G6171" s="11">
        <v>2.4680136986301449E-2</v>
      </c>
      <c r="H6171" s="11">
        <v>2.9616164383561648E-2</v>
      </c>
      <c r="I6171" s="11">
        <v>3.4552191780822E-2</v>
      </c>
      <c r="J6171" s="11">
        <v>3.94882191780822E-2</v>
      </c>
      <c r="K6171" s="11">
        <v>4.4424246575342399E-2</v>
      </c>
      <c r="L6171" s="11">
        <v>4.9500000000000002E-2</v>
      </c>
    </row>
    <row r="6172" spans="1:12" ht="12.75">
      <c r="A6172" s="1">
        <f t="shared" si="164"/>
        <v>38660</v>
      </c>
      <c r="B6172" s="49" t="s">
        <v>4264</v>
      </c>
      <c r="C6172" s="11">
        <v>5.2997260273972653E-3</v>
      </c>
      <c r="D6172" s="11">
        <v>1.0599452054794531E-2</v>
      </c>
      <c r="E6172" s="11">
        <v>1.589917808219175E-2</v>
      </c>
      <c r="F6172" s="11">
        <v>2.1198904109589002E-2</v>
      </c>
      <c r="G6172" s="11">
        <v>2.64986301369864E-2</v>
      </c>
      <c r="H6172" s="11">
        <v>3.1798356164383645E-2</v>
      </c>
      <c r="I6172" s="11">
        <v>3.7098082191780901E-2</v>
      </c>
      <c r="J6172" s="11">
        <v>4.239780821917815E-2</v>
      </c>
      <c r="K6172" s="11">
        <v>4.7697534246575399E-2</v>
      </c>
      <c r="L6172" s="11">
        <v>5.2500000000000005E-2</v>
      </c>
    </row>
    <row r="6173" spans="1:12" ht="12.75">
      <c r="A6173" s="1">
        <f t="shared" si="164"/>
        <v>38661</v>
      </c>
      <c r="B6173" s="49" t="s">
        <v>4271</v>
      </c>
      <c r="C6173" s="11">
        <v>4.1505616438356152E-2</v>
      </c>
      <c r="D6173" s="11">
        <v>8.3011232876712304E-2</v>
      </c>
      <c r="E6173" s="11">
        <v>0.12451684931506846</v>
      </c>
      <c r="F6173" s="11">
        <v>0.166022465753424</v>
      </c>
      <c r="G6173" s="11">
        <v>0.20752808219178151</v>
      </c>
      <c r="H6173" s="11">
        <v>0.2490336986301375</v>
      </c>
      <c r="I6173" s="11">
        <v>0.29053931506849351</v>
      </c>
      <c r="J6173" s="11">
        <v>0.33204493150684949</v>
      </c>
      <c r="K6173" s="11">
        <v>0.37355054794520548</v>
      </c>
      <c r="L6173" s="11">
        <v>0.41550000000000004</v>
      </c>
    </row>
    <row r="6174" spans="1:12" ht="12.75">
      <c r="A6174" s="1">
        <f t="shared" si="164"/>
        <v>38662</v>
      </c>
      <c r="B6174" s="49" t="s">
        <v>4272</v>
      </c>
      <c r="C6174" s="11">
        <v>1.50998630136987E-2</v>
      </c>
      <c r="D6174" s="11">
        <v>3.01997260273974E-2</v>
      </c>
      <c r="E6174" s="11">
        <v>4.52995890410961E-2</v>
      </c>
      <c r="F6174" s="11">
        <v>6.03994520547948E-2</v>
      </c>
      <c r="G6174" s="11">
        <v>7.54993150684935E-2</v>
      </c>
      <c r="H6174" s="11">
        <v>9.05991780821922E-2</v>
      </c>
      <c r="I6174" s="11">
        <v>0.1056990410958909</v>
      </c>
      <c r="J6174" s="11">
        <v>0.1207989041095896</v>
      </c>
      <c r="K6174" s="11">
        <v>0.1358987671232883</v>
      </c>
      <c r="L6174" s="11">
        <v>0.15150000000000002</v>
      </c>
    </row>
    <row r="6175" spans="1:12" ht="25.5">
      <c r="A6175" s="1">
        <f t="shared" si="164"/>
        <v>38663</v>
      </c>
      <c r="B6175" s="49" t="s">
        <v>4273</v>
      </c>
      <c r="C6175" s="11">
        <v>8.1304931506849351E-2</v>
      </c>
      <c r="D6175" s="11">
        <v>0.16260986301369901</v>
      </c>
      <c r="E6175" s="11">
        <v>0.24391479452054851</v>
      </c>
      <c r="F6175" s="11">
        <v>0.32521972602739802</v>
      </c>
      <c r="G6175" s="11">
        <v>0.40652465753424749</v>
      </c>
      <c r="H6175" s="11">
        <v>0.48782958904109552</v>
      </c>
      <c r="I6175" s="11">
        <v>0.569134520547945</v>
      </c>
      <c r="J6175" s="11">
        <v>0.65043945205479448</v>
      </c>
      <c r="K6175" s="11">
        <v>0.73174438356164406</v>
      </c>
      <c r="L6175" s="11">
        <v>0.81300000000000006</v>
      </c>
    </row>
    <row r="6176" spans="1:12" ht="12.75">
      <c r="A6176" s="1">
        <f t="shared" si="164"/>
        <v>38664</v>
      </c>
      <c r="B6176" s="49" t="s">
        <v>4271</v>
      </c>
      <c r="C6176" s="11">
        <v>4.1505616438356152E-2</v>
      </c>
      <c r="D6176" s="11">
        <v>8.3011232876712304E-2</v>
      </c>
      <c r="E6176" s="11">
        <v>0.12451684931506846</v>
      </c>
      <c r="F6176" s="11">
        <v>0.166022465753424</v>
      </c>
      <c r="G6176" s="11">
        <v>0.20752808219178151</v>
      </c>
      <c r="H6176" s="11">
        <v>0.2490336986301375</v>
      </c>
      <c r="I6176" s="11">
        <v>0.29053931506849351</v>
      </c>
      <c r="J6176" s="11">
        <v>0.33204493150684949</v>
      </c>
      <c r="K6176" s="11">
        <v>0.37355054794520548</v>
      </c>
      <c r="L6176" s="11">
        <v>0.41550000000000004</v>
      </c>
    </row>
    <row r="6177" spans="1:12" ht="25.5">
      <c r="A6177" s="1">
        <f t="shared" si="164"/>
        <v>38665</v>
      </c>
      <c r="B6177" s="49" t="s">
        <v>4274</v>
      </c>
      <c r="C6177" s="11">
        <v>2.5964794520547899E-2</v>
      </c>
      <c r="D6177" s="11">
        <v>5.1929589041095799E-2</v>
      </c>
      <c r="E6177" s="11">
        <v>7.7894383561643701E-2</v>
      </c>
      <c r="F6177" s="11">
        <v>0.1038591780821916</v>
      </c>
      <c r="G6177" s="11">
        <v>0.12982397260273951</v>
      </c>
      <c r="H6177" s="11">
        <v>0.15578876712328799</v>
      </c>
      <c r="I6177" s="11">
        <v>0.18175356164383499</v>
      </c>
      <c r="J6177" s="11">
        <v>0.2077183561643835</v>
      </c>
      <c r="K6177" s="11">
        <v>0.23368315068493048</v>
      </c>
      <c r="L6177" s="11">
        <v>0.25949999999999995</v>
      </c>
    </row>
    <row r="6178" spans="1:12" ht="25.5">
      <c r="A6178" s="1">
        <f t="shared" si="164"/>
        <v>38666</v>
      </c>
      <c r="B6178" s="49" t="s">
        <v>4275</v>
      </c>
      <c r="C6178" s="11">
        <v>2.5906027397260351E-2</v>
      </c>
      <c r="D6178" s="11">
        <v>5.1812054794520702E-2</v>
      </c>
      <c r="E6178" s="11">
        <v>7.7718082191781057E-2</v>
      </c>
      <c r="F6178" s="11">
        <v>0.1036241095890414</v>
      </c>
      <c r="G6178" s="11">
        <v>0.12953013698630175</v>
      </c>
      <c r="H6178" s="11">
        <v>0.1554361643835615</v>
      </c>
      <c r="I6178" s="11">
        <v>0.181342191780822</v>
      </c>
      <c r="J6178" s="11">
        <v>0.2072482191780825</v>
      </c>
      <c r="K6178" s="11">
        <v>0.233154246575343</v>
      </c>
      <c r="L6178" s="11">
        <v>0.25949999999999995</v>
      </c>
    </row>
    <row r="6179" spans="1:12" ht="12.75">
      <c r="A6179" s="1">
        <f t="shared" si="164"/>
        <v>38667</v>
      </c>
      <c r="B6179" s="49" t="s">
        <v>4276</v>
      </c>
      <c r="C6179" s="11">
        <v>3.8335479452054851E-2</v>
      </c>
      <c r="D6179" s="11">
        <v>7.6670958904109701E-2</v>
      </c>
      <c r="E6179" s="11">
        <v>0.11500643835616456</v>
      </c>
      <c r="F6179" s="11">
        <v>0.15334191780821999</v>
      </c>
      <c r="G6179" s="11">
        <v>0.191677397260275</v>
      </c>
      <c r="H6179" s="11">
        <v>0.23001287671232851</v>
      </c>
      <c r="I6179" s="11">
        <v>0.26834835616438352</v>
      </c>
      <c r="J6179" s="11">
        <v>0.30668383561643847</v>
      </c>
      <c r="K6179" s="11">
        <v>0.34501931506849348</v>
      </c>
      <c r="L6179" s="11">
        <v>0.38400000000000001</v>
      </c>
    </row>
    <row r="6180" spans="1:12" ht="12.75">
      <c r="A6180" s="1">
        <f t="shared" si="164"/>
        <v>38668</v>
      </c>
      <c r="B6180" s="49" t="s">
        <v>4277</v>
      </c>
      <c r="C6180" s="11">
        <v>7.6232876712328798E-2</v>
      </c>
      <c r="D6180" s="11">
        <v>0.15246575342465701</v>
      </c>
      <c r="E6180" s="11">
        <v>0.22869863013698702</v>
      </c>
      <c r="F6180" s="11">
        <v>0.30493150684931547</v>
      </c>
      <c r="G6180" s="11">
        <v>0.38116438356164395</v>
      </c>
      <c r="H6180" s="11">
        <v>0.45739726027397254</v>
      </c>
      <c r="I6180" s="11">
        <v>0.53363013698630102</v>
      </c>
      <c r="J6180" s="11">
        <v>0.60986301369863094</v>
      </c>
      <c r="K6180" s="11">
        <v>0.68609589041095953</v>
      </c>
      <c r="L6180" s="11">
        <v>0.76200000000000001</v>
      </c>
    </row>
    <row r="6181" spans="1:12" ht="12.75">
      <c r="A6181" s="1">
        <f t="shared" si="164"/>
        <v>38669</v>
      </c>
      <c r="B6181" s="49" t="s">
        <v>4276</v>
      </c>
      <c r="C6181" s="11">
        <v>3.8335479452054851E-2</v>
      </c>
      <c r="D6181" s="11">
        <v>7.6670958904109701E-2</v>
      </c>
      <c r="E6181" s="11">
        <v>0.11500643835616456</v>
      </c>
      <c r="F6181" s="11">
        <v>0.15334191780821999</v>
      </c>
      <c r="G6181" s="11">
        <v>0.191677397260275</v>
      </c>
      <c r="H6181" s="11">
        <v>0.23001287671232851</v>
      </c>
      <c r="I6181" s="11">
        <v>0.26834835616438352</v>
      </c>
      <c r="J6181" s="11">
        <v>0.30668383561643847</v>
      </c>
      <c r="K6181" s="11">
        <v>0.34501931506849348</v>
      </c>
      <c r="L6181" s="11">
        <v>0.38400000000000001</v>
      </c>
    </row>
    <row r="6182" spans="1:12" ht="12.75">
      <c r="A6182" s="1">
        <f t="shared" si="164"/>
        <v>38670</v>
      </c>
      <c r="B6182" s="49" t="s">
        <v>4277</v>
      </c>
      <c r="C6182" s="11">
        <v>7.6232876712328798E-2</v>
      </c>
      <c r="D6182" s="11">
        <v>0.15246575342465701</v>
      </c>
      <c r="E6182" s="11">
        <v>0.22869863013698702</v>
      </c>
      <c r="F6182" s="11">
        <v>0.30493150684931547</v>
      </c>
      <c r="G6182" s="11">
        <v>0.38116438356164395</v>
      </c>
      <c r="H6182" s="11">
        <v>0.45739726027397254</v>
      </c>
      <c r="I6182" s="11">
        <v>0.53363013698630102</v>
      </c>
      <c r="J6182" s="11">
        <v>0.60986301369863094</v>
      </c>
      <c r="K6182" s="11">
        <v>0.68609589041095953</v>
      </c>
      <c r="L6182" s="11">
        <v>0.76200000000000001</v>
      </c>
    </row>
    <row r="6183" spans="1:12" ht="12.75">
      <c r="A6183" s="1">
        <f t="shared" si="164"/>
        <v>38671</v>
      </c>
      <c r="B6183" s="49" t="s">
        <v>4278</v>
      </c>
      <c r="C6183" s="11">
        <v>5.6178082191780899E-3</v>
      </c>
      <c r="D6183" s="11">
        <v>1.123561643835618E-2</v>
      </c>
      <c r="E6183" s="11">
        <v>1.68534246575343E-2</v>
      </c>
      <c r="F6183" s="11">
        <v>2.2471232876712301E-2</v>
      </c>
      <c r="G6183" s="11">
        <v>2.808904109589045E-2</v>
      </c>
      <c r="H6183" s="11">
        <v>3.37068493150686E-2</v>
      </c>
      <c r="I6183" s="11">
        <v>3.9324657534246604E-2</v>
      </c>
      <c r="J6183" s="11">
        <v>4.4942465753424747E-2</v>
      </c>
      <c r="K6183" s="11">
        <v>5.0560273972602751E-2</v>
      </c>
      <c r="L6183" s="11">
        <v>5.5499999999999994E-2</v>
      </c>
    </row>
    <row r="6184" spans="1:12" ht="12.75">
      <c r="A6184" s="1">
        <f t="shared" si="164"/>
        <v>38672</v>
      </c>
      <c r="B6184" s="49" t="s">
        <v>4279</v>
      </c>
      <c r="C6184" s="11">
        <v>7.48730136986301E-2</v>
      </c>
      <c r="D6184" s="11">
        <v>0.1497460273972602</v>
      </c>
      <c r="E6184" s="11">
        <v>0.22461904109589001</v>
      </c>
      <c r="F6184" s="11">
        <v>0.29949205479452101</v>
      </c>
      <c r="G6184" s="11">
        <v>0.37436506849315049</v>
      </c>
      <c r="H6184" s="11">
        <v>0.44923808219178002</v>
      </c>
      <c r="I6184" s="11">
        <v>0.52411109589041094</v>
      </c>
      <c r="J6184" s="11">
        <v>0.59898410958904047</v>
      </c>
      <c r="K6184" s="11">
        <v>0.67385712328767156</v>
      </c>
      <c r="L6184" s="11">
        <v>0.74849999999999994</v>
      </c>
    </row>
    <row r="6185" spans="1:12" ht="12.75">
      <c r="A6185" s="1">
        <f t="shared" si="164"/>
        <v>38673</v>
      </c>
      <c r="B6185" s="49" t="s">
        <v>4280</v>
      </c>
      <c r="C6185" s="11">
        <v>9.7150684931506803E-3</v>
      </c>
      <c r="D6185" s="11">
        <v>1.9430136986301302E-2</v>
      </c>
      <c r="E6185" s="11">
        <v>2.9145205479452096E-2</v>
      </c>
      <c r="F6185" s="11">
        <v>3.8860273972602749E-2</v>
      </c>
      <c r="G6185" s="11">
        <v>4.8575342465753402E-2</v>
      </c>
      <c r="H6185" s="11">
        <v>5.8290410958904054E-2</v>
      </c>
      <c r="I6185" s="11">
        <v>6.8005479452054707E-2</v>
      </c>
      <c r="J6185" s="11">
        <v>7.7720547945205498E-2</v>
      </c>
      <c r="K6185" s="11">
        <v>8.7435616438356151E-2</v>
      </c>
      <c r="L6185" s="11">
        <v>9.7500000000000003E-2</v>
      </c>
    </row>
    <row r="6186" spans="1:12" ht="12.75">
      <c r="A6186" s="1">
        <f t="shared" si="164"/>
        <v>38674</v>
      </c>
      <c r="B6186" s="49" t="s">
        <v>4281</v>
      </c>
      <c r="C6186" s="11">
        <v>2.068561643835615E-2</v>
      </c>
      <c r="D6186" s="11">
        <v>4.1371232876712301E-2</v>
      </c>
      <c r="E6186" s="11">
        <v>6.2056849315068455E-2</v>
      </c>
      <c r="F6186" s="11">
        <v>8.2742465753424602E-2</v>
      </c>
      <c r="G6186" s="11">
        <v>0.10342808219178076</v>
      </c>
      <c r="H6186" s="11">
        <v>0.12411369863013691</v>
      </c>
      <c r="I6186" s="11">
        <v>0.14479931506849306</v>
      </c>
      <c r="J6186" s="11">
        <v>0.16548493150684951</v>
      </c>
      <c r="K6186" s="11">
        <v>0.18617054794520552</v>
      </c>
      <c r="L6186" s="11">
        <v>0.20700000000000002</v>
      </c>
    </row>
    <row r="6187" spans="1:12" ht="12.75">
      <c r="A6187" s="1">
        <f t="shared" si="164"/>
        <v>38675</v>
      </c>
      <c r="B6187" s="49" t="s">
        <v>4282</v>
      </c>
      <c r="C6187" s="11">
        <v>6.250684931506845E-3</v>
      </c>
      <c r="D6187" s="11">
        <v>1.250136986301369E-2</v>
      </c>
      <c r="E6187" s="11">
        <v>1.8752054794520551E-2</v>
      </c>
      <c r="F6187" s="11">
        <v>2.5002739726027352E-2</v>
      </c>
      <c r="G6187" s="11">
        <v>3.1253424657534147E-2</v>
      </c>
      <c r="H6187" s="11">
        <v>3.7504109589041101E-2</v>
      </c>
      <c r="I6187" s="11">
        <v>4.3754794520547896E-2</v>
      </c>
      <c r="J6187" s="11">
        <v>5.0005479452054705E-2</v>
      </c>
      <c r="K6187" s="11">
        <v>5.6256164383561652E-2</v>
      </c>
      <c r="L6187" s="11">
        <v>6.3E-2</v>
      </c>
    </row>
    <row r="6188" spans="1:12" ht="12.75">
      <c r="A6188" s="1">
        <f t="shared" si="164"/>
        <v>38676</v>
      </c>
      <c r="B6188" s="49" t="s">
        <v>4283</v>
      </c>
      <c r="C6188" s="11">
        <v>5.2167123287671195E-3</v>
      </c>
      <c r="D6188" s="11">
        <v>1.0433424657534239E-2</v>
      </c>
      <c r="E6188" s="11">
        <v>1.56501369863013E-2</v>
      </c>
      <c r="F6188" s="11">
        <v>2.086684931506845E-2</v>
      </c>
      <c r="G6188" s="11">
        <v>2.6083561643835601E-2</v>
      </c>
      <c r="H6188" s="11">
        <v>3.1300273972602752E-2</v>
      </c>
      <c r="I6188" s="11">
        <v>3.6516986301369903E-2</v>
      </c>
      <c r="J6188" s="11">
        <v>4.1733698630136901E-2</v>
      </c>
      <c r="K6188" s="11">
        <v>4.6950410958904051E-2</v>
      </c>
      <c r="L6188" s="11">
        <v>5.2500000000000005E-2</v>
      </c>
    </row>
    <row r="6189" spans="1:12" ht="25.5">
      <c r="A6189" s="1">
        <f t="shared" si="164"/>
        <v>38677</v>
      </c>
      <c r="B6189" s="49" t="s">
        <v>4284</v>
      </c>
      <c r="C6189" s="11">
        <v>6.5934000000000006E-2</v>
      </c>
      <c r="D6189" s="11">
        <v>0.13186800000000001</v>
      </c>
      <c r="E6189" s="11">
        <v>0.19780200000000003</v>
      </c>
      <c r="F6189" s="11">
        <v>0.26373600000000003</v>
      </c>
      <c r="G6189" s="11">
        <v>0.32967000000000002</v>
      </c>
      <c r="H6189" s="11">
        <v>0.39560400000000007</v>
      </c>
      <c r="I6189" s="11">
        <v>0.461538</v>
      </c>
      <c r="J6189" s="11">
        <v>0.52747200000000005</v>
      </c>
      <c r="K6189" s="11">
        <v>0.59340599999999999</v>
      </c>
      <c r="L6189" s="11">
        <v>0.66</v>
      </c>
    </row>
    <row r="6190" spans="1:12" ht="25.5">
      <c r="A6190" s="1">
        <f t="shared" si="164"/>
        <v>38678</v>
      </c>
      <c r="B6190" s="49" t="s">
        <v>4285</v>
      </c>
      <c r="C6190" s="11">
        <v>4.1099589041095952E-2</v>
      </c>
      <c r="D6190" s="11">
        <v>8.2199178082191904E-2</v>
      </c>
      <c r="E6190" s="11">
        <v>0.12329876712328786</v>
      </c>
      <c r="F6190" s="11">
        <v>0.1643983561643835</v>
      </c>
      <c r="G6190" s="11">
        <v>0.20549794520548048</v>
      </c>
      <c r="H6190" s="11">
        <v>0.24659753424657599</v>
      </c>
      <c r="I6190" s="11">
        <v>0.2876971232876715</v>
      </c>
      <c r="J6190" s="11">
        <v>0.328796712328767</v>
      </c>
      <c r="K6190" s="11">
        <v>0.36989630136986396</v>
      </c>
      <c r="L6190" s="11">
        <v>0.41100000000000003</v>
      </c>
    </row>
    <row r="6191" spans="1:12" ht="25.5">
      <c r="A6191" s="1">
        <f t="shared" si="164"/>
        <v>38679</v>
      </c>
      <c r="B6191" s="49" t="s">
        <v>4286</v>
      </c>
      <c r="C6191" s="11">
        <v>1.817136986301375E-2</v>
      </c>
      <c r="D6191" s="11">
        <v>3.6342739726027501E-2</v>
      </c>
      <c r="E6191" s="11">
        <v>5.4514109589041251E-2</v>
      </c>
      <c r="F6191" s="11">
        <v>7.2685479452055002E-2</v>
      </c>
      <c r="G6191" s="11">
        <v>9.0856849315068738E-2</v>
      </c>
      <c r="H6191" s="11">
        <v>0.1090282191780825</v>
      </c>
      <c r="I6191" s="11">
        <v>0.12719958904109627</v>
      </c>
      <c r="J6191" s="11">
        <v>0.14537095890411</v>
      </c>
      <c r="K6191" s="11">
        <v>0.16354232876712449</v>
      </c>
      <c r="L6191" s="11">
        <v>0.18149999999999999</v>
      </c>
    </row>
    <row r="6192" spans="1:12" ht="12.75">
      <c r="A6192" s="1">
        <f t="shared" si="164"/>
        <v>38680</v>
      </c>
      <c r="B6192" s="49" t="s">
        <v>4278</v>
      </c>
      <c r="C6192" s="11">
        <v>5.6178082191780899E-3</v>
      </c>
      <c r="D6192" s="11">
        <v>1.123561643835618E-2</v>
      </c>
      <c r="E6192" s="11">
        <v>1.68534246575343E-2</v>
      </c>
      <c r="F6192" s="11">
        <v>2.2471232876712301E-2</v>
      </c>
      <c r="G6192" s="11">
        <v>2.808904109589045E-2</v>
      </c>
      <c r="H6192" s="11">
        <v>3.37068493150686E-2</v>
      </c>
      <c r="I6192" s="11">
        <v>3.9324657534246604E-2</v>
      </c>
      <c r="J6192" s="11">
        <v>4.4942465753424747E-2</v>
      </c>
      <c r="K6192" s="11">
        <v>5.0560273972602751E-2</v>
      </c>
      <c r="L6192" s="11">
        <v>5.5499999999999994E-2</v>
      </c>
    </row>
    <row r="6193" spans="1:12" ht="12.75">
      <c r="A6193" s="1">
        <f t="shared" si="164"/>
        <v>38681</v>
      </c>
      <c r="B6193" s="49" t="s">
        <v>4279</v>
      </c>
      <c r="C6193" s="11">
        <v>7.48730136986301E-2</v>
      </c>
      <c r="D6193" s="11">
        <v>0.1497460273972602</v>
      </c>
      <c r="E6193" s="11">
        <v>0.22461904109589001</v>
      </c>
      <c r="F6193" s="11">
        <v>0.29949205479452101</v>
      </c>
      <c r="G6193" s="11">
        <v>0.37436506849315049</v>
      </c>
      <c r="H6193" s="11">
        <v>0.44923808219178002</v>
      </c>
      <c r="I6193" s="11">
        <v>0.52411109589041094</v>
      </c>
      <c r="J6193" s="11">
        <v>0.59898410958904047</v>
      </c>
      <c r="K6193" s="11">
        <v>0.67385712328767156</v>
      </c>
      <c r="L6193" s="11">
        <v>0.74849999999999994</v>
      </c>
    </row>
    <row r="6194" spans="1:12" ht="12.75">
      <c r="A6194" s="1">
        <f t="shared" si="164"/>
        <v>38682</v>
      </c>
      <c r="B6194" s="49" t="s">
        <v>4280</v>
      </c>
      <c r="C6194" s="11">
        <v>9.7150684931506803E-3</v>
      </c>
      <c r="D6194" s="11">
        <v>1.9430136986301302E-2</v>
      </c>
      <c r="E6194" s="11">
        <v>2.9145205479452096E-2</v>
      </c>
      <c r="F6194" s="11">
        <v>3.8860273972602749E-2</v>
      </c>
      <c r="G6194" s="11">
        <v>4.8575342465753402E-2</v>
      </c>
      <c r="H6194" s="11">
        <v>5.8290410958904054E-2</v>
      </c>
      <c r="I6194" s="11">
        <v>6.8005479452054707E-2</v>
      </c>
      <c r="J6194" s="11">
        <v>7.7720547945205498E-2</v>
      </c>
      <c r="K6194" s="11">
        <v>8.7435616438356151E-2</v>
      </c>
      <c r="L6194" s="11">
        <v>9.7500000000000003E-2</v>
      </c>
    </row>
    <row r="6195" spans="1:12" ht="12.75">
      <c r="A6195" s="1">
        <f t="shared" si="164"/>
        <v>38683</v>
      </c>
      <c r="B6195" s="49" t="s">
        <v>4287</v>
      </c>
      <c r="C6195" s="11">
        <v>6.7302739726027346E-3</v>
      </c>
      <c r="D6195" s="11">
        <v>1.3460547945205469E-2</v>
      </c>
      <c r="E6195" s="11">
        <v>2.0190821917808251E-2</v>
      </c>
      <c r="F6195" s="11">
        <v>2.6921095890411001E-2</v>
      </c>
      <c r="G6195" s="11">
        <v>3.3651369863013751E-2</v>
      </c>
      <c r="H6195" s="11">
        <v>4.0381643835616349E-2</v>
      </c>
      <c r="I6195" s="11">
        <v>4.7111917808219092E-2</v>
      </c>
      <c r="J6195" s="11">
        <v>5.3842191780821849E-2</v>
      </c>
      <c r="K6195" s="11">
        <v>6.0572465753424592E-2</v>
      </c>
      <c r="L6195" s="11">
        <v>6.7500000000000004E-2</v>
      </c>
    </row>
    <row r="6196" spans="1:12" ht="12.75">
      <c r="A6196" s="1">
        <f t="shared" si="164"/>
        <v>38684</v>
      </c>
      <c r="B6196" s="49" t="s">
        <v>4288</v>
      </c>
      <c r="C6196" s="11">
        <v>6.564780821917815E-2</v>
      </c>
      <c r="D6196" s="11">
        <v>0.1312956164383563</v>
      </c>
      <c r="E6196" s="11">
        <v>0.19694342465753401</v>
      </c>
      <c r="F6196" s="11">
        <v>0.26259123287671199</v>
      </c>
      <c r="G6196" s="11">
        <v>0.32823904109589003</v>
      </c>
      <c r="H6196" s="11">
        <v>0.39388684931506945</v>
      </c>
      <c r="I6196" s="11">
        <v>0.45953465753424749</v>
      </c>
      <c r="J6196" s="11">
        <v>0.52518246575342553</v>
      </c>
      <c r="K6196" s="11">
        <v>0.59083027397260346</v>
      </c>
      <c r="L6196" s="11">
        <v>0.65700000000000003</v>
      </c>
    </row>
    <row r="6197" spans="1:12" ht="12.75">
      <c r="A6197" s="1">
        <f t="shared" si="164"/>
        <v>38685</v>
      </c>
      <c r="B6197" s="49" t="s">
        <v>4289</v>
      </c>
      <c r="C6197" s="11">
        <v>9.936904109589044E-2</v>
      </c>
      <c r="D6197" s="11">
        <v>0.19873808219178152</v>
      </c>
      <c r="E6197" s="11">
        <v>0.29810712328767147</v>
      </c>
      <c r="F6197" s="11">
        <v>0.39747616438356148</v>
      </c>
      <c r="G6197" s="11">
        <v>0.49684520547945149</v>
      </c>
      <c r="H6197" s="11">
        <v>0.59621424657534294</v>
      </c>
      <c r="I6197" s="11">
        <v>0.69558328767123301</v>
      </c>
      <c r="J6197" s="11">
        <v>0.79495232876712296</v>
      </c>
      <c r="K6197" s="11">
        <v>0.89432136986301458</v>
      </c>
      <c r="L6197" s="11">
        <v>0.9930000000000001</v>
      </c>
    </row>
    <row r="6198" spans="1:12" ht="12.75">
      <c r="A6198" s="1">
        <f t="shared" si="164"/>
        <v>38686</v>
      </c>
      <c r="B6198" s="49" t="s">
        <v>4290</v>
      </c>
      <c r="C6198" s="11">
        <v>3.0949315068493199E-3</v>
      </c>
      <c r="D6198" s="11">
        <v>6.1898630136986398E-3</v>
      </c>
      <c r="E6198" s="11">
        <v>9.2847945205479596E-3</v>
      </c>
      <c r="F6198" s="11">
        <v>1.237972602739728E-2</v>
      </c>
      <c r="G6198" s="11">
        <v>1.5474657534246601E-2</v>
      </c>
      <c r="H6198" s="11">
        <v>1.856958904109595E-2</v>
      </c>
      <c r="I6198" s="11">
        <v>2.16645205479453E-2</v>
      </c>
      <c r="J6198" s="11">
        <v>2.4759452054794497E-2</v>
      </c>
      <c r="K6198" s="11">
        <v>2.7854383561643846E-2</v>
      </c>
      <c r="L6198" s="11">
        <v>3.15E-2</v>
      </c>
    </row>
    <row r="6199" spans="1:12" ht="12.75">
      <c r="A6199" s="1">
        <f t="shared" si="164"/>
        <v>38687</v>
      </c>
      <c r="B6199" s="49" t="s">
        <v>4291</v>
      </c>
      <c r="C6199" s="11">
        <v>1.2396575342465759E-2</v>
      </c>
      <c r="D6199" s="11">
        <v>2.4793150684931549E-2</v>
      </c>
      <c r="E6199" s="11">
        <v>3.718972602739725E-2</v>
      </c>
      <c r="F6199" s="11">
        <v>4.9586301369863098E-2</v>
      </c>
      <c r="G6199" s="11">
        <v>6.1982876712328799E-2</v>
      </c>
      <c r="H6199" s="11">
        <v>7.4379452054794501E-2</v>
      </c>
      <c r="I6199" s="11">
        <v>8.6776027397260341E-2</v>
      </c>
      <c r="J6199" s="11">
        <v>9.9172602739726057E-2</v>
      </c>
      <c r="K6199" s="11">
        <v>0.1115691780821919</v>
      </c>
      <c r="L6199" s="11">
        <v>0.1245</v>
      </c>
    </row>
    <row r="6200" spans="1:12" ht="12.75">
      <c r="A6200" s="1">
        <f t="shared" si="164"/>
        <v>38688</v>
      </c>
      <c r="B6200" s="49" t="s">
        <v>4292</v>
      </c>
      <c r="C6200" s="11">
        <v>4.5569589041095947E-2</v>
      </c>
      <c r="D6200" s="11">
        <v>9.1139178082191893E-2</v>
      </c>
      <c r="E6200" s="11">
        <v>0.13670876712328783</v>
      </c>
      <c r="F6200" s="11">
        <v>0.18227835616438351</v>
      </c>
      <c r="G6200" s="11">
        <v>0.22784794520547902</v>
      </c>
      <c r="H6200" s="11">
        <v>0.273417534246576</v>
      </c>
      <c r="I6200" s="11">
        <v>0.31898712328767154</v>
      </c>
      <c r="J6200" s="11">
        <v>0.36455671232876702</v>
      </c>
      <c r="K6200" s="11">
        <v>0.410126301369864</v>
      </c>
      <c r="L6200" s="11">
        <v>0.45599999999999996</v>
      </c>
    </row>
    <row r="6201" spans="1:12" ht="12.75">
      <c r="A6201" s="1">
        <f t="shared" si="164"/>
        <v>38689</v>
      </c>
      <c r="B6201" s="49" t="s">
        <v>4293</v>
      </c>
      <c r="C6201" s="11">
        <v>8.1291780821917802E-3</v>
      </c>
      <c r="D6201" s="11">
        <v>1.6258356164383498E-2</v>
      </c>
      <c r="E6201" s="11">
        <v>2.4387534246575398E-2</v>
      </c>
      <c r="F6201" s="11">
        <v>3.2516712328767149E-2</v>
      </c>
      <c r="G6201" s="11">
        <v>4.0645890410958896E-2</v>
      </c>
      <c r="H6201" s="11">
        <v>4.877506849315065E-2</v>
      </c>
      <c r="I6201" s="11">
        <v>5.6904246575342404E-2</v>
      </c>
      <c r="J6201" s="11">
        <v>6.5033424657534297E-2</v>
      </c>
      <c r="K6201" s="11">
        <v>7.3162602739726051E-2</v>
      </c>
      <c r="L6201" s="11">
        <v>8.1000000000000003E-2</v>
      </c>
    </row>
    <row r="6202" spans="1:12" ht="12.75">
      <c r="A6202" s="1">
        <f t="shared" si="164"/>
        <v>38690</v>
      </c>
      <c r="B6202" s="49" t="s">
        <v>4294</v>
      </c>
      <c r="C6202" s="11">
        <v>6.8231506849315039E-3</v>
      </c>
      <c r="D6202" s="11">
        <v>1.3646301369863008E-2</v>
      </c>
      <c r="E6202" s="11">
        <v>2.0469452054794498E-2</v>
      </c>
      <c r="F6202" s="11">
        <v>2.729260273972605E-2</v>
      </c>
      <c r="G6202" s="11">
        <v>3.4115753424657599E-2</v>
      </c>
      <c r="H6202" s="11">
        <v>4.0938904109588996E-2</v>
      </c>
      <c r="I6202" s="11">
        <v>4.7762054794520545E-2</v>
      </c>
      <c r="J6202" s="11">
        <v>5.4585205479452101E-2</v>
      </c>
      <c r="K6202" s="11">
        <v>6.1408356164383504E-2</v>
      </c>
      <c r="L6202" s="11">
        <v>6.7500000000000004E-2</v>
      </c>
    </row>
    <row r="6203" spans="1:12" ht="12.75">
      <c r="A6203" s="1">
        <f t="shared" si="164"/>
        <v>38691</v>
      </c>
      <c r="B6203" s="49" t="s">
        <v>4295</v>
      </c>
      <c r="C6203" s="11">
        <v>6.9673972602739796E-3</v>
      </c>
      <c r="D6203" s="11">
        <v>1.3934794520547959E-2</v>
      </c>
      <c r="E6203" s="11">
        <v>2.0902191780821998E-2</v>
      </c>
      <c r="F6203" s="11">
        <v>2.7869589041095953E-2</v>
      </c>
      <c r="G6203" s="11">
        <v>3.4836986301369902E-2</v>
      </c>
      <c r="H6203" s="11">
        <v>4.180438356164385E-2</v>
      </c>
      <c r="I6203" s="11">
        <v>4.8771780821917798E-2</v>
      </c>
      <c r="J6203" s="11">
        <v>5.5739178082191906E-2</v>
      </c>
      <c r="K6203" s="11">
        <v>6.2706575342465848E-2</v>
      </c>
      <c r="L6203" s="11">
        <v>6.9000000000000006E-2</v>
      </c>
    </row>
    <row r="6204" spans="1:12" ht="12.75">
      <c r="A6204" s="1">
        <f t="shared" si="164"/>
        <v>38692</v>
      </c>
      <c r="B6204" s="49" t="s">
        <v>4296</v>
      </c>
      <c r="C6204" s="11">
        <v>4.1872098493150656E-2</v>
      </c>
      <c r="D6204" s="11">
        <v>8.3744196986301311E-2</v>
      </c>
      <c r="E6204" s="11">
        <v>0.12561629547945194</v>
      </c>
      <c r="F6204" s="11">
        <v>0.16748839397260201</v>
      </c>
      <c r="G6204" s="11">
        <v>0.209360492465754</v>
      </c>
      <c r="H6204" s="11">
        <v>0.25123259095890449</v>
      </c>
      <c r="I6204" s="11">
        <v>0.29310468945205498</v>
      </c>
      <c r="J6204" s="11">
        <v>0.33497678794520552</v>
      </c>
      <c r="K6204" s="11">
        <v>0.37684888643835601</v>
      </c>
      <c r="L6204" s="11">
        <v>0.41850000000000004</v>
      </c>
    </row>
    <row r="6205" spans="1:12" ht="12.75">
      <c r="A6205" s="1">
        <f t="shared" si="164"/>
        <v>38693</v>
      </c>
      <c r="B6205" s="49" t="s">
        <v>4297</v>
      </c>
      <c r="C6205" s="11">
        <v>8.329667671232879E-3</v>
      </c>
      <c r="D6205" s="11">
        <v>1.6659335342465699E-2</v>
      </c>
      <c r="E6205" s="11">
        <v>2.4989003013698698E-2</v>
      </c>
      <c r="F6205" s="11">
        <v>3.3318670684931551E-2</v>
      </c>
      <c r="G6205" s="11">
        <v>4.1648338356164397E-2</v>
      </c>
      <c r="H6205" s="11">
        <v>4.9978006027397257E-2</v>
      </c>
      <c r="I6205" s="11">
        <v>5.8307673698630103E-2</v>
      </c>
      <c r="J6205" s="11">
        <v>6.6637341369863101E-2</v>
      </c>
      <c r="K6205" s="11">
        <v>7.4967009041095947E-2</v>
      </c>
      <c r="L6205" s="11">
        <v>8.4000000000000005E-2</v>
      </c>
    </row>
    <row r="6206" spans="1:12" ht="12.75">
      <c r="A6206" s="1">
        <f t="shared" si="164"/>
        <v>38694</v>
      </c>
      <c r="B6206" s="49" t="s">
        <v>4298</v>
      </c>
      <c r="C6206" s="11">
        <v>1.9752739726027351E-2</v>
      </c>
      <c r="D6206" s="11">
        <v>3.9505479452054702E-2</v>
      </c>
      <c r="E6206" s="11">
        <v>5.925821917808205E-2</v>
      </c>
      <c r="F6206" s="11">
        <v>7.9010958904109405E-2</v>
      </c>
      <c r="G6206" s="11">
        <v>9.8763698630136759E-2</v>
      </c>
      <c r="H6206" s="11">
        <v>0.1185164383561641</v>
      </c>
      <c r="I6206" s="11">
        <v>0.13826917808219147</v>
      </c>
      <c r="J6206" s="11">
        <v>0.1580219178082185</v>
      </c>
      <c r="K6206" s="11">
        <v>0.17777465753424601</v>
      </c>
      <c r="L6206" s="11">
        <v>0.19800000000000001</v>
      </c>
    </row>
    <row r="6207" spans="1:12" ht="12.75">
      <c r="A6207" s="1">
        <f t="shared" si="164"/>
        <v>38695</v>
      </c>
      <c r="B6207" s="49" t="s">
        <v>4299</v>
      </c>
      <c r="C6207" s="11">
        <v>0.14013863013698624</v>
      </c>
      <c r="D6207" s="11">
        <v>0.28027726027397248</v>
      </c>
      <c r="E6207" s="11">
        <v>0.4204158904109595</v>
      </c>
      <c r="F6207" s="11">
        <v>0.56055452054794497</v>
      </c>
      <c r="G6207" s="11">
        <v>0.70069315068493199</v>
      </c>
      <c r="H6207" s="11">
        <v>0.84083178082191745</v>
      </c>
      <c r="I6207" s="11">
        <v>0.98097041095890458</v>
      </c>
      <c r="J6207" s="11">
        <v>1.1211090410958899</v>
      </c>
      <c r="K6207" s="11">
        <v>1.2612476712328771</v>
      </c>
      <c r="L6207" s="11">
        <v>1.401</v>
      </c>
    </row>
    <row r="6208" spans="1:12" ht="12.75">
      <c r="A6208" s="1">
        <f t="shared" ref="A6208:A6271" si="165">A6207+1</f>
        <v>38696</v>
      </c>
      <c r="B6208" s="49" t="s">
        <v>4300</v>
      </c>
      <c r="C6208" s="11">
        <v>1.9226712328767149E-2</v>
      </c>
      <c r="D6208" s="11">
        <v>3.8453424657534298E-2</v>
      </c>
      <c r="E6208" s="11">
        <v>5.768013698630145E-2</v>
      </c>
      <c r="F6208" s="11">
        <v>7.6906849315068596E-2</v>
      </c>
      <c r="G6208" s="11">
        <v>9.6133561643835755E-2</v>
      </c>
      <c r="H6208" s="11">
        <v>0.1153602739726029</v>
      </c>
      <c r="I6208" s="11">
        <v>0.13458698630137006</v>
      </c>
      <c r="J6208" s="11">
        <v>0.1538136986301375</v>
      </c>
      <c r="K6208" s="11">
        <v>0.17304041095890449</v>
      </c>
      <c r="L6208" s="11">
        <v>0.192</v>
      </c>
    </row>
    <row r="6209" spans="1:12" ht="12.75">
      <c r="A6209" s="1">
        <f t="shared" si="165"/>
        <v>38697</v>
      </c>
      <c r="B6209" s="49" t="s">
        <v>4301</v>
      </c>
      <c r="C6209" s="11">
        <v>5.8836986301369909E-3</v>
      </c>
      <c r="D6209" s="11">
        <v>1.1767397260273982E-2</v>
      </c>
      <c r="E6209" s="11">
        <v>1.7651095890411E-2</v>
      </c>
      <c r="F6209" s="11">
        <v>2.3534794520547901E-2</v>
      </c>
      <c r="G6209" s="11">
        <v>2.9418493150684951E-2</v>
      </c>
      <c r="H6209" s="11">
        <v>3.5302191780822001E-2</v>
      </c>
      <c r="I6209" s="11">
        <v>4.1185890410958895E-2</v>
      </c>
      <c r="J6209" s="11">
        <v>4.7069589041095955E-2</v>
      </c>
      <c r="K6209" s="11">
        <v>5.2953287671232849E-2</v>
      </c>
      <c r="L6209" s="11">
        <v>5.8499999999999996E-2</v>
      </c>
    </row>
    <row r="6210" spans="1:12" ht="12.75">
      <c r="A6210" s="1">
        <f t="shared" si="165"/>
        <v>38698</v>
      </c>
      <c r="B6210" s="49" t="s">
        <v>4302</v>
      </c>
      <c r="C6210" s="11">
        <v>1.7038356164383501E-2</v>
      </c>
      <c r="D6210" s="11">
        <v>3.4076712328767002E-2</v>
      </c>
      <c r="E6210" s="11">
        <v>5.1115068493150506E-2</v>
      </c>
      <c r="F6210" s="11">
        <v>6.8153424657534004E-2</v>
      </c>
      <c r="G6210" s="11">
        <v>8.5191780821917501E-2</v>
      </c>
      <c r="H6210" s="11">
        <v>0.10223013698630101</v>
      </c>
      <c r="I6210" s="11">
        <v>0.1192684931506845</v>
      </c>
      <c r="J6210" s="11">
        <v>0.13630684931506801</v>
      </c>
      <c r="K6210" s="11">
        <v>0.15334520547945149</v>
      </c>
      <c r="L6210" s="11">
        <v>0.17100000000000001</v>
      </c>
    </row>
    <row r="6211" spans="1:12" ht="12.75">
      <c r="A6211" s="1">
        <f t="shared" si="165"/>
        <v>38699</v>
      </c>
      <c r="B6211" s="49" t="s">
        <v>4303</v>
      </c>
      <c r="C6211" s="11">
        <v>7.190136986301375E-2</v>
      </c>
      <c r="D6211" s="11">
        <v>0.1438027397260275</v>
      </c>
      <c r="E6211" s="11">
        <v>0.21570410958904201</v>
      </c>
      <c r="F6211" s="11">
        <v>0.287605479452055</v>
      </c>
      <c r="G6211" s="11">
        <v>0.35950684931506949</v>
      </c>
      <c r="H6211" s="11">
        <v>0.43140821917808247</v>
      </c>
      <c r="I6211" s="11">
        <v>0.50330958904109702</v>
      </c>
      <c r="J6211" s="11">
        <v>0.57521095890411</v>
      </c>
      <c r="K6211" s="11">
        <v>0.64711232876712443</v>
      </c>
      <c r="L6211" s="11">
        <v>0.71849999999999992</v>
      </c>
    </row>
    <row r="6212" spans="1:12" ht="12.75">
      <c r="A6212" s="1">
        <f t="shared" si="165"/>
        <v>38700</v>
      </c>
      <c r="B6212" s="49" t="s">
        <v>4304</v>
      </c>
      <c r="C6212" s="11">
        <v>7.6882191780821854E-2</v>
      </c>
      <c r="D6212" s="11">
        <v>0.15376438356164401</v>
      </c>
      <c r="E6212" s="11">
        <v>0.23064657534246602</v>
      </c>
      <c r="F6212" s="11">
        <v>0.30752876712328803</v>
      </c>
      <c r="G6212" s="11">
        <v>0.38441095890410998</v>
      </c>
      <c r="H6212" s="11">
        <v>0.46129315068493049</v>
      </c>
      <c r="I6212" s="11">
        <v>0.53817534246575249</v>
      </c>
      <c r="J6212" s="11">
        <v>0.6150575342465745</v>
      </c>
      <c r="K6212" s="11">
        <v>0.69193972602739651</v>
      </c>
      <c r="L6212" s="11">
        <v>0.76950000000000007</v>
      </c>
    </row>
    <row r="6213" spans="1:12" ht="12.75">
      <c r="A6213" s="1">
        <f t="shared" si="165"/>
        <v>38701</v>
      </c>
      <c r="B6213" s="49" t="s">
        <v>4305</v>
      </c>
      <c r="C6213" s="11">
        <v>1.3301095890410956E-2</v>
      </c>
      <c r="D6213" s="11">
        <v>2.6602191780821852E-2</v>
      </c>
      <c r="E6213" s="11">
        <v>3.990328767123285E-2</v>
      </c>
      <c r="F6213" s="11">
        <v>5.320438356164385E-2</v>
      </c>
      <c r="G6213" s="11">
        <v>6.6505479452054858E-2</v>
      </c>
      <c r="H6213" s="11">
        <v>7.9806575342465699E-2</v>
      </c>
      <c r="I6213" s="11">
        <v>9.3107671232876693E-2</v>
      </c>
      <c r="J6213" s="11">
        <v>0.1064087671232877</v>
      </c>
      <c r="K6213" s="11">
        <v>0.11970986301369854</v>
      </c>
      <c r="L6213" s="11">
        <v>0.13350000000000001</v>
      </c>
    </row>
    <row r="6214" spans="1:12" ht="12.75">
      <c r="A6214" s="1">
        <f t="shared" si="165"/>
        <v>38702</v>
      </c>
      <c r="B6214" s="49" t="s">
        <v>4306</v>
      </c>
      <c r="C6214" s="11">
        <v>1.058506849315068E-2</v>
      </c>
      <c r="D6214" s="11">
        <v>2.11701369863013E-2</v>
      </c>
      <c r="E6214" s="11">
        <v>3.1755205479452098E-2</v>
      </c>
      <c r="F6214" s="11">
        <v>4.2340273972602753E-2</v>
      </c>
      <c r="G6214" s="11">
        <v>5.2925342465753401E-2</v>
      </c>
      <c r="H6214" s="11">
        <v>6.3510410958904043E-2</v>
      </c>
      <c r="I6214" s="11">
        <v>7.4095479452054705E-2</v>
      </c>
      <c r="J6214" s="11">
        <v>8.4680547945205506E-2</v>
      </c>
      <c r="K6214" s="11">
        <v>9.5265616438356154E-2</v>
      </c>
      <c r="L6214" s="11">
        <v>0.10649999999999998</v>
      </c>
    </row>
    <row r="6215" spans="1:12" ht="12.75">
      <c r="A6215" s="1">
        <f t="shared" si="165"/>
        <v>38703</v>
      </c>
      <c r="B6215" s="49" t="s">
        <v>4307</v>
      </c>
      <c r="C6215" s="11">
        <v>6.4216438356164401E-3</v>
      </c>
      <c r="D6215" s="11">
        <v>1.284328767123288E-2</v>
      </c>
      <c r="E6215" s="11">
        <v>1.926493150684935E-2</v>
      </c>
      <c r="F6215" s="11">
        <v>2.5686575342465701E-2</v>
      </c>
      <c r="G6215" s="11">
        <v>3.2108219178082202E-2</v>
      </c>
      <c r="H6215" s="11">
        <v>3.8529863013698699E-2</v>
      </c>
      <c r="I6215" s="11">
        <v>4.4951506849315051E-2</v>
      </c>
      <c r="J6215" s="11">
        <v>5.1373150684931548E-2</v>
      </c>
      <c r="K6215" s="11">
        <v>5.7794794520547907E-2</v>
      </c>
      <c r="L6215" s="11">
        <v>6.4500000000000002E-2</v>
      </c>
    </row>
    <row r="6216" spans="1:12" ht="12.75">
      <c r="A6216" s="1">
        <f t="shared" si="165"/>
        <v>38704</v>
      </c>
      <c r="B6216" s="49" t="s">
        <v>4308</v>
      </c>
      <c r="C6216" s="11">
        <v>0.1138487671232877</v>
      </c>
      <c r="D6216" s="11">
        <v>0.22769753424657602</v>
      </c>
      <c r="E6216" s="11">
        <v>0.34154630136986247</v>
      </c>
      <c r="F6216" s="11">
        <v>0.45539506849315048</v>
      </c>
      <c r="G6216" s="11">
        <v>0.56924383561643843</v>
      </c>
      <c r="H6216" s="11">
        <v>0.6830926027397265</v>
      </c>
      <c r="I6216" s="11">
        <v>0.79694136986301445</v>
      </c>
      <c r="J6216" s="11">
        <v>0.91079013698630251</v>
      </c>
      <c r="K6216" s="11">
        <v>1.0246389041095891</v>
      </c>
      <c r="L6216" s="11">
        <v>1.1385000000000001</v>
      </c>
    </row>
    <row r="6217" spans="1:12" ht="12.75">
      <c r="A6217" s="1">
        <f t="shared" si="165"/>
        <v>38705</v>
      </c>
      <c r="B6217" s="49" t="s">
        <v>4309</v>
      </c>
      <c r="C6217" s="11">
        <v>1.8168493150684949E-3</v>
      </c>
      <c r="D6217" s="11">
        <v>3.6336986301369898E-3</v>
      </c>
      <c r="E6217" s="11">
        <v>5.4505479452054851E-3</v>
      </c>
      <c r="F6217" s="11">
        <v>7.2673972602739795E-3</v>
      </c>
      <c r="G6217" s="11">
        <v>9.084246575342474E-3</v>
      </c>
      <c r="H6217" s="11">
        <v>1.090109589041097E-2</v>
      </c>
      <c r="I6217" s="11">
        <v>1.2717945205479465E-2</v>
      </c>
      <c r="J6217" s="11">
        <v>1.4534794520547959E-2</v>
      </c>
      <c r="K6217" s="11">
        <v>1.6351643835616499E-2</v>
      </c>
      <c r="L6217" s="11">
        <v>1.8000000000000002E-2</v>
      </c>
    </row>
    <row r="6218" spans="1:12" ht="12.75">
      <c r="A6218" s="1">
        <f t="shared" si="165"/>
        <v>38706</v>
      </c>
      <c r="B6218" s="49" t="s">
        <v>4310</v>
      </c>
      <c r="C6218" s="11">
        <v>9.3071506849315061E-2</v>
      </c>
      <c r="D6218" s="11">
        <v>0.18614301369862951</v>
      </c>
      <c r="E6218" s="11">
        <v>0.27921452054794504</v>
      </c>
      <c r="F6218" s="11">
        <v>0.37228602739726052</v>
      </c>
      <c r="G6218" s="11">
        <v>0.465357534246576</v>
      </c>
      <c r="H6218" s="11">
        <v>0.55842904109589009</v>
      </c>
      <c r="I6218" s="11">
        <v>0.65150054794520551</v>
      </c>
      <c r="J6218" s="11">
        <v>0.74457205479452104</v>
      </c>
      <c r="K6218" s="11">
        <v>0.83764356164383491</v>
      </c>
      <c r="L6218" s="11">
        <v>0.92999999999999994</v>
      </c>
    </row>
    <row r="6219" spans="1:12" ht="12.75">
      <c r="A6219" s="1">
        <f t="shared" si="165"/>
        <v>38707</v>
      </c>
      <c r="B6219" s="49" t="s">
        <v>4311</v>
      </c>
      <c r="C6219" s="11">
        <v>2.7547397260273949E-2</v>
      </c>
      <c r="D6219" s="11">
        <v>5.5094794520547899E-2</v>
      </c>
      <c r="E6219" s="11">
        <v>8.2642191780821855E-2</v>
      </c>
      <c r="F6219" s="11">
        <v>0.1101895890410958</v>
      </c>
      <c r="G6219" s="11">
        <v>0.13773698630136974</v>
      </c>
      <c r="H6219" s="11">
        <v>0.16528438356164402</v>
      </c>
      <c r="I6219" s="11">
        <v>0.19283178082191749</v>
      </c>
      <c r="J6219" s="11">
        <v>0.22037917808219101</v>
      </c>
      <c r="K6219" s="11">
        <v>0.24792657534246598</v>
      </c>
      <c r="L6219" s="11">
        <v>0.27600000000000002</v>
      </c>
    </row>
    <row r="6220" spans="1:12" ht="12.75">
      <c r="A6220" s="1">
        <f t="shared" si="165"/>
        <v>38708</v>
      </c>
      <c r="B6220" s="49" t="s">
        <v>4312</v>
      </c>
      <c r="C6220" s="11">
        <v>6.4906849315068457E-3</v>
      </c>
      <c r="D6220" s="11">
        <v>1.2981369863013691E-2</v>
      </c>
      <c r="E6220" s="11">
        <v>1.9472054794520549E-2</v>
      </c>
      <c r="F6220" s="11">
        <v>2.5962739726027348E-2</v>
      </c>
      <c r="G6220" s="11">
        <v>3.2453424657534299E-2</v>
      </c>
      <c r="H6220" s="11">
        <v>3.8944109589041098E-2</v>
      </c>
      <c r="I6220" s="11">
        <v>4.5434794520547904E-2</v>
      </c>
      <c r="J6220" s="11">
        <v>5.1925479452054696E-2</v>
      </c>
      <c r="K6220" s="11">
        <v>5.8416164383561647E-2</v>
      </c>
      <c r="L6220" s="11">
        <v>6.4500000000000002E-2</v>
      </c>
    </row>
    <row r="6221" spans="1:12" ht="12.75">
      <c r="A6221" s="1">
        <f t="shared" si="165"/>
        <v>38709</v>
      </c>
      <c r="B6221" s="49" t="s">
        <v>4313</v>
      </c>
      <c r="C6221" s="11">
        <v>1.6557534246575398E-2</v>
      </c>
      <c r="D6221" s="11">
        <v>3.3115068493150795E-2</v>
      </c>
      <c r="E6221" s="11">
        <v>4.9672602739726207E-2</v>
      </c>
      <c r="F6221" s="11">
        <v>6.6230136986301591E-2</v>
      </c>
      <c r="G6221" s="11">
        <v>8.2787671232877003E-2</v>
      </c>
      <c r="H6221" s="11">
        <v>9.9345205479452414E-2</v>
      </c>
      <c r="I6221" s="11">
        <v>0.1159027397260278</v>
      </c>
      <c r="J6221" s="11">
        <v>0.13246027397260318</v>
      </c>
      <c r="K6221" s="11">
        <v>0.14901780821917859</v>
      </c>
      <c r="L6221" s="11">
        <v>0.16500000000000001</v>
      </c>
    </row>
    <row r="6222" spans="1:12" ht="12.75">
      <c r="A6222" s="1">
        <f t="shared" si="165"/>
        <v>38710</v>
      </c>
      <c r="B6222" s="49" t="s">
        <v>4314</v>
      </c>
      <c r="C6222" s="11">
        <v>8.4250278082191751E-2</v>
      </c>
      <c r="D6222" s="11">
        <v>0.1685005561643835</v>
      </c>
      <c r="E6222" s="11">
        <v>0.25275083424657602</v>
      </c>
      <c r="F6222" s="11">
        <v>0.33700111232876701</v>
      </c>
      <c r="G6222" s="11">
        <v>0.42125139041095949</v>
      </c>
      <c r="H6222" s="11">
        <v>0.50550166849315048</v>
      </c>
      <c r="I6222" s="11">
        <v>0.58975194657534302</v>
      </c>
      <c r="J6222" s="11">
        <v>0.67400222465753401</v>
      </c>
      <c r="K6222" s="11">
        <v>0.75825250273972655</v>
      </c>
      <c r="L6222" s="11">
        <v>0.84300000000000008</v>
      </c>
    </row>
    <row r="6223" spans="1:12" ht="12.75">
      <c r="A6223" s="1">
        <f t="shared" si="165"/>
        <v>38711</v>
      </c>
      <c r="B6223" s="49" t="s">
        <v>4315</v>
      </c>
      <c r="C6223" s="11">
        <v>8.3071232876712302E-3</v>
      </c>
      <c r="D6223" s="11">
        <v>1.6614246575342401E-2</v>
      </c>
      <c r="E6223" s="11">
        <v>2.492136986301375E-2</v>
      </c>
      <c r="F6223" s="11">
        <v>3.3228493150684948E-2</v>
      </c>
      <c r="G6223" s="11">
        <v>4.1535616438356154E-2</v>
      </c>
      <c r="H6223" s="11">
        <v>4.9842739726027346E-2</v>
      </c>
      <c r="I6223" s="11">
        <v>5.8149863013698552E-2</v>
      </c>
      <c r="J6223" s="11">
        <v>6.6456986301369897E-2</v>
      </c>
      <c r="K6223" s="11">
        <v>7.4764109589041103E-2</v>
      </c>
      <c r="L6223" s="11">
        <v>8.2500000000000004E-2</v>
      </c>
    </row>
    <row r="6224" spans="1:12" ht="12.75">
      <c r="A6224" s="1">
        <f t="shared" si="165"/>
        <v>38712</v>
      </c>
      <c r="B6224" s="49" t="s">
        <v>4316</v>
      </c>
      <c r="C6224" s="11">
        <v>0.11530890410958899</v>
      </c>
      <c r="D6224" s="11">
        <v>0.23061780821917799</v>
      </c>
      <c r="E6224" s="11">
        <v>0.34592671232876698</v>
      </c>
      <c r="F6224" s="11">
        <v>0.46123561643835598</v>
      </c>
      <c r="G6224" s="11">
        <v>0.57654452054794503</v>
      </c>
      <c r="H6224" s="11">
        <v>0.69185342465753397</v>
      </c>
      <c r="I6224" s="11">
        <v>0.80716232876712302</v>
      </c>
      <c r="J6224" s="11">
        <v>0.92247123287671196</v>
      </c>
      <c r="K6224" s="11">
        <v>1.0377801369863009</v>
      </c>
      <c r="L6224" s="11">
        <v>1.1535</v>
      </c>
    </row>
    <row r="6225" spans="1:12" ht="12.75">
      <c r="A6225" s="1">
        <f t="shared" si="165"/>
        <v>38713</v>
      </c>
      <c r="B6225" s="49" t="s">
        <v>4317</v>
      </c>
      <c r="C6225" s="11">
        <v>5.0320273972602754E-2</v>
      </c>
      <c r="D6225" s="11">
        <v>0.10064054794520551</v>
      </c>
      <c r="E6225" s="11">
        <v>0.15096082191780899</v>
      </c>
      <c r="F6225" s="11">
        <v>0.20128109589041102</v>
      </c>
      <c r="G6225" s="11">
        <v>0.25160136986301451</v>
      </c>
      <c r="H6225" s="11">
        <v>0.30192164383561648</v>
      </c>
      <c r="I6225" s="11">
        <v>0.35224191780822001</v>
      </c>
      <c r="J6225" s="11">
        <v>0.40256219178082203</v>
      </c>
      <c r="K6225" s="11">
        <v>0.4528824657534255</v>
      </c>
      <c r="L6225" s="11">
        <v>0.50250000000000006</v>
      </c>
    </row>
    <row r="6226" spans="1:12" ht="12.75">
      <c r="A6226" s="1">
        <f t="shared" si="165"/>
        <v>38714</v>
      </c>
      <c r="B6226" s="49" t="s">
        <v>4290</v>
      </c>
      <c r="C6226" s="11">
        <v>3.0949315068493199E-3</v>
      </c>
      <c r="D6226" s="11">
        <v>6.1898630136986398E-3</v>
      </c>
      <c r="E6226" s="11">
        <v>9.2847945205479596E-3</v>
      </c>
      <c r="F6226" s="11">
        <v>1.237972602739728E-2</v>
      </c>
      <c r="G6226" s="11">
        <v>1.5474657534246601E-2</v>
      </c>
      <c r="H6226" s="11">
        <v>1.856958904109595E-2</v>
      </c>
      <c r="I6226" s="11">
        <v>2.16645205479453E-2</v>
      </c>
      <c r="J6226" s="11">
        <v>2.4759452054794497E-2</v>
      </c>
      <c r="K6226" s="11">
        <v>2.7854383561643846E-2</v>
      </c>
      <c r="L6226" s="11">
        <v>3.15E-2</v>
      </c>
    </row>
    <row r="6227" spans="1:12" ht="12.75">
      <c r="A6227" s="1">
        <f t="shared" si="165"/>
        <v>38715</v>
      </c>
      <c r="B6227" s="49" t="s">
        <v>4291</v>
      </c>
      <c r="C6227" s="11">
        <v>1.2396575342465759E-2</v>
      </c>
      <c r="D6227" s="11">
        <v>2.4793150684931549E-2</v>
      </c>
      <c r="E6227" s="11">
        <v>3.718972602739725E-2</v>
      </c>
      <c r="F6227" s="11">
        <v>4.9586301369863098E-2</v>
      </c>
      <c r="G6227" s="11">
        <v>6.1982876712328799E-2</v>
      </c>
      <c r="H6227" s="11">
        <v>7.4379452054794501E-2</v>
      </c>
      <c r="I6227" s="11">
        <v>8.6776027397260341E-2</v>
      </c>
      <c r="J6227" s="11">
        <v>9.9172602739726057E-2</v>
      </c>
      <c r="K6227" s="11">
        <v>0.1115691780821919</v>
      </c>
      <c r="L6227" s="11">
        <v>0.1245</v>
      </c>
    </row>
    <row r="6228" spans="1:12" ht="12.75">
      <c r="A6228" s="1">
        <f t="shared" si="165"/>
        <v>38716</v>
      </c>
      <c r="B6228" s="49" t="s">
        <v>4292</v>
      </c>
      <c r="C6228" s="11">
        <v>4.5569589041095947E-2</v>
      </c>
      <c r="D6228" s="11">
        <v>9.1139178082191893E-2</v>
      </c>
      <c r="E6228" s="11">
        <v>0.13670876712328783</v>
      </c>
      <c r="F6228" s="11">
        <v>0.18227835616438351</v>
      </c>
      <c r="G6228" s="11">
        <v>0.22784794520547902</v>
      </c>
      <c r="H6228" s="11">
        <v>0.273417534246576</v>
      </c>
      <c r="I6228" s="11">
        <v>0.31898712328767154</v>
      </c>
      <c r="J6228" s="11">
        <v>0.36455671232876702</v>
      </c>
      <c r="K6228" s="11">
        <v>0.410126301369864</v>
      </c>
      <c r="L6228" s="11">
        <v>0.45599999999999996</v>
      </c>
    </row>
    <row r="6229" spans="1:12" ht="12.75">
      <c r="A6229" s="1">
        <f t="shared" si="165"/>
        <v>38717</v>
      </c>
      <c r="B6229" s="49" t="s">
        <v>4293</v>
      </c>
      <c r="C6229" s="11">
        <v>8.1291780821917802E-3</v>
      </c>
      <c r="D6229" s="11">
        <v>1.6258356164383498E-2</v>
      </c>
      <c r="E6229" s="11">
        <v>2.4387534246575398E-2</v>
      </c>
      <c r="F6229" s="11">
        <v>3.2516712328767149E-2</v>
      </c>
      <c r="G6229" s="11">
        <v>4.0645890410958896E-2</v>
      </c>
      <c r="H6229" s="11">
        <v>4.877506849315065E-2</v>
      </c>
      <c r="I6229" s="11">
        <v>5.6904246575342404E-2</v>
      </c>
      <c r="J6229" s="11">
        <v>6.5033424657534297E-2</v>
      </c>
      <c r="K6229" s="11">
        <v>7.3162602739726051E-2</v>
      </c>
      <c r="L6229" s="11">
        <v>8.1000000000000003E-2</v>
      </c>
    </row>
    <row r="6230" spans="1:12" ht="12.75">
      <c r="A6230" s="1">
        <f t="shared" si="165"/>
        <v>38718</v>
      </c>
      <c r="B6230" s="49" t="s">
        <v>4294</v>
      </c>
      <c r="C6230" s="11">
        <v>6.8231506849315039E-3</v>
      </c>
      <c r="D6230" s="11">
        <v>1.3646301369863008E-2</v>
      </c>
      <c r="E6230" s="11">
        <v>2.0469452054794498E-2</v>
      </c>
      <c r="F6230" s="11">
        <v>2.729260273972605E-2</v>
      </c>
      <c r="G6230" s="11">
        <v>3.4115753424657599E-2</v>
      </c>
      <c r="H6230" s="11">
        <v>4.0938904109588996E-2</v>
      </c>
      <c r="I6230" s="11">
        <v>4.7762054794520545E-2</v>
      </c>
      <c r="J6230" s="11">
        <v>5.4585205479452101E-2</v>
      </c>
      <c r="K6230" s="11">
        <v>6.1408356164383504E-2</v>
      </c>
      <c r="L6230" s="11">
        <v>6.7500000000000004E-2</v>
      </c>
    </row>
    <row r="6231" spans="1:12" ht="12.75">
      <c r="A6231" s="1">
        <f t="shared" si="165"/>
        <v>38719</v>
      </c>
      <c r="B6231" s="49" t="s">
        <v>4295</v>
      </c>
      <c r="C6231" s="11">
        <v>6.9673972602739796E-3</v>
      </c>
      <c r="D6231" s="11">
        <v>1.3934794520547959E-2</v>
      </c>
      <c r="E6231" s="11">
        <v>2.0902191780821998E-2</v>
      </c>
      <c r="F6231" s="11">
        <v>2.7869589041095953E-2</v>
      </c>
      <c r="G6231" s="11">
        <v>3.4836986301369902E-2</v>
      </c>
      <c r="H6231" s="11">
        <v>4.180438356164385E-2</v>
      </c>
      <c r="I6231" s="11">
        <v>4.8771780821917798E-2</v>
      </c>
      <c r="J6231" s="11">
        <v>5.5739178082191906E-2</v>
      </c>
      <c r="K6231" s="11">
        <v>6.2706575342465848E-2</v>
      </c>
      <c r="L6231" s="11">
        <v>6.9000000000000006E-2</v>
      </c>
    </row>
    <row r="6232" spans="1:12" ht="12.75">
      <c r="A6232" s="1">
        <f t="shared" si="165"/>
        <v>38720</v>
      </c>
      <c r="B6232" s="49" t="s">
        <v>4296</v>
      </c>
      <c r="C6232" s="11">
        <v>4.1872098493150656E-2</v>
      </c>
      <c r="D6232" s="11">
        <v>8.3744196986301311E-2</v>
      </c>
      <c r="E6232" s="11">
        <v>0.12561629547945194</v>
      </c>
      <c r="F6232" s="11">
        <v>0.16748839397260201</v>
      </c>
      <c r="G6232" s="11">
        <v>0.209360492465754</v>
      </c>
      <c r="H6232" s="11">
        <v>0.25123259095890449</v>
      </c>
      <c r="I6232" s="11">
        <v>0.29310468945205498</v>
      </c>
      <c r="J6232" s="11">
        <v>0.33497678794520552</v>
      </c>
      <c r="K6232" s="11">
        <v>0.37684888643835601</v>
      </c>
      <c r="L6232" s="11">
        <v>0.41850000000000004</v>
      </c>
    </row>
    <row r="6233" spans="1:12" ht="12.75">
      <c r="A6233" s="1">
        <f t="shared" si="165"/>
        <v>38721</v>
      </c>
      <c r="B6233" s="49" t="s">
        <v>4297</v>
      </c>
      <c r="C6233" s="11">
        <v>8.329667671232879E-3</v>
      </c>
      <c r="D6233" s="11">
        <v>1.6659335342465699E-2</v>
      </c>
      <c r="E6233" s="11">
        <v>2.4989003013698698E-2</v>
      </c>
      <c r="F6233" s="11">
        <v>3.3318670684931551E-2</v>
      </c>
      <c r="G6233" s="11">
        <v>4.1648338356164397E-2</v>
      </c>
      <c r="H6233" s="11">
        <v>4.9978006027397257E-2</v>
      </c>
      <c r="I6233" s="11">
        <v>5.8307673698630103E-2</v>
      </c>
      <c r="J6233" s="11">
        <v>6.6637341369863101E-2</v>
      </c>
      <c r="K6233" s="11">
        <v>7.4967009041095947E-2</v>
      </c>
      <c r="L6233" s="11">
        <v>8.4000000000000005E-2</v>
      </c>
    </row>
    <row r="6234" spans="1:12" ht="12.75">
      <c r="A6234" s="1">
        <f t="shared" si="165"/>
        <v>38722</v>
      </c>
      <c r="B6234" s="49" t="s">
        <v>4298</v>
      </c>
      <c r="C6234" s="11">
        <v>1.9752739726027351E-2</v>
      </c>
      <c r="D6234" s="11">
        <v>3.9505479452054702E-2</v>
      </c>
      <c r="E6234" s="11">
        <v>5.925821917808205E-2</v>
      </c>
      <c r="F6234" s="11">
        <v>7.9010958904109405E-2</v>
      </c>
      <c r="G6234" s="11">
        <v>9.8763698630136759E-2</v>
      </c>
      <c r="H6234" s="11">
        <v>0.1185164383561641</v>
      </c>
      <c r="I6234" s="11">
        <v>0.13826917808219147</v>
      </c>
      <c r="J6234" s="11">
        <v>0.1580219178082185</v>
      </c>
      <c r="K6234" s="11">
        <v>0.17777465753424601</v>
      </c>
      <c r="L6234" s="11">
        <v>0.19800000000000001</v>
      </c>
    </row>
    <row r="6235" spans="1:12" ht="12.75">
      <c r="A6235" s="1">
        <f t="shared" si="165"/>
        <v>38723</v>
      </c>
      <c r="B6235" s="49" t="s">
        <v>4299</v>
      </c>
      <c r="C6235" s="11">
        <v>0.14013863013698624</v>
      </c>
      <c r="D6235" s="11">
        <v>0.28027726027397248</v>
      </c>
      <c r="E6235" s="11">
        <v>0.4204158904109595</v>
      </c>
      <c r="F6235" s="11">
        <v>0.56055452054794497</v>
      </c>
      <c r="G6235" s="11">
        <v>0.70069315068493199</v>
      </c>
      <c r="H6235" s="11">
        <v>0.84083178082191745</v>
      </c>
      <c r="I6235" s="11">
        <v>0.98097041095890458</v>
      </c>
      <c r="J6235" s="11">
        <v>1.1211090410958899</v>
      </c>
      <c r="K6235" s="11">
        <v>1.2612476712328771</v>
      </c>
      <c r="L6235" s="11">
        <v>1.401</v>
      </c>
    </row>
    <row r="6236" spans="1:12" ht="12.75">
      <c r="A6236" s="1">
        <f t="shared" si="165"/>
        <v>38724</v>
      </c>
      <c r="B6236" s="49" t="s">
        <v>4300</v>
      </c>
      <c r="C6236" s="11">
        <v>1.9226712328767149E-2</v>
      </c>
      <c r="D6236" s="11">
        <v>3.8453424657534298E-2</v>
      </c>
      <c r="E6236" s="11">
        <v>5.768013698630145E-2</v>
      </c>
      <c r="F6236" s="11">
        <v>7.6906849315068596E-2</v>
      </c>
      <c r="G6236" s="11">
        <v>9.6133561643835755E-2</v>
      </c>
      <c r="H6236" s="11">
        <v>0.1153602739726029</v>
      </c>
      <c r="I6236" s="11">
        <v>0.13458698630137006</v>
      </c>
      <c r="J6236" s="11">
        <v>0.1538136986301375</v>
      </c>
      <c r="K6236" s="11">
        <v>0.17304041095890449</v>
      </c>
      <c r="L6236" s="11">
        <v>0.192</v>
      </c>
    </row>
    <row r="6237" spans="1:12" ht="12.75">
      <c r="A6237" s="1">
        <f t="shared" si="165"/>
        <v>38725</v>
      </c>
      <c r="B6237" s="49" t="s">
        <v>4301</v>
      </c>
      <c r="C6237" s="11">
        <v>5.8836986301369909E-3</v>
      </c>
      <c r="D6237" s="11">
        <v>1.1767397260273982E-2</v>
      </c>
      <c r="E6237" s="11">
        <v>1.7651095890411E-2</v>
      </c>
      <c r="F6237" s="11">
        <v>2.3534794520547901E-2</v>
      </c>
      <c r="G6237" s="11">
        <v>2.9418493150684951E-2</v>
      </c>
      <c r="H6237" s="11">
        <v>3.5302191780822001E-2</v>
      </c>
      <c r="I6237" s="11">
        <v>4.1185890410958895E-2</v>
      </c>
      <c r="J6237" s="11">
        <v>4.7069589041095955E-2</v>
      </c>
      <c r="K6237" s="11">
        <v>5.2953287671232849E-2</v>
      </c>
      <c r="L6237" s="11">
        <v>5.8499999999999996E-2</v>
      </c>
    </row>
    <row r="6238" spans="1:12" ht="12.75">
      <c r="A6238" s="1">
        <f t="shared" si="165"/>
        <v>38726</v>
      </c>
      <c r="B6238" s="49" t="s">
        <v>4318</v>
      </c>
      <c r="C6238" s="11">
        <v>8.7949315068493201E-3</v>
      </c>
      <c r="D6238" s="11">
        <v>1.7589863013698699E-2</v>
      </c>
      <c r="E6238" s="11">
        <v>2.63847945205479E-2</v>
      </c>
      <c r="F6238" s="11">
        <v>3.5179726027397246E-2</v>
      </c>
      <c r="G6238" s="11">
        <v>4.3974657534246599E-2</v>
      </c>
      <c r="H6238" s="11">
        <v>5.2769589041095952E-2</v>
      </c>
      <c r="I6238" s="11">
        <v>6.1564520547945298E-2</v>
      </c>
      <c r="J6238" s="11">
        <v>7.0359452054794491E-2</v>
      </c>
      <c r="K6238" s="11">
        <v>7.9154383561643851E-2</v>
      </c>
      <c r="L6238" s="11">
        <v>8.8499999999999995E-2</v>
      </c>
    </row>
    <row r="6239" spans="1:12" ht="12.75">
      <c r="A6239" s="1">
        <f t="shared" si="165"/>
        <v>38727</v>
      </c>
      <c r="B6239" s="49" t="s">
        <v>4319</v>
      </c>
      <c r="C6239" s="11">
        <v>8.3161643835616503E-3</v>
      </c>
      <c r="D6239" s="11">
        <v>1.6632328767123301E-2</v>
      </c>
      <c r="E6239" s="11">
        <v>2.4948493150684953E-2</v>
      </c>
      <c r="F6239" s="11">
        <v>3.3264657534246601E-2</v>
      </c>
      <c r="G6239" s="11">
        <v>4.158082191780825E-2</v>
      </c>
      <c r="H6239" s="11">
        <v>4.9896986301369906E-2</v>
      </c>
      <c r="I6239" s="11">
        <v>5.8213150684931547E-2</v>
      </c>
      <c r="J6239" s="11">
        <v>6.6529315068493203E-2</v>
      </c>
      <c r="K6239" s="11">
        <v>7.4845479452054844E-2</v>
      </c>
      <c r="L6239" s="11">
        <v>8.2500000000000004E-2</v>
      </c>
    </row>
    <row r="6240" spans="1:12" ht="12.75">
      <c r="A6240" s="1">
        <f t="shared" si="165"/>
        <v>38728</v>
      </c>
      <c r="B6240" s="49" t="s">
        <v>4320</v>
      </c>
      <c r="C6240" s="11">
        <v>8.8282191780821861E-3</v>
      </c>
      <c r="D6240" s="11">
        <v>1.76564383561644E-2</v>
      </c>
      <c r="E6240" s="11">
        <v>2.64846575342466E-2</v>
      </c>
      <c r="F6240" s="11">
        <v>3.53128767123288E-2</v>
      </c>
      <c r="G6240" s="11">
        <v>4.4141095890411E-2</v>
      </c>
      <c r="H6240" s="11">
        <v>5.2969315068493054E-2</v>
      </c>
      <c r="I6240" s="11">
        <v>6.1797534246575248E-2</v>
      </c>
      <c r="J6240" s="11">
        <v>7.0625753424657448E-2</v>
      </c>
      <c r="K6240" s="11">
        <v>7.9453972602739648E-2</v>
      </c>
      <c r="L6240" s="11">
        <v>8.8499999999999995E-2</v>
      </c>
    </row>
    <row r="6241" spans="1:12" ht="12.75">
      <c r="A6241" s="1">
        <f t="shared" si="165"/>
        <v>38729</v>
      </c>
      <c r="B6241" s="49" t="s">
        <v>4321</v>
      </c>
      <c r="C6241" s="11">
        <v>1.0989452054794516E-2</v>
      </c>
      <c r="D6241" s="11">
        <v>2.1978904109588998E-2</v>
      </c>
      <c r="E6241" s="11">
        <v>3.2968356164383504E-2</v>
      </c>
      <c r="F6241" s="11">
        <v>4.3957808219177996E-2</v>
      </c>
      <c r="G6241" s="11">
        <v>5.4947260273972648E-2</v>
      </c>
      <c r="H6241" s="11">
        <v>6.5936712328767147E-2</v>
      </c>
      <c r="I6241" s="11">
        <v>7.6926164383561646E-2</v>
      </c>
      <c r="J6241" s="11">
        <v>8.7915616438356145E-2</v>
      </c>
      <c r="K6241" s="11">
        <v>9.8905068493150658E-2</v>
      </c>
      <c r="L6241" s="11">
        <v>0.10949999999999999</v>
      </c>
    </row>
    <row r="6242" spans="1:12" ht="12.75">
      <c r="A6242" s="1">
        <f t="shared" si="165"/>
        <v>38730</v>
      </c>
      <c r="B6242" s="49" t="s">
        <v>4322</v>
      </c>
      <c r="C6242" s="11">
        <v>4.9123972602739797E-2</v>
      </c>
      <c r="D6242" s="11">
        <v>9.8247945205479595E-2</v>
      </c>
      <c r="E6242" s="11">
        <v>0.1473719178082194</v>
      </c>
      <c r="F6242" s="11">
        <v>0.1964958904109595</v>
      </c>
      <c r="G6242" s="11">
        <v>0.24561986301369901</v>
      </c>
      <c r="H6242" s="11">
        <v>0.29474383561643847</v>
      </c>
      <c r="I6242" s="11">
        <v>0.34386780821917801</v>
      </c>
      <c r="J6242" s="11">
        <v>0.39299178082191899</v>
      </c>
      <c r="K6242" s="11">
        <v>0.44211575342465853</v>
      </c>
      <c r="L6242" s="11">
        <v>0.49050000000000005</v>
      </c>
    </row>
    <row r="6243" spans="1:12" ht="12.75">
      <c r="A6243" s="1">
        <f t="shared" si="165"/>
        <v>38731</v>
      </c>
      <c r="B6243" s="49" t="s">
        <v>4323</v>
      </c>
      <c r="C6243" s="11">
        <v>4.4445205479452098E-2</v>
      </c>
      <c r="D6243" s="11">
        <v>8.8890410958904195E-2</v>
      </c>
      <c r="E6243" s="11">
        <v>0.13333561643835629</v>
      </c>
      <c r="F6243" s="11">
        <v>0.177780821917809</v>
      </c>
      <c r="G6243" s="11">
        <v>0.22222602739726049</v>
      </c>
      <c r="H6243" s="11">
        <v>0.26667123287671202</v>
      </c>
      <c r="I6243" s="11">
        <v>0.31111643835616498</v>
      </c>
      <c r="J6243" s="11">
        <v>0.3555616438356165</v>
      </c>
      <c r="K6243" s="11">
        <v>0.40000684931506952</v>
      </c>
      <c r="L6243" s="11">
        <v>0.44399999999999995</v>
      </c>
    </row>
    <row r="6244" spans="1:12" ht="12.75">
      <c r="A6244" s="1">
        <f t="shared" si="165"/>
        <v>38732</v>
      </c>
      <c r="B6244" s="49" t="s">
        <v>4324</v>
      </c>
      <c r="C6244" s="11">
        <v>4.2806712328767149E-2</v>
      </c>
      <c r="D6244" s="11">
        <v>8.5613424657534298E-2</v>
      </c>
      <c r="E6244" s="11">
        <v>0.12842013698630145</v>
      </c>
      <c r="F6244" s="11">
        <v>0.17122684931506799</v>
      </c>
      <c r="G6244" s="11">
        <v>0.21403356164383652</v>
      </c>
      <c r="H6244" s="11">
        <v>0.25684027397260351</v>
      </c>
      <c r="I6244" s="11">
        <v>0.29964698630137049</v>
      </c>
      <c r="J6244" s="11">
        <v>0.34245369863013753</v>
      </c>
      <c r="K6244" s="11">
        <v>0.38526041095890451</v>
      </c>
      <c r="L6244" s="11">
        <v>0.42749999999999999</v>
      </c>
    </row>
    <row r="6245" spans="1:12" ht="12.75">
      <c r="A6245" s="1">
        <f t="shared" si="165"/>
        <v>38733</v>
      </c>
      <c r="B6245" s="49" t="s">
        <v>4325</v>
      </c>
      <c r="C6245" s="11">
        <v>4.8669863013698703E-3</v>
      </c>
      <c r="D6245" s="11">
        <v>9.7339726027397405E-3</v>
      </c>
      <c r="E6245" s="11">
        <v>1.4600958904109611E-2</v>
      </c>
      <c r="F6245" s="11">
        <v>1.946794520547945E-2</v>
      </c>
      <c r="G6245" s="11">
        <v>2.4334931506849348E-2</v>
      </c>
      <c r="H6245" s="11">
        <v>2.9201917808219249E-2</v>
      </c>
      <c r="I6245" s="11">
        <v>3.4068904109589154E-2</v>
      </c>
      <c r="J6245" s="11">
        <v>3.89358904109589E-2</v>
      </c>
      <c r="K6245" s="11">
        <v>4.3802876712328798E-2</v>
      </c>
      <c r="L6245" s="11">
        <v>4.8000000000000001E-2</v>
      </c>
    </row>
    <row r="6246" spans="1:12" ht="12.75">
      <c r="A6246" s="1">
        <f t="shared" si="165"/>
        <v>38734</v>
      </c>
      <c r="B6246" s="49" t="s">
        <v>4326</v>
      </c>
      <c r="C6246" s="11">
        <v>4.1383150684931549E-2</v>
      </c>
      <c r="D6246" s="11">
        <v>8.2766301369863099E-2</v>
      </c>
      <c r="E6246" s="11">
        <v>0.12414945205479465</v>
      </c>
      <c r="F6246" s="11">
        <v>0.1655326027397265</v>
      </c>
      <c r="G6246" s="11">
        <v>0.20691575342465851</v>
      </c>
      <c r="H6246" s="11">
        <v>0.24829890410958899</v>
      </c>
      <c r="I6246" s="11">
        <v>0.28968205479452103</v>
      </c>
      <c r="J6246" s="11">
        <v>0.33106520547945301</v>
      </c>
      <c r="K6246" s="11">
        <v>0.37244835616438349</v>
      </c>
      <c r="L6246" s="11">
        <v>0.41400000000000003</v>
      </c>
    </row>
    <row r="6247" spans="1:12" ht="12.75">
      <c r="A6247" s="1">
        <f t="shared" si="165"/>
        <v>38735</v>
      </c>
      <c r="B6247" s="49" t="s">
        <v>4327</v>
      </c>
      <c r="C6247" s="11">
        <v>2.8470410958904048E-2</v>
      </c>
      <c r="D6247" s="11">
        <v>5.6940821917808096E-2</v>
      </c>
      <c r="E6247" s="11">
        <v>8.5411232876712151E-2</v>
      </c>
      <c r="F6247" s="11">
        <v>0.11388164383561619</v>
      </c>
      <c r="G6247" s="11">
        <v>0.14235205479452023</v>
      </c>
      <c r="H6247" s="11">
        <v>0.170822465753424</v>
      </c>
      <c r="I6247" s="11">
        <v>0.19929287671232848</v>
      </c>
      <c r="J6247" s="11">
        <v>0.22776328767123299</v>
      </c>
      <c r="K6247" s="11">
        <v>0.25623369863013601</v>
      </c>
      <c r="L6247" s="11">
        <v>0.28500000000000003</v>
      </c>
    </row>
    <row r="6248" spans="1:12" ht="12.75">
      <c r="A6248" s="1">
        <f t="shared" si="165"/>
        <v>38736</v>
      </c>
      <c r="B6248" s="49" t="s">
        <v>4328</v>
      </c>
      <c r="C6248" s="11">
        <v>3.369863013698625E-3</v>
      </c>
      <c r="D6248" s="11">
        <v>6.73972602739725E-3</v>
      </c>
      <c r="E6248" s="11">
        <v>1.0109589041095875E-2</v>
      </c>
      <c r="F6248" s="11">
        <v>1.34794520547945E-2</v>
      </c>
      <c r="G6248" s="11">
        <v>1.6849315068493201E-2</v>
      </c>
      <c r="H6248" s="11">
        <v>2.0219178082191751E-2</v>
      </c>
      <c r="I6248" s="11">
        <v>2.3589041095890453E-2</v>
      </c>
      <c r="J6248" s="11">
        <v>2.6958904109589E-2</v>
      </c>
      <c r="K6248" s="11">
        <v>3.0328767123287699E-2</v>
      </c>
      <c r="L6248" s="11">
        <v>3.3000000000000002E-2</v>
      </c>
    </row>
    <row r="6249" spans="1:12" ht="12.75">
      <c r="A6249" s="1">
        <f t="shared" si="165"/>
        <v>38737</v>
      </c>
      <c r="B6249" s="49" t="s">
        <v>4329</v>
      </c>
      <c r="C6249" s="11">
        <v>0.14267013698630129</v>
      </c>
      <c r="D6249" s="11">
        <v>0.28534027397260198</v>
      </c>
      <c r="E6249" s="11">
        <v>0.42801041095890446</v>
      </c>
      <c r="F6249" s="11">
        <v>0.57068054794520551</v>
      </c>
      <c r="G6249" s="11">
        <v>0.71335068493150644</v>
      </c>
      <c r="H6249" s="11">
        <v>0.85602082191780737</v>
      </c>
      <c r="I6249" s="11">
        <v>0.99869095890410842</v>
      </c>
      <c r="J6249" s="11">
        <v>1.141361095890411</v>
      </c>
      <c r="K6249" s="11">
        <v>1.2840312328767121</v>
      </c>
      <c r="L6249" s="11">
        <v>1.4264999999999999</v>
      </c>
    </row>
    <row r="6250" spans="1:12" ht="12.75">
      <c r="A6250" s="1">
        <f t="shared" si="165"/>
        <v>38738</v>
      </c>
      <c r="B6250" s="49" t="s">
        <v>4330</v>
      </c>
      <c r="C6250" s="11">
        <v>2.1808356164383501E-2</v>
      </c>
      <c r="D6250" s="11">
        <v>4.3616712328767002E-2</v>
      </c>
      <c r="E6250" s="11">
        <v>6.5425068493150496E-2</v>
      </c>
      <c r="F6250" s="11">
        <v>8.7233424657534003E-2</v>
      </c>
      <c r="G6250" s="11">
        <v>0.10904178082191748</v>
      </c>
      <c r="H6250" s="11">
        <v>0.13085013698630099</v>
      </c>
      <c r="I6250" s="11">
        <v>0.1526584931506845</v>
      </c>
      <c r="J6250" s="11">
        <v>0.17446684931506801</v>
      </c>
      <c r="K6250" s="11">
        <v>0.19627520547945149</v>
      </c>
      <c r="L6250" s="11">
        <v>0.21749999999999997</v>
      </c>
    </row>
    <row r="6251" spans="1:12" ht="12.75">
      <c r="A6251" s="1">
        <f t="shared" si="165"/>
        <v>38739</v>
      </c>
      <c r="B6251" s="49" t="s">
        <v>4331</v>
      </c>
      <c r="C6251" s="11">
        <v>9.1590410958904047E-3</v>
      </c>
      <c r="D6251" s="11">
        <v>1.831808219178075E-2</v>
      </c>
      <c r="E6251" s="11">
        <v>2.7477123287671198E-2</v>
      </c>
      <c r="F6251" s="11">
        <v>3.6636164383561654E-2</v>
      </c>
      <c r="G6251" s="11">
        <v>4.5795205479452102E-2</v>
      </c>
      <c r="H6251" s="11">
        <v>5.4954246575342397E-2</v>
      </c>
      <c r="I6251" s="11">
        <v>6.4113287671232852E-2</v>
      </c>
      <c r="J6251" s="11">
        <v>7.3272328767123307E-2</v>
      </c>
      <c r="K6251" s="11">
        <v>8.2431369863013595E-2</v>
      </c>
      <c r="L6251" s="11">
        <v>9.1499999999999998E-2</v>
      </c>
    </row>
    <row r="6252" spans="1:12" ht="12.75">
      <c r="A6252" s="1">
        <f t="shared" si="165"/>
        <v>38740</v>
      </c>
      <c r="B6252" s="49" t="s">
        <v>4332</v>
      </c>
      <c r="C6252" s="11">
        <v>4.9746575342465692E-3</v>
      </c>
      <c r="D6252" s="11">
        <v>9.9493150684931385E-3</v>
      </c>
      <c r="E6252" s="11">
        <v>1.4923972602739709E-2</v>
      </c>
      <c r="F6252" s="11">
        <v>1.9898630136986249E-2</v>
      </c>
      <c r="G6252" s="11">
        <v>2.4873287671232848E-2</v>
      </c>
      <c r="H6252" s="11">
        <v>2.9847945205479454E-2</v>
      </c>
      <c r="I6252" s="11">
        <v>3.4822602739726052E-2</v>
      </c>
      <c r="J6252" s="11">
        <v>3.9797260273972498E-2</v>
      </c>
      <c r="K6252" s="11">
        <v>4.4771917808219104E-2</v>
      </c>
      <c r="L6252" s="11">
        <v>4.9500000000000002E-2</v>
      </c>
    </row>
    <row r="6253" spans="1:12" ht="12.75">
      <c r="A6253" s="1">
        <f t="shared" si="165"/>
        <v>38741</v>
      </c>
      <c r="B6253" s="49" t="s">
        <v>4333</v>
      </c>
      <c r="C6253" s="11">
        <v>4.2888082191780905E-2</v>
      </c>
      <c r="D6253" s="11">
        <v>8.5776164383561809E-2</v>
      </c>
      <c r="E6253" s="11">
        <v>0.1286642465753427</v>
      </c>
      <c r="F6253" s="11">
        <v>0.17155232876712301</v>
      </c>
      <c r="G6253" s="11">
        <v>0.21444041095890448</v>
      </c>
      <c r="H6253" s="11">
        <v>0.25732849315068601</v>
      </c>
      <c r="I6253" s="11">
        <v>0.30021657534246599</v>
      </c>
      <c r="J6253" s="11">
        <v>0.34310465753424751</v>
      </c>
      <c r="K6253" s="11">
        <v>0.38599273972602755</v>
      </c>
      <c r="L6253" s="11">
        <v>0.42899999999999994</v>
      </c>
    </row>
    <row r="6254" spans="1:12" ht="12.75">
      <c r="A6254" s="1">
        <f t="shared" si="165"/>
        <v>38742</v>
      </c>
      <c r="B6254" s="49" t="s">
        <v>4334</v>
      </c>
      <c r="C6254" s="11">
        <v>1.0824657534246569E-2</v>
      </c>
      <c r="D6254" s="11">
        <v>2.16493150684932E-2</v>
      </c>
      <c r="E6254" s="11">
        <v>3.2473972602739647E-2</v>
      </c>
      <c r="F6254" s="11">
        <v>4.3298630136986253E-2</v>
      </c>
      <c r="G6254" s="11">
        <v>5.4123287671232853E-2</v>
      </c>
      <c r="H6254" s="11">
        <v>6.4947945205479446E-2</v>
      </c>
      <c r="I6254" s="11">
        <v>7.5772602739726053E-2</v>
      </c>
      <c r="J6254" s="11">
        <v>8.6597260273972507E-2</v>
      </c>
      <c r="K6254" s="11">
        <v>9.74219178082191E-2</v>
      </c>
      <c r="L6254" s="11">
        <v>0.10799999999999998</v>
      </c>
    </row>
    <row r="6255" spans="1:12" ht="12.75">
      <c r="A6255" s="1">
        <f t="shared" si="165"/>
        <v>38743</v>
      </c>
      <c r="B6255" s="49" t="s">
        <v>4335</v>
      </c>
      <c r="C6255" s="11">
        <v>9.0807427397260349E-3</v>
      </c>
      <c r="D6255" s="11">
        <v>1.8161485479452101E-2</v>
      </c>
      <c r="E6255" s="11">
        <v>2.7242228219178152E-2</v>
      </c>
      <c r="F6255" s="11">
        <v>3.6322970958904202E-2</v>
      </c>
      <c r="G6255" s="11">
        <v>4.5403713698630249E-2</v>
      </c>
      <c r="H6255" s="11">
        <v>5.4484456438356144E-2</v>
      </c>
      <c r="I6255" s="11">
        <v>6.3565199178082205E-2</v>
      </c>
      <c r="J6255" s="11">
        <v>7.2645941917808252E-2</v>
      </c>
      <c r="K6255" s="11">
        <v>8.1726684657534299E-2</v>
      </c>
      <c r="L6255" s="11">
        <v>9.1499999999999998E-2</v>
      </c>
    </row>
    <row r="6256" spans="1:12" ht="12.75">
      <c r="A6256" s="1">
        <f t="shared" si="165"/>
        <v>38744</v>
      </c>
      <c r="B6256" s="49" t="s">
        <v>4336</v>
      </c>
      <c r="C6256" s="11">
        <v>3.3012328767123298E-3</v>
      </c>
      <c r="D6256" s="11">
        <v>6.6024657534246595E-3</v>
      </c>
      <c r="E6256" s="11">
        <v>9.9036986301369902E-3</v>
      </c>
      <c r="F6256" s="11">
        <v>1.3204931506849319E-2</v>
      </c>
      <c r="G6256" s="11">
        <v>1.6506164383561651E-2</v>
      </c>
      <c r="H6256" s="11">
        <v>1.9807397260273949E-2</v>
      </c>
      <c r="I6256" s="11">
        <v>2.310863013698625E-2</v>
      </c>
      <c r="J6256" s="11">
        <v>2.6409863013698701E-2</v>
      </c>
      <c r="K6256" s="11">
        <v>2.9711095890411002E-2</v>
      </c>
      <c r="L6256" s="11">
        <v>3.3000000000000002E-2</v>
      </c>
    </row>
    <row r="6257" spans="1:12" ht="12.75">
      <c r="A6257" s="1">
        <f t="shared" si="165"/>
        <v>38745</v>
      </c>
      <c r="B6257" s="49" t="s">
        <v>4337</v>
      </c>
      <c r="C6257" s="11">
        <v>2.1378082191780899E-3</v>
      </c>
      <c r="D6257" s="11">
        <v>4.2756164383561798E-3</v>
      </c>
      <c r="E6257" s="11">
        <v>6.4134246575342693E-3</v>
      </c>
      <c r="F6257" s="11">
        <v>8.5512328767123596E-3</v>
      </c>
      <c r="G6257" s="11">
        <v>1.068904109589045E-2</v>
      </c>
      <c r="H6257" s="11">
        <v>1.2826849315068539E-2</v>
      </c>
      <c r="I6257" s="11">
        <v>1.4964657534246629E-2</v>
      </c>
      <c r="J6257" s="11">
        <v>1.710246575342475E-2</v>
      </c>
      <c r="K6257" s="11">
        <v>1.9240273972602751E-2</v>
      </c>
      <c r="L6257" s="11">
        <v>2.1000000000000001E-2</v>
      </c>
    </row>
    <row r="6258" spans="1:12" ht="12.75">
      <c r="A6258" s="1">
        <f t="shared" si="165"/>
        <v>38746</v>
      </c>
      <c r="B6258" s="49" t="s">
        <v>4338</v>
      </c>
      <c r="C6258" s="11">
        <v>1.3413698630136989E-2</v>
      </c>
      <c r="D6258" s="11">
        <v>2.6827397260273948E-2</v>
      </c>
      <c r="E6258" s="11">
        <v>4.0241095890410999E-2</v>
      </c>
      <c r="F6258" s="11">
        <v>5.3654794520547895E-2</v>
      </c>
      <c r="G6258" s="11">
        <v>6.7068493150684944E-2</v>
      </c>
      <c r="H6258" s="11">
        <v>8.0482191780821999E-2</v>
      </c>
      <c r="I6258" s="11">
        <v>9.3895890410958888E-2</v>
      </c>
      <c r="J6258" s="11">
        <v>0.10730958904109596</v>
      </c>
      <c r="K6258" s="11">
        <v>0.12072328767123286</v>
      </c>
      <c r="L6258" s="11">
        <v>0.13350000000000001</v>
      </c>
    </row>
    <row r="6259" spans="1:12" ht="12.75">
      <c r="A6259" s="1">
        <f t="shared" si="165"/>
        <v>38747</v>
      </c>
      <c r="B6259" s="49" t="s">
        <v>4339</v>
      </c>
      <c r="C6259" s="11">
        <v>5.6515068493150647E-2</v>
      </c>
      <c r="D6259" s="11">
        <v>0.11303013698630129</v>
      </c>
      <c r="E6259" s="11">
        <v>0.16954520547945151</v>
      </c>
      <c r="F6259" s="11">
        <v>0.226060273972602</v>
      </c>
      <c r="G6259" s="11">
        <v>0.282575342465754</v>
      </c>
      <c r="H6259" s="11">
        <v>0.33909041095890452</v>
      </c>
      <c r="I6259" s="11">
        <v>0.39560547945205499</v>
      </c>
      <c r="J6259" s="11">
        <v>0.45212054794520551</v>
      </c>
      <c r="K6259" s="11">
        <v>0.50863561643835609</v>
      </c>
      <c r="L6259" s="11">
        <v>0.5655</v>
      </c>
    </row>
    <row r="6260" spans="1:12" ht="12.75">
      <c r="A6260" s="1">
        <f t="shared" si="165"/>
        <v>38748</v>
      </c>
      <c r="B6260" s="49" t="s">
        <v>4340</v>
      </c>
      <c r="C6260" s="11">
        <v>7.2916438356164411E-3</v>
      </c>
      <c r="D6260" s="11">
        <v>1.4583287671232882E-2</v>
      </c>
      <c r="E6260" s="11">
        <v>2.1874931506849347E-2</v>
      </c>
      <c r="F6260" s="11">
        <v>2.9166575342465702E-2</v>
      </c>
      <c r="G6260" s="11">
        <v>3.6458219178082202E-2</v>
      </c>
      <c r="H6260" s="11">
        <v>4.3749863013698695E-2</v>
      </c>
      <c r="I6260" s="11">
        <v>5.1041506849315049E-2</v>
      </c>
      <c r="J6260" s="11">
        <v>5.8333150684931542E-2</v>
      </c>
      <c r="K6260" s="11">
        <v>6.5624794520547897E-2</v>
      </c>
      <c r="L6260" s="11">
        <v>7.350000000000001E-2</v>
      </c>
    </row>
    <row r="6261" spans="1:12" ht="12.75">
      <c r="A6261" s="1">
        <f t="shared" si="165"/>
        <v>38749</v>
      </c>
      <c r="B6261" s="49" t="s">
        <v>4341</v>
      </c>
      <c r="C6261" s="11">
        <v>6.9583561643835603E-3</v>
      </c>
      <c r="D6261" s="11">
        <v>1.3916712328767121E-2</v>
      </c>
      <c r="E6261" s="11">
        <v>2.0875068493150649E-2</v>
      </c>
      <c r="F6261" s="11">
        <v>2.78334246575343E-2</v>
      </c>
      <c r="G6261" s="11">
        <v>3.4791780821917799E-2</v>
      </c>
      <c r="H6261" s="11">
        <v>4.1750136986301298E-2</v>
      </c>
      <c r="I6261" s="11">
        <v>4.8708493150684942E-2</v>
      </c>
      <c r="J6261" s="11">
        <v>5.5666849315068448E-2</v>
      </c>
      <c r="K6261" s="11">
        <v>6.2625205479452106E-2</v>
      </c>
      <c r="L6261" s="11">
        <v>6.9000000000000006E-2</v>
      </c>
    </row>
    <row r="6262" spans="1:12" ht="12.75">
      <c r="A6262" s="1">
        <f t="shared" si="165"/>
        <v>38750</v>
      </c>
      <c r="B6262" s="49" t="s">
        <v>4342</v>
      </c>
      <c r="C6262" s="11">
        <v>3.1154794520547903E-2</v>
      </c>
      <c r="D6262" s="11">
        <v>6.2309589041095806E-2</v>
      </c>
      <c r="E6262" s="11">
        <v>9.3464383561643702E-2</v>
      </c>
      <c r="F6262" s="11">
        <v>0.12461917808219161</v>
      </c>
      <c r="G6262" s="11">
        <v>0.15577397260273951</v>
      </c>
      <c r="H6262" s="11">
        <v>0.18692876712328799</v>
      </c>
      <c r="I6262" s="11">
        <v>0.21808356164383497</v>
      </c>
      <c r="J6262" s="11">
        <v>0.2492383561643835</v>
      </c>
      <c r="K6262" s="11">
        <v>0.28039315068493048</v>
      </c>
      <c r="L6262" s="11">
        <v>0.312</v>
      </c>
    </row>
    <row r="6263" spans="1:12" ht="12.75">
      <c r="A6263" s="1">
        <f t="shared" si="165"/>
        <v>38751</v>
      </c>
      <c r="B6263" s="49" t="s">
        <v>4343</v>
      </c>
      <c r="C6263" s="11">
        <v>1.3172054794520549E-2</v>
      </c>
      <c r="D6263" s="11">
        <v>2.6344109589041098E-2</v>
      </c>
      <c r="E6263" s="11">
        <v>3.9516164383561654E-2</v>
      </c>
      <c r="F6263" s="11">
        <v>5.2688219178082196E-2</v>
      </c>
      <c r="G6263" s="11">
        <v>6.5860273972602745E-2</v>
      </c>
      <c r="H6263" s="11">
        <v>7.9032328767123308E-2</v>
      </c>
      <c r="I6263" s="11">
        <v>9.2204383561643857E-2</v>
      </c>
      <c r="J6263" s="11">
        <v>0.10537643835616439</v>
      </c>
      <c r="K6263" s="11">
        <v>0.11854849315068494</v>
      </c>
      <c r="L6263" s="11">
        <v>0.13200000000000001</v>
      </c>
    </row>
    <row r="6264" spans="1:12" ht="12.75">
      <c r="A6264" s="1">
        <f t="shared" si="165"/>
        <v>38752</v>
      </c>
      <c r="B6264" s="49" t="s">
        <v>4344</v>
      </c>
      <c r="C6264" s="11">
        <v>1.6516438356164398E-2</v>
      </c>
      <c r="D6264" s="11">
        <v>3.3032876712328796E-2</v>
      </c>
      <c r="E6264" s="11">
        <v>4.9549315068493208E-2</v>
      </c>
      <c r="F6264" s="11">
        <v>6.6065753424657592E-2</v>
      </c>
      <c r="G6264" s="11">
        <v>8.258219178082199E-2</v>
      </c>
      <c r="H6264" s="11">
        <v>9.9098630136986415E-2</v>
      </c>
      <c r="I6264" s="11">
        <v>0.1156150684931508</v>
      </c>
      <c r="J6264" s="11">
        <v>0.13213150684931518</v>
      </c>
      <c r="K6264" s="11">
        <v>0.14864794520547961</v>
      </c>
      <c r="L6264" s="11">
        <v>0.16500000000000001</v>
      </c>
    </row>
    <row r="6265" spans="1:12" ht="12.75">
      <c r="A6265" s="1">
        <f t="shared" si="165"/>
        <v>38753</v>
      </c>
      <c r="B6265" s="49" t="s">
        <v>4345</v>
      </c>
      <c r="C6265" s="11">
        <v>9.1421917808219254E-3</v>
      </c>
      <c r="D6265" s="11">
        <v>1.8284383561643851E-2</v>
      </c>
      <c r="E6265" s="11">
        <v>2.7426575342465849E-2</v>
      </c>
      <c r="F6265" s="11">
        <v>3.6568767123287702E-2</v>
      </c>
      <c r="G6265" s="11">
        <v>4.57109589041097E-2</v>
      </c>
      <c r="H6265" s="11">
        <v>5.4853150684931552E-2</v>
      </c>
      <c r="I6265" s="11">
        <v>6.3995342465753557E-2</v>
      </c>
      <c r="J6265" s="11">
        <v>7.3137534246575403E-2</v>
      </c>
      <c r="K6265" s="11">
        <v>8.2279726027397401E-2</v>
      </c>
      <c r="L6265" s="11">
        <v>9.1499999999999998E-2</v>
      </c>
    </row>
    <row r="6266" spans="1:12" ht="12.75">
      <c r="A6266" s="1">
        <f t="shared" si="165"/>
        <v>38754</v>
      </c>
      <c r="B6266" s="49" t="s">
        <v>4346</v>
      </c>
      <c r="C6266" s="11">
        <v>9.3439726027397252E-3</v>
      </c>
      <c r="D6266" s="11">
        <v>1.868794520547945E-2</v>
      </c>
      <c r="E6266" s="11">
        <v>2.8031917808219248E-2</v>
      </c>
      <c r="F6266" s="11">
        <v>3.7375890410958901E-2</v>
      </c>
      <c r="G6266" s="11">
        <v>4.6719863013698702E-2</v>
      </c>
      <c r="H6266" s="11">
        <v>5.6063835616438351E-2</v>
      </c>
      <c r="I6266" s="11">
        <v>6.5407808219178146E-2</v>
      </c>
      <c r="J6266" s="11">
        <v>7.4751780821917801E-2</v>
      </c>
      <c r="K6266" s="11">
        <v>8.4095753424657596E-2</v>
      </c>
      <c r="L6266" s="11">
        <v>9.2999999999999999E-2</v>
      </c>
    </row>
    <row r="6267" spans="1:12" ht="12.75">
      <c r="A6267" s="1">
        <f t="shared" si="165"/>
        <v>38755</v>
      </c>
      <c r="B6267" s="49" t="s">
        <v>4347</v>
      </c>
      <c r="C6267" s="11">
        <v>6.4484778082191746E-2</v>
      </c>
      <c r="D6267" s="11">
        <v>0.12896955616438349</v>
      </c>
      <c r="E6267" s="11">
        <v>0.19345433424657599</v>
      </c>
      <c r="F6267" s="11">
        <v>0.25793911232876698</v>
      </c>
      <c r="G6267" s="11">
        <v>0.32242389041095948</v>
      </c>
      <c r="H6267" s="11">
        <v>0.38690866849315048</v>
      </c>
      <c r="I6267" s="11">
        <v>0.45139344657534297</v>
      </c>
      <c r="J6267" s="11">
        <v>0.51587822465753397</v>
      </c>
      <c r="K6267" s="11">
        <v>0.58036300273972641</v>
      </c>
      <c r="L6267" s="11">
        <v>0.64500000000000002</v>
      </c>
    </row>
    <row r="6268" spans="1:12" ht="12.75">
      <c r="A6268" s="1">
        <f t="shared" si="165"/>
        <v>38756</v>
      </c>
      <c r="B6268" s="49" t="s">
        <v>4348</v>
      </c>
      <c r="C6268" s="11">
        <v>2.8854246575342399E-2</v>
      </c>
      <c r="D6268" s="11">
        <v>5.7708493150684798E-2</v>
      </c>
      <c r="E6268" s="11">
        <v>8.6562739726027196E-2</v>
      </c>
      <c r="F6268" s="11">
        <v>0.1154169863013696</v>
      </c>
      <c r="G6268" s="11">
        <v>0.14427123287671201</v>
      </c>
      <c r="H6268" s="11">
        <v>0.173125479452055</v>
      </c>
      <c r="I6268" s="11">
        <v>0.2019797260273965</v>
      </c>
      <c r="J6268" s="11">
        <v>0.23083397260273947</v>
      </c>
      <c r="K6268" s="11">
        <v>0.25968821917808099</v>
      </c>
      <c r="L6268" s="11">
        <v>0.28800000000000003</v>
      </c>
    </row>
    <row r="6269" spans="1:12" ht="12.75">
      <c r="A6269" s="1">
        <f t="shared" si="165"/>
        <v>38757</v>
      </c>
      <c r="B6269" s="49" t="s">
        <v>4349</v>
      </c>
      <c r="C6269" s="11">
        <v>1.3510684931506844E-2</v>
      </c>
      <c r="D6269" s="11">
        <v>2.7021369863013751E-2</v>
      </c>
      <c r="E6269" s="11">
        <v>4.0532054794520544E-2</v>
      </c>
      <c r="F6269" s="11">
        <v>5.4042739726027342E-2</v>
      </c>
      <c r="G6269" s="11">
        <v>6.7553424657534153E-2</v>
      </c>
      <c r="H6269" s="11">
        <v>8.1064109589041089E-2</v>
      </c>
      <c r="I6269" s="11">
        <v>9.45747945205479E-2</v>
      </c>
      <c r="J6269" s="11">
        <v>0.10808547945205468</v>
      </c>
      <c r="K6269" s="11">
        <v>0.12159616438356166</v>
      </c>
      <c r="L6269" s="11">
        <v>0.13500000000000001</v>
      </c>
    </row>
    <row r="6270" spans="1:12" ht="12.75">
      <c r="A6270" s="1">
        <f t="shared" si="165"/>
        <v>38758</v>
      </c>
      <c r="B6270" s="49" t="s">
        <v>4350</v>
      </c>
      <c r="C6270" s="11">
        <v>3.2334657534246601E-2</v>
      </c>
      <c r="D6270" s="11">
        <v>6.4669315068493202E-2</v>
      </c>
      <c r="E6270" s="11">
        <v>9.7003972602739796E-2</v>
      </c>
      <c r="F6270" s="11">
        <v>0.1293386301369864</v>
      </c>
      <c r="G6270" s="11">
        <v>0.16167328767123301</v>
      </c>
      <c r="H6270" s="11">
        <v>0.19400794520547898</v>
      </c>
      <c r="I6270" s="11">
        <v>0.22634260273972651</v>
      </c>
      <c r="J6270" s="11">
        <v>0.25867726027397253</v>
      </c>
      <c r="K6270" s="11">
        <v>0.29101191780822</v>
      </c>
      <c r="L6270" s="11">
        <v>0.32400000000000001</v>
      </c>
    </row>
    <row r="6271" spans="1:12" ht="12.75">
      <c r="A6271" s="1">
        <f t="shared" si="165"/>
        <v>38759</v>
      </c>
      <c r="B6271" s="49" t="s">
        <v>4351</v>
      </c>
      <c r="C6271" s="11">
        <v>1.0636849315068494E-2</v>
      </c>
      <c r="D6271" s="11">
        <v>2.1273698630137047E-2</v>
      </c>
      <c r="E6271" s="11">
        <v>3.1910547945205495E-2</v>
      </c>
      <c r="F6271" s="11">
        <v>4.2547397260273956E-2</v>
      </c>
      <c r="G6271" s="11">
        <v>5.3184246575342396E-2</v>
      </c>
      <c r="H6271" s="11">
        <v>6.3821095890410989E-2</v>
      </c>
      <c r="I6271" s="11">
        <v>7.4457945205479451E-2</v>
      </c>
      <c r="J6271" s="11">
        <v>8.5094794520547912E-2</v>
      </c>
      <c r="K6271" s="11">
        <v>9.5731643835616498E-2</v>
      </c>
      <c r="L6271" s="11">
        <v>0.10649999999999998</v>
      </c>
    </row>
    <row r="6272" spans="1:12" ht="12.75">
      <c r="A6272" s="1">
        <f t="shared" ref="A6272:A6335" si="166">A6271+1</f>
        <v>38760</v>
      </c>
      <c r="B6272" s="49" t="s">
        <v>4352</v>
      </c>
      <c r="C6272" s="11">
        <v>6.4310958904109546E-3</v>
      </c>
      <c r="D6272" s="11">
        <v>1.2862191780821909E-2</v>
      </c>
      <c r="E6272" s="11">
        <v>1.929328767123285E-2</v>
      </c>
      <c r="F6272" s="11">
        <v>2.5724383561643853E-2</v>
      </c>
      <c r="G6272" s="11">
        <v>3.2155479452054853E-2</v>
      </c>
      <c r="H6272" s="11">
        <v>3.85865753424657E-2</v>
      </c>
      <c r="I6272" s="11">
        <v>4.5017671232876699E-2</v>
      </c>
      <c r="J6272" s="11">
        <v>5.1448767123287706E-2</v>
      </c>
      <c r="K6272" s="11">
        <v>5.7879863013698546E-2</v>
      </c>
      <c r="L6272" s="11">
        <v>6.4500000000000002E-2</v>
      </c>
    </row>
    <row r="6273" spans="1:12" ht="12.75">
      <c r="A6273" s="1">
        <f t="shared" si="166"/>
        <v>38761</v>
      </c>
      <c r="B6273" s="49" t="s">
        <v>4353</v>
      </c>
      <c r="C6273" s="11">
        <v>3.5761643835616502E-2</v>
      </c>
      <c r="D6273" s="11">
        <v>7.1523287671233005E-2</v>
      </c>
      <c r="E6273" s="11">
        <v>0.10728493150684951</v>
      </c>
      <c r="F6273" s="11">
        <v>0.14304657534246601</v>
      </c>
      <c r="G6273" s="11">
        <v>0.17880821917808248</v>
      </c>
      <c r="H6273" s="11">
        <v>0.21456986301369901</v>
      </c>
      <c r="I6273" s="11">
        <v>0.25033150684931549</v>
      </c>
      <c r="J6273" s="11">
        <v>0.28609315068493202</v>
      </c>
      <c r="K6273" s="11">
        <v>0.32185479452054855</v>
      </c>
      <c r="L6273" s="11">
        <v>0.35699999999999998</v>
      </c>
    </row>
    <row r="6274" spans="1:12" ht="12.75">
      <c r="A6274" s="1">
        <f t="shared" si="166"/>
        <v>38762</v>
      </c>
      <c r="B6274" s="49" t="s">
        <v>4354</v>
      </c>
      <c r="C6274" s="11">
        <v>1.0565753424657539E-2</v>
      </c>
      <c r="D6274" s="11">
        <v>2.113150684931505E-2</v>
      </c>
      <c r="E6274" s="11">
        <v>3.1697260273972648E-2</v>
      </c>
      <c r="F6274" s="11">
        <v>4.22630136986301E-2</v>
      </c>
      <c r="G6274" s="11">
        <v>5.2828767123287698E-2</v>
      </c>
      <c r="H6274" s="11">
        <v>6.3394520547945296E-2</v>
      </c>
      <c r="I6274" s="11">
        <v>7.3960273972602741E-2</v>
      </c>
      <c r="J6274" s="11">
        <v>8.4526027397260339E-2</v>
      </c>
      <c r="K6274" s="11">
        <v>9.5091780821917798E-2</v>
      </c>
      <c r="L6274" s="11">
        <v>0.10500000000000001</v>
      </c>
    </row>
    <row r="6275" spans="1:12" ht="12.75">
      <c r="A6275" s="1">
        <f t="shared" si="166"/>
        <v>38763</v>
      </c>
      <c r="B6275" s="49" t="s">
        <v>4355</v>
      </c>
      <c r="C6275" s="11">
        <v>1.9929452054794499E-2</v>
      </c>
      <c r="D6275" s="11">
        <v>3.9858904109588998E-2</v>
      </c>
      <c r="E6275" s="11">
        <v>5.9788356164383494E-2</v>
      </c>
      <c r="F6275" s="11">
        <v>7.9717808219177996E-2</v>
      </c>
      <c r="G6275" s="11">
        <v>9.9647260273972499E-2</v>
      </c>
      <c r="H6275" s="11">
        <v>0.11957671232876699</v>
      </c>
      <c r="I6275" s="11">
        <v>0.1395061643835615</v>
      </c>
      <c r="J6275" s="11">
        <v>0.15943561643835599</v>
      </c>
      <c r="K6275" s="11">
        <v>0.17936506849315051</v>
      </c>
      <c r="L6275" s="11">
        <v>0.19950000000000001</v>
      </c>
    </row>
    <row r="6276" spans="1:12" ht="12.75">
      <c r="A6276" s="1">
        <f t="shared" si="166"/>
        <v>38764</v>
      </c>
      <c r="B6276" s="49" t="s">
        <v>4356</v>
      </c>
      <c r="C6276" s="11">
        <v>2.5227501780821851E-2</v>
      </c>
      <c r="D6276" s="11">
        <v>5.0455003561643702E-2</v>
      </c>
      <c r="E6276" s="11">
        <v>7.5682505342465553E-2</v>
      </c>
      <c r="F6276" s="11">
        <v>0.1009100071232874</v>
      </c>
      <c r="G6276" s="11">
        <v>0.12613750890410924</v>
      </c>
      <c r="H6276" s="11">
        <v>0.1513650106849305</v>
      </c>
      <c r="I6276" s="11">
        <v>0.1765925124657525</v>
      </c>
      <c r="J6276" s="11">
        <v>0.20182001424657453</v>
      </c>
      <c r="K6276" s="11">
        <v>0.22704751602739648</v>
      </c>
      <c r="L6276" s="11">
        <v>0.252</v>
      </c>
    </row>
    <row r="6277" spans="1:12" ht="12.75">
      <c r="A6277" s="1">
        <f t="shared" si="166"/>
        <v>38765</v>
      </c>
      <c r="B6277" s="49" t="s">
        <v>4357</v>
      </c>
      <c r="C6277" s="11">
        <v>2.8330049999999999E-2</v>
      </c>
      <c r="D6277" s="11">
        <v>5.6660099999999998E-2</v>
      </c>
      <c r="E6277" s="11">
        <v>8.499015E-2</v>
      </c>
      <c r="F6277" s="11">
        <v>0.1133202</v>
      </c>
      <c r="G6277" s="11">
        <v>0.14165025000000001</v>
      </c>
      <c r="H6277" s="11">
        <v>0.1699803</v>
      </c>
      <c r="I6277" s="11">
        <v>0.19831034999999997</v>
      </c>
      <c r="J6277" s="11">
        <v>0.22664039999999999</v>
      </c>
      <c r="K6277" s="11">
        <v>0.25497045000000002</v>
      </c>
      <c r="L6277" s="11">
        <v>0.28349999999999997</v>
      </c>
    </row>
    <row r="6278" spans="1:12" ht="12.75">
      <c r="A6278" s="1">
        <f t="shared" si="166"/>
        <v>38766</v>
      </c>
      <c r="B6278" s="49" t="s">
        <v>4358</v>
      </c>
      <c r="C6278" s="11">
        <v>3.8570136986301296E-2</v>
      </c>
      <c r="D6278" s="11">
        <v>7.7140273972602591E-2</v>
      </c>
      <c r="E6278" s="11">
        <v>0.11571041095890391</v>
      </c>
      <c r="F6278" s="11">
        <v>0.15428054794520552</v>
      </c>
      <c r="G6278" s="11">
        <v>0.19285068493150651</v>
      </c>
      <c r="H6278" s="11">
        <v>0.2314208219178075</v>
      </c>
      <c r="I6278" s="11">
        <v>0.26999095890410851</v>
      </c>
      <c r="J6278" s="11">
        <v>0.30856109589041103</v>
      </c>
      <c r="K6278" s="11">
        <v>0.34713123287671199</v>
      </c>
      <c r="L6278" s="11">
        <v>0.38550000000000001</v>
      </c>
    </row>
    <row r="6279" spans="1:12" ht="12.75">
      <c r="A6279" s="1">
        <f t="shared" si="166"/>
        <v>38767</v>
      </c>
      <c r="B6279" s="49" t="s">
        <v>4359</v>
      </c>
      <c r="C6279" s="11">
        <v>2.079616438356165E-2</v>
      </c>
      <c r="D6279" s="11">
        <v>4.15923287671233E-2</v>
      </c>
      <c r="E6279" s="11">
        <v>6.2388493150684954E-2</v>
      </c>
      <c r="F6279" s="11">
        <v>8.31846575342466E-2</v>
      </c>
      <c r="G6279" s="11">
        <v>0.10398082191780825</v>
      </c>
      <c r="H6279" s="11">
        <v>0.12477698630136991</v>
      </c>
      <c r="I6279" s="11">
        <v>0.14557315068493154</v>
      </c>
      <c r="J6279" s="11">
        <v>0.16636931506849351</v>
      </c>
      <c r="K6279" s="11">
        <v>0.187165479452055</v>
      </c>
      <c r="L6279" s="11">
        <v>0.20850000000000002</v>
      </c>
    </row>
    <row r="6280" spans="1:12" ht="12.75">
      <c r="A6280" s="1">
        <f t="shared" si="166"/>
        <v>38768</v>
      </c>
      <c r="B6280" s="49" t="s">
        <v>4360</v>
      </c>
      <c r="C6280" s="11">
        <v>1.1509726027397265E-2</v>
      </c>
      <c r="D6280" s="11">
        <v>2.3019452054794498E-2</v>
      </c>
      <c r="E6280" s="11">
        <v>3.4529178082191754E-2</v>
      </c>
      <c r="F6280" s="11">
        <v>4.6038904109588996E-2</v>
      </c>
      <c r="G6280" s="11">
        <v>5.7548630136986405E-2</v>
      </c>
      <c r="H6280" s="11">
        <v>6.9058356164383647E-2</v>
      </c>
      <c r="I6280" s="11">
        <v>8.0568082191780896E-2</v>
      </c>
      <c r="J6280" s="11">
        <v>9.2077808219178159E-2</v>
      </c>
      <c r="K6280" s="11">
        <v>0.10358753424657541</v>
      </c>
      <c r="L6280" s="11">
        <v>0.11549999999999999</v>
      </c>
    </row>
    <row r="6281" spans="1:12" ht="12.75">
      <c r="A6281" s="1">
        <f t="shared" si="166"/>
        <v>38769</v>
      </c>
      <c r="B6281" s="49" t="s">
        <v>4361</v>
      </c>
      <c r="C6281" s="11">
        <v>1.271958904109589E-2</v>
      </c>
      <c r="D6281" s="11">
        <v>2.5439178082191746E-2</v>
      </c>
      <c r="E6281" s="11">
        <v>3.8158767123287696E-2</v>
      </c>
      <c r="F6281" s="11">
        <v>5.0878356164383493E-2</v>
      </c>
      <c r="G6281" s="11">
        <v>6.3597945205479442E-2</v>
      </c>
      <c r="H6281" s="11">
        <v>7.6317534246575391E-2</v>
      </c>
      <c r="I6281" s="11">
        <v>8.9037123287671202E-2</v>
      </c>
      <c r="J6281" s="11">
        <v>0.10175671232876715</v>
      </c>
      <c r="K6281" s="11">
        <v>0.11447630136986295</v>
      </c>
      <c r="L6281" s="11">
        <v>0.1275</v>
      </c>
    </row>
    <row r="6282" spans="1:12" ht="12.75">
      <c r="A6282" s="1">
        <f t="shared" si="166"/>
        <v>38770</v>
      </c>
      <c r="B6282" s="49" t="s">
        <v>4318</v>
      </c>
      <c r="C6282" s="11">
        <v>8.7949315068493201E-3</v>
      </c>
      <c r="D6282" s="11">
        <v>1.7589863013698699E-2</v>
      </c>
      <c r="E6282" s="11">
        <v>2.63847945205479E-2</v>
      </c>
      <c r="F6282" s="11">
        <v>3.5179726027397246E-2</v>
      </c>
      <c r="G6282" s="11">
        <v>4.3974657534246599E-2</v>
      </c>
      <c r="H6282" s="11">
        <v>5.2769589041095952E-2</v>
      </c>
      <c r="I6282" s="11">
        <v>6.1564520547945298E-2</v>
      </c>
      <c r="J6282" s="11">
        <v>7.0359452054794491E-2</v>
      </c>
      <c r="K6282" s="11">
        <v>7.9154383561643851E-2</v>
      </c>
      <c r="L6282" s="11">
        <v>8.8499999999999995E-2</v>
      </c>
    </row>
    <row r="6283" spans="1:12" ht="12.75">
      <c r="A6283" s="1">
        <f t="shared" si="166"/>
        <v>38771</v>
      </c>
      <c r="B6283" s="49" t="s">
        <v>4319</v>
      </c>
      <c r="C6283" s="11">
        <v>8.3161643835616503E-3</v>
      </c>
      <c r="D6283" s="11">
        <v>1.6632328767123301E-2</v>
      </c>
      <c r="E6283" s="11">
        <v>2.4948493150684953E-2</v>
      </c>
      <c r="F6283" s="11">
        <v>3.3264657534246601E-2</v>
      </c>
      <c r="G6283" s="11">
        <v>4.158082191780825E-2</v>
      </c>
      <c r="H6283" s="11">
        <v>4.9896986301369906E-2</v>
      </c>
      <c r="I6283" s="11">
        <v>5.8213150684931547E-2</v>
      </c>
      <c r="J6283" s="11">
        <v>6.6529315068493203E-2</v>
      </c>
      <c r="K6283" s="11">
        <v>7.4845479452054844E-2</v>
      </c>
      <c r="L6283" s="11">
        <v>8.2500000000000004E-2</v>
      </c>
    </row>
    <row r="6284" spans="1:12" ht="12.75">
      <c r="A6284" s="1">
        <f t="shared" si="166"/>
        <v>38772</v>
      </c>
      <c r="B6284" s="49" t="s">
        <v>4320</v>
      </c>
      <c r="C6284" s="11">
        <v>8.8282191780821861E-3</v>
      </c>
      <c r="D6284" s="11">
        <v>1.76564383561644E-2</v>
      </c>
      <c r="E6284" s="11">
        <v>2.64846575342466E-2</v>
      </c>
      <c r="F6284" s="11">
        <v>3.53128767123288E-2</v>
      </c>
      <c r="G6284" s="11">
        <v>4.4141095890411E-2</v>
      </c>
      <c r="H6284" s="11">
        <v>5.2969315068493054E-2</v>
      </c>
      <c r="I6284" s="11">
        <v>6.1797534246575248E-2</v>
      </c>
      <c r="J6284" s="11">
        <v>7.0625753424657448E-2</v>
      </c>
      <c r="K6284" s="11">
        <v>7.9453972602739648E-2</v>
      </c>
      <c r="L6284" s="11">
        <v>8.8499999999999995E-2</v>
      </c>
    </row>
    <row r="6285" spans="1:12" ht="12.75">
      <c r="A6285" s="1">
        <f t="shared" si="166"/>
        <v>38773</v>
      </c>
      <c r="B6285" s="49" t="s">
        <v>4321</v>
      </c>
      <c r="C6285" s="11">
        <v>1.0989452054794516E-2</v>
      </c>
      <c r="D6285" s="11">
        <v>2.1978904109588998E-2</v>
      </c>
      <c r="E6285" s="11">
        <v>3.2968356164383504E-2</v>
      </c>
      <c r="F6285" s="11">
        <v>4.3957808219177996E-2</v>
      </c>
      <c r="G6285" s="11">
        <v>5.4947260273972648E-2</v>
      </c>
      <c r="H6285" s="11">
        <v>6.5936712328767147E-2</v>
      </c>
      <c r="I6285" s="11">
        <v>7.6926164383561646E-2</v>
      </c>
      <c r="J6285" s="11">
        <v>8.7915616438356145E-2</v>
      </c>
      <c r="K6285" s="11">
        <v>9.8905068493150658E-2</v>
      </c>
      <c r="L6285" s="11">
        <v>0.10949999999999999</v>
      </c>
    </row>
    <row r="6286" spans="1:12" ht="12.75">
      <c r="A6286" s="1">
        <f t="shared" si="166"/>
        <v>38774</v>
      </c>
      <c r="B6286" s="49" t="s">
        <v>4322</v>
      </c>
      <c r="C6286" s="11">
        <v>4.9123972602739797E-2</v>
      </c>
      <c r="D6286" s="11">
        <v>9.8247945205479595E-2</v>
      </c>
      <c r="E6286" s="11">
        <v>0.1473719178082194</v>
      </c>
      <c r="F6286" s="11">
        <v>0.1964958904109595</v>
      </c>
      <c r="G6286" s="11">
        <v>0.24561986301369901</v>
      </c>
      <c r="H6286" s="11">
        <v>0.29474383561643847</v>
      </c>
      <c r="I6286" s="11">
        <v>0.34386780821917801</v>
      </c>
      <c r="J6286" s="11">
        <v>0.39299178082191899</v>
      </c>
      <c r="K6286" s="11">
        <v>0.44211575342465853</v>
      </c>
      <c r="L6286" s="11">
        <v>0.49050000000000005</v>
      </c>
    </row>
    <row r="6287" spans="1:12" ht="12.75">
      <c r="A6287" s="1">
        <f t="shared" si="166"/>
        <v>38775</v>
      </c>
      <c r="B6287" s="49" t="s">
        <v>4323</v>
      </c>
      <c r="C6287" s="11">
        <v>4.4445205479452098E-2</v>
      </c>
      <c r="D6287" s="11">
        <v>8.8890410958904195E-2</v>
      </c>
      <c r="E6287" s="11">
        <v>0.13333561643835629</v>
      </c>
      <c r="F6287" s="11">
        <v>0.177780821917809</v>
      </c>
      <c r="G6287" s="11">
        <v>0.22222602739726049</v>
      </c>
      <c r="H6287" s="11">
        <v>0.26667123287671202</v>
      </c>
      <c r="I6287" s="11">
        <v>0.31111643835616498</v>
      </c>
      <c r="J6287" s="11">
        <v>0.3555616438356165</v>
      </c>
      <c r="K6287" s="11">
        <v>0.40000684931506952</v>
      </c>
      <c r="L6287" s="11">
        <v>0.44399999999999995</v>
      </c>
    </row>
    <row r="6288" spans="1:12" ht="12.75">
      <c r="A6288" s="1">
        <f t="shared" si="166"/>
        <v>38776</v>
      </c>
      <c r="B6288" s="49" t="s">
        <v>4324</v>
      </c>
      <c r="C6288" s="11">
        <v>4.2806712328767149E-2</v>
      </c>
      <c r="D6288" s="11">
        <v>8.5613424657534298E-2</v>
      </c>
      <c r="E6288" s="11">
        <v>0.12842013698630145</v>
      </c>
      <c r="F6288" s="11">
        <v>0.17122684931506799</v>
      </c>
      <c r="G6288" s="11">
        <v>0.21403356164383652</v>
      </c>
      <c r="H6288" s="11">
        <v>0.25684027397260351</v>
      </c>
      <c r="I6288" s="11">
        <v>0.29964698630137049</v>
      </c>
      <c r="J6288" s="11">
        <v>0.34245369863013753</v>
      </c>
      <c r="K6288" s="11">
        <v>0.38526041095890451</v>
      </c>
      <c r="L6288" s="11">
        <v>0.42749999999999999</v>
      </c>
    </row>
    <row r="6289" spans="1:12" ht="12.75">
      <c r="A6289" s="1">
        <f t="shared" si="166"/>
        <v>38777</v>
      </c>
      <c r="B6289" s="49" t="s">
        <v>4325</v>
      </c>
      <c r="C6289" s="11">
        <v>4.8669863013698703E-3</v>
      </c>
      <c r="D6289" s="11">
        <v>9.7339726027397405E-3</v>
      </c>
      <c r="E6289" s="11">
        <v>1.4600958904109611E-2</v>
      </c>
      <c r="F6289" s="11">
        <v>1.946794520547945E-2</v>
      </c>
      <c r="G6289" s="11">
        <v>2.4334931506849348E-2</v>
      </c>
      <c r="H6289" s="11">
        <v>2.9201917808219249E-2</v>
      </c>
      <c r="I6289" s="11">
        <v>3.4068904109589154E-2</v>
      </c>
      <c r="J6289" s="11">
        <v>3.89358904109589E-2</v>
      </c>
      <c r="K6289" s="11">
        <v>4.3802876712328798E-2</v>
      </c>
      <c r="L6289" s="11">
        <v>4.8000000000000001E-2</v>
      </c>
    </row>
    <row r="6290" spans="1:12" ht="12.75">
      <c r="A6290" s="1">
        <f t="shared" si="166"/>
        <v>38778</v>
      </c>
      <c r="B6290" s="49" t="s">
        <v>4326</v>
      </c>
      <c r="C6290" s="11">
        <v>4.1383150684931549E-2</v>
      </c>
      <c r="D6290" s="11">
        <v>8.2766301369863099E-2</v>
      </c>
      <c r="E6290" s="11">
        <v>0.12414945205479465</v>
      </c>
      <c r="F6290" s="11">
        <v>0.1655326027397265</v>
      </c>
      <c r="G6290" s="11">
        <v>0.20691575342465851</v>
      </c>
      <c r="H6290" s="11">
        <v>0.24829890410958899</v>
      </c>
      <c r="I6290" s="11">
        <v>0.28968205479452103</v>
      </c>
      <c r="J6290" s="11">
        <v>0.33106520547945301</v>
      </c>
      <c r="K6290" s="11">
        <v>0.37244835616438349</v>
      </c>
      <c r="L6290" s="11">
        <v>0.41400000000000003</v>
      </c>
    </row>
    <row r="6291" spans="1:12" ht="12.75">
      <c r="A6291" s="1">
        <f t="shared" si="166"/>
        <v>38779</v>
      </c>
      <c r="B6291" s="49" t="s">
        <v>4327</v>
      </c>
      <c r="C6291" s="11">
        <v>2.8470410958904048E-2</v>
      </c>
      <c r="D6291" s="11">
        <v>5.6940821917808096E-2</v>
      </c>
      <c r="E6291" s="11">
        <v>8.5411232876712151E-2</v>
      </c>
      <c r="F6291" s="11">
        <v>0.11388164383561619</v>
      </c>
      <c r="G6291" s="11">
        <v>0.14235205479452023</v>
      </c>
      <c r="H6291" s="11">
        <v>0.170822465753424</v>
      </c>
      <c r="I6291" s="11">
        <v>0.19929287671232848</v>
      </c>
      <c r="J6291" s="11">
        <v>0.22776328767123299</v>
      </c>
      <c r="K6291" s="11">
        <v>0.25623369863013601</v>
      </c>
      <c r="L6291" s="11">
        <v>0.28500000000000003</v>
      </c>
    </row>
    <row r="6292" spans="1:12" ht="12.75">
      <c r="A6292" s="1">
        <f t="shared" si="166"/>
        <v>38780</v>
      </c>
      <c r="B6292" s="49" t="s">
        <v>4328</v>
      </c>
      <c r="C6292" s="11">
        <v>3.369863013698625E-3</v>
      </c>
      <c r="D6292" s="11">
        <v>6.73972602739725E-3</v>
      </c>
      <c r="E6292" s="11">
        <v>1.0109589041095875E-2</v>
      </c>
      <c r="F6292" s="11">
        <v>1.34794520547945E-2</v>
      </c>
      <c r="G6292" s="11">
        <v>1.6849315068493201E-2</v>
      </c>
      <c r="H6292" s="11">
        <v>2.0219178082191751E-2</v>
      </c>
      <c r="I6292" s="11">
        <v>2.3589041095890453E-2</v>
      </c>
      <c r="J6292" s="11">
        <v>2.6958904109589E-2</v>
      </c>
      <c r="K6292" s="11">
        <v>3.0328767123287699E-2</v>
      </c>
      <c r="L6292" s="11">
        <v>3.3000000000000002E-2</v>
      </c>
    </row>
    <row r="6293" spans="1:12" ht="12.75">
      <c r="A6293" s="1">
        <f t="shared" si="166"/>
        <v>38781</v>
      </c>
      <c r="B6293" s="49" t="s">
        <v>4329</v>
      </c>
      <c r="C6293" s="11">
        <v>0.14267013698630129</v>
      </c>
      <c r="D6293" s="11">
        <v>0.28534027397260198</v>
      </c>
      <c r="E6293" s="11">
        <v>0.42801041095890446</v>
      </c>
      <c r="F6293" s="11">
        <v>0.57068054794520551</v>
      </c>
      <c r="G6293" s="11">
        <v>0.71335068493150644</v>
      </c>
      <c r="H6293" s="11">
        <v>0.85602082191780737</v>
      </c>
      <c r="I6293" s="11">
        <v>0.99869095890410842</v>
      </c>
      <c r="J6293" s="11">
        <v>1.141361095890411</v>
      </c>
      <c r="K6293" s="11">
        <v>1.2840312328767121</v>
      </c>
      <c r="L6293" s="11">
        <v>1.4264999999999999</v>
      </c>
    </row>
    <row r="6294" spans="1:12" ht="12.75">
      <c r="A6294" s="1">
        <f t="shared" si="166"/>
        <v>38782</v>
      </c>
      <c r="B6294" s="49" t="s">
        <v>4330</v>
      </c>
      <c r="C6294" s="11">
        <v>2.1808356164383501E-2</v>
      </c>
      <c r="D6294" s="11">
        <v>4.3616712328767002E-2</v>
      </c>
      <c r="E6294" s="11">
        <v>6.5425068493150496E-2</v>
      </c>
      <c r="F6294" s="11">
        <v>8.7233424657534003E-2</v>
      </c>
      <c r="G6294" s="11">
        <v>0.10904178082191748</v>
      </c>
      <c r="H6294" s="11">
        <v>0.13085013698630099</v>
      </c>
      <c r="I6294" s="11">
        <v>0.1526584931506845</v>
      </c>
      <c r="J6294" s="11">
        <v>0.17446684931506801</v>
      </c>
      <c r="K6294" s="11">
        <v>0.19627520547945149</v>
      </c>
      <c r="L6294" s="11">
        <v>0.21749999999999997</v>
      </c>
    </row>
    <row r="6295" spans="1:12" ht="12.75">
      <c r="A6295" s="1">
        <f t="shared" si="166"/>
        <v>38783</v>
      </c>
      <c r="B6295" s="49" t="s">
        <v>4331</v>
      </c>
      <c r="C6295" s="11">
        <v>9.1590410958904047E-3</v>
      </c>
      <c r="D6295" s="11">
        <v>1.831808219178075E-2</v>
      </c>
      <c r="E6295" s="11">
        <v>2.7477123287671198E-2</v>
      </c>
      <c r="F6295" s="11">
        <v>3.6636164383561654E-2</v>
      </c>
      <c r="G6295" s="11">
        <v>4.5795205479452102E-2</v>
      </c>
      <c r="H6295" s="11">
        <v>5.4954246575342397E-2</v>
      </c>
      <c r="I6295" s="11">
        <v>6.4113287671232852E-2</v>
      </c>
      <c r="J6295" s="11">
        <v>7.3272328767123307E-2</v>
      </c>
      <c r="K6295" s="11">
        <v>8.2431369863013595E-2</v>
      </c>
      <c r="L6295" s="11">
        <v>9.1499999999999998E-2</v>
      </c>
    </row>
    <row r="6296" spans="1:12" ht="25.5">
      <c r="A6296" s="1">
        <f t="shared" si="166"/>
        <v>38784</v>
      </c>
      <c r="B6296" s="49" t="s">
        <v>4362</v>
      </c>
      <c r="C6296" s="11">
        <v>8.6289041095890445E-2</v>
      </c>
      <c r="D6296" s="11">
        <v>0.1725780821917815</v>
      </c>
      <c r="E6296" s="11">
        <v>0.25886712328767147</v>
      </c>
      <c r="F6296" s="11">
        <v>0.3451561643835615</v>
      </c>
      <c r="G6296" s="11">
        <v>0.43144520547945303</v>
      </c>
      <c r="H6296" s="11">
        <v>0.51773424657534295</v>
      </c>
      <c r="I6296" s="11">
        <v>0.60402328767123303</v>
      </c>
      <c r="J6296" s="11">
        <v>0.69031232876712301</v>
      </c>
      <c r="K6296" s="11">
        <v>0.77660136986301442</v>
      </c>
      <c r="L6296" s="11">
        <v>0.86249999999999993</v>
      </c>
    </row>
    <row r="6297" spans="1:12" ht="12.75">
      <c r="A6297" s="1">
        <f t="shared" si="166"/>
        <v>38785</v>
      </c>
      <c r="B6297" s="49" t="s">
        <v>4363</v>
      </c>
      <c r="C6297" s="11">
        <v>0.1081882191780822</v>
      </c>
      <c r="D6297" s="11">
        <v>0.21637643835616499</v>
      </c>
      <c r="E6297" s="11">
        <v>0.32456465753424601</v>
      </c>
      <c r="F6297" s="11">
        <v>0.43275287671232848</v>
      </c>
      <c r="G6297" s="11">
        <v>0.54094109589041095</v>
      </c>
      <c r="H6297" s="11">
        <v>0.64912931506849347</v>
      </c>
      <c r="I6297" s="11">
        <v>0.75731753424657611</v>
      </c>
      <c r="J6297" s="11">
        <v>0.86550575342465697</v>
      </c>
      <c r="K6297" s="11">
        <v>0.9736939726027396</v>
      </c>
      <c r="L6297" s="11">
        <v>1.0814999999999999</v>
      </c>
    </row>
    <row r="6298" spans="1:12" ht="12.75">
      <c r="A6298" s="1">
        <f t="shared" si="166"/>
        <v>38786</v>
      </c>
      <c r="B6298" s="49" t="s">
        <v>4364</v>
      </c>
      <c r="C6298" s="11">
        <v>0.26985164383561649</v>
      </c>
      <c r="D6298" s="11">
        <v>0.53970328767123299</v>
      </c>
      <c r="E6298" s="11">
        <v>0.80955493150684954</v>
      </c>
      <c r="F6298" s="11">
        <v>1.079406575342466</v>
      </c>
      <c r="G6298" s="11">
        <v>1.3492582191780824</v>
      </c>
      <c r="H6298" s="11">
        <v>1.6191098630137049</v>
      </c>
      <c r="I6298" s="11">
        <v>1.88896150684932</v>
      </c>
      <c r="J6298" s="11">
        <v>2.1588131506849351</v>
      </c>
      <c r="K6298" s="11">
        <v>2.4286647945205502</v>
      </c>
      <c r="L6298" s="11">
        <v>2.6985000000000001</v>
      </c>
    </row>
    <row r="6299" spans="1:12" ht="12.75">
      <c r="A6299" s="1">
        <f t="shared" si="166"/>
        <v>38787</v>
      </c>
      <c r="B6299" s="49" t="s">
        <v>4365</v>
      </c>
      <c r="C6299" s="11">
        <v>8.2340958904109543E-2</v>
      </c>
      <c r="D6299" s="11">
        <v>0.1646819178082185</v>
      </c>
      <c r="E6299" s="11">
        <v>0.2470228767123285</v>
      </c>
      <c r="F6299" s="11">
        <v>0.32936383561643851</v>
      </c>
      <c r="G6299" s="11">
        <v>0.41170479452054703</v>
      </c>
      <c r="H6299" s="11">
        <v>0.49404575342465701</v>
      </c>
      <c r="I6299" s="11">
        <v>0.57638671232876693</v>
      </c>
      <c r="J6299" s="11">
        <v>0.65872767123287701</v>
      </c>
      <c r="K6299" s="11">
        <v>0.74106863013698554</v>
      </c>
      <c r="L6299" s="11">
        <v>0.82350000000000012</v>
      </c>
    </row>
    <row r="6300" spans="1:12" ht="12.75">
      <c r="A6300" s="1">
        <f t="shared" si="166"/>
        <v>38788</v>
      </c>
      <c r="B6300" s="49" t="s">
        <v>4366</v>
      </c>
      <c r="C6300" s="11">
        <v>5.7410136986301305E-2</v>
      </c>
      <c r="D6300" s="11">
        <v>0.11482027397260261</v>
      </c>
      <c r="E6300" s="11">
        <v>0.17223041095890451</v>
      </c>
      <c r="F6300" s="11">
        <v>0.2296405479452055</v>
      </c>
      <c r="G6300" s="11">
        <v>0.28705068493150648</v>
      </c>
      <c r="H6300" s="11">
        <v>0.34446082191780747</v>
      </c>
      <c r="I6300" s="11">
        <v>0.40187095890410851</v>
      </c>
      <c r="J6300" s="11">
        <v>0.459281095890411</v>
      </c>
      <c r="K6300" s="11">
        <v>0.51669123287671204</v>
      </c>
      <c r="L6300" s="11">
        <v>0.57450000000000001</v>
      </c>
    </row>
    <row r="6301" spans="1:12" ht="25.5">
      <c r="A6301" s="1">
        <f t="shared" si="166"/>
        <v>38789</v>
      </c>
      <c r="B6301" s="49" t="s">
        <v>4367</v>
      </c>
      <c r="C6301" s="11">
        <v>0.54176671232876705</v>
      </c>
      <c r="D6301" s="11">
        <v>1.0835334246575341</v>
      </c>
      <c r="E6301" s="11">
        <v>1.6253001369862952</v>
      </c>
      <c r="F6301" s="11">
        <v>2.1670668493150651</v>
      </c>
      <c r="G6301" s="11">
        <v>2.7088335616438353</v>
      </c>
      <c r="H6301" s="11">
        <v>3.250600273972605</v>
      </c>
      <c r="I6301" s="11">
        <v>3.7923669863013751</v>
      </c>
      <c r="J6301" s="11">
        <v>4.3341336986301302</v>
      </c>
      <c r="K6301" s="11">
        <v>4.8759004109589004</v>
      </c>
      <c r="L6301" s="11">
        <v>5.4180000000000001</v>
      </c>
    </row>
    <row r="6302" spans="1:12" ht="25.5">
      <c r="A6302" s="1">
        <f t="shared" si="166"/>
        <v>38790</v>
      </c>
      <c r="B6302" s="49" t="s">
        <v>4362</v>
      </c>
      <c r="C6302" s="11">
        <v>8.6289041095890445E-2</v>
      </c>
      <c r="D6302" s="11">
        <v>0.1725780821917815</v>
      </c>
      <c r="E6302" s="11">
        <v>0.25886712328767147</v>
      </c>
      <c r="F6302" s="11">
        <v>0.3451561643835615</v>
      </c>
      <c r="G6302" s="11">
        <v>0.43144520547945303</v>
      </c>
      <c r="H6302" s="11">
        <v>0.51773424657534295</v>
      </c>
      <c r="I6302" s="11">
        <v>0.60402328767123303</v>
      </c>
      <c r="J6302" s="11">
        <v>0.69031232876712301</v>
      </c>
      <c r="K6302" s="11">
        <v>0.77660136986301442</v>
      </c>
      <c r="L6302" s="11">
        <v>0.86249999999999993</v>
      </c>
    </row>
    <row r="6303" spans="1:12" ht="12.75">
      <c r="A6303" s="1">
        <f t="shared" si="166"/>
        <v>38791</v>
      </c>
      <c r="B6303" s="49" t="s">
        <v>4368</v>
      </c>
      <c r="C6303" s="11">
        <v>1.097383561643835E-2</v>
      </c>
      <c r="D6303" s="11">
        <v>2.1947671232876699E-2</v>
      </c>
      <c r="E6303" s="11">
        <v>3.2921506849315052E-2</v>
      </c>
      <c r="F6303" s="11">
        <v>4.3895342465753398E-2</v>
      </c>
      <c r="G6303" s="11">
        <v>5.4869178082191751E-2</v>
      </c>
      <c r="H6303" s="11">
        <v>6.5843013698630104E-2</v>
      </c>
      <c r="I6303" s="11">
        <v>7.681684931506845E-2</v>
      </c>
      <c r="J6303" s="11">
        <v>8.7790684931506796E-2</v>
      </c>
      <c r="K6303" s="11">
        <v>9.8764520547945156E-2</v>
      </c>
      <c r="L6303" s="11">
        <v>0.10949999999999999</v>
      </c>
    </row>
    <row r="6304" spans="1:12" ht="12.75">
      <c r="A6304" s="1">
        <f t="shared" si="166"/>
        <v>38792</v>
      </c>
      <c r="B6304" s="49" t="s">
        <v>4369</v>
      </c>
      <c r="C6304" s="11">
        <v>5.6810958904109548E-3</v>
      </c>
      <c r="D6304" s="11">
        <v>1.136219178082191E-2</v>
      </c>
      <c r="E6304" s="11">
        <v>1.7043287671232851E-2</v>
      </c>
      <c r="F6304" s="11">
        <v>2.272438356164385E-2</v>
      </c>
      <c r="G6304" s="11">
        <v>2.8405479452054849E-2</v>
      </c>
      <c r="H6304" s="11">
        <v>3.4086575342465703E-2</v>
      </c>
      <c r="I6304" s="11">
        <v>3.9767671232876702E-2</v>
      </c>
      <c r="J6304" s="11">
        <v>4.5448767123287701E-2</v>
      </c>
      <c r="K6304" s="11">
        <v>5.1129863013698554E-2</v>
      </c>
      <c r="L6304" s="11">
        <v>5.6999999999999995E-2</v>
      </c>
    </row>
    <row r="6305" spans="1:12" ht="12.75">
      <c r="A6305" s="1">
        <f t="shared" si="166"/>
        <v>38793</v>
      </c>
      <c r="B6305" s="49" t="s">
        <v>4370</v>
      </c>
      <c r="C6305" s="11">
        <v>1.05941095890411E-2</v>
      </c>
      <c r="D6305" s="11">
        <v>2.1188219178082199E-2</v>
      </c>
      <c r="E6305" s="11">
        <v>3.1782328767123301E-2</v>
      </c>
      <c r="F6305" s="11">
        <v>4.2376438356164399E-2</v>
      </c>
      <c r="G6305" s="11">
        <v>5.2970547945205504E-2</v>
      </c>
      <c r="H6305" s="11">
        <v>6.3564657534246602E-2</v>
      </c>
      <c r="I6305" s="11">
        <v>7.41587671232877E-2</v>
      </c>
      <c r="J6305" s="11">
        <v>8.4752876712328798E-2</v>
      </c>
      <c r="K6305" s="11">
        <v>9.5346986301369896E-2</v>
      </c>
      <c r="L6305" s="11">
        <v>0.10649999999999998</v>
      </c>
    </row>
    <row r="6306" spans="1:12" ht="12.75">
      <c r="A6306" s="1">
        <f t="shared" si="166"/>
        <v>38794</v>
      </c>
      <c r="B6306" s="49" t="s">
        <v>4371</v>
      </c>
      <c r="C6306" s="11">
        <v>6.9690410958904193E-3</v>
      </c>
      <c r="D6306" s="11">
        <v>1.3938082191780839E-2</v>
      </c>
      <c r="E6306" s="11">
        <v>2.0907123287671199E-2</v>
      </c>
      <c r="F6306" s="11">
        <v>2.787616438356165E-2</v>
      </c>
      <c r="G6306" s="11">
        <v>3.48452054794521E-2</v>
      </c>
      <c r="H6306" s="11">
        <v>4.1814246575342551E-2</v>
      </c>
      <c r="I6306" s="11">
        <v>4.8783287671233008E-2</v>
      </c>
      <c r="J6306" s="11">
        <v>5.5752328767123299E-2</v>
      </c>
      <c r="K6306" s="11">
        <v>6.2721369863013757E-2</v>
      </c>
      <c r="L6306" s="11">
        <v>6.9000000000000006E-2</v>
      </c>
    </row>
    <row r="6307" spans="1:12" ht="12.75">
      <c r="A6307" s="1">
        <f t="shared" si="166"/>
        <v>38795</v>
      </c>
      <c r="B6307" s="49" t="s">
        <v>4372</v>
      </c>
      <c r="C6307" s="11">
        <v>6.2736986301369906E-3</v>
      </c>
      <c r="D6307" s="11">
        <v>1.2547397260273981E-2</v>
      </c>
      <c r="E6307" s="11">
        <v>1.8821095890411001E-2</v>
      </c>
      <c r="F6307" s="11">
        <v>2.50947945205479E-2</v>
      </c>
      <c r="G6307" s="11">
        <v>3.1368493150684948E-2</v>
      </c>
      <c r="H6307" s="11">
        <v>3.7642191780822003E-2</v>
      </c>
      <c r="I6307" s="11">
        <v>4.3915890410958905E-2</v>
      </c>
      <c r="J6307" s="11">
        <v>5.0189589041095953E-2</v>
      </c>
      <c r="K6307" s="11">
        <v>5.6463287671232848E-2</v>
      </c>
      <c r="L6307" s="11">
        <v>6.3E-2</v>
      </c>
    </row>
    <row r="6308" spans="1:12" ht="12.75">
      <c r="A6308" s="1">
        <f t="shared" si="166"/>
        <v>38796</v>
      </c>
      <c r="B6308" s="49" t="s">
        <v>4373</v>
      </c>
      <c r="C6308" s="11">
        <v>1.545205479452055E-2</v>
      </c>
      <c r="D6308" s="11">
        <v>3.09041095890411E-2</v>
      </c>
      <c r="E6308" s="11">
        <v>4.6356164383561646E-2</v>
      </c>
      <c r="F6308" s="11">
        <v>6.1808219178082199E-2</v>
      </c>
      <c r="G6308" s="11">
        <v>7.7260273972602753E-2</v>
      </c>
      <c r="H6308" s="11">
        <v>9.2712328767123292E-2</v>
      </c>
      <c r="I6308" s="11">
        <v>0.10816438356164386</v>
      </c>
      <c r="J6308" s="11">
        <v>0.1236164383561644</v>
      </c>
      <c r="K6308" s="11">
        <v>0.13906849315068495</v>
      </c>
      <c r="L6308" s="11">
        <v>0.1545</v>
      </c>
    </row>
    <row r="6309" spans="1:12" ht="12.75">
      <c r="A6309" s="1">
        <f t="shared" si="166"/>
        <v>38797</v>
      </c>
      <c r="B6309" s="49" t="s">
        <v>4374</v>
      </c>
      <c r="C6309" s="11">
        <v>1.3876027397260274E-2</v>
      </c>
      <c r="D6309" s="11">
        <v>2.7752054794520548E-2</v>
      </c>
      <c r="E6309" s="11">
        <v>4.16280821917809E-2</v>
      </c>
      <c r="F6309" s="11">
        <v>5.5504109589041097E-2</v>
      </c>
      <c r="G6309" s="11">
        <v>6.9380136986301452E-2</v>
      </c>
      <c r="H6309" s="11">
        <v>8.3256164383561648E-2</v>
      </c>
      <c r="I6309" s="11">
        <v>9.7132191780821858E-2</v>
      </c>
      <c r="J6309" s="11">
        <v>0.11100821917808219</v>
      </c>
      <c r="K6309" s="11">
        <v>0.12488424657534256</v>
      </c>
      <c r="L6309" s="11">
        <v>0.13950000000000001</v>
      </c>
    </row>
    <row r="6310" spans="1:12" ht="12.75">
      <c r="A6310" s="1">
        <f t="shared" si="166"/>
        <v>38798</v>
      </c>
      <c r="B6310" s="49" t="s">
        <v>4368</v>
      </c>
      <c r="C6310" s="11">
        <v>1.097383561643835E-2</v>
      </c>
      <c r="D6310" s="11">
        <v>2.1947671232876699E-2</v>
      </c>
      <c r="E6310" s="11">
        <v>3.2921506849315052E-2</v>
      </c>
      <c r="F6310" s="11">
        <v>4.3895342465753398E-2</v>
      </c>
      <c r="G6310" s="11">
        <v>5.4869178082191751E-2</v>
      </c>
      <c r="H6310" s="11">
        <v>6.5843013698630104E-2</v>
      </c>
      <c r="I6310" s="11">
        <v>7.681684931506845E-2</v>
      </c>
      <c r="J6310" s="11">
        <v>8.7790684931506796E-2</v>
      </c>
      <c r="K6310" s="11">
        <v>9.8764520547945156E-2</v>
      </c>
      <c r="L6310" s="11">
        <v>0.10949999999999999</v>
      </c>
    </row>
    <row r="6311" spans="1:12" ht="12.75">
      <c r="A6311" s="1">
        <f t="shared" si="166"/>
        <v>38799</v>
      </c>
      <c r="B6311" s="49" t="s">
        <v>4369</v>
      </c>
      <c r="C6311" s="11">
        <v>5.6810958904109548E-3</v>
      </c>
      <c r="D6311" s="11">
        <v>1.136219178082191E-2</v>
      </c>
      <c r="E6311" s="11">
        <v>1.7043287671232851E-2</v>
      </c>
      <c r="F6311" s="11">
        <v>2.272438356164385E-2</v>
      </c>
      <c r="G6311" s="11">
        <v>2.8405479452054849E-2</v>
      </c>
      <c r="H6311" s="11">
        <v>3.4086575342465703E-2</v>
      </c>
      <c r="I6311" s="11">
        <v>3.9767671232876702E-2</v>
      </c>
      <c r="J6311" s="11">
        <v>4.5448767123287701E-2</v>
      </c>
      <c r="K6311" s="11">
        <v>5.1129863013698554E-2</v>
      </c>
      <c r="L6311" s="11">
        <v>5.6999999999999995E-2</v>
      </c>
    </row>
    <row r="6312" spans="1:12" ht="12.75">
      <c r="A6312" s="1">
        <f t="shared" si="166"/>
        <v>38800</v>
      </c>
      <c r="B6312" s="49" t="s">
        <v>4370</v>
      </c>
      <c r="C6312" s="11">
        <v>1.05941095890411E-2</v>
      </c>
      <c r="D6312" s="11">
        <v>2.1188219178082199E-2</v>
      </c>
      <c r="E6312" s="11">
        <v>3.1782328767123301E-2</v>
      </c>
      <c r="F6312" s="11">
        <v>4.2376438356164399E-2</v>
      </c>
      <c r="G6312" s="11">
        <v>5.2970547945205504E-2</v>
      </c>
      <c r="H6312" s="11">
        <v>6.3564657534246602E-2</v>
      </c>
      <c r="I6312" s="11">
        <v>7.41587671232877E-2</v>
      </c>
      <c r="J6312" s="11">
        <v>8.4752876712328798E-2</v>
      </c>
      <c r="K6312" s="11">
        <v>9.5346986301369896E-2</v>
      </c>
      <c r="L6312" s="11">
        <v>0.10649999999999998</v>
      </c>
    </row>
    <row r="6313" spans="1:12" ht="12.75">
      <c r="A6313" s="1">
        <f t="shared" si="166"/>
        <v>38801</v>
      </c>
      <c r="B6313" s="49" t="s">
        <v>4375</v>
      </c>
      <c r="C6313" s="11">
        <v>1.9146986301369899E-2</v>
      </c>
      <c r="D6313" s="11">
        <v>3.8293972602739798E-2</v>
      </c>
      <c r="E6313" s="11">
        <v>5.7440958904109697E-2</v>
      </c>
      <c r="F6313" s="11">
        <v>7.6587945205479596E-2</v>
      </c>
      <c r="G6313" s="11">
        <v>9.5734931506849502E-2</v>
      </c>
      <c r="H6313" s="11">
        <v>0.11488191780821939</v>
      </c>
      <c r="I6313" s="11">
        <v>0.13402890410958929</v>
      </c>
      <c r="J6313" s="11">
        <v>0.1531758904109595</v>
      </c>
      <c r="K6313" s="11">
        <v>0.17232287671232852</v>
      </c>
      <c r="L6313" s="11">
        <v>0.192</v>
      </c>
    </row>
    <row r="6314" spans="1:12" ht="12.75">
      <c r="A6314" s="1">
        <f t="shared" si="166"/>
        <v>38802</v>
      </c>
      <c r="B6314" s="49" t="s">
        <v>4376</v>
      </c>
      <c r="C6314" s="11">
        <v>3.9300000000000002E-2</v>
      </c>
      <c r="D6314" s="11">
        <v>7.8600000000000003E-2</v>
      </c>
      <c r="E6314" s="11">
        <v>0.1179</v>
      </c>
      <c r="F6314" s="11">
        <v>0.15720000000000001</v>
      </c>
      <c r="G6314" s="11">
        <v>0.19650000000000001</v>
      </c>
      <c r="H6314" s="11">
        <v>0.23580000000000001</v>
      </c>
      <c r="I6314" s="11">
        <v>0.27510000000000001</v>
      </c>
      <c r="J6314" s="11">
        <v>0.31440000000000001</v>
      </c>
      <c r="K6314" s="11">
        <v>0.35370000000000001</v>
      </c>
      <c r="L6314" s="11">
        <v>0.39300000000000002</v>
      </c>
    </row>
    <row r="6315" spans="1:12" ht="12.75">
      <c r="A6315" s="1">
        <f t="shared" si="166"/>
        <v>38803</v>
      </c>
      <c r="B6315" s="49" t="s">
        <v>4377</v>
      </c>
      <c r="C6315" s="11">
        <v>9.5663013698630093E-3</v>
      </c>
      <c r="D6315" s="11">
        <v>1.913260273972605E-2</v>
      </c>
      <c r="E6315" s="11">
        <v>2.8698904109589002E-2</v>
      </c>
      <c r="F6315" s="11">
        <v>3.82652054794521E-2</v>
      </c>
      <c r="G6315" s="11">
        <v>4.7831506849315059E-2</v>
      </c>
      <c r="H6315" s="11">
        <v>5.7397808219178004E-2</v>
      </c>
      <c r="I6315" s="11">
        <v>6.6964109589041101E-2</v>
      </c>
      <c r="J6315" s="11">
        <v>7.6530410958904047E-2</v>
      </c>
      <c r="K6315" s="11">
        <v>8.6096712328767144E-2</v>
      </c>
      <c r="L6315" s="11">
        <v>9.6000000000000002E-2</v>
      </c>
    </row>
    <row r="6316" spans="1:12" ht="12.75">
      <c r="A6316" s="1">
        <f t="shared" si="166"/>
        <v>38804</v>
      </c>
      <c r="B6316" s="49" t="s">
        <v>4378</v>
      </c>
      <c r="C6316" s="11">
        <v>4.0167123287671205E-2</v>
      </c>
      <c r="D6316" s="11">
        <v>8.0334246575342411E-2</v>
      </c>
      <c r="E6316" s="11">
        <v>0.1205013698630136</v>
      </c>
      <c r="F6316" s="11">
        <v>0.16066849315068449</v>
      </c>
      <c r="G6316" s="11">
        <v>0.20083561643835601</v>
      </c>
      <c r="H6316" s="11">
        <v>0.24100273972602748</v>
      </c>
      <c r="I6316" s="11">
        <v>0.28116986301369901</v>
      </c>
      <c r="J6316" s="11">
        <v>0.32133698630136898</v>
      </c>
      <c r="K6316" s="11">
        <v>0.3615041095890405</v>
      </c>
      <c r="L6316" s="11">
        <v>0.40200000000000002</v>
      </c>
    </row>
    <row r="6317" spans="1:12" ht="12.75">
      <c r="A6317" s="1">
        <f t="shared" si="166"/>
        <v>38805</v>
      </c>
      <c r="B6317" s="49" t="s">
        <v>4379</v>
      </c>
      <c r="C6317" s="11">
        <v>2.2160136986301298E-2</v>
      </c>
      <c r="D6317" s="11">
        <v>4.4320273972602596E-2</v>
      </c>
      <c r="E6317" s="11">
        <v>6.6480410958903904E-2</v>
      </c>
      <c r="F6317" s="11">
        <v>8.8640547945205192E-2</v>
      </c>
      <c r="G6317" s="11">
        <v>0.11080068493150651</v>
      </c>
      <c r="H6317" s="11">
        <v>0.13296082191780781</v>
      </c>
      <c r="I6317" s="11">
        <v>0.15512095890410851</v>
      </c>
      <c r="J6317" s="11">
        <v>0.17728109589041099</v>
      </c>
      <c r="K6317" s="11">
        <v>0.199441232876712</v>
      </c>
      <c r="L6317" s="11">
        <v>0.22199999999999998</v>
      </c>
    </row>
    <row r="6318" spans="1:12" ht="12.75">
      <c r="A6318" s="1">
        <f t="shared" si="166"/>
        <v>38806</v>
      </c>
      <c r="B6318" s="49" t="s">
        <v>4380</v>
      </c>
      <c r="C6318" s="11">
        <v>6.0226027397260351E-2</v>
      </c>
      <c r="D6318" s="11">
        <v>0.1204520547945207</v>
      </c>
      <c r="E6318" s="11">
        <v>0.1806780821917815</v>
      </c>
      <c r="F6318" s="11">
        <v>0.24090410958904201</v>
      </c>
      <c r="G6318" s="11">
        <v>0.30113013698630103</v>
      </c>
      <c r="H6318" s="11">
        <v>0.3613561643835615</v>
      </c>
      <c r="I6318" s="11">
        <v>0.42158219178082201</v>
      </c>
      <c r="J6318" s="11">
        <v>0.48180821917808253</v>
      </c>
      <c r="K6318" s="11">
        <v>0.54203424657534294</v>
      </c>
      <c r="L6318" s="11">
        <v>0.60299999999999998</v>
      </c>
    </row>
    <row r="6319" spans="1:12" ht="12.75">
      <c r="A6319" s="1">
        <f t="shared" si="166"/>
        <v>38807</v>
      </c>
      <c r="B6319" s="49" t="s">
        <v>4381</v>
      </c>
      <c r="C6319" s="11">
        <v>7.9372602739726059E-2</v>
      </c>
      <c r="D6319" s="11">
        <v>0.15874520547945151</v>
      </c>
      <c r="E6319" s="11">
        <v>0.238117808219178</v>
      </c>
      <c r="F6319" s="11">
        <v>0.31749041095890451</v>
      </c>
      <c r="G6319" s="11">
        <v>0.39686301369863097</v>
      </c>
      <c r="H6319" s="11">
        <v>0.47623561643835599</v>
      </c>
      <c r="I6319" s="11">
        <v>0.55560821917808245</v>
      </c>
      <c r="J6319" s="11">
        <v>0.63498082191780902</v>
      </c>
      <c r="K6319" s="11">
        <v>0.71435342465753404</v>
      </c>
      <c r="L6319" s="11">
        <v>0.79350000000000009</v>
      </c>
    </row>
    <row r="6320" spans="1:12" ht="12.75">
      <c r="A6320" s="1">
        <f t="shared" si="166"/>
        <v>38808</v>
      </c>
      <c r="B6320" s="49" t="s">
        <v>4381</v>
      </c>
      <c r="C6320" s="11">
        <v>7.9372602739726059E-2</v>
      </c>
      <c r="D6320" s="11">
        <v>0.15874520547945151</v>
      </c>
      <c r="E6320" s="11">
        <v>0.238117808219178</v>
      </c>
      <c r="F6320" s="11">
        <v>0.31749041095890451</v>
      </c>
      <c r="G6320" s="11">
        <v>0.39686301369863097</v>
      </c>
      <c r="H6320" s="11">
        <v>0.47623561643835599</v>
      </c>
      <c r="I6320" s="11">
        <v>0.55560821917808245</v>
      </c>
      <c r="J6320" s="11">
        <v>0.63498082191780902</v>
      </c>
      <c r="K6320" s="11">
        <v>0.71435342465753404</v>
      </c>
      <c r="L6320" s="11">
        <v>0.79350000000000009</v>
      </c>
    </row>
    <row r="6321" spans="1:12" ht="12.75">
      <c r="A6321" s="1">
        <f t="shared" si="166"/>
        <v>38809</v>
      </c>
      <c r="B6321" s="49" t="s">
        <v>4382</v>
      </c>
      <c r="C6321" s="11">
        <v>1.0063972602739725E-2</v>
      </c>
      <c r="D6321" s="11">
        <v>2.0127945205479451E-2</v>
      </c>
      <c r="E6321" s="11">
        <v>3.0191917808219247E-2</v>
      </c>
      <c r="F6321" s="11">
        <v>4.0255890410958901E-2</v>
      </c>
      <c r="G6321" s="11">
        <v>5.0319863013698701E-2</v>
      </c>
      <c r="H6321" s="11">
        <v>6.0383835616438356E-2</v>
      </c>
      <c r="I6321" s="11">
        <v>7.0447808219178149E-2</v>
      </c>
      <c r="J6321" s="11">
        <v>8.0511780821917803E-2</v>
      </c>
      <c r="K6321" s="11">
        <v>9.0575753424657596E-2</v>
      </c>
      <c r="L6321" s="11">
        <v>0.10050000000000001</v>
      </c>
    </row>
    <row r="6322" spans="1:12" ht="12.75">
      <c r="A6322" s="1">
        <f t="shared" si="166"/>
        <v>38810</v>
      </c>
      <c r="B6322" s="49" t="s">
        <v>4383</v>
      </c>
      <c r="C6322" s="11">
        <v>1.1959315068493154E-2</v>
      </c>
      <c r="D6322" s="11">
        <v>2.3918630136986252E-2</v>
      </c>
      <c r="E6322" s="11">
        <v>3.5877945205479447E-2</v>
      </c>
      <c r="F6322" s="11">
        <v>4.7837260273972643E-2</v>
      </c>
      <c r="G6322" s="11">
        <v>5.9796575342465699E-2</v>
      </c>
      <c r="H6322" s="11">
        <v>7.1755890410958895E-2</v>
      </c>
      <c r="I6322" s="11">
        <v>8.3715205479452104E-2</v>
      </c>
      <c r="J6322" s="11">
        <v>9.5674520547945285E-2</v>
      </c>
      <c r="K6322" s="11">
        <v>0.10763383561643834</v>
      </c>
      <c r="L6322" s="11">
        <v>0.12</v>
      </c>
    </row>
    <row r="6323" spans="1:12" ht="12.75">
      <c r="A6323" s="1">
        <f t="shared" si="166"/>
        <v>38811</v>
      </c>
      <c r="B6323" s="49" t="s">
        <v>4384</v>
      </c>
      <c r="C6323" s="11">
        <v>1.0849315068493154E-2</v>
      </c>
      <c r="D6323" s="11">
        <v>2.1698630136986249E-2</v>
      </c>
      <c r="E6323" s="11">
        <v>3.2547945205479448E-2</v>
      </c>
      <c r="F6323" s="11">
        <v>4.339726027397265E-2</v>
      </c>
      <c r="G6323" s="11">
        <v>5.4246575342465853E-2</v>
      </c>
      <c r="H6323" s="11">
        <v>6.5095890410958895E-2</v>
      </c>
      <c r="I6323" s="11">
        <v>7.5945205479452105E-2</v>
      </c>
      <c r="J6323" s="11">
        <v>8.67945205479453E-2</v>
      </c>
      <c r="K6323" s="11">
        <v>9.7643835616438343E-2</v>
      </c>
      <c r="L6323" s="11">
        <v>0.10799999999999998</v>
      </c>
    </row>
    <row r="6324" spans="1:12" ht="12.75">
      <c r="A6324" s="1">
        <f t="shared" si="166"/>
        <v>38812</v>
      </c>
      <c r="B6324" s="49" t="s">
        <v>4385</v>
      </c>
      <c r="C6324" s="11">
        <v>7.2694520547945153E-3</v>
      </c>
      <c r="D6324" s="11">
        <v>1.4538904109589031E-2</v>
      </c>
      <c r="E6324" s="11">
        <v>2.1808356164383501E-2</v>
      </c>
      <c r="F6324" s="11">
        <v>2.9077808219178002E-2</v>
      </c>
      <c r="G6324" s="11">
        <v>3.6347260273972649E-2</v>
      </c>
      <c r="H6324" s="11">
        <v>4.3616712328767147E-2</v>
      </c>
      <c r="I6324" s="11">
        <v>5.0886164383561652E-2</v>
      </c>
      <c r="J6324" s="11">
        <v>5.815561643835615E-2</v>
      </c>
      <c r="K6324" s="11">
        <v>6.5425068493150648E-2</v>
      </c>
      <c r="L6324" s="11">
        <v>7.2000000000000008E-2</v>
      </c>
    </row>
    <row r="6325" spans="1:12" ht="25.5">
      <c r="A6325" s="1">
        <f t="shared" si="166"/>
        <v>38813</v>
      </c>
      <c r="B6325" s="49" t="s">
        <v>4386</v>
      </c>
      <c r="C6325" s="11">
        <v>3.50383561643835E-2</v>
      </c>
      <c r="D6325" s="11">
        <v>7.0076712328766999E-2</v>
      </c>
      <c r="E6325" s="11">
        <v>0.1051150684931505</v>
      </c>
      <c r="F6325" s="11">
        <v>0.140153424657534</v>
      </c>
      <c r="G6325" s="11">
        <v>0.1751917808219175</v>
      </c>
      <c r="H6325" s="11">
        <v>0.210230136986301</v>
      </c>
      <c r="I6325" s="11">
        <v>0.2452684931506845</v>
      </c>
      <c r="J6325" s="11">
        <v>0.280306849315068</v>
      </c>
      <c r="K6325" s="11">
        <v>0.3153452054794515</v>
      </c>
      <c r="L6325" s="11">
        <v>0.35100000000000003</v>
      </c>
    </row>
    <row r="6326" spans="1:12" ht="25.5">
      <c r="A6326" s="1">
        <f t="shared" si="166"/>
        <v>38814</v>
      </c>
      <c r="B6326" s="49" t="s">
        <v>4387</v>
      </c>
      <c r="C6326" s="11">
        <v>2.782315068493155E-2</v>
      </c>
      <c r="D6326" s="11">
        <v>5.5646301369863101E-2</v>
      </c>
      <c r="E6326" s="11">
        <v>8.3469452054794654E-2</v>
      </c>
      <c r="F6326" s="11">
        <v>0.1112926027397262</v>
      </c>
      <c r="G6326" s="11">
        <v>0.13911575342465773</v>
      </c>
      <c r="H6326" s="11">
        <v>0.166938904109589</v>
      </c>
      <c r="I6326" s="11">
        <v>0.19476205479452102</v>
      </c>
      <c r="J6326" s="11">
        <v>0.22258520547945299</v>
      </c>
      <c r="K6326" s="11">
        <v>0.25040835616438351</v>
      </c>
      <c r="L6326" s="11">
        <v>0.27749999999999997</v>
      </c>
    </row>
    <row r="6327" spans="1:12" ht="12.75">
      <c r="A6327" s="1">
        <f t="shared" si="166"/>
        <v>38815</v>
      </c>
      <c r="B6327" s="49" t="s">
        <v>4388</v>
      </c>
      <c r="C6327" s="11">
        <v>0.16466958904109549</v>
      </c>
      <c r="D6327" s="11">
        <v>0.32933917808219099</v>
      </c>
      <c r="E6327" s="11">
        <v>0.49400876712328645</v>
      </c>
      <c r="F6327" s="11">
        <v>0.65867835616438197</v>
      </c>
      <c r="G6327" s="11">
        <v>0.82334794520547749</v>
      </c>
      <c r="H6327" s="11">
        <v>0.9880175342465729</v>
      </c>
      <c r="I6327" s="11">
        <v>1.1526871232876685</v>
      </c>
      <c r="J6327" s="11">
        <v>1.3173567123287639</v>
      </c>
      <c r="K6327" s="11">
        <v>1.4820263013698596</v>
      </c>
      <c r="L6327" s="11">
        <v>1.6470000000000002</v>
      </c>
    </row>
    <row r="6328" spans="1:12" ht="12.75">
      <c r="A6328" s="1">
        <f t="shared" si="166"/>
        <v>38816</v>
      </c>
      <c r="B6328" s="49" t="s">
        <v>4389</v>
      </c>
      <c r="C6328" s="11">
        <v>8.104808219178089E-2</v>
      </c>
      <c r="D6328" s="11">
        <v>0.1620961643835615</v>
      </c>
      <c r="E6328" s="11">
        <v>0.243144246575343</v>
      </c>
      <c r="F6328" s="11">
        <v>0.32419232876712301</v>
      </c>
      <c r="G6328" s="11">
        <v>0.40524041095890451</v>
      </c>
      <c r="H6328" s="11">
        <v>0.48628849315068601</v>
      </c>
      <c r="I6328" s="11">
        <v>0.56733657534246595</v>
      </c>
      <c r="J6328" s="11">
        <v>0.64838465753424757</v>
      </c>
      <c r="K6328" s="11">
        <v>0.72943273972602751</v>
      </c>
      <c r="L6328" s="11">
        <v>0.81</v>
      </c>
    </row>
    <row r="6329" spans="1:12" ht="12.75">
      <c r="A6329" s="1">
        <f t="shared" si="166"/>
        <v>38817</v>
      </c>
      <c r="B6329" s="49" t="s">
        <v>4390</v>
      </c>
      <c r="C6329" s="11">
        <v>9.6464383561643847E-3</v>
      </c>
      <c r="D6329" s="11">
        <v>1.9292876712328801E-2</v>
      </c>
      <c r="E6329" s="11">
        <v>2.8939315068493201E-2</v>
      </c>
      <c r="F6329" s="11">
        <v>3.8585753424657601E-2</v>
      </c>
      <c r="G6329" s="11">
        <v>4.8232191780821998E-2</v>
      </c>
      <c r="H6329" s="11">
        <v>5.7878630136986242E-2</v>
      </c>
      <c r="I6329" s="11">
        <v>6.7525068493150653E-2</v>
      </c>
      <c r="J6329" s="11">
        <v>7.717150684931505E-2</v>
      </c>
      <c r="K6329" s="11">
        <v>8.6817945205479446E-2</v>
      </c>
      <c r="L6329" s="11">
        <v>9.6000000000000002E-2</v>
      </c>
    </row>
    <row r="6330" spans="1:12" ht="12.75">
      <c r="A6330" s="1">
        <f t="shared" si="166"/>
        <v>38818</v>
      </c>
      <c r="B6330" s="49" t="s">
        <v>4391</v>
      </c>
      <c r="C6330" s="11">
        <v>7.0093150684931551E-3</v>
      </c>
      <c r="D6330" s="11">
        <v>1.401863013698631E-2</v>
      </c>
      <c r="E6330" s="11">
        <v>2.1027945205479449E-2</v>
      </c>
      <c r="F6330" s="11">
        <v>2.8037260273972651E-2</v>
      </c>
      <c r="G6330" s="11">
        <v>3.5046575342465851E-2</v>
      </c>
      <c r="H6330" s="11">
        <v>4.2055890410958897E-2</v>
      </c>
      <c r="I6330" s="11">
        <v>4.9065205479452104E-2</v>
      </c>
      <c r="J6330" s="11">
        <v>5.6074520547945303E-2</v>
      </c>
      <c r="K6330" s="11">
        <v>6.308383561643835E-2</v>
      </c>
      <c r="L6330" s="11">
        <v>7.0500000000000007E-2</v>
      </c>
    </row>
    <row r="6331" spans="1:12" ht="12.75">
      <c r="A6331" s="1">
        <f t="shared" si="166"/>
        <v>38819</v>
      </c>
      <c r="B6331" s="49" t="s">
        <v>4392</v>
      </c>
      <c r="C6331" s="11">
        <v>2.3785068493150648E-2</v>
      </c>
      <c r="D6331" s="11">
        <v>4.7570136986301297E-2</v>
      </c>
      <c r="E6331" s="11">
        <v>7.1355205479451941E-2</v>
      </c>
      <c r="F6331" s="11">
        <v>9.5140273972602593E-2</v>
      </c>
      <c r="G6331" s="11">
        <v>0.11892534246575326</v>
      </c>
      <c r="H6331" s="11">
        <v>0.14271041095890388</v>
      </c>
      <c r="I6331" s="11">
        <v>0.16649547945205501</v>
      </c>
      <c r="J6331" s="11">
        <v>0.19028054794520552</v>
      </c>
      <c r="K6331" s="11">
        <v>0.21406561643835598</v>
      </c>
      <c r="L6331" s="11">
        <v>0.23849999999999999</v>
      </c>
    </row>
    <row r="6332" spans="1:12" ht="12.75">
      <c r="A6332" s="1">
        <f t="shared" si="166"/>
        <v>38820</v>
      </c>
      <c r="B6332" s="49" t="s">
        <v>4393</v>
      </c>
      <c r="C6332" s="11">
        <v>2.3695890410958896E-2</v>
      </c>
      <c r="D6332" s="11">
        <v>4.7391780821917792E-2</v>
      </c>
      <c r="E6332" s="11">
        <v>7.1087671232876695E-2</v>
      </c>
      <c r="F6332" s="11">
        <v>9.4783561643835584E-2</v>
      </c>
      <c r="G6332" s="11">
        <v>0.11847945205479449</v>
      </c>
      <c r="H6332" s="11">
        <v>0.14217534246575339</v>
      </c>
      <c r="I6332" s="11">
        <v>0.16587123287671202</v>
      </c>
      <c r="J6332" s="11">
        <v>0.1895671232876715</v>
      </c>
      <c r="K6332" s="11">
        <v>0.21326301369862949</v>
      </c>
      <c r="L6332" s="11">
        <v>0.23699999999999999</v>
      </c>
    </row>
    <row r="6333" spans="1:12" ht="12.75">
      <c r="A6333" s="1">
        <f t="shared" si="166"/>
        <v>38821</v>
      </c>
      <c r="B6333" s="49" t="s">
        <v>4394</v>
      </c>
      <c r="C6333" s="11">
        <v>1.127835616438356E-2</v>
      </c>
      <c r="D6333" s="11">
        <v>2.2556712328767152E-2</v>
      </c>
      <c r="E6333" s="11">
        <v>3.3835068493150648E-2</v>
      </c>
      <c r="F6333" s="11">
        <v>4.5113424657534304E-2</v>
      </c>
      <c r="G6333" s="11">
        <v>5.63917808219178E-2</v>
      </c>
      <c r="H6333" s="11">
        <v>6.7670136986301296E-2</v>
      </c>
      <c r="I6333" s="11">
        <v>7.8948493150684945E-2</v>
      </c>
      <c r="J6333" s="11">
        <v>9.0226849315068441E-2</v>
      </c>
      <c r="K6333" s="11">
        <v>0.10150520547945209</v>
      </c>
      <c r="L6333" s="11">
        <v>0.11249999999999999</v>
      </c>
    </row>
    <row r="6334" spans="1:12" ht="12.75">
      <c r="A6334" s="1">
        <f t="shared" si="166"/>
        <v>38822</v>
      </c>
      <c r="B6334" s="49" t="s">
        <v>4395</v>
      </c>
      <c r="C6334" s="11">
        <v>5.7172602739726054E-2</v>
      </c>
      <c r="D6334" s="11">
        <v>0.11434520547945211</v>
      </c>
      <c r="E6334" s="11">
        <v>0.171517808219178</v>
      </c>
      <c r="F6334" s="11">
        <v>0.22869041095890452</v>
      </c>
      <c r="G6334" s="11">
        <v>0.28586301369863099</v>
      </c>
      <c r="H6334" s="11">
        <v>0.34303561643835601</v>
      </c>
      <c r="I6334" s="11">
        <v>0.40020821917808252</v>
      </c>
      <c r="J6334" s="11">
        <v>0.45738082191780904</v>
      </c>
      <c r="K6334" s="11">
        <v>0.51455342465753406</v>
      </c>
      <c r="L6334" s="11">
        <v>0.57150000000000001</v>
      </c>
    </row>
    <row r="6335" spans="1:12" ht="12.75">
      <c r="A6335" s="1">
        <f t="shared" si="166"/>
        <v>38823</v>
      </c>
      <c r="B6335" s="49" t="s">
        <v>4396</v>
      </c>
      <c r="C6335" s="11">
        <v>1.815616438356165E-2</v>
      </c>
      <c r="D6335" s="11">
        <v>3.63123287671233E-2</v>
      </c>
      <c r="E6335" s="11">
        <v>5.446849315068495E-2</v>
      </c>
      <c r="F6335" s="11">
        <v>7.2624657534246601E-2</v>
      </c>
      <c r="G6335" s="11">
        <v>9.0780821917808244E-2</v>
      </c>
      <c r="H6335" s="11">
        <v>0.1089369863013699</v>
      </c>
      <c r="I6335" s="11">
        <v>0.12709315068493154</v>
      </c>
      <c r="J6335" s="11">
        <v>0.1452493150684932</v>
      </c>
      <c r="K6335" s="11">
        <v>0.163405479452055</v>
      </c>
      <c r="L6335" s="11">
        <v>0.18149999999999999</v>
      </c>
    </row>
    <row r="6336" spans="1:12" ht="12.75">
      <c r="A6336" s="1">
        <f t="shared" ref="A6336:A6399" si="167">A6335+1</f>
        <v>38824</v>
      </c>
      <c r="B6336" s="49" t="s">
        <v>4397</v>
      </c>
      <c r="C6336" s="11">
        <v>1.055917808219178E-2</v>
      </c>
      <c r="D6336" s="11">
        <v>2.1118356164383501E-2</v>
      </c>
      <c r="E6336" s="11">
        <v>3.1677534246575399E-2</v>
      </c>
      <c r="F6336" s="11">
        <v>4.2236712328767148E-2</v>
      </c>
      <c r="G6336" s="11">
        <v>5.2795890410958904E-2</v>
      </c>
      <c r="H6336" s="11">
        <v>6.3355068493150646E-2</v>
      </c>
      <c r="I6336" s="11">
        <v>7.3914246575342402E-2</v>
      </c>
      <c r="J6336" s="11">
        <v>8.4473424657534296E-2</v>
      </c>
      <c r="K6336" s="11">
        <v>9.5032602739726052E-2</v>
      </c>
      <c r="L6336" s="11">
        <v>0.10500000000000001</v>
      </c>
    </row>
    <row r="6337" spans="1:12" ht="12.75">
      <c r="A6337" s="1">
        <f t="shared" si="167"/>
        <v>38825</v>
      </c>
      <c r="B6337" s="49" t="s">
        <v>4398</v>
      </c>
      <c r="C6337" s="11">
        <v>9.433972602739725E-3</v>
      </c>
      <c r="D6337" s="11">
        <v>1.886794520547945E-2</v>
      </c>
      <c r="E6337" s="11">
        <v>2.8301917808219248E-2</v>
      </c>
      <c r="F6337" s="11">
        <v>3.77358904109589E-2</v>
      </c>
      <c r="G6337" s="11">
        <v>4.7169863013698701E-2</v>
      </c>
      <c r="H6337" s="11">
        <v>5.660383561643835E-2</v>
      </c>
      <c r="I6337" s="11">
        <v>6.6037808219177999E-2</v>
      </c>
      <c r="J6337" s="11">
        <v>7.54717808219178E-2</v>
      </c>
      <c r="K6337" s="11">
        <v>8.4905753424657601E-2</v>
      </c>
      <c r="L6337" s="11">
        <v>9.4500000000000001E-2</v>
      </c>
    </row>
    <row r="6338" spans="1:12" ht="12.75">
      <c r="A6338" s="1">
        <f t="shared" si="167"/>
        <v>38826</v>
      </c>
      <c r="B6338" s="49" t="s">
        <v>4399</v>
      </c>
      <c r="C6338" s="11">
        <v>6.560136986301375E-3</v>
      </c>
      <c r="D6338" s="11">
        <v>1.312027397260275E-2</v>
      </c>
      <c r="E6338" s="11">
        <v>1.9680410958904201E-2</v>
      </c>
      <c r="F6338" s="11">
        <v>2.62405479452055E-2</v>
      </c>
      <c r="G6338" s="11">
        <v>3.2800684931506952E-2</v>
      </c>
      <c r="H6338" s="11">
        <v>3.936082191780825E-2</v>
      </c>
      <c r="I6338" s="11">
        <v>4.5920958904109702E-2</v>
      </c>
      <c r="J6338" s="11">
        <v>5.2481095890411E-2</v>
      </c>
      <c r="K6338" s="11">
        <v>5.9041232876712452E-2</v>
      </c>
      <c r="L6338" s="11">
        <v>6.6000000000000003E-2</v>
      </c>
    </row>
    <row r="6339" spans="1:12" ht="12.75">
      <c r="A6339" s="1">
        <f t="shared" si="167"/>
        <v>38827</v>
      </c>
      <c r="B6339" s="49" t="s">
        <v>4400</v>
      </c>
      <c r="C6339" s="11">
        <v>8.4024657534246591E-3</v>
      </c>
      <c r="D6339" s="11">
        <v>1.6804931506849349E-2</v>
      </c>
      <c r="E6339" s="11">
        <v>2.5207397260273951E-2</v>
      </c>
      <c r="F6339" s="11">
        <v>3.3609863013698699E-2</v>
      </c>
      <c r="G6339" s="11">
        <v>4.2012328767123297E-2</v>
      </c>
      <c r="H6339" s="11">
        <v>5.0414794520547902E-2</v>
      </c>
      <c r="I6339" s="11">
        <v>5.8817260273972646E-2</v>
      </c>
      <c r="J6339" s="11">
        <v>6.7219726027397259E-2</v>
      </c>
      <c r="K6339" s="11">
        <v>7.5622191780821996E-2</v>
      </c>
      <c r="L6339" s="11">
        <v>8.4000000000000005E-2</v>
      </c>
    </row>
    <row r="6340" spans="1:12" ht="12.75">
      <c r="A6340" s="1">
        <f t="shared" si="167"/>
        <v>38828</v>
      </c>
      <c r="B6340" s="49" t="s">
        <v>4401</v>
      </c>
      <c r="C6340" s="11">
        <v>8.2393150684931544E-3</v>
      </c>
      <c r="D6340" s="11">
        <v>1.647863013698625E-2</v>
      </c>
      <c r="E6340" s="11">
        <v>2.4717945205479448E-2</v>
      </c>
      <c r="F6340" s="11">
        <v>3.2957260273972652E-2</v>
      </c>
      <c r="G6340" s="11">
        <v>4.1196575342465701E-2</v>
      </c>
      <c r="H6340" s="11">
        <v>4.9435890410958895E-2</v>
      </c>
      <c r="I6340" s="11">
        <v>5.7675205479452096E-2</v>
      </c>
      <c r="J6340" s="11">
        <v>6.5914520547945304E-2</v>
      </c>
      <c r="K6340" s="11">
        <v>7.4153835616438346E-2</v>
      </c>
      <c r="L6340" s="11">
        <v>8.2500000000000004E-2</v>
      </c>
    </row>
    <row r="6341" spans="1:12" ht="12.75">
      <c r="A6341" s="1">
        <f t="shared" si="167"/>
        <v>38829</v>
      </c>
      <c r="B6341" s="49" t="s">
        <v>4402</v>
      </c>
      <c r="C6341" s="11">
        <v>1.6666175342465701</v>
      </c>
      <c r="D6341" s="11">
        <v>3.3332350684931402</v>
      </c>
      <c r="E6341" s="11">
        <v>4.9998526027397103</v>
      </c>
      <c r="F6341" s="11">
        <v>6.6664701369862804</v>
      </c>
      <c r="G6341" s="11">
        <v>8.3330876712328497</v>
      </c>
      <c r="H6341" s="11">
        <v>9.9997052054794207</v>
      </c>
      <c r="I6341" s="11">
        <v>11.66632273972599</v>
      </c>
      <c r="J6341" s="11">
        <v>13.332940273972561</v>
      </c>
      <c r="K6341" s="11">
        <v>14.99955780821913</v>
      </c>
      <c r="L6341" s="11">
        <v>16.666499999999999</v>
      </c>
    </row>
    <row r="6342" spans="1:12" ht="12.75">
      <c r="A6342" s="1">
        <f t="shared" si="167"/>
        <v>38830</v>
      </c>
      <c r="B6342" s="49" t="s">
        <v>4403</v>
      </c>
      <c r="C6342" s="11">
        <v>6.4109589041095955E-2</v>
      </c>
      <c r="D6342" s="11">
        <v>0.12821917808219191</v>
      </c>
      <c r="E6342" s="11">
        <v>0.192328767123288</v>
      </c>
      <c r="F6342" s="11">
        <v>0.25643835616438349</v>
      </c>
      <c r="G6342" s="11">
        <v>0.32054794520547902</v>
      </c>
      <c r="H6342" s="11">
        <v>0.38465753424657601</v>
      </c>
      <c r="I6342" s="11">
        <v>0.44876712328767149</v>
      </c>
      <c r="J6342" s="11">
        <v>0.51287671232876697</v>
      </c>
      <c r="K6342" s="11">
        <v>0.57698630136986395</v>
      </c>
      <c r="L6342" s="11">
        <v>0.64049999999999996</v>
      </c>
    </row>
    <row r="6343" spans="1:12" ht="12.75">
      <c r="A6343" s="1">
        <f t="shared" si="167"/>
        <v>38831</v>
      </c>
      <c r="B6343" s="49" t="s">
        <v>4404</v>
      </c>
      <c r="C6343" s="11">
        <v>4.5434383561643851E-2</v>
      </c>
      <c r="D6343" s="11">
        <v>9.0868767123287703E-2</v>
      </c>
      <c r="E6343" s="11">
        <v>0.13630315068493154</v>
      </c>
      <c r="F6343" s="11">
        <v>0.18173753424657602</v>
      </c>
      <c r="G6343" s="11">
        <v>0.22717191780821999</v>
      </c>
      <c r="H6343" s="11">
        <v>0.27260630136986247</v>
      </c>
      <c r="I6343" s="11">
        <v>0.3180406849315065</v>
      </c>
      <c r="J6343" s="11">
        <v>0.36347506849315048</v>
      </c>
      <c r="K6343" s="11">
        <v>0.40890945205479456</v>
      </c>
      <c r="L6343" s="11">
        <v>0.45450000000000002</v>
      </c>
    </row>
    <row r="6344" spans="1:12" ht="12.75">
      <c r="A6344" s="1">
        <f t="shared" si="167"/>
        <v>38832</v>
      </c>
      <c r="B6344" s="49" t="s">
        <v>4405</v>
      </c>
      <c r="C6344" s="11">
        <v>1.0002739726027395E-2</v>
      </c>
      <c r="D6344" s="11">
        <v>2.0005479452054852E-2</v>
      </c>
      <c r="E6344" s="11">
        <v>3.0008219178082197E-2</v>
      </c>
      <c r="F6344" s="11">
        <v>4.001095890410955E-2</v>
      </c>
      <c r="G6344" s="11">
        <v>5.0013698630137049E-2</v>
      </c>
      <c r="H6344" s="11">
        <v>6.0016438356164395E-2</v>
      </c>
      <c r="I6344" s="11">
        <v>7.0019178082191741E-2</v>
      </c>
      <c r="J6344" s="11">
        <v>8.0021917808219101E-2</v>
      </c>
      <c r="K6344" s="11">
        <v>9.0024657534246599E-2</v>
      </c>
      <c r="L6344" s="11">
        <v>0.10050000000000001</v>
      </c>
    </row>
    <row r="6345" spans="1:12" ht="12.75">
      <c r="A6345" s="1">
        <f t="shared" si="167"/>
        <v>38833</v>
      </c>
      <c r="B6345" s="49" t="s">
        <v>4406</v>
      </c>
      <c r="C6345" s="11">
        <v>3.6609863013698701E-2</v>
      </c>
      <c r="D6345" s="11">
        <v>7.3219726027397403E-2</v>
      </c>
      <c r="E6345" s="11">
        <v>0.1098295890410961</v>
      </c>
      <c r="F6345" s="11">
        <v>0.14643945205479481</v>
      </c>
      <c r="G6345" s="11">
        <v>0.18304931506849351</v>
      </c>
      <c r="H6345" s="11">
        <v>0.21965917808219249</v>
      </c>
      <c r="I6345" s="11">
        <v>0.25626904109589155</v>
      </c>
      <c r="J6345" s="11">
        <v>0.292878904109589</v>
      </c>
      <c r="K6345" s="11">
        <v>0.32948876712328801</v>
      </c>
      <c r="L6345" s="11">
        <v>0.36599999999999999</v>
      </c>
    </row>
    <row r="6346" spans="1:12" ht="12.75">
      <c r="A6346" s="1">
        <f t="shared" si="167"/>
        <v>38834</v>
      </c>
      <c r="B6346" s="49" t="s">
        <v>4407</v>
      </c>
      <c r="C6346" s="11">
        <v>0.15657945205479451</v>
      </c>
      <c r="D6346" s="11">
        <v>0.31315890410958902</v>
      </c>
      <c r="E6346" s="11">
        <v>0.46973835616438353</v>
      </c>
      <c r="F6346" s="11">
        <v>0.62631780821917804</v>
      </c>
      <c r="G6346" s="11">
        <v>0.78289726027397255</v>
      </c>
      <c r="H6346" s="11">
        <v>0.93947671232876706</v>
      </c>
      <c r="I6346" s="11">
        <v>1.0960561643835613</v>
      </c>
      <c r="J6346" s="11">
        <v>1.2526356164383561</v>
      </c>
      <c r="K6346" s="11">
        <v>1.4092150684931504</v>
      </c>
      <c r="L6346" s="11">
        <v>1.5660000000000001</v>
      </c>
    </row>
    <row r="6347" spans="1:12" ht="12.75">
      <c r="A6347" s="1">
        <f t="shared" si="167"/>
        <v>38835</v>
      </c>
      <c r="B6347" s="49" t="s">
        <v>4408</v>
      </c>
      <c r="C6347" s="11">
        <v>3.2565205479452103E-2</v>
      </c>
      <c r="D6347" s="11">
        <v>6.5130410958904206E-2</v>
      </c>
      <c r="E6347" s="11">
        <v>9.7695616438356309E-2</v>
      </c>
      <c r="F6347" s="11">
        <v>0.13026082191780841</v>
      </c>
      <c r="G6347" s="11">
        <v>0.16282602739726051</v>
      </c>
      <c r="H6347" s="11">
        <v>0.19539123287671201</v>
      </c>
      <c r="I6347" s="11">
        <v>0.227956438356165</v>
      </c>
      <c r="J6347" s="11">
        <v>0.26052164383561649</v>
      </c>
      <c r="K6347" s="11">
        <v>0.29308684931506951</v>
      </c>
      <c r="L6347" s="11">
        <v>0.32550000000000001</v>
      </c>
    </row>
    <row r="6348" spans="1:12" ht="12.75">
      <c r="A6348" s="1">
        <f t="shared" si="167"/>
        <v>38836</v>
      </c>
      <c r="B6348" s="49" t="s">
        <v>4409</v>
      </c>
      <c r="C6348" s="11">
        <v>2.0468219178082201E-2</v>
      </c>
      <c r="D6348" s="11">
        <v>4.0936438356164402E-2</v>
      </c>
      <c r="E6348" s="11">
        <v>6.1404657534246607E-2</v>
      </c>
      <c r="F6348" s="11">
        <v>8.1872876712328804E-2</v>
      </c>
      <c r="G6348" s="11">
        <v>0.10234109589041102</v>
      </c>
      <c r="H6348" s="11">
        <v>0.12280931506849321</v>
      </c>
      <c r="I6348" s="11">
        <v>0.14327753424657541</v>
      </c>
      <c r="J6348" s="11">
        <v>0.163745753424657</v>
      </c>
      <c r="K6348" s="11">
        <v>0.1842139726027395</v>
      </c>
      <c r="L6348" s="11">
        <v>0.20400000000000001</v>
      </c>
    </row>
    <row r="6349" spans="1:12" ht="12.75">
      <c r="A6349" s="1">
        <f t="shared" si="167"/>
        <v>38837</v>
      </c>
      <c r="B6349" s="49" t="s">
        <v>4410</v>
      </c>
      <c r="C6349" s="11">
        <v>9.5524520547945135E-2</v>
      </c>
      <c r="D6349" s="11">
        <v>0.19104904109588999</v>
      </c>
      <c r="E6349" s="11">
        <v>0.28657356164383496</v>
      </c>
      <c r="F6349" s="11">
        <v>0.38209808219177999</v>
      </c>
      <c r="G6349" s="11">
        <v>0.47762260273972645</v>
      </c>
      <c r="H6349" s="11">
        <v>0.57314712328767148</v>
      </c>
      <c r="I6349" s="11">
        <v>0.6686716438356165</v>
      </c>
      <c r="J6349" s="11">
        <v>0.76419616438356153</v>
      </c>
      <c r="K6349" s="11">
        <v>0.85972068493150655</v>
      </c>
      <c r="L6349" s="11">
        <v>0.95550000000000002</v>
      </c>
    </row>
    <row r="6350" spans="1:12" ht="12.75">
      <c r="A6350" s="1">
        <f t="shared" si="167"/>
        <v>38838</v>
      </c>
      <c r="B6350" s="49" t="s">
        <v>4411</v>
      </c>
      <c r="C6350" s="11">
        <v>1.66006849315068E-2</v>
      </c>
      <c r="D6350" s="11">
        <v>3.3201369863013599E-2</v>
      </c>
      <c r="E6350" s="11">
        <v>4.9802054794520399E-2</v>
      </c>
      <c r="F6350" s="11">
        <v>6.6402739726027199E-2</v>
      </c>
      <c r="G6350" s="11">
        <v>8.3003424657534006E-2</v>
      </c>
      <c r="H6350" s="11">
        <v>9.9604109589040798E-2</v>
      </c>
      <c r="I6350" s="11">
        <v>0.11620479452054761</v>
      </c>
      <c r="J6350" s="11">
        <v>0.1328054794520544</v>
      </c>
      <c r="K6350" s="11">
        <v>0.14940616438356119</v>
      </c>
      <c r="L6350" s="11">
        <v>0.16650000000000001</v>
      </c>
    </row>
    <row r="6351" spans="1:12" ht="12.75">
      <c r="A6351" s="1">
        <f t="shared" si="167"/>
        <v>38839</v>
      </c>
      <c r="B6351" s="49" t="s">
        <v>4412</v>
      </c>
      <c r="C6351" s="11">
        <v>1.2641095890410955E-2</v>
      </c>
      <c r="D6351" s="11">
        <v>2.5282191780821847E-2</v>
      </c>
      <c r="E6351" s="11">
        <v>3.7923287671232847E-2</v>
      </c>
      <c r="F6351" s="11">
        <v>5.0564383561643854E-2</v>
      </c>
      <c r="G6351" s="11">
        <v>6.3205479452054847E-2</v>
      </c>
      <c r="H6351" s="11">
        <v>7.5846575342465694E-2</v>
      </c>
      <c r="I6351" s="11">
        <v>8.8487671232876694E-2</v>
      </c>
      <c r="J6351" s="11">
        <v>0.10112876712328771</v>
      </c>
      <c r="K6351" s="11">
        <v>0.11376986301369854</v>
      </c>
      <c r="L6351" s="11">
        <v>0.126</v>
      </c>
    </row>
    <row r="6352" spans="1:12" ht="12.75">
      <c r="A6352" s="1">
        <f t="shared" si="167"/>
        <v>38840</v>
      </c>
      <c r="B6352" s="49" t="s">
        <v>4413</v>
      </c>
      <c r="C6352" s="11">
        <v>9.2038356164383505E-3</v>
      </c>
      <c r="D6352" s="11">
        <v>1.8407671232876701E-2</v>
      </c>
      <c r="E6352" s="11">
        <v>2.761150684931505E-2</v>
      </c>
      <c r="F6352" s="11">
        <v>3.6815342465753402E-2</v>
      </c>
      <c r="G6352" s="11">
        <v>4.6019178082191754E-2</v>
      </c>
      <c r="H6352" s="11">
        <v>5.52230136986301E-2</v>
      </c>
      <c r="I6352" s="11">
        <v>6.4426849315068452E-2</v>
      </c>
      <c r="J6352" s="11">
        <v>7.3630684931506804E-2</v>
      </c>
      <c r="K6352" s="11">
        <v>8.2834520547945156E-2</v>
      </c>
      <c r="L6352" s="11">
        <v>9.1499999999999998E-2</v>
      </c>
    </row>
    <row r="6353" spans="1:12" ht="12.75">
      <c r="A6353" s="1">
        <f t="shared" si="167"/>
        <v>38841</v>
      </c>
      <c r="B6353" s="49" t="s">
        <v>4260</v>
      </c>
      <c r="C6353" s="11">
        <v>1.58465753424657E-2</v>
      </c>
      <c r="D6353" s="11">
        <v>3.16931506849314E-2</v>
      </c>
      <c r="E6353" s="11">
        <v>4.7539726027397103E-2</v>
      </c>
      <c r="F6353" s="11">
        <v>6.3386301369862799E-2</v>
      </c>
      <c r="G6353" s="11">
        <v>7.9232876712328509E-2</v>
      </c>
      <c r="H6353" s="11">
        <v>9.5079452054794206E-2</v>
      </c>
      <c r="I6353" s="11">
        <v>0.1109260273972599</v>
      </c>
      <c r="J6353" s="11">
        <v>0.1267726027397256</v>
      </c>
      <c r="K6353" s="11">
        <v>0.14261917808219132</v>
      </c>
      <c r="L6353" s="11">
        <v>0.159</v>
      </c>
    </row>
    <row r="6354" spans="1:12" ht="12.75">
      <c r="A6354" s="1">
        <f t="shared" si="167"/>
        <v>38842</v>
      </c>
      <c r="B6354" s="49" t="s">
        <v>4081</v>
      </c>
      <c r="C6354" s="11">
        <v>1.6687360273972649</v>
      </c>
      <c r="D6354" s="11">
        <v>3.3374720547945298</v>
      </c>
      <c r="E6354" s="11">
        <v>5.0062080821917947</v>
      </c>
      <c r="F6354" s="11">
        <v>6.6749441095890596</v>
      </c>
      <c r="G6354" s="11">
        <v>8.3436801369863254</v>
      </c>
      <c r="H6354" s="11">
        <v>10.012416164383589</v>
      </c>
      <c r="I6354" s="11">
        <v>11.681152191780855</v>
      </c>
      <c r="J6354" s="11">
        <v>13.349888219178119</v>
      </c>
      <c r="K6354" s="11">
        <v>15.018624246575399</v>
      </c>
      <c r="L6354" s="11">
        <v>16.6875</v>
      </c>
    </row>
    <row r="6355" spans="1:12" ht="12.75">
      <c r="A6355" s="1">
        <f t="shared" si="167"/>
        <v>38843</v>
      </c>
      <c r="B6355" s="49" t="s">
        <v>4414</v>
      </c>
      <c r="C6355" s="11">
        <v>9.6575342465753389E-3</v>
      </c>
      <c r="D6355" s="11">
        <v>1.931506849315065E-2</v>
      </c>
      <c r="E6355" s="11">
        <v>2.8972602739726048E-2</v>
      </c>
      <c r="F6355" s="11">
        <v>3.86301369863013E-2</v>
      </c>
      <c r="G6355" s="11">
        <v>4.8287671232876701E-2</v>
      </c>
      <c r="H6355" s="11">
        <v>5.7945205479452096E-2</v>
      </c>
      <c r="I6355" s="11">
        <v>6.7602739726027358E-2</v>
      </c>
      <c r="J6355" s="11">
        <v>7.7260273972602753E-2</v>
      </c>
      <c r="K6355" s="11">
        <v>8.6917808219177994E-2</v>
      </c>
      <c r="L6355" s="11">
        <v>9.6000000000000002E-2</v>
      </c>
    </row>
    <row r="6356" spans="1:12" ht="38.25">
      <c r="A6356" s="1">
        <f t="shared" si="167"/>
        <v>38844</v>
      </c>
      <c r="B6356" s="49" t="s">
        <v>4415</v>
      </c>
      <c r="C6356" s="11">
        <v>3.4691917808219244E-2</v>
      </c>
      <c r="D6356" s="11">
        <v>6.9383835616438488E-2</v>
      </c>
      <c r="E6356" s="11">
        <v>0.10407575342465775</v>
      </c>
      <c r="F6356" s="11">
        <v>0.13876767123287698</v>
      </c>
      <c r="G6356" s="11">
        <v>0.17345958904109698</v>
      </c>
      <c r="H6356" s="11">
        <v>0.20815150684931549</v>
      </c>
      <c r="I6356" s="11">
        <v>0.242843424657534</v>
      </c>
      <c r="J6356" s="11">
        <v>0.27753534246575395</v>
      </c>
      <c r="K6356" s="11">
        <v>0.31222726027397396</v>
      </c>
      <c r="L6356" s="11">
        <v>0.34650000000000003</v>
      </c>
    </row>
    <row r="6357" spans="1:12" ht="12.75">
      <c r="A6357" s="1">
        <f t="shared" si="167"/>
        <v>38845</v>
      </c>
      <c r="B6357" s="49" t="s">
        <v>4416</v>
      </c>
      <c r="C6357" s="11">
        <v>2.356191780821925E-2</v>
      </c>
      <c r="D6357" s="11">
        <v>4.71238356164385E-2</v>
      </c>
      <c r="E6357" s="11">
        <v>7.0685753424657743E-2</v>
      </c>
      <c r="F6357" s="11">
        <v>9.4247671232877001E-2</v>
      </c>
      <c r="G6357" s="11">
        <v>0.11780958904109626</v>
      </c>
      <c r="H6357" s="11">
        <v>0.14137150684931549</v>
      </c>
      <c r="I6357" s="11">
        <v>0.16493342465753549</v>
      </c>
      <c r="J6357" s="11">
        <v>0.188495342465754</v>
      </c>
      <c r="K6357" s="11">
        <v>0.21205726027397398</v>
      </c>
      <c r="L6357" s="11">
        <v>0.23549999999999999</v>
      </c>
    </row>
    <row r="6358" spans="1:12" ht="12.75">
      <c r="A6358" s="1">
        <f t="shared" si="167"/>
        <v>38846</v>
      </c>
      <c r="B6358" s="49" t="s">
        <v>4417</v>
      </c>
      <c r="C6358" s="11">
        <v>1.5479589041095948E-2</v>
      </c>
      <c r="D6358" s="11">
        <v>3.0959178082191896E-2</v>
      </c>
      <c r="E6358" s="11">
        <v>4.6438767123287851E-2</v>
      </c>
      <c r="F6358" s="11">
        <v>6.1918356164383792E-2</v>
      </c>
      <c r="G6358" s="11">
        <v>7.739794520547974E-2</v>
      </c>
      <c r="H6358" s="11">
        <v>9.2877534246575702E-2</v>
      </c>
      <c r="I6358" s="11">
        <v>0.10835712328767165</v>
      </c>
      <c r="J6358" s="11">
        <v>0.12383671232876758</v>
      </c>
      <c r="K6358" s="11">
        <v>0.13931630136986356</v>
      </c>
      <c r="L6358" s="11">
        <v>0.1545</v>
      </c>
    </row>
    <row r="6359" spans="1:12" ht="12.75">
      <c r="A6359" s="1">
        <f t="shared" si="167"/>
        <v>38847</v>
      </c>
      <c r="B6359" s="49" t="s">
        <v>4418</v>
      </c>
      <c r="C6359" s="11">
        <v>9.2465753424657605E-3</v>
      </c>
      <c r="D6359" s="11">
        <v>1.8493150684931549E-2</v>
      </c>
      <c r="E6359" s="11">
        <v>2.773972602739725E-2</v>
      </c>
      <c r="F6359" s="11">
        <v>3.6986301369863098E-2</v>
      </c>
      <c r="G6359" s="11">
        <v>4.6232876712328799E-2</v>
      </c>
      <c r="H6359" s="11">
        <v>5.5479452054794501E-2</v>
      </c>
      <c r="I6359" s="11">
        <v>6.4726027397260355E-2</v>
      </c>
      <c r="J6359" s="11">
        <v>7.3972602739726043E-2</v>
      </c>
      <c r="K6359" s="11">
        <v>8.3219178082191897E-2</v>
      </c>
      <c r="L6359" s="11">
        <v>9.2999999999999999E-2</v>
      </c>
    </row>
    <row r="6360" spans="1:12" ht="12.75">
      <c r="A6360" s="1">
        <f t="shared" si="167"/>
        <v>38848</v>
      </c>
      <c r="B6360" s="49" t="s">
        <v>4419</v>
      </c>
      <c r="C6360" s="11">
        <v>3.4408767123287699E-2</v>
      </c>
      <c r="D6360" s="11">
        <v>6.8817534246575399E-2</v>
      </c>
      <c r="E6360" s="11">
        <v>0.1032263013698631</v>
      </c>
      <c r="F6360" s="11">
        <v>0.1376350684931508</v>
      </c>
      <c r="G6360" s="11">
        <v>0.17204383561643849</v>
      </c>
      <c r="H6360" s="11">
        <v>0.20645260273972649</v>
      </c>
      <c r="I6360" s="11">
        <v>0.24086136986301449</v>
      </c>
      <c r="J6360" s="11">
        <v>0.27527013698630098</v>
      </c>
      <c r="K6360" s="11">
        <v>0.30967890410958898</v>
      </c>
      <c r="L6360" s="11">
        <v>0.34350000000000003</v>
      </c>
    </row>
    <row r="6361" spans="1:12" ht="12.75">
      <c r="A6361" s="1">
        <f t="shared" si="167"/>
        <v>38849</v>
      </c>
      <c r="B6361" s="49" t="s">
        <v>4420</v>
      </c>
      <c r="C6361" s="11">
        <v>9.2038356164383505E-3</v>
      </c>
      <c r="D6361" s="11">
        <v>1.8407671232876701E-2</v>
      </c>
      <c r="E6361" s="11">
        <v>2.761150684931505E-2</v>
      </c>
      <c r="F6361" s="11">
        <v>3.6815342465753402E-2</v>
      </c>
      <c r="G6361" s="11">
        <v>4.6019178082191754E-2</v>
      </c>
      <c r="H6361" s="11">
        <v>5.52230136986301E-2</v>
      </c>
      <c r="I6361" s="11">
        <v>6.4426849315068452E-2</v>
      </c>
      <c r="J6361" s="11">
        <v>7.3630684931506804E-2</v>
      </c>
      <c r="K6361" s="11">
        <v>8.2834520547945156E-2</v>
      </c>
      <c r="L6361" s="11">
        <v>9.1499999999999998E-2</v>
      </c>
    </row>
    <row r="6362" spans="1:12" ht="12.75">
      <c r="A6362" s="1">
        <f t="shared" si="167"/>
        <v>38850</v>
      </c>
      <c r="B6362" s="49" t="s">
        <v>4421</v>
      </c>
      <c r="C6362" s="11">
        <v>6.1816438356164403E-3</v>
      </c>
      <c r="D6362" s="11">
        <v>1.2363287671232881E-2</v>
      </c>
      <c r="E6362" s="11">
        <v>1.8544931506849348E-2</v>
      </c>
      <c r="F6362" s="11">
        <v>2.4726575342465699E-2</v>
      </c>
      <c r="G6362" s="11">
        <v>3.0908219178082199E-2</v>
      </c>
      <c r="H6362" s="11">
        <v>3.7089863013698696E-2</v>
      </c>
      <c r="I6362" s="11">
        <v>4.327150684931505E-2</v>
      </c>
      <c r="J6362" s="11">
        <v>4.9453150684931557E-2</v>
      </c>
      <c r="K6362" s="11">
        <v>5.5634794520547898E-2</v>
      </c>
      <c r="L6362" s="11">
        <v>6.1499999999999999E-2</v>
      </c>
    </row>
    <row r="6363" spans="1:12" ht="12.75">
      <c r="A6363" s="1">
        <f t="shared" si="167"/>
        <v>38851</v>
      </c>
      <c r="B6363" s="49" t="s">
        <v>4291</v>
      </c>
      <c r="C6363" s="11">
        <v>5.6835616438356152E-3</v>
      </c>
      <c r="D6363" s="11">
        <v>1.136712328767123E-2</v>
      </c>
      <c r="E6363" s="11">
        <v>1.7050684931506799E-2</v>
      </c>
      <c r="F6363" s="11">
        <v>2.2734246575342402E-2</v>
      </c>
      <c r="G6363" s="11">
        <v>2.8417808219178151E-2</v>
      </c>
      <c r="H6363" s="11">
        <v>3.410136986301375E-2</v>
      </c>
      <c r="I6363" s="11">
        <v>3.978493150684935E-2</v>
      </c>
      <c r="J6363" s="11">
        <v>4.5468493150684949E-2</v>
      </c>
      <c r="K6363" s="11">
        <v>5.1152054794520549E-2</v>
      </c>
      <c r="L6363" s="11">
        <v>5.6999999999999995E-2</v>
      </c>
    </row>
    <row r="6364" spans="1:12" ht="12.75">
      <c r="A6364" s="1">
        <f t="shared" si="167"/>
        <v>38852</v>
      </c>
      <c r="B6364" s="49" t="s">
        <v>4422</v>
      </c>
      <c r="C6364" s="11">
        <v>4.3167534246575399E-2</v>
      </c>
      <c r="D6364" s="11">
        <v>8.6335068493150799E-2</v>
      </c>
      <c r="E6364" s="11">
        <v>0.12950260273972619</v>
      </c>
      <c r="F6364" s="11">
        <v>0.17267013698630101</v>
      </c>
      <c r="G6364" s="11">
        <v>0.215837671232877</v>
      </c>
      <c r="H6364" s="11">
        <v>0.25900520547945299</v>
      </c>
      <c r="I6364" s="11">
        <v>0.30217273972602748</v>
      </c>
      <c r="J6364" s="11">
        <v>0.34534027397260353</v>
      </c>
      <c r="K6364" s="11">
        <v>0.38850780821917796</v>
      </c>
      <c r="L6364" s="11">
        <v>0.43199999999999994</v>
      </c>
    </row>
    <row r="6365" spans="1:12" ht="12.75">
      <c r="A6365" s="1">
        <f t="shared" si="167"/>
        <v>38853</v>
      </c>
      <c r="B6365" s="49" t="s">
        <v>4423</v>
      </c>
      <c r="C6365" s="11">
        <v>2.2047123287671201E-2</v>
      </c>
      <c r="D6365" s="11">
        <v>4.4094246575342402E-2</v>
      </c>
      <c r="E6365" s="11">
        <v>6.614136986301361E-2</v>
      </c>
      <c r="F6365" s="11">
        <v>8.8188493150684805E-2</v>
      </c>
      <c r="G6365" s="11">
        <v>0.110235616438356</v>
      </c>
      <c r="H6365" s="11">
        <v>0.13228273972602722</v>
      </c>
      <c r="I6365" s="11">
        <v>0.154329863013699</v>
      </c>
      <c r="J6365" s="11">
        <v>0.176376986301369</v>
      </c>
      <c r="K6365" s="11">
        <v>0.1984241095890405</v>
      </c>
      <c r="L6365" s="11">
        <v>0.22049999999999997</v>
      </c>
    </row>
    <row r="6366" spans="1:12" ht="12.75">
      <c r="A6366" s="1">
        <f t="shared" si="167"/>
        <v>38854</v>
      </c>
      <c r="B6366" s="49" t="s">
        <v>4424</v>
      </c>
      <c r="C6366" s="11">
        <v>4.1979452054794501E-3</v>
      </c>
      <c r="D6366" s="11">
        <v>8.3958904109589002E-3</v>
      </c>
      <c r="E6366" s="11">
        <v>1.2593835616438349E-2</v>
      </c>
      <c r="F6366" s="11">
        <v>1.67917808219178E-2</v>
      </c>
      <c r="G6366" s="11">
        <v>2.0989726027397251E-2</v>
      </c>
      <c r="H6366" s="11">
        <v>2.5187671232876699E-2</v>
      </c>
      <c r="I6366" s="11">
        <v>2.9385616438356153E-2</v>
      </c>
      <c r="J6366" s="11">
        <v>3.3583561643835601E-2</v>
      </c>
      <c r="K6366" s="11">
        <v>3.7781506849315048E-2</v>
      </c>
      <c r="L6366" s="11">
        <v>4.2000000000000003E-2</v>
      </c>
    </row>
    <row r="6367" spans="1:12" ht="12.75">
      <c r="A6367" s="1">
        <f t="shared" si="167"/>
        <v>38855</v>
      </c>
      <c r="B6367" s="49" t="s">
        <v>4425</v>
      </c>
      <c r="C6367" s="11">
        <v>2.7271232876712299E-3</v>
      </c>
      <c r="D6367" s="11">
        <v>5.4542465753424597E-3</v>
      </c>
      <c r="E6367" s="11">
        <v>8.1813698630136891E-3</v>
      </c>
      <c r="F6367" s="11">
        <v>1.0908493150684919E-2</v>
      </c>
      <c r="G6367" s="11">
        <v>1.363561643835615E-2</v>
      </c>
      <c r="H6367" s="11">
        <v>1.636273972602735E-2</v>
      </c>
      <c r="I6367" s="11">
        <v>1.9089863013698551E-2</v>
      </c>
      <c r="J6367" s="11">
        <v>2.1816986301369901E-2</v>
      </c>
      <c r="K6367" s="11">
        <v>2.4544109589041099E-2</v>
      </c>
      <c r="L6367" s="11">
        <v>2.6999999999999996E-2</v>
      </c>
    </row>
    <row r="6368" spans="1:12" ht="12.75">
      <c r="A6368" s="1">
        <f t="shared" si="167"/>
        <v>38856</v>
      </c>
      <c r="B6368" s="49" t="s">
        <v>4426</v>
      </c>
      <c r="C6368" s="11">
        <v>2.0921095890411003E-2</v>
      </c>
      <c r="D6368" s="11">
        <v>4.1842191780822005E-2</v>
      </c>
      <c r="E6368" s="11">
        <v>6.2763287671233001E-2</v>
      </c>
      <c r="F6368" s="11">
        <v>8.368438356164401E-2</v>
      </c>
      <c r="G6368" s="11">
        <v>0.10460547945205501</v>
      </c>
      <c r="H6368" s="11">
        <v>0.125526575342466</v>
      </c>
      <c r="I6368" s="11">
        <v>0.146447671232877</v>
      </c>
      <c r="J6368" s="11">
        <v>0.16736876712328802</v>
      </c>
      <c r="K6368" s="11">
        <v>0.18828986301369899</v>
      </c>
      <c r="L6368" s="11">
        <v>0.20850000000000002</v>
      </c>
    </row>
    <row r="6369" spans="1:12" ht="12.75">
      <c r="A6369" s="1">
        <f t="shared" si="167"/>
        <v>38857</v>
      </c>
      <c r="B6369" s="49" t="s">
        <v>4427</v>
      </c>
      <c r="C6369" s="11">
        <v>1.6913424657534301E-2</v>
      </c>
      <c r="D6369" s="11">
        <v>3.3826849315068602E-2</v>
      </c>
      <c r="E6369" s="11">
        <v>5.0740273972602903E-2</v>
      </c>
      <c r="F6369" s="11">
        <v>6.7653698630137205E-2</v>
      </c>
      <c r="G6369" s="11">
        <v>8.4567123287671492E-2</v>
      </c>
      <c r="H6369" s="11">
        <v>0.10148054794520581</v>
      </c>
      <c r="I6369" s="11">
        <v>0.11839397260274011</v>
      </c>
      <c r="J6369" s="11">
        <v>0.13530739726027441</v>
      </c>
      <c r="K6369" s="11">
        <v>0.152220821917809</v>
      </c>
      <c r="L6369" s="11">
        <v>0.16950000000000001</v>
      </c>
    </row>
    <row r="6370" spans="1:12" ht="12.75">
      <c r="A6370" s="1">
        <f t="shared" si="167"/>
        <v>38858</v>
      </c>
      <c r="B6370" s="49" t="s">
        <v>2740</v>
      </c>
      <c r="C6370" s="11">
        <v>5.9553698630137042E-2</v>
      </c>
      <c r="D6370" s="11">
        <v>0.11910739726027408</v>
      </c>
      <c r="E6370" s="11">
        <v>0.17866109589041101</v>
      </c>
      <c r="F6370" s="11">
        <v>0.2382147945205485</v>
      </c>
      <c r="G6370" s="11">
        <v>0.29776849315068599</v>
      </c>
      <c r="H6370" s="11">
        <v>0.35732219178082203</v>
      </c>
      <c r="I6370" s="11">
        <v>0.41687589041095952</v>
      </c>
      <c r="J6370" s="11">
        <v>0.476429589041097</v>
      </c>
      <c r="K6370" s="11">
        <v>0.53598328767123293</v>
      </c>
      <c r="L6370" s="11">
        <v>0.59550000000000003</v>
      </c>
    </row>
    <row r="6371" spans="1:12" ht="12.75">
      <c r="A6371" s="1">
        <f t="shared" si="167"/>
        <v>38859</v>
      </c>
      <c r="B6371" s="49" t="s">
        <v>4428</v>
      </c>
      <c r="C6371" s="11">
        <v>5.6698767123287697E-2</v>
      </c>
      <c r="D6371" s="11">
        <v>0.11339753424657539</v>
      </c>
      <c r="E6371" s="11">
        <v>0.17009630136986251</v>
      </c>
      <c r="F6371" s="11">
        <v>0.22679506849315051</v>
      </c>
      <c r="G6371" s="11">
        <v>0.28349383561643848</v>
      </c>
      <c r="H6371" s="11">
        <v>0.34019260273972651</v>
      </c>
      <c r="I6371" s="11">
        <v>0.39689136986301443</v>
      </c>
      <c r="J6371" s="11">
        <v>0.45359013698630102</v>
      </c>
      <c r="K6371" s="11">
        <v>0.51028890410958905</v>
      </c>
      <c r="L6371" s="11">
        <v>0.56699999999999995</v>
      </c>
    </row>
    <row r="6372" spans="1:12" ht="12.75">
      <c r="A6372" s="1">
        <f t="shared" si="167"/>
        <v>38860</v>
      </c>
      <c r="B6372" s="49" t="s">
        <v>4429</v>
      </c>
      <c r="C6372" s="11">
        <v>1.06158904109589E-2</v>
      </c>
      <c r="D6372" s="11">
        <v>2.12317808219178E-2</v>
      </c>
      <c r="E6372" s="11">
        <v>3.1847671232876698E-2</v>
      </c>
      <c r="F6372" s="11">
        <v>4.24635616438356E-2</v>
      </c>
      <c r="G6372" s="11">
        <v>5.3079452054794501E-2</v>
      </c>
      <c r="H6372" s="11">
        <v>6.3695342465753396E-2</v>
      </c>
      <c r="I6372" s="11">
        <v>7.4311232876712305E-2</v>
      </c>
      <c r="J6372" s="11">
        <v>8.49271232876712E-2</v>
      </c>
      <c r="K6372" s="11">
        <v>9.5543013698630094E-2</v>
      </c>
      <c r="L6372" s="11">
        <v>0.10649999999999998</v>
      </c>
    </row>
    <row r="6373" spans="1:12" ht="12.75">
      <c r="A6373" s="1">
        <f t="shared" si="167"/>
        <v>38861</v>
      </c>
      <c r="B6373" s="49" t="s">
        <v>4430</v>
      </c>
      <c r="C6373" s="11">
        <v>9.7923287671232845E-2</v>
      </c>
      <c r="D6373" s="11">
        <v>0.19584657534246597</v>
      </c>
      <c r="E6373" s="11">
        <v>0.29376986301369901</v>
      </c>
      <c r="F6373" s="11">
        <v>0.39169315068493193</v>
      </c>
      <c r="G6373" s="11">
        <v>0.48961643835616497</v>
      </c>
      <c r="H6373" s="11">
        <v>0.58753972602739646</v>
      </c>
      <c r="I6373" s="11">
        <v>0.6854630136986295</v>
      </c>
      <c r="J6373" s="11">
        <v>0.78338630136986243</v>
      </c>
      <c r="K6373" s="11">
        <v>0.88130958904109558</v>
      </c>
      <c r="L6373" s="11">
        <v>0.97950000000000004</v>
      </c>
    </row>
    <row r="6374" spans="1:12" ht="12.75">
      <c r="A6374" s="1">
        <f t="shared" si="167"/>
        <v>38862</v>
      </c>
      <c r="B6374" s="49" t="s">
        <v>4431</v>
      </c>
      <c r="C6374" s="11">
        <v>3.6156575342465705E-2</v>
      </c>
      <c r="D6374" s="11">
        <v>7.231315068493141E-2</v>
      </c>
      <c r="E6374" s="11">
        <v>0.1084697260273971</v>
      </c>
      <c r="F6374" s="11">
        <v>0.14462630136986282</v>
      </c>
      <c r="G6374" s="11">
        <v>0.18078287671232851</v>
      </c>
      <c r="H6374" s="11">
        <v>0.21693945205479448</v>
      </c>
      <c r="I6374" s="11">
        <v>0.2530960273972605</v>
      </c>
      <c r="J6374" s="11">
        <v>0.28925260273972497</v>
      </c>
      <c r="K6374" s="11">
        <v>0.325409178082191</v>
      </c>
      <c r="L6374" s="11">
        <v>0.36149999999999999</v>
      </c>
    </row>
    <row r="6375" spans="1:12" ht="12.75">
      <c r="A6375" s="1">
        <f t="shared" si="167"/>
        <v>38863</v>
      </c>
      <c r="B6375" s="49" t="s">
        <v>4432</v>
      </c>
      <c r="C6375" s="11">
        <v>1.4213835616438349E-2</v>
      </c>
      <c r="D6375" s="11">
        <v>2.8427671232876699E-2</v>
      </c>
      <c r="E6375" s="11">
        <v>4.2641506849315045E-2</v>
      </c>
      <c r="F6375" s="11">
        <v>5.6855342465753397E-2</v>
      </c>
      <c r="G6375" s="11">
        <v>7.106917808219175E-2</v>
      </c>
      <c r="H6375" s="11">
        <v>8.5283013698630089E-2</v>
      </c>
      <c r="I6375" s="11">
        <v>9.9496849315068456E-2</v>
      </c>
      <c r="J6375" s="11">
        <v>0.11371068493150679</v>
      </c>
      <c r="K6375" s="11">
        <v>0.12792452054794515</v>
      </c>
      <c r="L6375" s="11">
        <v>0.14250000000000002</v>
      </c>
    </row>
    <row r="6376" spans="1:12" ht="12.75">
      <c r="A6376" s="1">
        <f t="shared" si="167"/>
        <v>38864</v>
      </c>
      <c r="B6376" s="49" t="s">
        <v>4433</v>
      </c>
      <c r="C6376" s="11">
        <v>3.702041095890405E-2</v>
      </c>
      <c r="D6376" s="11">
        <v>7.40408219178081E-2</v>
      </c>
      <c r="E6376" s="11">
        <v>0.11106123287671216</v>
      </c>
      <c r="F6376" s="11">
        <v>0.1480816438356162</v>
      </c>
      <c r="G6376" s="11">
        <v>0.18510205479451952</v>
      </c>
      <c r="H6376" s="11">
        <v>0.22212246575342401</v>
      </c>
      <c r="I6376" s="11">
        <v>0.2591428767123285</v>
      </c>
      <c r="J6376" s="11">
        <v>0.29616328767123301</v>
      </c>
      <c r="K6376" s="11">
        <v>0.33318369863013603</v>
      </c>
      <c r="L6376" s="11">
        <v>0.3705</v>
      </c>
    </row>
    <row r="6377" spans="1:12" ht="12.75">
      <c r="A6377" s="1">
        <f t="shared" si="167"/>
        <v>38865</v>
      </c>
      <c r="B6377" s="49" t="s">
        <v>4434</v>
      </c>
      <c r="C6377" s="11">
        <v>1.3924520547945209E-2</v>
      </c>
      <c r="D6377" s="11">
        <v>2.784904109589045E-2</v>
      </c>
      <c r="E6377" s="11">
        <v>4.1773561643835604E-2</v>
      </c>
      <c r="F6377" s="11">
        <v>5.56980821917809E-2</v>
      </c>
      <c r="G6377" s="11">
        <v>6.962260273972605E-2</v>
      </c>
      <c r="H6377" s="11">
        <v>8.3547123287671207E-2</v>
      </c>
      <c r="I6377" s="11">
        <v>9.7471643835616489E-2</v>
      </c>
      <c r="J6377" s="11">
        <v>0.11139616438356165</v>
      </c>
      <c r="K6377" s="11">
        <v>0.12532068493150694</v>
      </c>
      <c r="L6377" s="11">
        <v>0.13950000000000001</v>
      </c>
    </row>
    <row r="6378" spans="1:12" ht="12.75">
      <c r="A6378" s="1">
        <f t="shared" si="167"/>
        <v>38866</v>
      </c>
      <c r="B6378" s="49" t="s">
        <v>4435</v>
      </c>
      <c r="C6378" s="11">
        <v>8.246712328767121E-3</v>
      </c>
      <c r="D6378" s="11">
        <v>1.6493424657534301E-2</v>
      </c>
      <c r="E6378" s="11">
        <v>2.47401369863013E-2</v>
      </c>
      <c r="F6378" s="11">
        <v>3.2986849315068449E-2</v>
      </c>
      <c r="G6378" s="11">
        <v>4.1233561643835598E-2</v>
      </c>
      <c r="H6378" s="11">
        <v>4.9480273972602747E-2</v>
      </c>
      <c r="I6378" s="11">
        <v>5.7726986301369895E-2</v>
      </c>
      <c r="J6378" s="11">
        <v>6.5973698630136898E-2</v>
      </c>
      <c r="K6378" s="11">
        <v>7.4220410958904054E-2</v>
      </c>
      <c r="L6378" s="11">
        <v>8.2500000000000004E-2</v>
      </c>
    </row>
    <row r="6379" spans="1:12" ht="12.75">
      <c r="A6379" s="1">
        <f t="shared" si="167"/>
        <v>38867</v>
      </c>
      <c r="B6379" s="49" t="s">
        <v>4436</v>
      </c>
      <c r="C6379" s="11">
        <v>2.8984109589041102E-2</v>
      </c>
      <c r="D6379" s="11">
        <v>5.7968219178082203E-2</v>
      </c>
      <c r="E6379" s="11">
        <v>8.6952328767123305E-2</v>
      </c>
      <c r="F6379" s="11">
        <v>0.11593643835616441</v>
      </c>
      <c r="G6379" s="11">
        <v>0.14492054794520548</v>
      </c>
      <c r="H6379" s="11">
        <v>0.173904657534246</v>
      </c>
      <c r="I6379" s="11">
        <v>0.20288876712328802</v>
      </c>
      <c r="J6379" s="11">
        <v>0.23187287671232851</v>
      </c>
      <c r="K6379" s="11">
        <v>0.2608569863013705</v>
      </c>
      <c r="L6379" s="11">
        <v>0.28949999999999998</v>
      </c>
    </row>
    <row r="6380" spans="1:12" ht="12.75">
      <c r="A6380" s="1">
        <f t="shared" si="167"/>
        <v>38868</v>
      </c>
      <c r="B6380" s="49" t="s">
        <v>4437</v>
      </c>
      <c r="C6380" s="11">
        <v>0.155416849315068</v>
      </c>
      <c r="D6380" s="11">
        <v>0.31083369863013599</v>
      </c>
      <c r="E6380" s="11">
        <v>0.46625054794520399</v>
      </c>
      <c r="F6380" s="11">
        <v>0.62166739726027198</v>
      </c>
      <c r="G6380" s="11">
        <v>0.77708424657533992</v>
      </c>
      <c r="H6380" s="11">
        <v>0.93250109589040797</v>
      </c>
      <c r="I6380" s="11">
        <v>1.0879179452054761</v>
      </c>
      <c r="J6380" s="11">
        <v>1.243334794520544</v>
      </c>
      <c r="K6380" s="11">
        <v>1.398751643835612</v>
      </c>
      <c r="L6380" s="11">
        <v>1.554</v>
      </c>
    </row>
    <row r="6381" spans="1:12" ht="12.75">
      <c r="A6381" s="1">
        <f t="shared" si="167"/>
        <v>38869</v>
      </c>
      <c r="B6381" s="49" t="s">
        <v>4438</v>
      </c>
      <c r="C6381" s="11">
        <v>9.5301369863013755E-3</v>
      </c>
      <c r="D6381" s="11">
        <v>1.9060273972602751E-2</v>
      </c>
      <c r="E6381" s="11">
        <v>2.8590410958904199E-2</v>
      </c>
      <c r="F6381" s="11">
        <v>3.8120547945205502E-2</v>
      </c>
      <c r="G6381" s="11">
        <v>4.7650684931506947E-2</v>
      </c>
      <c r="H6381" s="11">
        <v>5.7180821917808253E-2</v>
      </c>
      <c r="I6381" s="11">
        <v>6.6710958904109705E-2</v>
      </c>
      <c r="J6381" s="11">
        <v>7.6241095890411004E-2</v>
      </c>
      <c r="K6381" s="11">
        <v>8.5771232876712455E-2</v>
      </c>
      <c r="L6381" s="11">
        <v>9.6000000000000002E-2</v>
      </c>
    </row>
    <row r="6382" spans="1:12" ht="25.5">
      <c r="A6382" s="1">
        <f t="shared" si="167"/>
        <v>38870</v>
      </c>
      <c r="B6382" s="49" t="s">
        <v>4439</v>
      </c>
      <c r="C6382" s="11">
        <v>2.3719093150684953</v>
      </c>
      <c r="D6382" s="11">
        <v>4.7438186301369907</v>
      </c>
      <c r="E6382" s="11">
        <v>7.1157279452054851</v>
      </c>
      <c r="F6382" s="11">
        <v>9.4876372602739814</v>
      </c>
      <c r="G6382" s="11">
        <v>11.859546575342474</v>
      </c>
      <c r="H6382" s="11">
        <v>14.23145589041097</v>
      </c>
      <c r="I6382" s="11">
        <v>16.603365205479449</v>
      </c>
      <c r="J6382" s="11">
        <v>18.975274520547899</v>
      </c>
      <c r="K6382" s="11">
        <v>21.347183835616502</v>
      </c>
      <c r="L6382" s="11">
        <v>23.7195</v>
      </c>
    </row>
    <row r="6383" spans="1:12" ht="12.75">
      <c r="A6383" s="1">
        <f t="shared" si="167"/>
        <v>38871</v>
      </c>
      <c r="B6383" s="49" t="s">
        <v>4440</v>
      </c>
      <c r="C6383" s="11">
        <v>5.5326575342465698E-2</v>
      </c>
      <c r="D6383" s="11">
        <v>0.1106531506849314</v>
      </c>
      <c r="E6383" s="11">
        <v>0.16597972602739652</v>
      </c>
      <c r="F6383" s="11">
        <v>0.22130630136986251</v>
      </c>
      <c r="G6383" s="11">
        <v>0.2766328767123285</v>
      </c>
      <c r="H6383" s="11">
        <v>0.33195945205479449</v>
      </c>
      <c r="I6383" s="11">
        <v>0.38728602739726048</v>
      </c>
      <c r="J6383" s="11">
        <v>0.44261260273972503</v>
      </c>
      <c r="K6383" s="11">
        <v>0.49793917808219101</v>
      </c>
      <c r="L6383" s="11">
        <v>0.55349999999999999</v>
      </c>
    </row>
    <row r="6384" spans="1:12" ht="12.75">
      <c r="A6384" s="1">
        <f t="shared" si="167"/>
        <v>38872</v>
      </c>
      <c r="B6384" s="49" t="s">
        <v>4441</v>
      </c>
      <c r="C6384" s="11">
        <v>3.0641095890411002E-2</v>
      </c>
      <c r="D6384" s="11">
        <v>6.1282191780822004E-2</v>
      </c>
      <c r="E6384" s="11">
        <v>9.1923287671232992E-2</v>
      </c>
      <c r="F6384" s="11">
        <v>0.12256438356164401</v>
      </c>
      <c r="G6384" s="11">
        <v>0.15320547945205498</v>
      </c>
      <c r="H6384" s="11">
        <v>0.18384657534246598</v>
      </c>
      <c r="I6384" s="11">
        <v>0.21448767123287699</v>
      </c>
      <c r="J6384" s="11">
        <v>0.24512876712328802</v>
      </c>
      <c r="K6384" s="11">
        <v>0.27576986301369899</v>
      </c>
      <c r="L6384" s="11">
        <v>0.30599999999999999</v>
      </c>
    </row>
    <row r="6385" spans="1:12" ht="12.75">
      <c r="A6385" s="1">
        <f t="shared" si="167"/>
        <v>38873</v>
      </c>
      <c r="B6385" s="49" t="s">
        <v>4442</v>
      </c>
      <c r="C6385" s="11">
        <v>6.2420547945205504E-3</v>
      </c>
      <c r="D6385" s="11">
        <v>1.2484109589041101E-2</v>
      </c>
      <c r="E6385" s="11">
        <v>1.8726164383561651E-2</v>
      </c>
      <c r="F6385" s="11">
        <v>2.4968219178082202E-2</v>
      </c>
      <c r="G6385" s="11">
        <v>3.1210273972602752E-2</v>
      </c>
      <c r="H6385" s="11">
        <v>3.7452328767123302E-2</v>
      </c>
      <c r="I6385" s="11">
        <v>4.3694383561643846E-2</v>
      </c>
      <c r="J6385" s="11">
        <v>4.9936438356164403E-2</v>
      </c>
      <c r="K6385" s="11">
        <v>5.6178493150684954E-2</v>
      </c>
      <c r="L6385" s="11">
        <v>6.3E-2</v>
      </c>
    </row>
    <row r="6386" spans="1:12" ht="12.75">
      <c r="A6386" s="1">
        <f t="shared" si="167"/>
        <v>38874</v>
      </c>
      <c r="B6386" s="49" t="s">
        <v>4443</v>
      </c>
      <c r="C6386" s="11">
        <v>1.0587534246575339E-2</v>
      </c>
      <c r="D6386" s="11">
        <v>2.1175068493150651E-2</v>
      </c>
      <c r="E6386" s="11">
        <v>3.1762602739726045E-2</v>
      </c>
      <c r="F6386" s="11">
        <v>4.2350136986301301E-2</v>
      </c>
      <c r="G6386" s="11">
        <v>5.2937671232876696E-2</v>
      </c>
      <c r="H6386" s="11">
        <v>6.352520547945209E-2</v>
      </c>
      <c r="I6386" s="11">
        <v>7.4112739726027346E-2</v>
      </c>
      <c r="J6386" s="11">
        <v>8.4700273972602741E-2</v>
      </c>
      <c r="K6386" s="11">
        <v>9.5287808219177983E-2</v>
      </c>
      <c r="L6386" s="11">
        <v>0.10649999999999998</v>
      </c>
    </row>
    <row r="6387" spans="1:12" ht="12.75">
      <c r="A6387" s="1">
        <f t="shared" si="167"/>
        <v>38875</v>
      </c>
      <c r="B6387" s="49" t="s">
        <v>4444</v>
      </c>
      <c r="C6387" s="11">
        <v>4.9709589041095955E-3</v>
      </c>
      <c r="D6387" s="11">
        <v>9.941917808219191E-3</v>
      </c>
      <c r="E6387" s="11">
        <v>1.4912876712328785E-2</v>
      </c>
      <c r="F6387" s="11">
        <v>1.9883835616438351E-2</v>
      </c>
      <c r="G6387" s="11">
        <v>2.4854794520548049E-2</v>
      </c>
      <c r="H6387" s="11">
        <v>2.9825753424657597E-2</v>
      </c>
      <c r="I6387" s="11">
        <v>3.4796712328767146E-2</v>
      </c>
      <c r="J6387" s="11">
        <v>3.9767671232876702E-2</v>
      </c>
      <c r="K6387" s="11">
        <v>4.4738630136986403E-2</v>
      </c>
      <c r="L6387" s="11">
        <v>4.9500000000000002E-2</v>
      </c>
    </row>
    <row r="6388" spans="1:12" ht="12.75">
      <c r="A6388" s="1">
        <f t="shared" si="167"/>
        <v>38876</v>
      </c>
      <c r="B6388" s="49" t="s">
        <v>4445</v>
      </c>
      <c r="C6388" s="11">
        <v>5.85575342465754E-3</v>
      </c>
      <c r="D6388" s="11">
        <v>1.171150684931508E-2</v>
      </c>
      <c r="E6388" s="11">
        <v>1.7567260273972648E-2</v>
      </c>
      <c r="F6388" s="11">
        <v>2.3423013698630101E-2</v>
      </c>
      <c r="G6388" s="11">
        <v>2.92787671232877E-2</v>
      </c>
      <c r="H6388" s="11">
        <v>3.5134520547945296E-2</v>
      </c>
      <c r="I6388" s="11">
        <v>4.0990273972602749E-2</v>
      </c>
      <c r="J6388" s="11">
        <v>4.6846027397260348E-2</v>
      </c>
      <c r="K6388" s="11">
        <v>5.2701780821917801E-2</v>
      </c>
      <c r="L6388" s="11">
        <v>5.8499999999999996E-2</v>
      </c>
    </row>
    <row r="6389" spans="1:12" ht="12.75">
      <c r="A6389" s="1">
        <f t="shared" si="167"/>
        <v>38877</v>
      </c>
      <c r="B6389" s="49" t="s">
        <v>4445</v>
      </c>
      <c r="C6389" s="11">
        <v>0.79460630136986254</v>
      </c>
      <c r="D6389" s="11">
        <v>1.5892126027397251</v>
      </c>
      <c r="E6389" s="11">
        <v>2.383818904109595</v>
      </c>
      <c r="F6389" s="11">
        <v>3.1784252054794502</v>
      </c>
      <c r="G6389" s="11">
        <v>3.9730315068493205</v>
      </c>
      <c r="H6389" s="11">
        <v>4.7676378082191757</v>
      </c>
      <c r="I6389" s="11">
        <v>5.5622441095890451</v>
      </c>
      <c r="J6389" s="11">
        <v>6.3568504109589004</v>
      </c>
      <c r="K6389" s="11">
        <v>7.1514567123287698</v>
      </c>
      <c r="L6389" s="11">
        <v>7.9454999999999991</v>
      </c>
    </row>
    <row r="6390" spans="1:12" ht="25.5">
      <c r="A6390" s="1">
        <f t="shared" si="167"/>
        <v>38878</v>
      </c>
      <c r="B6390" s="49" t="s">
        <v>4446</v>
      </c>
      <c r="C6390" s="11">
        <v>0.17572314246575399</v>
      </c>
      <c r="D6390" s="11">
        <v>0.35144628493150798</v>
      </c>
      <c r="E6390" s="11">
        <v>0.52716942739726202</v>
      </c>
      <c r="F6390" s="11">
        <v>0.70289256986301596</v>
      </c>
      <c r="G6390" s="11">
        <v>0.87861571232877012</v>
      </c>
      <c r="H6390" s="11">
        <v>1.054338854794524</v>
      </c>
      <c r="I6390" s="11">
        <v>1.230061997260278</v>
      </c>
      <c r="J6390" s="11">
        <v>1.4057851397260319</v>
      </c>
      <c r="K6390" s="11">
        <v>1.5815082821917801</v>
      </c>
      <c r="L6390" s="11">
        <v>1.7565</v>
      </c>
    </row>
    <row r="6391" spans="1:12" ht="12.75">
      <c r="A6391" s="1">
        <f t="shared" si="167"/>
        <v>38879</v>
      </c>
      <c r="B6391" s="49" t="s">
        <v>3404</v>
      </c>
      <c r="C6391" s="11">
        <v>4.8212465753424597E-2</v>
      </c>
      <c r="D6391" s="11">
        <v>9.6424931506849193E-2</v>
      </c>
      <c r="E6391" s="11">
        <v>0.1446373972602738</v>
      </c>
      <c r="F6391" s="11">
        <v>0.192849863013699</v>
      </c>
      <c r="G6391" s="11">
        <v>0.24106232876712302</v>
      </c>
      <c r="H6391" s="11">
        <v>0.289274794520547</v>
      </c>
      <c r="I6391" s="11">
        <v>0.33748726027397247</v>
      </c>
      <c r="J6391" s="11">
        <v>0.38569972602739644</v>
      </c>
      <c r="K6391" s="11">
        <v>0.43391219178082197</v>
      </c>
      <c r="L6391" s="11">
        <v>0.48150000000000004</v>
      </c>
    </row>
    <row r="6392" spans="1:12" ht="12.75">
      <c r="A6392" s="1">
        <f t="shared" si="167"/>
        <v>38880</v>
      </c>
      <c r="B6392" s="49" t="s">
        <v>4447</v>
      </c>
      <c r="C6392" s="11">
        <v>3.5095890410958903E-2</v>
      </c>
      <c r="D6392" s="11">
        <v>7.0191780821917807E-2</v>
      </c>
      <c r="E6392" s="11">
        <v>0.10528767123287672</v>
      </c>
      <c r="F6392" s="11">
        <v>0.14038356164383561</v>
      </c>
      <c r="G6392" s="11">
        <v>0.17547945205479451</v>
      </c>
      <c r="H6392" s="11">
        <v>0.21057534246575399</v>
      </c>
      <c r="I6392" s="11">
        <v>0.245671232876712</v>
      </c>
      <c r="J6392" s="11">
        <v>0.28076712328767151</v>
      </c>
      <c r="K6392" s="11">
        <v>0.31586301369862946</v>
      </c>
      <c r="L6392" s="11">
        <v>0.35100000000000003</v>
      </c>
    </row>
    <row r="6393" spans="1:12" ht="12.75">
      <c r="A6393" s="1">
        <f t="shared" si="167"/>
        <v>38881</v>
      </c>
      <c r="B6393" s="49" t="s">
        <v>4448</v>
      </c>
      <c r="C6393" s="11">
        <v>8.4821917808219106E-3</v>
      </c>
      <c r="D6393" s="11">
        <v>1.6964383561643849E-2</v>
      </c>
      <c r="E6393" s="11">
        <v>2.5446575342465701E-2</v>
      </c>
      <c r="F6393" s="11">
        <v>3.3928767123287698E-2</v>
      </c>
      <c r="G6393" s="11">
        <v>4.241095890410955E-2</v>
      </c>
      <c r="H6393" s="11">
        <v>5.0893150684931401E-2</v>
      </c>
      <c r="I6393" s="11">
        <v>5.9375342465753399E-2</v>
      </c>
      <c r="J6393" s="11">
        <v>6.7857534246575257E-2</v>
      </c>
      <c r="K6393" s="11">
        <v>7.6339726027397248E-2</v>
      </c>
      <c r="L6393" s="11">
        <v>8.5500000000000007E-2</v>
      </c>
    </row>
    <row r="6394" spans="1:12" ht="12.75">
      <c r="A6394" s="1">
        <f t="shared" si="167"/>
        <v>38882</v>
      </c>
      <c r="B6394" s="49" t="s">
        <v>4449</v>
      </c>
      <c r="C6394" s="11">
        <v>7.7917808219178149E-3</v>
      </c>
      <c r="D6394" s="11">
        <v>1.5583561643835599E-2</v>
      </c>
      <c r="E6394" s="11">
        <v>2.3375342465753401E-2</v>
      </c>
      <c r="F6394" s="11">
        <v>3.1167123287671197E-2</v>
      </c>
      <c r="G6394" s="11">
        <v>3.8958904109589153E-2</v>
      </c>
      <c r="H6394" s="11">
        <v>4.6750684931506956E-2</v>
      </c>
      <c r="I6394" s="11">
        <v>5.4542465753424751E-2</v>
      </c>
      <c r="J6394" s="11">
        <v>6.2334246575342554E-2</v>
      </c>
      <c r="K6394" s="11">
        <v>7.0126027397260343E-2</v>
      </c>
      <c r="L6394" s="11">
        <v>7.8E-2</v>
      </c>
    </row>
    <row r="6395" spans="1:12" ht="12.75">
      <c r="A6395" s="1">
        <f t="shared" si="167"/>
        <v>38883</v>
      </c>
      <c r="B6395" s="49" t="s">
        <v>4450</v>
      </c>
      <c r="C6395" s="11">
        <v>4.2254794520547902E-3</v>
      </c>
      <c r="D6395" s="11">
        <v>8.4509589041095803E-3</v>
      </c>
      <c r="E6395" s="11">
        <v>1.2676438356164371E-2</v>
      </c>
      <c r="F6395" s="11">
        <v>1.6901917808219102E-2</v>
      </c>
      <c r="G6395" s="11">
        <v>2.1127397260273951E-2</v>
      </c>
      <c r="H6395" s="11">
        <v>2.5352876712328797E-2</v>
      </c>
      <c r="I6395" s="11">
        <v>2.95783561643835E-2</v>
      </c>
      <c r="J6395" s="11">
        <v>3.3803835616438349E-2</v>
      </c>
      <c r="K6395" s="11">
        <v>3.8029315068493053E-2</v>
      </c>
      <c r="L6395" s="11">
        <v>4.2000000000000003E-2</v>
      </c>
    </row>
    <row r="6396" spans="1:12" ht="12.75">
      <c r="A6396" s="1">
        <f t="shared" si="167"/>
        <v>38884</v>
      </c>
      <c r="B6396" s="49" t="s">
        <v>4451</v>
      </c>
      <c r="C6396" s="11">
        <v>7.5230136986301297E-3</v>
      </c>
      <c r="D6396" s="11">
        <v>1.50460273972602E-2</v>
      </c>
      <c r="E6396" s="11">
        <v>2.256904109589045E-2</v>
      </c>
      <c r="F6396" s="11">
        <v>3.0092054794520554E-2</v>
      </c>
      <c r="G6396" s="11">
        <v>3.7615068493150654E-2</v>
      </c>
      <c r="H6396" s="11">
        <v>4.5138082191780754E-2</v>
      </c>
      <c r="I6396" s="11">
        <v>5.2661095890410847E-2</v>
      </c>
      <c r="J6396" s="11">
        <v>6.0184109589041107E-2</v>
      </c>
      <c r="K6396" s="11">
        <v>6.77071232876712E-2</v>
      </c>
      <c r="L6396" s="11">
        <v>7.5000000000000011E-2</v>
      </c>
    </row>
    <row r="6397" spans="1:12" ht="12.75">
      <c r="A6397" s="1">
        <f t="shared" si="167"/>
        <v>38885</v>
      </c>
      <c r="B6397" s="49" t="s">
        <v>4452</v>
      </c>
      <c r="C6397" s="11">
        <v>2.9416438356164405E-3</v>
      </c>
      <c r="D6397" s="11">
        <v>5.883287671232881E-3</v>
      </c>
      <c r="E6397" s="11">
        <v>8.8249315068493206E-3</v>
      </c>
      <c r="F6397" s="11">
        <v>1.1766575342465762E-2</v>
      </c>
      <c r="G6397" s="11">
        <v>1.47082191780822E-2</v>
      </c>
      <c r="H6397" s="11">
        <v>1.76498630136987E-2</v>
      </c>
      <c r="I6397" s="11">
        <v>2.0591506849315048E-2</v>
      </c>
      <c r="J6397" s="11">
        <v>2.3533150684931548E-2</v>
      </c>
      <c r="K6397" s="11">
        <v>2.6474794520547899E-2</v>
      </c>
      <c r="L6397" s="11">
        <v>0.03</v>
      </c>
    </row>
    <row r="6398" spans="1:12" ht="12.75">
      <c r="A6398" s="1">
        <f t="shared" si="167"/>
        <v>38886</v>
      </c>
      <c r="B6398" s="49" t="s">
        <v>4453</v>
      </c>
      <c r="C6398" s="11">
        <v>5.8602739726027354E-3</v>
      </c>
      <c r="D6398" s="11">
        <v>1.1720547945205471E-2</v>
      </c>
      <c r="E6398" s="11">
        <v>1.7580821917808249E-2</v>
      </c>
      <c r="F6398" s="11">
        <v>2.3441095890411004E-2</v>
      </c>
      <c r="G6398" s="11">
        <v>2.9301369863013751E-2</v>
      </c>
      <c r="H6398" s="11">
        <v>3.5161643835616346E-2</v>
      </c>
      <c r="I6398" s="11">
        <v>4.1021917808219101E-2</v>
      </c>
      <c r="J6398" s="11">
        <v>4.6882191780821848E-2</v>
      </c>
      <c r="K6398" s="11">
        <v>5.2742465753424603E-2</v>
      </c>
      <c r="L6398" s="11">
        <v>5.8499999999999996E-2</v>
      </c>
    </row>
    <row r="6399" spans="1:12" ht="12.75">
      <c r="A6399" s="1">
        <f t="shared" si="167"/>
        <v>38887</v>
      </c>
      <c r="B6399" s="49" t="s">
        <v>4454</v>
      </c>
      <c r="C6399" s="11">
        <v>5.4115068493150648E-2</v>
      </c>
      <c r="D6399" s="11">
        <v>0.1082301369863013</v>
      </c>
      <c r="E6399" s="11">
        <v>0.1623452054794515</v>
      </c>
      <c r="F6399" s="11">
        <v>0.21646027397260198</v>
      </c>
      <c r="G6399" s="11">
        <v>0.27057534246575399</v>
      </c>
      <c r="H6399" s="11">
        <v>0.3246904109589045</v>
      </c>
      <c r="I6399" s="11">
        <v>0.37880547945205501</v>
      </c>
      <c r="J6399" s="11">
        <v>0.43292054794520551</v>
      </c>
      <c r="K6399" s="11">
        <v>0.48703561643835602</v>
      </c>
      <c r="L6399" s="11">
        <v>0.54149999999999998</v>
      </c>
    </row>
    <row r="6400" spans="1:12" ht="12.75">
      <c r="A6400" s="1">
        <f t="shared" ref="A6400:A6463" si="168">A6399+1</f>
        <v>38888</v>
      </c>
      <c r="B6400" s="49" t="s">
        <v>4455</v>
      </c>
      <c r="C6400" s="11">
        <v>8.3001369863013749E-2</v>
      </c>
      <c r="D6400" s="11">
        <v>0.1660027397260275</v>
      </c>
      <c r="E6400" s="11">
        <v>0.24900410958904201</v>
      </c>
      <c r="F6400" s="11">
        <v>0.332005479452055</v>
      </c>
      <c r="G6400" s="11">
        <v>0.41500684931506804</v>
      </c>
      <c r="H6400" s="11">
        <v>0.49800821917808247</v>
      </c>
      <c r="I6400" s="11">
        <v>0.58100958904109701</v>
      </c>
      <c r="J6400" s="11">
        <v>0.66401095890410999</v>
      </c>
      <c r="K6400" s="11">
        <v>0.74701232876712309</v>
      </c>
      <c r="L6400" s="11">
        <v>0.82950000000000013</v>
      </c>
    </row>
    <row r="6401" spans="1:12" ht="12.75">
      <c r="A6401" s="1">
        <f t="shared" si="168"/>
        <v>38889</v>
      </c>
      <c r="B6401" s="49" t="s">
        <v>4456</v>
      </c>
      <c r="C6401" s="11">
        <v>2.461438356164385E-2</v>
      </c>
      <c r="D6401" s="11">
        <v>4.9228767123287699E-2</v>
      </c>
      <c r="E6401" s="11">
        <v>7.3843150684931552E-2</v>
      </c>
      <c r="F6401" s="11">
        <v>9.8457534246575398E-2</v>
      </c>
      <c r="G6401" s="11">
        <v>0.12307191780821926</v>
      </c>
      <c r="H6401" s="11">
        <v>0.1476863013698631</v>
      </c>
      <c r="I6401" s="11">
        <v>0.17230068493150649</v>
      </c>
      <c r="J6401" s="11">
        <v>0.19691506849315049</v>
      </c>
      <c r="K6401" s="11">
        <v>0.22152945205479449</v>
      </c>
      <c r="L6401" s="11">
        <v>0.246</v>
      </c>
    </row>
    <row r="6402" spans="1:12" ht="12.75">
      <c r="A6402" s="1">
        <f t="shared" si="168"/>
        <v>38890</v>
      </c>
      <c r="B6402" s="49" t="s">
        <v>4457</v>
      </c>
      <c r="C6402" s="11">
        <v>8.0782191780821994E-2</v>
      </c>
      <c r="D6402" s="11">
        <v>0.16156438356164399</v>
      </c>
      <c r="E6402" s="11">
        <v>0.24234657534246598</v>
      </c>
      <c r="F6402" s="11">
        <v>0.32312876712328797</v>
      </c>
      <c r="G6402" s="11">
        <v>0.40391095890411</v>
      </c>
      <c r="H6402" s="11">
        <v>0.48469315068493196</v>
      </c>
      <c r="I6402" s="11">
        <v>0.56547534246575404</v>
      </c>
      <c r="J6402" s="11">
        <v>0.64625753424657595</v>
      </c>
      <c r="K6402" s="11">
        <v>0.72703972602739797</v>
      </c>
      <c r="L6402" s="11">
        <v>0.8085</v>
      </c>
    </row>
    <row r="6403" spans="1:12" ht="12.75">
      <c r="A6403" s="1">
        <f t="shared" si="168"/>
        <v>38891</v>
      </c>
      <c r="B6403" s="49" t="s">
        <v>4457</v>
      </c>
      <c r="C6403" s="11">
        <v>0.20437931506849349</v>
      </c>
      <c r="D6403" s="11">
        <v>0.40875863013698699</v>
      </c>
      <c r="E6403" s="11">
        <v>0.61313794520548048</v>
      </c>
      <c r="F6403" s="11">
        <v>0.81751726027397398</v>
      </c>
      <c r="G6403" s="11">
        <v>1.0218965753424674</v>
      </c>
      <c r="H6403" s="11">
        <v>1.226275890410961</v>
      </c>
      <c r="I6403" s="11">
        <v>1.4306552054794546</v>
      </c>
      <c r="J6403" s="11">
        <v>1.6350345205479448</v>
      </c>
      <c r="K6403" s="11">
        <v>1.83941383561644</v>
      </c>
      <c r="L6403" s="11">
        <v>2.0445000000000002</v>
      </c>
    </row>
    <row r="6404" spans="1:12" ht="12.75">
      <c r="A6404" s="1">
        <f t="shared" si="168"/>
        <v>38892</v>
      </c>
      <c r="B6404" s="49" t="s">
        <v>4458</v>
      </c>
      <c r="C6404" s="11">
        <v>5.3124657534246601E-3</v>
      </c>
      <c r="D6404" s="11">
        <v>1.062493150684932E-2</v>
      </c>
      <c r="E6404" s="11">
        <v>1.5937397260273947E-2</v>
      </c>
      <c r="F6404" s="11">
        <v>2.1249863013698699E-2</v>
      </c>
      <c r="G6404" s="11">
        <v>2.6562328767123299E-2</v>
      </c>
      <c r="H6404" s="11">
        <v>3.1874794520547894E-2</v>
      </c>
      <c r="I6404" s="11">
        <v>3.718726027397265E-2</v>
      </c>
      <c r="J6404" s="11">
        <v>4.2499726027397246E-2</v>
      </c>
      <c r="K6404" s="11">
        <v>4.7812191780821994E-2</v>
      </c>
      <c r="L6404" s="11">
        <v>5.2500000000000005E-2</v>
      </c>
    </row>
    <row r="6405" spans="1:12" ht="12.75">
      <c r="A6405" s="1">
        <f t="shared" si="168"/>
        <v>38893</v>
      </c>
      <c r="B6405" s="49" t="s">
        <v>4459</v>
      </c>
      <c r="C6405" s="11">
        <v>4.6820547945205498E-3</v>
      </c>
      <c r="D6405" s="11">
        <v>9.3641095890410996E-3</v>
      </c>
      <c r="E6405" s="11">
        <v>1.4046164383561649E-2</v>
      </c>
      <c r="F6405" s="11">
        <v>1.8728219178082199E-2</v>
      </c>
      <c r="G6405" s="11">
        <v>2.3410273972602751E-2</v>
      </c>
      <c r="H6405" s="11">
        <v>2.8092328767123299E-2</v>
      </c>
      <c r="I6405" s="11">
        <v>3.2774383561643847E-2</v>
      </c>
      <c r="J6405" s="11">
        <v>3.7456438356164398E-2</v>
      </c>
      <c r="K6405" s="11">
        <v>4.213849315068495E-2</v>
      </c>
      <c r="L6405" s="11">
        <v>4.65E-2</v>
      </c>
    </row>
    <row r="6406" spans="1:12" ht="12.75">
      <c r="A6406" s="1">
        <f t="shared" si="168"/>
        <v>38894</v>
      </c>
      <c r="B6406" s="49" t="s">
        <v>4460</v>
      </c>
      <c r="C6406" s="11">
        <v>0.32749068493150651</v>
      </c>
      <c r="D6406" s="11">
        <v>0.65498136986301303</v>
      </c>
      <c r="E6406" s="11">
        <v>0.9824720547945196</v>
      </c>
      <c r="F6406" s="11">
        <v>1.3099627397260261</v>
      </c>
      <c r="G6406" s="11">
        <v>1.6374534246575401</v>
      </c>
      <c r="H6406" s="11">
        <v>1.964944109589045</v>
      </c>
      <c r="I6406" s="11">
        <v>2.2924347945205499</v>
      </c>
      <c r="J6406" s="11">
        <v>2.6199254794520552</v>
      </c>
      <c r="K6406" s="11">
        <v>2.9474161643835601</v>
      </c>
      <c r="L6406" s="11">
        <v>3.2744999999999997</v>
      </c>
    </row>
    <row r="6407" spans="1:12" ht="12.75">
      <c r="A6407" s="1">
        <f t="shared" si="168"/>
        <v>38895</v>
      </c>
      <c r="B6407" s="49" t="s">
        <v>4461</v>
      </c>
      <c r="C6407" s="11">
        <v>5.6108219178082203E-3</v>
      </c>
      <c r="D6407" s="11">
        <v>1.1221643835616441E-2</v>
      </c>
      <c r="E6407" s="11">
        <v>1.6832465753424602E-2</v>
      </c>
      <c r="F6407" s="11">
        <v>2.244328767123285E-2</v>
      </c>
      <c r="G6407" s="11">
        <v>2.8054109589041101E-2</v>
      </c>
      <c r="H6407" s="11">
        <v>3.3664931506849349E-2</v>
      </c>
      <c r="I6407" s="11">
        <v>3.9275753424657597E-2</v>
      </c>
      <c r="J6407" s="11">
        <v>4.48865753424657E-2</v>
      </c>
      <c r="K6407" s="11">
        <v>5.0497397260273955E-2</v>
      </c>
      <c r="L6407" s="11">
        <v>5.5499999999999994E-2</v>
      </c>
    </row>
    <row r="6408" spans="1:12" ht="12.75">
      <c r="A6408" s="1">
        <f t="shared" si="168"/>
        <v>38896</v>
      </c>
      <c r="B6408" s="49" t="s">
        <v>4462</v>
      </c>
      <c r="C6408" s="11">
        <v>4.7905890410958898E-2</v>
      </c>
      <c r="D6408" s="11">
        <v>9.5811780821917797E-2</v>
      </c>
      <c r="E6408" s="11">
        <v>0.14371767123287671</v>
      </c>
      <c r="F6408" s="11">
        <v>0.19162356164383498</v>
      </c>
      <c r="G6408" s="11">
        <v>0.23952945205479451</v>
      </c>
      <c r="H6408" s="11">
        <v>0.28743534246575403</v>
      </c>
      <c r="I6408" s="11">
        <v>0.33534123287671197</v>
      </c>
      <c r="J6408" s="11">
        <v>0.38324712328767152</v>
      </c>
      <c r="K6408" s="11">
        <v>0.43115301369862946</v>
      </c>
      <c r="L6408" s="11">
        <v>0.47850000000000004</v>
      </c>
    </row>
    <row r="6409" spans="1:12" ht="12.75">
      <c r="A6409" s="1">
        <f t="shared" si="168"/>
        <v>38897</v>
      </c>
      <c r="B6409" s="49" t="s">
        <v>4463</v>
      </c>
      <c r="C6409" s="11">
        <v>0.17194931506849348</v>
      </c>
      <c r="D6409" s="11">
        <v>0.34389863013698696</v>
      </c>
      <c r="E6409" s="11">
        <v>0.5158479452054805</v>
      </c>
      <c r="F6409" s="11">
        <v>0.68779726027397392</v>
      </c>
      <c r="G6409" s="11">
        <v>0.85974657534246757</v>
      </c>
      <c r="H6409" s="11">
        <v>1.031695890410961</v>
      </c>
      <c r="I6409" s="11">
        <v>1.2036452054794546</v>
      </c>
      <c r="J6409" s="11">
        <v>1.3755945205479478</v>
      </c>
      <c r="K6409" s="11">
        <v>1.5475438356164402</v>
      </c>
      <c r="L6409" s="11">
        <v>1.7189999999999999</v>
      </c>
    </row>
    <row r="6410" spans="1:12" ht="12.75">
      <c r="A6410" s="1">
        <f t="shared" si="168"/>
        <v>38898</v>
      </c>
      <c r="B6410" s="49" t="s">
        <v>4464</v>
      </c>
      <c r="C6410" s="11">
        <v>1.4994657534246572E-2</v>
      </c>
      <c r="D6410" s="11">
        <v>2.99893150684932E-2</v>
      </c>
      <c r="E6410" s="11">
        <v>4.4983972602739647E-2</v>
      </c>
      <c r="F6410" s="11">
        <v>5.9978630136986254E-2</v>
      </c>
      <c r="G6410" s="11">
        <v>7.4973287671232847E-2</v>
      </c>
      <c r="H6410" s="11">
        <v>8.996794520547946E-2</v>
      </c>
      <c r="I6410" s="11">
        <v>0.10496260273972605</v>
      </c>
      <c r="J6410" s="11">
        <v>0.11995726027397266</v>
      </c>
      <c r="K6410" s="11">
        <v>0.13495191780821911</v>
      </c>
      <c r="L6410" s="11">
        <v>0.15000000000000002</v>
      </c>
    </row>
    <row r="6411" spans="1:12" ht="12.75">
      <c r="A6411" s="1">
        <f t="shared" si="168"/>
        <v>38899</v>
      </c>
      <c r="B6411" s="49" t="s">
        <v>4465</v>
      </c>
      <c r="C6411" s="11">
        <v>3.5635890410958902E-2</v>
      </c>
      <c r="D6411" s="11">
        <v>7.1271780821917805E-2</v>
      </c>
      <c r="E6411" s="11">
        <v>0.1069076712328767</v>
      </c>
      <c r="F6411" s="11">
        <v>0.14254356164383561</v>
      </c>
      <c r="G6411" s="11">
        <v>0.17817945205479449</v>
      </c>
      <c r="H6411" s="11">
        <v>0.21381534246575401</v>
      </c>
      <c r="I6411" s="11">
        <v>0.249451232876712</v>
      </c>
      <c r="J6411" s="11">
        <v>0.2850871232876715</v>
      </c>
      <c r="K6411" s="11">
        <v>0.32072301369862954</v>
      </c>
      <c r="L6411" s="11">
        <v>0.35699999999999998</v>
      </c>
    </row>
    <row r="6412" spans="1:12" ht="12.75">
      <c r="A6412" s="1">
        <f t="shared" si="168"/>
        <v>38900</v>
      </c>
      <c r="B6412" s="49" t="s">
        <v>4466</v>
      </c>
      <c r="C6412" s="11">
        <v>1.1395479452054789E-2</v>
      </c>
      <c r="D6412" s="11">
        <v>2.2790958904109551E-2</v>
      </c>
      <c r="E6412" s="11">
        <v>3.4186438356164403E-2</v>
      </c>
      <c r="F6412" s="11">
        <v>4.5581917808219102E-2</v>
      </c>
      <c r="G6412" s="11">
        <v>5.6977397260273947E-2</v>
      </c>
      <c r="H6412" s="11">
        <v>6.8372876712328806E-2</v>
      </c>
      <c r="I6412" s="11">
        <v>7.9768356164383492E-2</v>
      </c>
      <c r="J6412" s="11">
        <v>9.1163835616438343E-2</v>
      </c>
      <c r="K6412" s="11">
        <v>0.10255931506849304</v>
      </c>
      <c r="L6412" s="11">
        <v>0.11399999999999999</v>
      </c>
    </row>
    <row r="6413" spans="1:12" ht="12.75">
      <c r="A6413" s="1">
        <f t="shared" si="168"/>
        <v>38901</v>
      </c>
      <c r="B6413" s="49" t="s">
        <v>4467</v>
      </c>
      <c r="C6413" s="11">
        <v>1.589136986301375E-2</v>
      </c>
      <c r="D6413" s="11">
        <v>3.1782739726027499E-2</v>
      </c>
      <c r="E6413" s="11">
        <v>4.7674109589041253E-2</v>
      </c>
      <c r="F6413" s="11">
        <v>6.3565479452054999E-2</v>
      </c>
      <c r="G6413" s="11">
        <v>7.9456849315068745E-2</v>
      </c>
      <c r="H6413" s="11">
        <v>9.5348219178082505E-2</v>
      </c>
      <c r="I6413" s="11">
        <v>0.11123958904109624</v>
      </c>
      <c r="J6413" s="11">
        <v>0.12713095890411</v>
      </c>
      <c r="K6413" s="11">
        <v>0.14302232876712376</v>
      </c>
      <c r="L6413" s="11">
        <v>0.159</v>
      </c>
    </row>
    <row r="6414" spans="1:12" ht="12.75">
      <c r="A6414" s="1">
        <f t="shared" si="168"/>
        <v>38902</v>
      </c>
      <c r="B6414" s="49" t="s">
        <v>4468</v>
      </c>
      <c r="C6414" s="11">
        <v>8.5393150684931543E-3</v>
      </c>
      <c r="D6414" s="11">
        <v>1.707863013698625E-2</v>
      </c>
      <c r="E6414" s="11">
        <v>2.5617945205479453E-2</v>
      </c>
      <c r="F6414" s="11">
        <v>3.4157260273972652E-2</v>
      </c>
      <c r="G6414" s="11">
        <v>4.2696575342465848E-2</v>
      </c>
      <c r="H6414" s="11">
        <v>5.1235890410958905E-2</v>
      </c>
      <c r="I6414" s="11">
        <v>5.9775205479452101E-2</v>
      </c>
      <c r="J6414" s="11">
        <v>6.8314520547945304E-2</v>
      </c>
      <c r="K6414" s="11">
        <v>7.6853835616438354E-2</v>
      </c>
      <c r="L6414" s="11">
        <v>8.5500000000000007E-2</v>
      </c>
    </row>
    <row r="6415" spans="1:12" ht="12.75">
      <c r="A6415" s="1">
        <f t="shared" si="168"/>
        <v>38903</v>
      </c>
      <c r="B6415" s="49" t="s">
        <v>4469</v>
      </c>
      <c r="C6415" s="11">
        <v>2.80158904109589E-2</v>
      </c>
      <c r="D6415" s="11">
        <v>5.6031780821917801E-2</v>
      </c>
      <c r="E6415" s="11">
        <v>8.4047671232876708E-2</v>
      </c>
      <c r="F6415" s="11">
        <v>0.1120635616438356</v>
      </c>
      <c r="G6415" s="11">
        <v>0.1400794520547945</v>
      </c>
      <c r="H6415" s="11">
        <v>0.168095342465754</v>
      </c>
      <c r="I6415" s="11">
        <v>0.196111232876712</v>
      </c>
      <c r="J6415" s="11">
        <v>0.22412712328767148</v>
      </c>
      <c r="K6415" s="11">
        <v>0.25214301369862951</v>
      </c>
      <c r="L6415" s="11">
        <v>0.28049999999999997</v>
      </c>
    </row>
    <row r="6416" spans="1:12" ht="12.75">
      <c r="A6416" s="1">
        <f t="shared" si="168"/>
        <v>38904</v>
      </c>
      <c r="B6416" s="49" t="s">
        <v>4470</v>
      </c>
      <c r="C6416" s="11">
        <v>8.8035616438356147E-3</v>
      </c>
      <c r="D6416" s="11">
        <v>1.7607123287671202E-2</v>
      </c>
      <c r="E6416" s="11">
        <v>2.6410684931506802E-2</v>
      </c>
      <c r="F6416" s="11">
        <v>3.5214246575342403E-2</v>
      </c>
      <c r="G6416" s="11">
        <v>4.4017808219178146E-2</v>
      </c>
      <c r="H6416" s="11">
        <v>5.2821369863013751E-2</v>
      </c>
      <c r="I6416" s="11">
        <v>6.1624931506849348E-2</v>
      </c>
      <c r="J6416" s="11">
        <v>7.0428493150684945E-2</v>
      </c>
      <c r="K6416" s="11">
        <v>7.9232054794520557E-2</v>
      </c>
      <c r="L6416" s="11">
        <v>8.8499999999999995E-2</v>
      </c>
    </row>
    <row r="6417" spans="1:12" ht="12.75">
      <c r="A6417" s="1">
        <f t="shared" si="168"/>
        <v>38905</v>
      </c>
      <c r="B6417" s="49" t="s">
        <v>4471</v>
      </c>
      <c r="C6417" s="11">
        <v>5.4824383561643847E-2</v>
      </c>
      <c r="D6417" s="11">
        <v>0.10964876712328769</v>
      </c>
      <c r="E6417" s="11">
        <v>0.16447315068493201</v>
      </c>
      <c r="F6417" s="11">
        <v>0.219297534246576</v>
      </c>
      <c r="G6417" s="11">
        <v>0.27412191780821998</v>
      </c>
      <c r="H6417" s="11">
        <v>0.32894630136986247</v>
      </c>
      <c r="I6417" s="11">
        <v>0.38377068493150651</v>
      </c>
      <c r="J6417" s="11">
        <v>0.43859506849315055</v>
      </c>
      <c r="K6417" s="11">
        <v>0.49341945205479454</v>
      </c>
      <c r="L6417" s="11">
        <v>0.54749999999999999</v>
      </c>
    </row>
    <row r="6418" spans="1:12" ht="12.75">
      <c r="A6418" s="1">
        <f t="shared" si="168"/>
        <v>38906</v>
      </c>
      <c r="B6418" s="49" t="s">
        <v>4472</v>
      </c>
      <c r="C6418" s="11">
        <v>9.6287671232876709E-2</v>
      </c>
      <c r="D6418" s="11">
        <v>0.19257534246575397</v>
      </c>
      <c r="E6418" s="11">
        <v>0.28886301369862949</v>
      </c>
      <c r="F6418" s="11">
        <v>0.3851506849315065</v>
      </c>
      <c r="G6418" s="11">
        <v>0.48143835616438346</v>
      </c>
      <c r="H6418" s="11">
        <v>0.57772602739726053</v>
      </c>
      <c r="I6418" s="11">
        <v>0.67401369863013749</v>
      </c>
      <c r="J6418" s="11">
        <v>0.77030136986301301</v>
      </c>
      <c r="K6418" s="11">
        <v>0.86658904109588997</v>
      </c>
      <c r="L6418" s="11">
        <v>0.96300000000000008</v>
      </c>
    </row>
    <row r="6419" spans="1:12" ht="12.75">
      <c r="A6419" s="1">
        <f t="shared" si="168"/>
        <v>38907</v>
      </c>
      <c r="B6419" s="49" t="s">
        <v>4473</v>
      </c>
      <c r="C6419" s="11">
        <v>2.6891095890411002E-2</v>
      </c>
      <c r="D6419" s="11">
        <v>5.3782191780822004E-2</v>
      </c>
      <c r="E6419" s="11">
        <v>8.0673287671232996E-2</v>
      </c>
      <c r="F6419" s="11">
        <v>0.10756438356164401</v>
      </c>
      <c r="G6419" s="11">
        <v>0.13445547945205499</v>
      </c>
      <c r="H6419" s="11">
        <v>0.16134657534246599</v>
      </c>
      <c r="I6419" s="11">
        <v>0.18823767123287699</v>
      </c>
      <c r="J6419" s="11">
        <v>0.21512876712328802</v>
      </c>
      <c r="K6419" s="11">
        <v>0.24201986301369899</v>
      </c>
      <c r="L6419" s="11">
        <v>0.26849999999999996</v>
      </c>
    </row>
    <row r="6420" spans="1:12" ht="12.75">
      <c r="A6420" s="1">
        <f t="shared" si="168"/>
        <v>38908</v>
      </c>
      <c r="B6420" s="49" t="s">
        <v>4474</v>
      </c>
      <c r="C6420" s="11">
        <v>1.1322739726027395E-2</v>
      </c>
      <c r="D6420" s="11">
        <v>2.2645479452054848E-2</v>
      </c>
      <c r="E6420" s="11">
        <v>3.3968219178082196E-2</v>
      </c>
      <c r="F6420" s="11">
        <v>4.529095890410955E-2</v>
      </c>
      <c r="G6420" s="11">
        <v>5.6613698630136905E-2</v>
      </c>
      <c r="H6420" s="11">
        <v>6.7936438356164391E-2</v>
      </c>
      <c r="I6420" s="11">
        <v>7.9259178082191739E-2</v>
      </c>
      <c r="J6420" s="11">
        <v>9.0581917808219101E-2</v>
      </c>
      <c r="K6420" s="11">
        <v>0.1019046575342466</v>
      </c>
      <c r="L6420" s="11">
        <v>0.11249999999999999</v>
      </c>
    </row>
    <row r="6421" spans="1:12" ht="12.75">
      <c r="A6421" s="1">
        <f t="shared" si="168"/>
        <v>38909</v>
      </c>
      <c r="B6421" s="49" t="s">
        <v>4475</v>
      </c>
      <c r="C6421" s="11">
        <v>8.7863013698630098E-3</v>
      </c>
      <c r="D6421" s="11">
        <v>1.7572602739726051E-2</v>
      </c>
      <c r="E6421" s="11">
        <v>2.6358904109589E-2</v>
      </c>
      <c r="F6421" s="11">
        <v>3.5145205479452102E-2</v>
      </c>
      <c r="G6421" s="11">
        <v>4.3931506849315044E-2</v>
      </c>
      <c r="H6421" s="11">
        <v>5.2717808219178E-2</v>
      </c>
      <c r="I6421" s="11">
        <v>6.1504109589041102E-2</v>
      </c>
      <c r="J6421" s="11">
        <v>7.0290410958904051E-2</v>
      </c>
      <c r="K6421" s="11">
        <v>7.9076712328767146E-2</v>
      </c>
      <c r="L6421" s="11">
        <v>8.8499999999999995E-2</v>
      </c>
    </row>
    <row r="6422" spans="1:12" ht="12.75">
      <c r="A6422" s="1">
        <f t="shared" si="168"/>
        <v>38910</v>
      </c>
      <c r="B6422" s="49" t="s">
        <v>3035</v>
      </c>
      <c r="C6422" s="11">
        <v>8.3582054794520549E-2</v>
      </c>
      <c r="D6422" s="11">
        <v>0.16716410958904049</v>
      </c>
      <c r="E6422" s="11">
        <v>0.25074616438356145</v>
      </c>
      <c r="F6422" s="11">
        <v>0.33432821917808253</v>
      </c>
      <c r="G6422" s="11">
        <v>0.4179102739726035</v>
      </c>
      <c r="H6422" s="11">
        <v>0.50149232876712291</v>
      </c>
      <c r="I6422" s="11">
        <v>0.58507438356164398</v>
      </c>
      <c r="J6422" s="11">
        <v>0.66865643835616506</v>
      </c>
      <c r="K6422" s="11">
        <v>0.75223849315068447</v>
      </c>
      <c r="L6422" s="11">
        <v>0.83550000000000013</v>
      </c>
    </row>
    <row r="6423" spans="1:12" ht="12.75">
      <c r="A6423" s="1">
        <f t="shared" si="168"/>
        <v>38911</v>
      </c>
      <c r="B6423" s="49" t="s">
        <v>4476</v>
      </c>
      <c r="C6423" s="11">
        <v>6.7573972602739656E-3</v>
      </c>
      <c r="D6423" s="11">
        <v>1.3514794520547931E-2</v>
      </c>
      <c r="E6423" s="11">
        <v>2.027219178082185E-2</v>
      </c>
      <c r="F6423" s="11">
        <v>2.70295890410958E-2</v>
      </c>
      <c r="G6423" s="11">
        <v>3.3786986301369899E-2</v>
      </c>
      <c r="H6423" s="11">
        <v>4.0544383561643853E-2</v>
      </c>
      <c r="I6423" s="11">
        <v>4.7301780821917799E-2</v>
      </c>
      <c r="J6423" s="11">
        <v>5.4059178082191753E-2</v>
      </c>
      <c r="K6423" s="11">
        <v>6.0816575342465692E-2</v>
      </c>
      <c r="L6423" s="11">
        <v>6.7500000000000004E-2</v>
      </c>
    </row>
    <row r="6424" spans="1:12" ht="12.75">
      <c r="A6424" s="1">
        <f t="shared" si="168"/>
        <v>38912</v>
      </c>
      <c r="B6424" s="49" t="s">
        <v>4477</v>
      </c>
      <c r="C6424" s="11">
        <v>0.12640767123287672</v>
      </c>
      <c r="D6424" s="11">
        <v>0.25281534246575399</v>
      </c>
      <c r="E6424" s="11">
        <v>0.37922301369862949</v>
      </c>
      <c r="F6424" s="11">
        <v>0.50563068493150642</v>
      </c>
      <c r="G6424" s="11">
        <v>0.63203835616438342</v>
      </c>
      <c r="H6424" s="11">
        <v>0.75844602739726041</v>
      </c>
      <c r="I6424" s="11">
        <v>0.88485369863013741</v>
      </c>
      <c r="J6424" s="11">
        <v>1.0112613698630128</v>
      </c>
      <c r="K6424" s="11">
        <v>1.1376690410958901</v>
      </c>
      <c r="L6424" s="11">
        <v>1.2645</v>
      </c>
    </row>
    <row r="6425" spans="1:12" ht="12.75">
      <c r="A6425" s="1">
        <f t="shared" si="168"/>
        <v>38913</v>
      </c>
      <c r="B6425" s="49" t="s">
        <v>4478</v>
      </c>
      <c r="C6425" s="11">
        <v>4.0068493150684947E-2</v>
      </c>
      <c r="D6425" s="11">
        <v>8.0136986301369895E-2</v>
      </c>
      <c r="E6425" s="11">
        <v>0.12020547945205484</v>
      </c>
      <c r="F6425" s="11">
        <v>0.16027397260273951</v>
      </c>
      <c r="G6425" s="11">
        <v>0.20034246575342551</v>
      </c>
      <c r="H6425" s="11">
        <v>0.24041095890411002</v>
      </c>
      <c r="I6425" s="11">
        <v>0.28047945205479452</v>
      </c>
      <c r="J6425" s="11">
        <v>0.32054794520547902</v>
      </c>
      <c r="K6425" s="11">
        <v>0.36061643835616497</v>
      </c>
      <c r="L6425" s="11">
        <v>0.40050000000000002</v>
      </c>
    </row>
    <row r="6426" spans="1:12" ht="12.75">
      <c r="A6426" s="1">
        <f t="shared" si="168"/>
        <v>38914</v>
      </c>
      <c r="B6426" s="49" t="s">
        <v>4479</v>
      </c>
      <c r="C6426" s="11">
        <v>2.7665753424657599E-2</v>
      </c>
      <c r="D6426" s="11">
        <v>5.5331506849315197E-2</v>
      </c>
      <c r="E6426" s="11">
        <v>8.2997260273972792E-2</v>
      </c>
      <c r="F6426" s="11">
        <v>0.11066301369863039</v>
      </c>
      <c r="G6426" s="11">
        <v>0.13832876712328801</v>
      </c>
      <c r="H6426" s="11">
        <v>0.165994520547945</v>
      </c>
      <c r="I6426" s="11">
        <v>0.19366027397260349</v>
      </c>
      <c r="J6426" s="11">
        <v>0.22132602739726048</v>
      </c>
      <c r="K6426" s="11">
        <v>0.248991780821919</v>
      </c>
      <c r="L6426" s="11">
        <v>0.27600000000000002</v>
      </c>
    </row>
    <row r="6427" spans="1:12" ht="12.75">
      <c r="A6427" s="1">
        <f t="shared" si="168"/>
        <v>38915</v>
      </c>
      <c r="B6427" s="49" t="s">
        <v>4480</v>
      </c>
      <c r="C6427" s="11">
        <v>1.6962328767123301E-2</v>
      </c>
      <c r="D6427" s="11">
        <v>3.3924657534246602E-2</v>
      </c>
      <c r="E6427" s="11">
        <v>5.0886986301369903E-2</v>
      </c>
      <c r="F6427" s="11">
        <v>6.7849315068493204E-2</v>
      </c>
      <c r="G6427" s="11">
        <v>8.4811643835616499E-2</v>
      </c>
      <c r="H6427" s="11">
        <v>0.10177397260273981</v>
      </c>
      <c r="I6427" s="11">
        <v>0.1187363013698631</v>
      </c>
      <c r="J6427" s="11">
        <v>0.13569863013698641</v>
      </c>
      <c r="K6427" s="11">
        <v>0.15266095890410999</v>
      </c>
      <c r="L6427" s="11">
        <v>0.16950000000000001</v>
      </c>
    </row>
    <row r="6428" spans="1:12" ht="38.25">
      <c r="A6428" s="1">
        <f t="shared" si="168"/>
        <v>38916</v>
      </c>
      <c r="B6428" s="49" t="s">
        <v>4481</v>
      </c>
      <c r="C6428" s="11">
        <v>7.4648219178082204E-2</v>
      </c>
      <c r="D6428" s="11">
        <v>0.14929643835616441</v>
      </c>
      <c r="E6428" s="11">
        <v>0.22394465753424597</v>
      </c>
      <c r="F6428" s="11">
        <v>0.29859287671232848</v>
      </c>
      <c r="G6428" s="11">
        <v>0.37324109589041099</v>
      </c>
      <c r="H6428" s="11">
        <v>0.4478893150684935</v>
      </c>
      <c r="I6428" s="11">
        <v>0.52253753424657601</v>
      </c>
      <c r="J6428" s="11">
        <v>0.59718575342465696</v>
      </c>
      <c r="K6428" s="11">
        <v>0.67183397260273947</v>
      </c>
      <c r="L6428" s="11">
        <v>0.747</v>
      </c>
    </row>
    <row r="6429" spans="1:12" ht="12.75">
      <c r="A6429" s="1">
        <f t="shared" si="168"/>
        <v>38917</v>
      </c>
      <c r="B6429" s="49" t="s">
        <v>4482</v>
      </c>
      <c r="C6429" s="11">
        <v>1.1787123287671229E-2</v>
      </c>
      <c r="D6429" s="11">
        <v>2.3574246575342399E-2</v>
      </c>
      <c r="E6429" s="11">
        <v>3.5361369863013747E-2</v>
      </c>
      <c r="F6429" s="11">
        <v>4.714849315068495E-2</v>
      </c>
      <c r="G6429" s="11">
        <v>5.8935616438356153E-2</v>
      </c>
      <c r="H6429" s="11">
        <v>7.0722739726027356E-2</v>
      </c>
      <c r="I6429" s="11">
        <v>8.2509863013698545E-2</v>
      </c>
      <c r="J6429" s="11">
        <v>9.4296986301369901E-2</v>
      </c>
      <c r="K6429" s="11">
        <v>0.1060841095890411</v>
      </c>
      <c r="L6429" s="11">
        <v>0.11849999999999999</v>
      </c>
    </row>
    <row r="6430" spans="1:12" ht="12.75">
      <c r="A6430" s="1">
        <f t="shared" si="168"/>
        <v>38918</v>
      </c>
      <c r="B6430" s="49" t="s">
        <v>4483</v>
      </c>
      <c r="C6430" s="11">
        <v>2.02734246575343E-2</v>
      </c>
      <c r="D6430" s="11">
        <v>4.0546849315068599E-2</v>
      </c>
      <c r="E6430" s="11">
        <v>6.0820273972602895E-2</v>
      </c>
      <c r="F6430" s="11">
        <v>8.1093698630137198E-2</v>
      </c>
      <c r="G6430" s="11">
        <v>0.1013671232876715</v>
      </c>
      <c r="H6430" s="11">
        <v>0.12164054794520579</v>
      </c>
      <c r="I6430" s="11">
        <v>0.14191397260274011</v>
      </c>
      <c r="J6430" s="11">
        <v>0.16218739726027501</v>
      </c>
      <c r="K6430" s="11">
        <v>0.18246082191780899</v>
      </c>
      <c r="L6430" s="11">
        <v>0.20250000000000001</v>
      </c>
    </row>
    <row r="6431" spans="1:12" ht="12.75">
      <c r="A6431" s="1">
        <f t="shared" si="168"/>
        <v>38919</v>
      </c>
      <c r="B6431" s="49" t="s">
        <v>4484</v>
      </c>
      <c r="C6431" s="11">
        <v>0.1062871232876712</v>
      </c>
      <c r="D6431" s="11">
        <v>0.21257424657534299</v>
      </c>
      <c r="E6431" s="11">
        <v>0.318861369863013</v>
      </c>
      <c r="F6431" s="11">
        <v>0.42514849315068448</v>
      </c>
      <c r="G6431" s="11">
        <v>0.53143561643835602</v>
      </c>
      <c r="H6431" s="11">
        <v>0.63772273972602744</v>
      </c>
      <c r="I6431" s="11">
        <v>0.74400986301369898</v>
      </c>
      <c r="J6431" s="11">
        <v>0.85029698630136896</v>
      </c>
      <c r="K6431" s="11">
        <v>0.9565841095890405</v>
      </c>
      <c r="L6431" s="11">
        <v>1.0634999999999999</v>
      </c>
    </row>
    <row r="6432" spans="1:12" ht="12.75">
      <c r="A6432" s="1">
        <f t="shared" si="168"/>
        <v>38920</v>
      </c>
      <c r="B6432" s="49" t="s">
        <v>4485</v>
      </c>
      <c r="C6432" s="11">
        <v>4.1157534246575398E-3</v>
      </c>
      <c r="D6432" s="11">
        <v>8.2315068493150796E-3</v>
      </c>
      <c r="E6432" s="11">
        <v>1.2347260273972619E-2</v>
      </c>
      <c r="F6432" s="11">
        <v>1.64630136986301E-2</v>
      </c>
      <c r="G6432" s="11">
        <v>2.0578767123287701E-2</v>
      </c>
      <c r="H6432" s="11">
        <v>2.4694520547945301E-2</v>
      </c>
      <c r="I6432" s="11">
        <v>2.8810273972602753E-2</v>
      </c>
      <c r="J6432" s="11">
        <v>3.2926027397260353E-2</v>
      </c>
      <c r="K6432" s="11">
        <v>3.7041780821917801E-2</v>
      </c>
      <c r="L6432" s="11">
        <v>4.0500000000000001E-2</v>
      </c>
    </row>
    <row r="6433" spans="1:12" ht="12.75">
      <c r="A6433" s="1">
        <f t="shared" si="168"/>
        <v>38921</v>
      </c>
      <c r="B6433" s="49" t="s">
        <v>4486</v>
      </c>
      <c r="C6433" s="11">
        <v>2.017561643835615E-2</v>
      </c>
      <c r="D6433" s="11">
        <v>4.0351232876712301E-2</v>
      </c>
      <c r="E6433" s="11">
        <v>6.0526849315068451E-2</v>
      </c>
      <c r="F6433" s="11">
        <v>8.0702465753424601E-2</v>
      </c>
      <c r="G6433" s="11">
        <v>0.10087808219178074</v>
      </c>
      <c r="H6433" s="11">
        <v>0.1210536986301369</v>
      </c>
      <c r="I6433" s="11">
        <v>0.14122931506849307</v>
      </c>
      <c r="J6433" s="11">
        <v>0.16140493150684951</v>
      </c>
      <c r="K6433" s="11">
        <v>0.18158054794520551</v>
      </c>
      <c r="L6433" s="11">
        <v>0.20250000000000001</v>
      </c>
    </row>
    <row r="6434" spans="1:12" ht="12.75">
      <c r="A6434" s="1">
        <f t="shared" si="168"/>
        <v>38922</v>
      </c>
      <c r="B6434" s="49" t="s">
        <v>4487</v>
      </c>
      <c r="C6434" s="11">
        <v>5.7756164383561646E-3</v>
      </c>
      <c r="D6434" s="11">
        <v>1.1551232876712329E-2</v>
      </c>
      <c r="E6434" s="11">
        <v>1.7326849315068449E-2</v>
      </c>
      <c r="F6434" s="11">
        <v>2.31024657534246E-2</v>
      </c>
      <c r="G6434" s="11">
        <v>2.88780821917809E-2</v>
      </c>
      <c r="H6434" s="11">
        <v>3.465369863013705E-2</v>
      </c>
      <c r="I6434" s="11">
        <v>4.0429315068493205E-2</v>
      </c>
      <c r="J6434" s="11">
        <v>4.6204931506849352E-2</v>
      </c>
      <c r="K6434" s="11">
        <v>5.1980547945205499E-2</v>
      </c>
      <c r="L6434" s="11">
        <v>5.8499999999999996E-2</v>
      </c>
    </row>
    <row r="6435" spans="1:12" ht="12.75">
      <c r="A6435" s="1">
        <f t="shared" si="168"/>
        <v>38923</v>
      </c>
      <c r="B6435" s="49" t="s">
        <v>4488</v>
      </c>
      <c r="C6435" s="11">
        <v>3.5596027397260199E-2</v>
      </c>
      <c r="D6435" s="11">
        <v>7.1192054794520399E-2</v>
      </c>
      <c r="E6435" s="11">
        <v>0.1067880821917806</v>
      </c>
      <c r="F6435" s="11">
        <v>0.1423841095890408</v>
      </c>
      <c r="G6435" s="11">
        <v>0.177980136986301</v>
      </c>
      <c r="H6435" s="11">
        <v>0.21357616438356147</v>
      </c>
      <c r="I6435" s="11">
        <v>0.24917219178082201</v>
      </c>
      <c r="J6435" s="11">
        <v>0.28476821917808098</v>
      </c>
      <c r="K6435" s="11">
        <v>0.32036424657534152</v>
      </c>
      <c r="L6435" s="11">
        <v>0.35549999999999998</v>
      </c>
    </row>
    <row r="6436" spans="1:12" ht="12.75">
      <c r="A6436" s="1">
        <f t="shared" si="168"/>
        <v>38924</v>
      </c>
      <c r="B6436" s="49" t="s">
        <v>4489</v>
      </c>
      <c r="C6436" s="11">
        <v>0.31307136986301448</v>
      </c>
      <c r="D6436" s="11">
        <v>0.62614273972602896</v>
      </c>
      <c r="E6436" s="11">
        <v>0.93921410958904339</v>
      </c>
      <c r="F6436" s="11">
        <v>1.2522854794520579</v>
      </c>
      <c r="G6436" s="11">
        <v>1.5653568493150649</v>
      </c>
      <c r="H6436" s="11">
        <v>1.8784282191780899</v>
      </c>
      <c r="I6436" s="11">
        <v>2.1914995890410998</v>
      </c>
      <c r="J6436" s="11">
        <v>2.5045709589041101</v>
      </c>
      <c r="K6436" s="11">
        <v>2.8176423287671351</v>
      </c>
      <c r="L6436" s="11">
        <v>3.1305000000000005</v>
      </c>
    </row>
    <row r="6437" spans="1:12" ht="38.25">
      <c r="A6437" s="1">
        <f t="shared" si="168"/>
        <v>38925</v>
      </c>
      <c r="B6437" s="49" t="s">
        <v>4490</v>
      </c>
      <c r="C6437" s="11">
        <v>2.28246575342466E-2</v>
      </c>
      <c r="D6437" s="11">
        <v>4.56493150684932E-2</v>
      </c>
      <c r="E6437" s="11">
        <v>6.8473972602739797E-2</v>
      </c>
      <c r="F6437" s="11">
        <v>9.12986301369864E-2</v>
      </c>
      <c r="G6437" s="11">
        <v>0.114123287671233</v>
      </c>
      <c r="H6437" s="11">
        <v>0.13694794520547959</v>
      </c>
      <c r="I6437" s="11">
        <v>0.15977260273972649</v>
      </c>
      <c r="J6437" s="11">
        <v>0.18259726027397249</v>
      </c>
      <c r="K6437" s="11">
        <v>0.20542191780822</v>
      </c>
      <c r="L6437" s="11">
        <v>0.22799999999999998</v>
      </c>
    </row>
    <row r="6438" spans="1:12" ht="12.75">
      <c r="A6438" s="1">
        <f t="shared" si="168"/>
        <v>38926</v>
      </c>
      <c r="B6438" s="49" t="s">
        <v>4491</v>
      </c>
      <c r="C6438" s="11">
        <v>1.5505479452054851E-2</v>
      </c>
      <c r="D6438" s="11">
        <v>3.1010958904109702E-2</v>
      </c>
      <c r="E6438" s="11">
        <v>4.6516438356164549E-2</v>
      </c>
      <c r="F6438" s="11">
        <v>6.2021917808219404E-2</v>
      </c>
      <c r="G6438" s="11">
        <v>7.7527397260274258E-2</v>
      </c>
      <c r="H6438" s="11">
        <v>9.3032876712329099E-2</v>
      </c>
      <c r="I6438" s="11">
        <v>0.10853835616438395</v>
      </c>
      <c r="J6438" s="11">
        <v>0.12404383561643881</v>
      </c>
      <c r="K6438" s="11">
        <v>0.13954931506849366</v>
      </c>
      <c r="L6438" s="11">
        <v>0.1545</v>
      </c>
    </row>
    <row r="6439" spans="1:12" ht="25.5">
      <c r="A6439" s="1">
        <f t="shared" si="168"/>
        <v>38927</v>
      </c>
      <c r="B6439" s="49" t="s">
        <v>4492</v>
      </c>
      <c r="C6439" s="11">
        <v>3.7580136986301298E-2</v>
      </c>
      <c r="D6439" s="11">
        <v>7.5160273972602595E-2</v>
      </c>
      <c r="E6439" s="11">
        <v>0.11274041095890389</v>
      </c>
      <c r="F6439" s="11">
        <v>0.1503205479452055</v>
      </c>
      <c r="G6439" s="11">
        <v>0.18790068493150652</v>
      </c>
      <c r="H6439" s="11">
        <v>0.22548082191780749</v>
      </c>
      <c r="I6439" s="11">
        <v>0.26306095890410847</v>
      </c>
      <c r="J6439" s="11">
        <v>0.30064109589041099</v>
      </c>
      <c r="K6439" s="11">
        <v>0.33822123287671202</v>
      </c>
      <c r="L6439" s="11">
        <v>0.3765</v>
      </c>
    </row>
    <row r="6440" spans="1:12" ht="12.75">
      <c r="A6440" s="1">
        <f t="shared" si="168"/>
        <v>38928</v>
      </c>
      <c r="B6440" s="49" t="s">
        <v>4493</v>
      </c>
      <c r="C6440" s="11">
        <v>0.199629863013699</v>
      </c>
      <c r="D6440" s="11">
        <v>0.39925972602739801</v>
      </c>
      <c r="E6440" s="11">
        <v>0.59888958904109701</v>
      </c>
      <c r="F6440" s="11">
        <v>0.79851945205479602</v>
      </c>
      <c r="G6440" s="11">
        <v>0.99814931506849502</v>
      </c>
      <c r="H6440" s="11">
        <v>1.197779178082194</v>
      </c>
      <c r="I6440" s="11">
        <v>1.397409041095893</v>
      </c>
      <c r="J6440" s="11">
        <v>1.5970389041095951</v>
      </c>
      <c r="K6440" s="11">
        <v>1.796668767123285</v>
      </c>
      <c r="L6440" s="11">
        <v>1.9964999999999999</v>
      </c>
    </row>
    <row r="6441" spans="1:12" ht="12.75">
      <c r="A6441" s="1">
        <f t="shared" si="168"/>
        <v>38929</v>
      </c>
      <c r="B6441" s="49" t="s">
        <v>4494</v>
      </c>
      <c r="C6441" s="11">
        <v>4.3427671232876705E-2</v>
      </c>
      <c r="D6441" s="11">
        <v>8.685534246575341E-2</v>
      </c>
      <c r="E6441" s="11">
        <v>0.1302830136986301</v>
      </c>
      <c r="F6441" s="11">
        <v>0.17371068493150649</v>
      </c>
      <c r="G6441" s="11">
        <v>0.21713835616438348</v>
      </c>
      <c r="H6441" s="11">
        <v>0.26056602739726048</v>
      </c>
      <c r="I6441" s="11">
        <v>0.30399369863013748</v>
      </c>
      <c r="J6441" s="11">
        <v>0.34742136986301297</v>
      </c>
      <c r="K6441" s="11">
        <v>0.39084904109588997</v>
      </c>
      <c r="L6441" s="11">
        <v>0.43499999999999994</v>
      </c>
    </row>
    <row r="6442" spans="1:12" ht="38.25">
      <c r="A6442" s="1">
        <f t="shared" si="168"/>
        <v>38930</v>
      </c>
      <c r="B6442" s="49" t="s">
        <v>4495</v>
      </c>
      <c r="C6442" s="11">
        <v>1.6276438356164401E-2</v>
      </c>
      <c r="D6442" s="11">
        <v>3.2552876712328802E-2</v>
      </c>
      <c r="E6442" s="11">
        <v>4.8829315068493202E-2</v>
      </c>
      <c r="F6442" s="11">
        <v>6.5105753424657603E-2</v>
      </c>
      <c r="G6442" s="11">
        <v>8.1382191780822011E-2</v>
      </c>
      <c r="H6442" s="11">
        <v>9.7658630136986405E-2</v>
      </c>
      <c r="I6442" s="11">
        <v>0.1139350684931508</v>
      </c>
      <c r="J6442" s="11">
        <v>0.13021150684931521</v>
      </c>
      <c r="K6442" s="11">
        <v>0.14648794520547961</v>
      </c>
      <c r="L6442" s="11">
        <v>0.16350000000000001</v>
      </c>
    </row>
    <row r="6443" spans="1:12" ht="12.75">
      <c r="A6443" s="1">
        <f t="shared" si="168"/>
        <v>38931</v>
      </c>
      <c r="B6443" s="49" t="s">
        <v>4496</v>
      </c>
      <c r="C6443" s="11">
        <v>0.11355616438356164</v>
      </c>
      <c r="D6443" s="11">
        <v>0.22711232876712301</v>
      </c>
      <c r="E6443" s="11">
        <v>0.34066849315068448</v>
      </c>
      <c r="F6443" s="11">
        <v>0.45422465753424601</v>
      </c>
      <c r="G6443" s="11">
        <v>0.56778082191780899</v>
      </c>
      <c r="H6443" s="11">
        <v>0.68133698630137052</v>
      </c>
      <c r="I6443" s="11">
        <v>0.79489315068493194</v>
      </c>
      <c r="J6443" s="11">
        <v>0.90844931506849358</v>
      </c>
      <c r="K6443" s="11">
        <v>1.022005479452055</v>
      </c>
      <c r="L6443" s="11">
        <v>1.1355</v>
      </c>
    </row>
    <row r="6444" spans="1:12" ht="25.5">
      <c r="A6444" s="1">
        <f t="shared" si="168"/>
        <v>38932</v>
      </c>
      <c r="B6444" s="49" t="s">
        <v>4497</v>
      </c>
      <c r="C6444" s="11">
        <v>4.0529999999999997E-2</v>
      </c>
      <c r="D6444" s="11">
        <v>8.1059999999999993E-2</v>
      </c>
      <c r="E6444" s="11">
        <v>0.12158999999999999</v>
      </c>
      <c r="F6444" s="11">
        <v>0.16211999999999999</v>
      </c>
      <c r="G6444" s="11">
        <v>0.20265</v>
      </c>
      <c r="H6444" s="11">
        <v>0.24317999999999998</v>
      </c>
      <c r="I6444" s="11">
        <v>0.28371000000000002</v>
      </c>
      <c r="J6444" s="11">
        <v>0.32423999999999997</v>
      </c>
      <c r="K6444" s="11">
        <v>0.36477000000000004</v>
      </c>
      <c r="L6444" s="11">
        <v>0.40500000000000003</v>
      </c>
    </row>
    <row r="6445" spans="1:12" ht="12.75">
      <c r="A6445" s="1">
        <f t="shared" si="168"/>
        <v>38933</v>
      </c>
      <c r="B6445" s="49" t="s">
        <v>4498</v>
      </c>
      <c r="C6445" s="11">
        <v>2.2052465753424601E-2</v>
      </c>
      <c r="D6445" s="11">
        <v>4.4104931506849201E-2</v>
      </c>
      <c r="E6445" s="11">
        <v>6.6157397260273809E-2</v>
      </c>
      <c r="F6445" s="11">
        <v>8.8209863013698403E-2</v>
      </c>
      <c r="G6445" s="11">
        <v>0.110262328767123</v>
      </c>
      <c r="H6445" s="11">
        <v>0.13231479452054762</v>
      </c>
      <c r="I6445" s="11">
        <v>0.15436726027397249</v>
      </c>
      <c r="J6445" s="11">
        <v>0.1764197260273965</v>
      </c>
      <c r="K6445" s="11">
        <v>0.19847219178082201</v>
      </c>
      <c r="L6445" s="11">
        <v>0.22049999999999997</v>
      </c>
    </row>
    <row r="6446" spans="1:12" ht="12.75">
      <c r="A6446" s="1">
        <f t="shared" si="168"/>
        <v>38934</v>
      </c>
      <c r="B6446" s="49" t="s">
        <v>4499</v>
      </c>
      <c r="C6446" s="11">
        <v>1.2542465753424662E-2</v>
      </c>
      <c r="D6446" s="11">
        <v>2.5084931506849348E-2</v>
      </c>
      <c r="E6446" s="11">
        <v>3.7627397260273948E-2</v>
      </c>
      <c r="F6446" s="11">
        <v>5.0169863013698697E-2</v>
      </c>
      <c r="G6446" s="11">
        <v>6.2712328767123307E-2</v>
      </c>
      <c r="H6446" s="11">
        <v>7.5254794520548049E-2</v>
      </c>
      <c r="I6446" s="11">
        <v>8.7797260273972652E-2</v>
      </c>
      <c r="J6446" s="11">
        <v>0.10033972602739724</v>
      </c>
      <c r="K6446" s="11">
        <v>0.11288219178082198</v>
      </c>
      <c r="L6446" s="11">
        <v>0.126</v>
      </c>
    </row>
    <row r="6447" spans="1:12" ht="38.25">
      <c r="A6447" s="1">
        <f t="shared" si="168"/>
        <v>38935</v>
      </c>
      <c r="B6447" s="49" t="s">
        <v>4500</v>
      </c>
      <c r="C6447" s="11">
        <v>1.1097123287671229E-2</v>
      </c>
      <c r="D6447" s="11">
        <v>2.21942465753424E-2</v>
      </c>
      <c r="E6447" s="11">
        <v>3.3291369863013752E-2</v>
      </c>
      <c r="F6447" s="11">
        <v>4.4388493150684952E-2</v>
      </c>
      <c r="G6447" s="11">
        <v>5.5485616438356158E-2</v>
      </c>
      <c r="H6447" s="11">
        <v>6.6582739726027351E-2</v>
      </c>
      <c r="I6447" s="11">
        <v>7.7679863013698558E-2</v>
      </c>
      <c r="J6447" s="11">
        <v>8.8776986301369903E-2</v>
      </c>
      <c r="K6447" s="11">
        <v>9.987410958904111E-2</v>
      </c>
      <c r="L6447" s="11">
        <v>0.11099999999999999</v>
      </c>
    </row>
    <row r="6448" spans="1:12" ht="25.5">
      <c r="A6448" s="1">
        <f t="shared" si="168"/>
        <v>38936</v>
      </c>
      <c r="B6448" s="49" t="s">
        <v>4501</v>
      </c>
      <c r="C6448" s="11">
        <v>7.1999999999999998E-3</v>
      </c>
      <c r="D6448" s="11">
        <v>1.44E-2</v>
      </c>
      <c r="E6448" s="11">
        <v>2.1600000000000001E-2</v>
      </c>
      <c r="F6448" s="11">
        <v>2.8799999999999999E-2</v>
      </c>
      <c r="G6448" s="11">
        <v>3.6000000000000004E-2</v>
      </c>
      <c r="H6448" s="11">
        <v>4.3200000000000002E-2</v>
      </c>
      <c r="I6448" s="11">
        <v>5.04E-2</v>
      </c>
      <c r="J6448" s="11">
        <v>5.7599999999999998E-2</v>
      </c>
      <c r="K6448" s="11">
        <v>6.4799999999999996E-2</v>
      </c>
      <c r="L6448" s="11">
        <v>7.2000000000000008E-2</v>
      </c>
    </row>
    <row r="6449" spans="1:12" ht="12.75">
      <c r="A6449" s="1">
        <f t="shared" si="168"/>
        <v>38937</v>
      </c>
      <c r="B6449" s="49" t="s">
        <v>4502</v>
      </c>
      <c r="C6449" s="11">
        <v>3.4372500000000002E-3</v>
      </c>
      <c r="D6449" s="11">
        <v>6.8745000000000004E-3</v>
      </c>
      <c r="E6449" s="11">
        <v>1.0311750000000001E-2</v>
      </c>
      <c r="F6449" s="11">
        <v>1.3749000000000001E-2</v>
      </c>
      <c r="G6449" s="11">
        <v>1.718625E-2</v>
      </c>
      <c r="H6449" s="11">
        <v>2.0623500000000003E-2</v>
      </c>
      <c r="I6449" s="11">
        <v>2.4060749999999999E-2</v>
      </c>
      <c r="J6449" s="11">
        <v>2.7498000000000002E-2</v>
      </c>
      <c r="K6449" s="11">
        <v>3.0935249999999997E-2</v>
      </c>
      <c r="L6449" s="11">
        <v>3.4500000000000003E-2</v>
      </c>
    </row>
    <row r="6450" spans="1:12" ht="12.75">
      <c r="A6450" s="1">
        <f t="shared" si="168"/>
        <v>38938</v>
      </c>
      <c r="B6450" s="49" t="s">
        <v>4382</v>
      </c>
      <c r="C6450" s="11">
        <v>1.0063972602739725E-2</v>
      </c>
      <c r="D6450" s="11">
        <v>2.0127945205479451E-2</v>
      </c>
      <c r="E6450" s="11">
        <v>3.0191917808219247E-2</v>
      </c>
      <c r="F6450" s="11">
        <v>4.0255890410958901E-2</v>
      </c>
      <c r="G6450" s="11">
        <v>5.0319863013698701E-2</v>
      </c>
      <c r="H6450" s="11">
        <v>6.0383835616438356E-2</v>
      </c>
      <c r="I6450" s="11">
        <v>7.0447808219178149E-2</v>
      </c>
      <c r="J6450" s="11">
        <v>8.0511780821917803E-2</v>
      </c>
      <c r="K6450" s="11">
        <v>9.0575753424657596E-2</v>
      </c>
      <c r="L6450" s="11">
        <v>0.10050000000000001</v>
      </c>
    </row>
    <row r="6451" spans="1:12" ht="12.75">
      <c r="A6451" s="1">
        <f t="shared" si="168"/>
        <v>38939</v>
      </c>
      <c r="B6451" s="49" t="s">
        <v>4383</v>
      </c>
      <c r="C6451" s="11">
        <v>1.1959315068493154E-2</v>
      </c>
      <c r="D6451" s="11">
        <v>2.3918630136986252E-2</v>
      </c>
      <c r="E6451" s="11">
        <v>3.5877945205479447E-2</v>
      </c>
      <c r="F6451" s="11">
        <v>4.7837260273972643E-2</v>
      </c>
      <c r="G6451" s="11">
        <v>5.9796575342465699E-2</v>
      </c>
      <c r="H6451" s="11">
        <v>7.1755890410958895E-2</v>
      </c>
      <c r="I6451" s="11">
        <v>8.3715205479452104E-2</v>
      </c>
      <c r="J6451" s="11">
        <v>9.5674520547945285E-2</v>
      </c>
      <c r="K6451" s="11">
        <v>0.10763383561643834</v>
      </c>
      <c r="L6451" s="11">
        <v>0.12</v>
      </c>
    </row>
    <row r="6452" spans="1:12" ht="12.75">
      <c r="A6452" s="1">
        <f t="shared" si="168"/>
        <v>38940</v>
      </c>
      <c r="B6452" s="49" t="s">
        <v>4384</v>
      </c>
      <c r="C6452" s="11">
        <v>1.0849315068493154E-2</v>
      </c>
      <c r="D6452" s="11">
        <v>2.1698630136986249E-2</v>
      </c>
      <c r="E6452" s="11">
        <v>3.2547945205479448E-2</v>
      </c>
      <c r="F6452" s="11">
        <v>4.339726027397265E-2</v>
      </c>
      <c r="G6452" s="11">
        <v>5.4246575342465853E-2</v>
      </c>
      <c r="H6452" s="11">
        <v>6.5095890410958895E-2</v>
      </c>
      <c r="I6452" s="11">
        <v>7.5945205479452105E-2</v>
      </c>
      <c r="J6452" s="11">
        <v>8.67945205479453E-2</v>
      </c>
      <c r="K6452" s="11">
        <v>9.7643835616438343E-2</v>
      </c>
      <c r="L6452" s="11">
        <v>0.10799999999999998</v>
      </c>
    </row>
    <row r="6453" spans="1:12" ht="12.75">
      <c r="A6453" s="1">
        <f t="shared" si="168"/>
        <v>38941</v>
      </c>
      <c r="B6453" s="49" t="s">
        <v>4385</v>
      </c>
      <c r="C6453" s="11">
        <v>7.2694520547945153E-3</v>
      </c>
      <c r="D6453" s="11">
        <v>1.4538904109589031E-2</v>
      </c>
      <c r="E6453" s="11">
        <v>2.1808356164383501E-2</v>
      </c>
      <c r="F6453" s="11">
        <v>2.9077808219178002E-2</v>
      </c>
      <c r="G6453" s="11">
        <v>3.6347260273972649E-2</v>
      </c>
      <c r="H6453" s="11">
        <v>4.3616712328767147E-2</v>
      </c>
      <c r="I6453" s="11">
        <v>5.0886164383561652E-2</v>
      </c>
      <c r="J6453" s="11">
        <v>5.815561643835615E-2</v>
      </c>
      <c r="K6453" s="11">
        <v>6.5425068493150648E-2</v>
      </c>
      <c r="L6453" s="11">
        <v>7.2000000000000008E-2</v>
      </c>
    </row>
    <row r="6454" spans="1:12" ht="25.5">
      <c r="A6454" s="1">
        <f t="shared" si="168"/>
        <v>38942</v>
      </c>
      <c r="B6454" s="49" t="s">
        <v>4386</v>
      </c>
      <c r="C6454" s="11">
        <v>3.50383561643835E-2</v>
      </c>
      <c r="D6454" s="11">
        <v>7.0076712328766999E-2</v>
      </c>
      <c r="E6454" s="11">
        <v>0.1051150684931505</v>
      </c>
      <c r="F6454" s="11">
        <v>0.140153424657534</v>
      </c>
      <c r="G6454" s="11">
        <v>0.1751917808219175</v>
      </c>
      <c r="H6454" s="11">
        <v>0.210230136986301</v>
      </c>
      <c r="I6454" s="11">
        <v>0.2452684931506845</v>
      </c>
      <c r="J6454" s="11">
        <v>0.280306849315068</v>
      </c>
      <c r="K6454" s="11">
        <v>0.3153452054794515</v>
      </c>
      <c r="L6454" s="11">
        <v>0.35100000000000003</v>
      </c>
    </row>
    <row r="6455" spans="1:12" ht="25.5">
      <c r="A6455" s="1">
        <f t="shared" si="168"/>
        <v>38943</v>
      </c>
      <c r="B6455" s="49" t="s">
        <v>4387</v>
      </c>
      <c r="C6455" s="11">
        <v>2.782315068493155E-2</v>
      </c>
      <c r="D6455" s="11">
        <v>5.5646301369863101E-2</v>
      </c>
      <c r="E6455" s="11">
        <v>8.3469452054794654E-2</v>
      </c>
      <c r="F6455" s="11">
        <v>0.1112926027397262</v>
      </c>
      <c r="G6455" s="11">
        <v>0.13911575342465773</v>
      </c>
      <c r="H6455" s="11">
        <v>0.166938904109589</v>
      </c>
      <c r="I6455" s="11">
        <v>0.19476205479452102</v>
      </c>
      <c r="J6455" s="11">
        <v>0.22258520547945299</v>
      </c>
      <c r="K6455" s="11">
        <v>0.25040835616438351</v>
      </c>
      <c r="L6455" s="11">
        <v>0.27749999999999997</v>
      </c>
    </row>
    <row r="6456" spans="1:12" ht="12.75">
      <c r="A6456" s="1">
        <f t="shared" si="168"/>
        <v>38944</v>
      </c>
      <c r="B6456" s="49" t="s">
        <v>4388</v>
      </c>
      <c r="C6456" s="11">
        <v>0.16466958904109549</v>
      </c>
      <c r="D6456" s="11">
        <v>0.32933917808219099</v>
      </c>
      <c r="E6456" s="11">
        <v>0.49400876712328645</v>
      </c>
      <c r="F6456" s="11">
        <v>0.65867835616438197</v>
      </c>
      <c r="G6456" s="11">
        <v>0.82334794520547749</v>
      </c>
      <c r="H6456" s="11">
        <v>0.9880175342465729</v>
      </c>
      <c r="I6456" s="11">
        <v>1.1526871232876685</v>
      </c>
      <c r="J6456" s="11">
        <v>1.3173567123287639</v>
      </c>
      <c r="K6456" s="11">
        <v>1.4820263013698596</v>
      </c>
      <c r="L6456" s="11">
        <v>1.6470000000000002</v>
      </c>
    </row>
    <row r="6457" spans="1:12" ht="12.75">
      <c r="A6457" s="1">
        <f t="shared" si="168"/>
        <v>38945</v>
      </c>
      <c r="B6457" s="49" t="s">
        <v>4389</v>
      </c>
      <c r="C6457" s="11">
        <v>8.104808219178089E-2</v>
      </c>
      <c r="D6457" s="11">
        <v>0.1620961643835615</v>
      </c>
      <c r="E6457" s="11">
        <v>0.243144246575343</v>
      </c>
      <c r="F6457" s="11">
        <v>0.32419232876712301</v>
      </c>
      <c r="G6457" s="11">
        <v>0.40524041095890451</v>
      </c>
      <c r="H6457" s="11">
        <v>0.48628849315068601</v>
      </c>
      <c r="I6457" s="11">
        <v>0.56733657534246595</v>
      </c>
      <c r="J6457" s="11">
        <v>0.64838465753424757</v>
      </c>
      <c r="K6457" s="11">
        <v>0.72943273972602751</v>
      </c>
      <c r="L6457" s="11">
        <v>0.81</v>
      </c>
    </row>
    <row r="6458" spans="1:12" ht="12.75">
      <c r="A6458" s="1">
        <f t="shared" si="168"/>
        <v>38946</v>
      </c>
      <c r="B6458" s="49" t="s">
        <v>4390</v>
      </c>
      <c r="C6458" s="11">
        <v>9.6464383561643847E-3</v>
      </c>
      <c r="D6458" s="11">
        <v>1.9292876712328801E-2</v>
      </c>
      <c r="E6458" s="11">
        <v>2.8939315068493201E-2</v>
      </c>
      <c r="F6458" s="11">
        <v>3.8585753424657601E-2</v>
      </c>
      <c r="G6458" s="11">
        <v>4.8232191780821998E-2</v>
      </c>
      <c r="H6458" s="11">
        <v>5.7878630136986242E-2</v>
      </c>
      <c r="I6458" s="11">
        <v>6.7525068493150653E-2</v>
      </c>
      <c r="J6458" s="11">
        <v>7.717150684931505E-2</v>
      </c>
      <c r="K6458" s="11">
        <v>8.6817945205479446E-2</v>
      </c>
      <c r="L6458" s="11">
        <v>9.6000000000000002E-2</v>
      </c>
    </row>
    <row r="6459" spans="1:12" ht="12.75">
      <c r="A6459" s="1">
        <f t="shared" si="168"/>
        <v>38947</v>
      </c>
      <c r="B6459" s="49" t="s">
        <v>4391</v>
      </c>
      <c r="C6459" s="11">
        <v>7.0093150684931551E-3</v>
      </c>
      <c r="D6459" s="11">
        <v>1.401863013698631E-2</v>
      </c>
      <c r="E6459" s="11">
        <v>2.1027945205479449E-2</v>
      </c>
      <c r="F6459" s="11">
        <v>2.8037260273972651E-2</v>
      </c>
      <c r="G6459" s="11">
        <v>3.5046575342465851E-2</v>
      </c>
      <c r="H6459" s="11">
        <v>4.2055890410958897E-2</v>
      </c>
      <c r="I6459" s="11">
        <v>4.9065205479452104E-2</v>
      </c>
      <c r="J6459" s="11">
        <v>5.6074520547945303E-2</v>
      </c>
      <c r="K6459" s="11">
        <v>6.308383561643835E-2</v>
      </c>
      <c r="L6459" s="11">
        <v>7.0500000000000007E-2</v>
      </c>
    </row>
    <row r="6460" spans="1:12" ht="12.75">
      <c r="A6460" s="1">
        <f t="shared" si="168"/>
        <v>38948</v>
      </c>
      <c r="B6460" s="49" t="s">
        <v>4392</v>
      </c>
      <c r="C6460" s="11">
        <v>2.3785068493150648E-2</v>
      </c>
      <c r="D6460" s="11">
        <v>4.7570136986301297E-2</v>
      </c>
      <c r="E6460" s="11">
        <v>7.1355205479451941E-2</v>
      </c>
      <c r="F6460" s="11">
        <v>9.5140273972602593E-2</v>
      </c>
      <c r="G6460" s="11">
        <v>0.11892534246575326</v>
      </c>
      <c r="H6460" s="11">
        <v>0.14271041095890388</v>
      </c>
      <c r="I6460" s="11">
        <v>0.16649547945205501</v>
      </c>
      <c r="J6460" s="11">
        <v>0.19028054794520552</v>
      </c>
      <c r="K6460" s="11">
        <v>0.21406561643835598</v>
      </c>
      <c r="L6460" s="11">
        <v>0.23849999999999999</v>
      </c>
    </row>
    <row r="6461" spans="1:12" ht="12.75">
      <c r="A6461" s="1">
        <f t="shared" si="168"/>
        <v>38949</v>
      </c>
      <c r="B6461" s="49" t="s">
        <v>4393</v>
      </c>
      <c r="C6461" s="11">
        <v>2.3695890410958896E-2</v>
      </c>
      <c r="D6461" s="11">
        <v>4.7391780821917792E-2</v>
      </c>
      <c r="E6461" s="11">
        <v>7.1087671232876695E-2</v>
      </c>
      <c r="F6461" s="11">
        <v>9.4783561643835584E-2</v>
      </c>
      <c r="G6461" s="11">
        <v>0.11847945205479449</v>
      </c>
      <c r="H6461" s="11">
        <v>0.14217534246575339</v>
      </c>
      <c r="I6461" s="11">
        <v>0.16587123287671202</v>
      </c>
      <c r="J6461" s="11">
        <v>0.1895671232876715</v>
      </c>
      <c r="K6461" s="11">
        <v>0.21326301369862949</v>
      </c>
      <c r="L6461" s="11">
        <v>0.23699999999999999</v>
      </c>
    </row>
    <row r="6462" spans="1:12" ht="12.75">
      <c r="A6462" s="1">
        <f t="shared" si="168"/>
        <v>38950</v>
      </c>
      <c r="B6462" s="49" t="s">
        <v>4394</v>
      </c>
      <c r="C6462" s="11">
        <v>1.127835616438356E-2</v>
      </c>
      <c r="D6462" s="11">
        <v>2.2556712328767152E-2</v>
      </c>
      <c r="E6462" s="11">
        <v>3.3835068493150648E-2</v>
      </c>
      <c r="F6462" s="11">
        <v>4.5113424657534304E-2</v>
      </c>
      <c r="G6462" s="11">
        <v>5.63917808219178E-2</v>
      </c>
      <c r="H6462" s="11">
        <v>6.7670136986301296E-2</v>
      </c>
      <c r="I6462" s="11">
        <v>7.8948493150684945E-2</v>
      </c>
      <c r="J6462" s="11">
        <v>9.0226849315068441E-2</v>
      </c>
      <c r="K6462" s="11">
        <v>0.10150520547945209</v>
      </c>
      <c r="L6462" s="11">
        <v>0.11249999999999999</v>
      </c>
    </row>
    <row r="6463" spans="1:12" ht="12.75">
      <c r="A6463" s="1">
        <f t="shared" si="168"/>
        <v>38951</v>
      </c>
      <c r="B6463" s="49" t="s">
        <v>4395</v>
      </c>
      <c r="C6463" s="11">
        <v>5.7172602739726054E-2</v>
      </c>
      <c r="D6463" s="11">
        <v>0.11434520547945211</v>
      </c>
      <c r="E6463" s="11">
        <v>0.171517808219178</v>
      </c>
      <c r="F6463" s="11">
        <v>0.22869041095890452</v>
      </c>
      <c r="G6463" s="11">
        <v>0.28586301369863099</v>
      </c>
      <c r="H6463" s="11">
        <v>0.34303561643835601</v>
      </c>
      <c r="I6463" s="11">
        <v>0.40020821917808252</v>
      </c>
      <c r="J6463" s="11">
        <v>0.45738082191780904</v>
      </c>
      <c r="K6463" s="11">
        <v>0.51455342465753406</v>
      </c>
      <c r="L6463" s="11">
        <v>0.57150000000000001</v>
      </c>
    </row>
    <row r="6464" spans="1:12" ht="12.75">
      <c r="A6464" s="1">
        <f t="shared" ref="A6464:A6527" si="169">A6463+1</f>
        <v>38952</v>
      </c>
      <c r="B6464" s="49" t="s">
        <v>4396</v>
      </c>
      <c r="C6464" s="11">
        <v>1.815616438356165E-2</v>
      </c>
      <c r="D6464" s="11">
        <v>3.63123287671233E-2</v>
      </c>
      <c r="E6464" s="11">
        <v>5.446849315068495E-2</v>
      </c>
      <c r="F6464" s="11">
        <v>7.2624657534246601E-2</v>
      </c>
      <c r="G6464" s="11">
        <v>9.0780821917808244E-2</v>
      </c>
      <c r="H6464" s="11">
        <v>0.1089369863013699</v>
      </c>
      <c r="I6464" s="11">
        <v>0.12709315068493154</v>
      </c>
      <c r="J6464" s="11">
        <v>0.1452493150684932</v>
      </c>
      <c r="K6464" s="11">
        <v>0.163405479452055</v>
      </c>
      <c r="L6464" s="11">
        <v>0.18149999999999999</v>
      </c>
    </row>
    <row r="6465" spans="1:12" ht="12.75">
      <c r="A6465" s="1">
        <f t="shared" si="169"/>
        <v>38953</v>
      </c>
      <c r="B6465" s="49" t="s">
        <v>4397</v>
      </c>
      <c r="C6465" s="11">
        <v>1.055917808219178E-2</v>
      </c>
      <c r="D6465" s="11">
        <v>2.1118356164383501E-2</v>
      </c>
      <c r="E6465" s="11">
        <v>3.1677534246575399E-2</v>
      </c>
      <c r="F6465" s="11">
        <v>4.2236712328767148E-2</v>
      </c>
      <c r="G6465" s="11">
        <v>5.2795890410958904E-2</v>
      </c>
      <c r="H6465" s="11">
        <v>6.3355068493150646E-2</v>
      </c>
      <c r="I6465" s="11">
        <v>7.3914246575342402E-2</v>
      </c>
      <c r="J6465" s="11">
        <v>8.4473424657534296E-2</v>
      </c>
      <c r="K6465" s="11">
        <v>9.5032602739726052E-2</v>
      </c>
      <c r="L6465" s="11">
        <v>0.10500000000000001</v>
      </c>
    </row>
    <row r="6466" spans="1:12" ht="12.75">
      <c r="A6466" s="1">
        <f t="shared" si="169"/>
        <v>38954</v>
      </c>
      <c r="B6466" s="49" t="s">
        <v>4398</v>
      </c>
      <c r="C6466" s="11">
        <v>9.433972602739725E-3</v>
      </c>
      <c r="D6466" s="11">
        <v>1.886794520547945E-2</v>
      </c>
      <c r="E6466" s="11">
        <v>2.8301917808219248E-2</v>
      </c>
      <c r="F6466" s="11">
        <v>3.77358904109589E-2</v>
      </c>
      <c r="G6466" s="11">
        <v>4.7169863013698701E-2</v>
      </c>
      <c r="H6466" s="11">
        <v>5.660383561643835E-2</v>
      </c>
      <c r="I6466" s="11">
        <v>6.6037808219177999E-2</v>
      </c>
      <c r="J6466" s="11">
        <v>7.54717808219178E-2</v>
      </c>
      <c r="K6466" s="11">
        <v>8.4905753424657601E-2</v>
      </c>
      <c r="L6466" s="11">
        <v>9.4500000000000001E-2</v>
      </c>
    </row>
    <row r="6467" spans="1:12" ht="12.75">
      <c r="A6467" s="1">
        <f t="shared" si="169"/>
        <v>38955</v>
      </c>
      <c r="B6467" s="49" t="s">
        <v>4399</v>
      </c>
      <c r="C6467" s="11">
        <v>6.560136986301375E-3</v>
      </c>
      <c r="D6467" s="11">
        <v>1.312027397260275E-2</v>
      </c>
      <c r="E6467" s="11">
        <v>1.9680410958904201E-2</v>
      </c>
      <c r="F6467" s="11">
        <v>2.62405479452055E-2</v>
      </c>
      <c r="G6467" s="11">
        <v>3.2800684931506952E-2</v>
      </c>
      <c r="H6467" s="11">
        <v>3.936082191780825E-2</v>
      </c>
      <c r="I6467" s="11">
        <v>4.5920958904109702E-2</v>
      </c>
      <c r="J6467" s="11">
        <v>5.2481095890411E-2</v>
      </c>
      <c r="K6467" s="11">
        <v>5.9041232876712452E-2</v>
      </c>
      <c r="L6467" s="11">
        <v>6.6000000000000003E-2</v>
      </c>
    </row>
    <row r="6468" spans="1:12" ht="12.75">
      <c r="A6468" s="1">
        <f t="shared" si="169"/>
        <v>38956</v>
      </c>
      <c r="B6468" s="49" t="s">
        <v>4400</v>
      </c>
      <c r="C6468" s="11">
        <v>8.4024657534246591E-3</v>
      </c>
      <c r="D6468" s="11">
        <v>1.6804931506849349E-2</v>
      </c>
      <c r="E6468" s="11">
        <v>2.5207397260273951E-2</v>
      </c>
      <c r="F6468" s="11">
        <v>3.3609863013698699E-2</v>
      </c>
      <c r="G6468" s="11">
        <v>4.2012328767123297E-2</v>
      </c>
      <c r="H6468" s="11">
        <v>5.0414794520547902E-2</v>
      </c>
      <c r="I6468" s="11">
        <v>5.8817260273972646E-2</v>
      </c>
      <c r="J6468" s="11">
        <v>6.7219726027397259E-2</v>
      </c>
      <c r="K6468" s="11">
        <v>7.5622191780821996E-2</v>
      </c>
      <c r="L6468" s="11">
        <v>8.4000000000000005E-2</v>
      </c>
    </row>
    <row r="6469" spans="1:12" ht="12.75">
      <c r="A6469" s="1">
        <f t="shared" si="169"/>
        <v>38957</v>
      </c>
      <c r="B6469" s="49" t="s">
        <v>4401</v>
      </c>
      <c r="C6469" s="11">
        <v>8.2393150684931544E-3</v>
      </c>
      <c r="D6469" s="11">
        <v>1.647863013698625E-2</v>
      </c>
      <c r="E6469" s="11">
        <v>2.4717945205479448E-2</v>
      </c>
      <c r="F6469" s="11">
        <v>3.2957260273972652E-2</v>
      </c>
      <c r="G6469" s="11">
        <v>4.1196575342465701E-2</v>
      </c>
      <c r="H6469" s="11">
        <v>4.9435890410958895E-2</v>
      </c>
      <c r="I6469" s="11">
        <v>5.7675205479452096E-2</v>
      </c>
      <c r="J6469" s="11">
        <v>6.5914520547945304E-2</v>
      </c>
      <c r="K6469" s="11">
        <v>7.4153835616438346E-2</v>
      </c>
      <c r="L6469" s="11">
        <v>8.2500000000000004E-2</v>
      </c>
    </row>
    <row r="6470" spans="1:12" ht="12.75">
      <c r="A6470" s="1">
        <f t="shared" si="169"/>
        <v>38958</v>
      </c>
      <c r="B6470" s="49" t="s">
        <v>4402</v>
      </c>
      <c r="C6470" s="11">
        <v>1.6666175342465701</v>
      </c>
      <c r="D6470" s="11">
        <v>3.3332350684931402</v>
      </c>
      <c r="E6470" s="11">
        <v>4.9998526027397103</v>
      </c>
      <c r="F6470" s="11">
        <v>6.6664701369862804</v>
      </c>
      <c r="G6470" s="11">
        <v>8.3330876712328497</v>
      </c>
      <c r="H6470" s="11">
        <v>9.9997052054794207</v>
      </c>
      <c r="I6470" s="11">
        <v>11.66632273972599</v>
      </c>
      <c r="J6470" s="11">
        <v>13.332940273972561</v>
      </c>
      <c r="K6470" s="11">
        <v>14.99955780821913</v>
      </c>
      <c r="L6470" s="11">
        <v>16.666499999999999</v>
      </c>
    </row>
    <row r="6471" spans="1:12" ht="12.75">
      <c r="A6471" s="1">
        <f t="shared" si="169"/>
        <v>38959</v>
      </c>
      <c r="B6471" s="49" t="s">
        <v>4403</v>
      </c>
      <c r="C6471" s="11">
        <v>6.4109589041095955E-2</v>
      </c>
      <c r="D6471" s="11">
        <v>0.12821917808219191</v>
      </c>
      <c r="E6471" s="11">
        <v>0.192328767123288</v>
      </c>
      <c r="F6471" s="11">
        <v>0.25643835616438349</v>
      </c>
      <c r="G6471" s="11">
        <v>0.32054794520547902</v>
      </c>
      <c r="H6471" s="11">
        <v>0.38465753424657601</v>
      </c>
      <c r="I6471" s="11">
        <v>0.44876712328767149</v>
      </c>
      <c r="J6471" s="11">
        <v>0.51287671232876697</v>
      </c>
      <c r="K6471" s="11">
        <v>0.57698630136986395</v>
      </c>
      <c r="L6471" s="11">
        <v>0.64049999999999996</v>
      </c>
    </row>
    <row r="6472" spans="1:12" ht="12.75">
      <c r="A6472" s="1">
        <f t="shared" si="169"/>
        <v>38960</v>
      </c>
      <c r="B6472" s="49" t="s">
        <v>4404</v>
      </c>
      <c r="C6472" s="11">
        <v>4.5434383561643851E-2</v>
      </c>
      <c r="D6472" s="11">
        <v>9.0868767123287703E-2</v>
      </c>
      <c r="E6472" s="11">
        <v>0.13630315068493154</v>
      </c>
      <c r="F6472" s="11">
        <v>0.18173753424657602</v>
      </c>
      <c r="G6472" s="11">
        <v>0.22717191780821999</v>
      </c>
      <c r="H6472" s="11">
        <v>0.27260630136986247</v>
      </c>
      <c r="I6472" s="11">
        <v>0.3180406849315065</v>
      </c>
      <c r="J6472" s="11">
        <v>0.36347506849315048</v>
      </c>
      <c r="K6472" s="11">
        <v>0.40890945205479456</v>
      </c>
      <c r="L6472" s="11">
        <v>0.45450000000000002</v>
      </c>
    </row>
    <row r="6473" spans="1:12" ht="12.75">
      <c r="A6473" s="1">
        <f t="shared" si="169"/>
        <v>38961</v>
      </c>
      <c r="B6473" s="49" t="s">
        <v>4405</v>
      </c>
      <c r="C6473" s="11">
        <v>1.0002739726027395E-2</v>
      </c>
      <c r="D6473" s="11">
        <v>2.0005479452054852E-2</v>
      </c>
      <c r="E6473" s="11">
        <v>3.0008219178082197E-2</v>
      </c>
      <c r="F6473" s="11">
        <v>4.001095890410955E-2</v>
      </c>
      <c r="G6473" s="11">
        <v>5.0013698630137049E-2</v>
      </c>
      <c r="H6473" s="11">
        <v>6.0016438356164395E-2</v>
      </c>
      <c r="I6473" s="11">
        <v>7.0019178082191741E-2</v>
      </c>
      <c r="J6473" s="11">
        <v>8.0021917808219101E-2</v>
      </c>
      <c r="K6473" s="11">
        <v>9.0024657534246599E-2</v>
      </c>
      <c r="L6473" s="11">
        <v>0.10050000000000001</v>
      </c>
    </row>
    <row r="6474" spans="1:12" ht="12.75">
      <c r="A6474" s="1">
        <f t="shared" si="169"/>
        <v>38962</v>
      </c>
      <c r="B6474" s="49" t="s">
        <v>4406</v>
      </c>
      <c r="C6474" s="11">
        <v>3.6609863013698701E-2</v>
      </c>
      <c r="D6474" s="11">
        <v>7.3219726027397403E-2</v>
      </c>
      <c r="E6474" s="11">
        <v>0.1098295890410961</v>
      </c>
      <c r="F6474" s="11">
        <v>0.14643945205479481</v>
      </c>
      <c r="G6474" s="11">
        <v>0.18304931506849351</v>
      </c>
      <c r="H6474" s="11">
        <v>0.21965917808219249</v>
      </c>
      <c r="I6474" s="11">
        <v>0.25626904109589155</v>
      </c>
      <c r="J6474" s="11">
        <v>0.292878904109589</v>
      </c>
      <c r="K6474" s="11">
        <v>0.32948876712328801</v>
      </c>
      <c r="L6474" s="11">
        <v>0.36599999999999999</v>
      </c>
    </row>
    <row r="6475" spans="1:12" ht="12.75">
      <c r="A6475" s="1">
        <f t="shared" si="169"/>
        <v>38963</v>
      </c>
      <c r="B6475" s="49" t="s">
        <v>4407</v>
      </c>
      <c r="C6475" s="11">
        <v>0.15657945205479451</v>
      </c>
      <c r="D6475" s="11">
        <v>0.31315890410958902</v>
      </c>
      <c r="E6475" s="11">
        <v>0.46973835616438353</v>
      </c>
      <c r="F6475" s="11">
        <v>0.62631780821917804</v>
      </c>
      <c r="G6475" s="11">
        <v>0.78289726027397255</v>
      </c>
      <c r="H6475" s="11">
        <v>0.93947671232876706</v>
      </c>
      <c r="I6475" s="11">
        <v>1.0960561643835613</v>
      </c>
      <c r="J6475" s="11">
        <v>1.2526356164383561</v>
      </c>
      <c r="K6475" s="11">
        <v>1.4092150684931504</v>
      </c>
      <c r="L6475" s="11">
        <v>1.5660000000000001</v>
      </c>
    </row>
    <row r="6476" spans="1:12" ht="12.75">
      <c r="A6476" s="1">
        <f t="shared" si="169"/>
        <v>38964</v>
      </c>
      <c r="B6476" s="49" t="s">
        <v>4408</v>
      </c>
      <c r="C6476" s="11">
        <v>3.2565205479452103E-2</v>
      </c>
      <c r="D6476" s="11">
        <v>6.5130410958904206E-2</v>
      </c>
      <c r="E6476" s="11">
        <v>9.7695616438356309E-2</v>
      </c>
      <c r="F6476" s="11">
        <v>0.13026082191780841</v>
      </c>
      <c r="G6476" s="11">
        <v>0.16282602739726051</v>
      </c>
      <c r="H6476" s="11">
        <v>0.19539123287671201</v>
      </c>
      <c r="I6476" s="11">
        <v>0.227956438356165</v>
      </c>
      <c r="J6476" s="11">
        <v>0.26052164383561649</v>
      </c>
      <c r="K6476" s="11">
        <v>0.29308684931506951</v>
      </c>
      <c r="L6476" s="11">
        <v>0.32550000000000001</v>
      </c>
    </row>
    <row r="6477" spans="1:12" ht="12.75">
      <c r="A6477" s="1">
        <f t="shared" si="169"/>
        <v>38965</v>
      </c>
      <c r="B6477" s="49" t="s">
        <v>4409</v>
      </c>
      <c r="C6477" s="11">
        <v>2.0468219178082201E-2</v>
      </c>
      <c r="D6477" s="11">
        <v>4.0936438356164402E-2</v>
      </c>
      <c r="E6477" s="11">
        <v>6.1404657534246607E-2</v>
      </c>
      <c r="F6477" s="11">
        <v>8.1872876712328804E-2</v>
      </c>
      <c r="G6477" s="11">
        <v>0.10234109589041102</v>
      </c>
      <c r="H6477" s="11">
        <v>0.12280931506849321</v>
      </c>
      <c r="I6477" s="11">
        <v>0.14327753424657541</v>
      </c>
      <c r="J6477" s="11">
        <v>0.163745753424657</v>
      </c>
      <c r="K6477" s="11">
        <v>0.1842139726027395</v>
      </c>
      <c r="L6477" s="11">
        <v>0.20400000000000001</v>
      </c>
    </row>
    <row r="6478" spans="1:12" ht="12.75">
      <c r="A6478" s="1">
        <f t="shared" si="169"/>
        <v>38966</v>
      </c>
      <c r="B6478" s="49" t="s">
        <v>4410</v>
      </c>
      <c r="C6478" s="11">
        <v>9.5524520547945135E-2</v>
      </c>
      <c r="D6478" s="11">
        <v>0.19104904109588999</v>
      </c>
      <c r="E6478" s="11">
        <v>0.28657356164383496</v>
      </c>
      <c r="F6478" s="11">
        <v>0.38209808219177999</v>
      </c>
      <c r="G6478" s="11">
        <v>0.47762260273972645</v>
      </c>
      <c r="H6478" s="11">
        <v>0.57314712328767148</v>
      </c>
      <c r="I6478" s="11">
        <v>0.6686716438356165</v>
      </c>
      <c r="J6478" s="11">
        <v>0.76419616438356153</v>
      </c>
      <c r="K6478" s="11">
        <v>0.85972068493150655</v>
      </c>
      <c r="L6478" s="11">
        <v>0.95550000000000002</v>
      </c>
    </row>
    <row r="6479" spans="1:12" ht="12.75">
      <c r="A6479" s="1">
        <f t="shared" si="169"/>
        <v>38967</v>
      </c>
      <c r="B6479" s="49" t="s">
        <v>4411</v>
      </c>
      <c r="C6479" s="11">
        <v>1.66006849315068E-2</v>
      </c>
      <c r="D6479" s="11">
        <v>3.3201369863013599E-2</v>
      </c>
      <c r="E6479" s="11">
        <v>4.9802054794520399E-2</v>
      </c>
      <c r="F6479" s="11">
        <v>6.6402739726027199E-2</v>
      </c>
      <c r="G6479" s="11">
        <v>8.3003424657534006E-2</v>
      </c>
      <c r="H6479" s="11">
        <v>9.9604109589040798E-2</v>
      </c>
      <c r="I6479" s="11">
        <v>0.11620479452054761</v>
      </c>
      <c r="J6479" s="11">
        <v>0.1328054794520544</v>
      </c>
      <c r="K6479" s="11">
        <v>0.14940616438356119</v>
      </c>
      <c r="L6479" s="11">
        <v>0.16650000000000001</v>
      </c>
    </row>
    <row r="6480" spans="1:12" ht="12.75">
      <c r="A6480" s="1">
        <f t="shared" si="169"/>
        <v>38968</v>
      </c>
      <c r="B6480" s="49" t="s">
        <v>4412</v>
      </c>
      <c r="C6480" s="11">
        <v>1.2641095890410955E-2</v>
      </c>
      <c r="D6480" s="11">
        <v>2.5282191780821847E-2</v>
      </c>
      <c r="E6480" s="11">
        <v>3.7923287671232847E-2</v>
      </c>
      <c r="F6480" s="11">
        <v>5.0564383561643854E-2</v>
      </c>
      <c r="G6480" s="11">
        <v>6.3205479452054847E-2</v>
      </c>
      <c r="H6480" s="11">
        <v>7.5846575342465694E-2</v>
      </c>
      <c r="I6480" s="11">
        <v>8.8487671232876694E-2</v>
      </c>
      <c r="J6480" s="11">
        <v>0.10112876712328771</v>
      </c>
      <c r="K6480" s="11">
        <v>0.11376986301369854</v>
      </c>
      <c r="L6480" s="11">
        <v>0.126</v>
      </c>
    </row>
    <row r="6481" spans="1:12" ht="12.75">
      <c r="A6481" s="1">
        <f t="shared" si="169"/>
        <v>38969</v>
      </c>
      <c r="B6481" s="49" t="s">
        <v>4413</v>
      </c>
      <c r="C6481" s="11">
        <v>9.2038356164383505E-3</v>
      </c>
      <c r="D6481" s="11">
        <v>1.8407671232876701E-2</v>
      </c>
      <c r="E6481" s="11">
        <v>2.761150684931505E-2</v>
      </c>
      <c r="F6481" s="11">
        <v>3.6815342465753402E-2</v>
      </c>
      <c r="G6481" s="11">
        <v>4.6019178082191754E-2</v>
      </c>
      <c r="H6481" s="11">
        <v>5.52230136986301E-2</v>
      </c>
      <c r="I6481" s="11">
        <v>6.4426849315068452E-2</v>
      </c>
      <c r="J6481" s="11">
        <v>7.3630684931506804E-2</v>
      </c>
      <c r="K6481" s="11">
        <v>8.2834520547945156E-2</v>
      </c>
      <c r="L6481" s="11">
        <v>9.1499999999999998E-2</v>
      </c>
    </row>
    <row r="6482" spans="1:12" ht="12.75">
      <c r="A6482" s="1">
        <f t="shared" si="169"/>
        <v>38970</v>
      </c>
      <c r="B6482" s="49" t="s">
        <v>4260</v>
      </c>
      <c r="C6482" s="11">
        <v>1.58465753424657E-2</v>
      </c>
      <c r="D6482" s="11">
        <v>3.16931506849314E-2</v>
      </c>
      <c r="E6482" s="11">
        <v>4.7539726027397103E-2</v>
      </c>
      <c r="F6482" s="11">
        <v>6.3386301369862799E-2</v>
      </c>
      <c r="G6482" s="11">
        <v>7.9232876712328509E-2</v>
      </c>
      <c r="H6482" s="11">
        <v>9.5079452054794206E-2</v>
      </c>
      <c r="I6482" s="11">
        <v>0.1109260273972599</v>
      </c>
      <c r="J6482" s="11">
        <v>0.1267726027397256</v>
      </c>
      <c r="K6482" s="11">
        <v>0.14261917808219132</v>
      </c>
      <c r="L6482" s="11">
        <v>0.159</v>
      </c>
    </row>
    <row r="6483" spans="1:12" ht="12.75">
      <c r="A6483" s="1">
        <f t="shared" si="169"/>
        <v>38971</v>
      </c>
      <c r="B6483" s="49" t="s">
        <v>4081</v>
      </c>
      <c r="C6483" s="11">
        <v>1.6687360273972649</v>
      </c>
      <c r="D6483" s="11">
        <v>3.3374720547945298</v>
      </c>
      <c r="E6483" s="11">
        <v>5.0062080821917947</v>
      </c>
      <c r="F6483" s="11">
        <v>6.6749441095890596</v>
      </c>
      <c r="G6483" s="11">
        <v>8.3436801369863254</v>
      </c>
      <c r="H6483" s="11">
        <v>10.012416164383589</v>
      </c>
      <c r="I6483" s="11">
        <v>11.681152191780855</v>
      </c>
      <c r="J6483" s="11">
        <v>13.349888219178119</v>
      </c>
      <c r="K6483" s="11">
        <v>15.018624246575399</v>
      </c>
      <c r="L6483" s="11">
        <v>16.6875</v>
      </c>
    </row>
    <row r="6484" spans="1:12" ht="12.75">
      <c r="A6484" s="1">
        <f t="shared" si="169"/>
        <v>38972</v>
      </c>
      <c r="B6484" s="49" t="s">
        <v>4414</v>
      </c>
      <c r="C6484" s="11">
        <v>9.6575342465753389E-3</v>
      </c>
      <c r="D6484" s="11">
        <v>1.931506849315065E-2</v>
      </c>
      <c r="E6484" s="11">
        <v>2.8972602739726048E-2</v>
      </c>
      <c r="F6484" s="11">
        <v>3.86301369863013E-2</v>
      </c>
      <c r="G6484" s="11">
        <v>4.8287671232876701E-2</v>
      </c>
      <c r="H6484" s="11">
        <v>5.7945205479452096E-2</v>
      </c>
      <c r="I6484" s="11">
        <v>6.7602739726027358E-2</v>
      </c>
      <c r="J6484" s="11">
        <v>7.7260273972602753E-2</v>
      </c>
      <c r="K6484" s="11">
        <v>8.6917808219177994E-2</v>
      </c>
      <c r="L6484" s="11">
        <v>9.6000000000000002E-2</v>
      </c>
    </row>
    <row r="6485" spans="1:12" ht="38.25">
      <c r="A6485" s="1">
        <f t="shared" si="169"/>
        <v>38973</v>
      </c>
      <c r="B6485" s="49" t="s">
        <v>4415</v>
      </c>
      <c r="C6485" s="11">
        <v>3.4691917808219244E-2</v>
      </c>
      <c r="D6485" s="11">
        <v>6.9383835616438488E-2</v>
      </c>
      <c r="E6485" s="11">
        <v>0.10407575342465775</v>
      </c>
      <c r="F6485" s="11">
        <v>0.13876767123287698</v>
      </c>
      <c r="G6485" s="11">
        <v>0.17345958904109698</v>
      </c>
      <c r="H6485" s="11">
        <v>0.20815150684931549</v>
      </c>
      <c r="I6485" s="11">
        <v>0.242843424657534</v>
      </c>
      <c r="J6485" s="11">
        <v>0.27753534246575395</v>
      </c>
      <c r="K6485" s="11">
        <v>0.31222726027397396</v>
      </c>
      <c r="L6485" s="11">
        <v>0.34650000000000003</v>
      </c>
    </row>
    <row r="6486" spans="1:12" ht="12.75">
      <c r="A6486" s="1">
        <f t="shared" si="169"/>
        <v>38974</v>
      </c>
      <c r="B6486" s="49" t="s">
        <v>4416</v>
      </c>
      <c r="C6486" s="11">
        <v>2.356191780821925E-2</v>
      </c>
      <c r="D6486" s="11">
        <v>4.71238356164385E-2</v>
      </c>
      <c r="E6486" s="11">
        <v>7.0685753424657743E-2</v>
      </c>
      <c r="F6486" s="11">
        <v>9.4247671232877001E-2</v>
      </c>
      <c r="G6486" s="11">
        <v>0.11780958904109626</v>
      </c>
      <c r="H6486" s="11">
        <v>0.14137150684931549</v>
      </c>
      <c r="I6486" s="11">
        <v>0.16493342465753549</v>
      </c>
      <c r="J6486" s="11">
        <v>0.188495342465754</v>
      </c>
      <c r="K6486" s="11">
        <v>0.21205726027397398</v>
      </c>
      <c r="L6486" s="11">
        <v>0.23549999999999999</v>
      </c>
    </row>
    <row r="6487" spans="1:12" ht="12.75">
      <c r="A6487" s="1">
        <f t="shared" si="169"/>
        <v>38975</v>
      </c>
      <c r="B6487" s="49" t="s">
        <v>4417</v>
      </c>
      <c r="C6487" s="11">
        <v>1.5479589041095948E-2</v>
      </c>
      <c r="D6487" s="11">
        <v>3.0959178082191896E-2</v>
      </c>
      <c r="E6487" s="11">
        <v>4.6438767123287851E-2</v>
      </c>
      <c r="F6487" s="11">
        <v>6.1918356164383792E-2</v>
      </c>
      <c r="G6487" s="11">
        <v>7.739794520547974E-2</v>
      </c>
      <c r="H6487" s="11">
        <v>9.2877534246575702E-2</v>
      </c>
      <c r="I6487" s="11">
        <v>0.10835712328767165</v>
      </c>
      <c r="J6487" s="11">
        <v>0.12383671232876758</v>
      </c>
      <c r="K6487" s="11">
        <v>0.13931630136986356</v>
      </c>
      <c r="L6487" s="11">
        <v>0.1545</v>
      </c>
    </row>
    <row r="6488" spans="1:12" ht="12.75">
      <c r="A6488" s="1">
        <f t="shared" si="169"/>
        <v>38976</v>
      </c>
      <c r="B6488" s="49" t="s">
        <v>4418</v>
      </c>
      <c r="C6488" s="11">
        <v>9.2465753424657605E-3</v>
      </c>
      <c r="D6488" s="11">
        <v>1.8493150684931549E-2</v>
      </c>
      <c r="E6488" s="11">
        <v>2.773972602739725E-2</v>
      </c>
      <c r="F6488" s="11">
        <v>3.6986301369863098E-2</v>
      </c>
      <c r="G6488" s="11">
        <v>4.6232876712328799E-2</v>
      </c>
      <c r="H6488" s="11">
        <v>5.5479452054794501E-2</v>
      </c>
      <c r="I6488" s="11">
        <v>6.4726027397260355E-2</v>
      </c>
      <c r="J6488" s="11">
        <v>7.3972602739726043E-2</v>
      </c>
      <c r="K6488" s="11">
        <v>8.3219178082191897E-2</v>
      </c>
      <c r="L6488" s="11">
        <v>9.2999999999999999E-2</v>
      </c>
    </row>
    <row r="6489" spans="1:12" ht="12.75">
      <c r="A6489" s="1">
        <f t="shared" si="169"/>
        <v>38977</v>
      </c>
      <c r="B6489" s="49" t="s">
        <v>4419</v>
      </c>
      <c r="C6489" s="11">
        <v>3.4408767123287699E-2</v>
      </c>
      <c r="D6489" s="11">
        <v>6.8817534246575399E-2</v>
      </c>
      <c r="E6489" s="11">
        <v>0.1032263013698631</v>
      </c>
      <c r="F6489" s="11">
        <v>0.1376350684931508</v>
      </c>
      <c r="G6489" s="11">
        <v>0.17204383561643849</v>
      </c>
      <c r="H6489" s="11">
        <v>0.20645260273972649</v>
      </c>
      <c r="I6489" s="11">
        <v>0.24086136986301449</v>
      </c>
      <c r="J6489" s="11">
        <v>0.27527013698630098</v>
      </c>
      <c r="K6489" s="11">
        <v>0.30967890410958898</v>
      </c>
      <c r="L6489" s="11">
        <v>0.34350000000000003</v>
      </c>
    </row>
    <row r="6490" spans="1:12" ht="12.75">
      <c r="A6490" s="1">
        <f t="shared" si="169"/>
        <v>38978</v>
      </c>
      <c r="B6490" s="49" t="s">
        <v>4420</v>
      </c>
      <c r="C6490" s="11">
        <v>9.2038356164383505E-3</v>
      </c>
      <c r="D6490" s="11">
        <v>1.8407671232876701E-2</v>
      </c>
      <c r="E6490" s="11">
        <v>2.761150684931505E-2</v>
      </c>
      <c r="F6490" s="11">
        <v>3.6815342465753402E-2</v>
      </c>
      <c r="G6490" s="11">
        <v>4.6019178082191754E-2</v>
      </c>
      <c r="H6490" s="11">
        <v>5.52230136986301E-2</v>
      </c>
      <c r="I6490" s="11">
        <v>6.4426849315068452E-2</v>
      </c>
      <c r="J6490" s="11">
        <v>7.3630684931506804E-2</v>
      </c>
      <c r="K6490" s="11">
        <v>8.2834520547945156E-2</v>
      </c>
      <c r="L6490" s="11">
        <v>9.1499999999999998E-2</v>
      </c>
    </row>
    <row r="6491" spans="1:12" ht="12.75">
      <c r="A6491" s="1">
        <f t="shared" si="169"/>
        <v>38979</v>
      </c>
      <c r="B6491" s="49" t="s">
        <v>4421</v>
      </c>
      <c r="C6491" s="11">
        <v>6.1816438356164403E-3</v>
      </c>
      <c r="D6491" s="11">
        <v>1.2363287671232881E-2</v>
      </c>
      <c r="E6491" s="11">
        <v>1.8544931506849348E-2</v>
      </c>
      <c r="F6491" s="11">
        <v>2.4726575342465699E-2</v>
      </c>
      <c r="G6491" s="11">
        <v>3.0908219178082199E-2</v>
      </c>
      <c r="H6491" s="11">
        <v>3.7089863013698696E-2</v>
      </c>
      <c r="I6491" s="11">
        <v>4.327150684931505E-2</v>
      </c>
      <c r="J6491" s="11">
        <v>4.9453150684931557E-2</v>
      </c>
      <c r="K6491" s="11">
        <v>5.5634794520547898E-2</v>
      </c>
      <c r="L6491" s="11">
        <v>6.1499999999999999E-2</v>
      </c>
    </row>
    <row r="6492" spans="1:12" ht="12.75">
      <c r="A6492" s="1">
        <f t="shared" si="169"/>
        <v>38980</v>
      </c>
      <c r="B6492" s="49" t="s">
        <v>4291</v>
      </c>
      <c r="C6492" s="11">
        <v>5.6835616438356152E-3</v>
      </c>
      <c r="D6492" s="11">
        <v>1.136712328767123E-2</v>
      </c>
      <c r="E6492" s="11">
        <v>1.7050684931506799E-2</v>
      </c>
      <c r="F6492" s="11">
        <v>2.2734246575342402E-2</v>
      </c>
      <c r="G6492" s="11">
        <v>2.8417808219178151E-2</v>
      </c>
      <c r="H6492" s="11">
        <v>3.410136986301375E-2</v>
      </c>
      <c r="I6492" s="11">
        <v>3.978493150684935E-2</v>
      </c>
      <c r="J6492" s="11">
        <v>4.5468493150684949E-2</v>
      </c>
      <c r="K6492" s="11">
        <v>5.1152054794520549E-2</v>
      </c>
      <c r="L6492" s="11">
        <v>5.6999999999999995E-2</v>
      </c>
    </row>
    <row r="6493" spans="1:12" ht="12.75">
      <c r="A6493" s="1">
        <f t="shared" si="169"/>
        <v>38981</v>
      </c>
      <c r="B6493" s="49" t="s">
        <v>4422</v>
      </c>
      <c r="C6493" s="11">
        <v>4.3167534246575399E-2</v>
      </c>
      <c r="D6493" s="11">
        <v>8.6335068493150799E-2</v>
      </c>
      <c r="E6493" s="11">
        <v>0.12950260273972619</v>
      </c>
      <c r="F6493" s="11">
        <v>0.17267013698630101</v>
      </c>
      <c r="G6493" s="11">
        <v>0.215837671232877</v>
      </c>
      <c r="H6493" s="11">
        <v>0.25900520547945299</v>
      </c>
      <c r="I6493" s="11">
        <v>0.30217273972602748</v>
      </c>
      <c r="J6493" s="11">
        <v>0.34534027397260353</v>
      </c>
      <c r="K6493" s="11">
        <v>0.38850780821917796</v>
      </c>
      <c r="L6493" s="11">
        <v>0.43199999999999994</v>
      </c>
    </row>
    <row r="6494" spans="1:12" ht="12.75">
      <c r="A6494" s="1">
        <f t="shared" si="169"/>
        <v>38982</v>
      </c>
      <c r="B6494" s="49" t="s">
        <v>4423</v>
      </c>
      <c r="C6494" s="11">
        <v>2.2047123287671201E-2</v>
      </c>
      <c r="D6494" s="11">
        <v>4.4094246575342402E-2</v>
      </c>
      <c r="E6494" s="11">
        <v>6.614136986301361E-2</v>
      </c>
      <c r="F6494" s="11">
        <v>8.8188493150684805E-2</v>
      </c>
      <c r="G6494" s="11">
        <v>0.110235616438356</v>
      </c>
      <c r="H6494" s="11">
        <v>0.13228273972602722</v>
      </c>
      <c r="I6494" s="11">
        <v>0.154329863013699</v>
      </c>
      <c r="J6494" s="11">
        <v>0.176376986301369</v>
      </c>
      <c r="K6494" s="11">
        <v>0.1984241095890405</v>
      </c>
      <c r="L6494" s="11">
        <v>0.22049999999999997</v>
      </c>
    </row>
    <row r="6495" spans="1:12" ht="12.75">
      <c r="A6495" s="1">
        <f t="shared" si="169"/>
        <v>38983</v>
      </c>
      <c r="B6495" s="49" t="s">
        <v>4424</v>
      </c>
      <c r="C6495" s="11">
        <v>4.1979452054794501E-3</v>
      </c>
      <c r="D6495" s="11">
        <v>8.3958904109589002E-3</v>
      </c>
      <c r="E6495" s="11">
        <v>1.2593835616438349E-2</v>
      </c>
      <c r="F6495" s="11">
        <v>1.67917808219178E-2</v>
      </c>
      <c r="G6495" s="11">
        <v>2.0989726027397251E-2</v>
      </c>
      <c r="H6495" s="11">
        <v>2.5187671232876699E-2</v>
      </c>
      <c r="I6495" s="11">
        <v>2.9385616438356153E-2</v>
      </c>
      <c r="J6495" s="11">
        <v>3.3583561643835601E-2</v>
      </c>
      <c r="K6495" s="11">
        <v>3.7781506849315048E-2</v>
      </c>
      <c r="L6495" s="11">
        <v>4.2000000000000003E-2</v>
      </c>
    </row>
    <row r="6496" spans="1:12" ht="12.75">
      <c r="A6496" s="1">
        <f t="shared" si="169"/>
        <v>38984</v>
      </c>
      <c r="B6496" s="49" t="s">
        <v>4425</v>
      </c>
      <c r="C6496" s="11">
        <v>2.7271232876712299E-3</v>
      </c>
      <c r="D6496" s="11">
        <v>5.4542465753424597E-3</v>
      </c>
      <c r="E6496" s="11">
        <v>8.1813698630136891E-3</v>
      </c>
      <c r="F6496" s="11">
        <v>1.0908493150684919E-2</v>
      </c>
      <c r="G6496" s="11">
        <v>1.363561643835615E-2</v>
      </c>
      <c r="H6496" s="11">
        <v>1.636273972602735E-2</v>
      </c>
      <c r="I6496" s="11">
        <v>1.9089863013698551E-2</v>
      </c>
      <c r="J6496" s="11">
        <v>2.1816986301369901E-2</v>
      </c>
      <c r="K6496" s="11">
        <v>2.4544109589041099E-2</v>
      </c>
      <c r="L6496" s="11">
        <v>2.6999999999999996E-2</v>
      </c>
    </row>
    <row r="6497" spans="1:12" ht="12.75">
      <c r="A6497" s="1">
        <f t="shared" si="169"/>
        <v>38985</v>
      </c>
      <c r="B6497" s="49" t="s">
        <v>4426</v>
      </c>
      <c r="C6497" s="11">
        <v>2.0921095890411003E-2</v>
      </c>
      <c r="D6497" s="11">
        <v>4.1842191780822005E-2</v>
      </c>
      <c r="E6497" s="11">
        <v>6.2763287671233001E-2</v>
      </c>
      <c r="F6497" s="11">
        <v>8.368438356164401E-2</v>
      </c>
      <c r="G6497" s="11">
        <v>0.10460547945205501</v>
      </c>
      <c r="H6497" s="11">
        <v>0.125526575342466</v>
      </c>
      <c r="I6497" s="11">
        <v>0.146447671232877</v>
      </c>
      <c r="J6497" s="11">
        <v>0.16736876712328802</v>
      </c>
      <c r="K6497" s="11">
        <v>0.18828986301369899</v>
      </c>
      <c r="L6497" s="11">
        <v>0.20850000000000002</v>
      </c>
    </row>
    <row r="6498" spans="1:12" ht="12.75">
      <c r="A6498" s="1">
        <f t="shared" si="169"/>
        <v>38986</v>
      </c>
      <c r="B6498" s="49" t="s">
        <v>4427</v>
      </c>
      <c r="C6498" s="11">
        <v>1.6913424657534301E-2</v>
      </c>
      <c r="D6498" s="11">
        <v>3.3826849315068602E-2</v>
      </c>
      <c r="E6498" s="11">
        <v>5.0740273972602903E-2</v>
      </c>
      <c r="F6498" s="11">
        <v>6.7653698630137205E-2</v>
      </c>
      <c r="G6498" s="11">
        <v>8.4567123287671492E-2</v>
      </c>
      <c r="H6498" s="11">
        <v>0.10148054794520581</v>
      </c>
      <c r="I6498" s="11">
        <v>0.11839397260274011</v>
      </c>
      <c r="J6498" s="11">
        <v>0.13530739726027441</v>
      </c>
      <c r="K6498" s="11">
        <v>0.152220821917809</v>
      </c>
      <c r="L6498" s="11">
        <v>0.16950000000000001</v>
      </c>
    </row>
    <row r="6499" spans="1:12" ht="12.75">
      <c r="A6499" s="1">
        <f t="shared" si="169"/>
        <v>38987</v>
      </c>
      <c r="B6499" s="49" t="s">
        <v>2740</v>
      </c>
      <c r="C6499" s="11">
        <v>5.9553698630137042E-2</v>
      </c>
      <c r="D6499" s="11">
        <v>0.11910739726027408</v>
      </c>
      <c r="E6499" s="11">
        <v>0.17866109589041101</v>
      </c>
      <c r="F6499" s="11">
        <v>0.2382147945205485</v>
      </c>
      <c r="G6499" s="11">
        <v>0.29776849315068599</v>
      </c>
      <c r="H6499" s="11">
        <v>0.35732219178082203</v>
      </c>
      <c r="I6499" s="11">
        <v>0.41687589041095952</v>
      </c>
      <c r="J6499" s="11">
        <v>0.476429589041097</v>
      </c>
      <c r="K6499" s="11">
        <v>0.53598328767123293</v>
      </c>
      <c r="L6499" s="11">
        <v>0.59550000000000003</v>
      </c>
    </row>
    <row r="6500" spans="1:12" ht="12.75">
      <c r="A6500" s="1">
        <f t="shared" si="169"/>
        <v>38988</v>
      </c>
      <c r="B6500" s="49" t="s">
        <v>4428</v>
      </c>
      <c r="C6500" s="11">
        <v>5.6698767123287697E-2</v>
      </c>
      <c r="D6500" s="11">
        <v>0.11339753424657539</v>
      </c>
      <c r="E6500" s="11">
        <v>0.17009630136986251</v>
      </c>
      <c r="F6500" s="11">
        <v>0.22679506849315051</v>
      </c>
      <c r="G6500" s="11">
        <v>0.28349383561643848</v>
      </c>
      <c r="H6500" s="11">
        <v>0.34019260273972651</v>
      </c>
      <c r="I6500" s="11">
        <v>0.39689136986301443</v>
      </c>
      <c r="J6500" s="11">
        <v>0.45359013698630102</v>
      </c>
      <c r="K6500" s="11">
        <v>0.51028890410958905</v>
      </c>
      <c r="L6500" s="11">
        <v>0.56699999999999995</v>
      </c>
    </row>
    <row r="6501" spans="1:12" ht="12.75">
      <c r="A6501" s="1">
        <f t="shared" si="169"/>
        <v>38989</v>
      </c>
      <c r="B6501" s="49" t="s">
        <v>4429</v>
      </c>
      <c r="C6501" s="11">
        <v>1.06158904109589E-2</v>
      </c>
      <c r="D6501" s="11">
        <v>2.12317808219178E-2</v>
      </c>
      <c r="E6501" s="11">
        <v>3.1847671232876698E-2</v>
      </c>
      <c r="F6501" s="11">
        <v>4.24635616438356E-2</v>
      </c>
      <c r="G6501" s="11">
        <v>5.3079452054794501E-2</v>
      </c>
      <c r="H6501" s="11">
        <v>6.3695342465753396E-2</v>
      </c>
      <c r="I6501" s="11">
        <v>7.4311232876712305E-2</v>
      </c>
      <c r="J6501" s="11">
        <v>8.49271232876712E-2</v>
      </c>
      <c r="K6501" s="11">
        <v>9.5543013698630094E-2</v>
      </c>
      <c r="L6501" s="11">
        <v>0.10649999999999998</v>
      </c>
    </row>
    <row r="6502" spans="1:12" ht="12.75">
      <c r="A6502" s="1">
        <f t="shared" si="169"/>
        <v>38990</v>
      </c>
      <c r="B6502" s="49" t="s">
        <v>4430</v>
      </c>
      <c r="C6502" s="11">
        <v>9.7923287671232845E-2</v>
      </c>
      <c r="D6502" s="11">
        <v>0.19584657534246597</v>
      </c>
      <c r="E6502" s="11">
        <v>0.29376986301369901</v>
      </c>
      <c r="F6502" s="11">
        <v>0.39169315068493193</v>
      </c>
      <c r="G6502" s="11">
        <v>0.48961643835616497</v>
      </c>
      <c r="H6502" s="11">
        <v>0.58753972602739646</v>
      </c>
      <c r="I6502" s="11">
        <v>0.6854630136986295</v>
      </c>
      <c r="J6502" s="11">
        <v>0.78338630136986243</v>
      </c>
      <c r="K6502" s="11">
        <v>0.88130958904109558</v>
      </c>
      <c r="L6502" s="11">
        <v>0.97950000000000004</v>
      </c>
    </row>
    <row r="6503" spans="1:12" ht="12.75">
      <c r="A6503" s="1">
        <f t="shared" si="169"/>
        <v>38991</v>
      </c>
      <c r="B6503" s="49" t="s">
        <v>4431</v>
      </c>
      <c r="C6503" s="11">
        <v>3.6156575342465705E-2</v>
      </c>
      <c r="D6503" s="11">
        <v>7.231315068493141E-2</v>
      </c>
      <c r="E6503" s="11">
        <v>0.1084697260273971</v>
      </c>
      <c r="F6503" s="11">
        <v>0.14462630136986282</v>
      </c>
      <c r="G6503" s="11">
        <v>0.18078287671232851</v>
      </c>
      <c r="H6503" s="11">
        <v>0.21693945205479448</v>
      </c>
      <c r="I6503" s="11">
        <v>0.2530960273972605</v>
      </c>
      <c r="J6503" s="11">
        <v>0.28925260273972497</v>
      </c>
      <c r="K6503" s="11">
        <v>0.325409178082191</v>
      </c>
      <c r="L6503" s="11">
        <v>0.36149999999999999</v>
      </c>
    </row>
    <row r="6504" spans="1:12" ht="12.75">
      <c r="A6504" s="1">
        <f t="shared" si="169"/>
        <v>38992</v>
      </c>
      <c r="B6504" s="49" t="s">
        <v>4432</v>
      </c>
      <c r="C6504" s="11">
        <v>1.4213835616438349E-2</v>
      </c>
      <c r="D6504" s="11">
        <v>2.8427671232876699E-2</v>
      </c>
      <c r="E6504" s="11">
        <v>4.2641506849315045E-2</v>
      </c>
      <c r="F6504" s="11">
        <v>5.6855342465753397E-2</v>
      </c>
      <c r="G6504" s="11">
        <v>7.106917808219175E-2</v>
      </c>
      <c r="H6504" s="11">
        <v>8.5283013698630089E-2</v>
      </c>
      <c r="I6504" s="11">
        <v>9.9496849315068456E-2</v>
      </c>
      <c r="J6504" s="11">
        <v>0.11371068493150679</v>
      </c>
      <c r="K6504" s="11">
        <v>0.12792452054794515</v>
      </c>
      <c r="L6504" s="11">
        <v>0.14250000000000002</v>
      </c>
    </row>
    <row r="6505" spans="1:12" ht="12.75">
      <c r="A6505" s="1">
        <f t="shared" si="169"/>
        <v>38993</v>
      </c>
      <c r="B6505" s="49" t="s">
        <v>4433</v>
      </c>
      <c r="C6505" s="11">
        <v>3.702041095890405E-2</v>
      </c>
      <c r="D6505" s="11">
        <v>7.40408219178081E-2</v>
      </c>
      <c r="E6505" s="11">
        <v>0.11106123287671216</v>
      </c>
      <c r="F6505" s="11">
        <v>0.1480816438356162</v>
      </c>
      <c r="G6505" s="11">
        <v>0.18510205479451952</v>
      </c>
      <c r="H6505" s="11">
        <v>0.22212246575342401</v>
      </c>
      <c r="I6505" s="11">
        <v>0.2591428767123285</v>
      </c>
      <c r="J6505" s="11">
        <v>0.29616328767123301</v>
      </c>
      <c r="K6505" s="11">
        <v>0.33318369863013603</v>
      </c>
      <c r="L6505" s="11">
        <v>0.3705</v>
      </c>
    </row>
    <row r="6506" spans="1:12" ht="12.75">
      <c r="A6506" s="1">
        <f t="shared" si="169"/>
        <v>38994</v>
      </c>
      <c r="B6506" s="49" t="s">
        <v>4434</v>
      </c>
      <c r="C6506" s="11">
        <v>1.3924520547945209E-2</v>
      </c>
      <c r="D6506" s="11">
        <v>2.784904109589045E-2</v>
      </c>
      <c r="E6506" s="11">
        <v>4.1773561643835604E-2</v>
      </c>
      <c r="F6506" s="11">
        <v>5.56980821917809E-2</v>
      </c>
      <c r="G6506" s="11">
        <v>6.962260273972605E-2</v>
      </c>
      <c r="H6506" s="11">
        <v>8.3547123287671207E-2</v>
      </c>
      <c r="I6506" s="11">
        <v>9.7471643835616489E-2</v>
      </c>
      <c r="J6506" s="11">
        <v>0.11139616438356165</v>
      </c>
      <c r="K6506" s="11">
        <v>0.12532068493150694</v>
      </c>
      <c r="L6506" s="11">
        <v>0.13950000000000001</v>
      </c>
    </row>
    <row r="6507" spans="1:12" ht="12.75">
      <c r="A6507" s="1">
        <f t="shared" si="169"/>
        <v>38995</v>
      </c>
      <c r="B6507" s="49" t="s">
        <v>4435</v>
      </c>
      <c r="C6507" s="11">
        <v>8.246712328767121E-3</v>
      </c>
      <c r="D6507" s="11">
        <v>1.6493424657534301E-2</v>
      </c>
      <c r="E6507" s="11">
        <v>2.47401369863013E-2</v>
      </c>
      <c r="F6507" s="11">
        <v>3.2986849315068449E-2</v>
      </c>
      <c r="G6507" s="11">
        <v>4.1233561643835598E-2</v>
      </c>
      <c r="H6507" s="11">
        <v>4.9480273972602747E-2</v>
      </c>
      <c r="I6507" s="11">
        <v>5.7726986301369895E-2</v>
      </c>
      <c r="J6507" s="11">
        <v>6.5973698630136898E-2</v>
      </c>
      <c r="K6507" s="11">
        <v>7.4220410958904054E-2</v>
      </c>
      <c r="L6507" s="11">
        <v>8.2500000000000004E-2</v>
      </c>
    </row>
    <row r="6508" spans="1:12" ht="12.75">
      <c r="A6508" s="1">
        <f t="shared" si="169"/>
        <v>38996</v>
      </c>
      <c r="B6508" s="49" t="s">
        <v>4436</v>
      </c>
      <c r="C6508" s="11">
        <v>2.8984109589041102E-2</v>
      </c>
      <c r="D6508" s="11">
        <v>5.7968219178082203E-2</v>
      </c>
      <c r="E6508" s="11">
        <v>8.6952328767123305E-2</v>
      </c>
      <c r="F6508" s="11">
        <v>0.11593643835616441</v>
      </c>
      <c r="G6508" s="11">
        <v>0.14492054794520548</v>
      </c>
      <c r="H6508" s="11">
        <v>0.173904657534246</v>
      </c>
      <c r="I6508" s="11">
        <v>0.20288876712328802</v>
      </c>
      <c r="J6508" s="11">
        <v>0.23187287671232851</v>
      </c>
      <c r="K6508" s="11">
        <v>0.2608569863013705</v>
      </c>
      <c r="L6508" s="11">
        <v>0.28949999999999998</v>
      </c>
    </row>
    <row r="6509" spans="1:12" ht="12.75">
      <c r="A6509" s="1">
        <f t="shared" si="169"/>
        <v>38997</v>
      </c>
      <c r="B6509" s="49" t="s">
        <v>4001</v>
      </c>
      <c r="C6509" s="11">
        <v>5.5073835616438346E-2</v>
      </c>
      <c r="D6509" s="11">
        <v>0.11014767123287669</v>
      </c>
      <c r="E6509" s="11">
        <v>0.1652215068493155</v>
      </c>
      <c r="F6509" s="11">
        <v>0.220295342465754</v>
      </c>
      <c r="G6509" s="11">
        <v>0.27536917808219252</v>
      </c>
      <c r="H6509" s="11">
        <v>0.3304430136986295</v>
      </c>
      <c r="I6509" s="11">
        <v>0.38551684931506802</v>
      </c>
      <c r="J6509" s="11">
        <v>0.44059068493150644</v>
      </c>
      <c r="K6509" s="11">
        <v>0.49566452054794496</v>
      </c>
      <c r="L6509" s="11">
        <v>0.55049999999999999</v>
      </c>
    </row>
    <row r="6510" spans="1:12" ht="12.75">
      <c r="A6510" s="1">
        <f t="shared" si="169"/>
        <v>38998</v>
      </c>
      <c r="B6510" s="49" t="s">
        <v>4503</v>
      </c>
      <c r="C6510" s="11">
        <v>1.161369863013699E-2</v>
      </c>
      <c r="D6510" s="11">
        <v>2.3227397260273952E-2</v>
      </c>
      <c r="E6510" s="11">
        <v>3.4841095890410997E-2</v>
      </c>
      <c r="F6510" s="11">
        <v>4.6454794520547904E-2</v>
      </c>
      <c r="G6510" s="11">
        <v>5.8068493150684949E-2</v>
      </c>
      <c r="H6510" s="11">
        <v>6.9682191780821995E-2</v>
      </c>
      <c r="I6510" s="11">
        <v>8.1295890410958901E-2</v>
      </c>
      <c r="J6510" s="11">
        <v>9.2909589041095947E-2</v>
      </c>
      <c r="K6510" s="11">
        <v>0.10452328767123284</v>
      </c>
      <c r="L6510" s="11">
        <v>0.11549999999999999</v>
      </c>
    </row>
    <row r="6511" spans="1:12" ht="12.75">
      <c r="A6511" s="1">
        <f t="shared" si="169"/>
        <v>38999</v>
      </c>
      <c r="B6511" s="49" t="s">
        <v>4504</v>
      </c>
      <c r="C6511" s="11">
        <v>6.8663013698630093E-2</v>
      </c>
      <c r="D6511" s="11">
        <v>0.13732602739726019</v>
      </c>
      <c r="E6511" s="11">
        <v>0.20598904109589</v>
      </c>
      <c r="F6511" s="11">
        <v>0.27465205479452104</v>
      </c>
      <c r="G6511" s="11">
        <v>0.34331506849315052</v>
      </c>
      <c r="H6511" s="11">
        <v>0.41197808219178</v>
      </c>
      <c r="I6511" s="11">
        <v>0.48064109589041104</v>
      </c>
      <c r="J6511" s="11">
        <v>0.54930410958904052</v>
      </c>
      <c r="K6511" s="11">
        <v>0.61796712328767156</v>
      </c>
      <c r="L6511" s="11">
        <v>0.68700000000000006</v>
      </c>
    </row>
    <row r="6512" spans="1:12" ht="12.75">
      <c r="A6512" s="1">
        <f t="shared" si="169"/>
        <v>39000</v>
      </c>
      <c r="B6512" s="49" t="s">
        <v>4505</v>
      </c>
      <c r="C6512" s="11">
        <v>1.3631095890410954E-2</v>
      </c>
      <c r="D6512" s="11">
        <v>2.726219178082185E-2</v>
      </c>
      <c r="E6512" s="11">
        <v>4.0893287671232847E-2</v>
      </c>
      <c r="F6512" s="11">
        <v>5.4524383561643852E-2</v>
      </c>
      <c r="G6512" s="11">
        <v>6.8155479452054704E-2</v>
      </c>
      <c r="H6512" s="11">
        <v>8.1786575342465695E-2</v>
      </c>
      <c r="I6512" s="11">
        <v>9.54176712328767E-2</v>
      </c>
      <c r="J6512" s="11">
        <v>0.1090487671232877</v>
      </c>
      <c r="K6512" s="11">
        <v>0.12267986301369854</v>
      </c>
      <c r="L6512" s="11">
        <v>0.13650000000000001</v>
      </c>
    </row>
    <row r="6513" spans="1:12" ht="12.75">
      <c r="A6513" s="1">
        <f t="shared" si="169"/>
        <v>39001</v>
      </c>
      <c r="B6513" s="49" t="s">
        <v>4506</v>
      </c>
      <c r="C6513" s="11">
        <v>3.5868904109588998E-2</v>
      </c>
      <c r="D6513" s="11">
        <v>7.1737808219177995E-2</v>
      </c>
      <c r="E6513" s="11">
        <v>0.10760671232876699</v>
      </c>
      <c r="F6513" s="11">
        <v>0.14347561643835599</v>
      </c>
      <c r="G6513" s="11">
        <v>0.179344520547945</v>
      </c>
      <c r="H6513" s="11">
        <v>0.21521342465753399</v>
      </c>
      <c r="I6513" s="11">
        <v>0.251082328767123</v>
      </c>
      <c r="J6513" s="11">
        <v>0.28695123287671198</v>
      </c>
      <c r="K6513" s="11">
        <v>0.32282013698630102</v>
      </c>
      <c r="L6513" s="11">
        <v>0.35849999999999999</v>
      </c>
    </row>
    <row r="6514" spans="1:12" ht="12.75">
      <c r="A6514" s="1">
        <f t="shared" si="169"/>
        <v>39002</v>
      </c>
      <c r="B6514" s="49" t="s">
        <v>4507</v>
      </c>
      <c r="C6514" s="11">
        <v>3.2769863013698698E-2</v>
      </c>
      <c r="D6514" s="11">
        <v>6.5539726027397396E-2</v>
      </c>
      <c r="E6514" s="11">
        <v>9.8309589041096102E-2</v>
      </c>
      <c r="F6514" s="11">
        <v>0.13107945205479479</v>
      </c>
      <c r="G6514" s="11">
        <v>0.16384931506849348</v>
      </c>
      <c r="H6514" s="11">
        <v>0.19661917808219248</v>
      </c>
      <c r="I6514" s="11">
        <v>0.22938904109589148</v>
      </c>
      <c r="J6514" s="11">
        <v>0.26215890410958897</v>
      </c>
      <c r="K6514" s="11">
        <v>0.29492876712328803</v>
      </c>
      <c r="L6514" s="11">
        <v>0.32700000000000001</v>
      </c>
    </row>
    <row r="6515" spans="1:12" ht="12.75">
      <c r="A6515" s="1">
        <f t="shared" si="169"/>
        <v>39003</v>
      </c>
      <c r="B6515" s="49" t="s">
        <v>4508</v>
      </c>
      <c r="C6515" s="11">
        <v>1.5907397260273952E-2</v>
      </c>
      <c r="D6515" s="11">
        <v>3.1814794520547904E-2</v>
      </c>
      <c r="E6515" s="11">
        <v>4.7722191780821849E-2</v>
      </c>
      <c r="F6515" s="11">
        <v>6.3629589041095808E-2</v>
      </c>
      <c r="G6515" s="11">
        <v>7.9536986301369739E-2</v>
      </c>
      <c r="H6515" s="11">
        <v>9.5444383561643698E-2</v>
      </c>
      <c r="I6515" s="11">
        <v>0.11135178082191766</v>
      </c>
      <c r="J6515" s="11">
        <v>0.12725917808219162</v>
      </c>
      <c r="K6515" s="11">
        <v>0.14316657534246555</v>
      </c>
      <c r="L6515" s="11">
        <v>0.159</v>
      </c>
    </row>
    <row r="6516" spans="1:12" ht="25.5">
      <c r="A6516" s="1">
        <f t="shared" si="169"/>
        <v>39004</v>
      </c>
      <c r="B6516" s="49" t="s">
        <v>4509</v>
      </c>
      <c r="C6516" s="11">
        <v>2.5841099999999999E-2</v>
      </c>
      <c r="D6516" s="11">
        <v>5.1682199999999998E-2</v>
      </c>
      <c r="E6516" s="11">
        <v>7.7523299999999989E-2</v>
      </c>
      <c r="F6516" s="11">
        <v>0.1033644</v>
      </c>
      <c r="G6516" s="11">
        <v>0.1292055</v>
      </c>
      <c r="H6516" s="11">
        <v>0.15504659999999998</v>
      </c>
      <c r="I6516" s="11">
        <v>0.18088769999999998</v>
      </c>
      <c r="J6516" s="11">
        <v>0.20672879999999999</v>
      </c>
      <c r="K6516" s="11">
        <v>0.2325699</v>
      </c>
      <c r="L6516" s="11">
        <v>0.25800000000000001</v>
      </c>
    </row>
    <row r="6517" spans="1:12" ht="12.75">
      <c r="A6517" s="1">
        <f t="shared" si="169"/>
        <v>39005</v>
      </c>
      <c r="B6517" s="49" t="s">
        <v>3045</v>
      </c>
      <c r="C6517" s="11">
        <v>0.90114534246575406</v>
      </c>
      <c r="D6517" s="11">
        <v>1.802290684931505</v>
      </c>
      <c r="E6517" s="11">
        <v>2.7034360273972649</v>
      </c>
      <c r="F6517" s="11">
        <v>3.60458136986301</v>
      </c>
      <c r="G6517" s="11">
        <v>4.5057267123287703</v>
      </c>
      <c r="H6517" s="11">
        <v>5.4068720547945297</v>
      </c>
      <c r="I6517" s="11">
        <v>6.308017397260274</v>
      </c>
      <c r="J6517" s="11">
        <v>7.2091627397260352</v>
      </c>
      <c r="K6517" s="11">
        <v>8.1103080821917803</v>
      </c>
      <c r="L6517" s="11">
        <v>9.0120000000000005</v>
      </c>
    </row>
    <row r="6518" spans="1:12" ht="12.75">
      <c r="A6518" s="1">
        <f t="shared" si="169"/>
        <v>39006</v>
      </c>
      <c r="B6518" s="49" t="s">
        <v>4510</v>
      </c>
      <c r="C6518" s="11">
        <v>1.9039315068493202E-2</v>
      </c>
      <c r="D6518" s="11">
        <v>3.8078630136986404E-2</v>
      </c>
      <c r="E6518" s="11">
        <v>5.7117945205479595E-2</v>
      </c>
      <c r="F6518" s="11">
        <v>7.6157260273972807E-2</v>
      </c>
      <c r="G6518" s="11">
        <v>9.5196575342465992E-2</v>
      </c>
      <c r="H6518" s="11">
        <v>0.11423589041095919</v>
      </c>
      <c r="I6518" s="11">
        <v>0.1332752054794524</v>
      </c>
      <c r="J6518" s="11">
        <v>0.152314520547945</v>
      </c>
      <c r="K6518" s="11">
        <v>0.17135383561643849</v>
      </c>
      <c r="L6518" s="11">
        <v>0.1905</v>
      </c>
    </row>
    <row r="6519" spans="1:12" ht="12.75">
      <c r="A6519" s="1">
        <f t="shared" si="169"/>
        <v>39007</v>
      </c>
      <c r="B6519" s="49" t="s">
        <v>4511</v>
      </c>
      <c r="C6519" s="11">
        <v>2.141917808219175E-2</v>
      </c>
      <c r="D6519" s="11">
        <v>4.2838356164383501E-2</v>
      </c>
      <c r="E6519" s="11">
        <v>6.4257534246575251E-2</v>
      </c>
      <c r="F6519" s="11">
        <v>8.5676712328767002E-2</v>
      </c>
      <c r="G6519" s="11">
        <v>0.10709589041095875</v>
      </c>
      <c r="H6519" s="11">
        <v>0.1285150684931505</v>
      </c>
      <c r="I6519" s="11">
        <v>0.14993424657534227</v>
      </c>
      <c r="J6519" s="11">
        <v>0.171353424657534</v>
      </c>
      <c r="K6519" s="11">
        <v>0.19277260273972652</v>
      </c>
      <c r="L6519" s="11">
        <v>0.21449999999999997</v>
      </c>
    </row>
    <row r="6520" spans="1:12" ht="12.75">
      <c r="A6520" s="1">
        <f t="shared" si="169"/>
        <v>39008</v>
      </c>
      <c r="B6520" s="49" t="s">
        <v>4512</v>
      </c>
      <c r="C6520" s="11">
        <v>3.703315068493155E-2</v>
      </c>
      <c r="D6520" s="11">
        <v>7.40663013698631E-2</v>
      </c>
      <c r="E6520" s="11">
        <v>0.11109945205479466</v>
      </c>
      <c r="F6520" s="11">
        <v>0.1481326027397262</v>
      </c>
      <c r="G6520" s="11">
        <v>0.18516575342465849</v>
      </c>
      <c r="H6520" s="11">
        <v>0.22219890410958901</v>
      </c>
      <c r="I6520" s="11">
        <v>0.25923205479452099</v>
      </c>
      <c r="J6520" s="11">
        <v>0.29626520547945301</v>
      </c>
      <c r="K6520" s="11">
        <v>0.33329835616438352</v>
      </c>
      <c r="L6520" s="11">
        <v>0.3705</v>
      </c>
    </row>
    <row r="6521" spans="1:12" ht="12.75">
      <c r="A6521" s="1">
        <f t="shared" si="169"/>
        <v>39009</v>
      </c>
      <c r="B6521" s="49" t="s">
        <v>4513</v>
      </c>
      <c r="C6521" s="11">
        <v>3.6910273972602749E-2</v>
      </c>
      <c r="D6521" s="11">
        <v>7.3820547945205497E-2</v>
      </c>
      <c r="E6521" s="11">
        <v>0.11073082191780825</v>
      </c>
      <c r="F6521" s="11">
        <v>0.14764109589041099</v>
      </c>
      <c r="G6521" s="11">
        <v>0.18455136986301449</v>
      </c>
      <c r="H6521" s="11">
        <v>0.22146164383561651</v>
      </c>
      <c r="I6521" s="11">
        <v>0.2583719178082185</v>
      </c>
      <c r="J6521" s="11">
        <v>0.29528219178082199</v>
      </c>
      <c r="K6521" s="11">
        <v>0.33219246575342554</v>
      </c>
      <c r="L6521" s="11">
        <v>0.36899999999999999</v>
      </c>
    </row>
    <row r="6522" spans="1:12" ht="12.75">
      <c r="A6522" s="1">
        <f t="shared" si="169"/>
        <v>39010</v>
      </c>
      <c r="B6522" s="49" t="s">
        <v>4514</v>
      </c>
      <c r="C6522" s="11">
        <v>6.1208219178082203E-3</v>
      </c>
      <c r="D6522" s="11">
        <v>1.2241643835616441E-2</v>
      </c>
      <c r="E6522" s="11">
        <v>1.8362465753424602E-2</v>
      </c>
      <c r="F6522" s="11">
        <v>2.448328767123285E-2</v>
      </c>
      <c r="G6522" s="11">
        <v>3.0604109589041101E-2</v>
      </c>
      <c r="H6522" s="11">
        <v>3.672493150684935E-2</v>
      </c>
      <c r="I6522" s="11">
        <v>4.2845753424657601E-2</v>
      </c>
      <c r="J6522" s="11">
        <v>4.89665753424657E-2</v>
      </c>
      <c r="K6522" s="11">
        <v>5.5087397260273951E-2</v>
      </c>
      <c r="L6522" s="11">
        <v>6.1499999999999999E-2</v>
      </c>
    </row>
    <row r="6523" spans="1:12" ht="12.75">
      <c r="A6523" s="1">
        <f t="shared" si="169"/>
        <v>39011</v>
      </c>
      <c r="B6523" s="49" t="s">
        <v>4515</v>
      </c>
      <c r="C6523" s="11">
        <v>0.215112328767123</v>
      </c>
      <c r="D6523" s="11">
        <v>0.43022465753424599</v>
      </c>
      <c r="E6523" s="11">
        <v>0.64533698630136893</v>
      </c>
      <c r="F6523" s="11">
        <v>0.86044931506849198</v>
      </c>
      <c r="G6523" s="11">
        <v>1.075561643835615</v>
      </c>
      <c r="H6523" s="11">
        <v>1.2906739726027379</v>
      </c>
      <c r="I6523" s="11">
        <v>1.5057863013698551</v>
      </c>
      <c r="J6523" s="11">
        <v>1.72089863013699</v>
      </c>
      <c r="K6523" s="11">
        <v>1.9360109589041101</v>
      </c>
      <c r="L6523" s="11">
        <v>2.1509999999999998</v>
      </c>
    </row>
    <row r="6524" spans="1:12" ht="12.75">
      <c r="A6524" s="1">
        <f t="shared" si="169"/>
        <v>39012</v>
      </c>
      <c r="B6524" s="49" t="s">
        <v>4516</v>
      </c>
      <c r="C6524" s="11">
        <v>8.0780958904109551E-2</v>
      </c>
      <c r="D6524" s="11">
        <v>0.16156191780821849</v>
      </c>
      <c r="E6524" s="11">
        <v>0.24234287671232849</v>
      </c>
      <c r="F6524" s="11">
        <v>0.32312383561643848</v>
      </c>
      <c r="G6524" s="11">
        <v>0.4039047945205485</v>
      </c>
      <c r="H6524" s="11">
        <v>0.48468575342465697</v>
      </c>
      <c r="I6524" s="11">
        <v>0.565466712328767</v>
      </c>
      <c r="J6524" s="11">
        <v>0.64624767123287696</v>
      </c>
      <c r="K6524" s="11">
        <v>0.72702863013698549</v>
      </c>
      <c r="L6524" s="11">
        <v>0.8085</v>
      </c>
    </row>
    <row r="6525" spans="1:12" ht="12.75">
      <c r="A6525" s="1">
        <f t="shared" si="169"/>
        <v>39013</v>
      </c>
      <c r="B6525" s="49" t="s">
        <v>4517</v>
      </c>
      <c r="C6525" s="11">
        <v>1.7930958904109551E-2</v>
      </c>
      <c r="D6525" s="11">
        <v>3.5861917808219103E-2</v>
      </c>
      <c r="E6525" s="11">
        <v>5.3792876712328658E-2</v>
      </c>
      <c r="F6525" s="11">
        <v>7.1723835616438206E-2</v>
      </c>
      <c r="G6525" s="11">
        <v>8.9654794520547754E-2</v>
      </c>
      <c r="H6525" s="11">
        <v>0.10758575342465732</v>
      </c>
      <c r="I6525" s="11">
        <v>0.12551671232876685</v>
      </c>
      <c r="J6525" s="11">
        <v>0.14344767123287641</v>
      </c>
      <c r="K6525" s="11">
        <v>0.1613786301369855</v>
      </c>
      <c r="L6525" s="11">
        <v>0.18</v>
      </c>
    </row>
    <row r="6526" spans="1:12" ht="12.75">
      <c r="A6526" s="1">
        <f t="shared" si="169"/>
        <v>39014</v>
      </c>
      <c r="B6526" s="49" t="s">
        <v>4518</v>
      </c>
      <c r="C6526" s="11">
        <v>1.4420136986301374E-2</v>
      </c>
      <c r="D6526" s="11">
        <v>2.8840273972602748E-2</v>
      </c>
      <c r="E6526" s="11">
        <v>4.3260410958904053E-2</v>
      </c>
      <c r="F6526" s="11">
        <v>5.7680547945205496E-2</v>
      </c>
      <c r="G6526" s="11">
        <v>7.2100684931506953E-2</v>
      </c>
      <c r="H6526" s="11">
        <v>8.6520821917808258E-2</v>
      </c>
      <c r="I6526" s="11">
        <v>0.1009409589041097</v>
      </c>
      <c r="J6526" s="11">
        <v>0.11536109589041099</v>
      </c>
      <c r="K6526" s="11">
        <v>0.12978123287671231</v>
      </c>
      <c r="L6526" s="11">
        <v>0.14400000000000002</v>
      </c>
    </row>
    <row r="6527" spans="1:12" ht="12.75">
      <c r="A6527" s="1">
        <f t="shared" si="169"/>
        <v>39015</v>
      </c>
      <c r="B6527" s="49" t="s">
        <v>4519</v>
      </c>
      <c r="C6527" s="11">
        <v>5.5010958904109552E-3</v>
      </c>
      <c r="D6527" s="11">
        <v>1.100219178082191E-2</v>
      </c>
      <c r="E6527" s="11">
        <v>1.6503287671232849E-2</v>
      </c>
      <c r="F6527" s="11">
        <v>2.2004383561643848E-2</v>
      </c>
      <c r="G6527" s="11">
        <v>2.7505479452054851E-2</v>
      </c>
      <c r="H6527" s="11">
        <v>3.3006575342465698E-2</v>
      </c>
      <c r="I6527" s="11">
        <v>3.8507671232876697E-2</v>
      </c>
      <c r="J6527" s="11">
        <v>4.4008767123287697E-2</v>
      </c>
      <c r="K6527" s="11">
        <v>4.9509863013698543E-2</v>
      </c>
      <c r="L6527" s="11">
        <v>5.5499999999999994E-2</v>
      </c>
    </row>
    <row r="6528" spans="1:12" ht="38.25">
      <c r="A6528" s="1">
        <f t="shared" ref="A6528:A6591" si="170">A6527+1</f>
        <v>39016</v>
      </c>
      <c r="B6528" s="49" t="s">
        <v>4520</v>
      </c>
      <c r="C6528" s="11">
        <v>0.16026000000000001</v>
      </c>
      <c r="D6528" s="11">
        <v>0.32052000000000003</v>
      </c>
      <c r="E6528" s="11">
        <v>0.48078000000000004</v>
      </c>
      <c r="F6528" s="11">
        <v>0.64104000000000005</v>
      </c>
      <c r="G6528" s="11">
        <v>0.80130000000000001</v>
      </c>
      <c r="H6528" s="11">
        <v>0.96156000000000008</v>
      </c>
      <c r="I6528" s="11">
        <v>1.12182</v>
      </c>
      <c r="J6528" s="11">
        <v>1.2820800000000001</v>
      </c>
      <c r="K6528" s="11">
        <v>1.44234</v>
      </c>
      <c r="L6528" s="11">
        <v>1.6020000000000001</v>
      </c>
    </row>
    <row r="6529" spans="1:12" ht="38.25">
      <c r="A6529" s="1">
        <f t="shared" si="170"/>
        <v>39017</v>
      </c>
      <c r="B6529" s="49" t="s">
        <v>4520</v>
      </c>
      <c r="C6529" s="11">
        <v>0.240429</v>
      </c>
      <c r="D6529" s="11">
        <v>0.48085800000000001</v>
      </c>
      <c r="E6529" s="11">
        <v>0.72128700000000001</v>
      </c>
      <c r="F6529" s="11">
        <v>0.96171600000000002</v>
      </c>
      <c r="G6529" s="11">
        <v>1.202145</v>
      </c>
      <c r="H6529" s="11">
        <v>1.442574</v>
      </c>
      <c r="I6529" s="11">
        <v>1.6830029999999998</v>
      </c>
      <c r="J6529" s="11">
        <v>1.923432</v>
      </c>
      <c r="K6529" s="11">
        <v>2.1638609999999998</v>
      </c>
      <c r="L6529" s="11">
        <v>2.4045000000000001</v>
      </c>
    </row>
    <row r="6530" spans="1:12" ht="12.75">
      <c r="A6530" s="1">
        <f t="shared" si="170"/>
        <v>39018</v>
      </c>
      <c r="B6530" s="49" t="s">
        <v>4521</v>
      </c>
      <c r="C6530" s="11">
        <v>9.0908219178082207E-3</v>
      </c>
      <c r="D6530" s="11">
        <v>1.81816438356165E-2</v>
      </c>
      <c r="E6530" s="11">
        <v>2.72724657534246E-2</v>
      </c>
      <c r="F6530" s="11">
        <v>3.6363287671232848E-2</v>
      </c>
      <c r="G6530" s="11">
        <v>4.54541095890411E-2</v>
      </c>
      <c r="H6530" s="11">
        <v>5.4544931506849345E-2</v>
      </c>
      <c r="I6530" s="11">
        <v>6.3635753424657604E-2</v>
      </c>
      <c r="J6530" s="11">
        <v>7.2726575342465696E-2</v>
      </c>
      <c r="K6530" s="11">
        <v>8.1817397260273941E-2</v>
      </c>
      <c r="L6530" s="11">
        <v>9.1499999999999998E-2</v>
      </c>
    </row>
    <row r="6531" spans="1:12" ht="12.75">
      <c r="A6531" s="1">
        <f t="shared" si="170"/>
        <v>39019</v>
      </c>
      <c r="B6531" s="49" t="s">
        <v>4522</v>
      </c>
      <c r="C6531" s="11">
        <v>4.0878082191780747E-2</v>
      </c>
      <c r="D6531" s="11">
        <v>8.1756164383561494E-2</v>
      </c>
      <c r="E6531" s="11">
        <v>0.12263424657534225</v>
      </c>
      <c r="F6531" s="11">
        <v>0.16351232876712299</v>
      </c>
      <c r="G6531" s="11">
        <v>0.20439041095890298</v>
      </c>
      <c r="H6531" s="11">
        <v>0.2452684931506845</v>
      </c>
      <c r="I6531" s="11">
        <v>0.28614657534246601</v>
      </c>
      <c r="J6531" s="11">
        <v>0.32702465753424598</v>
      </c>
      <c r="K6531" s="11">
        <v>0.36790273972602749</v>
      </c>
      <c r="L6531" s="11">
        <v>0.40950000000000003</v>
      </c>
    </row>
    <row r="6532" spans="1:12" ht="12.75">
      <c r="A6532" s="1">
        <f t="shared" si="170"/>
        <v>39020</v>
      </c>
      <c r="B6532" s="49" t="s">
        <v>4523</v>
      </c>
      <c r="C6532" s="11">
        <v>2.8943013698630102E-2</v>
      </c>
      <c r="D6532" s="11">
        <v>5.7886027397260204E-2</v>
      </c>
      <c r="E6532" s="11">
        <v>8.6829041095890291E-2</v>
      </c>
      <c r="F6532" s="11">
        <v>0.11577205479452041</v>
      </c>
      <c r="G6532" s="11">
        <v>0.14471506849315052</v>
      </c>
      <c r="H6532" s="11">
        <v>0.17365808219178</v>
      </c>
      <c r="I6532" s="11">
        <v>0.202601095890411</v>
      </c>
      <c r="J6532" s="11">
        <v>0.23154410958904048</v>
      </c>
      <c r="K6532" s="11">
        <v>0.26048712328767148</v>
      </c>
      <c r="L6532" s="11">
        <v>0.28949999999999998</v>
      </c>
    </row>
    <row r="6533" spans="1:12" ht="12.75">
      <c r="A6533" s="1">
        <f t="shared" si="170"/>
        <v>39021</v>
      </c>
      <c r="B6533" s="49" t="s">
        <v>4524</v>
      </c>
      <c r="C6533" s="11">
        <v>8.4106849315068455E-3</v>
      </c>
      <c r="D6533" s="11">
        <v>1.682136986301375E-2</v>
      </c>
      <c r="E6533" s="11">
        <v>2.523205479452055E-2</v>
      </c>
      <c r="F6533" s="11">
        <v>3.3642739726027347E-2</v>
      </c>
      <c r="G6533" s="11">
        <v>4.2053424657534304E-2</v>
      </c>
      <c r="H6533" s="11">
        <v>5.0464109589041101E-2</v>
      </c>
      <c r="I6533" s="11">
        <v>5.8874794520547905E-2</v>
      </c>
      <c r="J6533" s="11">
        <v>6.7285479452054694E-2</v>
      </c>
      <c r="K6533" s="11">
        <v>7.5696164383561651E-2</v>
      </c>
      <c r="L6533" s="11">
        <v>8.4000000000000005E-2</v>
      </c>
    </row>
    <row r="6534" spans="1:12" ht="12.75">
      <c r="A6534" s="1">
        <f t="shared" si="170"/>
        <v>39022</v>
      </c>
      <c r="B6534" s="49" t="s">
        <v>4525</v>
      </c>
      <c r="C6534" s="11">
        <v>2.27671232876712E-2</v>
      </c>
      <c r="D6534" s="11">
        <v>4.5534246575342399E-2</v>
      </c>
      <c r="E6534" s="11">
        <v>6.8301369863013606E-2</v>
      </c>
      <c r="F6534" s="11">
        <v>9.1068493150684798E-2</v>
      </c>
      <c r="G6534" s="11">
        <v>0.113835616438356</v>
      </c>
      <c r="H6534" s="11">
        <v>0.13660273972602721</v>
      </c>
      <c r="I6534" s="11">
        <v>0.15936986301369899</v>
      </c>
      <c r="J6534" s="11">
        <v>0.18213698630136899</v>
      </c>
      <c r="K6534" s="11">
        <v>0.20490410958904048</v>
      </c>
      <c r="L6534" s="11">
        <v>0.22799999999999998</v>
      </c>
    </row>
    <row r="6535" spans="1:12" ht="12.75">
      <c r="A6535" s="1">
        <f t="shared" si="170"/>
        <v>39023</v>
      </c>
      <c r="B6535" s="49" t="s">
        <v>4526</v>
      </c>
      <c r="C6535" s="11">
        <v>2.0422191780821851E-2</v>
      </c>
      <c r="D6535" s="11">
        <v>4.0844383561643702E-2</v>
      </c>
      <c r="E6535" s="11">
        <v>6.1266575342465553E-2</v>
      </c>
      <c r="F6535" s="11">
        <v>8.1688767123287404E-2</v>
      </c>
      <c r="G6535" s="11">
        <v>0.10211095890410923</v>
      </c>
      <c r="H6535" s="11">
        <v>0.12253315068493111</v>
      </c>
      <c r="I6535" s="11">
        <v>0.14295534246575295</v>
      </c>
      <c r="J6535" s="11">
        <v>0.1633775342465745</v>
      </c>
      <c r="K6535" s="11">
        <v>0.1837997260273965</v>
      </c>
      <c r="L6535" s="11">
        <v>0.20400000000000001</v>
      </c>
    </row>
    <row r="6536" spans="1:12" ht="12.75">
      <c r="A6536" s="1">
        <f t="shared" si="170"/>
        <v>39024</v>
      </c>
      <c r="B6536" s="49" t="s">
        <v>4527</v>
      </c>
      <c r="C6536" s="11">
        <v>4.2091232876712299E-2</v>
      </c>
      <c r="D6536" s="11">
        <v>8.4182465753424598E-2</v>
      </c>
      <c r="E6536" s="11">
        <v>0.1262736986301369</v>
      </c>
      <c r="F6536" s="11">
        <v>0.1683649315068495</v>
      </c>
      <c r="G6536" s="11">
        <v>0.21045616438356149</v>
      </c>
      <c r="H6536" s="11">
        <v>0.25254739726027353</v>
      </c>
      <c r="I6536" s="11">
        <v>0.29463863013698555</v>
      </c>
      <c r="J6536" s="11">
        <v>0.336729863013699</v>
      </c>
      <c r="K6536" s="11">
        <v>0.37882109589041096</v>
      </c>
      <c r="L6536" s="11">
        <v>0.42150000000000004</v>
      </c>
    </row>
    <row r="6537" spans="1:12" ht="12.75">
      <c r="A6537" s="1">
        <f t="shared" si="170"/>
        <v>39025</v>
      </c>
      <c r="B6537" s="49" t="s">
        <v>4528</v>
      </c>
      <c r="C6537" s="11">
        <v>1.6500000000000001E-2</v>
      </c>
      <c r="D6537" s="11">
        <v>3.3000000000000002E-2</v>
      </c>
      <c r="E6537" s="11">
        <v>4.9500000000000002E-2</v>
      </c>
      <c r="F6537" s="11">
        <v>6.6000000000000003E-2</v>
      </c>
      <c r="G6537" s="11">
        <v>8.2500000000000004E-2</v>
      </c>
      <c r="H6537" s="11">
        <v>9.9000000000000005E-2</v>
      </c>
      <c r="I6537" s="11">
        <v>0.11549999999999999</v>
      </c>
      <c r="J6537" s="11">
        <v>0.13200000000000001</v>
      </c>
      <c r="K6537" s="11">
        <v>0.14850000000000002</v>
      </c>
      <c r="L6537" s="11">
        <v>0.16500000000000001</v>
      </c>
    </row>
    <row r="6538" spans="1:12" ht="12.75">
      <c r="A6538" s="1">
        <f t="shared" si="170"/>
        <v>39026</v>
      </c>
      <c r="B6538" s="49" t="s">
        <v>4529</v>
      </c>
      <c r="C6538" s="11">
        <v>9.3135616438356147E-3</v>
      </c>
      <c r="D6538" s="11">
        <v>1.8627123287671202E-2</v>
      </c>
      <c r="E6538" s="11">
        <v>2.7940684931506803E-2</v>
      </c>
      <c r="F6538" s="11">
        <v>3.7254246575342403E-2</v>
      </c>
      <c r="G6538" s="11">
        <v>4.656780821917815E-2</v>
      </c>
      <c r="H6538" s="11">
        <v>5.5881369863013751E-2</v>
      </c>
      <c r="I6538" s="11">
        <v>6.5194931506849352E-2</v>
      </c>
      <c r="J6538" s="11">
        <v>7.4508493150684946E-2</v>
      </c>
      <c r="K6538" s="11">
        <v>8.3822054794520554E-2</v>
      </c>
      <c r="L6538" s="11">
        <v>9.2999999999999999E-2</v>
      </c>
    </row>
    <row r="6539" spans="1:12" ht="12.75">
      <c r="A6539" s="1">
        <f t="shared" si="170"/>
        <v>39027</v>
      </c>
      <c r="B6539" s="49" t="s">
        <v>4530</v>
      </c>
      <c r="C6539" s="11">
        <v>6.1840684931506795E-2</v>
      </c>
      <c r="D6539" s="11">
        <v>0.12368136986301359</v>
      </c>
      <c r="E6539" s="11">
        <v>0.185522054794521</v>
      </c>
      <c r="F6539" s="11">
        <v>0.24736273972602751</v>
      </c>
      <c r="G6539" s="11">
        <v>0.30920342465753403</v>
      </c>
      <c r="H6539" s="11">
        <v>0.37104410958904049</v>
      </c>
      <c r="I6539" s="11">
        <v>0.43288479452054696</v>
      </c>
      <c r="J6539" s="11">
        <v>0.49472547945205503</v>
      </c>
      <c r="K6539" s="11">
        <v>0.55656616438356155</v>
      </c>
      <c r="L6539" s="11">
        <v>0.61799999999999999</v>
      </c>
    </row>
    <row r="6540" spans="1:12" ht="12.75">
      <c r="A6540" s="1">
        <f t="shared" si="170"/>
        <v>39028</v>
      </c>
      <c r="B6540" s="49" t="s">
        <v>4531</v>
      </c>
      <c r="C6540" s="11">
        <v>3.4450684931506799E-3</v>
      </c>
      <c r="D6540" s="11">
        <v>6.8901369863013599E-3</v>
      </c>
      <c r="E6540" s="11">
        <v>1.0335205479452041E-2</v>
      </c>
      <c r="F6540" s="11">
        <v>1.378027397260272E-2</v>
      </c>
      <c r="G6540" s="11">
        <v>1.7225342465753399E-2</v>
      </c>
      <c r="H6540" s="11">
        <v>2.067041095890405E-2</v>
      </c>
      <c r="I6540" s="11">
        <v>2.4115479452054698E-2</v>
      </c>
      <c r="J6540" s="11">
        <v>2.7560547945205498E-2</v>
      </c>
      <c r="K6540" s="11">
        <v>3.100561643835615E-2</v>
      </c>
      <c r="L6540" s="11">
        <v>3.4500000000000003E-2</v>
      </c>
    </row>
    <row r="6541" spans="1:12" ht="12.75">
      <c r="A6541" s="1">
        <f t="shared" si="170"/>
        <v>39029</v>
      </c>
      <c r="B6541" s="49" t="s">
        <v>4532</v>
      </c>
      <c r="C6541" s="11">
        <v>5.60712328767123E-3</v>
      </c>
      <c r="D6541" s="11">
        <v>1.121424657534246E-2</v>
      </c>
      <c r="E6541" s="11">
        <v>1.682136986301375E-2</v>
      </c>
      <c r="F6541" s="11">
        <v>2.2428493150684951E-2</v>
      </c>
      <c r="G6541" s="11">
        <v>2.8035616438356149E-2</v>
      </c>
      <c r="H6541" s="11">
        <v>3.3642739726027347E-2</v>
      </c>
      <c r="I6541" s="11">
        <v>3.9249863013698552E-2</v>
      </c>
      <c r="J6541" s="11">
        <v>4.4856986301369903E-2</v>
      </c>
      <c r="K6541" s="11">
        <v>5.0464109589041101E-2</v>
      </c>
      <c r="L6541" s="11">
        <v>5.5499999999999994E-2</v>
      </c>
    </row>
    <row r="6542" spans="1:12" ht="12.75">
      <c r="A6542" s="1">
        <f t="shared" si="170"/>
        <v>39030</v>
      </c>
      <c r="B6542" s="49" t="s">
        <v>4533</v>
      </c>
      <c r="C6542" s="11">
        <v>1.1112328767123286E-2</v>
      </c>
      <c r="D6542" s="11">
        <v>2.22246575342466E-2</v>
      </c>
      <c r="E6542" s="11">
        <v>3.33369863013699E-2</v>
      </c>
      <c r="F6542" s="11">
        <v>4.44493150684932E-2</v>
      </c>
      <c r="G6542" s="11">
        <v>5.55616438356165E-2</v>
      </c>
      <c r="H6542" s="11">
        <v>6.6673972602739662E-2</v>
      </c>
      <c r="I6542" s="11">
        <v>7.7786301369862948E-2</v>
      </c>
      <c r="J6542" s="11">
        <v>8.8898630136986248E-2</v>
      </c>
      <c r="K6542" s="11">
        <v>0.10001095890410955</v>
      </c>
      <c r="L6542" s="11">
        <v>0.11099999999999999</v>
      </c>
    </row>
    <row r="6543" spans="1:12" ht="12.75">
      <c r="A6543" s="1">
        <f t="shared" si="170"/>
        <v>39031</v>
      </c>
      <c r="B6543" s="49" t="s">
        <v>4534</v>
      </c>
      <c r="C6543" s="11">
        <v>1.9434246575342402E-3</v>
      </c>
      <c r="D6543" s="11">
        <v>3.8868493150684804E-3</v>
      </c>
      <c r="E6543" s="11">
        <v>5.8302739726027201E-3</v>
      </c>
      <c r="F6543" s="11">
        <v>7.7736986301369607E-3</v>
      </c>
      <c r="G6543" s="11">
        <v>9.7171232876712005E-3</v>
      </c>
      <c r="H6543" s="11">
        <v>1.166054794520544E-2</v>
      </c>
      <c r="I6543" s="11">
        <v>1.360397260273968E-2</v>
      </c>
      <c r="J6543" s="11">
        <v>1.5547397260273949E-2</v>
      </c>
      <c r="K6543" s="11">
        <v>1.74908219178081E-2</v>
      </c>
      <c r="L6543" s="11">
        <v>1.95E-2</v>
      </c>
    </row>
    <row r="6544" spans="1:12" ht="12.75">
      <c r="A6544" s="1">
        <f t="shared" si="170"/>
        <v>39032</v>
      </c>
      <c r="B6544" s="49" t="s">
        <v>4535</v>
      </c>
      <c r="C6544" s="11">
        <v>0.16619178082191749</v>
      </c>
      <c r="D6544" s="11">
        <v>0.33238356164383498</v>
      </c>
      <c r="E6544" s="11">
        <v>0.49857534246575247</v>
      </c>
      <c r="F6544" s="11">
        <v>0.66476712328766996</v>
      </c>
      <c r="G6544" s="11">
        <v>0.8309589041095875</v>
      </c>
      <c r="H6544" s="11">
        <v>0.99715068493150494</v>
      </c>
      <c r="I6544" s="11">
        <v>1.1633424657534226</v>
      </c>
      <c r="J6544" s="11">
        <v>1.3295342465753399</v>
      </c>
      <c r="K6544" s="11">
        <v>1.4957260273972577</v>
      </c>
      <c r="L6544" s="11">
        <v>1.6620000000000001</v>
      </c>
    </row>
    <row r="6545" spans="1:12" ht="12.75">
      <c r="A6545" s="1">
        <f t="shared" si="170"/>
        <v>39033</v>
      </c>
      <c r="B6545" s="49" t="s">
        <v>4536</v>
      </c>
      <c r="C6545" s="11">
        <v>0.14588383561643836</v>
      </c>
      <c r="D6545" s="11">
        <v>0.291767671232877</v>
      </c>
      <c r="E6545" s="11">
        <v>0.43765150684931553</v>
      </c>
      <c r="F6545" s="11">
        <v>0.583535342465754</v>
      </c>
      <c r="G6545" s="11">
        <v>0.72941917808219248</v>
      </c>
      <c r="H6545" s="11">
        <v>0.87530301369862951</v>
      </c>
      <c r="I6545" s="11">
        <v>1.021186849315068</v>
      </c>
      <c r="J6545" s="11">
        <v>1.1670706849315065</v>
      </c>
      <c r="K6545" s="11">
        <v>1.3129545205479449</v>
      </c>
      <c r="L6545" s="11">
        <v>1.4595</v>
      </c>
    </row>
    <row r="6546" spans="1:12" ht="12.75">
      <c r="A6546" s="1">
        <f t="shared" si="170"/>
        <v>39034</v>
      </c>
      <c r="B6546" s="49" t="s">
        <v>4001</v>
      </c>
      <c r="C6546" s="11">
        <v>5.5073835616438346E-2</v>
      </c>
      <c r="D6546" s="11">
        <v>0.11014767123287669</v>
      </c>
      <c r="E6546" s="11">
        <v>0.1652215068493155</v>
      </c>
      <c r="F6546" s="11">
        <v>0.220295342465754</v>
      </c>
      <c r="G6546" s="11">
        <v>0.27536917808219252</v>
      </c>
      <c r="H6546" s="11">
        <v>0.3304430136986295</v>
      </c>
      <c r="I6546" s="11">
        <v>0.38551684931506802</v>
      </c>
      <c r="J6546" s="11">
        <v>0.44059068493150644</v>
      </c>
      <c r="K6546" s="11">
        <v>0.49566452054794496</v>
      </c>
      <c r="L6546" s="11">
        <v>0.55049999999999999</v>
      </c>
    </row>
    <row r="6547" spans="1:12" ht="12.75">
      <c r="A6547" s="1">
        <f t="shared" si="170"/>
        <v>39035</v>
      </c>
      <c r="B6547" s="49" t="s">
        <v>4503</v>
      </c>
      <c r="C6547" s="11">
        <v>1.161369863013699E-2</v>
      </c>
      <c r="D6547" s="11">
        <v>2.3227397260273952E-2</v>
      </c>
      <c r="E6547" s="11">
        <v>3.4841095890410997E-2</v>
      </c>
      <c r="F6547" s="11">
        <v>4.6454794520547904E-2</v>
      </c>
      <c r="G6547" s="11">
        <v>5.8068493150684949E-2</v>
      </c>
      <c r="H6547" s="11">
        <v>6.9682191780821995E-2</v>
      </c>
      <c r="I6547" s="11">
        <v>8.1295890410958901E-2</v>
      </c>
      <c r="J6547" s="11">
        <v>9.2909589041095947E-2</v>
      </c>
      <c r="K6547" s="11">
        <v>0.10452328767123284</v>
      </c>
      <c r="L6547" s="11">
        <v>0.11549999999999999</v>
      </c>
    </row>
    <row r="6548" spans="1:12" ht="12.75">
      <c r="A6548" s="1">
        <f t="shared" si="170"/>
        <v>39036</v>
      </c>
      <c r="B6548" s="49" t="s">
        <v>4504</v>
      </c>
      <c r="C6548" s="11">
        <v>6.8663013698630093E-2</v>
      </c>
      <c r="D6548" s="11">
        <v>0.13732602739726019</v>
      </c>
      <c r="E6548" s="11">
        <v>0.20598904109589</v>
      </c>
      <c r="F6548" s="11">
        <v>0.27465205479452104</v>
      </c>
      <c r="G6548" s="11">
        <v>0.34331506849315052</v>
      </c>
      <c r="H6548" s="11">
        <v>0.41197808219178</v>
      </c>
      <c r="I6548" s="11">
        <v>0.48064109589041104</v>
      </c>
      <c r="J6548" s="11">
        <v>0.54930410958904052</v>
      </c>
      <c r="K6548" s="11">
        <v>0.61796712328767156</v>
      </c>
      <c r="L6548" s="11">
        <v>0.68700000000000006</v>
      </c>
    </row>
    <row r="6549" spans="1:12" ht="12.75">
      <c r="A6549" s="1">
        <f t="shared" si="170"/>
        <v>39037</v>
      </c>
      <c r="B6549" s="49" t="s">
        <v>4505</v>
      </c>
      <c r="C6549" s="11">
        <v>1.3631095890410954E-2</v>
      </c>
      <c r="D6549" s="11">
        <v>2.726219178082185E-2</v>
      </c>
      <c r="E6549" s="11">
        <v>4.0893287671232847E-2</v>
      </c>
      <c r="F6549" s="11">
        <v>5.4524383561643852E-2</v>
      </c>
      <c r="G6549" s="11">
        <v>6.8155479452054704E-2</v>
      </c>
      <c r="H6549" s="11">
        <v>8.1786575342465695E-2</v>
      </c>
      <c r="I6549" s="11">
        <v>9.54176712328767E-2</v>
      </c>
      <c r="J6549" s="11">
        <v>0.1090487671232877</v>
      </c>
      <c r="K6549" s="11">
        <v>0.12267986301369854</v>
      </c>
      <c r="L6549" s="11">
        <v>0.13650000000000001</v>
      </c>
    </row>
    <row r="6550" spans="1:12" ht="12.75">
      <c r="A6550" s="1">
        <f t="shared" si="170"/>
        <v>39038</v>
      </c>
      <c r="B6550" s="49" t="s">
        <v>4506</v>
      </c>
      <c r="C6550" s="11">
        <v>3.5868904109588998E-2</v>
      </c>
      <c r="D6550" s="11">
        <v>7.1737808219177995E-2</v>
      </c>
      <c r="E6550" s="11">
        <v>0.10760671232876699</v>
      </c>
      <c r="F6550" s="11">
        <v>0.14347561643835599</v>
      </c>
      <c r="G6550" s="11">
        <v>0.179344520547945</v>
      </c>
      <c r="H6550" s="11">
        <v>0.21521342465753399</v>
      </c>
      <c r="I6550" s="11">
        <v>0.251082328767123</v>
      </c>
      <c r="J6550" s="11">
        <v>0.28695123287671198</v>
      </c>
      <c r="K6550" s="11">
        <v>0.32282013698630102</v>
      </c>
      <c r="L6550" s="11">
        <v>0.35849999999999999</v>
      </c>
    </row>
    <row r="6551" spans="1:12" ht="12.75">
      <c r="A6551" s="1">
        <f t="shared" si="170"/>
        <v>39039</v>
      </c>
      <c r="B6551" s="49" t="s">
        <v>4507</v>
      </c>
      <c r="C6551" s="11">
        <v>3.2769863013698698E-2</v>
      </c>
      <c r="D6551" s="11">
        <v>6.5539726027397396E-2</v>
      </c>
      <c r="E6551" s="11">
        <v>9.8309589041096102E-2</v>
      </c>
      <c r="F6551" s="11">
        <v>0.13107945205479479</v>
      </c>
      <c r="G6551" s="11">
        <v>0.16384931506849348</v>
      </c>
      <c r="H6551" s="11">
        <v>0.19661917808219248</v>
      </c>
      <c r="I6551" s="11">
        <v>0.22938904109589148</v>
      </c>
      <c r="J6551" s="11">
        <v>0.26215890410958897</v>
      </c>
      <c r="K6551" s="11">
        <v>0.29492876712328803</v>
      </c>
      <c r="L6551" s="11">
        <v>0.32700000000000001</v>
      </c>
    </row>
    <row r="6552" spans="1:12" ht="12.75">
      <c r="A6552" s="1">
        <f t="shared" si="170"/>
        <v>39040</v>
      </c>
      <c r="B6552" s="49" t="s">
        <v>4537</v>
      </c>
      <c r="C6552" s="11">
        <v>7.1420958904109558E-2</v>
      </c>
      <c r="D6552" s="11">
        <v>0.14284191780821912</v>
      </c>
      <c r="E6552" s="11">
        <v>0.21426287671232852</v>
      </c>
      <c r="F6552" s="11">
        <v>0.28568383561643851</v>
      </c>
      <c r="G6552" s="11">
        <v>0.3571047945205485</v>
      </c>
      <c r="H6552" s="11">
        <v>0.42852575342465704</v>
      </c>
      <c r="I6552" s="11">
        <v>0.49994671232876697</v>
      </c>
      <c r="J6552" s="11">
        <v>0.57136767123287702</v>
      </c>
      <c r="K6552" s="11">
        <v>0.64278863013698551</v>
      </c>
      <c r="L6552" s="11">
        <v>0.71399999999999997</v>
      </c>
    </row>
    <row r="6553" spans="1:12" ht="12.75">
      <c r="A6553" s="1">
        <f t="shared" si="170"/>
        <v>39041</v>
      </c>
      <c r="B6553" s="49" t="s">
        <v>4001</v>
      </c>
      <c r="C6553" s="11">
        <v>6.8070442191780892E-2</v>
      </c>
      <c r="D6553" s="11">
        <v>0.13614088438356178</v>
      </c>
      <c r="E6553" s="11">
        <v>0.20421132657534302</v>
      </c>
      <c r="F6553" s="11">
        <v>0.27228176876712301</v>
      </c>
      <c r="G6553" s="11">
        <v>0.3403522109589045</v>
      </c>
      <c r="H6553" s="11">
        <v>0.40842265315068604</v>
      </c>
      <c r="I6553" s="11">
        <v>0.47649309534246598</v>
      </c>
      <c r="J6553" s="11">
        <v>0.54456353753424747</v>
      </c>
      <c r="K6553" s="11">
        <v>0.61263397972602751</v>
      </c>
      <c r="L6553" s="11">
        <v>0.68100000000000005</v>
      </c>
    </row>
    <row r="6554" spans="1:12" ht="12.75">
      <c r="A6554" s="1">
        <f t="shared" si="170"/>
        <v>39042</v>
      </c>
      <c r="B6554" s="49" t="s">
        <v>4001</v>
      </c>
      <c r="C6554" s="11">
        <v>6.8070442191780892E-2</v>
      </c>
      <c r="D6554" s="11">
        <v>0.13614088438356178</v>
      </c>
      <c r="E6554" s="11">
        <v>0.20421132657534302</v>
      </c>
      <c r="F6554" s="11">
        <v>0.27228176876712301</v>
      </c>
      <c r="G6554" s="11">
        <v>0.3403522109589045</v>
      </c>
      <c r="H6554" s="11">
        <v>0.40842265315068604</v>
      </c>
      <c r="I6554" s="11">
        <v>0.47649309534246598</v>
      </c>
      <c r="J6554" s="11">
        <v>0.54456353753424747</v>
      </c>
      <c r="K6554" s="11">
        <v>0.61263397972602751</v>
      </c>
      <c r="L6554" s="11">
        <v>0.68100000000000005</v>
      </c>
    </row>
    <row r="6555" spans="1:12" ht="12.75">
      <c r="A6555" s="1">
        <f t="shared" si="170"/>
        <v>39043</v>
      </c>
      <c r="B6555" s="49" t="s">
        <v>4538</v>
      </c>
      <c r="C6555" s="11">
        <v>1.2637808219178089E-2</v>
      </c>
      <c r="D6555" s="11">
        <v>2.5275616438356151E-2</v>
      </c>
      <c r="E6555" s="11">
        <v>3.7913424657534299E-2</v>
      </c>
      <c r="F6555" s="11">
        <v>5.0551232876712301E-2</v>
      </c>
      <c r="G6555" s="11">
        <v>6.318904109589045E-2</v>
      </c>
      <c r="H6555" s="11">
        <v>7.5826849315068598E-2</v>
      </c>
      <c r="I6555" s="11">
        <v>8.8464657534246607E-2</v>
      </c>
      <c r="J6555" s="11">
        <v>0.10110246575342476</v>
      </c>
      <c r="K6555" s="11">
        <v>0.11374027397260275</v>
      </c>
      <c r="L6555" s="11">
        <v>0.126</v>
      </c>
    </row>
    <row r="6556" spans="1:12" ht="12.75">
      <c r="A6556" s="1">
        <f t="shared" si="170"/>
        <v>39044</v>
      </c>
      <c r="B6556" s="49" t="s">
        <v>4539</v>
      </c>
      <c r="C6556" s="11">
        <v>8.1846575342465703E-3</v>
      </c>
      <c r="D6556" s="11">
        <v>1.63693150684932E-2</v>
      </c>
      <c r="E6556" s="11">
        <v>2.455397260273965E-2</v>
      </c>
      <c r="F6556" s="11">
        <v>3.2738630136986246E-2</v>
      </c>
      <c r="G6556" s="11">
        <v>4.092328767123285E-2</v>
      </c>
      <c r="H6556" s="11">
        <v>4.9107945205479453E-2</v>
      </c>
      <c r="I6556" s="11">
        <v>5.7292602739726049E-2</v>
      </c>
      <c r="J6556" s="11">
        <v>6.5477260273972493E-2</v>
      </c>
      <c r="K6556" s="11">
        <v>7.3661917808219096E-2</v>
      </c>
      <c r="L6556" s="11">
        <v>8.2500000000000004E-2</v>
      </c>
    </row>
    <row r="6557" spans="1:12" ht="12.75">
      <c r="A6557" s="1">
        <f t="shared" si="170"/>
        <v>39045</v>
      </c>
      <c r="B6557" s="49" t="s">
        <v>4540</v>
      </c>
      <c r="C6557" s="11">
        <v>7.7794520547945153E-3</v>
      </c>
      <c r="D6557" s="11">
        <v>1.5558904109589001E-2</v>
      </c>
      <c r="E6557" s="11">
        <v>2.3338356164383497E-2</v>
      </c>
      <c r="F6557" s="11">
        <v>3.1117808219178002E-2</v>
      </c>
      <c r="G6557" s="11">
        <v>3.8897260273972653E-2</v>
      </c>
      <c r="H6557" s="11">
        <v>4.6676712328767148E-2</v>
      </c>
      <c r="I6557" s="11">
        <v>5.4456164383561656E-2</v>
      </c>
      <c r="J6557" s="11">
        <v>6.2235616438356151E-2</v>
      </c>
      <c r="K6557" s="11">
        <v>7.0015068493150645E-2</v>
      </c>
      <c r="L6557" s="11">
        <v>7.8E-2</v>
      </c>
    </row>
    <row r="6558" spans="1:12" ht="12.75">
      <c r="A6558" s="1">
        <f t="shared" si="170"/>
        <v>39046</v>
      </c>
      <c r="B6558" s="49" t="s">
        <v>4541</v>
      </c>
      <c r="C6558" s="11">
        <v>3.7972602739726048E-3</v>
      </c>
      <c r="D6558" s="11">
        <v>7.5945205479452096E-3</v>
      </c>
      <c r="E6558" s="11">
        <v>1.1391780821917814E-2</v>
      </c>
      <c r="F6558" s="11">
        <v>1.518904109589045E-2</v>
      </c>
      <c r="G6558" s="11">
        <v>1.898630136986295E-2</v>
      </c>
      <c r="H6558" s="11">
        <v>2.27835616438356E-2</v>
      </c>
      <c r="I6558" s="11">
        <v>2.6580821917808251E-2</v>
      </c>
      <c r="J6558" s="11">
        <v>3.0378082191780901E-2</v>
      </c>
      <c r="K6558" s="11">
        <v>3.4175342465753399E-2</v>
      </c>
      <c r="L6558" s="11">
        <v>3.7500000000000006E-2</v>
      </c>
    </row>
    <row r="6559" spans="1:12" ht="12.75">
      <c r="A6559" s="1">
        <f t="shared" si="170"/>
        <v>39047</v>
      </c>
      <c r="B6559" s="49" t="s">
        <v>4542</v>
      </c>
      <c r="C6559" s="11">
        <v>1.72734246575343E-2</v>
      </c>
      <c r="D6559" s="11">
        <v>3.4546849315068601E-2</v>
      </c>
      <c r="E6559" s="11">
        <v>5.1820273972602901E-2</v>
      </c>
      <c r="F6559" s="11">
        <v>6.9093698630137201E-2</v>
      </c>
      <c r="G6559" s="11">
        <v>8.6367123287671502E-2</v>
      </c>
      <c r="H6559" s="11">
        <v>0.1036405479452058</v>
      </c>
      <c r="I6559" s="11">
        <v>0.12091397260274012</v>
      </c>
      <c r="J6559" s="11">
        <v>0.1381873972602744</v>
      </c>
      <c r="K6559" s="11">
        <v>0.15546082191780899</v>
      </c>
      <c r="L6559" s="11">
        <v>0.17250000000000001</v>
      </c>
    </row>
    <row r="6560" spans="1:12" ht="12.75">
      <c r="A6560" s="1">
        <f t="shared" si="170"/>
        <v>39048</v>
      </c>
      <c r="B6560" s="49" t="s">
        <v>4543</v>
      </c>
      <c r="C6560" s="11">
        <v>9.3065753424657598E-3</v>
      </c>
      <c r="D6560" s="11">
        <v>1.8613150684931551E-2</v>
      </c>
      <c r="E6560" s="11">
        <v>2.791972602739725E-2</v>
      </c>
      <c r="F6560" s="11">
        <v>3.7226301369863102E-2</v>
      </c>
      <c r="G6560" s="11">
        <v>4.6532876712328801E-2</v>
      </c>
      <c r="H6560" s="11">
        <v>5.58394520547945E-2</v>
      </c>
      <c r="I6560" s="11">
        <v>6.5146027397260345E-2</v>
      </c>
      <c r="J6560" s="11">
        <v>7.4452602739726051E-2</v>
      </c>
      <c r="K6560" s="11">
        <v>8.3759178082191896E-2</v>
      </c>
      <c r="L6560" s="11">
        <v>9.2999999999999999E-2</v>
      </c>
    </row>
    <row r="6561" spans="1:12" ht="25.5">
      <c r="A6561" s="1">
        <f t="shared" si="170"/>
        <v>39049</v>
      </c>
      <c r="B6561" s="49" t="s">
        <v>4544</v>
      </c>
      <c r="C6561" s="11">
        <v>9.6941917808219258E-2</v>
      </c>
      <c r="D6561" s="11">
        <v>0.19388383561643852</v>
      </c>
      <c r="E6561" s="11">
        <v>0.2908257534246585</v>
      </c>
      <c r="F6561" s="11">
        <v>0.38776767123287703</v>
      </c>
      <c r="G6561" s="11">
        <v>0.48470958904109696</v>
      </c>
      <c r="H6561" s="11">
        <v>0.58165150684931544</v>
      </c>
      <c r="I6561" s="11">
        <v>0.67859342465753558</v>
      </c>
      <c r="J6561" s="11">
        <v>0.77553534246575406</v>
      </c>
      <c r="K6561" s="11">
        <v>0.87247726027397399</v>
      </c>
      <c r="L6561" s="11">
        <v>0.96900000000000008</v>
      </c>
    </row>
    <row r="6562" spans="1:12" ht="12.75">
      <c r="A6562" s="1">
        <f t="shared" si="170"/>
        <v>39050</v>
      </c>
      <c r="B6562" s="49" t="s">
        <v>4545</v>
      </c>
      <c r="C6562" s="11">
        <v>1.9939726027397249E-2</v>
      </c>
      <c r="D6562" s="11">
        <v>3.9879452054794498E-2</v>
      </c>
      <c r="E6562" s="11">
        <v>5.9819178082191747E-2</v>
      </c>
      <c r="F6562" s="11">
        <v>7.9758904109588996E-2</v>
      </c>
      <c r="G6562" s="11">
        <v>9.9698630136986266E-2</v>
      </c>
      <c r="H6562" s="11">
        <v>0.11963835616438349</v>
      </c>
      <c r="I6562" s="11">
        <v>0.13957808219178075</v>
      </c>
      <c r="J6562" s="11">
        <v>0.15951780821917799</v>
      </c>
      <c r="K6562" s="11">
        <v>0.17945753424657598</v>
      </c>
      <c r="L6562" s="11">
        <v>0.19950000000000001</v>
      </c>
    </row>
    <row r="6563" spans="1:12" ht="12.75">
      <c r="A6563" s="1">
        <f t="shared" si="170"/>
        <v>39051</v>
      </c>
      <c r="B6563" s="49" t="s">
        <v>4546</v>
      </c>
      <c r="C6563" s="11">
        <v>1.4063424657534256E-2</v>
      </c>
      <c r="D6563" s="11">
        <v>2.8126849315068449E-2</v>
      </c>
      <c r="E6563" s="11">
        <v>4.2190273972602749E-2</v>
      </c>
      <c r="F6563" s="11">
        <v>5.6253698630137058E-2</v>
      </c>
      <c r="G6563" s="11">
        <v>7.031712328767134E-2</v>
      </c>
      <c r="H6563" s="11">
        <v>8.4380547945205497E-2</v>
      </c>
      <c r="I6563" s="11">
        <v>9.8443972602739807E-2</v>
      </c>
      <c r="J6563" s="11">
        <v>0.11250739726027412</v>
      </c>
      <c r="K6563" s="11">
        <v>0.12657082191780825</v>
      </c>
      <c r="L6563" s="11">
        <v>0.14100000000000001</v>
      </c>
    </row>
    <row r="6564" spans="1:12" ht="12.75">
      <c r="A6564" s="1">
        <f t="shared" si="170"/>
        <v>39052</v>
      </c>
      <c r="B6564" s="49" t="s">
        <v>4547</v>
      </c>
      <c r="C6564" s="11">
        <v>2.018630136986295E-2</v>
      </c>
      <c r="D6564" s="11">
        <v>4.0372602739725899E-2</v>
      </c>
      <c r="E6564" s="11">
        <v>6.0558904109588849E-2</v>
      </c>
      <c r="F6564" s="11">
        <v>8.0745205479451798E-2</v>
      </c>
      <c r="G6564" s="11">
        <v>0.10093150684931476</v>
      </c>
      <c r="H6564" s="11">
        <v>0.1211178082191777</v>
      </c>
      <c r="I6564" s="11">
        <v>0.14130410958904063</v>
      </c>
      <c r="J6564" s="11">
        <v>0.16149041095890299</v>
      </c>
      <c r="K6564" s="11">
        <v>0.181676712328767</v>
      </c>
      <c r="L6564" s="11">
        <v>0.20250000000000001</v>
      </c>
    </row>
    <row r="6565" spans="1:12" ht="12.75">
      <c r="A6565" s="1">
        <f t="shared" si="170"/>
        <v>39053</v>
      </c>
      <c r="B6565" s="49" t="s">
        <v>4548</v>
      </c>
      <c r="C6565" s="11">
        <v>3.8751780821917797E-2</v>
      </c>
      <c r="D6565" s="11">
        <v>7.7503561643835595E-2</v>
      </c>
      <c r="E6565" s="11">
        <v>0.11625534246575339</v>
      </c>
      <c r="F6565" s="11">
        <v>0.15500712328767152</v>
      </c>
      <c r="G6565" s="11">
        <v>0.19375890410958901</v>
      </c>
      <c r="H6565" s="11">
        <v>0.23251068493150651</v>
      </c>
      <c r="I6565" s="11">
        <v>0.271262465753424</v>
      </c>
      <c r="J6565" s="11">
        <v>0.31001424657534304</v>
      </c>
      <c r="K6565" s="11">
        <v>0.34876602739726048</v>
      </c>
      <c r="L6565" s="11">
        <v>0.38700000000000001</v>
      </c>
    </row>
    <row r="6566" spans="1:12" ht="12.75">
      <c r="A6566" s="1">
        <f t="shared" si="170"/>
        <v>39054</v>
      </c>
      <c r="B6566" s="49" t="s">
        <v>4549</v>
      </c>
      <c r="C6566" s="11">
        <v>3.8116438356164399E-2</v>
      </c>
      <c r="D6566" s="11">
        <v>7.6232876712328798E-2</v>
      </c>
      <c r="E6566" s="11">
        <v>0.11434931506849319</v>
      </c>
      <c r="F6566" s="11">
        <v>0.15246575342465701</v>
      </c>
      <c r="G6566" s="11">
        <v>0.19058219178082197</v>
      </c>
      <c r="H6566" s="11">
        <v>0.22869863013698702</v>
      </c>
      <c r="I6566" s="11">
        <v>0.26681506849315051</v>
      </c>
      <c r="J6566" s="11">
        <v>0.30493150684931547</v>
      </c>
      <c r="K6566" s="11">
        <v>0.34304794520547899</v>
      </c>
      <c r="L6566" s="11">
        <v>0.38100000000000001</v>
      </c>
    </row>
    <row r="6567" spans="1:12" ht="12.75">
      <c r="A6567" s="1">
        <f t="shared" si="170"/>
        <v>39055</v>
      </c>
      <c r="B6567" s="49" t="s">
        <v>4550</v>
      </c>
      <c r="C6567" s="11">
        <v>1.464246575342466E-2</v>
      </c>
      <c r="D6567" s="11">
        <v>2.9284931506849347E-2</v>
      </c>
      <c r="E6567" s="11">
        <v>4.3927397260273948E-2</v>
      </c>
      <c r="F6567" s="11">
        <v>5.8569863013698695E-2</v>
      </c>
      <c r="G6567" s="11">
        <v>7.3212328767123303E-2</v>
      </c>
      <c r="H6567" s="11">
        <v>8.7854794520547896E-2</v>
      </c>
      <c r="I6567" s="11">
        <v>0.10249726027397266</v>
      </c>
      <c r="J6567" s="11">
        <v>0.11713972602739725</v>
      </c>
      <c r="K6567" s="11">
        <v>0.13178219178082198</v>
      </c>
      <c r="L6567" s="11">
        <v>0.14700000000000002</v>
      </c>
    </row>
    <row r="6568" spans="1:12" ht="12.75">
      <c r="A6568" s="1">
        <f t="shared" si="170"/>
        <v>39056</v>
      </c>
      <c r="B6568" s="49" t="s">
        <v>4551</v>
      </c>
      <c r="C6568" s="11">
        <v>4.0126438356164404E-2</v>
      </c>
      <c r="D6568" s="11">
        <v>8.0252876712328808E-2</v>
      </c>
      <c r="E6568" s="11">
        <v>0.1203793150684932</v>
      </c>
      <c r="F6568" s="11">
        <v>0.16050575342465701</v>
      </c>
      <c r="G6568" s="11">
        <v>0.20063219178082201</v>
      </c>
      <c r="H6568" s="11">
        <v>0.24075863013698701</v>
      </c>
      <c r="I6568" s="11">
        <v>0.28088506849315054</v>
      </c>
      <c r="J6568" s="11">
        <v>0.32101150684931551</v>
      </c>
      <c r="K6568" s="11">
        <v>0.36113794520547904</v>
      </c>
      <c r="L6568" s="11">
        <v>0.40200000000000002</v>
      </c>
    </row>
    <row r="6569" spans="1:12" ht="38.25">
      <c r="A6569" s="1">
        <f t="shared" si="170"/>
        <v>39057</v>
      </c>
      <c r="B6569" s="49" t="s">
        <v>4552</v>
      </c>
      <c r="C6569" s="11">
        <v>1.2373972602739727E-2</v>
      </c>
      <c r="D6569" s="11">
        <v>2.4747945205479453E-2</v>
      </c>
      <c r="E6569" s="11">
        <v>3.7121917808219246E-2</v>
      </c>
      <c r="F6569" s="11">
        <v>4.9495890410958907E-2</v>
      </c>
      <c r="G6569" s="11">
        <v>6.1869863013698699E-2</v>
      </c>
      <c r="H6569" s="11">
        <v>7.4243835616438353E-2</v>
      </c>
      <c r="I6569" s="11">
        <v>8.6617808219178138E-2</v>
      </c>
      <c r="J6569" s="11">
        <v>9.8991780821917813E-2</v>
      </c>
      <c r="K6569" s="11">
        <v>0.1113657534246576</v>
      </c>
      <c r="L6569" s="11">
        <v>0.123</v>
      </c>
    </row>
    <row r="6570" spans="1:12" ht="12.75">
      <c r="A6570" s="1">
        <f t="shared" si="170"/>
        <v>39058</v>
      </c>
      <c r="B6570" s="49" t="s">
        <v>4553</v>
      </c>
      <c r="C6570" s="11">
        <v>4.699191780821925E-2</v>
      </c>
      <c r="D6570" s="11">
        <v>9.3983835616438499E-2</v>
      </c>
      <c r="E6570" s="11">
        <v>0.14097575342465773</v>
      </c>
      <c r="F6570" s="11">
        <v>0.187967671232877</v>
      </c>
      <c r="G6570" s="11">
        <v>0.23495958904109551</v>
      </c>
      <c r="H6570" s="11">
        <v>0.28195150684931547</v>
      </c>
      <c r="I6570" s="11">
        <v>0.32894342465753545</v>
      </c>
      <c r="J6570" s="11">
        <v>0.375935342465754</v>
      </c>
      <c r="K6570" s="11">
        <v>0.42292726027397254</v>
      </c>
      <c r="L6570" s="11">
        <v>0.46950000000000003</v>
      </c>
    </row>
    <row r="6571" spans="1:12" ht="12.75">
      <c r="A6571" s="1">
        <f t="shared" si="170"/>
        <v>39059</v>
      </c>
      <c r="B6571" s="49" t="s">
        <v>4554</v>
      </c>
      <c r="C6571" s="11">
        <v>8.1152054794520548E-3</v>
      </c>
      <c r="D6571" s="11">
        <v>1.6230410958904051E-2</v>
      </c>
      <c r="E6571" s="11">
        <v>2.434561643835615E-2</v>
      </c>
      <c r="F6571" s="11">
        <v>3.2460821917808247E-2</v>
      </c>
      <c r="G6571" s="11">
        <v>4.057602739726035E-2</v>
      </c>
      <c r="H6571" s="11">
        <v>4.8691232876712301E-2</v>
      </c>
      <c r="I6571" s="11">
        <v>5.6806438356164404E-2</v>
      </c>
      <c r="J6571" s="11">
        <v>6.4921643835616494E-2</v>
      </c>
      <c r="K6571" s="11">
        <v>7.3036849315068458E-2</v>
      </c>
      <c r="L6571" s="11">
        <v>8.1000000000000003E-2</v>
      </c>
    </row>
    <row r="6572" spans="1:12" ht="25.5">
      <c r="A6572" s="1">
        <f t="shared" si="170"/>
        <v>39060</v>
      </c>
      <c r="B6572" s="49" t="s">
        <v>4555</v>
      </c>
      <c r="C6572" s="11">
        <v>3.4763835616438352E-2</v>
      </c>
      <c r="D6572" s="11">
        <v>6.9527671232876703E-2</v>
      </c>
      <c r="E6572" s="11">
        <v>0.10429150684931505</v>
      </c>
      <c r="F6572" s="11">
        <v>0.13905534246575341</v>
      </c>
      <c r="G6572" s="11">
        <v>0.17381917808219249</v>
      </c>
      <c r="H6572" s="11">
        <v>0.20858301369862947</v>
      </c>
      <c r="I6572" s="11">
        <v>0.243346849315068</v>
      </c>
      <c r="J6572" s="11">
        <v>0.27811068493150648</v>
      </c>
      <c r="K6572" s="11">
        <v>0.31287452054794501</v>
      </c>
      <c r="L6572" s="11">
        <v>0.34800000000000003</v>
      </c>
    </row>
    <row r="6573" spans="1:12" ht="12.75">
      <c r="A6573" s="1">
        <f t="shared" si="170"/>
        <v>39061</v>
      </c>
      <c r="B6573" s="49" t="s">
        <v>4556</v>
      </c>
      <c r="C6573" s="11">
        <v>0.10050000000000001</v>
      </c>
      <c r="D6573" s="11">
        <v>0.20100000000000001</v>
      </c>
      <c r="E6573" s="11">
        <v>0.30149999999999999</v>
      </c>
      <c r="F6573" s="11">
        <v>0.40200000000000002</v>
      </c>
      <c r="G6573" s="11">
        <v>0.50250000000000006</v>
      </c>
      <c r="H6573" s="11">
        <v>0.60299999999999998</v>
      </c>
      <c r="I6573" s="11">
        <v>0.70350000000000001</v>
      </c>
      <c r="J6573" s="11">
        <v>0.80400000000000005</v>
      </c>
      <c r="K6573" s="11">
        <v>0.90449999999999997</v>
      </c>
      <c r="L6573" s="11">
        <v>1.0050000000000001</v>
      </c>
    </row>
    <row r="6574" spans="1:12" ht="25.5">
      <c r="A6574" s="1">
        <f t="shared" si="170"/>
        <v>39062</v>
      </c>
      <c r="B6574" s="49" t="s">
        <v>4557</v>
      </c>
      <c r="C6574" s="11">
        <v>0.15147369863013749</v>
      </c>
      <c r="D6574" s="11">
        <v>0.30294739726027498</v>
      </c>
      <c r="E6574" s="11">
        <v>0.45442109589041246</v>
      </c>
      <c r="F6574" s="11">
        <v>0.60589479452054995</v>
      </c>
      <c r="G6574" s="11">
        <v>0.75736849315068744</v>
      </c>
      <c r="H6574" s="11">
        <v>0.90884219178082493</v>
      </c>
      <c r="I6574" s="11">
        <v>1.0603158904109624</v>
      </c>
      <c r="J6574" s="11">
        <v>1.2117895890410999</v>
      </c>
      <c r="K6574" s="11">
        <v>1.3632632876712376</v>
      </c>
      <c r="L6574" s="11">
        <v>1.5150000000000001</v>
      </c>
    </row>
    <row r="6575" spans="1:12" ht="12.75">
      <c r="A6575" s="1">
        <f t="shared" si="170"/>
        <v>39063</v>
      </c>
      <c r="B6575" s="49" t="s">
        <v>4538</v>
      </c>
      <c r="C6575" s="11">
        <v>1.2637808219178089E-2</v>
      </c>
      <c r="D6575" s="11">
        <v>2.5275616438356151E-2</v>
      </c>
      <c r="E6575" s="11">
        <v>3.7913424657534299E-2</v>
      </c>
      <c r="F6575" s="11">
        <v>5.0551232876712301E-2</v>
      </c>
      <c r="G6575" s="11">
        <v>6.318904109589045E-2</v>
      </c>
      <c r="H6575" s="11">
        <v>7.5826849315068598E-2</v>
      </c>
      <c r="I6575" s="11">
        <v>8.8464657534246607E-2</v>
      </c>
      <c r="J6575" s="11">
        <v>0.10110246575342476</v>
      </c>
      <c r="K6575" s="11">
        <v>0.11374027397260275</v>
      </c>
      <c r="L6575" s="11">
        <v>0.126</v>
      </c>
    </row>
    <row r="6576" spans="1:12" ht="12.75">
      <c r="A6576" s="1">
        <f t="shared" si="170"/>
        <v>39064</v>
      </c>
      <c r="B6576" s="49" t="s">
        <v>4539</v>
      </c>
      <c r="C6576" s="11">
        <v>8.1846575342465703E-3</v>
      </c>
      <c r="D6576" s="11">
        <v>1.63693150684932E-2</v>
      </c>
      <c r="E6576" s="11">
        <v>2.455397260273965E-2</v>
      </c>
      <c r="F6576" s="11">
        <v>3.2738630136986246E-2</v>
      </c>
      <c r="G6576" s="11">
        <v>4.092328767123285E-2</v>
      </c>
      <c r="H6576" s="11">
        <v>4.9107945205479453E-2</v>
      </c>
      <c r="I6576" s="11">
        <v>5.7292602739726049E-2</v>
      </c>
      <c r="J6576" s="11">
        <v>6.5477260273972493E-2</v>
      </c>
      <c r="K6576" s="11">
        <v>7.3661917808219096E-2</v>
      </c>
      <c r="L6576" s="11">
        <v>8.2500000000000004E-2</v>
      </c>
    </row>
    <row r="6577" spans="1:12" ht="12.75">
      <c r="A6577" s="1">
        <f t="shared" si="170"/>
        <v>39065</v>
      </c>
      <c r="B6577" s="49" t="s">
        <v>4540</v>
      </c>
      <c r="C6577" s="11">
        <v>7.7794520547945153E-3</v>
      </c>
      <c r="D6577" s="11">
        <v>1.5558904109589001E-2</v>
      </c>
      <c r="E6577" s="11">
        <v>2.3338356164383497E-2</v>
      </c>
      <c r="F6577" s="11">
        <v>3.1117808219178002E-2</v>
      </c>
      <c r="G6577" s="11">
        <v>3.8897260273972653E-2</v>
      </c>
      <c r="H6577" s="11">
        <v>4.6676712328767148E-2</v>
      </c>
      <c r="I6577" s="11">
        <v>5.4456164383561656E-2</v>
      </c>
      <c r="J6577" s="11">
        <v>6.2235616438356151E-2</v>
      </c>
      <c r="K6577" s="11">
        <v>7.0015068493150645E-2</v>
      </c>
      <c r="L6577" s="11">
        <v>7.8E-2</v>
      </c>
    </row>
    <row r="6578" spans="1:12" ht="12.75">
      <c r="A6578" s="1">
        <f t="shared" si="170"/>
        <v>39066</v>
      </c>
      <c r="B6578" s="49" t="s">
        <v>4541</v>
      </c>
      <c r="C6578" s="11">
        <v>3.7972602739726048E-3</v>
      </c>
      <c r="D6578" s="11">
        <v>7.5945205479452096E-3</v>
      </c>
      <c r="E6578" s="11">
        <v>1.1391780821917814E-2</v>
      </c>
      <c r="F6578" s="11">
        <v>1.518904109589045E-2</v>
      </c>
      <c r="G6578" s="11">
        <v>1.898630136986295E-2</v>
      </c>
      <c r="H6578" s="11">
        <v>2.27835616438356E-2</v>
      </c>
      <c r="I6578" s="11">
        <v>2.6580821917808251E-2</v>
      </c>
      <c r="J6578" s="11">
        <v>3.0378082191780901E-2</v>
      </c>
      <c r="K6578" s="11">
        <v>3.4175342465753399E-2</v>
      </c>
      <c r="L6578" s="11">
        <v>3.7500000000000006E-2</v>
      </c>
    </row>
    <row r="6579" spans="1:12" ht="12.75">
      <c r="A6579" s="1">
        <f t="shared" si="170"/>
        <v>39067</v>
      </c>
      <c r="B6579" s="49" t="s">
        <v>4542</v>
      </c>
      <c r="C6579" s="11">
        <v>1.72734246575343E-2</v>
      </c>
      <c r="D6579" s="11">
        <v>3.4546849315068601E-2</v>
      </c>
      <c r="E6579" s="11">
        <v>5.1820273972602901E-2</v>
      </c>
      <c r="F6579" s="11">
        <v>6.9093698630137201E-2</v>
      </c>
      <c r="G6579" s="11">
        <v>8.6367123287671502E-2</v>
      </c>
      <c r="H6579" s="11">
        <v>0.1036405479452058</v>
      </c>
      <c r="I6579" s="11">
        <v>0.12091397260274012</v>
      </c>
      <c r="J6579" s="11">
        <v>0.1381873972602744</v>
      </c>
      <c r="K6579" s="11">
        <v>0.15546082191780899</v>
      </c>
      <c r="L6579" s="11">
        <v>0.17250000000000001</v>
      </c>
    </row>
    <row r="6580" spans="1:12" ht="12.75">
      <c r="A6580" s="1">
        <f t="shared" si="170"/>
        <v>39068</v>
      </c>
      <c r="B6580" s="49" t="s">
        <v>4543</v>
      </c>
      <c r="C6580" s="11">
        <v>9.3065753424657598E-3</v>
      </c>
      <c r="D6580" s="11">
        <v>1.8613150684931551E-2</v>
      </c>
      <c r="E6580" s="11">
        <v>2.791972602739725E-2</v>
      </c>
      <c r="F6580" s="11">
        <v>3.7226301369863102E-2</v>
      </c>
      <c r="G6580" s="11">
        <v>4.6532876712328801E-2</v>
      </c>
      <c r="H6580" s="11">
        <v>5.58394520547945E-2</v>
      </c>
      <c r="I6580" s="11">
        <v>6.5146027397260345E-2</v>
      </c>
      <c r="J6580" s="11">
        <v>7.4452602739726051E-2</v>
      </c>
      <c r="K6580" s="11">
        <v>8.3759178082191896E-2</v>
      </c>
      <c r="L6580" s="11">
        <v>9.2999999999999999E-2</v>
      </c>
    </row>
    <row r="6581" spans="1:12" ht="12.75">
      <c r="A6581" s="1">
        <f t="shared" si="170"/>
        <v>39069</v>
      </c>
      <c r="B6581" s="49" t="s">
        <v>4558</v>
      </c>
      <c r="C6581" s="11">
        <v>8.8923287671232847E-3</v>
      </c>
      <c r="D6581" s="11">
        <v>1.7784657534246601E-2</v>
      </c>
      <c r="E6581" s="11">
        <v>2.6676986301369901E-2</v>
      </c>
      <c r="F6581" s="11">
        <v>3.5569315068493201E-2</v>
      </c>
      <c r="G6581" s="11">
        <v>4.4461643835616502E-2</v>
      </c>
      <c r="H6581" s="11">
        <v>5.3353972602739649E-2</v>
      </c>
      <c r="I6581" s="11">
        <v>6.224630136986295E-2</v>
      </c>
      <c r="J6581" s="11">
        <v>7.113863013698625E-2</v>
      </c>
      <c r="K6581" s="11">
        <v>8.003095890410955E-2</v>
      </c>
      <c r="L6581" s="11">
        <v>8.8499999999999995E-2</v>
      </c>
    </row>
    <row r="6582" spans="1:12" ht="12.75">
      <c r="A6582" s="1">
        <f t="shared" si="170"/>
        <v>39070</v>
      </c>
      <c r="B6582" s="49" t="s">
        <v>4559</v>
      </c>
      <c r="C6582" s="11">
        <v>5.9100821917808244E-2</v>
      </c>
      <c r="D6582" s="11">
        <v>0.11820164383561649</v>
      </c>
      <c r="E6582" s="11">
        <v>0.17730246575342401</v>
      </c>
      <c r="F6582" s="11">
        <v>0.23640328767123298</v>
      </c>
      <c r="G6582" s="11">
        <v>0.295504109589042</v>
      </c>
      <c r="H6582" s="11">
        <v>0.35460493150684952</v>
      </c>
      <c r="I6582" s="11">
        <v>0.41370575342465854</v>
      </c>
      <c r="J6582" s="11">
        <v>0.47280657534246595</v>
      </c>
      <c r="K6582" s="11">
        <v>0.53190739726027347</v>
      </c>
      <c r="L6582" s="11">
        <v>0.59099999999999997</v>
      </c>
    </row>
    <row r="6583" spans="1:12" ht="12.75">
      <c r="A6583" s="1">
        <f t="shared" si="170"/>
        <v>39071</v>
      </c>
      <c r="B6583" s="49" t="s">
        <v>4560</v>
      </c>
      <c r="C6583" s="11">
        <v>2.3325205479452101E-2</v>
      </c>
      <c r="D6583" s="11">
        <v>4.6650410958904202E-2</v>
      </c>
      <c r="E6583" s="11">
        <v>6.99756164383563E-2</v>
      </c>
      <c r="F6583" s="11">
        <v>9.3300821917808405E-2</v>
      </c>
      <c r="G6583" s="11">
        <v>0.1166260273972605</v>
      </c>
      <c r="H6583" s="11">
        <v>0.1399512328767126</v>
      </c>
      <c r="I6583" s="11">
        <v>0.16327643835616501</v>
      </c>
      <c r="J6583" s="11">
        <v>0.1866016438356165</v>
      </c>
      <c r="K6583" s="11">
        <v>0.2099268493150695</v>
      </c>
      <c r="L6583" s="11">
        <v>0.23399999999999999</v>
      </c>
    </row>
    <row r="6584" spans="1:12" ht="12.75">
      <c r="A6584" s="1">
        <f t="shared" si="170"/>
        <v>39072</v>
      </c>
      <c r="B6584" s="49" t="s">
        <v>4558</v>
      </c>
      <c r="C6584" s="11">
        <v>8.8923287671232847E-3</v>
      </c>
      <c r="D6584" s="11">
        <v>1.7784657534246601E-2</v>
      </c>
      <c r="E6584" s="11">
        <v>2.6676986301369901E-2</v>
      </c>
      <c r="F6584" s="11">
        <v>3.5569315068493201E-2</v>
      </c>
      <c r="G6584" s="11">
        <v>4.4461643835616502E-2</v>
      </c>
      <c r="H6584" s="11">
        <v>5.3353972602739649E-2</v>
      </c>
      <c r="I6584" s="11">
        <v>6.224630136986295E-2</v>
      </c>
      <c r="J6584" s="11">
        <v>7.113863013698625E-2</v>
      </c>
      <c r="K6584" s="11">
        <v>8.003095890410955E-2</v>
      </c>
      <c r="L6584" s="11">
        <v>8.8499999999999995E-2</v>
      </c>
    </row>
    <row r="6585" spans="1:12" ht="12.75">
      <c r="A6585" s="1">
        <f t="shared" si="170"/>
        <v>39073</v>
      </c>
      <c r="B6585" s="49" t="s">
        <v>4561</v>
      </c>
      <c r="C6585" s="11">
        <v>0.11678712328767119</v>
      </c>
      <c r="D6585" s="11">
        <v>0.23357424657534301</v>
      </c>
      <c r="E6585" s="11">
        <v>0.35036136986301303</v>
      </c>
      <c r="F6585" s="11">
        <v>0.46714849315068452</v>
      </c>
      <c r="G6585" s="11">
        <v>0.58393561643835601</v>
      </c>
      <c r="H6585" s="11">
        <v>0.7007227397260275</v>
      </c>
      <c r="I6585" s="11">
        <v>0.81750986301369899</v>
      </c>
      <c r="J6585" s="11">
        <v>0.93429698630136904</v>
      </c>
      <c r="K6585" s="11">
        <v>1.0510841095890406</v>
      </c>
      <c r="L6585" s="11">
        <v>1.1685000000000001</v>
      </c>
    </row>
    <row r="6586" spans="1:12" ht="12.75">
      <c r="A6586" s="1">
        <f t="shared" si="170"/>
        <v>39074</v>
      </c>
      <c r="B6586" s="49" t="s">
        <v>4562</v>
      </c>
      <c r="C6586" s="11">
        <v>5.4632876712328799E-3</v>
      </c>
      <c r="D6586" s="11">
        <v>1.092657534246576E-2</v>
      </c>
      <c r="E6586" s="11">
        <v>1.6389863013698699E-2</v>
      </c>
      <c r="F6586" s="11">
        <v>2.1853150684931551E-2</v>
      </c>
      <c r="G6586" s="11">
        <v>2.7316438356164398E-2</v>
      </c>
      <c r="H6586" s="11">
        <v>3.2779726027397246E-2</v>
      </c>
      <c r="I6586" s="11">
        <v>3.8243013698630098E-2</v>
      </c>
      <c r="J6586" s="11">
        <v>4.3706301369863101E-2</v>
      </c>
      <c r="K6586" s="11">
        <v>4.9169589041095953E-2</v>
      </c>
      <c r="L6586" s="11">
        <v>5.3999999999999992E-2</v>
      </c>
    </row>
    <row r="6587" spans="1:12" ht="12.75">
      <c r="A6587" s="1">
        <f t="shared" si="170"/>
        <v>39075</v>
      </c>
      <c r="B6587" s="49" t="s">
        <v>4563</v>
      </c>
      <c r="C6587" s="11">
        <v>3.5112328767123301E-2</v>
      </c>
      <c r="D6587" s="11">
        <v>7.0224657534246601E-2</v>
      </c>
      <c r="E6587" s="11">
        <v>0.10533698630136989</v>
      </c>
      <c r="F6587" s="11">
        <v>0.1404493150684932</v>
      </c>
      <c r="G6587" s="11">
        <v>0.17556164383561651</v>
      </c>
      <c r="H6587" s="11">
        <v>0.21067397260273951</v>
      </c>
      <c r="I6587" s="11">
        <v>0.24578630136986251</v>
      </c>
      <c r="J6587" s="11">
        <v>0.28089863013698702</v>
      </c>
      <c r="K6587" s="11">
        <v>0.31601095890411002</v>
      </c>
      <c r="L6587" s="11">
        <v>0.35100000000000003</v>
      </c>
    </row>
    <row r="6588" spans="1:12" ht="12.75">
      <c r="A6588" s="1">
        <f t="shared" si="170"/>
        <v>39076</v>
      </c>
      <c r="B6588" s="49" t="s">
        <v>4564</v>
      </c>
      <c r="C6588" s="11">
        <v>6.7261643835616492E-3</v>
      </c>
      <c r="D6588" s="11">
        <v>1.3452328767123298E-2</v>
      </c>
      <c r="E6588" s="11">
        <v>2.0178493150684949E-2</v>
      </c>
      <c r="F6588" s="11">
        <v>2.6904657534246597E-2</v>
      </c>
      <c r="G6588" s="11">
        <v>3.3630821917808251E-2</v>
      </c>
      <c r="H6588" s="11">
        <v>4.0356986301369899E-2</v>
      </c>
      <c r="I6588" s="11">
        <v>4.7083150684931546E-2</v>
      </c>
      <c r="J6588" s="11">
        <v>5.3809315068493194E-2</v>
      </c>
      <c r="K6588" s="11">
        <v>6.0535479452054848E-2</v>
      </c>
      <c r="L6588" s="11">
        <v>6.7500000000000004E-2</v>
      </c>
    </row>
    <row r="6589" spans="1:12" ht="12.75">
      <c r="A6589" s="1">
        <f t="shared" si="170"/>
        <v>39077</v>
      </c>
      <c r="B6589" s="49" t="s">
        <v>4565</v>
      </c>
      <c r="C6589" s="11">
        <v>3.2687671232876706E-2</v>
      </c>
      <c r="D6589" s="11">
        <v>6.5375342465753411E-2</v>
      </c>
      <c r="E6589" s="11">
        <v>9.8063013698630103E-2</v>
      </c>
      <c r="F6589" s="11">
        <v>0.13075068493150682</v>
      </c>
      <c r="G6589" s="11">
        <v>0.16343835616438351</v>
      </c>
      <c r="H6589" s="11">
        <v>0.19612602739726048</v>
      </c>
      <c r="I6589" s="11">
        <v>0.22881369863013751</v>
      </c>
      <c r="J6589" s="11">
        <v>0.26150136986301298</v>
      </c>
      <c r="K6589" s="11">
        <v>0.29418904109589</v>
      </c>
      <c r="L6589" s="11">
        <v>0.32700000000000001</v>
      </c>
    </row>
    <row r="6590" spans="1:12" ht="12.75">
      <c r="A6590" s="1">
        <f t="shared" si="170"/>
        <v>39078</v>
      </c>
      <c r="B6590" s="49" t="s">
        <v>4566</v>
      </c>
      <c r="C6590" s="11">
        <v>3.5001369863013748E-2</v>
      </c>
      <c r="D6590" s="11">
        <v>7.0002739726027496E-2</v>
      </c>
      <c r="E6590" s="11">
        <v>0.10500410958904124</v>
      </c>
      <c r="F6590" s="11">
        <v>0.14000547945205499</v>
      </c>
      <c r="G6590" s="11">
        <v>0.17500684931506949</v>
      </c>
      <c r="H6590" s="11">
        <v>0.21000821917808249</v>
      </c>
      <c r="I6590" s="11">
        <v>0.24500958904109699</v>
      </c>
      <c r="J6590" s="11">
        <v>0.28001095890410999</v>
      </c>
      <c r="K6590" s="11">
        <v>0.31501232876712448</v>
      </c>
      <c r="L6590" s="11">
        <v>0.34950000000000003</v>
      </c>
    </row>
    <row r="6591" spans="1:12" ht="12.75">
      <c r="A6591" s="1">
        <f t="shared" si="170"/>
        <v>39079</v>
      </c>
      <c r="B6591" s="49" t="s">
        <v>4567</v>
      </c>
      <c r="C6591" s="11">
        <v>1.1543835616438351E-2</v>
      </c>
      <c r="D6591" s="11">
        <v>2.3087671232876701E-2</v>
      </c>
      <c r="E6591" s="11">
        <v>3.4631506849315055E-2</v>
      </c>
      <c r="F6591" s="11">
        <v>4.6175342465753402E-2</v>
      </c>
      <c r="G6591" s="11">
        <v>5.7719178082191749E-2</v>
      </c>
      <c r="H6591" s="11">
        <v>6.926301369863011E-2</v>
      </c>
      <c r="I6591" s="11">
        <v>8.0806849315068444E-2</v>
      </c>
      <c r="J6591" s="11">
        <v>9.2350684931506805E-2</v>
      </c>
      <c r="K6591" s="11">
        <v>0.10389452054794515</v>
      </c>
      <c r="L6591" s="11">
        <v>0.11549999999999999</v>
      </c>
    </row>
    <row r="6592" spans="1:12" ht="12.75">
      <c r="A6592" s="1">
        <f t="shared" ref="A6592:A6655" si="171">A6591+1</f>
        <v>39080</v>
      </c>
      <c r="B6592" s="49" t="s">
        <v>4568</v>
      </c>
      <c r="C6592" s="11">
        <v>6.8387671232876699E-3</v>
      </c>
      <c r="D6592" s="11">
        <v>1.367753424657534E-2</v>
      </c>
      <c r="E6592" s="11">
        <v>2.051630136986295E-2</v>
      </c>
      <c r="F6592" s="11">
        <v>2.7355068493150649E-2</v>
      </c>
      <c r="G6592" s="11">
        <v>3.4193835616438351E-2</v>
      </c>
      <c r="H6592" s="11">
        <v>4.1032602739726053E-2</v>
      </c>
      <c r="I6592" s="11">
        <v>4.7871369863013755E-2</v>
      </c>
      <c r="J6592" s="11">
        <v>5.4710136986301297E-2</v>
      </c>
      <c r="K6592" s="11">
        <v>6.1548904109588992E-2</v>
      </c>
      <c r="L6592" s="11">
        <v>6.9000000000000006E-2</v>
      </c>
    </row>
    <row r="6593" spans="1:12" ht="12.75">
      <c r="A6593" s="1">
        <f t="shared" si="171"/>
        <v>39081</v>
      </c>
      <c r="B6593" s="49" t="s">
        <v>4569</v>
      </c>
      <c r="C6593" s="11">
        <v>7.8131506849315052E-2</v>
      </c>
      <c r="D6593" s="11">
        <v>0.15626301369862949</v>
      </c>
      <c r="E6593" s="11">
        <v>0.23439452054794499</v>
      </c>
      <c r="F6593" s="11">
        <v>0.31252602739726049</v>
      </c>
      <c r="G6593" s="11">
        <v>0.39065753424657601</v>
      </c>
      <c r="H6593" s="11">
        <v>0.46878904109588998</v>
      </c>
      <c r="I6593" s="11">
        <v>0.5469205479452055</v>
      </c>
      <c r="J6593" s="11">
        <v>0.62505205479452097</v>
      </c>
      <c r="K6593" s="11">
        <v>0.703183561643835</v>
      </c>
      <c r="L6593" s="11">
        <v>0.78150000000000008</v>
      </c>
    </row>
    <row r="6594" spans="1:12" ht="12.75">
      <c r="A6594" s="1">
        <f t="shared" si="171"/>
        <v>39082</v>
      </c>
      <c r="B6594" s="49" t="s">
        <v>4570</v>
      </c>
      <c r="C6594" s="11">
        <v>6.0579041095890448E-2</v>
      </c>
      <c r="D6594" s="11">
        <v>0.1211580821917809</v>
      </c>
      <c r="E6594" s="11">
        <v>0.1817371232876715</v>
      </c>
      <c r="F6594" s="11">
        <v>0.24231616438356152</v>
      </c>
      <c r="G6594" s="11">
        <v>0.30289520547945298</v>
      </c>
      <c r="H6594" s="11">
        <v>0.363474246575343</v>
      </c>
      <c r="I6594" s="11">
        <v>0.42405328767123301</v>
      </c>
      <c r="J6594" s="11">
        <v>0.48463232876712303</v>
      </c>
      <c r="K6594" s="11">
        <v>0.54521136986301455</v>
      </c>
      <c r="L6594" s="11">
        <v>0.60600000000000009</v>
      </c>
    </row>
    <row r="6595" spans="1:12" ht="12.75">
      <c r="A6595" s="1">
        <f t="shared" si="171"/>
        <v>39083</v>
      </c>
      <c r="B6595" s="49" t="s">
        <v>4571</v>
      </c>
      <c r="C6595" s="11">
        <v>1.7741095890411E-2</v>
      </c>
      <c r="D6595" s="11">
        <v>3.5482191780822001E-2</v>
      </c>
      <c r="E6595" s="11">
        <v>5.3223287671233001E-2</v>
      </c>
      <c r="F6595" s="11">
        <v>7.0964383561644001E-2</v>
      </c>
      <c r="G6595" s="11">
        <v>8.8705479452055008E-2</v>
      </c>
      <c r="H6595" s="11">
        <v>0.106446575342466</v>
      </c>
      <c r="I6595" s="11">
        <v>0.12418767123287699</v>
      </c>
      <c r="J6595" s="11">
        <v>0.141928767123288</v>
      </c>
      <c r="K6595" s="11">
        <v>0.15966986301369901</v>
      </c>
      <c r="L6595" s="11">
        <v>0.17699999999999999</v>
      </c>
    </row>
    <row r="6596" spans="1:12" ht="12.75">
      <c r="A6596" s="1">
        <f t="shared" si="171"/>
        <v>39084</v>
      </c>
      <c r="B6596" s="49" t="s">
        <v>4572</v>
      </c>
      <c r="C6596" s="11">
        <v>2.0642628493150652E-2</v>
      </c>
      <c r="D6596" s="11">
        <v>4.1285256986301304E-2</v>
      </c>
      <c r="E6596" s="11">
        <v>6.1927885479451945E-2</v>
      </c>
      <c r="F6596" s="11">
        <v>8.2570513972602608E-2</v>
      </c>
      <c r="G6596" s="11">
        <v>0.10321314246575325</v>
      </c>
      <c r="H6596" s="11">
        <v>0.12385577095890389</v>
      </c>
      <c r="I6596" s="11">
        <v>0.14449839945205456</v>
      </c>
      <c r="J6596" s="11">
        <v>0.16514102794520549</v>
      </c>
      <c r="K6596" s="11">
        <v>0.18578365643835601</v>
      </c>
      <c r="L6596" s="11">
        <v>0.20700000000000002</v>
      </c>
    </row>
    <row r="6597" spans="1:12" ht="25.5">
      <c r="A6597" s="1">
        <f t="shared" si="171"/>
        <v>39085</v>
      </c>
      <c r="B6597" s="49" t="s">
        <v>4573</v>
      </c>
      <c r="C6597" s="11">
        <v>5.6490410958904055E-3</v>
      </c>
      <c r="D6597" s="11">
        <v>1.1298082191780811E-2</v>
      </c>
      <c r="E6597" s="11">
        <v>1.6947123287671201E-2</v>
      </c>
      <c r="F6597" s="11">
        <v>2.259616438356165E-2</v>
      </c>
      <c r="G6597" s="11">
        <v>2.8245205479452098E-2</v>
      </c>
      <c r="H6597" s="11">
        <v>3.3894246575342402E-2</v>
      </c>
      <c r="I6597" s="11">
        <v>3.954328767123285E-2</v>
      </c>
      <c r="J6597" s="11">
        <v>4.5192328767123299E-2</v>
      </c>
      <c r="K6597" s="11">
        <v>5.0841369863013602E-2</v>
      </c>
      <c r="L6597" s="11">
        <v>5.6999999999999995E-2</v>
      </c>
    </row>
    <row r="6598" spans="1:12" ht="12.75">
      <c r="A6598" s="1">
        <f t="shared" si="171"/>
        <v>39086</v>
      </c>
      <c r="B6598" s="49" t="s">
        <v>4574</v>
      </c>
      <c r="C6598" s="11">
        <v>1.1685616438356165E-2</v>
      </c>
      <c r="D6598" s="11">
        <v>2.3371232876712299E-2</v>
      </c>
      <c r="E6598" s="11">
        <v>3.5056849315068445E-2</v>
      </c>
      <c r="F6598" s="11">
        <v>4.6742465753424597E-2</v>
      </c>
      <c r="G6598" s="11">
        <v>5.842808219178075E-2</v>
      </c>
      <c r="H6598" s="11">
        <v>7.0113698630137056E-2</v>
      </c>
      <c r="I6598" s="11">
        <v>8.1799315068493195E-2</v>
      </c>
      <c r="J6598" s="11">
        <v>9.3484931506849347E-2</v>
      </c>
      <c r="K6598" s="11">
        <v>0.1051705479452055</v>
      </c>
      <c r="L6598" s="11">
        <v>0.11699999999999999</v>
      </c>
    </row>
    <row r="6599" spans="1:12" ht="12.75">
      <c r="A6599" s="1">
        <f t="shared" si="171"/>
        <v>39087</v>
      </c>
      <c r="B6599" s="49" t="s">
        <v>4575</v>
      </c>
      <c r="C6599" s="11">
        <v>7.3684528767123305E-3</v>
      </c>
      <c r="D6599" s="11">
        <v>1.4736905753424661E-2</v>
      </c>
      <c r="E6599" s="11">
        <v>2.2105358630137049E-2</v>
      </c>
      <c r="F6599" s="11">
        <v>2.947381150684935E-2</v>
      </c>
      <c r="G6599" s="11">
        <v>3.6842264383561647E-2</v>
      </c>
      <c r="H6599" s="11">
        <v>4.4210717260273952E-2</v>
      </c>
      <c r="I6599" s="11">
        <v>5.1579170136986249E-2</v>
      </c>
      <c r="J6599" s="11">
        <v>5.89476230136987E-2</v>
      </c>
      <c r="K6599" s="11">
        <v>6.6316075890410997E-2</v>
      </c>
      <c r="L6599" s="11">
        <v>7.350000000000001E-2</v>
      </c>
    </row>
    <row r="6600" spans="1:12" ht="12.75">
      <c r="A6600" s="1">
        <f t="shared" si="171"/>
        <v>39088</v>
      </c>
      <c r="B6600" s="49" t="s">
        <v>4576</v>
      </c>
      <c r="C6600" s="11">
        <v>6.9606164383561653E-2</v>
      </c>
      <c r="D6600" s="11">
        <v>0.13921232876712331</v>
      </c>
      <c r="E6600" s="11">
        <v>0.20881849315068451</v>
      </c>
      <c r="F6600" s="11">
        <v>0.278424657534246</v>
      </c>
      <c r="G6600" s="11">
        <v>0.34803082191780899</v>
      </c>
      <c r="H6600" s="11">
        <v>0.41763698630137047</v>
      </c>
      <c r="I6600" s="11">
        <v>0.48724315068493201</v>
      </c>
      <c r="J6600" s="11">
        <v>0.55684931506849356</v>
      </c>
      <c r="K6600" s="11">
        <v>0.62645547945205493</v>
      </c>
      <c r="L6600" s="11">
        <v>0.69600000000000006</v>
      </c>
    </row>
    <row r="6601" spans="1:12" ht="12.75">
      <c r="A6601" s="1">
        <f t="shared" si="171"/>
        <v>39089</v>
      </c>
      <c r="B6601" s="49" t="s">
        <v>4577</v>
      </c>
      <c r="C6601" s="11">
        <v>1.7875890410958901E-2</v>
      </c>
      <c r="D6601" s="11">
        <v>3.5751780821917802E-2</v>
      </c>
      <c r="E6601" s="11">
        <v>5.3627671232876706E-2</v>
      </c>
      <c r="F6601" s="11">
        <v>7.1503561643835603E-2</v>
      </c>
      <c r="G6601" s="11">
        <v>8.93794520547945E-2</v>
      </c>
      <c r="H6601" s="11">
        <v>0.10725534246575341</v>
      </c>
      <c r="I6601" s="11">
        <v>0.12513123287671229</v>
      </c>
      <c r="J6601" s="11">
        <v>0.14300712328767121</v>
      </c>
      <c r="K6601" s="11">
        <v>0.16088301369862951</v>
      </c>
      <c r="L6601" s="11">
        <v>0.17849999999999999</v>
      </c>
    </row>
    <row r="6602" spans="1:12" ht="12.75">
      <c r="A6602" s="1">
        <f t="shared" si="171"/>
        <v>39090</v>
      </c>
      <c r="B6602" s="49" t="s">
        <v>4578</v>
      </c>
      <c r="C6602" s="11">
        <v>2.9292739726027348E-2</v>
      </c>
      <c r="D6602" s="11">
        <v>5.8585479452054695E-2</v>
      </c>
      <c r="E6602" s="11">
        <v>8.7878219178082057E-2</v>
      </c>
      <c r="F6602" s="11">
        <v>0.11717095890410939</v>
      </c>
      <c r="G6602" s="11">
        <v>0.14646369863013675</v>
      </c>
      <c r="H6602" s="11">
        <v>0.1757564383561635</v>
      </c>
      <c r="I6602" s="11">
        <v>0.205049178082191</v>
      </c>
      <c r="J6602" s="11">
        <v>0.2343419178082185</v>
      </c>
      <c r="K6602" s="11">
        <v>0.26363465753424598</v>
      </c>
      <c r="L6602" s="11">
        <v>0.29249999999999998</v>
      </c>
    </row>
    <row r="6603" spans="1:12" ht="12.75">
      <c r="A6603" s="1">
        <f t="shared" si="171"/>
        <v>39091</v>
      </c>
      <c r="B6603" s="49" t="s">
        <v>4579</v>
      </c>
      <c r="C6603" s="11">
        <v>7.9804109589041092E-3</v>
      </c>
      <c r="D6603" s="11">
        <v>1.596082191780825E-2</v>
      </c>
      <c r="E6603" s="11">
        <v>2.39412328767123E-2</v>
      </c>
      <c r="F6603" s="11">
        <v>3.1921643835616499E-2</v>
      </c>
      <c r="G6603" s="11">
        <v>3.9902054794520546E-2</v>
      </c>
      <c r="H6603" s="11">
        <v>4.78824657534246E-2</v>
      </c>
      <c r="I6603" s="11">
        <v>5.5862876712328799E-2</v>
      </c>
      <c r="J6603" s="11">
        <v>6.3843287671232846E-2</v>
      </c>
      <c r="K6603" s="11">
        <v>7.1823698630137045E-2</v>
      </c>
      <c r="L6603" s="11">
        <v>7.9500000000000001E-2</v>
      </c>
    </row>
    <row r="6604" spans="1:12" ht="12.75">
      <c r="A6604" s="1">
        <f t="shared" si="171"/>
        <v>39092</v>
      </c>
      <c r="B6604" s="49" t="s">
        <v>4580</v>
      </c>
      <c r="C6604" s="11">
        <v>5.9938356164383495E-3</v>
      </c>
      <c r="D6604" s="11">
        <v>1.1987671232876699E-2</v>
      </c>
      <c r="E6604" s="11">
        <v>1.798150684931505E-2</v>
      </c>
      <c r="F6604" s="11">
        <v>2.3975342465753398E-2</v>
      </c>
      <c r="G6604" s="11">
        <v>2.9969178082191752E-2</v>
      </c>
      <c r="H6604" s="11">
        <v>3.59630136986301E-2</v>
      </c>
      <c r="I6604" s="11">
        <v>4.1956849315068448E-2</v>
      </c>
      <c r="J6604" s="11">
        <v>4.7950684931506796E-2</v>
      </c>
      <c r="K6604" s="11">
        <v>5.394452054794515E-2</v>
      </c>
      <c r="L6604" s="11">
        <v>0.06</v>
      </c>
    </row>
    <row r="6605" spans="1:12" ht="12.75">
      <c r="A6605" s="1">
        <f t="shared" si="171"/>
        <v>39093</v>
      </c>
      <c r="B6605" s="49" t="s">
        <v>4581</v>
      </c>
      <c r="C6605" s="11">
        <v>1.0891273150684935E-2</v>
      </c>
      <c r="D6605" s="11">
        <v>2.1782546301369901E-2</v>
      </c>
      <c r="E6605" s="11">
        <v>3.2673819452054852E-2</v>
      </c>
      <c r="F6605" s="11">
        <v>4.3565092602739802E-2</v>
      </c>
      <c r="G6605" s="11">
        <v>5.4456365753424746E-2</v>
      </c>
      <c r="H6605" s="11">
        <v>6.5347638904109551E-2</v>
      </c>
      <c r="I6605" s="11">
        <v>7.6238912054794494E-2</v>
      </c>
      <c r="J6605" s="11">
        <v>8.7130185205479438E-2</v>
      </c>
      <c r="K6605" s="11">
        <v>9.8021458356164409E-2</v>
      </c>
      <c r="L6605" s="11">
        <v>0.10949999999999999</v>
      </c>
    </row>
    <row r="6606" spans="1:12" ht="12.75">
      <c r="A6606" s="1">
        <f t="shared" si="171"/>
        <v>39094</v>
      </c>
      <c r="B6606" s="49" t="s">
        <v>4582</v>
      </c>
      <c r="C6606" s="11">
        <v>2.59376712328767E-2</v>
      </c>
      <c r="D6606" s="11">
        <v>5.1875342465753399E-2</v>
      </c>
      <c r="E6606" s="11">
        <v>7.7813013698630099E-2</v>
      </c>
      <c r="F6606" s="11">
        <v>0.1037506849315068</v>
      </c>
      <c r="G6606" s="11">
        <v>0.12968835616438348</v>
      </c>
      <c r="H6606" s="11">
        <v>0.1556260273972605</v>
      </c>
      <c r="I6606" s="11">
        <v>0.18156369863013749</v>
      </c>
      <c r="J6606" s="11">
        <v>0.20750136986301299</v>
      </c>
      <c r="K6606" s="11">
        <v>0.23343904109589</v>
      </c>
      <c r="L6606" s="11">
        <v>0.25949999999999995</v>
      </c>
    </row>
    <row r="6607" spans="1:12" ht="25.5">
      <c r="A6607" s="1">
        <f t="shared" si="171"/>
        <v>39095</v>
      </c>
      <c r="B6607" s="49" t="s">
        <v>4583</v>
      </c>
      <c r="C6607" s="11">
        <v>7.8932876712328806E-3</v>
      </c>
      <c r="D6607" s="11">
        <v>1.5786575342465699E-2</v>
      </c>
      <c r="E6607" s="11">
        <v>2.3679863013698697E-2</v>
      </c>
      <c r="F6607" s="11">
        <v>3.157315068493155E-2</v>
      </c>
      <c r="G6607" s="11">
        <v>3.9466438356164396E-2</v>
      </c>
      <c r="H6607" s="11">
        <v>4.7359726027397256E-2</v>
      </c>
      <c r="I6607" s="11">
        <v>5.5253013698630102E-2</v>
      </c>
      <c r="J6607" s="11">
        <v>6.31463013698631E-2</v>
      </c>
      <c r="K6607" s="11">
        <v>7.1039589041095946E-2</v>
      </c>
      <c r="L6607" s="11">
        <v>7.9500000000000001E-2</v>
      </c>
    </row>
    <row r="6608" spans="1:12" ht="25.5">
      <c r="A6608" s="1">
        <f t="shared" si="171"/>
        <v>39096</v>
      </c>
      <c r="B6608" s="49" t="s">
        <v>4584</v>
      </c>
      <c r="C6608" s="11">
        <v>5.6034246575342398E-3</v>
      </c>
      <c r="D6608" s="11">
        <v>1.120684931506848E-2</v>
      </c>
      <c r="E6608" s="11">
        <v>1.6810273972602749E-2</v>
      </c>
      <c r="F6608" s="11">
        <v>2.24136986301369E-2</v>
      </c>
      <c r="G6608" s="11">
        <v>2.8017123287671204E-2</v>
      </c>
      <c r="H6608" s="11">
        <v>3.3620547945205498E-2</v>
      </c>
      <c r="I6608" s="11">
        <v>3.9223972602739646E-2</v>
      </c>
      <c r="J6608" s="11">
        <v>4.4827397260273946E-2</v>
      </c>
      <c r="K6608" s="11">
        <v>5.0430821917808101E-2</v>
      </c>
      <c r="L6608" s="11">
        <v>5.5499999999999994E-2</v>
      </c>
    </row>
    <row r="6609" spans="1:12" ht="12.75">
      <c r="A6609" s="1">
        <f t="shared" si="171"/>
        <v>39097</v>
      </c>
      <c r="B6609" s="49" t="s">
        <v>4585</v>
      </c>
      <c r="C6609" s="11">
        <v>5.5142465753424599E-3</v>
      </c>
      <c r="D6609" s="11">
        <v>1.102849315068492E-2</v>
      </c>
      <c r="E6609" s="11">
        <v>1.654273972602735E-2</v>
      </c>
      <c r="F6609" s="11">
        <v>2.2056986301369898E-2</v>
      </c>
      <c r="G6609" s="11">
        <v>2.7571232876712301E-2</v>
      </c>
      <c r="H6609" s="11">
        <v>3.30854794520547E-2</v>
      </c>
      <c r="I6609" s="11">
        <v>3.8599726027397252E-2</v>
      </c>
      <c r="J6609" s="11">
        <v>4.4113972602739651E-2</v>
      </c>
      <c r="K6609" s="11">
        <v>4.9628219178082196E-2</v>
      </c>
      <c r="L6609" s="11">
        <v>5.5499999999999994E-2</v>
      </c>
    </row>
    <row r="6610" spans="1:12" ht="12.75">
      <c r="A6610" s="1">
        <f t="shared" si="171"/>
        <v>39098</v>
      </c>
      <c r="B6610" s="49" t="s">
        <v>4586</v>
      </c>
      <c r="C6610" s="11">
        <v>6.0489041095890452E-3</v>
      </c>
      <c r="D6610" s="11">
        <v>1.209780821917809E-2</v>
      </c>
      <c r="E6610" s="11">
        <v>1.8146712328767151E-2</v>
      </c>
      <c r="F6610" s="11">
        <v>2.419561643835615E-2</v>
      </c>
      <c r="G6610" s="11">
        <v>3.0244520547945297E-2</v>
      </c>
      <c r="H6610" s="11">
        <v>3.6293424657534303E-2</v>
      </c>
      <c r="I6610" s="11">
        <v>4.2342328767123301E-2</v>
      </c>
      <c r="J6610" s="11">
        <v>4.8391232876712299E-2</v>
      </c>
      <c r="K6610" s="11">
        <v>5.4440136986301457E-2</v>
      </c>
      <c r="L6610" s="11">
        <v>0.06</v>
      </c>
    </row>
    <row r="6611" spans="1:12" ht="12.75">
      <c r="A6611" s="1">
        <f t="shared" si="171"/>
        <v>39099</v>
      </c>
      <c r="B6611" s="49" t="s">
        <v>4587</v>
      </c>
      <c r="C6611" s="11">
        <v>5.8338838356164404E-3</v>
      </c>
      <c r="D6611" s="11">
        <v>1.1667767671232881E-2</v>
      </c>
      <c r="E6611" s="11">
        <v>1.7501651506849351E-2</v>
      </c>
      <c r="F6611" s="11">
        <v>2.3335535342465699E-2</v>
      </c>
      <c r="G6611" s="11">
        <v>2.91694191780822E-2</v>
      </c>
      <c r="H6611" s="11">
        <v>3.5003303013698701E-2</v>
      </c>
      <c r="I6611" s="11">
        <v>4.0837186849315046E-2</v>
      </c>
      <c r="J6611" s="11">
        <v>4.6671070684931551E-2</v>
      </c>
      <c r="K6611" s="11">
        <v>5.2504954520547896E-2</v>
      </c>
      <c r="L6611" s="11">
        <v>5.8499999999999996E-2</v>
      </c>
    </row>
    <row r="6612" spans="1:12" ht="12.75">
      <c r="A6612" s="1">
        <f t="shared" si="171"/>
        <v>39100</v>
      </c>
      <c r="B6612" s="49" t="s">
        <v>4588</v>
      </c>
      <c r="C6612" s="11">
        <v>4.2969863013698701E-3</v>
      </c>
      <c r="D6612" s="11">
        <v>8.5939726027397401E-3</v>
      </c>
      <c r="E6612" s="11">
        <v>1.2890958904109611E-2</v>
      </c>
      <c r="F6612" s="11">
        <v>1.7187945205479449E-2</v>
      </c>
      <c r="G6612" s="11">
        <v>2.1484931506849349E-2</v>
      </c>
      <c r="H6612" s="11">
        <v>2.578191780821925E-2</v>
      </c>
      <c r="I6612" s="11">
        <v>3.0078904109589147E-2</v>
      </c>
      <c r="J6612" s="11">
        <v>3.4375890410958898E-2</v>
      </c>
      <c r="K6612" s="11">
        <v>3.8672876712328802E-2</v>
      </c>
      <c r="L6612" s="11">
        <v>4.3500000000000004E-2</v>
      </c>
    </row>
    <row r="6613" spans="1:12" ht="12.75">
      <c r="A6613" s="1">
        <f t="shared" si="171"/>
        <v>39101</v>
      </c>
      <c r="B6613" s="49" t="s">
        <v>4589</v>
      </c>
      <c r="C6613" s="11">
        <v>5.750547945205485E-2</v>
      </c>
      <c r="D6613" s="11">
        <v>0.1150109589041097</v>
      </c>
      <c r="E6613" s="11">
        <v>0.17251643835616501</v>
      </c>
      <c r="F6613" s="11">
        <v>0.23002191780822001</v>
      </c>
      <c r="G6613" s="11">
        <v>0.28752739726027354</v>
      </c>
      <c r="H6613" s="11">
        <v>0.34503287671232852</v>
      </c>
      <c r="I6613" s="11">
        <v>0.40253835616438349</v>
      </c>
      <c r="J6613" s="11">
        <v>0.46004383561643852</v>
      </c>
      <c r="K6613" s="11">
        <v>0.51754931506849355</v>
      </c>
      <c r="L6613" s="11">
        <v>0.57450000000000001</v>
      </c>
    </row>
    <row r="6614" spans="1:12" ht="12.75">
      <c r="A6614" s="1">
        <f t="shared" si="171"/>
        <v>39102</v>
      </c>
      <c r="B6614" s="49" t="s">
        <v>4590</v>
      </c>
      <c r="C6614" s="11">
        <v>1.5845753424657598E-2</v>
      </c>
      <c r="D6614" s="11">
        <v>3.1691506849315196E-2</v>
      </c>
      <c r="E6614" s="11">
        <v>4.7537260273972801E-2</v>
      </c>
      <c r="F6614" s="11">
        <v>6.3383013698630392E-2</v>
      </c>
      <c r="G6614" s="11">
        <v>7.9228767123287996E-2</v>
      </c>
      <c r="H6614" s="11">
        <v>9.5074520547945601E-2</v>
      </c>
      <c r="I6614" s="11">
        <v>0.11092027397260321</v>
      </c>
      <c r="J6614" s="11">
        <v>0.12676602739726078</v>
      </c>
      <c r="K6614" s="11">
        <v>0.14261178082191839</v>
      </c>
      <c r="L6614" s="11">
        <v>0.159</v>
      </c>
    </row>
    <row r="6615" spans="1:12" ht="12.75">
      <c r="A6615" s="1">
        <f t="shared" si="171"/>
        <v>39103</v>
      </c>
      <c r="B6615" s="49" t="s">
        <v>4591</v>
      </c>
      <c r="C6615" s="11">
        <v>1.308657534246576E-2</v>
      </c>
      <c r="D6615" s="11">
        <v>2.6173150684931548E-2</v>
      </c>
      <c r="E6615" s="11">
        <v>3.9259726027397246E-2</v>
      </c>
      <c r="F6615" s="11">
        <v>5.2346301369863096E-2</v>
      </c>
      <c r="G6615" s="11">
        <v>6.5432876712328808E-2</v>
      </c>
      <c r="H6615" s="11">
        <v>7.8519452054794492E-2</v>
      </c>
      <c r="I6615" s="11">
        <v>9.1606027397260342E-2</v>
      </c>
      <c r="J6615" s="11">
        <v>0.10469260273972605</v>
      </c>
      <c r="K6615" s="11">
        <v>0.1177791780821919</v>
      </c>
      <c r="L6615" s="11">
        <v>0.1305</v>
      </c>
    </row>
    <row r="6616" spans="1:12" ht="12.75">
      <c r="A6616" s="1">
        <f t="shared" si="171"/>
        <v>39104</v>
      </c>
      <c r="B6616" s="49" t="s">
        <v>4592</v>
      </c>
      <c r="C6616" s="11">
        <v>9.7947297534246608E-2</v>
      </c>
      <c r="D6616" s="11">
        <v>0.19589459506849349</v>
      </c>
      <c r="E6616" s="11">
        <v>0.29384189260273952</v>
      </c>
      <c r="F6616" s="11">
        <v>0.39178919013698699</v>
      </c>
      <c r="G6616" s="11">
        <v>0.48973648767123301</v>
      </c>
      <c r="H6616" s="11">
        <v>0.58768378520547904</v>
      </c>
      <c r="I6616" s="11">
        <v>0.68563108273972651</v>
      </c>
      <c r="J6616" s="11">
        <v>0.78357838027397253</v>
      </c>
      <c r="K6616" s="11">
        <v>0.88152567780822011</v>
      </c>
      <c r="L6616" s="11">
        <v>0.97950000000000004</v>
      </c>
    </row>
    <row r="6617" spans="1:12" ht="12.75">
      <c r="A6617" s="1">
        <f t="shared" si="171"/>
        <v>39105</v>
      </c>
      <c r="B6617" s="49" t="s">
        <v>4593</v>
      </c>
      <c r="C6617" s="11">
        <v>8.4587671232876707E-3</v>
      </c>
      <c r="D6617" s="11">
        <v>1.69175342465754E-2</v>
      </c>
      <c r="E6617" s="11">
        <v>2.537630136986295E-2</v>
      </c>
      <c r="F6617" s="11">
        <v>3.3835068493150648E-2</v>
      </c>
      <c r="G6617" s="11">
        <v>4.2293835616438347E-2</v>
      </c>
      <c r="H6617" s="11">
        <v>5.0752602739726045E-2</v>
      </c>
      <c r="I6617" s="11">
        <v>5.9211369863013751E-2</v>
      </c>
      <c r="J6617" s="11">
        <v>6.7670136986301296E-2</v>
      </c>
      <c r="K6617" s="11">
        <v>7.6128904109589002E-2</v>
      </c>
      <c r="L6617" s="11">
        <v>8.4000000000000005E-2</v>
      </c>
    </row>
    <row r="6618" spans="1:12" ht="12.75">
      <c r="A6618" s="1">
        <f t="shared" si="171"/>
        <v>39106</v>
      </c>
      <c r="B6618" s="49" t="s">
        <v>4594</v>
      </c>
      <c r="C6618" s="11">
        <v>4.1080684931506795E-2</v>
      </c>
      <c r="D6618" s="11">
        <v>8.2161369863013589E-2</v>
      </c>
      <c r="E6618" s="11">
        <v>0.12324205479452041</v>
      </c>
      <c r="F6618" s="11">
        <v>0.16432273972602751</v>
      </c>
      <c r="G6618" s="11">
        <v>0.205403424657534</v>
      </c>
      <c r="H6618" s="11">
        <v>0.24648410958904052</v>
      </c>
      <c r="I6618" s="11">
        <v>0.28756479452054701</v>
      </c>
      <c r="J6618" s="11">
        <v>0.32864547945205502</v>
      </c>
      <c r="K6618" s="11">
        <v>0.36972616438356148</v>
      </c>
      <c r="L6618" s="11">
        <v>0.41100000000000003</v>
      </c>
    </row>
    <row r="6619" spans="1:12" ht="12.75">
      <c r="A6619" s="1">
        <f t="shared" si="171"/>
        <v>39107</v>
      </c>
      <c r="B6619" s="49" t="s">
        <v>4595</v>
      </c>
      <c r="C6619" s="11">
        <v>7.8466438356164403E-2</v>
      </c>
      <c r="D6619" s="11">
        <v>0.1569328767123285</v>
      </c>
      <c r="E6619" s="11">
        <v>0.23539931506849349</v>
      </c>
      <c r="F6619" s="11">
        <v>0.313865753424657</v>
      </c>
      <c r="G6619" s="11">
        <v>0.39233219178082196</v>
      </c>
      <c r="H6619" s="11">
        <v>0.47079863013698697</v>
      </c>
      <c r="I6619" s="11">
        <v>0.54926506849315049</v>
      </c>
      <c r="J6619" s="11">
        <v>0.62773150684931545</v>
      </c>
      <c r="K6619" s="11">
        <v>0.70619794520547896</v>
      </c>
      <c r="L6619" s="11">
        <v>0.78449999999999998</v>
      </c>
    </row>
    <row r="6620" spans="1:12" ht="12.75">
      <c r="A6620" s="1">
        <f t="shared" si="171"/>
        <v>39108</v>
      </c>
      <c r="B6620" s="49" t="s">
        <v>4596</v>
      </c>
      <c r="C6620" s="11">
        <v>1.188E-2</v>
      </c>
      <c r="D6620" s="11">
        <v>2.376E-2</v>
      </c>
      <c r="E6620" s="11">
        <v>3.5639999999999998E-2</v>
      </c>
      <c r="F6620" s="11">
        <v>4.752E-2</v>
      </c>
      <c r="G6620" s="11">
        <v>5.9400000000000008E-2</v>
      </c>
      <c r="H6620" s="11">
        <v>7.1279999999999996E-2</v>
      </c>
      <c r="I6620" s="11">
        <v>8.3160000000000012E-2</v>
      </c>
      <c r="J6620" s="11">
        <v>9.5039999999999999E-2</v>
      </c>
      <c r="K6620" s="11">
        <v>0.10691999999999999</v>
      </c>
      <c r="L6620" s="11">
        <v>0.11849999999999999</v>
      </c>
    </row>
    <row r="6621" spans="1:12" ht="12.75">
      <c r="A6621" s="1">
        <f t="shared" si="171"/>
        <v>39109</v>
      </c>
      <c r="B6621" s="49" t="s">
        <v>4597</v>
      </c>
      <c r="C6621" s="11">
        <v>1.3545205479452056E-2</v>
      </c>
      <c r="D6621" s="11">
        <v>2.7090410958904052E-2</v>
      </c>
      <c r="E6621" s="11">
        <v>4.0635616438356149E-2</v>
      </c>
      <c r="F6621" s="11">
        <v>5.418082191780825E-2</v>
      </c>
      <c r="G6621" s="11">
        <v>6.7726027397260358E-2</v>
      </c>
      <c r="H6621" s="11">
        <v>8.1271232876712299E-2</v>
      </c>
      <c r="I6621" s="11">
        <v>9.4816438356164406E-2</v>
      </c>
      <c r="J6621" s="11">
        <v>0.1083616438356165</v>
      </c>
      <c r="K6621" s="11">
        <v>0.12190684931506846</v>
      </c>
      <c r="L6621" s="11">
        <v>0.13500000000000001</v>
      </c>
    </row>
    <row r="6622" spans="1:12" ht="12.75">
      <c r="A6622" s="1">
        <f t="shared" si="171"/>
        <v>39110</v>
      </c>
      <c r="B6622" s="49" t="s">
        <v>4598</v>
      </c>
      <c r="C6622" s="11">
        <v>2.16669863013699E-2</v>
      </c>
      <c r="D6622" s="11">
        <v>4.3333972602739801E-2</v>
      </c>
      <c r="E6622" s="11">
        <v>6.5000958904109701E-2</v>
      </c>
      <c r="F6622" s="11">
        <v>8.6667945205479602E-2</v>
      </c>
      <c r="G6622" s="11">
        <v>0.1083349315068495</v>
      </c>
      <c r="H6622" s="11">
        <v>0.1300019178082194</v>
      </c>
      <c r="I6622" s="11">
        <v>0.151668904109589</v>
      </c>
      <c r="J6622" s="11">
        <v>0.17333589041095951</v>
      </c>
      <c r="K6622" s="11">
        <v>0.19500287671232847</v>
      </c>
      <c r="L6622" s="11">
        <v>0.21599999999999997</v>
      </c>
    </row>
    <row r="6623" spans="1:12" ht="12.75">
      <c r="A6623" s="1">
        <f t="shared" si="171"/>
        <v>39111</v>
      </c>
      <c r="B6623" s="49" t="s">
        <v>4599</v>
      </c>
      <c r="C6623" s="11">
        <v>1.780684931506845E-2</v>
      </c>
      <c r="D6623" s="11">
        <v>3.56136986301369E-2</v>
      </c>
      <c r="E6623" s="11">
        <v>5.342054794520535E-2</v>
      </c>
      <c r="F6623" s="11">
        <v>7.12273972602738E-2</v>
      </c>
      <c r="G6623" s="11">
        <v>8.9034246575342244E-2</v>
      </c>
      <c r="H6623" s="11">
        <v>0.1068410958904107</v>
      </c>
      <c r="I6623" s="11">
        <v>0.12464794520547914</v>
      </c>
      <c r="J6623" s="11">
        <v>0.1424547945205476</v>
      </c>
      <c r="K6623" s="11">
        <v>0.1602616438356165</v>
      </c>
      <c r="L6623" s="11">
        <v>0.17849999999999999</v>
      </c>
    </row>
    <row r="6624" spans="1:12" ht="12.75">
      <c r="A6624" s="1">
        <f t="shared" si="171"/>
        <v>39112</v>
      </c>
      <c r="B6624" s="49" t="s">
        <v>4600</v>
      </c>
      <c r="C6624" s="11">
        <v>1.2849936986301373</v>
      </c>
      <c r="D6624" s="11">
        <v>2.5699873972602747</v>
      </c>
      <c r="E6624" s="11">
        <v>3.8549810958904045</v>
      </c>
      <c r="F6624" s="11">
        <v>5.1399747945205494</v>
      </c>
      <c r="G6624" s="11">
        <v>6.4249684931506952</v>
      </c>
      <c r="H6624" s="11">
        <v>7.709962191780825</v>
      </c>
      <c r="I6624" s="11">
        <v>8.9949558904109708</v>
      </c>
      <c r="J6624" s="11">
        <v>10.279949589041099</v>
      </c>
      <c r="K6624" s="11">
        <v>11.564943287671245</v>
      </c>
      <c r="L6624" s="11">
        <v>12.8505</v>
      </c>
    </row>
    <row r="6625" spans="1:12" ht="12.75">
      <c r="A6625" s="1">
        <f t="shared" si="171"/>
        <v>39113</v>
      </c>
      <c r="B6625" s="49" t="s">
        <v>4601</v>
      </c>
      <c r="C6625" s="11">
        <v>4.3414215205479452E-2</v>
      </c>
      <c r="D6625" s="11">
        <v>8.6828430410958904E-2</v>
      </c>
      <c r="E6625" s="11">
        <v>0.13024264561643836</v>
      </c>
      <c r="F6625" s="11">
        <v>0.1736568608219175</v>
      </c>
      <c r="G6625" s="11">
        <v>0.217071076027398</v>
      </c>
      <c r="H6625" s="11">
        <v>0.260485291232877</v>
      </c>
      <c r="I6625" s="11">
        <v>0.303899506438356</v>
      </c>
      <c r="J6625" s="11">
        <v>0.34731372164383501</v>
      </c>
      <c r="K6625" s="11">
        <v>0.3907279368493155</v>
      </c>
      <c r="L6625" s="11">
        <v>0.4335</v>
      </c>
    </row>
    <row r="6626" spans="1:12" ht="12.75">
      <c r="A6626" s="1">
        <f t="shared" si="171"/>
        <v>39114</v>
      </c>
      <c r="B6626" s="49" t="s">
        <v>4602</v>
      </c>
      <c r="C6626" s="11">
        <v>6.0661643835616501E-3</v>
      </c>
      <c r="D6626" s="11">
        <v>1.21323287671233E-2</v>
      </c>
      <c r="E6626" s="11">
        <v>1.819849315068495E-2</v>
      </c>
      <c r="F6626" s="11">
        <v>2.42646575342466E-2</v>
      </c>
      <c r="G6626" s="11">
        <v>3.0330821917808247E-2</v>
      </c>
      <c r="H6626" s="11">
        <v>3.63969863013699E-2</v>
      </c>
      <c r="I6626" s="11">
        <v>4.2463150684931554E-2</v>
      </c>
      <c r="J6626" s="11">
        <v>4.8529315068493201E-2</v>
      </c>
      <c r="K6626" s="11">
        <v>5.4595479452054854E-2</v>
      </c>
      <c r="L6626" s="11">
        <v>0.06</v>
      </c>
    </row>
    <row r="6627" spans="1:12" ht="12.75">
      <c r="A6627" s="1">
        <f t="shared" si="171"/>
        <v>39115</v>
      </c>
      <c r="B6627" s="49" t="s">
        <v>4603</v>
      </c>
      <c r="C6627" s="11">
        <v>6.3567123287671199E-3</v>
      </c>
      <c r="D6627" s="11">
        <v>1.271342465753424E-2</v>
      </c>
      <c r="E6627" s="11">
        <v>1.9070136986301299E-2</v>
      </c>
      <c r="F6627" s="11">
        <v>2.5426849315068452E-2</v>
      </c>
      <c r="G6627" s="11">
        <v>3.1783561643835598E-2</v>
      </c>
      <c r="H6627" s="11">
        <v>3.8140273972602751E-2</v>
      </c>
      <c r="I6627" s="11">
        <v>4.4496986301369897E-2</v>
      </c>
      <c r="J6627" s="11">
        <v>5.0853698630136904E-2</v>
      </c>
      <c r="K6627" s="11">
        <v>5.7210410958904057E-2</v>
      </c>
      <c r="L6627" s="11">
        <v>6.3E-2</v>
      </c>
    </row>
    <row r="6628" spans="1:12" ht="12.75">
      <c r="A6628" s="1">
        <f t="shared" si="171"/>
        <v>39116</v>
      </c>
      <c r="B6628" s="49" t="s">
        <v>4604</v>
      </c>
      <c r="C6628" s="11">
        <v>0.17134808219178149</v>
      </c>
      <c r="D6628" s="11">
        <v>0.34269616438356298</v>
      </c>
      <c r="E6628" s="11">
        <v>0.51404424657534453</v>
      </c>
      <c r="F6628" s="11">
        <v>0.68539232876712597</v>
      </c>
      <c r="G6628" s="11">
        <v>0.85674041095890763</v>
      </c>
      <c r="H6628" s="11">
        <v>1.0280884931506891</v>
      </c>
      <c r="I6628" s="11">
        <v>1.1994365753424705</v>
      </c>
      <c r="J6628" s="11">
        <v>1.3707846575342519</v>
      </c>
      <c r="K6628" s="11">
        <v>1.5421327397260349</v>
      </c>
      <c r="L6628" s="11">
        <v>1.7129999999999999</v>
      </c>
    </row>
    <row r="6629" spans="1:12" ht="12.75">
      <c r="A6629" s="1">
        <f t="shared" si="171"/>
        <v>39117</v>
      </c>
      <c r="B6629" s="49" t="s">
        <v>4605</v>
      </c>
      <c r="C6629" s="11">
        <v>0.14831178082191779</v>
      </c>
      <c r="D6629" s="11">
        <v>0.29662356164383502</v>
      </c>
      <c r="E6629" s="11">
        <v>0.44493534246575406</v>
      </c>
      <c r="F6629" s="11">
        <v>0.59324712328767149</v>
      </c>
      <c r="G6629" s="11">
        <v>0.74155890410958902</v>
      </c>
      <c r="H6629" s="11">
        <v>0.88987068493150656</v>
      </c>
      <c r="I6629" s="11">
        <v>1.038182465753424</v>
      </c>
      <c r="J6629" s="11">
        <v>1.186494246575343</v>
      </c>
      <c r="K6629" s="11">
        <v>1.3348060273972604</v>
      </c>
      <c r="L6629" s="11">
        <v>1.4835</v>
      </c>
    </row>
    <row r="6630" spans="1:12" ht="12.75">
      <c r="A6630" s="1">
        <f t="shared" si="171"/>
        <v>39118</v>
      </c>
      <c r="B6630" s="49" t="s">
        <v>4606</v>
      </c>
      <c r="C6630" s="11">
        <v>4.6257534246575402E-2</v>
      </c>
      <c r="D6630" s="11">
        <v>9.2515068493150804E-2</v>
      </c>
      <c r="E6630" s="11">
        <v>0.13877260273972619</v>
      </c>
      <c r="F6630" s="11">
        <v>0.185030136986301</v>
      </c>
      <c r="G6630" s="11">
        <v>0.23128767123287702</v>
      </c>
      <c r="H6630" s="11">
        <v>0.27754520547945299</v>
      </c>
      <c r="I6630" s="11">
        <v>0.32380273972602747</v>
      </c>
      <c r="J6630" s="11">
        <v>0.37006027397260349</v>
      </c>
      <c r="K6630" s="11">
        <v>0.41631780821917796</v>
      </c>
      <c r="L6630" s="11">
        <v>0.46199999999999997</v>
      </c>
    </row>
    <row r="6631" spans="1:12" ht="12.75">
      <c r="A6631" s="1">
        <f t="shared" si="171"/>
        <v>39119</v>
      </c>
      <c r="B6631" s="49" t="s">
        <v>4607</v>
      </c>
      <c r="C6631" s="11">
        <v>1.0388630136986311E-2</v>
      </c>
      <c r="D6631" s="11">
        <v>2.0777260273972649E-2</v>
      </c>
      <c r="E6631" s="11">
        <v>3.1165890410958901E-2</v>
      </c>
      <c r="F6631" s="11">
        <v>4.1554520547945298E-2</v>
      </c>
      <c r="G6631" s="11">
        <v>5.1943150684931549E-2</v>
      </c>
      <c r="H6631" s="11">
        <v>6.2331780821917801E-2</v>
      </c>
      <c r="I6631" s="11">
        <v>7.2720410958904205E-2</v>
      </c>
      <c r="J6631" s="11">
        <v>8.3109041095890443E-2</v>
      </c>
      <c r="K6631" s="11">
        <v>9.3497671232876847E-2</v>
      </c>
      <c r="L6631" s="11">
        <v>0.10350000000000001</v>
      </c>
    </row>
    <row r="6632" spans="1:12" ht="12.75">
      <c r="A6632" s="1">
        <f t="shared" si="171"/>
        <v>39120</v>
      </c>
      <c r="B6632" s="49" t="s">
        <v>4608</v>
      </c>
      <c r="C6632" s="11">
        <v>4.6902739726027353E-3</v>
      </c>
      <c r="D6632" s="11">
        <v>9.3805479452054707E-3</v>
      </c>
      <c r="E6632" s="11">
        <v>1.4070821917808205E-2</v>
      </c>
      <c r="F6632" s="11">
        <v>1.8761095890411E-2</v>
      </c>
      <c r="G6632" s="11">
        <v>2.345136986301375E-2</v>
      </c>
      <c r="H6632" s="11">
        <v>2.8141643835616348E-2</v>
      </c>
      <c r="I6632" s="11">
        <v>3.2831917808219098E-2</v>
      </c>
      <c r="J6632" s="11">
        <v>3.7522191780821848E-2</v>
      </c>
      <c r="K6632" s="11">
        <v>4.2212465753424598E-2</v>
      </c>
      <c r="L6632" s="11">
        <v>4.65E-2</v>
      </c>
    </row>
    <row r="6633" spans="1:12" ht="12.75">
      <c r="A6633" s="1">
        <f t="shared" si="171"/>
        <v>39121</v>
      </c>
      <c r="B6633" s="49" t="s">
        <v>4609</v>
      </c>
      <c r="C6633" s="11">
        <v>8.9938356164383504E-3</v>
      </c>
      <c r="D6633" s="11">
        <v>1.7987671232876701E-2</v>
      </c>
      <c r="E6633" s="11">
        <v>2.6981506849315051E-2</v>
      </c>
      <c r="F6633" s="11">
        <v>3.5975342465753402E-2</v>
      </c>
      <c r="G6633" s="11">
        <v>4.4969178082191752E-2</v>
      </c>
      <c r="H6633" s="11">
        <v>5.3963013698630102E-2</v>
      </c>
      <c r="I6633" s="11">
        <v>6.2956849315068453E-2</v>
      </c>
      <c r="J6633" s="11">
        <v>7.1950684931506803E-2</v>
      </c>
      <c r="K6633" s="11">
        <v>8.0944520547945153E-2</v>
      </c>
      <c r="L6633" s="11">
        <v>0.09</v>
      </c>
    </row>
    <row r="6634" spans="1:12" ht="12.75">
      <c r="A6634" s="1">
        <f t="shared" si="171"/>
        <v>39122</v>
      </c>
      <c r="B6634" s="49" t="s">
        <v>4610</v>
      </c>
      <c r="C6634" s="11">
        <v>1.1432465753424659E-2</v>
      </c>
      <c r="D6634" s="11">
        <v>2.2864931506849352E-2</v>
      </c>
      <c r="E6634" s="11">
        <v>3.4297397260273949E-2</v>
      </c>
      <c r="F6634" s="11">
        <v>4.5729863013698704E-2</v>
      </c>
      <c r="G6634" s="11">
        <v>5.7162328767123301E-2</v>
      </c>
      <c r="H6634" s="11">
        <v>6.8594794520547897E-2</v>
      </c>
      <c r="I6634" s="11">
        <v>8.0027260273972639E-2</v>
      </c>
      <c r="J6634" s="11">
        <v>9.1459726027397242E-2</v>
      </c>
      <c r="K6634" s="11">
        <v>0.10289219178082198</v>
      </c>
      <c r="L6634" s="11">
        <v>0.11399999999999999</v>
      </c>
    </row>
    <row r="6635" spans="1:12" ht="12.75">
      <c r="A6635" s="1">
        <f t="shared" si="171"/>
        <v>39123</v>
      </c>
      <c r="B6635" s="49" t="s">
        <v>4611</v>
      </c>
      <c r="C6635" s="11">
        <v>9.0078082191780897E-3</v>
      </c>
      <c r="D6635" s="11">
        <v>1.8015616438356148E-2</v>
      </c>
      <c r="E6635" s="11">
        <v>2.7023424657534302E-2</v>
      </c>
      <c r="F6635" s="11">
        <v>3.6031232876712296E-2</v>
      </c>
      <c r="G6635" s="11">
        <v>4.503904109589045E-2</v>
      </c>
      <c r="H6635" s="11">
        <v>5.4046849315068604E-2</v>
      </c>
      <c r="I6635" s="11">
        <v>6.3054657534246605E-2</v>
      </c>
      <c r="J6635" s="11">
        <v>7.2062465753424759E-2</v>
      </c>
      <c r="K6635" s="11">
        <v>8.1070273972602747E-2</v>
      </c>
      <c r="L6635" s="11">
        <v>0.09</v>
      </c>
    </row>
    <row r="6636" spans="1:12" ht="12.75">
      <c r="A6636" s="1">
        <f t="shared" si="171"/>
        <v>39124</v>
      </c>
      <c r="B6636" s="49" t="s">
        <v>4612</v>
      </c>
      <c r="C6636" s="11">
        <v>2.5978356164383501E-2</v>
      </c>
      <c r="D6636" s="11">
        <v>5.1956712328767002E-2</v>
      </c>
      <c r="E6636" s="11">
        <v>7.7935068493150503E-2</v>
      </c>
      <c r="F6636" s="11">
        <v>0.103913424657534</v>
      </c>
      <c r="G6636" s="11">
        <v>0.12989178082191749</v>
      </c>
      <c r="H6636" s="11">
        <v>0.15587013698630101</v>
      </c>
      <c r="I6636" s="11">
        <v>0.18184849315068452</v>
      </c>
      <c r="J6636" s="11">
        <v>0.20782684931506801</v>
      </c>
      <c r="K6636" s="11">
        <v>0.23380520547945149</v>
      </c>
      <c r="L6636" s="11">
        <v>0.25949999999999995</v>
      </c>
    </row>
    <row r="6637" spans="1:12" ht="12.75">
      <c r="A6637" s="1">
        <f t="shared" si="171"/>
        <v>39125</v>
      </c>
      <c r="B6637" s="49" t="s">
        <v>4613</v>
      </c>
      <c r="C6637" s="11">
        <v>9.2342465753424599E-2</v>
      </c>
      <c r="D6637" s="11">
        <v>0.1846849315068495</v>
      </c>
      <c r="E6637" s="11">
        <v>0.27702739726027348</v>
      </c>
      <c r="F6637" s="11">
        <v>0.36936986301369901</v>
      </c>
      <c r="G6637" s="11">
        <v>0.46171232876712298</v>
      </c>
      <c r="H6637" s="11">
        <v>0.55405479452054696</v>
      </c>
      <c r="I6637" s="11">
        <v>0.64639726027397248</v>
      </c>
      <c r="J6637" s="11">
        <v>0.73873972602739646</v>
      </c>
      <c r="K6637" s="11">
        <v>0.83108219178082199</v>
      </c>
      <c r="L6637" s="11">
        <v>0.92399999999999993</v>
      </c>
    </row>
    <row r="6638" spans="1:12" ht="25.5">
      <c r="A6638" s="1">
        <f t="shared" si="171"/>
        <v>39126</v>
      </c>
      <c r="B6638" s="49" t="s">
        <v>4614</v>
      </c>
      <c r="C6638" s="11">
        <v>7.986123287671229E-2</v>
      </c>
      <c r="D6638" s="11">
        <v>0.159722465753424</v>
      </c>
      <c r="E6638" s="11">
        <v>0.23958369863013751</v>
      </c>
      <c r="F6638" s="11">
        <v>0.31944493150684949</v>
      </c>
      <c r="G6638" s="11">
        <v>0.39930616438356148</v>
      </c>
      <c r="H6638" s="11">
        <v>0.47916739726027346</v>
      </c>
      <c r="I6638" s="11">
        <v>0.55902863013698545</v>
      </c>
      <c r="J6638" s="11">
        <v>0.63888986301369899</v>
      </c>
      <c r="K6638" s="11">
        <v>0.71875109589041108</v>
      </c>
      <c r="L6638" s="11">
        <v>0.79800000000000004</v>
      </c>
    </row>
    <row r="6639" spans="1:12" ht="12.75">
      <c r="A6639" s="1">
        <f t="shared" si="171"/>
        <v>39127</v>
      </c>
      <c r="B6639" s="49" t="s">
        <v>4615</v>
      </c>
      <c r="C6639" s="11">
        <v>4.7001369863013745E-3</v>
      </c>
      <c r="D6639" s="11">
        <v>9.400273972602749E-3</v>
      </c>
      <c r="E6639" s="11">
        <v>1.4100410958904127E-2</v>
      </c>
      <c r="F6639" s="11">
        <v>1.8800547945205498E-2</v>
      </c>
      <c r="G6639" s="11">
        <v>2.3500684931506952E-2</v>
      </c>
      <c r="H6639" s="11">
        <v>2.8200821917808254E-2</v>
      </c>
      <c r="I6639" s="11">
        <v>3.2900958904109698E-2</v>
      </c>
      <c r="J6639" s="11">
        <v>3.7601095890410996E-2</v>
      </c>
      <c r="K6639" s="11">
        <v>4.2301232876712294E-2</v>
      </c>
      <c r="L6639" s="11">
        <v>4.65E-2</v>
      </c>
    </row>
    <row r="6640" spans="1:12" ht="12.75">
      <c r="A6640" s="1">
        <f t="shared" si="171"/>
        <v>39128</v>
      </c>
      <c r="B6640" s="49" t="s">
        <v>4616</v>
      </c>
      <c r="C6640" s="11">
        <v>6.6616438356164407E-3</v>
      </c>
      <c r="D6640" s="11">
        <v>1.3323287671232881E-2</v>
      </c>
      <c r="E6640" s="11">
        <v>1.9984931506849352E-2</v>
      </c>
      <c r="F6640" s="11">
        <v>2.66465753424657E-2</v>
      </c>
      <c r="G6640" s="11">
        <v>3.3308219178082202E-2</v>
      </c>
      <c r="H6640" s="11">
        <v>3.9969863013698703E-2</v>
      </c>
      <c r="I6640" s="11">
        <v>4.6631506849315052E-2</v>
      </c>
      <c r="J6640" s="11">
        <v>5.3293150684931553E-2</v>
      </c>
      <c r="K6640" s="11">
        <v>5.9954794520547902E-2</v>
      </c>
      <c r="L6640" s="11">
        <v>6.6000000000000003E-2</v>
      </c>
    </row>
    <row r="6641" spans="1:12" ht="12.75">
      <c r="A6641" s="1">
        <f t="shared" si="171"/>
        <v>39129</v>
      </c>
      <c r="B6641" s="49" t="s">
        <v>4617</v>
      </c>
      <c r="C6641" s="11">
        <v>4.2653424657534298E-3</v>
      </c>
      <c r="D6641" s="11">
        <v>8.5306849315068597E-3</v>
      </c>
      <c r="E6641" s="11">
        <v>1.2796027397260289E-2</v>
      </c>
      <c r="F6641" s="11">
        <v>1.7061369863013751E-2</v>
      </c>
      <c r="G6641" s="11">
        <v>2.132671232876715E-2</v>
      </c>
      <c r="H6641" s="11">
        <v>2.559205479452055E-2</v>
      </c>
      <c r="I6641" s="11">
        <v>2.9857397260273949E-2</v>
      </c>
      <c r="J6641" s="11">
        <v>3.4122739726027501E-2</v>
      </c>
      <c r="K6641" s="11">
        <v>3.8388082191780901E-2</v>
      </c>
      <c r="L6641" s="11">
        <v>4.2000000000000003E-2</v>
      </c>
    </row>
    <row r="6642" spans="1:12" ht="12.75">
      <c r="A6642" s="1">
        <f t="shared" si="171"/>
        <v>39130</v>
      </c>
      <c r="B6642" s="49" t="s">
        <v>4426</v>
      </c>
      <c r="C6642" s="11">
        <v>1.0702602739726036E-2</v>
      </c>
      <c r="D6642" s="11">
        <v>2.14052054794521E-2</v>
      </c>
      <c r="E6642" s="11">
        <v>3.2107808219178149E-2</v>
      </c>
      <c r="F6642" s="11">
        <v>4.2810410958904199E-2</v>
      </c>
      <c r="G6642" s="11">
        <v>5.3513013698630249E-2</v>
      </c>
      <c r="H6642" s="11">
        <v>6.421561643835616E-2</v>
      </c>
      <c r="I6642" s="11">
        <v>7.4918219178082196E-2</v>
      </c>
      <c r="J6642" s="11">
        <v>8.5620821917808246E-2</v>
      </c>
      <c r="K6642" s="11">
        <v>9.6323424657534296E-2</v>
      </c>
      <c r="L6642" s="11">
        <v>0.10649999999999998</v>
      </c>
    </row>
    <row r="6643" spans="1:12" ht="12.75">
      <c r="A6643" s="1">
        <f t="shared" si="171"/>
        <v>39131</v>
      </c>
      <c r="B6643" s="49" t="s">
        <v>4618</v>
      </c>
      <c r="C6643" s="11">
        <v>0.16184424657534302</v>
      </c>
      <c r="D6643" s="11">
        <v>0.32368849315068604</v>
      </c>
      <c r="E6643" s="11">
        <v>0.48553273972602895</v>
      </c>
      <c r="F6643" s="11">
        <v>0.64737698630137208</v>
      </c>
      <c r="G6643" s="11">
        <v>0.80922123287671499</v>
      </c>
      <c r="H6643" s="11">
        <v>0.9710654794520579</v>
      </c>
      <c r="I6643" s="11">
        <v>1.132909726027401</v>
      </c>
      <c r="J6643" s="11">
        <v>1.2947539726027442</v>
      </c>
      <c r="K6643" s="11">
        <v>1.4565982191780871</v>
      </c>
      <c r="L6643" s="11">
        <v>1.6185</v>
      </c>
    </row>
    <row r="6644" spans="1:12" ht="12.75">
      <c r="A6644" s="1">
        <f t="shared" si="171"/>
        <v>39132</v>
      </c>
      <c r="B6644" s="49" t="s">
        <v>4301</v>
      </c>
      <c r="C6644" s="11">
        <v>3.9554794520547899E-3</v>
      </c>
      <c r="D6644" s="11">
        <v>7.9109589041095798E-3</v>
      </c>
      <c r="E6644" s="11">
        <v>1.1866438356164369E-2</v>
      </c>
      <c r="F6644" s="11">
        <v>1.5821917808219101E-2</v>
      </c>
      <c r="G6644" s="11">
        <v>1.977739726027395E-2</v>
      </c>
      <c r="H6644" s="11">
        <v>2.37328767123288E-2</v>
      </c>
      <c r="I6644" s="11">
        <v>2.7688356164383497E-2</v>
      </c>
      <c r="J6644" s="11">
        <v>3.1643835616438354E-2</v>
      </c>
      <c r="K6644" s="11">
        <v>3.5599315068493051E-2</v>
      </c>
      <c r="L6644" s="11">
        <v>3.9E-2</v>
      </c>
    </row>
    <row r="6645" spans="1:12" ht="12.75">
      <c r="A6645" s="1">
        <f t="shared" si="171"/>
        <v>39133</v>
      </c>
      <c r="B6645" s="49" t="s">
        <v>4619</v>
      </c>
      <c r="C6645" s="11">
        <v>3.9599589041095951E-2</v>
      </c>
      <c r="D6645" s="11">
        <v>7.9199178082191901E-2</v>
      </c>
      <c r="E6645" s="11">
        <v>0.11879876712328785</v>
      </c>
      <c r="F6645" s="11">
        <v>0.1583983561643835</v>
      </c>
      <c r="G6645" s="11">
        <v>0.19799794520548053</v>
      </c>
      <c r="H6645" s="11">
        <v>0.23759753424657598</v>
      </c>
      <c r="I6645" s="11">
        <v>0.27719712328767154</v>
      </c>
      <c r="J6645" s="11">
        <v>0.31679671232876699</v>
      </c>
      <c r="K6645" s="11">
        <v>0.356396301369864</v>
      </c>
      <c r="L6645" s="11">
        <v>0.39600000000000002</v>
      </c>
    </row>
    <row r="6646" spans="1:12" ht="12.75">
      <c r="A6646" s="1">
        <f t="shared" si="171"/>
        <v>39134</v>
      </c>
      <c r="B6646" s="49" t="s">
        <v>4620</v>
      </c>
      <c r="C6646" s="11">
        <v>8.8115638356164386E-3</v>
      </c>
      <c r="D6646" s="11">
        <v>1.7623127671232849E-2</v>
      </c>
      <c r="E6646" s="11">
        <v>2.643469150684935E-2</v>
      </c>
      <c r="F6646" s="11">
        <v>3.5246255342465699E-2</v>
      </c>
      <c r="G6646" s="11">
        <v>4.40578191780822E-2</v>
      </c>
      <c r="H6646" s="11">
        <v>5.2869383013698701E-2</v>
      </c>
      <c r="I6646" s="11">
        <v>6.1680946849315049E-2</v>
      </c>
      <c r="J6646" s="11">
        <v>7.049251068493155E-2</v>
      </c>
      <c r="K6646" s="11">
        <v>7.9304074520547899E-2</v>
      </c>
      <c r="L6646" s="11">
        <v>8.8499999999999995E-2</v>
      </c>
    </row>
    <row r="6647" spans="1:12" ht="12.75">
      <c r="A6647" s="1">
        <f t="shared" si="171"/>
        <v>39135</v>
      </c>
      <c r="B6647" s="49" t="s">
        <v>4621</v>
      </c>
      <c r="C6647" s="11">
        <v>0.285048904109589</v>
      </c>
      <c r="D6647" s="11">
        <v>0.57009780821917799</v>
      </c>
      <c r="E6647" s="11">
        <v>0.85514671232876704</v>
      </c>
      <c r="F6647" s="11">
        <v>1.140195616438356</v>
      </c>
      <c r="G6647" s="11">
        <v>1.4252445205479449</v>
      </c>
      <c r="H6647" s="11">
        <v>1.7102934246575399</v>
      </c>
      <c r="I6647" s="11">
        <v>1.9953423287671201</v>
      </c>
      <c r="J6647" s="11">
        <v>2.2803912328767151</v>
      </c>
      <c r="K6647" s="11">
        <v>2.5654401369862949</v>
      </c>
      <c r="L6647" s="11">
        <v>2.8499999999999996</v>
      </c>
    </row>
    <row r="6648" spans="1:12" ht="12.75">
      <c r="A6648" s="1">
        <f t="shared" si="171"/>
        <v>39136</v>
      </c>
      <c r="B6648" s="49" t="s">
        <v>4622</v>
      </c>
      <c r="C6648" s="11">
        <v>4.4752602739726047E-2</v>
      </c>
      <c r="D6648" s="11">
        <v>8.9505205479452093E-2</v>
      </c>
      <c r="E6648" s="11">
        <v>0.13425780821917815</v>
      </c>
      <c r="F6648" s="11">
        <v>0.17901041095890449</v>
      </c>
      <c r="G6648" s="11">
        <v>0.223763013698631</v>
      </c>
      <c r="H6648" s="11">
        <v>0.26851561643835598</v>
      </c>
      <c r="I6648" s="11">
        <v>0.31326821917808251</v>
      </c>
      <c r="J6648" s="11">
        <v>0.35802082191780898</v>
      </c>
      <c r="K6648" s="11">
        <v>0.40277342465753396</v>
      </c>
      <c r="L6648" s="11">
        <v>0.44699999999999995</v>
      </c>
    </row>
    <row r="6649" spans="1:12" ht="12.75">
      <c r="A6649" s="1">
        <f t="shared" si="171"/>
        <v>39137</v>
      </c>
      <c r="B6649" s="49" t="s">
        <v>4623</v>
      </c>
      <c r="C6649" s="11">
        <v>4.6019178082191753E-3</v>
      </c>
      <c r="D6649" s="11">
        <v>9.2038356164383505E-3</v>
      </c>
      <c r="E6649" s="11">
        <v>1.3805753424657525E-2</v>
      </c>
      <c r="F6649" s="11">
        <v>1.8407671232876701E-2</v>
      </c>
      <c r="G6649" s="11">
        <v>2.300958904109595E-2</v>
      </c>
      <c r="H6649" s="11">
        <v>2.761150684931505E-2</v>
      </c>
      <c r="I6649" s="11">
        <v>3.2213424657534302E-2</v>
      </c>
      <c r="J6649" s="11">
        <v>3.6815342465753402E-2</v>
      </c>
      <c r="K6649" s="11">
        <v>4.1417260273972648E-2</v>
      </c>
      <c r="L6649" s="11">
        <v>4.65E-2</v>
      </c>
    </row>
    <row r="6650" spans="1:12" ht="12.75">
      <c r="A6650" s="1">
        <f t="shared" si="171"/>
        <v>39138</v>
      </c>
      <c r="B6650" s="49" t="s">
        <v>4624</v>
      </c>
      <c r="C6650" s="11">
        <v>8.5939726027397245E-3</v>
      </c>
      <c r="D6650" s="11">
        <v>1.7187945205479449E-2</v>
      </c>
      <c r="E6650" s="11">
        <v>2.578191780821925E-2</v>
      </c>
      <c r="F6650" s="11">
        <v>3.4375890410958898E-2</v>
      </c>
      <c r="G6650" s="11">
        <v>4.2969863013698699E-2</v>
      </c>
      <c r="H6650" s="11">
        <v>5.1563835616438347E-2</v>
      </c>
      <c r="I6650" s="11">
        <v>6.0157808219178155E-2</v>
      </c>
      <c r="J6650" s="11">
        <v>6.8751780821917796E-2</v>
      </c>
      <c r="K6650" s="11">
        <v>7.7345753424657604E-2</v>
      </c>
      <c r="L6650" s="11">
        <v>8.5500000000000007E-2</v>
      </c>
    </row>
    <row r="6651" spans="1:12" ht="12.75">
      <c r="A6651" s="1">
        <f t="shared" si="171"/>
        <v>39139</v>
      </c>
      <c r="B6651" s="49" t="s">
        <v>4625</v>
      </c>
      <c r="C6651" s="11">
        <v>2.0983561643835601E-2</v>
      </c>
      <c r="D6651" s="11">
        <v>4.1967123287671201E-2</v>
      </c>
      <c r="E6651" s="11">
        <v>6.2950684931506795E-2</v>
      </c>
      <c r="F6651" s="11">
        <v>8.3934246575342403E-2</v>
      </c>
      <c r="G6651" s="11">
        <v>0.10491780821917801</v>
      </c>
      <c r="H6651" s="11">
        <v>0.12590136986301359</v>
      </c>
      <c r="I6651" s="11">
        <v>0.1468849315068492</v>
      </c>
      <c r="J6651" s="11">
        <v>0.1678684931506845</v>
      </c>
      <c r="K6651" s="11">
        <v>0.188852054794521</v>
      </c>
      <c r="L6651" s="11">
        <v>0.21000000000000002</v>
      </c>
    </row>
    <row r="6652" spans="1:12" ht="12.75">
      <c r="A6652" s="1">
        <f t="shared" si="171"/>
        <v>39140</v>
      </c>
      <c r="B6652" s="49" t="s">
        <v>4626</v>
      </c>
      <c r="C6652" s="11">
        <v>7.9787671232876695E-3</v>
      </c>
      <c r="D6652" s="11">
        <v>1.5957534246575401E-2</v>
      </c>
      <c r="E6652" s="11">
        <v>2.3936301369862953E-2</v>
      </c>
      <c r="F6652" s="11">
        <v>3.191506849315065E-2</v>
      </c>
      <c r="G6652" s="11">
        <v>3.9893835616438347E-2</v>
      </c>
      <c r="H6652" s="11">
        <v>4.7872602739726045E-2</v>
      </c>
      <c r="I6652" s="11">
        <v>5.5851369863013756E-2</v>
      </c>
      <c r="J6652" s="11">
        <v>6.38301369863013E-2</v>
      </c>
      <c r="K6652" s="11">
        <v>7.1808904109589011E-2</v>
      </c>
      <c r="L6652" s="11">
        <v>7.9500000000000001E-2</v>
      </c>
    </row>
    <row r="6653" spans="1:12" ht="12.75">
      <c r="A6653" s="1">
        <f t="shared" si="171"/>
        <v>39141</v>
      </c>
      <c r="B6653" s="49" t="s">
        <v>4627</v>
      </c>
      <c r="C6653" s="11">
        <v>7.3080821917808243E-3</v>
      </c>
      <c r="D6653" s="11">
        <v>1.4616164383561649E-2</v>
      </c>
      <c r="E6653" s="11">
        <v>2.19242465753424E-2</v>
      </c>
      <c r="F6653" s="11">
        <v>2.9232328767123297E-2</v>
      </c>
      <c r="G6653" s="11">
        <v>3.6540410958904201E-2</v>
      </c>
      <c r="H6653" s="11">
        <v>4.3848493150684953E-2</v>
      </c>
      <c r="I6653" s="11">
        <v>5.115657534246585E-2</v>
      </c>
      <c r="J6653" s="11">
        <v>5.8464657534246595E-2</v>
      </c>
      <c r="K6653" s="11">
        <v>6.5772739726027346E-2</v>
      </c>
      <c r="L6653" s="11">
        <v>7.350000000000001E-2</v>
      </c>
    </row>
    <row r="6654" spans="1:12" ht="12.75">
      <c r="A6654" s="1">
        <f t="shared" si="171"/>
        <v>39142</v>
      </c>
      <c r="B6654" s="49" t="s">
        <v>4628</v>
      </c>
      <c r="C6654" s="11">
        <v>4.13753424657534E-3</v>
      </c>
      <c r="D6654" s="11">
        <v>8.27506849315068E-3</v>
      </c>
      <c r="E6654" s="11">
        <v>1.241260273972602E-2</v>
      </c>
      <c r="F6654" s="11">
        <v>1.6550136986301301E-2</v>
      </c>
      <c r="G6654" s="11">
        <v>2.0687671232876698E-2</v>
      </c>
      <c r="H6654" s="11">
        <v>2.4825205479452103E-2</v>
      </c>
      <c r="I6654" s="11">
        <v>2.8962739726027351E-2</v>
      </c>
      <c r="J6654" s="11">
        <v>3.3100273972602748E-2</v>
      </c>
      <c r="K6654" s="11">
        <v>3.7237808219177999E-2</v>
      </c>
      <c r="L6654" s="11">
        <v>4.2000000000000003E-2</v>
      </c>
    </row>
    <row r="6655" spans="1:12" ht="12.75">
      <c r="A6655" s="1">
        <f t="shared" si="171"/>
        <v>39143</v>
      </c>
      <c r="B6655" s="49" t="s">
        <v>4629</v>
      </c>
      <c r="C6655" s="11">
        <v>5.7332876712328801E-3</v>
      </c>
      <c r="D6655" s="11">
        <v>1.146657534246576E-2</v>
      </c>
      <c r="E6655" s="11">
        <v>1.7199863013698701E-2</v>
      </c>
      <c r="F6655" s="11">
        <v>2.2933150684931548E-2</v>
      </c>
      <c r="G6655" s="11">
        <v>2.8666438356164399E-2</v>
      </c>
      <c r="H6655" s="11">
        <v>3.439972602739725E-2</v>
      </c>
      <c r="I6655" s="11">
        <v>4.01330136986301E-2</v>
      </c>
      <c r="J6655" s="11">
        <v>4.5866301369863097E-2</v>
      </c>
      <c r="K6655" s="11">
        <v>5.1599589041095947E-2</v>
      </c>
      <c r="L6655" s="11">
        <v>5.6999999999999995E-2</v>
      </c>
    </row>
    <row r="6656" spans="1:12" ht="12.75">
      <c r="A6656" s="1">
        <f t="shared" ref="A6656:A6719" si="172">A6655+1</f>
        <v>39144</v>
      </c>
      <c r="B6656" s="49" t="s">
        <v>4630</v>
      </c>
      <c r="C6656" s="11">
        <v>1.0481917808219176E-2</v>
      </c>
      <c r="D6656" s="11">
        <v>2.0963835616438352E-2</v>
      </c>
      <c r="E6656" s="11">
        <v>3.1445753424657601E-2</v>
      </c>
      <c r="F6656" s="11">
        <v>4.1927671232876704E-2</v>
      </c>
      <c r="G6656" s="11">
        <v>5.2409589041095946E-2</v>
      </c>
      <c r="H6656" s="11">
        <v>6.2891506849315049E-2</v>
      </c>
      <c r="I6656" s="11">
        <v>7.3373424657534297E-2</v>
      </c>
      <c r="J6656" s="11">
        <v>8.3855342465753407E-2</v>
      </c>
      <c r="K6656" s="11">
        <v>9.4337260273972656E-2</v>
      </c>
      <c r="L6656" s="11">
        <v>0.10500000000000001</v>
      </c>
    </row>
    <row r="6657" spans="1:12" ht="12.75">
      <c r="A6657" s="1">
        <f t="shared" si="172"/>
        <v>39145</v>
      </c>
      <c r="B6657" s="49" t="s">
        <v>4631</v>
      </c>
      <c r="C6657" s="11">
        <v>2.2552602739726049E-2</v>
      </c>
      <c r="D6657" s="11">
        <v>4.5105205479452098E-2</v>
      </c>
      <c r="E6657" s="11">
        <v>6.7657808219178148E-2</v>
      </c>
      <c r="F6657" s="11">
        <v>9.0210410958904197E-2</v>
      </c>
      <c r="G6657" s="11">
        <v>0.11276301369863025</v>
      </c>
      <c r="H6657" s="11">
        <v>0.1353156164383563</v>
      </c>
      <c r="I6657" s="11">
        <v>0.1578682191780825</v>
      </c>
      <c r="J6657" s="11">
        <v>0.180420821917809</v>
      </c>
      <c r="K6657" s="11">
        <v>0.20297342465753399</v>
      </c>
      <c r="L6657" s="11">
        <v>0.22499999999999998</v>
      </c>
    </row>
    <row r="6658" spans="1:12" ht="12.75">
      <c r="A6658" s="1">
        <f t="shared" si="172"/>
        <v>39146</v>
      </c>
      <c r="B6658" s="49" t="s">
        <v>4632</v>
      </c>
      <c r="C6658" s="11">
        <v>5.1168226027397245E-3</v>
      </c>
      <c r="D6658" s="11">
        <v>1.0233645205479449E-2</v>
      </c>
      <c r="E6658" s="11">
        <v>1.5350467808219101E-2</v>
      </c>
      <c r="F6658" s="11">
        <v>2.0467290410958898E-2</v>
      </c>
      <c r="G6658" s="11">
        <v>2.5584113013698701E-2</v>
      </c>
      <c r="H6658" s="11">
        <v>3.070093561643835E-2</v>
      </c>
      <c r="I6658" s="11">
        <v>3.5817758219178153E-2</v>
      </c>
      <c r="J6658" s="11">
        <v>4.0934580821917796E-2</v>
      </c>
      <c r="K6658" s="11">
        <v>4.6051403424657598E-2</v>
      </c>
      <c r="L6658" s="11">
        <v>5.1000000000000004E-2</v>
      </c>
    </row>
    <row r="6659" spans="1:12" ht="12.75">
      <c r="A6659" s="1">
        <f t="shared" si="172"/>
        <v>39147</v>
      </c>
      <c r="B6659" s="49" t="s">
        <v>4633</v>
      </c>
      <c r="C6659" s="11">
        <v>6.26753424657534E-3</v>
      </c>
      <c r="D6659" s="11">
        <v>1.253506849315068E-2</v>
      </c>
      <c r="E6659" s="11">
        <v>1.8802602739726053E-2</v>
      </c>
      <c r="F6659" s="11">
        <v>2.5070136986301304E-2</v>
      </c>
      <c r="G6659" s="11">
        <v>3.1337671232876702E-2</v>
      </c>
      <c r="H6659" s="11">
        <v>3.7605205479452106E-2</v>
      </c>
      <c r="I6659" s="11">
        <v>4.387273972602735E-2</v>
      </c>
      <c r="J6659" s="11">
        <v>5.0140273972602747E-2</v>
      </c>
      <c r="K6659" s="11">
        <v>5.6407808219177999E-2</v>
      </c>
      <c r="L6659" s="11">
        <v>6.3E-2</v>
      </c>
    </row>
    <row r="6660" spans="1:12" ht="12.75">
      <c r="A6660" s="1">
        <f t="shared" si="172"/>
        <v>39148</v>
      </c>
      <c r="B6660" s="49" t="s">
        <v>4634</v>
      </c>
      <c r="C6660" s="11">
        <v>6.2572602739726048E-3</v>
      </c>
      <c r="D6660" s="11">
        <v>1.251452054794521E-2</v>
      </c>
      <c r="E6660" s="11">
        <v>1.87717808219178E-2</v>
      </c>
      <c r="F6660" s="11">
        <v>2.502904109589045E-2</v>
      </c>
      <c r="G6660" s="11">
        <v>3.1286301369862948E-2</v>
      </c>
      <c r="H6660" s="11">
        <v>3.7543561643835599E-2</v>
      </c>
      <c r="I6660" s="11">
        <v>4.380082191780825E-2</v>
      </c>
      <c r="J6660" s="11">
        <v>5.00580821917809E-2</v>
      </c>
      <c r="K6660" s="11">
        <v>5.6315342465753399E-2</v>
      </c>
      <c r="L6660" s="11">
        <v>6.3E-2</v>
      </c>
    </row>
    <row r="6661" spans="1:12" ht="12.75">
      <c r="A6661" s="1">
        <f t="shared" si="172"/>
        <v>39149</v>
      </c>
      <c r="B6661" s="49" t="s">
        <v>4635</v>
      </c>
      <c r="C6661" s="11">
        <v>7.9623287671232845E-3</v>
      </c>
      <c r="D6661" s="11">
        <v>1.59246575342466E-2</v>
      </c>
      <c r="E6661" s="11">
        <v>2.38869863013699E-2</v>
      </c>
      <c r="F6661" s="11">
        <v>3.18493150684932E-2</v>
      </c>
      <c r="G6661" s="11">
        <v>3.98116438356165E-2</v>
      </c>
      <c r="H6661" s="11">
        <v>4.7773972602739655E-2</v>
      </c>
      <c r="I6661" s="11">
        <v>5.5736301369862948E-2</v>
      </c>
      <c r="J6661" s="11">
        <v>6.3698630136986248E-2</v>
      </c>
      <c r="K6661" s="11">
        <v>7.1660958904109562E-2</v>
      </c>
      <c r="L6661" s="11">
        <v>7.9500000000000001E-2</v>
      </c>
    </row>
    <row r="6662" spans="1:12" ht="12.75">
      <c r="A6662" s="1">
        <f t="shared" si="172"/>
        <v>39150</v>
      </c>
      <c r="B6662" s="49" t="s">
        <v>4636</v>
      </c>
      <c r="C6662" s="11">
        <v>1.2214931506849321E-2</v>
      </c>
      <c r="D6662" s="11">
        <v>2.4429863013698698E-2</v>
      </c>
      <c r="E6662" s="11">
        <v>3.6644794520547905E-2</v>
      </c>
      <c r="F6662" s="11">
        <v>4.8859726027397257E-2</v>
      </c>
      <c r="G6662" s="11">
        <v>6.1074657534246596E-2</v>
      </c>
      <c r="H6662" s="11">
        <v>7.3289589041095948E-2</v>
      </c>
      <c r="I6662" s="11">
        <v>8.5504520547945301E-2</v>
      </c>
      <c r="J6662" s="11">
        <v>9.7719452054794653E-2</v>
      </c>
      <c r="K6662" s="11">
        <v>0.10993438356164387</v>
      </c>
      <c r="L6662" s="11">
        <v>0.1215</v>
      </c>
    </row>
    <row r="6663" spans="1:12" ht="12.75">
      <c r="A6663" s="1">
        <f t="shared" si="172"/>
        <v>39151</v>
      </c>
      <c r="B6663" s="49" t="s">
        <v>4637</v>
      </c>
      <c r="C6663" s="11">
        <v>0.13193424657534242</v>
      </c>
      <c r="D6663" s="11">
        <v>0.2638684931506845</v>
      </c>
      <c r="E6663" s="11">
        <v>0.39580273972602753</v>
      </c>
      <c r="F6663" s="11">
        <v>0.527736986301369</v>
      </c>
      <c r="G6663" s="11">
        <v>0.65967123287671203</v>
      </c>
      <c r="H6663" s="11">
        <v>0.79160547945205506</v>
      </c>
      <c r="I6663" s="11">
        <v>0.92353972602739653</v>
      </c>
      <c r="J6663" s="11">
        <v>1.0554739726027396</v>
      </c>
      <c r="K6663" s="11">
        <v>1.187408219178081</v>
      </c>
      <c r="L6663" s="11">
        <v>1.32</v>
      </c>
    </row>
    <row r="6664" spans="1:12" ht="12.75">
      <c r="A6664" s="1">
        <f t="shared" si="172"/>
        <v>39152</v>
      </c>
      <c r="B6664" s="49" t="s">
        <v>4638</v>
      </c>
      <c r="C6664" s="11">
        <v>1.5064520547945149E-2</v>
      </c>
      <c r="D6664" s="11">
        <v>3.0129041095890298E-2</v>
      </c>
      <c r="E6664" s="11">
        <v>4.519356164383545E-2</v>
      </c>
      <c r="F6664" s="11">
        <v>6.0258082191780596E-2</v>
      </c>
      <c r="G6664" s="11">
        <v>7.5322602739725755E-2</v>
      </c>
      <c r="H6664" s="11">
        <v>9.0387123287670901E-2</v>
      </c>
      <c r="I6664" s="11">
        <v>0.10545164383561605</v>
      </c>
      <c r="J6664" s="11">
        <v>0.12051616438356119</v>
      </c>
      <c r="K6664" s="11">
        <v>0.13558068493150635</v>
      </c>
      <c r="L6664" s="11">
        <v>0.15000000000000002</v>
      </c>
    </row>
    <row r="6665" spans="1:12" ht="12.75">
      <c r="A6665" s="1">
        <f t="shared" si="172"/>
        <v>39153</v>
      </c>
      <c r="B6665" s="49" t="s">
        <v>4639</v>
      </c>
      <c r="C6665" s="11">
        <v>2.3495342465753397E-2</v>
      </c>
      <c r="D6665" s="11">
        <v>4.6990684931506793E-2</v>
      </c>
      <c r="E6665" s="11">
        <v>7.0486027397260204E-2</v>
      </c>
      <c r="F6665" s="11">
        <v>9.3981369863013586E-2</v>
      </c>
      <c r="G6665" s="11">
        <v>0.117476712328767</v>
      </c>
      <c r="H6665" s="11">
        <v>0.14097205479452041</v>
      </c>
      <c r="I6665" s="11">
        <v>0.16446739726027348</v>
      </c>
      <c r="J6665" s="11">
        <v>0.18796273972602751</v>
      </c>
      <c r="K6665" s="11">
        <v>0.21145808219177997</v>
      </c>
      <c r="L6665" s="11">
        <v>0.23549999999999999</v>
      </c>
    </row>
    <row r="6666" spans="1:12" ht="12.75">
      <c r="A6666" s="1">
        <f t="shared" si="172"/>
        <v>39154</v>
      </c>
      <c r="B6666" s="49" t="s">
        <v>4640</v>
      </c>
      <c r="C6666" s="11">
        <v>9.2946575342465702E-3</v>
      </c>
      <c r="D6666" s="11">
        <v>1.8589315068493199E-2</v>
      </c>
      <c r="E6666" s="11">
        <v>2.788397260273965E-2</v>
      </c>
      <c r="F6666" s="11">
        <v>3.7178630136986253E-2</v>
      </c>
      <c r="G6666" s="11">
        <v>4.6473287671232849E-2</v>
      </c>
      <c r="H6666" s="11">
        <v>5.5767945205479452E-2</v>
      </c>
      <c r="I6666" s="11">
        <v>6.5062602739726041E-2</v>
      </c>
      <c r="J6666" s="11">
        <v>7.4357260273972506E-2</v>
      </c>
      <c r="K6666" s="11">
        <v>8.3651917808219095E-2</v>
      </c>
      <c r="L6666" s="11">
        <v>9.2999999999999999E-2</v>
      </c>
    </row>
    <row r="6667" spans="1:12" ht="12.75">
      <c r="A6667" s="1">
        <f t="shared" si="172"/>
        <v>39155</v>
      </c>
      <c r="B6667" s="49" t="s">
        <v>4641</v>
      </c>
      <c r="C6667" s="11">
        <v>1.2523623287671231</v>
      </c>
      <c r="D6667" s="11">
        <v>2.5047246575342399</v>
      </c>
      <c r="E6667" s="11">
        <v>3.7570869863013749</v>
      </c>
      <c r="F6667" s="11">
        <v>5.0094493150684949</v>
      </c>
      <c r="G6667" s="11">
        <v>6.2618116438356148</v>
      </c>
      <c r="H6667" s="11">
        <v>7.5141739726027339</v>
      </c>
      <c r="I6667" s="11">
        <v>8.7665363013698556</v>
      </c>
      <c r="J6667" s="11">
        <v>10.01889863013699</v>
      </c>
      <c r="K6667" s="11">
        <v>11.27126095890411</v>
      </c>
      <c r="L6667" s="11">
        <v>12.5235</v>
      </c>
    </row>
    <row r="6668" spans="1:12" ht="12.75">
      <c r="A6668" s="1">
        <f t="shared" si="172"/>
        <v>39156</v>
      </c>
      <c r="B6668" s="49" t="s">
        <v>4642</v>
      </c>
      <c r="C6668" s="11">
        <v>1.1307123287671229E-2</v>
      </c>
      <c r="D6668" s="11">
        <v>2.26142465753424E-2</v>
      </c>
      <c r="E6668" s="11">
        <v>3.3921369863013751E-2</v>
      </c>
      <c r="F6668" s="11">
        <v>4.5228493150684952E-2</v>
      </c>
      <c r="G6668" s="11">
        <v>5.6535616438356154E-2</v>
      </c>
      <c r="H6668" s="11">
        <v>6.7842739726027348E-2</v>
      </c>
      <c r="I6668" s="11">
        <v>7.9149863013698543E-2</v>
      </c>
      <c r="J6668" s="11">
        <v>9.0456986301369904E-2</v>
      </c>
      <c r="K6668" s="11">
        <v>0.10176410958904111</v>
      </c>
      <c r="L6668" s="11">
        <v>0.11249999999999999</v>
      </c>
    </row>
    <row r="6669" spans="1:12" ht="12.75">
      <c r="A6669" s="1">
        <f t="shared" si="172"/>
        <v>39157</v>
      </c>
      <c r="B6669" s="49" t="s">
        <v>3231</v>
      </c>
      <c r="C6669" s="11">
        <v>0.24794054794520548</v>
      </c>
      <c r="D6669" s="11">
        <v>0.49588109589041096</v>
      </c>
      <c r="E6669" s="11">
        <v>0.74382164383561655</v>
      </c>
      <c r="F6669" s="11">
        <v>0.99176219178082192</v>
      </c>
      <c r="G6669" s="11">
        <v>1.2397027397260276</v>
      </c>
      <c r="H6669" s="11">
        <v>1.4876432876712331</v>
      </c>
      <c r="I6669" s="11">
        <v>1.7355838356164401</v>
      </c>
      <c r="J6669" s="11">
        <v>1.9835243835616498</v>
      </c>
      <c r="K6669" s="11">
        <v>2.2314649315068449</v>
      </c>
      <c r="L6669" s="11">
        <v>2.4794999999999998</v>
      </c>
    </row>
    <row r="6670" spans="1:12" ht="12.75">
      <c r="A6670" s="1">
        <f t="shared" si="172"/>
        <v>39158</v>
      </c>
      <c r="B6670" s="49" t="s">
        <v>4643</v>
      </c>
      <c r="C6670" s="11">
        <v>1.1656849315068494E-2</v>
      </c>
      <c r="D6670" s="11">
        <v>2.3313698630137047E-2</v>
      </c>
      <c r="E6670" s="11">
        <v>3.4970547945205502E-2</v>
      </c>
      <c r="F6670" s="11">
        <v>4.6627397260273949E-2</v>
      </c>
      <c r="G6670" s="11">
        <v>5.8284246575342397E-2</v>
      </c>
      <c r="H6670" s="11">
        <v>6.9941095890411004E-2</v>
      </c>
      <c r="I6670" s="11">
        <v>8.1597945205479444E-2</v>
      </c>
      <c r="J6670" s="11">
        <v>9.3254794520547898E-2</v>
      </c>
      <c r="K6670" s="11">
        <v>0.10491164383561651</v>
      </c>
      <c r="L6670" s="11">
        <v>0.11699999999999999</v>
      </c>
    </row>
    <row r="6671" spans="1:12" ht="12.75">
      <c r="A6671" s="1">
        <f t="shared" si="172"/>
        <v>39159</v>
      </c>
      <c r="B6671" s="49" t="s">
        <v>4644</v>
      </c>
      <c r="C6671" s="11">
        <v>5.2199999999999998E-3</v>
      </c>
      <c r="D6671" s="11">
        <v>1.044E-2</v>
      </c>
      <c r="E6671" s="11">
        <v>1.566E-2</v>
      </c>
      <c r="F6671" s="11">
        <v>2.0879999999999999E-2</v>
      </c>
      <c r="G6671" s="11">
        <v>2.6099999999999998E-2</v>
      </c>
      <c r="H6671" s="11">
        <v>3.1320000000000001E-2</v>
      </c>
      <c r="I6671" s="11">
        <v>3.6540000000000003E-2</v>
      </c>
      <c r="J6671" s="11">
        <v>4.1759999999999999E-2</v>
      </c>
      <c r="K6671" s="11">
        <v>4.6980000000000001E-2</v>
      </c>
      <c r="L6671" s="11">
        <v>5.2500000000000005E-2</v>
      </c>
    </row>
    <row r="6672" spans="1:12" ht="12.75">
      <c r="A6672" s="1">
        <f t="shared" si="172"/>
        <v>39160</v>
      </c>
      <c r="B6672" s="49" t="s">
        <v>4645</v>
      </c>
      <c r="C6672" s="11">
        <v>7.8121232876712299E-2</v>
      </c>
      <c r="D6672" s="11">
        <v>0.15624246575342401</v>
      </c>
      <c r="E6672" s="11">
        <v>0.23436369863013751</v>
      </c>
      <c r="F6672" s="11">
        <v>0.31248493150684953</v>
      </c>
      <c r="G6672" s="11">
        <v>0.39060616438356144</v>
      </c>
      <c r="H6672" s="11">
        <v>0.46872739726027346</v>
      </c>
      <c r="I6672" s="11">
        <v>0.54684863013698548</v>
      </c>
      <c r="J6672" s="11">
        <v>0.62496986301369906</v>
      </c>
      <c r="K6672" s="11">
        <v>0.70309109589041108</v>
      </c>
      <c r="L6672" s="11">
        <v>0.78150000000000008</v>
      </c>
    </row>
    <row r="6673" spans="1:12" ht="12.75">
      <c r="A6673" s="1">
        <f t="shared" si="172"/>
        <v>39161</v>
      </c>
      <c r="B6673" s="49" t="s">
        <v>4646</v>
      </c>
      <c r="C6673" s="11">
        <v>5.4480821917808255E-3</v>
      </c>
      <c r="D6673" s="11">
        <v>1.0896164383561651E-2</v>
      </c>
      <c r="E6673" s="11">
        <v>1.6344246575342551E-2</v>
      </c>
      <c r="F6673" s="11">
        <v>2.1792328767123302E-2</v>
      </c>
      <c r="G6673" s="11">
        <v>2.7240410958904202E-2</v>
      </c>
      <c r="H6673" s="11">
        <v>3.268849315068495E-2</v>
      </c>
      <c r="I6673" s="11">
        <v>3.8136575342465853E-2</v>
      </c>
      <c r="J6673" s="11">
        <v>4.3584657534246604E-2</v>
      </c>
      <c r="K6673" s="11">
        <v>4.9032739726027494E-2</v>
      </c>
      <c r="L6673" s="11">
        <v>5.3999999999999992E-2</v>
      </c>
    </row>
    <row r="6674" spans="1:12" ht="12.75">
      <c r="A6674" s="1">
        <f t="shared" si="172"/>
        <v>39162</v>
      </c>
      <c r="B6674" s="49" t="s">
        <v>4647</v>
      </c>
      <c r="C6674" s="11">
        <v>1.5073150684931549E-2</v>
      </c>
      <c r="D6674" s="11">
        <v>3.0146301369863099E-2</v>
      </c>
      <c r="E6674" s="11">
        <v>4.5219452054794648E-2</v>
      </c>
      <c r="F6674" s="11">
        <v>6.0292602739726198E-2</v>
      </c>
      <c r="G6674" s="11">
        <v>7.5365753424657747E-2</v>
      </c>
      <c r="H6674" s="11">
        <v>9.0438904109589296E-2</v>
      </c>
      <c r="I6674" s="11">
        <v>0.10551205479452085</v>
      </c>
      <c r="J6674" s="11">
        <v>0.1205852054794524</v>
      </c>
      <c r="K6674" s="11">
        <v>0.13565835616438393</v>
      </c>
      <c r="L6674" s="11">
        <v>0.15000000000000002</v>
      </c>
    </row>
    <row r="6675" spans="1:12" ht="12.75">
      <c r="A6675" s="1">
        <f t="shared" si="172"/>
        <v>39163</v>
      </c>
      <c r="B6675" s="49" t="s">
        <v>4648</v>
      </c>
      <c r="C6675" s="11">
        <v>6.33328767123288E-3</v>
      </c>
      <c r="D6675" s="11">
        <v>1.266657534246576E-2</v>
      </c>
      <c r="E6675" s="11">
        <v>1.8999863013698701E-2</v>
      </c>
      <c r="F6675" s="11">
        <v>2.5333150684931548E-2</v>
      </c>
      <c r="G6675" s="11">
        <v>3.1666438356164395E-2</v>
      </c>
      <c r="H6675" s="11">
        <v>3.7999726027397249E-2</v>
      </c>
      <c r="I6675" s="11">
        <v>4.4333013698630103E-2</v>
      </c>
      <c r="J6675" s="11">
        <v>5.0666301369863095E-2</v>
      </c>
      <c r="K6675" s="11">
        <v>5.6999589041095949E-2</v>
      </c>
      <c r="L6675" s="11">
        <v>6.3E-2</v>
      </c>
    </row>
    <row r="6676" spans="1:12" ht="12.75">
      <c r="A6676" s="1">
        <f t="shared" si="172"/>
        <v>39164</v>
      </c>
      <c r="B6676" s="49" t="s">
        <v>4649</v>
      </c>
      <c r="C6676" s="11">
        <v>1.0636849315068494E-2</v>
      </c>
      <c r="D6676" s="11">
        <v>2.1273698630137047E-2</v>
      </c>
      <c r="E6676" s="11">
        <v>3.1910547945205495E-2</v>
      </c>
      <c r="F6676" s="11">
        <v>4.2547397260273956E-2</v>
      </c>
      <c r="G6676" s="11">
        <v>5.3184246575342396E-2</v>
      </c>
      <c r="H6676" s="11">
        <v>6.3821095890410989E-2</v>
      </c>
      <c r="I6676" s="11">
        <v>7.4457945205479451E-2</v>
      </c>
      <c r="J6676" s="11">
        <v>8.5094794520547912E-2</v>
      </c>
      <c r="K6676" s="11">
        <v>9.5731643835616498E-2</v>
      </c>
      <c r="L6676" s="11">
        <v>0.10649999999999998</v>
      </c>
    </row>
    <row r="6677" spans="1:12" ht="12.75">
      <c r="A6677" s="1">
        <f t="shared" si="172"/>
        <v>39165</v>
      </c>
      <c r="B6677" s="49" t="s">
        <v>4650</v>
      </c>
      <c r="C6677" s="11">
        <v>0.1006039726027398</v>
      </c>
      <c r="D6677" s="11">
        <v>0.20120794520547897</v>
      </c>
      <c r="E6677" s="11">
        <v>0.30181191780821998</v>
      </c>
      <c r="F6677" s="11">
        <v>0.40241589041095949</v>
      </c>
      <c r="G6677" s="11">
        <v>0.50301986301369894</v>
      </c>
      <c r="H6677" s="11">
        <v>0.60362383561643851</v>
      </c>
      <c r="I6677" s="11">
        <v>0.70422780821917796</v>
      </c>
      <c r="J6677" s="11">
        <v>0.80483178082191897</v>
      </c>
      <c r="K6677" s="11">
        <v>0.90543575342465843</v>
      </c>
      <c r="L6677" s="11">
        <v>1.0065</v>
      </c>
    </row>
    <row r="6678" spans="1:12" ht="12.75">
      <c r="A6678" s="1">
        <f t="shared" si="172"/>
        <v>39166</v>
      </c>
      <c r="B6678" s="49" t="s">
        <v>4651</v>
      </c>
      <c r="C6678" s="11">
        <v>5.3391780821917794E-3</v>
      </c>
      <c r="D6678" s="11">
        <v>1.0678356164383559E-2</v>
      </c>
      <c r="E6678" s="11">
        <v>1.6017534246575399E-2</v>
      </c>
      <c r="F6678" s="11">
        <v>2.1356712328767152E-2</v>
      </c>
      <c r="G6678" s="11">
        <v>2.6695890410958899E-2</v>
      </c>
      <c r="H6678" s="11">
        <v>3.2035068493150652E-2</v>
      </c>
      <c r="I6678" s="11">
        <v>3.7374246575342399E-2</v>
      </c>
      <c r="J6678" s="11">
        <v>4.2713424657534305E-2</v>
      </c>
      <c r="K6678" s="11">
        <v>4.8052602739726051E-2</v>
      </c>
      <c r="L6678" s="11">
        <v>5.3999999999999992E-2</v>
      </c>
    </row>
    <row r="6679" spans="1:12" ht="12.75">
      <c r="A6679" s="1">
        <f t="shared" si="172"/>
        <v>39167</v>
      </c>
      <c r="B6679" s="49" t="s">
        <v>4652</v>
      </c>
      <c r="C6679" s="11">
        <v>1.122328767123288E-2</v>
      </c>
      <c r="D6679" s="11">
        <v>2.2446575342465701E-2</v>
      </c>
      <c r="E6679" s="11">
        <v>3.3669863013698696E-2</v>
      </c>
      <c r="F6679" s="11">
        <v>4.4893150684931549E-2</v>
      </c>
      <c r="G6679" s="11">
        <v>5.6116438356164401E-2</v>
      </c>
      <c r="H6679" s="11">
        <v>6.7339726027397254E-2</v>
      </c>
      <c r="I6679" s="11">
        <v>7.8563013698630099E-2</v>
      </c>
      <c r="J6679" s="11">
        <v>8.9786301369863097E-2</v>
      </c>
      <c r="K6679" s="11">
        <v>0.10100958904109594</v>
      </c>
      <c r="L6679" s="11">
        <v>0.11249999999999999</v>
      </c>
    </row>
    <row r="6680" spans="1:12" ht="12.75">
      <c r="A6680" s="1">
        <f t="shared" si="172"/>
        <v>39168</v>
      </c>
      <c r="B6680" s="49" t="s">
        <v>4653</v>
      </c>
      <c r="C6680" s="11">
        <v>3.1931506849315054E-2</v>
      </c>
      <c r="D6680" s="11">
        <v>6.3863013698630108E-2</v>
      </c>
      <c r="E6680" s="11">
        <v>9.5794520547945142E-2</v>
      </c>
      <c r="F6680" s="11">
        <v>0.12772602739726022</v>
      </c>
      <c r="G6680" s="11">
        <v>0.159657534246576</v>
      </c>
      <c r="H6680" s="11">
        <v>0.19158904109588998</v>
      </c>
      <c r="I6680" s="11">
        <v>0.22352054794520548</v>
      </c>
      <c r="J6680" s="11">
        <v>0.25545205479452099</v>
      </c>
      <c r="K6680" s="11">
        <v>0.28738356164383499</v>
      </c>
      <c r="L6680" s="11">
        <v>0.31950000000000001</v>
      </c>
    </row>
    <row r="6681" spans="1:12" ht="12.75">
      <c r="A6681" s="1">
        <f t="shared" si="172"/>
        <v>39169</v>
      </c>
      <c r="B6681" s="49" t="s">
        <v>4654</v>
      </c>
      <c r="C6681" s="11">
        <v>8.746027397260275E-3</v>
      </c>
      <c r="D6681" s="11">
        <v>1.749205479452055E-2</v>
      </c>
      <c r="E6681" s="11">
        <v>2.62380821917809E-2</v>
      </c>
      <c r="F6681" s="11">
        <v>3.49841095890411E-2</v>
      </c>
      <c r="G6681" s="11">
        <v>4.3730136986301446E-2</v>
      </c>
      <c r="H6681" s="11">
        <v>5.2476164383561646E-2</v>
      </c>
      <c r="I6681" s="11">
        <v>6.1222191780822E-2</v>
      </c>
      <c r="J6681" s="11">
        <v>6.99682191780822E-2</v>
      </c>
      <c r="K6681" s="11">
        <v>7.87142465753424E-2</v>
      </c>
      <c r="L6681" s="11">
        <v>8.7000000000000008E-2</v>
      </c>
    </row>
    <row r="6682" spans="1:12" ht="12.75">
      <c r="A6682" s="1">
        <f t="shared" si="172"/>
        <v>39170</v>
      </c>
      <c r="B6682" s="49" t="s">
        <v>4655</v>
      </c>
      <c r="C6682" s="11">
        <v>0.26916328767123299</v>
      </c>
      <c r="D6682" s="11">
        <v>0.53832657534246597</v>
      </c>
      <c r="E6682" s="11">
        <v>0.80748986301369896</v>
      </c>
      <c r="F6682" s="11">
        <v>1.0766531506849319</v>
      </c>
      <c r="G6682" s="11">
        <v>1.3458164383561648</v>
      </c>
      <c r="H6682" s="11">
        <v>1.614979726027395</v>
      </c>
      <c r="I6682" s="11">
        <v>1.8841430136986248</v>
      </c>
      <c r="J6682" s="11">
        <v>2.1533063013698701</v>
      </c>
      <c r="K6682" s="11">
        <v>2.4224695890410999</v>
      </c>
      <c r="L6682" s="11">
        <v>2.6909999999999998</v>
      </c>
    </row>
    <row r="6683" spans="1:12" ht="12.75">
      <c r="A6683" s="1">
        <f t="shared" si="172"/>
        <v>39171</v>
      </c>
      <c r="B6683" s="49" t="s">
        <v>4656</v>
      </c>
      <c r="C6683" s="11">
        <v>6.3579452054794497E-3</v>
      </c>
      <c r="D6683" s="11">
        <v>1.2715890410958899E-2</v>
      </c>
      <c r="E6683" s="11">
        <v>1.9073835616438349E-2</v>
      </c>
      <c r="F6683" s="11">
        <v>2.5431780821917799E-2</v>
      </c>
      <c r="G6683" s="11">
        <v>3.1789726027397255E-2</v>
      </c>
      <c r="H6683" s="11">
        <v>3.8147671232876698E-2</v>
      </c>
      <c r="I6683" s="11">
        <v>4.4505616438356148E-2</v>
      </c>
      <c r="J6683" s="11">
        <v>5.0863561643835598E-2</v>
      </c>
      <c r="K6683" s="11">
        <v>5.7221506849315047E-2</v>
      </c>
      <c r="L6683" s="11">
        <v>6.3E-2</v>
      </c>
    </row>
    <row r="6684" spans="1:12" ht="12.75">
      <c r="A6684" s="1">
        <f t="shared" si="172"/>
        <v>39172</v>
      </c>
      <c r="B6684" s="49" t="s">
        <v>4657</v>
      </c>
      <c r="C6684" s="11">
        <v>4.8401917808219251E-2</v>
      </c>
      <c r="D6684" s="11">
        <v>9.6803835616438502E-2</v>
      </c>
      <c r="E6684" s="11">
        <v>0.14520575342465775</v>
      </c>
      <c r="F6684" s="11">
        <v>0.193607671232877</v>
      </c>
      <c r="G6684" s="11">
        <v>0.24200958904109698</v>
      </c>
      <c r="H6684" s="11">
        <v>0.29041150684931549</v>
      </c>
      <c r="I6684" s="11">
        <v>0.3388134246575355</v>
      </c>
      <c r="J6684" s="11">
        <v>0.38721534246575401</v>
      </c>
      <c r="K6684" s="11">
        <v>0.43561726027397396</v>
      </c>
      <c r="L6684" s="11">
        <v>0.48450000000000004</v>
      </c>
    </row>
    <row r="6685" spans="1:12" ht="12.75">
      <c r="A6685" s="1">
        <f t="shared" si="172"/>
        <v>39173</v>
      </c>
      <c r="B6685" s="49" t="s">
        <v>4658</v>
      </c>
      <c r="C6685" s="11">
        <v>4.458493150684935E-3</v>
      </c>
      <c r="D6685" s="11">
        <v>8.91698630136987E-3</v>
      </c>
      <c r="E6685" s="11">
        <v>1.3375479452054806E-2</v>
      </c>
      <c r="F6685" s="11">
        <v>1.7833972602739799E-2</v>
      </c>
      <c r="G6685" s="11">
        <v>2.2292465753424751E-2</v>
      </c>
      <c r="H6685" s="11">
        <v>2.6750958904109549E-2</v>
      </c>
      <c r="I6685" s="11">
        <v>3.1209452054794501E-2</v>
      </c>
      <c r="J6685" s="11">
        <v>3.5667945205479445E-2</v>
      </c>
      <c r="K6685" s="11">
        <v>4.0126438356164404E-2</v>
      </c>
      <c r="L6685" s="11">
        <v>4.4999999999999998E-2</v>
      </c>
    </row>
    <row r="6686" spans="1:12" ht="12.75">
      <c r="A6686" s="1">
        <f t="shared" si="172"/>
        <v>39174</v>
      </c>
      <c r="B6686" s="49" t="s">
        <v>4659</v>
      </c>
      <c r="C6686" s="11">
        <v>8.4783287671232846E-2</v>
      </c>
      <c r="D6686" s="11">
        <v>0.169566575342466</v>
      </c>
      <c r="E6686" s="11">
        <v>0.254349863013699</v>
      </c>
      <c r="F6686" s="11">
        <v>0.33913315068493199</v>
      </c>
      <c r="G6686" s="11">
        <v>0.42391643835616499</v>
      </c>
      <c r="H6686" s="11">
        <v>0.50869972602739644</v>
      </c>
      <c r="I6686" s="11">
        <v>0.59348301369862955</v>
      </c>
      <c r="J6686" s="11">
        <v>0.67826630136986243</v>
      </c>
      <c r="K6686" s="11">
        <v>0.76304958904109554</v>
      </c>
      <c r="L6686" s="11">
        <v>0.84749999999999992</v>
      </c>
    </row>
    <row r="6687" spans="1:12" ht="12.75">
      <c r="A6687" s="1">
        <f t="shared" si="172"/>
        <v>39175</v>
      </c>
      <c r="B6687" s="49" t="s">
        <v>4660</v>
      </c>
      <c r="C6687" s="11">
        <v>5.7513698630137049E-3</v>
      </c>
      <c r="D6687" s="11">
        <v>1.150273972602741E-2</v>
      </c>
      <c r="E6687" s="11">
        <v>1.7254109589041097E-2</v>
      </c>
      <c r="F6687" s="11">
        <v>2.3005479452054851E-2</v>
      </c>
      <c r="G6687" s="11">
        <v>2.8756849315068601E-2</v>
      </c>
      <c r="H6687" s="11">
        <v>3.4508219178082195E-2</v>
      </c>
      <c r="I6687" s="11">
        <v>4.0259589041095951E-2</v>
      </c>
      <c r="J6687" s="11">
        <v>4.6010958904109701E-2</v>
      </c>
      <c r="K6687" s="11">
        <v>5.1762328767123306E-2</v>
      </c>
      <c r="L6687" s="11">
        <v>5.6999999999999995E-2</v>
      </c>
    </row>
    <row r="6688" spans="1:12" ht="12.75">
      <c r="A6688" s="1">
        <f t="shared" si="172"/>
        <v>39176</v>
      </c>
      <c r="B6688" s="49" t="s">
        <v>4661</v>
      </c>
      <c r="C6688" s="11">
        <v>1.9172054794520547E-2</v>
      </c>
      <c r="D6688" s="11">
        <v>3.8344109589041095E-2</v>
      </c>
      <c r="E6688" s="11">
        <v>5.7516164383561649E-2</v>
      </c>
      <c r="F6688" s="11">
        <v>7.668821917808219E-2</v>
      </c>
      <c r="G6688" s="11">
        <v>9.5860273972602744E-2</v>
      </c>
      <c r="H6688" s="11">
        <v>0.1150323287671233</v>
      </c>
      <c r="I6688" s="11">
        <v>0.13420438356164385</v>
      </c>
      <c r="J6688" s="11">
        <v>0.15337643835616499</v>
      </c>
      <c r="K6688" s="11">
        <v>0.17254849315068449</v>
      </c>
      <c r="L6688" s="11">
        <v>0.192</v>
      </c>
    </row>
    <row r="6689" spans="1:12" ht="12.75">
      <c r="A6689" s="1">
        <f t="shared" si="172"/>
        <v>39177</v>
      </c>
      <c r="B6689" s="49" t="s">
        <v>4662</v>
      </c>
      <c r="C6689" s="11">
        <v>9.5862328767123306E-2</v>
      </c>
      <c r="D6689" s="11">
        <v>0.191724657534246</v>
      </c>
      <c r="E6689" s="11">
        <v>0.28758698630137047</v>
      </c>
      <c r="F6689" s="11">
        <v>0.38344931506849345</v>
      </c>
      <c r="G6689" s="11">
        <v>0.47931164383561653</v>
      </c>
      <c r="H6689" s="11">
        <v>0.5751739726027395</v>
      </c>
      <c r="I6689" s="11">
        <v>0.67103630136986248</v>
      </c>
      <c r="J6689" s="11">
        <v>0.76689863013698689</v>
      </c>
      <c r="K6689" s="11">
        <v>0.86276095890410986</v>
      </c>
      <c r="L6689" s="11">
        <v>0.95850000000000002</v>
      </c>
    </row>
    <row r="6690" spans="1:12" ht="12.75">
      <c r="A6690" s="1">
        <f t="shared" si="172"/>
        <v>39178</v>
      </c>
      <c r="B6690" s="49" t="s">
        <v>4663</v>
      </c>
      <c r="C6690" s="11">
        <v>9.6324657534246592E-3</v>
      </c>
      <c r="D6690" s="11">
        <v>1.926493150684935E-2</v>
      </c>
      <c r="E6690" s="11">
        <v>2.8897397260273953E-2</v>
      </c>
      <c r="F6690" s="11">
        <v>3.8529863013698699E-2</v>
      </c>
      <c r="G6690" s="11">
        <v>4.81623287671233E-2</v>
      </c>
      <c r="H6690" s="11">
        <v>5.7794794520547907E-2</v>
      </c>
      <c r="I6690" s="11">
        <v>6.7427260273972653E-2</v>
      </c>
      <c r="J6690" s="11">
        <v>7.7059726027397246E-2</v>
      </c>
      <c r="K6690" s="11">
        <v>8.6692191780821992E-2</v>
      </c>
      <c r="L6690" s="11">
        <v>9.6000000000000002E-2</v>
      </c>
    </row>
    <row r="6691" spans="1:12" ht="12.75">
      <c r="A6691" s="1">
        <f t="shared" si="172"/>
        <v>39179</v>
      </c>
      <c r="B6691" s="49" t="s">
        <v>4664</v>
      </c>
      <c r="C6691" s="11">
        <v>6.7031506849315053E-3</v>
      </c>
      <c r="D6691" s="11">
        <v>1.3406301369863011E-2</v>
      </c>
      <c r="E6691" s="11">
        <v>2.0109452054794502E-2</v>
      </c>
      <c r="F6691" s="11">
        <v>2.6812602739726053E-2</v>
      </c>
      <c r="G6691" s="11">
        <v>3.3515753424657596E-2</v>
      </c>
      <c r="H6691" s="11">
        <v>4.0218904109589004E-2</v>
      </c>
      <c r="I6691" s="11">
        <v>4.6922054794520551E-2</v>
      </c>
      <c r="J6691" s="11">
        <v>5.3625205479452105E-2</v>
      </c>
      <c r="K6691" s="11">
        <v>6.0328356164383493E-2</v>
      </c>
      <c r="L6691" s="11">
        <v>6.7500000000000004E-2</v>
      </c>
    </row>
    <row r="6692" spans="1:12" ht="12.75">
      <c r="A6692" s="1">
        <f t="shared" si="172"/>
        <v>39180</v>
      </c>
      <c r="B6692" s="49" t="s">
        <v>4665</v>
      </c>
      <c r="C6692" s="11">
        <v>0.1616219178082185</v>
      </c>
      <c r="D6692" s="11">
        <v>0.32324383561643699</v>
      </c>
      <c r="E6692" s="11">
        <v>0.48486575342465549</v>
      </c>
      <c r="F6692" s="11">
        <v>0.64648767123287398</v>
      </c>
      <c r="G6692" s="11">
        <v>0.80810958904109242</v>
      </c>
      <c r="H6692" s="11">
        <v>0.96973150684931098</v>
      </c>
      <c r="I6692" s="11">
        <v>1.1313534246575294</v>
      </c>
      <c r="J6692" s="11">
        <v>1.292975342465748</v>
      </c>
      <c r="K6692" s="11">
        <v>1.4545972602739665</v>
      </c>
      <c r="L6692" s="11">
        <v>1.6154999999999999</v>
      </c>
    </row>
    <row r="6693" spans="1:12" ht="12.75">
      <c r="A6693" s="1">
        <f t="shared" si="172"/>
        <v>39181</v>
      </c>
      <c r="B6693" s="49" t="s">
        <v>4666</v>
      </c>
      <c r="C6693" s="11">
        <v>5.72424657534246E-3</v>
      </c>
      <c r="D6693" s="11">
        <v>1.144849315068492E-2</v>
      </c>
      <c r="E6693" s="11">
        <v>1.7172739726027349E-2</v>
      </c>
      <c r="F6693" s="11">
        <v>2.2896986301369899E-2</v>
      </c>
      <c r="G6693" s="11">
        <v>2.8621232876712296E-2</v>
      </c>
      <c r="H6693" s="11">
        <v>3.4345479452054697E-2</v>
      </c>
      <c r="I6693" s="11">
        <v>4.0069726027397251E-2</v>
      </c>
      <c r="J6693" s="11">
        <v>4.5793972602739652E-2</v>
      </c>
      <c r="K6693" s="11">
        <v>5.1518219178082206E-2</v>
      </c>
      <c r="L6693" s="11">
        <v>5.6999999999999995E-2</v>
      </c>
    </row>
    <row r="6694" spans="1:12" ht="25.5">
      <c r="A6694" s="1">
        <f t="shared" si="172"/>
        <v>39182</v>
      </c>
      <c r="B6694" s="49" t="s">
        <v>4667</v>
      </c>
      <c r="C6694" s="11">
        <v>0.42963287671232853</v>
      </c>
      <c r="D6694" s="11">
        <v>0.85926575342465705</v>
      </c>
      <c r="E6694" s="11">
        <v>1.2888986301369856</v>
      </c>
      <c r="F6694" s="11">
        <v>1.7185315068493201</v>
      </c>
      <c r="G6694" s="11">
        <v>2.14816438356165</v>
      </c>
      <c r="H6694" s="11">
        <v>2.5777972602739654</v>
      </c>
      <c r="I6694" s="11">
        <v>3.007430136986295</v>
      </c>
      <c r="J6694" s="11">
        <v>3.4370630136986247</v>
      </c>
      <c r="K6694" s="11">
        <v>3.8666958904109547</v>
      </c>
      <c r="L6694" s="11">
        <v>4.2959999999999994</v>
      </c>
    </row>
    <row r="6695" spans="1:12" ht="12.75">
      <c r="A6695" s="1">
        <f t="shared" si="172"/>
        <v>39183</v>
      </c>
      <c r="B6695" s="49" t="s">
        <v>4668</v>
      </c>
      <c r="C6695" s="11">
        <v>6.3213698630137052E-2</v>
      </c>
      <c r="D6695" s="11">
        <v>0.1264273972602741</v>
      </c>
      <c r="E6695" s="11">
        <v>0.189641095890411</v>
      </c>
      <c r="F6695" s="11">
        <v>0.25285479452054849</v>
      </c>
      <c r="G6695" s="11">
        <v>0.31606849315068603</v>
      </c>
      <c r="H6695" s="11">
        <v>0.37928219178082201</v>
      </c>
      <c r="I6695" s="11">
        <v>0.44249589041095949</v>
      </c>
      <c r="J6695" s="11">
        <v>0.50570958904109697</v>
      </c>
      <c r="K6695" s="11">
        <v>0.56892328767123301</v>
      </c>
      <c r="L6695" s="11">
        <v>0.63149999999999995</v>
      </c>
    </row>
    <row r="6696" spans="1:12" ht="12.75">
      <c r="A6696" s="1">
        <f t="shared" si="172"/>
        <v>39184</v>
      </c>
      <c r="B6696" s="49" t="s">
        <v>4669</v>
      </c>
      <c r="C6696" s="11">
        <v>7.9096849315068454E-2</v>
      </c>
      <c r="D6696" s="11">
        <v>0.15819369863013749</v>
      </c>
      <c r="E6696" s="11">
        <v>0.23729054794520549</v>
      </c>
      <c r="F6696" s="11">
        <v>0.31638739726027348</v>
      </c>
      <c r="G6696" s="11">
        <v>0.39548424657534298</v>
      </c>
      <c r="H6696" s="11">
        <v>0.47458109589041098</v>
      </c>
      <c r="I6696" s="11">
        <v>0.55367794520547897</v>
      </c>
      <c r="J6696" s="11">
        <v>0.63277479452054697</v>
      </c>
      <c r="K6696" s="11">
        <v>0.71187164383561652</v>
      </c>
      <c r="L6696" s="11">
        <v>0.79049999999999998</v>
      </c>
    </row>
    <row r="6697" spans="1:12" ht="12.75">
      <c r="A6697" s="1">
        <f t="shared" si="172"/>
        <v>39185</v>
      </c>
      <c r="B6697" s="49" t="s">
        <v>4670</v>
      </c>
      <c r="C6697" s="11">
        <v>9.2794520547945149E-4</v>
      </c>
      <c r="D6697" s="11">
        <v>1.8558904109589E-3</v>
      </c>
      <c r="E6697" s="11">
        <v>2.7838356164383501E-3</v>
      </c>
      <c r="F6697" s="11">
        <v>3.7117808219177999E-3</v>
      </c>
      <c r="G6697" s="11">
        <v>4.6397260273972653E-3</v>
      </c>
      <c r="H6697" s="11">
        <v>5.567671232876715E-3</v>
      </c>
      <c r="I6697" s="11">
        <v>6.4956164383561648E-3</v>
      </c>
      <c r="J6697" s="11">
        <v>7.4235616438356146E-3</v>
      </c>
      <c r="K6697" s="11">
        <v>8.3515068493150643E-3</v>
      </c>
      <c r="L6697" s="11">
        <v>9.0000000000000011E-3</v>
      </c>
    </row>
    <row r="6698" spans="1:12" ht="12.75">
      <c r="A6698" s="1">
        <f t="shared" si="172"/>
        <v>39186</v>
      </c>
      <c r="B6698" s="49" t="s">
        <v>4671</v>
      </c>
      <c r="C6698" s="11">
        <v>4.9261643835616497E-3</v>
      </c>
      <c r="D6698" s="11">
        <v>9.8523287671232994E-3</v>
      </c>
      <c r="E6698" s="11">
        <v>1.4778493150684949E-2</v>
      </c>
      <c r="F6698" s="11">
        <v>1.9704657534246599E-2</v>
      </c>
      <c r="G6698" s="11">
        <v>2.463082191780825E-2</v>
      </c>
      <c r="H6698" s="11">
        <v>2.9556986301369898E-2</v>
      </c>
      <c r="I6698" s="11">
        <v>3.4483150684931546E-2</v>
      </c>
      <c r="J6698" s="11">
        <v>3.9409315068493198E-2</v>
      </c>
      <c r="K6698" s="11">
        <v>4.4335479452054849E-2</v>
      </c>
      <c r="L6698" s="11">
        <v>4.9500000000000002E-2</v>
      </c>
    </row>
    <row r="6699" spans="1:12" ht="12.75">
      <c r="A6699" s="1">
        <f t="shared" si="172"/>
        <v>39187</v>
      </c>
      <c r="B6699" s="49" t="s">
        <v>4672</v>
      </c>
      <c r="C6699" s="11">
        <v>5.6593150684931551E-2</v>
      </c>
      <c r="D6699" s="11">
        <v>0.1131863013698631</v>
      </c>
      <c r="E6699" s="11">
        <v>0.1697794520547945</v>
      </c>
      <c r="F6699" s="11">
        <v>0.22637260273972651</v>
      </c>
      <c r="G6699" s="11">
        <v>0.28296575342465846</v>
      </c>
      <c r="H6699" s="11">
        <v>0.339558904109589</v>
      </c>
      <c r="I6699" s="11">
        <v>0.39615205479452104</v>
      </c>
      <c r="J6699" s="11">
        <v>0.45274520547945302</v>
      </c>
      <c r="K6699" s="11">
        <v>0.5093383561643835</v>
      </c>
      <c r="L6699" s="11">
        <v>0.5655</v>
      </c>
    </row>
    <row r="6700" spans="1:12" ht="12.75">
      <c r="A6700" s="1">
        <f t="shared" si="172"/>
        <v>39188</v>
      </c>
      <c r="B6700" s="49" t="s">
        <v>4673</v>
      </c>
      <c r="C6700" s="11">
        <v>7.941780821917814E-3</v>
      </c>
      <c r="D6700" s="11">
        <v>1.58835616438356E-2</v>
      </c>
      <c r="E6700" s="11">
        <v>2.38253424657534E-2</v>
      </c>
      <c r="F6700" s="11">
        <v>3.1767123287671201E-2</v>
      </c>
      <c r="G6700" s="11">
        <v>3.9708904109589153E-2</v>
      </c>
      <c r="H6700" s="11">
        <v>4.7650684931506947E-2</v>
      </c>
      <c r="I6700" s="11">
        <v>5.5592465753424747E-2</v>
      </c>
      <c r="J6700" s="11">
        <v>6.353424657534254E-2</v>
      </c>
      <c r="K6700" s="11">
        <v>7.1476027397260347E-2</v>
      </c>
      <c r="L6700" s="11">
        <v>7.9500000000000001E-2</v>
      </c>
    </row>
    <row r="6701" spans="1:12" ht="12.75">
      <c r="A6701" s="1">
        <f t="shared" si="172"/>
        <v>39189</v>
      </c>
      <c r="B6701" s="49" t="s">
        <v>4674</v>
      </c>
      <c r="C6701" s="11">
        <v>8.3506849315068445E-3</v>
      </c>
      <c r="D6701" s="11">
        <v>1.6701369863013751E-2</v>
      </c>
      <c r="E6701" s="11">
        <v>2.5052054794520551E-2</v>
      </c>
      <c r="F6701" s="11">
        <v>3.340273972602735E-2</v>
      </c>
      <c r="G6701" s="11">
        <v>4.1753424657534302E-2</v>
      </c>
      <c r="H6701" s="11">
        <v>5.0104109589041101E-2</v>
      </c>
      <c r="I6701" s="11">
        <v>5.8454794520547901E-2</v>
      </c>
      <c r="J6701" s="11">
        <v>6.68054794520547E-2</v>
      </c>
      <c r="K6701" s="11">
        <v>7.5156164383561652E-2</v>
      </c>
      <c r="L6701" s="11">
        <v>8.4000000000000005E-2</v>
      </c>
    </row>
    <row r="6702" spans="1:12" ht="12.75">
      <c r="A6702" s="1">
        <f t="shared" si="172"/>
        <v>39190</v>
      </c>
      <c r="B6702" s="49" t="s">
        <v>4675</v>
      </c>
      <c r="C6702" s="11">
        <v>2.8880547945205501</v>
      </c>
      <c r="D6702" s="11">
        <v>5.7761095890411003</v>
      </c>
      <c r="E6702" s="11">
        <v>8.6641643835616513</v>
      </c>
      <c r="F6702" s="11">
        <v>11.552219178082201</v>
      </c>
      <c r="G6702" s="11">
        <v>14.44027397260275</v>
      </c>
      <c r="H6702" s="11">
        <v>17.328328767123303</v>
      </c>
      <c r="I6702" s="11">
        <v>20.216383561643852</v>
      </c>
      <c r="J6702" s="11">
        <v>23.104438356164401</v>
      </c>
      <c r="K6702" s="11">
        <v>25.99249315068495</v>
      </c>
      <c r="L6702" s="11">
        <v>28.881</v>
      </c>
    </row>
    <row r="6703" spans="1:12" ht="12.75">
      <c r="A6703" s="1">
        <f t="shared" si="172"/>
        <v>39191</v>
      </c>
      <c r="B6703" s="49" t="s">
        <v>4676</v>
      </c>
      <c r="C6703" s="11">
        <v>2.85246575342466E-2</v>
      </c>
      <c r="D6703" s="11">
        <v>5.70493150684932E-2</v>
      </c>
      <c r="E6703" s="11">
        <v>8.5573972602739801E-2</v>
      </c>
      <c r="F6703" s="11">
        <v>0.1140986301369864</v>
      </c>
      <c r="G6703" s="11">
        <v>0.142623287671233</v>
      </c>
      <c r="H6703" s="11">
        <v>0.17114794520547899</v>
      </c>
      <c r="I6703" s="11">
        <v>0.19967260273972648</v>
      </c>
      <c r="J6703" s="11">
        <v>0.22819726027397252</v>
      </c>
      <c r="K6703" s="11">
        <v>0.25672191780821996</v>
      </c>
      <c r="L6703" s="11">
        <v>0.28500000000000003</v>
      </c>
    </row>
    <row r="6704" spans="1:12" ht="12.75">
      <c r="A6704" s="1">
        <f t="shared" si="172"/>
        <v>39192</v>
      </c>
      <c r="B6704" s="49" t="s">
        <v>4677</v>
      </c>
      <c r="C6704" s="11">
        <v>3.0609452054794498E-2</v>
      </c>
      <c r="D6704" s="11">
        <v>6.1218904109588995E-2</v>
      </c>
      <c r="E6704" s="11">
        <v>9.1828356164383507E-2</v>
      </c>
      <c r="F6704" s="11">
        <v>0.12243780821917799</v>
      </c>
      <c r="G6704" s="11">
        <v>0.1530472602739725</v>
      </c>
      <c r="H6704" s="11">
        <v>0.18365671232876701</v>
      </c>
      <c r="I6704" s="11">
        <v>0.2142661643835615</v>
      </c>
      <c r="J6704" s="11">
        <v>0.24487561643835598</v>
      </c>
      <c r="K6704" s="11">
        <v>0.27548506849315052</v>
      </c>
      <c r="L6704" s="11">
        <v>0.30599999999999999</v>
      </c>
    </row>
    <row r="6705" spans="1:12" ht="12.75">
      <c r="A6705" s="1">
        <f t="shared" si="172"/>
        <v>39193</v>
      </c>
      <c r="B6705" s="49" t="s">
        <v>4678</v>
      </c>
      <c r="C6705" s="11">
        <v>5.4743835616438349E-3</v>
      </c>
      <c r="D6705" s="11">
        <v>1.094876712328767E-2</v>
      </c>
      <c r="E6705" s="11">
        <v>1.642315068493155E-2</v>
      </c>
      <c r="F6705" s="11">
        <v>2.1897534246575402E-2</v>
      </c>
      <c r="G6705" s="11">
        <v>2.7371917808219251E-2</v>
      </c>
      <c r="H6705" s="11">
        <v>3.2846301369862954E-2</v>
      </c>
      <c r="I6705" s="11">
        <v>3.8320684931506803E-2</v>
      </c>
      <c r="J6705" s="11">
        <v>4.3795068493150652E-2</v>
      </c>
      <c r="K6705" s="11">
        <v>4.9269452054794508E-2</v>
      </c>
      <c r="L6705" s="11">
        <v>5.3999999999999992E-2</v>
      </c>
    </row>
    <row r="6706" spans="1:12" ht="12.75">
      <c r="A6706" s="1">
        <f t="shared" si="172"/>
        <v>39194</v>
      </c>
      <c r="B6706" s="49" t="s">
        <v>4679</v>
      </c>
      <c r="C6706" s="11">
        <v>1.2737260273972605E-2</v>
      </c>
      <c r="D6706" s="11">
        <v>2.5474520547945148E-2</v>
      </c>
      <c r="E6706" s="11">
        <v>3.8211780821917798E-2</v>
      </c>
      <c r="F6706" s="11">
        <v>5.0949041095890449E-2</v>
      </c>
      <c r="G6706" s="11">
        <v>6.3686301369863099E-2</v>
      </c>
      <c r="H6706" s="11">
        <v>7.6423561643835597E-2</v>
      </c>
      <c r="I6706" s="11">
        <v>8.9160821917808247E-2</v>
      </c>
      <c r="J6706" s="11">
        <v>0.1018980821917809</v>
      </c>
      <c r="K6706" s="11">
        <v>0.1146353424657534</v>
      </c>
      <c r="L6706" s="11">
        <v>0.1275</v>
      </c>
    </row>
    <row r="6707" spans="1:12" ht="12.75">
      <c r="A6707" s="1">
        <f t="shared" si="172"/>
        <v>39195</v>
      </c>
      <c r="B6707" s="49" t="s">
        <v>4680</v>
      </c>
      <c r="C6707" s="11">
        <v>1.8030821917808249E-2</v>
      </c>
      <c r="D6707" s="11">
        <v>3.6061643835616497E-2</v>
      </c>
      <c r="E6707" s="11">
        <v>5.4092465753424746E-2</v>
      </c>
      <c r="F6707" s="11">
        <v>7.2123287671232994E-2</v>
      </c>
      <c r="G6707" s="11">
        <v>9.0154109589041243E-2</v>
      </c>
      <c r="H6707" s="11">
        <v>0.10818493150684949</v>
      </c>
      <c r="I6707" s="11">
        <v>0.12621575342465774</v>
      </c>
      <c r="J6707" s="11">
        <v>0.14424657534246599</v>
      </c>
      <c r="K6707" s="11">
        <v>0.16227739726027501</v>
      </c>
      <c r="L6707" s="11">
        <v>0.18</v>
      </c>
    </row>
    <row r="6708" spans="1:12" ht="12.75">
      <c r="A6708" s="1">
        <f t="shared" si="172"/>
        <v>39196</v>
      </c>
      <c r="B6708" s="49" t="s">
        <v>4681</v>
      </c>
      <c r="C6708" s="11">
        <v>2.09334246575343E-2</v>
      </c>
      <c r="D6708" s="11">
        <v>4.1866849315068601E-2</v>
      </c>
      <c r="E6708" s="11">
        <v>6.2800273972602905E-2</v>
      </c>
      <c r="F6708" s="11">
        <v>8.3733698630137202E-2</v>
      </c>
      <c r="G6708" s="11">
        <v>0.1046671232876715</v>
      </c>
      <c r="H6708" s="11">
        <v>0.12560054794520581</v>
      </c>
      <c r="I6708" s="11">
        <v>0.14653397260274009</v>
      </c>
      <c r="J6708" s="11">
        <v>0.16746739726027499</v>
      </c>
      <c r="K6708" s="11">
        <v>0.18840082191780899</v>
      </c>
      <c r="L6708" s="11">
        <v>0.21000000000000002</v>
      </c>
    </row>
    <row r="6709" spans="1:12" ht="12.75">
      <c r="A6709" s="1">
        <f t="shared" si="172"/>
        <v>39197</v>
      </c>
      <c r="B6709" s="49" t="s">
        <v>4682</v>
      </c>
      <c r="C6709" s="11">
        <v>2.0035490958904049E-2</v>
      </c>
      <c r="D6709" s="11">
        <v>4.0070981917808099E-2</v>
      </c>
      <c r="E6709" s="11">
        <v>6.0106472876712148E-2</v>
      </c>
      <c r="F6709" s="11">
        <v>8.0141963835616198E-2</v>
      </c>
      <c r="G6709" s="11">
        <v>0.10017745479452024</v>
      </c>
      <c r="H6709" s="11">
        <v>0.1202129457534243</v>
      </c>
      <c r="I6709" s="11">
        <v>0.14024843671232834</v>
      </c>
      <c r="J6709" s="11">
        <v>0.16028392767123301</v>
      </c>
      <c r="K6709" s="11">
        <v>0.18031941863013601</v>
      </c>
      <c r="L6709" s="11">
        <v>0.20100000000000001</v>
      </c>
    </row>
    <row r="6710" spans="1:12" ht="12.75">
      <c r="A6710" s="1">
        <f t="shared" si="172"/>
        <v>39198</v>
      </c>
      <c r="B6710" s="49" t="s">
        <v>4683</v>
      </c>
      <c r="C6710" s="11">
        <v>0.13849767123287671</v>
      </c>
      <c r="D6710" s="11">
        <v>0.27699534246575397</v>
      </c>
      <c r="E6710" s="11">
        <v>0.41549301369862957</v>
      </c>
      <c r="F6710" s="11">
        <v>0.55399068493150649</v>
      </c>
      <c r="G6710" s="11">
        <v>0.69248835616438353</v>
      </c>
      <c r="H6710" s="11">
        <v>0.83098602739726057</v>
      </c>
      <c r="I6710" s="11">
        <v>0.9694836986301375</v>
      </c>
      <c r="J6710" s="11">
        <v>1.107981369863013</v>
      </c>
      <c r="K6710" s="11">
        <v>1.2464790410958901</v>
      </c>
      <c r="L6710" s="11">
        <v>1.3845000000000001</v>
      </c>
    </row>
    <row r="6711" spans="1:12" ht="12.75">
      <c r="A6711" s="1">
        <f t="shared" si="172"/>
        <v>39199</v>
      </c>
      <c r="B6711" s="49" t="s">
        <v>4684</v>
      </c>
      <c r="C6711" s="11">
        <v>6.9679569863013756E-3</v>
      </c>
      <c r="D6711" s="11">
        <v>1.3935913972602751E-2</v>
      </c>
      <c r="E6711" s="11">
        <v>2.0903870958904201E-2</v>
      </c>
      <c r="F6711" s="11">
        <v>2.7871827945205502E-2</v>
      </c>
      <c r="G6711" s="11">
        <v>3.4839784931506947E-2</v>
      </c>
      <c r="H6711" s="11">
        <v>4.1807741917808248E-2</v>
      </c>
      <c r="I6711" s="11">
        <v>4.8775698904109696E-2</v>
      </c>
      <c r="J6711" s="11">
        <v>5.5743655890411005E-2</v>
      </c>
      <c r="K6711" s="11">
        <v>6.2711612876712453E-2</v>
      </c>
      <c r="L6711" s="11">
        <v>6.9000000000000006E-2</v>
      </c>
    </row>
    <row r="6712" spans="1:12" ht="38.25">
      <c r="A6712" s="1">
        <f t="shared" si="172"/>
        <v>39200</v>
      </c>
      <c r="B6712" s="49" t="s">
        <v>4685</v>
      </c>
      <c r="C6712" s="11">
        <v>1.0773336986301375E-2</v>
      </c>
      <c r="D6712" s="11">
        <v>2.1546673972602751E-2</v>
      </c>
      <c r="E6712" s="11">
        <v>3.2320010958904202E-2</v>
      </c>
      <c r="F6712" s="11">
        <v>4.3093347945205501E-2</v>
      </c>
      <c r="G6712" s="11">
        <v>5.3866684931506953E-2</v>
      </c>
      <c r="H6712" s="11">
        <v>6.4640021917808252E-2</v>
      </c>
      <c r="I6712" s="11">
        <v>7.5413358904109704E-2</v>
      </c>
      <c r="J6712" s="11">
        <v>8.6186695890411003E-2</v>
      </c>
      <c r="K6712" s="11">
        <v>9.696003287671244E-2</v>
      </c>
      <c r="L6712" s="11">
        <v>0.10799999999999998</v>
      </c>
    </row>
    <row r="6713" spans="1:12" ht="25.5">
      <c r="A6713" s="1">
        <f t="shared" si="172"/>
        <v>39201</v>
      </c>
      <c r="B6713" s="49" t="s">
        <v>4686</v>
      </c>
      <c r="C6713" s="11">
        <v>5.0346575342465703E-3</v>
      </c>
      <c r="D6713" s="11">
        <v>1.0069315068493141E-2</v>
      </c>
      <c r="E6713" s="11">
        <v>1.510397260273965E-2</v>
      </c>
      <c r="F6713" s="11">
        <v>2.013863013698625E-2</v>
      </c>
      <c r="G6713" s="11">
        <v>2.517328767123285E-2</v>
      </c>
      <c r="H6713" s="11">
        <v>3.0207945205479446E-2</v>
      </c>
      <c r="I6713" s="11">
        <v>3.5242602739726056E-2</v>
      </c>
      <c r="J6713" s="11">
        <v>4.02772602739725E-2</v>
      </c>
      <c r="K6713" s="11">
        <v>4.5311917808219103E-2</v>
      </c>
      <c r="L6713" s="11">
        <v>5.1000000000000004E-2</v>
      </c>
    </row>
    <row r="6714" spans="1:12" ht="25.5">
      <c r="A6714" s="1">
        <f t="shared" si="172"/>
        <v>39202</v>
      </c>
      <c r="B6714" s="49" t="s">
        <v>4687</v>
      </c>
      <c r="C6714" s="11">
        <v>2.6356849315068449E-2</v>
      </c>
      <c r="D6714" s="11">
        <v>5.2713698630136897E-2</v>
      </c>
      <c r="E6714" s="11">
        <v>7.9070547945205349E-2</v>
      </c>
      <c r="F6714" s="11">
        <v>0.10542739726027379</v>
      </c>
      <c r="G6714" s="11">
        <v>0.13178424657534227</v>
      </c>
      <c r="H6714" s="11">
        <v>0.158141095890411</v>
      </c>
      <c r="I6714" s="11">
        <v>0.18449794520547902</v>
      </c>
      <c r="J6714" s="11">
        <v>0.21085479452054701</v>
      </c>
      <c r="K6714" s="11">
        <v>0.23721164383561649</v>
      </c>
      <c r="L6714" s="11">
        <v>0.26400000000000001</v>
      </c>
    </row>
    <row r="6715" spans="1:12" ht="12.75">
      <c r="A6715" s="1">
        <f t="shared" si="172"/>
        <v>39203</v>
      </c>
      <c r="B6715" s="49" t="s">
        <v>4688</v>
      </c>
      <c r="C6715" s="11">
        <v>7.6767123287671199E-3</v>
      </c>
      <c r="D6715" s="11">
        <v>1.5353424657534299E-2</v>
      </c>
      <c r="E6715" s="11">
        <v>2.3030136986301301E-2</v>
      </c>
      <c r="F6715" s="11">
        <v>3.0706849315068448E-2</v>
      </c>
      <c r="G6715" s="11">
        <v>3.8383561643835599E-2</v>
      </c>
      <c r="H6715" s="11">
        <v>4.6060273972602747E-2</v>
      </c>
      <c r="I6715" s="11">
        <v>5.3736986301369902E-2</v>
      </c>
      <c r="J6715" s="11">
        <v>6.1413698630136897E-2</v>
      </c>
      <c r="K6715" s="11">
        <v>6.9090410958904044E-2</v>
      </c>
      <c r="L6715" s="11">
        <v>7.6499999999999999E-2</v>
      </c>
    </row>
    <row r="6716" spans="1:12" ht="12.75">
      <c r="A6716" s="1">
        <f t="shared" si="172"/>
        <v>39204</v>
      </c>
      <c r="B6716" s="49" t="s">
        <v>4689</v>
      </c>
      <c r="C6716" s="11">
        <v>9.789452054794515E-3</v>
      </c>
      <c r="D6716" s="11">
        <v>1.9578904109588999E-2</v>
      </c>
      <c r="E6716" s="11">
        <v>2.9368356164383498E-2</v>
      </c>
      <c r="F6716" s="11">
        <v>3.9157808219177997E-2</v>
      </c>
      <c r="G6716" s="11">
        <v>4.8947260273972656E-2</v>
      </c>
      <c r="H6716" s="11">
        <v>5.8736712328767149E-2</v>
      </c>
      <c r="I6716" s="11">
        <v>6.8526164383561655E-2</v>
      </c>
      <c r="J6716" s="11">
        <v>7.8315616438356148E-2</v>
      </c>
      <c r="K6716" s="11">
        <v>8.8105068493150654E-2</v>
      </c>
      <c r="L6716" s="11">
        <v>9.7500000000000003E-2</v>
      </c>
    </row>
    <row r="6717" spans="1:12" ht="12.75">
      <c r="A6717" s="1">
        <f t="shared" si="172"/>
        <v>39205</v>
      </c>
      <c r="B6717" s="49" t="s">
        <v>4690</v>
      </c>
      <c r="C6717" s="11">
        <v>1.07358904109589E-2</v>
      </c>
      <c r="D6717" s="11">
        <v>2.1471780821917801E-2</v>
      </c>
      <c r="E6717" s="11">
        <v>3.2207671232876697E-2</v>
      </c>
      <c r="F6717" s="11">
        <v>4.2943561643835601E-2</v>
      </c>
      <c r="G6717" s="11">
        <v>5.3679452054794505E-2</v>
      </c>
      <c r="H6717" s="11">
        <v>6.4415342465753395E-2</v>
      </c>
      <c r="I6717" s="11">
        <v>7.5151232876712298E-2</v>
      </c>
      <c r="J6717" s="11">
        <v>8.5887123287671202E-2</v>
      </c>
      <c r="K6717" s="11">
        <v>9.6623013698630092E-2</v>
      </c>
      <c r="L6717" s="11">
        <v>0.10799999999999998</v>
      </c>
    </row>
    <row r="6718" spans="1:12" ht="25.5">
      <c r="A6718" s="1">
        <f t="shared" si="172"/>
        <v>39206</v>
      </c>
      <c r="B6718" s="49" t="s">
        <v>4691</v>
      </c>
      <c r="C6718" s="11">
        <v>1.428575342465754E-2</v>
      </c>
      <c r="D6718" s="11">
        <v>2.8571506849315049E-2</v>
      </c>
      <c r="E6718" s="11">
        <v>4.2857260273972651E-2</v>
      </c>
      <c r="F6718" s="11">
        <v>5.7143013698630098E-2</v>
      </c>
      <c r="G6718" s="11">
        <v>7.1428767123287704E-2</v>
      </c>
      <c r="H6718" s="11">
        <v>8.5714520547945303E-2</v>
      </c>
      <c r="I6718" s="11">
        <v>0.10000027397260275</v>
      </c>
      <c r="J6718" s="11">
        <v>0.11428602739726035</v>
      </c>
      <c r="K6718" s="11">
        <v>0.12857178082191781</v>
      </c>
      <c r="L6718" s="11">
        <v>0.14250000000000002</v>
      </c>
    </row>
    <row r="6719" spans="1:12" ht="25.5">
      <c r="A6719" s="1">
        <f t="shared" si="172"/>
        <v>39207</v>
      </c>
      <c r="B6719" s="49" t="s">
        <v>4692</v>
      </c>
      <c r="C6719" s="11">
        <v>0.10528397260273965</v>
      </c>
      <c r="D6719" s="11">
        <v>0.210567945205479</v>
      </c>
      <c r="E6719" s="11">
        <v>0.31585191780821853</v>
      </c>
      <c r="F6719" s="11">
        <v>0.421135890410958</v>
      </c>
      <c r="G6719" s="11">
        <v>0.52641986301369892</v>
      </c>
      <c r="H6719" s="11">
        <v>0.6317038356164385</v>
      </c>
      <c r="I6719" s="11">
        <v>0.73698780821917809</v>
      </c>
      <c r="J6719" s="11">
        <v>0.84227178082191756</v>
      </c>
      <c r="K6719" s="11">
        <v>0.94755575342465692</v>
      </c>
      <c r="L6719" s="11">
        <v>1.0529999999999999</v>
      </c>
    </row>
    <row r="6720" spans="1:12" ht="12.75">
      <c r="A6720" s="1">
        <f t="shared" ref="A6720:A6783" si="173">A6719+1</f>
        <v>39208</v>
      </c>
      <c r="B6720" s="49" t="s">
        <v>4693</v>
      </c>
      <c r="C6720" s="11">
        <v>2.5249315068493199E-2</v>
      </c>
      <c r="D6720" s="11">
        <v>5.0498630136986397E-2</v>
      </c>
      <c r="E6720" s="11">
        <v>7.5747945205479589E-2</v>
      </c>
      <c r="F6720" s="11">
        <v>0.10099726027397279</v>
      </c>
      <c r="G6720" s="11">
        <v>0.126246575342466</v>
      </c>
      <c r="H6720" s="11">
        <v>0.15149589041095951</v>
      </c>
      <c r="I6720" s="11">
        <v>0.17674520547945299</v>
      </c>
      <c r="J6720" s="11">
        <v>0.20199452054794503</v>
      </c>
      <c r="K6720" s="11">
        <v>0.22724383561643852</v>
      </c>
      <c r="L6720" s="11">
        <v>0.252</v>
      </c>
    </row>
    <row r="6721" spans="1:12" ht="12.75">
      <c r="A6721" s="1">
        <f t="shared" si="173"/>
        <v>39209</v>
      </c>
      <c r="B6721" s="49" t="s">
        <v>4694</v>
      </c>
      <c r="C6721" s="11">
        <v>1.4316575342465745E-2</v>
      </c>
      <c r="D6721" s="11">
        <v>2.8633150684931549E-2</v>
      </c>
      <c r="E6721" s="11">
        <v>4.2949726027397252E-2</v>
      </c>
      <c r="F6721" s="11">
        <v>5.7266301369862951E-2</v>
      </c>
      <c r="G6721" s="11">
        <v>7.1582876712328797E-2</v>
      </c>
      <c r="H6721" s="11">
        <v>8.5899452054794503E-2</v>
      </c>
      <c r="I6721" s="11">
        <v>0.1002160273972602</v>
      </c>
      <c r="J6721" s="11">
        <v>0.1145326027397259</v>
      </c>
      <c r="K6721" s="11">
        <v>0.12884917808219176</v>
      </c>
      <c r="L6721" s="11">
        <v>0.14250000000000002</v>
      </c>
    </row>
    <row r="6722" spans="1:12" ht="12.75">
      <c r="A6722" s="1">
        <f t="shared" si="173"/>
        <v>39210</v>
      </c>
      <c r="B6722" s="49" t="s">
        <v>3045</v>
      </c>
      <c r="C6722" s="11">
        <v>0.16369972499999999</v>
      </c>
      <c r="D6722" s="11">
        <v>0.32739944999999998</v>
      </c>
      <c r="E6722" s="11">
        <v>0.491099175</v>
      </c>
      <c r="F6722" s="11">
        <v>0.65479889999999996</v>
      </c>
      <c r="G6722" s="11">
        <v>0.81849862499999992</v>
      </c>
      <c r="H6722" s="11">
        <v>0.98219835</v>
      </c>
      <c r="I6722" s="11">
        <v>1.1458980749999998</v>
      </c>
      <c r="J6722" s="11">
        <v>1.3095977999999999</v>
      </c>
      <c r="K6722" s="11">
        <v>1.473297525</v>
      </c>
      <c r="L6722" s="11">
        <v>1.6364999999999998</v>
      </c>
    </row>
    <row r="6723" spans="1:12" ht="25.5">
      <c r="A6723" s="1">
        <f t="shared" si="173"/>
        <v>39211</v>
      </c>
      <c r="B6723" s="49" t="s">
        <v>4695</v>
      </c>
      <c r="C6723" s="11">
        <v>2.8594520547945146E-2</v>
      </c>
      <c r="D6723" s="11">
        <v>5.7189041095890292E-2</v>
      </c>
      <c r="E6723" s="11">
        <v>8.5783561643835451E-2</v>
      </c>
      <c r="F6723" s="11">
        <v>0.11437808219178058</v>
      </c>
      <c r="G6723" s="11">
        <v>0.14297260273972573</v>
      </c>
      <c r="H6723" s="11">
        <v>0.17156712328767149</v>
      </c>
      <c r="I6723" s="11">
        <v>0.20016164383561652</v>
      </c>
      <c r="J6723" s="11">
        <v>0.2287561643835615</v>
      </c>
      <c r="K6723" s="11">
        <v>0.25735068493150648</v>
      </c>
      <c r="L6723" s="11">
        <v>0.28649999999999998</v>
      </c>
    </row>
    <row r="6724" spans="1:12" ht="12.75">
      <c r="A6724" s="1">
        <f t="shared" si="173"/>
        <v>39212</v>
      </c>
      <c r="B6724" s="49" t="s">
        <v>4696</v>
      </c>
      <c r="C6724" s="11">
        <v>2.1381369863013748E-2</v>
      </c>
      <c r="D6724" s="11">
        <v>4.2762739726027496E-2</v>
      </c>
      <c r="E6724" s="11">
        <v>6.4144109589041251E-2</v>
      </c>
      <c r="F6724" s="11">
        <v>8.5525479452054992E-2</v>
      </c>
      <c r="G6724" s="11">
        <v>0.10690684931506875</v>
      </c>
      <c r="H6724" s="11">
        <v>0.1282882191780825</v>
      </c>
      <c r="I6724" s="11">
        <v>0.14966958904109626</v>
      </c>
      <c r="J6724" s="11">
        <v>0.17105095890410998</v>
      </c>
      <c r="K6724" s="11">
        <v>0.19243232876712452</v>
      </c>
      <c r="L6724" s="11">
        <v>0.21449999999999997</v>
      </c>
    </row>
    <row r="6725" spans="1:12" ht="12.75">
      <c r="A6725" s="1">
        <f t="shared" si="173"/>
        <v>39213</v>
      </c>
      <c r="B6725" s="49" t="s">
        <v>2889</v>
      </c>
      <c r="C6725" s="11">
        <v>1.478547945205479E-2</v>
      </c>
      <c r="D6725" s="11">
        <v>2.9570958904109552E-2</v>
      </c>
      <c r="E6725" s="11">
        <v>4.4356438356164402E-2</v>
      </c>
      <c r="F6725" s="11">
        <v>5.9141917808219105E-2</v>
      </c>
      <c r="G6725" s="11">
        <v>7.3927397260273947E-2</v>
      </c>
      <c r="H6725" s="11">
        <v>8.8712876712328803E-2</v>
      </c>
      <c r="I6725" s="11">
        <v>0.10349835616438351</v>
      </c>
      <c r="J6725" s="11">
        <v>0.11828383561643835</v>
      </c>
      <c r="K6725" s="11">
        <v>0.13306931506849307</v>
      </c>
      <c r="L6725" s="11">
        <v>0.14850000000000002</v>
      </c>
    </row>
    <row r="6726" spans="1:12" ht="12.75">
      <c r="A6726" s="1">
        <f t="shared" si="173"/>
        <v>39214</v>
      </c>
      <c r="B6726" s="49" t="s">
        <v>4561</v>
      </c>
      <c r="C6726" s="11">
        <v>0.11678712328767119</v>
      </c>
      <c r="D6726" s="11">
        <v>0.23357424657534301</v>
      </c>
      <c r="E6726" s="11">
        <v>0.35036136986301303</v>
      </c>
      <c r="F6726" s="11">
        <v>0.46714849315068452</v>
      </c>
      <c r="G6726" s="11">
        <v>0.58393561643835601</v>
      </c>
      <c r="H6726" s="11">
        <v>0.7007227397260275</v>
      </c>
      <c r="I6726" s="11">
        <v>0.81750986301369899</v>
      </c>
      <c r="J6726" s="11">
        <v>0.93429698630136904</v>
      </c>
      <c r="K6726" s="11">
        <v>1.0510841095890406</v>
      </c>
      <c r="L6726" s="11">
        <v>1.1685000000000001</v>
      </c>
    </row>
    <row r="6727" spans="1:12" ht="12.75">
      <c r="A6727" s="1">
        <f t="shared" si="173"/>
        <v>39215</v>
      </c>
      <c r="B6727" s="49" t="s">
        <v>4562</v>
      </c>
      <c r="C6727" s="11">
        <v>5.4632876712328799E-3</v>
      </c>
      <c r="D6727" s="11">
        <v>1.092657534246576E-2</v>
      </c>
      <c r="E6727" s="11">
        <v>1.6389863013698699E-2</v>
      </c>
      <c r="F6727" s="11">
        <v>2.1853150684931551E-2</v>
      </c>
      <c r="G6727" s="11">
        <v>2.7316438356164398E-2</v>
      </c>
      <c r="H6727" s="11">
        <v>3.2779726027397246E-2</v>
      </c>
      <c r="I6727" s="11">
        <v>3.8243013698630098E-2</v>
      </c>
      <c r="J6727" s="11">
        <v>4.3706301369863101E-2</v>
      </c>
      <c r="K6727" s="11">
        <v>4.9169589041095953E-2</v>
      </c>
      <c r="L6727" s="11">
        <v>5.3999999999999992E-2</v>
      </c>
    </row>
    <row r="6728" spans="1:12" ht="12.75">
      <c r="A6728" s="1">
        <f t="shared" si="173"/>
        <v>39216</v>
      </c>
      <c r="B6728" s="49" t="s">
        <v>4563</v>
      </c>
      <c r="C6728" s="11">
        <v>3.5112328767123301E-2</v>
      </c>
      <c r="D6728" s="11">
        <v>7.0224657534246601E-2</v>
      </c>
      <c r="E6728" s="11">
        <v>0.10533698630136989</v>
      </c>
      <c r="F6728" s="11">
        <v>0.1404493150684932</v>
      </c>
      <c r="G6728" s="11">
        <v>0.17556164383561651</v>
      </c>
      <c r="H6728" s="11">
        <v>0.21067397260273951</v>
      </c>
      <c r="I6728" s="11">
        <v>0.24578630136986251</v>
      </c>
      <c r="J6728" s="11">
        <v>0.28089863013698702</v>
      </c>
      <c r="K6728" s="11">
        <v>0.31601095890411002</v>
      </c>
      <c r="L6728" s="11">
        <v>0.35100000000000003</v>
      </c>
    </row>
    <row r="6729" spans="1:12" ht="12.75">
      <c r="A6729" s="1">
        <f t="shared" si="173"/>
        <v>39217</v>
      </c>
      <c r="B6729" s="49" t="s">
        <v>4564</v>
      </c>
      <c r="C6729" s="11">
        <v>6.7261643835616492E-3</v>
      </c>
      <c r="D6729" s="11">
        <v>1.3452328767123298E-2</v>
      </c>
      <c r="E6729" s="11">
        <v>2.0178493150684949E-2</v>
      </c>
      <c r="F6729" s="11">
        <v>2.6904657534246597E-2</v>
      </c>
      <c r="G6729" s="11">
        <v>3.3630821917808251E-2</v>
      </c>
      <c r="H6729" s="11">
        <v>4.0356986301369899E-2</v>
      </c>
      <c r="I6729" s="11">
        <v>4.7083150684931546E-2</v>
      </c>
      <c r="J6729" s="11">
        <v>5.3809315068493194E-2</v>
      </c>
      <c r="K6729" s="11">
        <v>6.0535479452054848E-2</v>
      </c>
      <c r="L6729" s="11">
        <v>6.7500000000000004E-2</v>
      </c>
    </row>
    <row r="6730" spans="1:12" ht="12.75">
      <c r="A6730" s="1">
        <f t="shared" si="173"/>
        <v>39218</v>
      </c>
      <c r="B6730" s="49" t="s">
        <v>4565</v>
      </c>
      <c r="C6730" s="11">
        <v>3.2687671232876706E-2</v>
      </c>
      <c r="D6730" s="11">
        <v>6.5375342465753411E-2</v>
      </c>
      <c r="E6730" s="11">
        <v>9.8063013698630103E-2</v>
      </c>
      <c r="F6730" s="11">
        <v>0.13075068493150682</v>
      </c>
      <c r="G6730" s="11">
        <v>0.16343835616438351</v>
      </c>
      <c r="H6730" s="11">
        <v>0.19612602739726048</v>
      </c>
      <c r="I6730" s="11">
        <v>0.22881369863013751</v>
      </c>
      <c r="J6730" s="11">
        <v>0.26150136986301298</v>
      </c>
      <c r="K6730" s="11">
        <v>0.29418904109589</v>
      </c>
      <c r="L6730" s="11">
        <v>0.32700000000000001</v>
      </c>
    </row>
    <row r="6731" spans="1:12" ht="12.75">
      <c r="A6731" s="1">
        <f t="shared" si="173"/>
        <v>39219</v>
      </c>
      <c r="B6731" s="49" t="s">
        <v>4566</v>
      </c>
      <c r="C6731" s="11">
        <v>3.5001369863013748E-2</v>
      </c>
      <c r="D6731" s="11">
        <v>7.0002739726027496E-2</v>
      </c>
      <c r="E6731" s="11">
        <v>0.10500410958904124</v>
      </c>
      <c r="F6731" s="11">
        <v>0.14000547945205499</v>
      </c>
      <c r="G6731" s="11">
        <v>0.17500684931506949</v>
      </c>
      <c r="H6731" s="11">
        <v>0.21000821917808249</v>
      </c>
      <c r="I6731" s="11">
        <v>0.24500958904109699</v>
      </c>
      <c r="J6731" s="11">
        <v>0.28001095890410999</v>
      </c>
      <c r="K6731" s="11">
        <v>0.31501232876712448</v>
      </c>
      <c r="L6731" s="11">
        <v>0.34950000000000003</v>
      </c>
    </row>
    <row r="6732" spans="1:12" ht="12.75">
      <c r="A6732" s="1">
        <f t="shared" si="173"/>
        <v>39220</v>
      </c>
      <c r="B6732" s="49" t="s">
        <v>4567</v>
      </c>
      <c r="C6732" s="11">
        <v>1.1543835616438351E-2</v>
      </c>
      <c r="D6732" s="11">
        <v>2.3087671232876701E-2</v>
      </c>
      <c r="E6732" s="11">
        <v>3.4631506849315055E-2</v>
      </c>
      <c r="F6732" s="11">
        <v>4.6175342465753402E-2</v>
      </c>
      <c r="G6732" s="11">
        <v>5.7719178082191749E-2</v>
      </c>
      <c r="H6732" s="11">
        <v>6.926301369863011E-2</v>
      </c>
      <c r="I6732" s="11">
        <v>8.0806849315068444E-2</v>
      </c>
      <c r="J6732" s="11">
        <v>9.2350684931506805E-2</v>
      </c>
      <c r="K6732" s="11">
        <v>0.10389452054794515</v>
      </c>
      <c r="L6732" s="11">
        <v>0.11549999999999999</v>
      </c>
    </row>
    <row r="6733" spans="1:12" ht="12.75">
      <c r="A6733" s="1">
        <f t="shared" si="173"/>
        <v>39221</v>
      </c>
      <c r="B6733" s="49" t="s">
        <v>4568</v>
      </c>
      <c r="C6733" s="11">
        <v>6.8387671232876699E-3</v>
      </c>
      <c r="D6733" s="11">
        <v>1.367753424657534E-2</v>
      </c>
      <c r="E6733" s="11">
        <v>2.051630136986295E-2</v>
      </c>
      <c r="F6733" s="11">
        <v>2.7355068493150649E-2</v>
      </c>
      <c r="G6733" s="11">
        <v>3.4193835616438351E-2</v>
      </c>
      <c r="H6733" s="11">
        <v>4.1032602739726053E-2</v>
      </c>
      <c r="I6733" s="11">
        <v>4.7871369863013755E-2</v>
      </c>
      <c r="J6733" s="11">
        <v>5.4710136986301297E-2</v>
      </c>
      <c r="K6733" s="11">
        <v>6.1548904109588992E-2</v>
      </c>
      <c r="L6733" s="11">
        <v>6.9000000000000006E-2</v>
      </c>
    </row>
    <row r="6734" spans="1:12" ht="12.75">
      <c r="A6734" s="1">
        <f t="shared" si="173"/>
        <v>39222</v>
      </c>
      <c r="B6734" s="49" t="s">
        <v>4569</v>
      </c>
      <c r="C6734" s="11">
        <v>7.8131506849315052E-2</v>
      </c>
      <c r="D6734" s="11">
        <v>0.15626301369862949</v>
      </c>
      <c r="E6734" s="11">
        <v>0.23439452054794499</v>
      </c>
      <c r="F6734" s="11">
        <v>0.31252602739726049</v>
      </c>
      <c r="G6734" s="11">
        <v>0.39065753424657601</v>
      </c>
      <c r="H6734" s="11">
        <v>0.46878904109588998</v>
      </c>
      <c r="I6734" s="11">
        <v>0.5469205479452055</v>
      </c>
      <c r="J6734" s="11">
        <v>0.62505205479452097</v>
      </c>
      <c r="K6734" s="11">
        <v>0.703183561643835</v>
      </c>
      <c r="L6734" s="11">
        <v>0.78150000000000008</v>
      </c>
    </row>
    <row r="6735" spans="1:12" ht="12.75">
      <c r="A6735" s="1">
        <f t="shared" si="173"/>
        <v>39223</v>
      </c>
      <c r="B6735" s="49" t="s">
        <v>4570</v>
      </c>
      <c r="C6735" s="11">
        <v>6.0579041095890448E-2</v>
      </c>
      <c r="D6735" s="11">
        <v>0.1211580821917809</v>
      </c>
      <c r="E6735" s="11">
        <v>0.1817371232876715</v>
      </c>
      <c r="F6735" s="11">
        <v>0.24231616438356152</v>
      </c>
      <c r="G6735" s="11">
        <v>0.30289520547945298</v>
      </c>
      <c r="H6735" s="11">
        <v>0.363474246575343</v>
      </c>
      <c r="I6735" s="11">
        <v>0.42405328767123301</v>
      </c>
      <c r="J6735" s="11">
        <v>0.48463232876712303</v>
      </c>
      <c r="K6735" s="11">
        <v>0.54521136986301455</v>
      </c>
      <c r="L6735" s="11">
        <v>0.60600000000000009</v>
      </c>
    </row>
    <row r="6736" spans="1:12" ht="12.75">
      <c r="A6736" s="1">
        <f t="shared" si="173"/>
        <v>39224</v>
      </c>
      <c r="B6736" s="49" t="s">
        <v>4571</v>
      </c>
      <c r="C6736" s="11">
        <v>1.7741095890411E-2</v>
      </c>
      <c r="D6736" s="11">
        <v>3.5482191780822001E-2</v>
      </c>
      <c r="E6736" s="11">
        <v>5.3223287671233001E-2</v>
      </c>
      <c r="F6736" s="11">
        <v>7.0964383561644001E-2</v>
      </c>
      <c r="G6736" s="11">
        <v>8.8705479452055008E-2</v>
      </c>
      <c r="H6736" s="11">
        <v>0.106446575342466</v>
      </c>
      <c r="I6736" s="11">
        <v>0.12418767123287699</v>
      </c>
      <c r="J6736" s="11">
        <v>0.141928767123288</v>
      </c>
      <c r="K6736" s="11">
        <v>0.15966986301369901</v>
      </c>
      <c r="L6736" s="11">
        <v>0.17699999999999999</v>
      </c>
    </row>
    <row r="6737" spans="1:12" ht="12.75">
      <c r="A6737" s="1">
        <f t="shared" si="173"/>
        <v>39225</v>
      </c>
      <c r="B6737" s="49" t="s">
        <v>4572</v>
      </c>
      <c r="C6737" s="11">
        <v>2.0642628493150652E-2</v>
      </c>
      <c r="D6737" s="11">
        <v>4.1285256986301304E-2</v>
      </c>
      <c r="E6737" s="11">
        <v>6.1927885479451945E-2</v>
      </c>
      <c r="F6737" s="11">
        <v>8.2570513972602608E-2</v>
      </c>
      <c r="G6737" s="11">
        <v>0.10321314246575325</v>
      </c>
      <c r="H6737" s="11">
        <v>0.12385577095890389</v>
      </c>
      <c r="I6737" s="11">
        <v>0.14449839945205456</v>
      </c>
      <c r="J6737" s="11">
        <v>0.16514102794520549</v>
      </c>
      <c r="K6737" s="11">
        <v>0.18578365643835601</v>
      </c>
      <c r="L6737" s="11">
        <v>0.20700000000000002</v>
      </c>
    </row>
    <row r="6738" spans="1:12" ht="25.5">
      <c r="A6738" s="1">
        <f t="shared" si="173"/>
        <v>39226</v>
      </c>
      <c r="B6738" s="49" t="s">
        <v>4573</v>
      </c>
      <c r="C6738" s="11">
        <v>5.6490410958904055E-3</v>
      </c>
      <c r="D6738" s="11">
        <v>1.1298082191780811E-2</v>
      </c>
      <c r="E6738" s="11">
        <v>1.6947123287671201E-2</v>
      </c>
      <c r="F6738" s="11">
        <v>2.259616438356165E-2</v>
      </c>
      <c r="G6738" s="11">
        <v>2.8245205479452098E-2</v>
      </c>
      <c r="H6738" s="11">
        <v>3.3894246575342402E-2</v>
      </c>
      <c r="I6738" s="11">
        <v>3.954328767123285E-2</v>
      </c>
      <c r="J6738" s="11">
        <v>4.5192328767123299E-2</v>
      </c>
      <c r="K6738" s="11">
        <v>5.0841369863013602E-2</v>
      </c>
      <c r="L6738" s="11">
        <v>5.6999999999999995E-2</v>
      </c>
    </row>
    <row r="6739" spans="1:12" ht="12.75">
      <c r="A6739" s="1">
        <f t="shared" si="173"/>
        <v>39227</v>
      </c>
      <c r="B6739" s="49" t="s">
        <v>4574</v>
      </c>
      <c r="C6739" s="11">
        <v>1.1685616438356165E-2</v>
      </c>
      <c r="D6739" s="11">
        <v>2.3371232876712299E-2</v>
      </c>
      <c r="E6739" s="11">
        <v>3.5056849315068445E-2</v>
      </c>
      <c r="F6739" s="11">
        <v>4.6742465753424597E-2</v>
      </c>
      <c r="G6739" s="11">
        <v>5.842808219178075E-2</v>
      </c>
      <c r="H6739" s="11">
        <v>7.0113698630137056E-2</v>
      </c>
      <c r="I6739" s="11">
        <v>8.1799315068493195E-2</v>
      </c>
      <c r="J6739" s="11">
        <v>9.3484931506849347E-2</v>
      </c>
      <c r="K6739" s="11">
        <v>0.1051705479452055</v>
      </c>
      <c r="L6739" s="11">
        <v>0.11699999999999999</v>
      </c>
    </row>
    <row r="6740" spans="1:12" ht="12.75">
      <c r="A6740" s="1">
        <f t="shared" si="173"/>
        <v>39228</v>
      </c>
      <c r="B6740" s="49" t="s">
        <v>4575</v>
      </c>
      <c r="C6740" s="11">
        <v>7.3684528767123305E-3</v>
      </c>
      <c r="D6740" s="11">
        <v>1.4736905753424661E-2</v>
      </c>
      <c r="E6740" s="11">
        <v>2.2105358630137049E-2</v>
      </c>
      <c r="F6740" s="11">
        <v>2.947381150684935E-2</v>
      </c>
      <c r="G6740" s="11">
        <v>3.6842264383561647E-2</v>
      </c>
      <c r="H6740" s="11">
        <v>4.4210717260273952E-2</v>
      </c>
      <c r="I6740" s="11">
        <v>5.1579170136986249E-2</v>
      </c>
      <c r="J6740" s="11">
        <v>5.89476230136987E-2</v>
      </c>
      <c r="K6740" s="11">
        <v>6.6316075890410997E-2</v>
      </c>
      <c r="L6740" s="11">
        <v>7.350000000000001E-2</v>
      </c>
    </row>
    <row r="6741" spans="1:12" ht="12.75">
      <c r="A6741" s="1">
        <f t="shared" si="173"/>
        <v>39229</v>
      </c>
      <c r="B6741" s="49" t="s">
        <v>4576</v>
      </c>
      <c r="C6741" s="11">
        <v>6.9606164383561653E-2</v>
      </c>
      <c r="D6741" s="11">
        <v>0.13921232876712331</v>
      </c>
      <c r="E6741" s="11">
        <v>0.20881849315068451</v>
      </c>
      <c r="F6741" s="11">
        <v>0.278424657534246</v>
      </c>
      <c r="G6741" s="11">
        <v>0.34803082191780899</v>
      </c>
      <c r="H6741" s="11">
        <v>0.41763698630137047</v>
      </c>
      <c r="I6741" s="11">
        <v>0.48724315068493201</v>
      </c>
      <c r="J6741" s="11">
        <v>0.55684931506849356</v>
      </c>
      <c r="K6741" s="11">
        <v>0.62645547945205493</v>
      </c>
      <c r="L6741" s="11">
        <v>0.69600000000000006</v>
      </c>
    </row>
    <row r="6742" spans="1:12" ht="12.75">
      <c r="A6742" s="1">
        <f t="shared" si="173"/>
        <v>39230</v>
      </c>
      <c r="B6742" s="49" t="s">
        <v>4577</v>
      </c>
      <c r="C6742" s="11">
        <v>1.7875890410958901E-2</v>
      </c>
      <c r="D6742" s="11">
        <v>3.5751780821917802E-2</v>
      </c>
      <c r="E6742" s="11">
        <v>5.3627671232876706E-2</v>
      </c>
      <c r="F6742" s="11">
        <v>7.1503561643835603E-2</v>
      </c>
      <c r="G6742" s="11">
        <v>8.93794520547945E-2</v>
      </c>
      <c r="H6742" s="11">
        <v>0.10725534246575341</v>
      </c>
      <c r="I6742" s="11">
        <v>0.12513123287671229</v>
      </c>
      <c r="J6742" s="11">
        <v>0.14300712328767121</v>
      </c>
      <c r="K6742" s="11">
        <v>0.16088301369862951</v>
      </c>
      <c r="L6742" s="11">
        <v>0.17849999999999999</v>
      </c>
    </row>
    <row r="6743" spans="1:12" ht="12.75">
      <c r="A6743" s="1">
        <f t="shared" si="173"/>
        <v>39231</v>
      </c>
      <c r="B6743" s="49" t="s">
        <v>4578</v>
      </c>
      <c r="C6743" s="11">
        <v>2.9292739726027348E-2</v>
      </c>
      <c r="D6743" s="11">
        <v>5.8585479452054695E-2</v>
      </c>
      <c r="E6743" s="11">
        <v>8.7878219178082057E-2</v>
      </c>
      <c r="F6743" s="11">
        <v>0.11717095890410939</v>
      </c>
      <c r="G6743" s="11">
        <v>0.14646369863013675</v>
      </c>
      <c r="H6743" s="11">
        <v>0.1757564383561635</v>
      </c>
      <c r="I6743" s="11">
        <v>0.205049178082191</v>
      </c>
      <c r="J6743" s="11">
        <v>0.2343419178082185</v>
      </c>
      <c r="K6743" s="11">
        <v>0.26363465753424598</v>
      </c>
      <c r="L6743" s="11">
        <v>0.29249999999999998</v>
      </c>
    </row>
    <row r="6744" spans="1:12" ht="12.75">
      <c r="A6744" s="1">
        <f t="shared" si="173"/>
        <v>39232</v>
      </c>
      <c r="B6744" s="49" t="s">
        <v>4579</v>
      </c>
      <c r="C6744" s="11">
        <v>7.9804109589041092E-3</v>
      </c>
      <c r="D6744" s="11">
        <v>1.596082191780825E-2</v>
      </c>
      <c r="E6744" s="11">
        <v>2.39412328767123E-2</v>
      </c>
      <c r="F6744" s="11">
        <v>3.1921643835616499E-2</v>
      </c>
      <c r="G6744" s="11">
        <v>3.9902054794520546E-2</v>
      </c>
      <c r="H6744" s="11">
        <v>4.78824657534246E-2</v>
      </c>
      <c r="I6744" s="11">
        <v>5.5862876712328799E-2</v>
      </c>
      <c r="J6744" s="11">
        <v>6.3843287671232846E-2</v>
      </c>
      <c r="K6744" s="11">
        <v>7.1823698630137045E-2</v>
      </c>
      <c r="L6744" s="11">
        <v>7.9500000000000001E-2</v>
      </c>
    </row>
    <row r="6745" spans="1:12" ht="12.75">
      <c r="A6745" s="1">
        <f t="shared" si="173"/>
        <v>39233</v>
      </c>
      <c r="B6745" s="49" t="s">
        <v>4580</v>
      </c>
      <c r="C6745" s="11">
        <v>5.9938356164383495E-3</v>
      </c>
      <c r="D6745" s="11">
        <v>1.1987671232876699E-2</v>
      </c>
      <c r="E6745" s="11">
        <v>1.798150684931505E-2</v>
      </c>
      <c r="F6745" s="11">
        <v>2.3975342465753398E-2</v>
      </c>
      <c r="G6745" s="11">
        <v>2.9969178082191752E-2</v>
      </c>
      <c r="H6745" s="11">
        <v>3.59630136986301E-2</v>
      </c>
      <c r="I6745" s="11">
        <v>4.1956849315068448E-2</v>
      </c>
      <c r="J6745" s="11">
        <v>4.7950684931506796E-2</v>
      </c>
      <c r="K6745" s="11">
        <v>5.394452054794515E-2</v>
      </c>
      <c r="L6745" s="11">
        <v>0.06</v>
      </c>
    </row>
    <row r="6746" spans="1:12" ht="12.75">
      <c r="A6746" s="1">
        <f t="shared" si="173"/>
        <v>39234</v>
      </c>
      <c r="B6746" s="49" t="s">
        <v>4581</v>
      </c>
      <c r="C6746" s="11">
        <v>1.0891273150684935E-2</v>
      </c>
      <c r="D6746" s="11">
        <v>2.1782546301369901E-2</v>
      </c>
      <c r="E6746" s="11">
        <v>3.2673819452054852E-2</v>
      </c>
      <c r="F6746" s="11">
        <v>4.3565092602739802E-2</v>
      </c>
      <c r="G6746" s="11">
        <v>5.4456365753424746E-2</v>
      </c>
      <c r="H6746" s="11">
        <v>6.5347638904109551E-2</v>
      </c>
      <c r="I6746" s="11">
        <v>7.6238912054794494E-2</v>
      </c>
      <c r="J6746" s="11">
        <v>8.7130185205479438E-2</v>
      </c>
      <c r="K6746" s="11">
        <v>9.8021458356164409E-2</v>
      </c>
      <c r="L6746" s="11">
        <v>0.10949999999999999</v>
      </c>
    </row>
    <row r="6747" spans="1:12" ht="12.75">
      <c r="A6747" s="1">
        <f t="shared" si="173"/>
        <v>39235</v>
      </c>
      <c r="B6747" s="49" t="s">
        <v>4582</v>
      </c>
      <c r="C6747" s="11">
        <v>2.59376712328767E-2</v>
      </c>
      <c r="D6747" s="11">
        <v>5.1875342465753399E-2</v>
      </c>
      <c r="E6747" s="11">
        <v>7.7813013698630099E-2</v>
      </c>
      <c r="F6747" s="11">
        <v>0.1037506849315068</v>
      </c>
      <c r="G6747" s="11">
        <v>0.12968835616438348</v>
      </c>
      <c r="H6747" s="11">
        <v>0.1556260273972605</v>
      </c>
      <c r="I6747" s="11">
        <v>0.18156369863013749</v>
      </c>
      <c r="J6747" s="11">
        <v>0.20750136986301299</v>
      </c>
      <c r="K6747" s="11">
        <v>0.23343904109589</v>
      </c>
      <c r="L6747" s="11">
        <v>0.25949999999999995</v>
      </c>
    </row>
    <row r="6748" spans="1:12" ht="25.5">
      <c r="A6748" s="1">
        <f t="shared" si="173"/>
        <v>39236</v>
      </c>
      <c r="B6748" s="49" t="s">
        <v>4583</v>
      </c>
      <c r="C6748" s="11">
        <v>7.8932876712328806E-3</v>
      </c>
      <c r="D6748" s="11">
        <v>1.5786575342465699E-2</v>
      </c>
      <c r="E6748" s="11">
        <v>2.3679863013698697E-2</v>
      </c>
      <c r="F6748" s="11">
        <v>3.157315068493155E-2</v>
      </c>
      <c r="G6748" s="11">
        <v>3.9466438356164396E-2</v>
      </c>
      <c r="H6748" s="11">
        <v>4.7359726027397256E-2</v>
      </c>
      <c r="I6748" s="11">
        <v>5.5253013698630102E-2</v>
      </c>
      <c r="J6748" s="11">
        <v>6.31463013698631E-2</v>
      </c>
      <c r="K6748" s="11">
        <v>7.1039589041095946E-2</v>
      </c>
      <c r="L6748" s="11">
        <v>7.9500000000000001E-2</v>
      </c>
    </row>
    <row r="6749" spans="1:12" ht="25.5">
      <c r="A6749" s="1">
        <f t="shared" si="173"/>
        <v>39237</v>
      </c>
      <c r="B6749" s="49" t="s">
        <v>4584</v>
      </c>
      <c r="C6749" s="11">
        <v>5.6034246575342398E-3</v>
      </c>
      <c r="D6749" s="11">
        <v>1.120684931506848E-2</v>
      </c>
      <c r="E6749" s="11">
        <v>1.6810273972602749E-2</v>
      </c>
      <c r="F6749" s="11">
        <v>2.24136986301369E-2</v>
      </c>
      <c r="G6749" s="11">
        <v>2.8017123287671204E-2</v>
      </c>
      <c r="H6749" s="11">
        <v>3.3620547945205498E-2</v>
      </c>
      <c r="I6749" s="11">
        <v>3.9223972602739646E-2</v>
      </c>
      <c r="J6749" s="11">
        <v>4.4827397260273946E-2</v>
      </c>
      <c r="K6749" s="11">
        <v>5.0430821917808101E-2</v>
      </c>
      <c r="L6749" s="11">
        <v>5.5499999999999994E-2</v>
      </c>
    </row>
    <row r="6750" spans="1:12" ht="12.75">
      <c r="A6750" s="1">
        <f t="shared" si="173"/>
        <v>39238</v>
      </c>
      <c r="B6750" s="49" t="s">
        <v>4585</v>
      </c>
      <c r="C6750" s="11">
        <v>5.5142465753424599E-3</v>
      </c>
      <c r="D6750" s="11">
        <v>1.102849315068492E-2</v>
      </c>
      <c r="E6750" s="11">
        <v>1.654273972602735E-2</v>
      </c>
      <c r="F6750" s="11">
        <v>2.2056986301369898E-2</v>
      </c>
      <c r="G6750" s="11">
        <v>2.7571232876712301E-2</v>
      </c>
      <c r="H6750" s="11">
        <v>3.30854794520547E-2</v>
      </c>
      <c r="I6750" s="11">
        <v>3.8599726027397252E-2</v>
      </c>
      <c r="J6750" s="11">
        <v>4.4113972602739651E-2</v>
      </c>
      <c r="K6750" s="11">
        <v>4.9628219178082196E-2</v>
      </c>
      <c r="L6750" s="11">
        <v>5.5499999999999994E-2</v>
      </c>
    </row>
    <row r="6751" spans="1:12" ht="12.75">
      <c r="A6751" s="1">
        <f t="shared" si="173"/>
        <v>39239</v>
      </c>
      <c r="B6751" s="49" t="s">
        <v>4586</v>
      </c>
      <c r="C6751" s="11">
        <v>6.0489041095890452E-3</v>
      </c>
      <c r="D6751" s="11">
        <v>1.209780821917809E-2</v>
      </c>
      <c r="E6751" s="11">
        <v>1.8146712328767151E-2</v>
      </c>
      <c r="F6751" s="11">
        <v>2.419561643835615E-2</v>
      </c>
      <c r="G6751" s="11">
        <v>3.0244520547945297E-2</v>
      </c>
      <c r="H6751" s="11">
        <v>3.6293424657534303E-2</v>
      </c>
      <c r="I6751" s="11">
        <v>4.2342328767123301E-2</v>
      </c>
      <c r="J6751" s="11">
        <v>4.8391232876712299E-2</v>
      </c>
      <c r="K6751" s="11">
        <v>5.4440136986301457E-2</v>
      </c>
      <c r="L6751" s="11">
        <v>0.06</v>
      </c>
    </row>
    <row r="6752" spans="1:12" ht="12.75">
      <c r="A6752" s="1">
        <f t="shared" si="173"/>
        <v>39240</v>
      </c>
      <c r="B6752" s="49" t="s">
        <v>4587</v>
      </c>
      <c r="C6752" s="11">
        <v>5.8338838356164404E-3</v>
      </c>
      <c r="D6752" s="11">
        <v>1.1667767671232881E-2</v>
      </c>
      <c r="E6752" s="11">
        <v>1.7501651506849351E-2</v>
      </c>
      <c r="F6752" s="11">
        <v>2.3335535342465699E-2</v>
      </c>
      <c r="G6752" s="11">
        <v>2.91694191780822E-2</v>
      </c>
      <c r="H6752" s="11">
        <v>3.5003303013698701E-2</v>
      </c>
      <c r="I6752" s="11">
        <v>4.0837186849315046E-2</v>
      </c>
      <c r="J6752" s="11">
        <v>4.6671070684931551E-2</v>
      </c>
      <c r="K6752" s="11">
        <v>5.2504954520547896E-2</v>
      </c>
      <c r="L6752" s="11">
        <v>5.8499999999999996E-2</v>
      </c>
    </row>
    <row r="6753" spans="1:12" ht="12.75">
      <c r="A6753" s="1">
        <f t="shared" si="173"/>
        <v>39241</v>
      </c>
      <c r="B6753" s="49" t="s">
        <v>4588</v>
      </c>
      <c r="C6753" s="11">
        <v>4.2969863013698701E-3</v>
      </c>
      <c r="D6753" s="11">
        <v>8.5939726027397401E-3</v>
      </c>
      <c r="E6753" s="11">
        <v>1.2890958904109611E-2</v>
      </c>
      <c r="F6753" s="11">
        <v>1.7187945205479449E-2</v>
      </c>
      <c r="G6753" s="11">
        <v>2.1484931506849349E-2</v>
      </c>
      <c r="H6753" s="11">
        <v>2.578191780821925E-2</v>
      </c>
      <c r="I6753" s="11">
        <v>3.0078904109589147E-2</v>
      </c>
      <c r="J6753" s="11">
        <v>3.4375890410958898E-2</v>
      </c>
      <c r="K6753" s="11">
        <v>3.8672876712328802E-2</v>
      </c>
      <c r="L6753" s="11">
        <v>4.3500000000000004E-2</v>
      </c>
    </row>
    <row r="6754" spans="1:12" ht="12.75">
      <c r="A6754" s="1">
        <f t="shared" si="173"/>
        <v>39242</v>
      </c>
      <c r="B6754" s="49" t="s">
        <v>4589</v>
      </c>
      <c r="C6754" s="11">
        <v>5.750547945205485E-2</v>
      </c>
      <c r="D6754" s="11">
        <v>0.1150109589041097</v>
      </c>
      <c r="E6754" s="11">
        <v>0.17251643835616501</v>
      </c>
      <c r="F6754" s="11">
        <v>0.23002191780822001</v>
      </c>
      <c r="G6754" s="11">
        <v>0.28752739726027354</v>
      </c>
      <c r="H6754" s="11">
        <v>0.34503287671232852</v>
      </c>
      <c r="I6754" s="11">
        <v>0.40253835616438349</v>
      </c>
      <c r="J6754" s="11">
        <v>0.46004383561643852</v>
      </c>
      <c r="K6754" s="11">
        <v>0.51754931506849355</v>
      </c>
      <c r="L6754" s="11">
        <v>0.57450000000000001</v>
      </c>
    </row>
    <row r="6755" spans="1:12" ht="12.75">
      <c r="A6755" s="1">
        <f t="shared" si="173"/>
        <v>39243</v>
      </c>
      <c r="B6755" s="49" t="s">
        <v>4590</v>
      </c>
      <c r="C6755" s="11">
        <v>1.5845753424657598E-2</v>
      </c>
      <c r="D6755" s="11">
        <v>3.1691506849315196E-2</v>
      </c>
      <c r="E6755" s="11">
        <v>4.7537260273972801E-2</v>
      </c>
      <c r="F6755" s="11">
        <v>6.3383013698630392E-2</v>
      </c>
      <c r="G6755" s="11">
        <v>7.9228767123287996E-2</v>
      </c>
      <c r="H6755" s="11">
        <v>9.5074520547945601E-2</v>
      </c>
      <c r="I6755" s="11">
        <v>0.11092027397260321</v>
      </c>
      <c r="J6755" s="11">
        <v>0.12676602739726078</v>
      </c>
      <c r="K6755" s="11">
        <v>0.14261178082191839</v>
      </c>
      <c r="L6755" s="11">
        <v>0.159</v>
      </c>
    </row>
    <row r="6756" spans="1:12" ht="12.75">
      <c r="A6756" s="1">
        <f t="shared" si="173"/>
        <v>39244</v>
      </c>
      <c r="B6756" s="49" t="s">
        <v>4591</v>
      </c>
      <c r="C6756" s="11">
        <v>1.308657534246576E-2</v>
      </c>
      <c r="D6756" s="11">
        <v>2.6173150684931548E-2</v>
      </c>
      <c r="E6756" s="11">
        <v>3.9259726027397246E-2</v>
      </c>
      <c r="F6756" s="11">
        <v>5.2346301369863096E-2</v>
      </c>
      <c r="G6756" s="11">
        <v>6.5432876712328808E-2</v>
      </c>
      <c r="H6756" s="11">
        <v>7.8519452054794492E-2</v>
      </c>
      <c r="I6756" s="11">
        <v>9.1606027397260342E-2</v>
      </c>
      <c r="J6756" s="11">
        <v>0.10469260273972605</v>
      </c>
      <c r="K6756" s="11">
        <v>0.1177791780821919</v>
      </c>
      <c r="L6756" s="11">
        <v>0.1305</v>
      </c>
    </row>
    <row r="6757" spans="1:12" ht="12.75">
      <c r="A6757" s="1">
        <f t="shared" si="173"/>
        <v>39245</v>
      </c>
      <c r="B6757" s="49" t="s">
        <v>4592</v>
      </c>
      <c r="C6757" s="11">
        <v>9.7947297534246608E-2</v>
      </c>
      <c r="D6757" s="11">
        <v>0.19589459506849349</v>
      </c>
      <c r="E6757" s="11">
        <v>0.29384189260273952</v>
      </c>
      <c r="F6757" s="11">
        <v>0.39178919013698699</v>
      </c>
      <c r="G6757" s="11">
        <v>0.48973648767123301</v>
      </c>
      <c r="H6757" s="11">
        <v>0.58768378520547904</v>
      </c>
      <c r="I6757" s="11">
        <v>0.68563108273972651</v>
      </c>
      <c r="J6757" s="11">
        <v>0.78357838027397253</v>
      </c>
      <c r="K6757" s="11">
        <v>0.88152567780822011</v>
      </c>
      <c r="L6757" s="11">
        <v>0.97950000000000004</v>
      </c>
    </row>
    <row r="6758" spans="1:12" ht="12.75">
      <c r="A6758" s="1">
        <f t="shared" si="173"/>
        <v>39246</v>
      </c>
      <c r="B6758" s="49" t="s">
        <v>4593</v>
      </c>
      <c r="C6758" s="11">
        <v>8.4587671232876707E-3</v>
      </c>
      <c r="D6758" s="11">
        <v>1.69175342465754E-2</v>
      </c>
      <c r="E6758" s="11">
        <v>2.537630136986295E-2</v>
      </c>
      <c r="F6758" s="11">
        <v>3.3835068493150648E-2</v>
      </c>
      <c r="G6758" s="11">
        <v>4.2293835616438347E-2</v>
      </c>
      <c r="H6758" s="11">
        <v>5.0752602739726045E-2</v>
      </c>
      <c r="I6758" s="11">
        <v>5.9211369863013751E-2</v>
      </c>
      <c r="J6758" s="11">
        <v>6.7670136986301296E-2</v>
      </c>
      <c r="K6758" s="11">
        <v>7.6128904109589002E-2</v>
      </c>
      <c r="L6758" s="11">
        <v>8.4000000000000005E-2</v>
      </c>
    </row>
    <row r="6759" spans="1:12" ht="12.75">
      <c r="A6759" s="1">
        <f t="shared" si="173"/>
        <v>39247</v>
      </c>
      <c r="B6759" s="49" t="s">
        <v>4594</v>
      </c>
      <c r="C6759" s="11">
        <v>4.1080684931506795E-2</v>
      </c>
      <c r="D6759" s="11">
        <v>8.2161369863013589E-2</v>
      </c>
      <c r="E6759" s="11">
        <v>0.12324205479452041</v>
      </c>
      <c r="F6759" s="11">
        <v>0.16432273972602751</v>
      </c>
      <c r="G6759" s="11">
        <v>0.205403424657534</v>
      </c>
      <c r="H6759" s="11">
        <v>0.24648410958904052</v>
      </c>
      <c r="I6759" s="11">
        <v>0.28756479452054701</v>
      </c>
      <c r="J6759" s="11">
        <v>0.32864547945205502</v>
      </c>
      <c r="K6759" s="11">
        <v>0.36972616438356148</v>
      </c>
      <c r="L6759" s="11">
        <v>0.41100000000000003</v>
      </c>
    </row>
    <row r="6760" spans="1:12" ht="12.75">
      <c r="A6760" s="1">
        <f t="shared" si="173"/>
        <v>39248</v>
      </c>
      <c r="B6760" s="49" t="s">
        <v>4595</v>
      </c>
      <c r="C6760" s="11">
        <v>7.8466438356164403E-2</v>
      </c>
      <c r="D6760" s="11">
        <v>0.1569328767123285</v>
      </c>
      <c r="E6760" s="11">
        <v>0.23539931506849349</v>
      </c>
      <c r="F6760" s="11">
        <v>0.313865753424657</v>
      </c>
      <c r="G6760" s="11">
        <v>0.39233219178082196</v>
      </c>
      <c r="H6760" s="11">
        <v>0.47079863013698697</v>
      </c>
      <c r="I6760" s="11">
        <v>0.54926506849315049</v>
      </c>
      <c r="J6760" s="11">
        <v>0.62773150684931545</v>
      </c>
      <c r="K6760" s="11">
        <v>0.70619794520547896</v>
      </c>
      <c r="L6760" s="11">
        <v>0.78449999999999998</v>
      </c>
    </row>
    <row r="6761" spans="1:12" ht="12.75">
      <c r="A6761" s="1">
        <f t="shared" si="173"/>
        <v>39249</v>
      </c>
      <c r="B6761" s="49" t="s">
        <v>4596</v>
      </c>
      <c r="C6761" s="11">
        <v>1.188E-2</v>
      </c>
      <c r="D6761" s="11">
        <v>2.376E-2</v>
      </c>
      <c r="E6761" s="11">
        <v>3.5639999999999998E-2</v>
      </c>
      <c r="F6761" s="11">
        <v>4.752E-2</v>
      </c>
      <c r="G6761" s="11">
        <v>5.9400000000000008E-2</v>
      </c>
      <c r="H6761" s="11">
        <v>7.1279999999999996E-2</v>
      </c>
      <c r="I6761" s="11">
        <v>8.3160000000000012E-2</v>
      </c>
      <c r="J6761" s="11">
        <v>9.5039999999999999E-2</v>
      </c>
      <c r="K6761" s="11">
        <v>0.10691999999999999</v>
      </c>
      <c r="L6761" s="11">
        <v>0.11849999999999999</v>
      </c>
    </row>
    <row r="6762" spans="1:12" ht="12.75">
      <c r="A6762" s="1">
        <f t="shared" si="173"/>
        <v>39250</v>
      </c>
      <c r="B6762" s="49" t="s">
        <v>4597</v>
      </c>
      <c r="C6762" s="11">
        <v>1.3545205479452056E-2</v>
      </c>
      <c r="D6762" s="11">
        <v>2.7090410958904052E-2</v>
      </c>
      <c r="E6762" s="11">
        <v>4.0635616438356149E-2</v>
      </c>
      <c r="F6762" s="11">
        <v>5.418082191780825E-2</v>
      </c>
      <c r="G6762" s="11">
        <v>6.7726027397260358E-2</v>
      </c>
      <c r="H6762" s="11">
        <v>8.1271232876712299E-2</v>
      </c>
      <c r="I6762" s="11">
        <v>9.4816438356164406E-2</v>
      </c>
      <c r="J6762" s="11">
        <v>0.1083616438356165</v>
      </c>
      <c r="K6762" s="11">
        <v>0.12190684931506846</v>
      </c>
      <c r="L6762" s="11">
        <v>0.13500000000000001</v>
      </c>
    </row>
    <row r="6763" spans="1:12" ht="12.75">
      <c r="A6763" s="1">
        <f t="shared" si="173"/>
        <v>39251</v>
      </c>
      <c r="B6763" s="49" t="s">
        <v>4598</v>
      </c>
      <c r="C6763" s="11">
        <v>2.16669863013699E-2</v>
      </c>
      <c r="D6763" s="11">
        <v>4.3333972602739801E-2</v>
      </c>
      <c r="E6763" s="11">
        <v>6.5000958904109701E-2</v>
      </c>
      <c r="F6763" s="11">
        <v>8.6667945205479602E-2</v>
      </c>
      <c r="G6763" s="11">
        <v>0.1083349315068495</v>
      </c>
      <c r="H6763" s="11">
        <v>0.1300019178082194</v>
      </c>
      <c r="I6763" s="11">
        <v>0.151668904109589</v>
      </c>
      <c r="J6763" s="11">
        <v>0.17333589041095951</v>
      </c>
      <c r="K6763" s="11">
        <v>0.19500287671232847</v>
      </c>
      <c r="L6763" s="11">
        <v>0.21599999999999997</v>
      </c>
    </row>
    <row r="6764" spans="1:12" ht="12.75">
      <c r="A6764" s="1">
        <f t="shared" si="173"/>
        <v>39252</v>
      </c>
      <c r="B6764" s="49" t="s">
        <v>4599</v>
      </c>
      <c r="C6764" s="11">
        <v>1.780684931506845E-2</v>
      </c>
      <c r="D6764" s="11">
        <v>3.56136986301369E-2</v>
      </c>
      <c r="E6764" s="11">
        <v>5.342054794520535E-2</v>
      </c>
      <c r="F6764" s="11">
        <v>7.12273972602738E-2</v>
      </c>
      <c r="G6764" s="11">
        <v>8.9034246575342244E-2</v>
      </c>
      <c r="H6764" s="11">
        <v>0.1068410958904107</v>
      </c>
      <c r="I6764" s="11">
        <v>0.12464794520547914</v>
      </c>
      <c r="J6764" s="11">
        <v>0.1424547945205476</v>
      </c>
      <c r="K6764" s="11">
        <v>0.1602616438356165</v>
      </c>
      <c r="L6764" s="11">
        <v>0.17849999999999999</v>
      </c>
    </row>
    <row r="6765" spans="1:12" ht="12.75">
      <c r="A6765" s="1">
        <f t="shared" si="173"/>
        <v>39253</v>
      </c>
      <c r="B6765" s="49" t="s">
        <v>4600</v>
      </c>
      <c r="C6765" s="11">
        <v>1.2849936986301373</v>
      </c>
      <c r="D6765" s="11">
        <v>2.5699873972602747</v>
      </c>
      <c r="E6765" s="11">
        <v>3.8549810958904045</v>
      </c>
      <c r="F6765" s="11">
        <v>5.1399747945205494</v>
      </c>
      <c r="G6765" s="11">
        <v>6.4249684931506952</v>
      </c>
      <c r="H6765" s="11">
        <v>7.709962191780825</v>
      </c>
      <c r="I6765" s="11">
        <v>8.9949558904109708</v>
      </c>
      <c r="J6765" s="11">
        <v>10.279949589041099</v>
      </c>
      <c r="K6765" s="11">
        <v>11.564943287671245</v>
      </c>
      <c r="L6765" s="11">
        <v>12.8505</v>
      </c>
    </row>
    <row r="6766" spans="1:12" ht="12.75">
      <c r="A6766" s="1">
        <f t="shared" si="173"/>
        <v>39254</v>
      </c>
      <c r="B6766" s="49" t="s">
        <v>4601</v>
      </c>
      <c r="C6766" s="11">
        <v>4.3414215205479452E-2</v>
      </c>
      <c r="D6766" s="11">
        <v>8.6828430410958904E-2</v>
      </c>
      <c r="E6766" s="11">
        <v>0.13024264561643836</v>
      </c>
      <c r="F6766" s="11">
        <v>0.1736568608219175</v>
      </c>
      <c r="G6766" s="11">
        <v>0.217071076027398</v>
      </c>
      <c r="H6766" s="11">
        <v>0.260485291232877</v>
      </c>
      <c r="I6766" s="11">
        <v>0.303899506438356</v>
      </c>
      <c r="J6766" s="11">
        <v>0.34731372164383501</v>
      </c>
      <c r="K6766" s="11">
        <v>0.3907279368493155</v>
      </c>
      <c r="L6766" s="11">
        <v>0.4335</v>
      </c>
    </row>
    <row r="6767" spans="1:12" ht="12.75">
      <c r="A6767" s="1">
        <f t="shared" si="173"/>
        <v>39255</v>
      </c>
      <c r="B6767" s="49" t="s">
        <v>4602</v>
      </c>
      <c r="C6767" s="11">
        <v>6.0661643835616501E-3</v>
      </c>
      <c r="D6767" s="11">
        <v>1.21323287671233E-2</v>
      </c>
      <c r="E6767" s="11">
        <v>1.819849315068495E-2</v>
      </c>
      <c r="F6767" s="11">
        <v>2.42646575342466E-2</v>
      </c>
      <c r="G6767" s="11">
        <v>3.0330821917808247E-2</v>
      </c>
      <c r="H6767" s="11">
        <v>3.63969863013699E-2</v>
      </c>
      <c r="I6767" s="11">
        <v>4.2463150684931554E-2</v>
      </c>
      <c r="J6767" s="11">
        <v>4.8529315068493201E-2</v>
      </c>
      <c r="K6767" s="11">
        <v>5.4595479452054854E-2</v>
      </c>
      <c r="L6767" s="11">
        <v>0.06</v>
      </c>
    </row>
    <row r="6768" spans="1:12" ht="12.75">
      <c r="A6768" s="1">
        <f t="shared" si="173"/>
        <v>39256</v>
      </c>
      <c r="B6768" s="49" t="s">
        <v>4603</v>
      </c>
      <c r="C6768" s="11">
        <v>6.3567123287671199E-3</v>
      </c>
      <c r="D6768" s="11">
        <v>1.271342465753424E-2</v>
      </c>
      <c r="E6768" s="11">
        <v>1.9070136986301299E-2</v>
      </c>
      <c r="F6768" s="11">
        <v>2.5426849315068452E-2</v>
      </c>
      <c r="G6768" s="11">
        <v>3.1783561643835598E-2</v>
      </c>
      <c r="H6768" s="11">
        <v>3.8140273972602751E-2</v>
      </c>
      <c r="I6768" s="11">
        <v>4.4496986301369897E-2</v>
      </c>
      <c r="J6768" s="11">
        <v>5.0853698630136904E-2</v>
      </c>
      <c r="K6768" s="11">
        <v>5.7210410958904057E-2</v>
      </c>
      <c r="L6768" s="11">
        <v>6.3E-2</v>
      </c>
    </row>
    <row r="6769" spans="1:12" ht="12.75">
      <c r="A6769" s="1">
        <f t="shared" si="173"/>
        <v>39257</v>
      </c>
      <c r="B6769" s="49" t="s">
        <v>4604</v>
      </c>
      <c r="C6769" s="11">
        <v>0.17134808219178149</v>
      </c>
      <c r="D6769" s="11">
        <v>0.34269616438356298</v>
      </c>
      <c r="E6769" s="11">
        <v>0.51404424657534453</v>
      </c>
      <c r="F6769" s="11">
        <v>0.68539232876712597</v>
      </c>
      <c r="G6769" s="11">
        <v>0.85674041095890763</v>
      </c>
      <c r="H6769" s="11">
        <v>1.0280884931506891</v>
      </c>
      <c r="I6769" s="11">
        <v>1.1994365753424705</v>
      </c>
      <c r="J6769" s="11">
        <v>1.3707846575342519</v>
      </c>
      <c r="K6769" s="11">
        <v>1.5421327397260349</v>
      </c>
      <c r="L6769" s="11">
        <v>1.7129999999999999</v>
      </c>
    </row>
    <row r="6770" spans="1:12" ht="12.75">
      <c r="A6770" s="1">
        <f t="shared" si="173"/>
        <v>39258</v>
      </c>
      <c r="B6770" s="49" t="s">
        <v>4605</v>
      </c>
      <c r="C6770" s="11">
        <v>0.14831178082191779</v>
      </c>
      <c r="D6770" s="11">
        <v>0.29662356164383502</v>
      </c>
      <c r="E6770" s="11">
        <v>0.44493534246575406</v>
      </c>
      <c r="F6770" s="11">
        <v>0.59324712328767149</v>
      </c>
      <c r="G6770" s="11">
        <v>0.74155890410958902</v>
      </c>
      <c r="H6770" s="11">
        <v>0.88987068493150656</v>
      </c>
      <c r="I6770" s="11">
        <v>1.038182465753424</v>
      </c>
      <c r="J6770" s="11">
        <v>1.186494246575343</v>
      </c>
      <c r="K6770" s="11">
        <v>1.3348060273972604</v>
      </c>
      <c r="L6770" s="11">
        <v>1.4835</v>
      </c>
    </row>
    <row r="6771" spans="1:12" ht="12.75">
      <c r="A6771" s="1">
        <f t="shared" si="173"/>
        <v>39259</v>
      </c>
      <c r="B6771" s="49" t="s">
        <v>4606</v>
      </c>
      <c r="C6771" s="11">
        <v>4.6257534246575402E-2</v>
      </c>
      <c r="D6771" s="11">
        <v>9.2515068493150804E-2</v>
      </c>
      <c r="E6771" s="11">
        <v>0.13877260273972619</v>
      </c>
      <c r="F6771" s="11">
        <v>0.185030136986301</v>
      </c>
      <c r="G6771" s="11">
        <v>0.23128767123287702</v>
      </c>
      <c r="H6771" s="11">
        <v>0.27754520547945299</v>
      </c>
      <c r="I6771" s="11">
        <v>0.32380273972602747</v>
      </c>
      <c r="J6771" s="11">
        <v>0.37006027397260349</v>
      </c>
      <c r="K6771" s="11">
        <v>0.41631780821917796</v>
      </c>
      <c r="L6771" s="11">
        <v>0.46199999999999997</v>
      </c>
    </row>
    <row r="6772" spans="1:12" ht="12.75">
      <c r="A6772" s="1">
        <f t="shared" si="173"/>
        <v>39260</v>
      </c>
      <c r="B6772" s="49" t="s">
        <v>4607</v>
      </c>
      <c r="C6772" s="11">
        <v>1.0388630136986311E-2</v>
      </c>
      <c r="D6772" s="11">
        <v>2.0777260273972649E-2</v>
      </c>
      <c r="E6772" s="11">
        <v>3.1165890410958901E-2</v>
      </c>
      <c r="F6772" s="11">
        <v>4.1554520547945298E-2</v>
      </c>
      <c r="G6772" s="11">
        <v>5.1943150684931549E-2</v>
      </c>
      <c r="H6772" s="11">
        <v>6.2331780821917801E-2</v>
      </c>
      <c r="I6772" s="11">
        <v>7.2720410958904205E-2</v>
      </c>
      <c r="J6772" s="11">
        <v>8.3109041095890443E-2</v>
      </c>
      <c r="K6772" s="11">
        <v>9.3497671232876847E-2</v>
      </c>
      <c r="L6772" s="11">
        <v>0.10350000000000001</v>
      </c>
    </row>
    <row r="6773" spans="1:12" ht="12.75">
      <c r="A6773" s="1">
        <f t="shared" si="173"/>
        <v>39261</v>
      </c>
      <c r="B6773" s="49" t="s">
        <v>4608</v>
      </c>
      <c r="C6773" s="11">
        <v>4.6902739726027353E-3</v>
      </c>
      <c r="D6773" s="11">
        <v>9.3805479452054707E-3</v>
      </c>
      <c r="E6773" s="11">
        <v>1.4070821917808205E-2</v>
      </c>
      <c r="F6773" s="11">
        <v>1.8761095890411E-2</v>
      </c>
      <c r="G6773" s="11">
        <v>2.345136986301375E-2</v>
      </c>
      <c r="H6773" s="11">
        <v>2.8141643835616348E-2</v>
      </c>
      <c r="I6773" s="11">
        <v>3.2831917808219098E-2</v>
      </c>
      <c r="J6773" s="11">
        <v>3.7522191780821848E-2</v>
      </c>
      <c r="K6773" s="11">
        <v>4.2212465753424598E-2</v>
      </c>
      <c r="L6773" s="11">
        <v>4.65E-2</v>
      </c>
    </row>
    <row r="6774" spans="1:12" ht="12.75">
      <c r="A6774" s="1">
        <f t="shared" si="173"/>
        <v>39262</v>
      </c>
      <c r="B6774" s="49" t="s">
        <v>4609</v>
      </c>
      <c r="C6774" s="11">
        <v>8.9938356164383504E-3</v>
      </c>
      <c r="D6774" s="11">
        <v>1.7987671232876701E-2</v>
      </c>
      <c r="E6774" s="11">
        <v>2.6981506849315051E-2</v>
      </c>
      <c r="F6774" s="11">
        <v>3.5975342465753402E-2</v>
      </c>
      <c r="G6774" s="11">
        <v>4.4969178082191752E-2</v>
      </c>
      <c r="H6774" s="11">
        <v>5.3963013698630102E-2</v>
      </c>
      <c r="I6774" s="11">
        <v>6.2956849315068453E-2</v>
      </c>
      <c r="J6774" s="11">
        <v>7.1950684931506803E-2</v>
      </c>
      <c r="K6774" s="11">
        <v>8.0944520547945153E-2</v>
      </c>
      <c r="L6774" s="11">
        <v>0.09</v>
      </c>
    </row>
    <row r="6775" spans="1:12" ht="12.75">
      <c r="A6775" s="1">
        <f t="shared" si="173"/>
        <v>39263</v>
      </c>
      <c r="B6775" s="49" t="s">
        <v>4610</v>
      </c>
      <c r="C6775" s="11">
        <v>1.1432465753424659E-2</v>
      </c>
      <c r="D6775" s="11">
        <v>2.2864931506849352E-2</v>
      </c>
      <c r="E6775" s="11">
        <v>3.4297397260273949E-2</v>
      </c>
      <c r="F6775" s="11">
        <v>4.5729863013698704E-2</v>
      </c>
      <c r="G6775" s="11">
        <v>5.7162328767123301E-2</v>
      </c>
      <c r="H6775" s="11">
        <v>6.8594794520547897E-2</v>
      </c>
      <c r="I6775" s="11">
        <v>8.0027260273972639E-2</v>
      </c>
      <c r="J6775" s="11">
        <v>9.1459726027397242E-2</v>
      </c>
      <c r="K6775" s="11">
        <v>0.10289219178082198</v>
      </c>
      <c r="L6775" s="11">
        <v>0.11399999999999999</v>
      </c>
    </row>
    <row r="6776" spans="1:12" ht="12.75">
      <c r="A6776" s="1">
        <f t="shared" si="173"/>
        <v>39264</v>
      </c>
      <c r="B6776" s="49" t="s">
        <v>4611</v>
      </c>
      <c r="C6776" s="11">
        <v>9.0078082191780897E-3</v>
      </c>
      <c r="D6776" s="11">
        <v>1.8015616438356148E-2</v>
      </c>
      <c r="E6776" s="11">
        <v>2.7023424657534302E-2</v>
      </c>
      <c r="F6776" s="11">
        <v>3.6031232876712296E-2</v>
      </c>
      <c r="G6776" s="11">
        <v>4.503904109589045E-2</v>
      </c>
      <c r="H6776" s="11">
        <v>5.4046849315068604E-2</v>
      </c>
      <c r="I6776" s="11">
        <v>6.3054657534246605E-2</v>
      </c>
      <c r="J6776" s="11">
        <v>7.2062465753424759E-2</v>
      </c>
      <c r="K6776" s="11">
        <v>8.1070273972602747E-2</v>
      </c>
      <c r="L6776" s="11">
        <v>0.09</v>
      </c>
    </row>
    <row r="6777" spans="1:12" ht="12.75">
      <c r="A6777" s="1">
        <f t="shared" si="173"/>
        <v>39265</v>
      </c>
      <c r="B6777" s="49" t="s">
        <v>4612</v>
      </c>
      <c r="C6777" s="11">
        <v>2.5978356164383501E-2</v>
      </c>
      <c r="D6777" s="11">
        <v>5.1956712328767002E-2</v>
      </c>
      <c r="E6777" s="11">
        <v>7.7935068493150503E-2</v>
      </c>
      <c r="F6777" s="11">
        <v>0.103913424657534</v>
      </c>
      <c r="G6777" s="11">
        <v>0.12989178082191749</v>
      </c>
      <c r="H6777" s="11">
        <v>0.15587013698630101</v>
      </c>
      <c r="I6777" s="11">
        <v>0.18184849315068452</v>
      </c>
      <c r="J6777" s="11">
        <v>0.20782684931506801</v>
      </c>
      <c r="K6777" s="11">
        <v>0.23380520547945149</v>
      </c>
      <c r="L6777" s="11">
        <v>0.25949999999999995</v>
      </c>
    </row>
    <row r="6778" spans="1:12" ht="12.75">
      <c r="A6778" s="1">
        <f t="shared" si="173"/>
        <v>39266</v>
      </c>
      <c r="B6778" s="49" t="s">
        <v>4613</v>
      </c>
      <c r="C6778" s="11">
        <v>9.2342465753424599E-2</v>
      </c>
      <c r="D6778" s="11">
        <v>0.1846849315068495</v>
      </c>
      <c r="E6778" s="11">
        <v>0.27702739726027348</v>
      </c>
      <c r="F6778" s="11">
        <v>0.36936986301369901</v>
      </c>
      <c r="G6778" s="11">
        <v>0.46171232876712298</v>
      </c>
      <c r="H6778" s="11">
        <v>0.55405479452054696</v>
      </c>
      <c r="I6778" s="11">
        <v>0.64639726027397248</v>
      </c>
      <c r="J6778" s="11">
        <v>0.73873972602739646</v>
      </c>
      <c r="K6778" s="11">
        <v>0.83108219178082199</v>
      </c>
      <c r="L6778" s="11">
        <v>0.92399999999999993</v>
      </c>
    </row>
    <row r="6779" spans="1:12" ht="25.5">
      <c r="A6779" s="1">
        <f t="shared" si="173"/>
        <v>39267</v>
      </c>
      <c r="B6779" s="49" t="s">
        <v>4614</v>
      </c>
      <c r="C6779" s="11">
        <v>7.986123287671229E-2</v>
      </c>
      <c r="D6779" s="11">
        <v>0.159722465753424</v>
      </c>
      <c r="E6779" s="11">
        <v>0.23958369863013751</v>
      </c>
      <c r="F6779" s="11">
        <v>0.31944493150684949</v>
      </c>
      <c r="G6779" s="11">
        <v>0.39930616438356148</v>
      </c>
      <c r="H6779" s="11">
        <v>0.47916739726027346</v>
      </c>
      <c r="I6779" s="11">
        <v>0.55902863013698545</v>
      </c>
      <c r="J6779" s="11">
        <v>0.63888986301369899</v>
      </c>
      <c r="K6779" s="11">
        <v>0.71875109589041108</v>
      </c>
      <c r="L6779" s="11">
        <v>0.79800000000000004</v>
      </c>
    </row>
    <row r="6780" spans="1:12" ht="12.75">
      <c r="A6780" s="1">
        <f t="shared" si="173"/>
        <v>39268</v>
      </c>
      <c r="B6780" s="49" t="s">
        <v>4615</v>
      </c>
      <c r="C6780" s="11">
        <v>4.7001369863013745E-3</v>
      </c>
      <c r="D6780" s="11">
        <v>9.400273972602749E-3</v>
      </c>
      <c r="E6780" s="11">
        <v>1.4100410958904127E-2</v>
      </c>
      <c r="F6780" s="11">
        <v>1.8800547945205498E-2</v>
      </c>
      <c r="G6780" s="11">
        <v>2.3500684931506952E-2</v>
      </c>
      <c r="H6780" s="11">
        <v>2.8200821917808254E-2</v>
      </c>
      <c r="I6780" s="11">
        <v>3.2900958904109698E-2</v>
      </c>
      <c r="J6780" s="11">
        <v>3.7601095890410996E-2</v>
      </c>
      <c r="K6780" s="11">
        <v>4.2301232876712294E-2</v>
      </c>
      <c r="L6780" s="11">
        <v>4.65E-2</v>
      </c>
    </row>
    <row r="6781" spans="1:12" ht="12.75">
      <c r="A6781" s="1">
        <f t="shared" si="173"/>
        <v>39269</v>
      </c>
      <c r="B6781" s="49" t="s">
        <v>4616</v>
      </c>
      <c r="C6781" s="11">
        <v>6.6616438356164407E-3</v>
      </c>
      <c r="D6781" s="11">
        <v>1.3323287671232881E-2</v>
      </c>
      <c r="E6781" s="11">
        <v>1.9984931506849352E-2</v>
      </c>
      <c r="F6781" s="11">
        <v>2.66465753424657E-2</v>
      </c>
      <c r="G6781" s="11">
        <v>3.3308219178082202E-2</v>
      </c>
      <c r="H6781" s="11">
        <v>3.9969863013698703E-2</v>
      </c>
      <c r="I6781" s="11">
        <v>4.6631506849315052E-2</v>
      </c>
      <c r="J6781" s="11">
        <v>5.3293150684931553E-2</v>
      </c>
      <c r="K6781" s="11">
        <v>5.9954794520547902E-2</v>
      </c>
      <c r="L6781" s="11">
        <v>6.6000000000000003E-2</v>
      </c>
    </row>
    <row r="6782" spans="1:12" ht="12.75">
      <c r="A6782" s="1">
        <f t="shared" si="173"/>
        <v>39270</v>
      </c>
      <c r="B6782" s="49" t="s">
        <v>4617</v>
      </c>
      <c r="C6782" s="11">
        <v>4.2653424657534298E-3</v>
      </c>
      <c r="D6782" s="11">
        <v>8.5306849315068597E-3</v>
      </c>
      <c r="E6782" s="11">
        <v>1.2796027397260289E-2</v>
      </c>
      <c r="F6782" s="11">
        <v>1.7061369863013751E-2</v>
      </c>
      <c r="G6782" s="11">
        <v>2.132671232876715E-2</v>
      </c>
      <c r="H6782" s="11">
        <v>2.559205479452055E-2</v>
      </c>
      <c r="I6782" s="11">
        <v>2.9857397260273949E-2</v>
      </c>
      <c r="J6782" s="11">
        <v>3.4122739726027501E-2</v>
      </c>
      <c r="K6782" s="11">
        <v>3.8388082191780901E-2</v>
      </c>
      <c r="L6782" s="11">
        <v>4.2000000000000003E-2</v>
      </c>
    </row>
    <row r="6783" spans="1:12" ht="12.75">
      <c r="A6783" s="1">
        <f t="shared" si="173"/>
        <v>39271</v>
      </c>
      <c r="B6783" s="49" t="s">
        <v>4426</v>
      </c>
      <c r="C6783" s="11">
        <v>1.0702602739726036E-2</v>
      </c>
      <c r="D6783" s="11">
        <v>2.14052054794521E-2</v>
      </c>
      <c r="E6783" s="11">
        <v>3.2107808219178149E-2</v>
      </c>
      <c r="F6783" s="11">
        <v>4.2810410958904199E-2</v>
      </c>
      <c r="G6783" s="11">
        <v>5.3513013698630249E-2</v>
      </c>
      <c r="H6783" s="11">
        <v>6.421561643835616E-2</v>
      </c>
      <c r="I6783" s="11">
        <v>7.4918219178082196E-2</v>
      </c>
      <c r="J6783" s="11">
        <v>8.5620821917808246E-2</v>
      </c>
      <c r="K6783" s="11">
        <v>9.6323424657534296E-2</v>
      </c>
      <c r="L6783" s="11">
        <v>0.10649999999999998</v>
      </c>
    </row>
    <row r="6784" spans="1:12" ht="12.75">
      <c r="A6784" s="1">
        <f t="shared" ref="A6784:A6847" si="174">A6783+1</f>
        <v>39272</v>
      </c>
      <c r="B6784" s="49" t="s">
        <v>4618</v>
      </c>
      <c r="C6784" s="11">
        <v>0.16184424657534302</v>
      </c>
      <c r="D6784" s="11">
        <v>0.32368849315068604</v>
      </c>
      <c r="E6784" s="11">
        <v>0.48553273972602895</v>
      </c>
      <c r="F6784" s="11">
        <v>0.64737698630137208</v>
      </c>
      <c r="G6784" s="11">
        <v>0.80922123287671499</v>
      </c>
      <c r="H6784" s="11">
        <v>0.9710654794520579</v>
      </c>
      <c r="I6784" s="11">
        <v>1.132909726027401</v>
      </c>
      <c r="J6784" s="11">
        <v>1.2947539726027442</v>
      </c>
      <c r="K6784" s="11">
        <v>1.4565982191780871</v>
      </c>
      <c r="L6784" s="11">
        <v>1.6185</v>
      </c>
    </row>
    <row r="6785" spans="1:12" ht="12.75">
      <c r="A6785" s="1">
        <f t="shared" si="174"/>
        <v>39273</v>
      </c>
      <c r="B6785" s="49" t="s">
        <v>4301</v>
      </c>
      <c r="C6785" s="11">
        <v>3.9554794520547899E-3</v>
      </c>
      <c r="D6785" s="11">
        <v>7.9109589041095798E-3</v>
      </c>
      <c r="E6785" s="11">
        <v>1.1866438356164369E-2</v>
      </c>
      <c r="F6785" s="11">
        <v>1.5821917808219101E-2</v>
      </c>
      <c r="G6785" s="11">
        <v>1.977739726027395E-2</v>
      </c>
      <c r="H6785" s="11">
        <v>2.37328767123288E-2</v>
      </c>
      <c r="I6785" s="11">
        <v>2.7688356164383497E-2</v>
      </c>
      <c r="J6785" s="11">
        <v>3.1643835616438354E-2</v>
      </c>
      <c r="K6785" s="11">
        <v>3.5599315068493051E-2</v>
      </c>
      <c r="L6785" s="11">
        <v>3.9E-2</v>
      </c>
    </row>
    <row r="6786" spans="1:12" ht="12.75">
      <c r="A6786" s="1">
        <f t="shared" si="174"/>
        <v>39274</v>
      </c>
      <c r="B6786" s="49" t="s">
        <v>4697</v>
      </c>
      <c r="C6786" s="11">
        <v>0.19412875499999999</v>
      </c>
      <c r="D6786" s="11">
        <v>0.38825750999999997</v>
      </c>
      <c r="E6786" s="11">
        <v>0.58238626500000001</v>
      </c>
      <c r="F6786" s="11">
        <v>0.77651501999999994</v>
      </c>
      <c r="G6786" s="11">
        <v>0.9706437750000001</v>
      </c>
      <c r="H6786" s="11">
        <v>1.16477253</v>
      </c>
      <c r="I6786" s="11">
        <v>1.358901285</v>
      </c>
      <c r="J6786" s="11">
        <v>1.5530300399999999</v>
      </c>
      <c r="K6786" s="11">
        <v>1.747158795</v>
      </c>
      <c r="L6786" s="11">
        <v>1.9410000000000001</v>
      </c>
    </row>
    <row r="6787" spans="1:12" ht="12.75">
      <c r="A6787" s="1">
        <f t="shared" si="174"/>
        <v>39275</v>
      </c>
      <c r="B6787" s="49" t="s">
        <v>4698</v>
      </c>
      <c r="C6787" s="11">
        <v>0.16618356164383499</v>
      </c>
      <c r="D6787" s="11">
        <v>0.33236712328766999</v>
      </c>
      <c r="E6787" s="11">
        <v>0.49855068493150501</v>
      </c>
      <c r="F6787" s="11">
        <v>0.66473424657533997</v>
      </c>
      <c r="G6787" s="11">
        <v>0.83091780821917505</v>
      </c>
      <c r="H6787" s="11">
        <v>0.99710136986301001</v>
      </c>
      <c r="I6787" s="11">
        <v>1.163284931506845</v>
      </c>
      <c r="J6787" s="11">
        <v>1.3294684931506799</v>
      </c>
      <c r="K6787" s="11">
        <v>1.4956520547945149</v>
      </c>
      <c r="L6787" s="11">
        <v>1.6620000000000001</v>
      </c>
    </row>
    <row r="6788" spans="1:12" ht="12.75">
      <c r="A6788" s="1">
        <f t="shared" si="174"/>
        <v>39276</v>
      </c>
      <c r="B6788" s="49" t="s">
        <v>4699</v>
      </c>
      <c r="C6788" s="11">
        <v>5.72424657534246E-3</v>
      </c>
      <c r="D6788" s="11">
        <v>1.144849315068492E-2</v>
      </c>
      <c r="E6788" s="11">
        <v>1.7172739726027349E-2</v>
      </c>
      <c r="F6788" s="11">
        <v>2.2896986301369899E-2</v>
      </c>
      <c r="G6788" s="11">
        <v>2.8621232876712296E-2</v>
      </c>
      <c r="H6788" s="11">
        <v>3.4345479452054697E-2</v>
      </c>
      <c r="I6788" s="11">
        <v>4.0069726027397251E-2</v>
      </c>
      <c r="J6788" s="11">
        <v>4.5793972602739652E-2</v>
      </c>
      <c r="K6788" s="11">
        <v>5.1518219178082206E-2</v>
      </c>
      <c r="L6788" s="11">
        <v>5.6999999999999995E-2</v>
      </c>
    </row>
    <row r="6789" spans="1:12" ht="12.75">
      <c r="A6789" s="1">
        <f t="shared" si="174"/>
        <v>39277</v>
      </c>
      <c r="B6789" s="49" t="s">
        <v>4700</v>
      </c>
      <c r="C6789" s="11">
        <v>5.3363013698630099E-3</v>
      </c>
      <c r="D6789" s="11">
        <v>1.067260273972602E-2</v>
      </c>
      <c r="E6789" s="11">
        <v>1.6008904109589002E-2</v>
      </c>
      <c r="F6789" s="11">
        <v>2.1345205479452102E-2</v>
      </c>
      <c r="G6789" s="11">
        <v>2.668150684931505E-2</v>
      </c>
      <c r="H6789" s="11">
        <v>3.2017808219178004E-2</v>
      </c>
      <c r="I6789" s="11">
        <v>3.7354109589041104E-2</v>
      </c>
      <c r="J6789" s="11">
        <v>4.2690410958904051E-2</v>
      </c>
      <c r="K6789" s="11">
        <v>4.8026712328767152E-2</v>
      </c>
      <c r="L6789" s="11">
        <v>5.3999999999999992E-2</v>
      </c>
    </row>
    <row r="6790" spans="1:12" ht="12.75">
      <c r="A6790" s="1">
        <f t="shared" si="174"/>
        <v>39278</v>
      </c>
      <c r="B6790" s="49" t="s">
        <v>4701</v>
      </c>
      <c r="C6790" s="11">
        <v>2.6333424657534302E-2</v>
      </c>
      <c r="D6790" s="11">
        <v>5.2666849315068605E-2</v>
      </c>
      <c r="E6790" s="11">
        <v>7.9000273972602897E-2</v>
      </c>
      <c r="F6790" s="11">
        <v>0.10533369863013721</v>
      </c>
      <c r="G6790" s="11">
        <v>0.13166712328767149</v>
      </c>
      <c r="H6790" s="11">
        <v>0.15800054794520552</v>
      </c>
      <c r="I6790" s="11">
        <v>0.18433397260273951</v>
      </c>
      <c r="J6790" s="11">
        <v>0.210667397260275</v>
      </c>
      <c r="K6790" s="11">
        <v>0.23700082191780897</v>
      </c>
      <c r="L6790" s="11">
        <v>0.26400000000000001</v>
      </c>
    </row>
    <row r="6791" spans="1:12" ht="12.75">
      <c r="A6791" s="1">
        <f t="shared" si="174"/>
        <v>39279</v>
      </c>
      <c r="B6791" s="49" t="s">
        <v>4702</v>
      </c>
      <c r="C6791" s="11">
        <v>3.7158904109588997E-2</v>
      </c>
      <c r="D6791" s="11">
        <v>7.4317808219177994E-2</v>
      </c>
      <c r="E6791" s="11">
        <v>0.11147671232876699</v>
      </c>
      <c r="F6791" s="11">
        <v>0.14863561643835599</v>
      </c>
      <c r="G6791" s="11">
        <v>0.18579452054794499</v>
      </c>
      <c r="H6791" s="11">
        <v>0.22295342465753398</v>
      </c>
      <c r="I6791" s="11">
        <v>0.26011232876712298</v>
      </c>
      <c r="J6791" s="11">
        <v>0.29727123287671198</v>
      </c>
      <c r="K6791" s="11">
        <v>0.33443013698630103</v>
      </c>
      <c r="L6791" s="11">
        <v>0.372</v>
      </c>
    </row>
    <row r="6792" spans="1:12" ht="25.5">
      <c r="A6792" s="1">
        <f t="shared" si="174"/>
        <v>39280</v>
      </c>
      <c r="B6792" s="49" t="s">
        <v>4703</v>
      </c>
      <c r="C6792" s="11">
        <v>1.4128767123287669E-2</v>
      </c>
      <c r="D6792" s="11">
        <v>2.82575342465754E-2</v>
      </c>
      <c r="E6792" s="11">
        <v>4.2386301369862947E-2</v>
      </c>
      <c r="F6792" s="11">
        <v>5.6515068493150647E-2</v>
      </c>
      <c r="G6792" s="11">
        <v>7.0643835616438347E-2</v>
      </c>
      <c r="H6792" s="11">
        <v>8.4772602739726061E-2</v>
      </c>
      <c r="I6792" s="11">
        <v>9.8901369863013747E-2</v>
      </c>
      <c r="J6792" s="11">
        <v>0.11303013698630129</v>
      </c>
      <c r="K6792" s="11">
        <v>0.12715890410958902</v>
      </c>
      <c r="L6792" s="11">
        <v>0.14100000000000001</v>
      </c>
    </row>
    <row r="6793" spans="1:12" ht="12.75">
      <c r="A6793" s="1">
        <f t="shared" si="174"/>
        <v>39281</v>
      </c>
      <c r="B6793" s="49" t="s">
        <v>4704</v>
      </c>
      <c r="C6793" s="11">
        <v>9.0965753424657597E-3</v>
      </c>
      <c r="D6793" s="11">
        <v>1.8193150684931551E-2</v>
      </c>
      <c r="E6793" s="11">
        <v>2.7289726027397248E-2</v>
      </c>
      <c r="F6793" s="11">
        <v>3.6386301369863101E-2</v>
      </c>
      <c r="G6793" s="11">
        <v>4.5482876712328799E-2</v>
      </c>
      <c r="H6793" s="11">
        <v>5.4579452054794496E-2</v>
      </c>
      <c r="I6793" s="11">
        <v>6.367602739726036E-2</v>
      </c>
      <c r="J6793" s="11">
        <v>7.277260273972605E-2</v>
      </c>
      <c r="K6793" s="11">
        <v>8.1869178082191907E-2</v>
      </c>
      <c r="L6793" s="11">
        <v>9.1499999999999998E-2</v>
      </c>
    </row>
    <row r="6794" spans="1:12" ht="25.5">
      <c r="A6794" s="1">
        <f t="shared" si="174"/>
        <v>39282</v>
      </c>
      <c r="B6794" s="49" t="s">
        <v>4705</v>
      </c>
      <c r="C6794" s="11">
        <v>7.0158904109588992E-3</v>
      </c>
      <c r="D6794" s="11">
        <v>1.4031780821917798E-2</v>
      </c>
      <c r="E6794" s="11">
        <v>2.1047671232876701E-2</v>
      </c>
      <c r="F6794" s="11">
        <v>2.8063561643835597E-2</v>
      </c>
      <c r="G6794" s="11">
        <v>3.5079452054794499E-2</v>
      </c>
      <c r="H6794" s="11">
        <v>4.2095342465753402E-2</v>
      </c>
      <c r="I6794" s="11">
        <v>4.9111232876712305E-2</v>
      </c>
      <c r="J6794" s="11">
        <v>5.6127123287671193E-2</v>
      </c>
      <c r="K6794" s="11">
        <v>6.3143013698630096E-2</v>
      </c>
      <c r="L6794" s="11">
        <v>7.0500000000000007E-2</v>
      </c>
    </row>
    <row r="6795" spans="1:12" ht="12.75">
      <c r="A6795" s="1">
        <f t="shared" si="174"/>
        <v>39283</v>
      </c>
      <c r="B6795" s="49" t="s">
        <v>4706</v>
      </c>
      <c r="C6795" s="11">
        <v>1.4843013698630145E-2</v>
      </c>
      <c r="D6795" s="11">
        <v>2.9686027397260346E-2</v>
      </c>
      <c r="E6795" s="11">
        <v>4.4529041095890454E-2</v>
      </c>
      <c r="F6795" s="11">
        <v>5.9372054794520554E-2</v>
      </c>
      <c r="G6795" s="11">
        <v>7.4215068493150793E-2</v>
      </c>
      <c r="H6795" s="11">
        <v>8.9058082191780907E-2</v>
      </c>
      <c r="I6795" s="11">
        <v>0.10390109589041101</v>
      </c>
      <c r="J6795" s="11">
        <v>0.11874410958904111</v>
      </c>
      <c r="K6795" s="11">
        <v>0.13358712328767133</v>
      </c>
      <c r="L6795" s="11">
        <v>0.14850000000000002</v>
      </c>
    </row>
    <row r="6796" spans="1:12" ht="12.75">
      <c r="A6796" s="1">
        <f t="shared" si="174"/>
        <v>39284</v>
      </c>
      <c r="B6796" s="49" t="s">
        <v>4707</v>
      </c>
      <c r="C6796" s="11">
        <v>3.68930136986301E-2</v>
      </c>
      <c r="D6796" s="11">
        <v>7.3786027397260201E-2</v>
      </c>
      <c r="E6796" s="11">
        <v>0.1106790410958903</v>
      </c>
      <c r="F6796" s="11">
        <v>0.1475720547945204</v>
      </c>
      <c r="G6796" s="11">
        <v>0.1844650684931505</v>
      </c>
      <c r="H6796" s="11">
        <v>0.22135808219178002</v>
      </c>
      <c r="I6796" s="11">
        <v>0.25825109589041101</v>
      </c>
      <c r="J6796" s="11">
        <v>0.29514410958904053</v>
      </c>
      <c r="K6796" s="11">
        <v>0.33203712328767149</v>
      </c>
      <c r="L6796" s="11">
        <v>0.36899999999999999</v>
      </c>
    </row>
    <row r="6797" spans="1:12" ht="12.75">
      <c r="A6797" s="1">
        <f t="shared" si="174"/>
        <v>39285</v>
      </c>
      <c r="B6797" s="49" t="s">
        <v>4708</v>
      </c>
      <c r="C6797" s="11">
        <v>1.1326027397260276E-2</v>
      </c>
      <c r="D6797" s="11">
        <v>2.2652054794520551E-2</v>
      </c>
      <c r="E6797" s="11">
        <v>3.3978082191780903E-2</v>
      </c>
      <c r="F6797" s="11">
        <v>4.5304109589041103E-2</v>
      </c>
      <c r="G6797" s="11">
        <v>5.6630136986301448E-2</v>
      </c>
      <c r="H6797" s="11">
        <v>6.7956164383561654E-2</v>
      </c>
      <c r="I6797" s="11">
        <v>7.9282191780821992E-2</v>
      </c>
      <c r="J6797" s="11">
        <v>9.0608219178082205E-2</v>
      </c>
      <c r="K6797" s="11">
        <v>0.10193424657534254</v>
      </c>
      <c r="L6797" s="11">
        <v>0.11399999999999999</v>
      </c>
    </row>
    <row r="6798" spans="1:12" ht="12.75">
      <c r="A6798" s="1">
        <f t="shared" si="174"/>
        <v>39286</v>
      </c>
      <c r="B6798" s="49" t="s">
        <v>4709</v>
      </c>
      <c r="C6798" s="11">
        <v>4.331506849315065E-3</v>
      </c>
      <c r="D6798" s="11">
        <v>8.6630136986301301E-3</v>
      </c>
      <c r="E6798" s="11">
        <v>1.2994520547945195E-2</v>
      </c>
      <c r="F6798" s="11">
        <v>1.7326027397260201E-2</v>
      </c>
      <c r="G6798" s="11">
        <v>2.1657534246575398E-2</v>
      </c>
      <c r="H6798" s="11">
        <v>2.5989041095890446E-2</v>
      </c>
      <c r="I6798" s="11">
        <v>3.03205479452055E-2</v>
      </c>
      <c r="J6798" s="11">
        <v>3.4652054794520548E-2</v>
      </c>
      <c r="K6798" s="11">
        <v>3.8983561643835603E-2</v>
      </c>
      <c r="L6798" s="11">
        <v>4.3500000000000004E-2</v>
      </c>
    </row>
    <row r="6799" spans="1:12" ht="12.75">
      <c r="A6799" s="1">
        <f t="shared" si="174"/>
        <v>39287</v>
      </c>
      <c r="B6799" s="49" t="s">
        <v>4710</v>
      </c>
      <c r="C6799" s="11">
        <v>4.5041095890410998E-3</v>
      </c>
      <c r="D6799" s="11">
        <v>9.0082191780821996E-3</v>
      </c>
      <c r="E6799" s="11">
        <v>1.3512328767123299E-2</v>
      </c>
      <c r="F6799" s="11">
        <v>1.8016438356164399E-2</v>
      </c>
      <c r="G6799" s="11">
        <v>2.2520547945205499E-2</v>
      </c>
      <c r="H6799" s="11">
        <v>2.7024657534246599E-2</v>
      </c>
      <c r="I6799" s="11">
        <v>3.1528767123287699E-2</v>
      </c>
      <c r="J6799" s="11">
        <v>3.6032876712328799E-2</v>
      </c>
      <c r="K6799" s="11">
        <v>4.0536986301369898E-2</v>
      </c>
      <c r="L6799" s="11">
        <v>4.4999999999999998E-2</v>
      </c>
    </row>
    <row r="6800" spans="1:12" ht="12.75">
      <c r="A6800" s="1">
        <f t="shared" si="174"/>
        <v>39288</v>
      </c>
      <c r="B6800" s="49" t="s">
        <v>4711</v>
      </c>
      <c r="C6800" s="11">
        <v>8.0473972602739807E-3</v>
      </c>
      <c r="D6800" s="11">
        <v>1.6094794520547899E-2</v>
      </c>
      <c r="E6800" s="11">
        <v>2.4142191780821998E-2</v>
      </c>
      <c r="F6800" s="11">
        <v>3.2189589041095951E-2</v>
      </c>
      <c r="G6800" s="11">
        <v>4.0236986301369904E-2</v>
      </c>
      <c r="H6800" s="11">
        <v>4.8284383561643857E-2</v>
      </c>
      <c r="I6800" s="11">
        <v>5.6331780821917796E-2</v>
      </c>
      <c r="J6800" s="11">
        <v>6.4379178082191901E-2</v>
      </c>
      <c r="K6800" s="11">
        <v>7.2426575342465854E-2</v>
      </c>
      <c r="L6800" s="11">
        <v>8.1000000000000003E-2</v>
      </c>
    </row>
    <row r="6801" spans="1:12" ht="12.75">
      <c r="A6801" s="1">
        <f t="shared" si="174"/>
        <v>39289</v>
      </c>
      <c r="B6801" s="49" t="s">
        <v>4712</v>
      </c>
      <c r="C6801" s="11">
        <v>8.7858904109588999E-3</v>
      </c>
      <c r="D6801" s="11">
        <v>1.75717808219178E-2</v>
      </c>
      <c r="E6801" s="11">
        <v>2.63576712328767E-2</v>
      </c>
      <c r="F6801" s="11">
        <v>3.51435616438356E-2</v>
      </c>
      <c r="G6801" s="11">
        <v>4.3929452054794496E-2</v>
      </c>
      <c r="H6801" s="11">
        <v>5.2715342465753399E-2</v>
      </c>
      <c r="I6801" s="11">
        <v>6.1501232876712296E-2</v>
      </c>
      <c r="J6801" s="11">
        <v>7.0287123287671199E-2</v>
      </c>
      <c r="K6801" s="11">
        <v>7.9073013698630096E-2</v>
      </c>
      <c r="L6801" s="11">
        <v>8.8499999999999995E-2</v>
      </c>
    </row>
    <row r="6802" spans="1:12" ht="12.75">
      <c r="A6802" s="1">
        <f t="shared" si="174"/>
        <v>39290</v>
      </c>
      <c r="B6802" s="49" t="s">
        <v>4713</v>
      </c>
      <c r="C6802" s="11">
        <v>4.1745205479452097E-2</v>
      </c>
      <c r="D6802" s="11">
        <v>8.3490410958904193E-2</v>
      </c>
      <c r="E6802" s="11">
        <v>0.12523561643835629</v>
      </c>
      <c r="F6802" s="11">
        <v>0.166980821917809</v>
      </c>
      <c r="G6802" s="11">
        <v>0.20872602739726051</v>
      </c>
      <c r="H6802" s="11">
        <v>0.25047123287671202</v>
      </c>
      <c r="I6802" s="11">
        <v>0.29221643835616495</v>
      </c>
      <c r="J6802" s="11">
        <v>0.3339616438356165</v>
      </c>
      <c r="K6802" s="11">
        <v>0.37570684931506954</v>
      </c>
      <c r="L6802" s="11">
        <v>0.41700000000000004</v>
      </c>
    </row>
    <row r="6803" spans="1:12" ht="12.75">
      <c r="A6803" s="1">
        <f t="shared" si="174"/>
        <v>39291</v>
      </c>
      <c r="B6803" s="49" t="s">
        <v>4714</v>
      </c>
      <c r="C6803" s="11">
        <v>1.1183013698630145E-2</v>
      </c>
      <c r="D6803" s="11">
        <v>2.236602739726035E-2</v>
      </c>
      <c r="E6803" s="11">
        <v>3.354904109589045E-2</v>
      </c>
      <c r="F6803" s="11">
        <v>4.4732054794520547E-2</v>
      </c>
      <c r="G6803" s="11">
        <v>5.5915068493150796E-2</v>
      </c>
      <c r="H6803" s="11">
        <v>6.70980821917809E-2</v>
      </c>
      <c r="I6803" s="11">
        <v>7.8281095890411004E-2</v>
      </c>
      <c r="J6803" s="11">
        <v>8.9464109589041094E-2</v>
      </c>
      <c r="K6803" s="11">
        <v>0.10064712328767135</v>
      </c>
      <c r="L6803" s="11">
        <v>0.11249999999999999</v>
      </c>
    </row>
    <row r="6804" spans="1:12" ht="12.75">
      <c r="A6804" s="1">
        <f t="shared" si="174"/>
        <v>39292</v>
      </c>
      <c r="B6804" s="49" t="s">
        <v>4715</v>
      </c>
      <c r="C6804" s="11">
        <v>2.0523287671232848E-2</v>
      </c>
      <c r="D6804" s="11">
        <v>4.1046575342465697E-2</v>
      </c>
      <c r="E6804" s="11">
        <v>6.1569863013698559E-2</v>
      </c>
      <c r="F6804" s="11">
        <v>8.2093150684931393E-2</v>
      </c>
      <c r="G6804" s="11">
        <v>0.10261643835616426</v>
      </c>
      <c r="H6804" s="11">
        <v>0.12313972602739712</v>
      </c>
      <c r="I6804" s="11">
        <v>0.14366301369862994</v>
      </c>
      <c r="J6804" s="11">
        <v>0.16418630136986251</v>
      </c>
      <c r="K6804" s="11">
        <v>0.18470958904109552</v>
      </c>
      <c r="L6804" s="11">
        <v>0.20550000000000002</v>
      </c>
    </row>
    <row r="6805" spans="1:12" ht="12.75">
      <c r="A6805" s="1">
        <f t="shared" si="174"/>
        <v>39293</v>
      </c>
      <c r="B6805" s="49" t="s">
        <v>4716</v>
      </c>
      <c r="C6805" s="11">
        <v>6.2371232876712295E-3</v>
      </c>
      <c r="D6805" s="11">
        <v>1.2474246575342459E-2</v>
      </c>
      <c r="E6805" s="11">
        <v>1.8711369863013749E-2</v>
      </c>
      <c r="F6805" s="11">
        <v>2.4948493150684953E-2</v>
      </c>
      <c r="G6805" s="11">
        <v>3.1185616438356149E-2</v>
      </c>
      <c r="H6805" s="11">
        <v>3.7422739726027353E-2</v>
      </c>
      <c r="I6805" s="11">
        <v>4.3659863013698549E-2</v>
      </c>
      <c r="J6805" s="11">
        <v>4.9896986301369906E-2</v>
      </c>
      <c r="K6805" s="11">
        <v>5.6134109589041102E-2</v>
      </c>
      <c r="L6805" s="11">
        <v>6.3E-2</v>
      </c>
    </row>
    <row r="6806" spans="1:12" ht="12.75">
      <c r="A6806" s="1">
        <f t="shared" si="174"/>
        <v>39294</v>
      </c>
      <c r="B6806" s="49" t="s">
        <v>4717</v>
      </c>
      <c r="C6806" s="11">
        <v>0.16549643835616501</v>
      </c>
      <c r="D6806" s="11">
        <v>0.33099287671233002</v>
      </c>
      <c r="E6806" s="11">
        <v>0.49648931506849503</v>
      </c>
      <c r="F6806" s="11">
        <v>0.66198575342466004</v>
      </c>
      <c r="G6806" s="11">
        <v>0.82748219178082505</v>
      </c>
      <c r="H6806" s="11">
        <v>0.99297863013699006</v>
      </c>
      <c r="I6806" s="11">
        <v>1.1584750684931548</v>
      </c>
      <c r="J6806" s="11">
        <v>1.3239715068493201</v>
      </c>
      <c r="K6806" s="11">
        <v>1.4894679452054849</v>
      </c>
      <c r="L6806" s="11">
        <v>1.6545000000000001</v>
      </c>
    </row>
    <row r="6807" spans="1:12" ht="12.75">
      <c r="A6807" s="1">
        <f t="shared" si="174"/>
        <v>39295</v>
      </c>
      <c r="B6807" s="49" t="s">
        <v>4718</v>
      </c>
      <c r="C6807" s="11">
        <v>1.4685205479452054E-2</v>
      </c>
      <c r="D6807" s="11">
        <v>2.9370410958904046E-2</v>
      </c>
      <c r="E6807" s="11">
        <v>4.4055616438356149E-2</v>
      </c>
      <c r="F6807" s="11">
        <v>5.8740821917808252E-2</v>
      </c>
      <c r="G6807" s="11">
        <v>7.3426027397260354E-2</v>
      </c>
      <c r="H6807" s="11">
        <v>8.8111232876712298E-2</v>
      </c>
      <c r="I6807" s="11">
        <v>0.10279643835616439</v>
      </c>
      <c r="J6807" s="11">
        <v>0.1174816438356165</v>
      </c>
      <c r="K6807" s="11">
        <v>0.13216684931506845</v>
      </c>
      <c r="L6807" s="11">
        <v>0.14700000000000002</v>
      </c>
    </row>
    <row r="6808" spans="1:12" ht="12.75">
      <c r="A6808" s="1">
        <f t="shared" si="174"/>
        <v>39296</v>
      </c>
      <c r="B6808" s="49" t="s">
        <v>4719</v>
      </c>
      <c r="C6808" s="11">
        <v>1.3073835616438365E-2</v>
      </c>
      <c r="D6808" s="11">
        <v>2.6147671232876698E-2</v>
      </c>
      <c r="E6808" s="11">
        <v>3.9221506849315052E-2</v>
      </c>
      <c r="F6808" s="11">
        <v>5.2295342465753396E-2</v>
      </c>
      <c r="G6808" s="11">
        <v>6.5369178082191892E-2</v>
      </c>
      <c r="H6808" s="11">
        <v>7.8443013698630243E-2</v>
      </c>
      <c r="I6808" s="11">
        <v>9.1516849315068607E-2</v>
      </c>
      <c r="J6808" s="11">
        <v>0.10459068493150696</v>
      </c>
      <c r="K6808" s="11">
        <v>0.11766452054794529</v>
      </c>
      <c r="L6808" s="11">
        <v>0.1305</v>
      </c>
    </row>
    <row r="6809" spans="1:12" ht="12.75">
      <c r="A6809" s="1">
        <f t="shared" si="174"/>
        <v>39297</v>
      </c>
      <c r="B6809" s="49" t="s">
        <v>4720</v>
      </c>
      <c r="C6809" s="11">
        <v>9.4816438356164403E-3</v>
      </c>
      <c r="D6809" s="11">
        <v>1.8963287671232849E-2</v>
      </c>
      <c r="E6809" s="11">
        <v>2.8444931506849354E-2</v>
      </c>
      <c r="F6809" s="11">
        <v>3.7926575342465699E-2</v>
      </c>
      <c r="G6809" s="11">
        <v>4.7408219178082203E-2</v>
      </c>
      <c r="H6809" s="11">
        <v>5.6889863013698708E-2</v>
      </c>
      <c r="I6809" s="11">
        <v>6.6371506849315046E-2</v>
      </c>
      <c r="J6809" s="11">
        <v>7.585315068493155E-2</v>
      </c>
      <c r="K6809" s="11">
        <v>8.5334794520547902E-2</v>
      </c>
      <c r="L6809" s="11">
        <v>9.4500000000000001E-2</v>
      </c>
    </row>
    <row r="6810" spans="1:12" ht="12.75">
      <c r="A6810" s="1">
        <f t="shared" si="174"/>
        <v>39298</v>
      </c>
      <c r="B6810" s="49" t="s">
        <v>4721</v>
      </c>
      <c r="C6810" s="11">
        <v>5.1036986301369897E-3</v>
      </c>
      <c r="D6810" s="11">
        <v>1.0207397260273979E-2</v>
      </c>
      <c r="E6810" s="11">
        <v>1.5311095890411E-2</v>
      </c>
      <c r="F6810" s="11">
        <v>2.04147945205479E-2</v>
      </c>
      <c r="G6810" s="11">
        <v>2.5518493150684947E-2</v>
      </c>
      <c r="H6810" s="11">
        <v>3.0622191780822001E-2</v>
      </c>
      <c r="I6810" s="11">
        <v>3.5725890410958902E-2</v>
      </c>
      <c r="J6810" s="11">
        <v>4.0829589041095946E-2</v>
      </c>
      <c r="K6810" s="11">
        <v>4.593328767123285E-2</v>
      </c>
      <c r="L6810" s="11">
        <v>5.1000000000000004E-2</v>
      </c>
    </row>
    <row r="6811" spans="1:12" ht="12.75">
      <c r="A6811" s="1">
        <f t="shared" si="174"/>
        <v>39299</v>
      </c>
      <c r="B6811" s="49" t="s">
        <v>4722</v>
      </c>
      <c r="C6811" s="11">
        <v>3.2465753424657604E-3</v>
      </c>
      <c r="D6811" s="11">
        <v>6.4931506849315208E-3</v>
      </c>
      <c r="E6811" s="11">
        <v>9.7397260273972795E-3</v>
      </c>
      <c r="F6811" s="11">
        <v>1.2986301369863042E-2</v>
      </c>
      <c r="G6811" s="11">
        <v>1.62328767123288E-2</v>
      </c>
      <c r="H6811" s="11">
        <v>1.94794520547945E-2</v>
      </c>
      <c r="I6811" s="11">
        <v>2.2726027397260352E-2</v>
      </c>
      <c r="J6811" s="11">
        <v>2.5972602739726049E-2</v>
      </c>
      <c r="K6811" s="11">
        <v>2.9219178082191901E-2</v>
      </c>
      <c r="L6811" s="11">
        <v>3.3000000000000002E-2</v>
      </c>
    </row>
    <row r="6812" spans="1:12" ht="12.75">
      <c r="A6812" s="1">
        <f t="shared" si="174"/>
        <v>39300</v>
      </c>
      <c r="B6812" s="49" t="s">
        <v>4723</v>
      </c>
      <c r="C6812" s="11">
        <v>3.4200000000000001E-2</v>
      </c>
      <c r="D6812" s="11">
        <v>6.8400000000000002E-2</v>
      </c>
      <c r="E6812" s="11">
        <v>0.1026</v>
      </c>
      <c r="F6812" s="11">
        <v>0.1368</v>
      </c>
      <c r="G6812" s="11">
        <v>0.17100000000000001</v>
      </c>
      <c r="H6812" s="11">
        <v>0.20519999999999999</v>
      </c>
      <c r="I6812" s="11">
        <v>0.2394</v>
      </c>
      <c r="J6812" s="11">
        <v>0.27360000000000001</v>
      </c>
      <c r="K6812" s="11">
        <v>0.30779999999999996</v>
      </c>
      <c r="L6812" s="11">
        <v>0.34200000000000003</v>
      </c>
    </row>
    <row r="6813" spans="1:12" ht="12.75">
      <c r="A6813" s="1">
        <f t="shared" si="174"/>
        <v>39301</v>
      </c>
      <c r="B6813" s="49" t="s">
        <v>4724</v>
      </c>
      <c r="C6813" s="11">
        <v>4.9643835616438349E-3</v>
      </c>
      <c r="D6813" s="11">
        <v>9.9287671232876698E-3</v>
      </c>
      <c r="E6813" s="11">
        <v>1.4893150684931505E-2</v>
      </c>
      <c r="F6813" s="11">
        <v>1.9857534246575402E-2</v>
      </c>
      <c r="G6813" s="11">
        <v>2.4821917808219247E-2</v>
      </c>
      <c r="H6813" s="11">
        <v>2.9786301369862954E-2</v>
      </c>
      <c r="I6813" s="11">
        <v>3.4750684931506799E-2</v>
      </c>
      <c r="J6813" s="11">
        <v>3.9715068493150651E-2</v>
      </c>
      <c r="K6813" s="11">
        <v>4.4679452054794497E-2</v>
      </c>
      <c r="L6813" s="11">
        <v>4.9500000000000002E-2</v>
      </c>
    </row>
    <row r="6814" spans="1:12" ht="12.75">
      <c r="A6814" s="1">
        <f t="shared" si="174"/>
        <v>39302</v>
      </c>
      <c r="B6814" s="49" t="s">
        <v>4725</v>
      </c>
      <c r="C6814" s="11">
        <v>4.0479452054794501E-2</v>
      </c>
      <c r="D6814" s="11">
        <v>8.0958904109589003E-2</v>
      </c>
      <c r="E6814" s="11">
        <v>0.1214383561643835</v>
      </c>
      <c r="F6814" s="11">
        <v>0.16191780821917801</v>
      </c>
      <c r="G6814" s="11">
        <v>0.20239726027397253</v>
      </c>
      <c r="H6814" s="11">
        <v>0.24287671232876701</v>
      </c>
      <c r="I6814" s="11">
        <v>0.28335616438356148</v>
      </c>
      <c r="J6814" s="11">
        <v>0.32383561643835601</v>
      </c>
      <c r="K6814" s="11">
        <v>0.36431506849315054</v>
      </c>
      <c r="L6814" s="11">
        <v>0.40500000000000003</v>
      </c>
    </row>
    <row r="6815" spans="1:12" ht="12.75">
      <c r="A6815" s="1">
        <f t="shared" si="174"/>
        <v>39303</v>
      </c>
      <c r="B6815" s="49" t="s">
        <v>4726</v>
      </c>
      <c r="C6815" s="11">
        <v>1.1175205479452055E-2</v>
      </c>
      <c r="D6815" s="11">
        <v>2.2350410958904051E-2</v>
      </c>
      <c r="E6815" s="11">
        <v>3.3525616438356151E-2</v>
      </c>
      <c r="F6815" s="11">
        <v>4.4700821917808248E-2</v>
      </c>
      <c r="G6815" s="11">
        <v>5.5876027397260344E-2</v>
      </c>
      <c r="H6815" s="11">
        <v>6.7051232876712302E-2</v>
      </c>
      <c r="I6815" s="11">
        <v>7.8226438356164399E-2</v>
      </c>
      <c r="J6815" s="11">
        <v>8.9401643835616496E-2</v>
      </c>
      <c r="K6815" s="11">
        <v>0.10057684931506845</v>
      </c>
      <c r="L6815" s="11">
        <v>0.11249999999999999</v>
      </c>
    </row>
    <row r="6816" spans="1:12" ht="12.75">
      <c r="A6816" s="1">
        <f t="shared" si="174"/>
        <v>39304</v>
      </c>
      <c r="B6816" s="49" t="s">
        <v>4727</v>
      </c>
      <c r="C6816" s="11">
        <v>5.7842465753424601E-3</v>
      </c>
      <c r="D6816" s="11">
        <v>1.156849315068492E-2</v>
      </c>
      <c r="E6816" s="11">
        <v>1.7352739726027348E-2</v>
      </c>
      <c r="F6816" s="11">
        <v>2.31369863013699E-2</v>
      </c>
      <c r="G6816" s="11">
        <v>2.8921232876712302E-2</v>
      </c>
      <c r="H6816" s="11">
        <v>3.4705479452054697E-2</v>
      </c>
      <c r="I6816" s="11">
        <v>4.0489726027397255E-2</v>
      </c>
      <c r="J6816" s="11">
        <v>4.6273972602739646E-2</v>
      </c>
      <c r="K6816" s="11">
        <v>5.2058219178082205E-2</v>
      </c>
      <c r="L6816" s="11">
        <v>5.8499999999999996E-2</v>
      </c>
    </row>
    <row r="6817" spans="1:12" ht="25.5">
      <c r="A6817" s="1">
        <f t="shared" si="174"/>
        <v>39305</v>
      </c>
      <c r="B6817" s="49" t="s">
        <v>4728</v>
      </c>
      <c r="C6817" s="11">
        <v>2.2721095890410999E-2</v>
      </c>
      <c r="D6817" s="11">
        <v>4.5442191780821997E-2</v>
      </c>
      <c r="E6817" s="11">
        <v>6.8163287671233003E-2</v>
      </c>
      <c r="F6817" s="11">
        <v>9.0884383561643994E-2</v>
      </c>
      <c r="G6817" s="11">
        <v>0.11360547945205501</v>
      </c>
      <c r="H6817" s="11">
        <v>0.13632657534246601</v>
      </c>
      <c r="I6817" s="11">
        <v>0.159047671232877</v>
      </c>
      <c r="J6817" s="11">
        <v>0.18176876712328799</v>
      </c>
      <c r="K6817" s="11">
        <v>0.20448986301369901</v>
      </c>
      <c r="L6817" s="11">
        <v>0.22649999999999998</v>
      </c>
    </row>
    <row r="6818" spans="1:12" ht="12.75">
      <c r="A6818" s="1">
        <f t="shared" si="174"/>
        <v>39306</v>
      </c>
      <c r="B6818" s="49" t="s">
        <v>4729</v>
      </c>
      <c r="C6818" s="11">
        <v>1.398534246575343E-2</v>
      </c>
      <c r="D6818" s="11">
        <v>2.7970684931506801E-2</v>
      </c>
      <c r="E6818" s="11">
        <v>4.195602739726035E-2</v>
      </c>
      <c r="F6818" s="11">
        <v>5.5941369863013748E-2</v>
      </c>
      <c r="G6818" s="11">
        <v>6.9926712328767154E-2</v>
      </c>
      <c r="H6818" s="11">
        <v>8.3912054794520546E-2</v>
      </c>
      <c r="I6818" s="11">
        <v>9.7897397260273938E-2</v>
      </c>
      <c r="J6818" s="11">
        <v>0.1118827397260275</v>
      </c>
      <c r="K6818" s="11">
        <v>0.12586808219178092</v>
      </c>
      <c r="L6818" s="11">
        <v>0.13950000000000001</v>
      </c>
    </row>
    <row r="6819" spans="1:12" ht="12.75">
      <c r="A6819" s="1">
        <f t="shared" si="174"/>
        <v>39307</v>
      </c>
      <c r="B6819" s="49" t="s">
        <v>4730</v>
      </c>
      <c r="C6819" s="11">
        <v>4.47493150684932E-3</v>
      </c>
      <c r="D6819" s="11">
        <v>8.9498630136986401E-3</v>
      </c>
      <c r="E6819" s="11">
        <v>1.3424794520547959E-2</v>
      </c>
      <c r="F6819" s="11">
        <v>1.7899726027397249E-2</v>
      </c>
      <c r="G6819" s="11">
        <v>2.2374657534246601E-2</v>
      </c>
      <c r="H6819" s="11">
        <v>2.6849589041095953E-2</v>
      </c>
      <c r="I6819" s="11">
        <v>3.1324520547945302E-2</v>
      </c>
      <c r="J6819" s="11">
        <v>3.5799452054794498E-2</v>
      </c>
      <c r="K6819" s="11">
        <v>4.0274383561643853E-2</v>
      </c>
      <c r="L6819" s="11">
        <v>4.4999999999999998E-2</v>
      </c>
    </row>
    <row r="6820" spans="1:12" ht="12.75">
      <c r="A6820" s="1">
        <f t="shared" si="174"/>
        <v>39308</v>
      </c>
      <c r="B6820" s="49" t="s">
        <v>4731</v>
      </c>
      <c r="C6820" s="11">
        <v>5.6564383561643851E-3</v>
      </c>
      <c r="D6820" s="11">
        <v>1.131287671232877E-2</v>
      </c>
      <c r="E6820" s="11">
        <v>1.6969315068493199E-2</v>
      </c>
      <c r="F6820" s="11">
        <v>2.2625753424657599E-2</v>
      </c>
      <c r="G6820" s="11">
        <v>2.8282191780822002E-2</v>
      </c>
      <c r="H6820" s="11">
        <v>3.3938630136986246E-2</v>
      </c>
      <c r="I6820" s="11">
        <v>3.9595068493150649E-2</v>
      </c>
      <c r="J6820" s="11">
        <v>4.5251506849315053E-2</v>
      </c>
      <c r="K6820" s="11">
        <v>5.0907945205479449E-2</v>
      </c>
      <c r="L6820" s="11">
        <v>5.6999999999999995E-2</v>
      </c>
    </row>
    <row r="6821" spans="1:12" ht="12.75">
      <c r="A6821" s="1">
        <f t="shared" si="174"/>
        <v>39309</v>
      </c>
      <c r="B6821" s="49" t="s">
        <v>4602</v>
      </c>
      <c r="C6821" s="11">
        <v>1.1923972602739726E-2</v>
      </c>
      <c r="D6821" s="11">
        <v>2.3847945205479452E-2</v>
      </c>
      <c r="E6821" s="11">
        <v>3.5771917808219249E-2</v>
      </c>
      <c r="F6821" s="11">
        <v>4.7695890410958904E-2</v>
      </c>
      <c r="G6821" s="11">
        <v>5.9619863013698697E-2</v>
      </c>
      <c r="H6821" s="11">
        <v>7.1543835616438345E-2</v>
      </c>
      <c r="I6821" s="11">
        <v>8.3467808219178152E-2</v>
      </c>
      <c r="J6821" s="11">
        <v>9.5391780821917807E-2</v>
      </c>
      <c r="K6821" s="11">
        <v>0.1073157534246576</v>
      </c>
      <c r="L6821" s="11">
        <v>0.11849999999999999</v>
      </c>
    </row>
    <row r="6822" spans="1:12" ht="12.75">
      <c r="A6822" s="1">
        <f t="shared" si="174"/>
        <v>39310</v>
      </c>
      <c r="B6822" s="49" t="s">
        <v>4732</v>
      </c>
      <c r="C6822" s="11">
        <v>3.4331506849315047E-2</v>
      </c>
      <c r="D6822" s="11">
        <v>6.8663013698630093E-2</v>
      </c>
      <c r="E6822" s="11">
        <v>0.10299452054794514</v>
      </c>
      <c r="F6822" s="11">
        <v>0.13732602739726019</v>
      </c>
      <c r="G6822" s="11">
        <v>0.17165753424657598</v>
      </c>
      <c r="H6822" s="11">
        <v>0.20598904109589</v>
      </c>
      <c r="I6822" s="11">
        <v>0.24032054794520552</v>
      </c>
      <c r="J6822" s="11">
        <v>0.27465205479452104</v>
      </c>
      <c r="K6822" s="11">
        <v>0.308983561643835</v>
      </c>
      <c r="L6822" s="11">
        <v>0.34350000000000003</v>
      </c>
    </row>
    <row r="6823" spans="1:12" ht="12.75">
      <c r="A6823" s="1">
        <f t="shared" si="174"/>
        <v>39311</v>
      </c>
      <c r="B6823" s="49" t="s">
        <v>4733</v>
      </c>
      <c r="C6823" s="11">
        <v>1.287452054794521E-2</v>
      </c>
      <c r="D6823" s="11">
        <v>2.5749041095890452E-2</v>
      </c>
      <c r="E6823" s="11">
        <v>3.8623561643835597E-2</v>
      </c>
      <c r="F6823" s="11">
        <v>5.1498082191780904E-2</v>
      </c>
      <c r="G6823" s="11">
        <v>6.4372602739726059E-2</v>
      </c>
      <c r="H6823" s="11">
        <v>7.7247123287671193E-2</v>
      </c>
      <c r="I6823" s="11">
        <v>9.0121643835616508E-2</v>
      </c>
      <c r="J6823" s="11">
        <v>0.10299616438356164</v>
      </c>
      <c r="K6823" s="11">
        <v>0.11587068493150696</v>
      </c>
      <c r="L6823" s="11">
        <v>0.129</v>
      </c>
    </row>
    <row r="6824" spans="1:12" ht="12.75">
      <c r="A6824" s="1">
        <f t="shared" si="174"/>
        <v>39312</v>
      </c>
      <c r="B6824" s="49" t="s">
        <v>4734</v>
      </c>
      <c r="C6824" s="11">
        <v>1.251614712328767E-2</v>
      </c>
      <c r="D6824" s="11">
        <v>2.5032294246575399E-2</v>
      </c>
      <c r="E6824" s="11">
        <v>3.7548441369862948E-2</v>
      </c>
      <c r="F6824" s="11">
        <v>5.0064588493150652E-2</v>
      </c>
      <c r="G6824" s="11">
        <v>6.2580735616438343E-2</v>
      </c>
      <c r="H6824" s="11">
        <v>7.5096882739726048E-2</v>
      </c>
      <c r="I6824" s="11">
        <v>8.7613029863013753E-2</v>
      </c>
      <c r="J6824" s="11">
        <v>0.1001291769863013</v>
      </c>
      <c r="K6824" s="11">
        <v>0.11264532410958901</v>
      </c>
      <c r="L6824" s="11">
        <v>0.1245</v>
      </c>
    </row>
    <row r="6825" spans="1:12" ht="12.75">
      <c r="A6825" s="1">
        <f t="shared" si="174"/>
        <v>39313</v>
      </c>
      <c r="B6825" s="49" t="s">
        <v>4735</v>
      </c>
      <c r="C6825" s="11">
        <v>3.4717808219178151E-2</v>
      </c>
      <c r="D6825" s="11">
        <v>6.9435616438356301E-2</v>
      </c>
      <c r="E6825" s="11">
        <v>0.10415342465753445</v>
      </c>
      <c r="F6825" s="11">
        <v>0.1388712328767126</v>
      </c>
      <c r="G6825" s="11">
        <v>0.17358904109589149</v>
      </c>
      <c r="H6825" s="11">
        <v>0.20830684931506949</v>
      </c>
      <c r="I6825" s="11">
        <v>0.24302465753424751</v>
      </c>
      <c r="J6825" s="11">
        <v>0.27774246575342554</v>
      </c>
      <c r="K6825" s="11">
        <v>0.31246027397260345</v>
      </c>
      <c r="L6825" s="11">
        <v>0.34650000000000003</v>
      </c>
    </row>
    <row r="6826" spans="1:12" ht="12.75">
      <c r="A6826" s="1">
        <f t="shared" si="174"/>
        <v>39314</v>
      </c>
      <c r="B6826" s="49" t="s">
        <v>4736</v>
      </c>
      <c r="C6826" s="11">
        <v>2.6182602739726051E-2</v>
      </c>
      <c r="D6826" s="11">
        <v>5.2365205479452101E-2</v>
      </c>
      <c r="E6826" s="11">
        <v>7.8547808219178145E-2</v>
      </c>
      <c r="F6826" s="11">
        <v>0.1047304109589042</v>
      </c>
      <c r="G6826" s="11">
        <v>0.13091301369863023</v>
      </c>
      <c r="H6826" s="11">
        <v>0.15709561643835598</v>
      </c>
      <c r="I6826" s="11">
        <v>0.18327821917808251</v>
      </c>
      <c r="J6826" s="11">
        <v>0.20946082191780901</v>
      </c>
      <c r="K6826" s="11">
        <v>0.23564342465753402</v>
      </c>
      <c r="L6826" s="11">
        <v>0.26249999999999996</v>
      </c>
    </row>
    <row r="6827" spans="1:12" ht="12.75">
      <c r="A6827" s="1">
        <f t="shared" si="174"/>
        <v>39315</v>
      </c>
      <c r="B6827" s="49" t="s">
        <v>4737</v>
      </c>
      <c r="C6827" s="11">
        <v>0.12254794520547946</v>
      </c>
      <c r="D6827" s="11">
        <v>0.2450958904109595</v>
      </c>
      <c r="E6827" s="11">
        <v>0.36764383561643849</v>
      </c>
      <c r="F6827" s="11">
        <v>0.4901917808219175</v>
      </c>
      <c r="G6827" s="11">
        <v>0.61273972602739801</v>
      </c>
      <c r="H6827" s="11">
        <v>0.73528767123287697</v>
      </c>
      <c r="I6827" s="11">
        <v>0.85783561643835604</v>
      </c>
      <c r="J6827" s="11">
        <v>0.980383561643835</v>
      </c>
      <c r="K6827" s="11">
        <v>1.1029315068493155</v>
      </c>
      <c r="L6827" s="11">
        <v>1.2254999999999998</v>
      </c>
    </row>
    <row r="6828" spans="1:12" ht="25.5">
      <c r="A6828" s="1">
        <f t="shared" si="174"/>
        <v>39316</v>
      </c>
      <c r="B6828" s="49" t="s">
        <v>4738</v>
      </c>
      <c r="C6828" s="11">
        <v>1.3728904109589045E-2</v>
      </c>
      <c r="D6828" s="11">
        <v>2.7457808219178152E-2</v>
      </c>
      <c r="E6828" s="11">
        <v>4.1186712328767153E-2</v>
      </c>
      <c r="F6828" s="11">
        <v>5.4915616438356143E-2</v>
      </c>
      <c r="G6828" s="11">
        <v>6.8644520547945148E-2</v>
      </c>
      <c r="H6828" s="11">
        <v>8.2373424657534305E-2</v>
      </c>
      <c r="I6828" s="11">
        <v>9.6102328767123296E-2</v>
      </c>
      <c r="J6828" s="11">
        <v>0.10983123287671229</v>
      </c>
      <c r="K6828" s="11">
        <v>0.12356013698630146</v>
      </c>
      <c r="L6828" s="11">
        <v>0.13800000000000001</v>
      </c>
    </row>
    <row r="6829" spans="1:12" ht="12.75">
      <c r="A6829" s="1">
        <f t="shared" si="174"/>
        <v>39317</v>
      </c>
      <c r="B6829" s="49" t="s">
        <v>4739</v>
      </c>
      <c r="C6829" s="11">
        <v>8.0529041095890444E-2</v>
      </c>
      <c r="D6829" s="11">
        <v>0.1610580821917815</v>
      </c>
      <c r="E6829" s="11">
        <v>0.24158712328767151</v>
      </c>
      <c r="F6829" s="11">
        <v>0.3221161643835615</v>
      </c>
      <c r="G6829" s="11">
        <v>0.40264520547945154</v>
      </c>
      <c r="H6829" s="11">
        <v>0.48317424657534302</v>
      </c>
      <c r="I6829" s="11">
        <v>0.56370328767123301</v>
      </c>
      <c r="J6829" s="11">
        <v>0.644232328767123</v>
      </c>
      <c r="K6829" s="11">
        <v>0.72476136986301454</v>
      </c>
      <c r="L6829" s="11">
        <v>0.8055000000000001</v>
      </c>
    </row>
    <row r="6830" spans="1:12" ht="12.75">
      <c r="A6830" s="1">
        <f t="shared" si="174"/>
        <v>39318</v>
      </c>
      <c r="B6830" s="49" t="s">
        <v>4739</v>
      </c>
      <c r="C6830" s="11">
        <v>6.0519041095890451E-2</v>
      </c>
      <c r="D6830" s="11">
        <v>0.1210380821917809</v>
      </c>
      <c r="E6830" s="11">
        <v>0.18155712328767148</v>
      </c>
      <c r="F6830" s="11">
        <v>0.2420761643835615</v>
      </c>
      <c r="G6830" s="11">
        <v>0.30259520547945296</v>
      </c>
      <c r="H6830" s="11">
        <v>0.36311424657534297</v>
      </c>
      <c r="I6830" s="11">
        <v>0.42363328767123298</v>
      </c>
      <c r="J6830" s="11">
        <v>0.484152328767123</v>
      </c>
      <c r="K6830" s="11">
        <v>0.54467136986301457</v>
      </c>
      <c r="L6830" s="11">
        <v>0.60450000000000004</v>
      </c>
    </row>
    <row r="6831" spans="1:12" ht="12.75">
      <c r="A6831" s="1">
        <f t="shared" si="174"/>
        <v>39319</v>
      </c>
      <c r="B6831" s="49" t="s">
        <v>4740</v>
      </c>
      <c r="C6831" s="11">
        <v>4.6152328767123302E-2</v>
      </c>
      <c r="D6831" s="11">
        <v>9.2304657534246604E-2</v>
      </c>
      <c r="E6831" s="11">
        <v>0.13845698630136991</v>
      </c>
      <c r="F6831" s="11">
        <v>0.18460931506849348</v>
      </c>
      <c r="G6831" s="11">
        <v>0.23076164383561651</v>
      </c>
      <c r="H6831" s="11">
        <v>0.27691397260273953</v>
      </c>
      <c r="I6831" s="11">
        <v>0.32306630136986247</v>
      </c>
      <c r="J6831" s="11">
        <v>0.36921863013698697</v>
      </c>
      <c r="K6831" s="11">
        <v>0.41537095890410997</v>
      </c>
      <c r="L6831" s="11">
        <v>0.46199999999999997</v>
      </c>
    </row>
    <row r="6832" spans="1:12" ht="12.75">
      <c r="A6832" s="1">
        <f t="shared" si="174"/>
        <v>39320</v>
      </c>
      <c r="B6832" s="49" t="s">
        <v>4741</v>
      </c>
      <c r="C6832" s="11">
        <v>4.6615068493150648E-2</v>
      </c>
      <c r="D6832" s="11">
        <v>9.3230136986301296E-2</v>
      </c>
      <c r="E6832" s="11">
        <v>0.13984520547945195</v>
      </c>
      <c r="F6832" s="11">
        <v>0.18646027397260201</v>
      </c>
      <c r="G6832" s="11">
        <v>0.23307534246575398</v>
      </c>
      <c r="H6832" s="11">
        <v>0.27969041095890451</v>
      </c>
      <c r="I6832" s="11">
        <v>0.32630547945205501</v>
      </c>
      <c r="J6832" s="11">
        <v>0.37292054794520546</v>
      </c>
      <c r="K6832" s="11">
        <v>0.41953561643835602</v>
      </c>
      <c r="L6832" s="11">
        <v>0.46650000000000003</v>
      </c>
    </row>
    <row r="6833" spans="1:12" ht="12.75">
      <c r="A6833" s="1">
        <f t="shared" si="174"/>
        <v>39321</v>
      </c>
      <c r="B6833" s="49" t="s">
        <v>4742</v>
      </c>
      <c r="C6833" s="11">
        <v>7.6010958904109555E-3</v>
      </c>
      <c r="D6833" s="11">
        <v>1.5202191780821852E-2</v>
      </c>
      <c r="E6833" s="11">
        <v>2.2803287671232852E-2</v>
      </c>
      <c r="F6833" s="11">
        <v>3.040438356164385E-2</v>
      </c>
      <c r="G6833" s="11">
        <v>3.8005479452054847E-2</v>
      </c>
      <c r="H6833" s="11">
        <v>4.5606575342465705E-2</v>
      </c>
      <c r="I6833" s="11">
        <v>5.3207671232876702E-2</v>
      </c>
      <c r="J6833" s="11">
        <v>6.0808767123287699E-2</v>
      </c>
      <c r="K6833" s="11">
        <v>6.8409863013698544E-2</v>
      </c>
      <c r="L6833" s="11">
        <v>7.6499999999999999E-2</v>
      </c>
    </row>
    <row r="6834" spans="1:12" ht="12.75">
      <c r="A6834" s="1">
        <f t="shared" si="174"/>
        <v>39322</v>
      </c>
      <c r="B6834" s="49" t="s">
        <v>4743</v>
      </c>
      <c r="C6834" s="11">
        <v>2.3490821917808252E-2</v>
      </c>
      <c r="D6834" s="11">
        <v>4.6981643835616503E-2</v>
      </c>
      <c r="E6834" s="11">
        <v>7.0472465753424751E-2</v>
      </c>
      <c r="F6834" s="11">
        <v>9.3963287671233006E-2</v>
      </c>
      <c r="G6834" s="11">
        <v>0.11745410958904125</v>
      </c>
      <c r="H6834" s="11">
        <v>0.1409449315068495</v>
      </c>
      <c r="I6834" s="11">
        <v>0.16443575342465849</v>
      </c>
      <c r="J6834" s="11">
        <v>0.18792657534246601</v>
      </c>
      <c r="K6834" s="11">
        <v>0.211417397260275</v>
      </c>
      <c r="L6834" s="11">
        <v>0.23549999999999999</v>
      </c>
    </row>
    <row r="6835" spans="1:12" ht="12.75">
      <c r="A6835" s="1">
        <f t="shared" si="174"/>
        <v>39323</v>
      </c>
      <c r="B6835" s="49" t="s">
        <v>4744</v>
      </c>
      <c r="C6835" s="11">
        <v>0.80082323999999994</v>
      </c>
      <c r="D6835" s="11">
        <v>1.6016464799999999</v>
      </c>
      <c r="E6835" s="11">
        <v>2.40246972</v>
      </c>
      <c r="F6835" s="11">
        <v>3.2032929599999997</v>
      </c>
      <c r="G6835" s="11">
        <v>4.0041162000000003</v>
      </c>
      <c r="H6835" s="11">
        <v>4.8049394400000001</v>
      </c>
      <c r="I6835" s="11">
        <v>5.6057626799999998</v>
      </c>
      <c r="J6835" s="11">
        <v>6.4065859199999995</v>
      </c>
      <c r="K6835" s="11">
        <v>7.2074091600000001</v>
      </c>
      <c r="L6835" s="11">
        <v>8.0085000000000015</v>
      </c>
    </row>
    <row r="6836" spans="1:12" ht="12.75">
      <c r="A6836" s="1">
        <f t="shared" si="174"/>
        <v>39324</v>
      </c>
      <c r="B6836" s="49" t="s">
        <v>4745</v>
      </c>
      <c r="C6836" s="11">
        <v>4.6278082191780747E-3</v>
      </c>
      <c r="D6836" s="11">
        <v>9.2556164383561495E-3</v>
      </c>
      <c r="E6836" s="11">
        <v>1.3883424657534223E-2</v>
      </c>
      <c r="F6836" s="11">
        <v>1.8511232876712299E-2</v>
      </c>
      <c r="G6836" s="11">
        <v>2.3139041095890447E-2</v>
      </c>
      <c r="H6836" s="11">
        <v>2.7766849315068447E-2</v>
      </c>
      <c r="I6836" s="11">
        <v>3.2394657534246599E-2</v>
      </c>
      <c r="J6836" s="11">
        <v>3.7022465753424598E-2</v>
      </c>
      <c r="K6836" s="11">
        <v>4.1650273972602604E-2</v>
      </c>
      <c r="L6836" s="11">
        <v>4.65E-2</v>
      </c>
    </row>
    <row r="6837" spans="1:12" ht="12.75">
      <c r="A6837" s="1">
        <f t="shared" si="174"/>
        <v>39325</v>
      </c>
      <c r="B6837" s="49" t="s">
        <v>4746</v>
      </c>
      <c r="C6837" s="11">
        <v>7.3824657534246593E-2</v>
      </c>
      <c r="D6837" s="11">
        <v>0.14764931506849319</v>
      </c>
      <c r="E6837" s="11">
        <v>0.22147397260273949</v>
      </c>
      <c r="F6837" s="11">
        <v>0.29529863013698698</v>
      </c>
      <c r="G6837" s="11">
        <v>0.36912328767123298</v>
      </c>
      <c r="H6837" s="11">
        <v>0.44294794520547898</v>
      </c>
      <c r="I6837" s="11">
        <v>0.51677260273972647</v>
      </c>
      <c r="J6837" s="11">
        <v>0.59059726027397252</v>
      </c>
      <c r="K6837" s="11">
        <v>0.66442191780822002</v>
      </c>
      <c r="L6837" s="11">
        <v>0.73799999999999999</v>
      </c>
    </row>
    <row r="6838" spans="1:12" ht="12.75">
      <c r="A6838" s="1">
        <f t="shared" si="174"/>
        <v>39326</v>
      </c>
      <c r="B6838" s="49" t="s">
        <v>4747</v>
      </c>
      <c r="C6838" s="11">
        <v>4.6358630136986254E-2</v>
      </c>
      <c r="D6838" s="11">
        <v>9.2717260273972507E-2</v>
      </c>
      <c r="E6838" s="11">
        <v>0.13907589041095875</v>
      </c>
      <c r="F6838" s="11">
        <v>0.18543452054794501</v>
      </c>
      <c r="G6838" s="11">
        <v>0.231793150684932</v>
      </c>
      <c r="H6838" s="11">
        <v>0.27815178082191749</v>
      </c>
      <c r="I6838" s="11">
        <v>0.32451041095890448</v>
      </c>
      <c r="J6838" s="11">
        <v>0.37086904109589003</v>
      </c>
      <c r="K6838" s="11">
        <v>0.41722767123287696</v>
      </c>
      <c r="L6838" s="11">
        <v>0.46350000000000002</v>
      </c>
    </row>
    <row r="6839" spans="1:12" ht="12.75">
      <c r="A6839" s="1">
        <f t="shared" si="174"/>
        <v>39327</v>
      </c>
      <c r="B6839" s="49" t="s">
        <v>4748</v>
      </c>
      <c r="C6839" s="11">
        <v>5.7497260273972652E-3</v>
      </c>
      <c r="D6839" s="11">
        <v>1.149945205479453E-2</v>
      </c>
      <c r="E6839" s="11">
        <v>1.724917808219175E-2</v>
      </c>
      <c r="F6839" s="11">
        <v>2.2998904109588998E-2</v>
      </c>
      <c r="G6839" s="11">
        <v>2.8748630136986402E-2</v>
      </c>
      <c r="H6839" s="11">
        <v>3.4498356164383646E-2</v>
      </c>
      <c r="I6839" s="11">
        <v>4.0248082191780901E-2</v>
      </c>
      <c r="J6839" s="11">
        <v>4.5997808219178149E-2</v>
      </c>
      <c r="K6839" s="11">
        <v>5.1747534246575397E-2</v>
      </c>
      <c r="L6839" s="11">
        <v>5.6999999999999995E-2</v>
      </c>
    </row>
    <row r="6840" spans="1:12" ht="12.75">
      <c r="A6840" s="1">
        <f t="shared" si="174"/>
        <v>39328</v>
      </c>
      <c r="B6840" s="49" t="s">
        <v>4749</v>
      </c>
      <c r="C6840" s="11">
        <v>1.7382328767123301E-2</v>
      </c>
      <c r="D6840" s="11">
        <v>3.4764657534246603E-2</v>
      </c>
      <c r="E6840" s="11">
        <v>5.2146986301369908E-2</v>
      </c>
      <c r="F6840" s="11">
        <v>6.9529315068493205E-2</v>
      </c>
      <c r="G6840" s="11">
        <v>8.6911643835616503E-2</v>
      </c>
      <c r="H6840" s="11">
        <v>0.10429397260273982</v>
      </c>
      <c r="I6840" s="11">
        <v>0.1216763013698631</v>
      </c>
      <c r="J6840" s="11">
        <v>0.13905863013698641</v>
      </c>
      <c r="K6840" s="11">
        <v>0.15644095890411</v>
      </c>
      <c r="L6840" s="11">
        <v>0.17400000000000002</v>
      </c>
    </row>
    <row r="6841" spans="1:12" ht="12.75">
      <c r="A6841" s="1">
        <f t="shared" si="174"/>
        <v>39329</v>
      </c>
      <c r="B6841" s="49" t="s">
        <v>4750</v>
      </c>
      <c r="C6841" s="11">
        <v>3.0713424657534301E-2</v>
      </c>
      <c r="D6841" s="11">
        <v>6.1426849315068602E-2</v>
      </c>
      <c r="E6841" s="11">
        <v>9.214027397260291E-2</v>
      </c>
      <c r="F6841" s="11">
        <v>0.1228536986301372</v>
      </c>
      <c r="G6841" s="11">
        <v>0.1535671232876715</v>
      </c>
      <c r="H6841" s="11">
        <v>0.18428054794520549</v>
      </c>
      <c r="I6841" s="11">
        <v>0.2149939726027395</v>
      </c>
      <c r="J6841" s="11">
        <v>0.24570739726027499</v>
      </c>
      <c r="K6841" s="11">
        <v>0.27642082191780903</v>
      </c>
      <c r="L6841" s="11">
        <v>0.3075</v>
      </c>
    </row>
    <row r="6842" spans="1:12" ht="12.75">
      <c r="A6842" s="1">
        <f t="shared" si="174"/>
        <v>39330</v>
      </c>
      <c r="B6842" s="49" t="s">
        <v>4751</v>
      </c>
      <c r="C6842" s="11">
        <v>1.9349999999999999E-2</v>
      </c>
      <c r="D6842" s="11">
        <v>3.8699999999999998E-2</v>
      </c>
      <c r="E6842" s="11">
        <v>5.8049999999999997E-2</v>
      </c>
      <c r="F6842" s="11">
        <v>7.7399999999999997E-2</v>
      </c>
      <c r="G6842" s="11">
        <v>9.6750000000000003E-2</v>
      </c>
      <c r="H6842" s="11">
        <v>0.11609999999999999</v>
      </c>
      <c r="I6842" s="11">
        <v>0.13545000000000001</v>
      </c>
      <c r="J6842" s="11">
        <v>0.15479999999999999</v>
      </c>
      <c r="K6842" s="11">
        <v>0.17415</v>
      </c>
      <c r="L6842" s="11">
        <v>0.19350000000000001</v>
      </c>
    </row>
    <row r="6843" spans="1:12" ht="12.75">
      <c r="A6843" s="1">
        <f t="shared" si="174"/>
        <v>39331</v>
      </c>
      <c r="B6843" s="49" t="s">
        <v>4752</v>
      </c>
      <c r="C6843" s="11">
        <v>9.0049315068493202E-3</v>
      </c>
      <c r="D6843" s="11">
        <v>1.8009863013698703E-2</v>
      </c>
      <c r="E6843" s="11">
        <v>2.7014794520547898E-2</v>
      </c>
      <c r="F6843" s="11">
        <v>3.6019726027397253E-2</v>
      </c>
      <c r="G6843" s="11">
        <v>4.5024657534246601E-2</v>
      </c>
      <c r="H6843" s="11">
        <v>5.4029589041095949E-2</v>
      </c>
      <c r="I6843" s="11">
        <v>6.3034520547945297E-2</v>
      </c>
      <c r="J6843" s="11">
        <v>7.2039452054794506E-2</v>
      </c>
      <c r="K6843" s="11">
        <v>8.1044383561643854E-2</v>
      </c>
      <c r="L6843" s="11">
        <v>0.09</v>
      </c>
    </row>
    <row r="6844" spans="1:12" ht="12.75">
      <c r="A6844" s="1">
        <f t="shared" si="174"/>
        <v>39332</v>
      </c>
      <c r="B6844" s="49" t="s">
        <v>4753</v>
      </c>
      <c r="C6844" s="11">
        <v>1.7143561643835601E-2</v>
      </c>
      <c r="D6844" s="11">
        <v>3.4287123287671202E-2</v>
      </c>
      <c r="E6844" s="11">
        <v>5.1430684931506807E-2</v>
      </c>
      <c r="F6844" s="11">
        <v>6.8574246575342404E-2</v>
      </c>
      <c r="G6844" s="11">
        <v>8.5717808219178002E-2</v>
      </c>
      <c r="H6844" s="11">
        <v>0.10286136986301361</v>
      </c>
      <c r="I6844" s="11">
        <v>0.1200049315068492</v>
      </c>
      <c r="J6844" s="11">
        <v>0.13714849315068481</v>
      </c>
      <c r="K6844" s="11">
        <v>0.15429205479452102</v>
      </c>
      <c r="L6844" s="11">
        <v>0.17100000000000001</v>
      </c>
    </row>
    <row r="6845" spans="1:12" ht="12.75">
      <c r="A6845" s="1">
        <f t="shared" si="174"/>
        <v>39333</v>
      </c>
      <c r="B6845" s="49" t="s">
        <v>4754</v>
      </c>
      <c r="C6845" s="11">
        <v>7.4958904109588987E-4</v>
      </c>
      <c r="D6845" s="11">
        <v>1.4991780821917797E-3</v>
      </c>
      <c r="E6845" s="11">
        <v>2.24876712328767E-3</v>
      </c>
      <c r="F6845" s="11">
        <v>2.9983561643835595E-3</v>
      </c>
      <c r="G6845" s="11">
        <v>3.7479452054794498E-3</v>
      </c>
      <c r="H6845" s="11">
        <v>4.4975342465753401E-3</v>
      </c>
      <c r="I6845" s="11">
        <v>5.24712328767123E-3</v>
      </c>
      <c r="J6845" s="11">
        <v>5.996712328767119E-3</v>
      </c>
      <c r="K6845" s="11">
        <v>6.7463013698630097E-3</v>
      </c>
      <c r="L6845" s="11">
        <v>7.4999999999999997E-3</v>
      </c>
    </row>
    <row r="6846" spans="1:12" ht="12.75">
      <c r="A6846" s="1">
        <f t="shared" si="174"/>
        <v>39334</v>
      </c>
      <c r="B6846" s="49" t="s">
        <v>4755</v>
      </c>
      <c r="C6846" s="11">
        <v>2.7332876712328799E-2</v>
      </c>
      <c r="D6846" s="11">
        <v>5.4665753424657598E-2</v>
      </c>
      <c r="E6846" s="11">
        <v>8.1998630136986397E-2</v>
      </c>
      <c r="F6846" s="11">
        <v>0.1093315068493152</v>
      </c>
      <c r="G6846" s="11">
        <v>0.13666438356164401</v>
      </c>
      <c r="H6846" s="11">
        <v>0.16399726027397249</v>
      </c>
      <c r="I6846" s="11">
        <v>0.191330136986301</v>
      </c>
      <c r="J6846" s="11">
        <v>0.218663013698631</v>
      </c>
      <c r="K6846" s="11">
        <v>0.24599589041095948</v>
      </c>
      <c r="L6846" s="11">
        <v>0.27300000000000002</v>
      </c>
    </row>
    <row r="6847" spans="1:12" ht="12.75">
      <c r="A6847" s="1">
        <f t="shared" si="174"/>
        <v>39335</v>
      </c>
      <c r="B6847" s="49" t="s">
        <v>4756</v>
      </c>
      <c r="C6847" s="11">
        <v>1.2830136986301375E-2</v>
      </c>
      <c r="D6847" s="11">
        <v>2.5660273972602749E-2</v>
      </c>
      <c r="E6847" s="11">
        <v>3.8490410958904202E-2</v>
      </c>
      <c r="F6847" s="11">
        <v>5.1320547945205498E-2</v>
      </c>
      <c r="G6847" s="11">
        <v>6.4150684931506954E-2</v>
      </c>
      <c r="H6847" s="11">
        <v>7.6980821917808251E-2</v>
      </c>
      <c r="I6847" s="11">
        <v>8.9810958904109561E-2</v>
      </c>
      <c r="J6847" s="11">
        <v>0.102641095890411</v>
      </c>
      <c r="K6847" s="11">
        <v>0.11547123287671246</v>
      </c>
      <c r="L6847" s="11">
        <v>0.129</v>
      </c>
    </row>
    <row r="6848" spans="1:12" ht="12.75">
      <c r="A6848" s="1">
        <f t="shared" ref="A6848:A6911" si="175">A6847+1</f>
        <v>39336</v>
      </c>
      <c r="B6848" s="49" t="s">
        <v>4757</v>
      </c>
      <c r="C6848" s="11">
        <v>1.7202739726027351E-2</v>
      </c>
      <c r="D6848" s="11">
        <v>3.4405479452054702E-2</v>
      </c>
      <c r="E6848" s="11">
        <v>5.1608219178082053E-2</v>
      </c>
      <c r="F6848" s="11">
        <v>6.8810958904109404E-2</v>
      </c>
      <c r="G6848" s="11">
        <v>8.6013698630136748E-2</v>
      </c>
      <c r="H6848" s="11">
        <v>0.10321643835616411</v>
      </c>
      <c r="I6848" s="11">
        <v>0.12041917808219144</v>
      </c>
      <c r="J6848" s="11">
        <v>0.13762191780821881</v>
      </c>
      <c r="K6848" s="11">
        <v>0.15482465753424599</v>
      </c>
      <c r="L6848" s="11">
        <v>0.17250000000000001</v>
      </c>
    </row>
    <row r="6849" spans="1:12" ht="12.75">
      <c r="A6849" s="1">
        <f t="shared" si="175"/>
        <v>39337</v>
      </c>
      <c r="B6849" s="49" t="s">
        <v>4758</v>
      </c>
      <c r="C6849" s="11">
        <v>1.076753424657534E-2</v>
      </c>
      <c r="D6849" s="11">
        <v>2.153506849315065E-2</v>
      </c>
      <c r="E6849" s="11">
        <v>3.2302602739726044E-2</v>
      </c>
      <c r="F6849" s="11">
        <v>4.3070136986301299E-2</v>
      </c>
      <c r="G6849" s="11">
        <v>5.3837671232876708E-2</v>
      </c>
      <c r="H6849" s="11">
        <v>6.4605205479452088E-2</v>
      </c>
      <c r="I6849" s="11">
        <v>7.5372739726027344E-2</v>
      </c>
      <c r="J6849" s="11">
        <v>8.6140273972602752E-2</v>
      </c>
      <c r="K6849" s="11">
        <v>9.690780821917816E-2</v>
      </c>
      <c r="L6849" s="11">
        <v>0.10799999999999998</v>
      </c>
    </row>
    <row r="6850" spans="1:12" ht="12.75">
      <c r="A6850" s="1">
        <f t="shared" si="175"/>
        <v>39338</v>
      </c>
      <c r="B6850" s="49" t="s">
        <v>4759</v>
      </c>
      <c r="C6850" s="11">
        <v>3.0769315068493199E-2</v>
      </c>
      <c r="D6850" s="11">
        <v>6.1538630136986398E-2</v>
      </c>
      <c r="E6850" s="11">
        <v>9.2307945205479594E-2</v>
      </c>
      <c r="F6850" s="11">
        <v>0.1230772602739728</v>
      </c>
      <c r="G6850" s="11">
        <v>0.15384657534246601</v>
      </c>
      <c r="H6850" s="11">
        <v>0.18461589041095949</v>
      </c>
      <c r="I6850" s="11">
        <v>0.215385205479453</v>
      </c>
      <c r="J6850" s="11">
        <v>0.24615452054794501</v>
      </c>
      <c r="K6850" s="11">
        <v>0.27692383561643852</v>
      </c>
      <c r="L6850" s="11">
        <v>0.3075</v>
      </c>
    </row>
    <row r="6851" spans="1:12" ht="12.75">
      <c r="A6851" s="1">
        <f t="shared" si="175"/>
        <v>39339</v>
      </c>
      <c r="B6851" s="49" t="s">
        <v>4760</v>
      </c>
      <c r="C6851" s="11">
        <v>1.0632328767123285E-2</v>
      </c>
      <c r="D6851" s="11">
        <v>2.1264657534246598E-2</v>
      </c>
      <c r="E6851" s="11">
        <v>3.1896986301369903E-2</v>
      </c>
      <c r="F6851" s="11">
        <v>4.2529315068493195E-2</v>
      </c>
      <c r="G6851" s="11">
        <v>5.3161643835616501E-2</v>
      </c>
      <c r="H6851" s="11">
        <v>6.379397260273964E-2</v>
      </c>
      <c r="I6851" s="11">
        <v>7.4426301369862946E-2</v>
      </c>
      <c r="J6851" s="11">
        <v>8.5058630136986252E-2</v>
      </c>
      <c r="K6851" s="11">
        <v>9.5690958904109544E-2</v>
      </c>
      <c r="L6851" s="11">
        <v>0.10649999999999998</v>
      </c>
    </row>
    <row r="6852" spans="1:12" ht="12.75">
      <c r="A6852" s="1">
        <f t="shared" si="175"/>
        <v>39340</v>
      </c>
      <c r="B6852" s="49" t="s">
        <v>4761</v>
      </c>
      <c r="C6852" s="11">
        <v>0.31193958904109553</v>
      </c>
      <c r="D6852" s="11">
        <v>0.62387917808219107</v>
      </c>
      <c r="E6852" s="11">
        <v>0.93581876712328649</v>
      </c>
      <c r="F6852" s="11">
        <v>1.2477583561643821</v>
      </c>
      <c r="G6852" s="11">
        <v>1.5596979452054849</v>
      </c>
      <c r="H6852" s="11">
        <v>1.8716375342465699</v>
      </c>
      <c r="I6852" s="11">
        <v>2.18357712328767</v>
      </c>
      <c r="J6852" s="11">
        <v>2.49551671232877</v>
      </c>
      <c r="K6852" s="11">
        <v>2.807456301369855</v>
      </c>
      <c r="L6852" s="11">
        <v>3.12</v>
      </c>
    </row>
    <row r="6853" spans="1:12" ht="12.75">
      <c r="A6853" s="1">
        <f t="shared" si="175"/>
        <v>39341</v>
      </c>
      <c r="B6853" s="49" t="s">
        <v>4762</v>
      </c>
      <c r="C6853" s="11">
        <v>1.6841506849315051E-2</v>
      </c>
      <c r="D6853" s="11">
        <v>3.3683013698630103E-2</v>
      </c>
      <c r="E6853" s="11">
        <v>5.0524520547945151E-2</v>
      </c>
      <c r="F6853" s="11">
        <v>6.7366027397260206E-2</v>
      </c>
      <c r="G6853" s="11">
        <v>8.4207534246575247E-2</v>
      </c>
      <c r="H6853" s="11">
        <v>0.1010490410958903</v>
      </c>
      <c r="I6853" s="11">
        <v>0.11789054794520536</v>
      </c>
      <c r="J6853" s="11">
        <v>0.13473205479452041</v>
      </c>
      <c r="K6853" s="11">
        <v>0.15157356164383501</v>
      </c>
      <c r="L6853" s="11">
        <v>0.16800000000000001</v>
      </c>
    </row>
    <row r="6854" spans="1:12" ht="12.75">
      <c r="A6854" s="1">
        <f t="shared" si="175"/>
        <v>39342</v>
      </c>
      <c r="B6854" s="49" t="s">
        <v>4763</v>
      </c>
      <c r="C6854" s="11">
        <v>9.3649315068493194E-3</v>
      </c>
      <c r="D6854" s="11">
        <v>1.8729863013698701E-2</v>
      </c>
      <c r="E6854" s="11">
        <v>2.8094794520547903E-2</v>
      </c>
      <c r="F6854" s="11">
        <v>3.745972602739725E-2</v>
      </c>
      <c r="G6854" s="11">
        <v>4.6824657534246597E-2</v>
      </c>
      <c r="H6854" s="11">
        <v>5.6189589041095944E-2</v>
      </c>
      <c r="I6854" s="11">
        <v>6.5554520547945305E-2</v>
      </c>
      <c r="J6854" s="11">
        <v>7.49194520547945E-2</v>
      </c>
      <c r="K6854" s="11">
        <v>8.4284383561643861E-2</v>
      </c>
      <c r="L6854" s="11">
        <v>9.2999999999999999E-2</v>
      </c>
    </row>
    <row r="6855" spans="1:12" ht="12.75">
      <c r="A6855" s="1">
        <f t="shared" si="175"/>
        <v>39343</v>
      </c>
      <c r="B6855" s="49" t="s">
        <v>4764</v>
      </c>
      <c r="C6855" s="11">
        <v>1.284328767123288E-2</v>
      </c>
      <c r="D6855" s="11">
        <v>2.5686575342465701E-2</v>
      </c>
      <c r="E6855" s="11">
        <v>3.8529863013698699E-2</v>
      </c>
      <c r="F6855" s="11">
        <v>5.1373150684931548E-2</v>
      </c>
      <c r="G6855" s="11">
        <v>6.4216438356164404E-2</v>
      </c>
      <c r="H6855" s="11">
        <v>7.7059726027397246E-2</v>
      </c>
      <c r="I6855" s="11">
        <v>8.9903013698630102E-2</v>
      </c>
      <c r="J6855" s="11">
        <v>0.1027463013698631</v>
      </c>
      <c r="K6855" s="11">
        <v>0.11558958904109595</v>
      </c>
      <c r="L6855" s="11">
        <v>0.129</v>
      </c>
    </row>
    <row r="6856" spans="1:12" ht="12.75">
      <c r="A6856" s="1">
        <f t="shared" si="175"/>
        <v>39344</v>
      </c>
      <c r="B6856" s="49" t="s">
        <v>4765</v>
      </c>
      <c r="C6856" s="11">
        <v>5.2742465753424601E-3</v>
      </c>
      <c r="D6856" s="11">
        <v>1.054849315068492E-2</v>
      </c>
      <c r="E6856" s="11">
        <v>1.5822739726027348E-2</v>
      </c>
      <c r="F6856" s="11">
        <v>2.1096986301369899E-2</v>
      </c>
      <c r="G6856" s="11">
        <v>2.6371232876712301E-2</v>
      </c>
      <c r="H6856" s="11">
        <v>3.1645479452054696E-2</v>
      </c>
      <c r="I6856" s="11">
        <v>3.6919726027397251E-2</v>
      </c>
      <c r="J6856" s="11">
        <v>4.2193972602739646E-2</v>
      </c>
      <c r="K6856" s="11">
        <v>4.7468219178082201E-2</v>
      </c>
      <c r="L6856" s="11">
        <v>5.2500000000000005E-2</v>
      </c>
    </row>
    <row r="6857" spans="1:12" ht="25.5">
      <c r="A6857" s="1">
        <f t="shared" si="175"/>
        <v>39345</v>
      </c>
      <c r="B6857" s="49" t="s">
        <v>4766</v>
      </c>
      <c r="C6857" s="11">
        <v>0.24926794520547901</v>
      </c>
      <c r="D6857" s="11">
        <v>0.49853589041095803</v>
      </c>
      <c r="E6857" s="11">
        <v>0.74780383561643704</v>
      </c>
      <c r="F6857" s="11">
        <v>0.99707178082191605</v>
      </c>
      <c r="G6857" s="11">
        <v>1.246339726027395</v>
      </c>
      <c r="H6857" s="11">
        <v>1.4956076712328741</v>
      </c>
      <c r="I6857" s="11">
        <v>1.7448756164383499</v>
      </c>
      <c r="J6857" s="11">
        <v>1.994143561643835</v>
      </c>
      <c r="K6857" s="11">
        <v>2.2434115068493052</v>
      </c>
      <c r="L6857" s="11">
        <v>2.4929999999999999</v>
      </c>
    </row>
    <row r="6858" spans="1:12" ht="12.75">
      <c r="A6858" s="1">
        <f t="shared" si="175"/>
        <v>39346</v>
      </c>
      <c r="B6858" s="49" t="s">
        <v>4767</v>
      </c>
      <c r="C6858" s="11">
        <v>9.3378082191780901E-3</v>
      </c>
      <c r="D6858" s="11">
        <v>1.8675616438356149E-2</v>
      </c>
      <c r="E6858" s="11">
        <v>2.80134246575343E-2</v>
      </c>
      <c r="F6858" s="11">
        <v>3.7351232876712298E-2</v>
      </c>
      <c r="G6858" s="11">
        <v>4.6689041095890449E-2</v>
      </c>
      <c r="H6858" s="11">
        <v>5.60268493150686E-2</v>
      </c>
      <c r="I6858" s="11">
        <v>6.5364657534246598E-2</v>
      </c>
      <c r="J6858" s="11">
        <v>7.4702465753424749E-2</v>
      </c>
      <c r="K6858" s="11">
        <v>8.4040273972602747E-2</v>
      </c>
      <c r="L6858" s="11">
        <v>9.2999999999999999E-2</v>
      </c>
    </row>
    <row r="6859" spans="1:12" ht="12.75">
      <c r="A6859" s="1">
        <f t="shared" si="175"/>
        <v>39347</v>
      </c>
      <c r="B6859" s="49" t="s">
        <v>4768</v>
      </c>
      <c r="C6859" s="11">
        <v>4.0411232876712305E-2</v>
      </c>
      <c r="D6859" s="11">
        <v>8.082246575342461E-2</v>
      </c>
      <c r="E6859" s="11">
        <v>0.12123369863013689</v>
      </c>
      <c r="F6859" s="11">
        <v>0.1616449315068495</v>
      </c>
      <c r="G6859" s="11">
        <v>0.2020561643835615</v>
      </c>
      <c r="H6859" s="11">
        <v>0.2424673972602735</v>
      </c>
      <c r="I6859" s="11">
        <v>0.2828786301369855</v>
      </c>
      <c r="J6859" s="11">
        <v>0.323289863013699</v>
      </c>
      <c r="K6859" s="11">
        <v>0.363701095890411</v>
      </c>
      <c r="L6859" s="11">
        <v>0.40350000000000003</v>
      </c>
    </row>
    <row r="6860" spans="1:12" ht="12.75">
      <c r="A6860" s="1">
        <f t="shared" si="175"/>
        <v>39348</v>
      </c>
      <c r="B6860" s="49" t="s">
        <v>4769</v>
      </c>
      <c r="C6860" s="11">
        <v>2.1758219178082201E-2</v>
      </c>
      <c r="D6860" s="11">
        <v>4.3516438356164401E-2</v>
      </c>
      <c r="E6860" s="11">
        <v>6.5274657534246605E-2</v>
      </c>
      <c r="F6860" s="11">
        <v>8.7032876712328802E-2</v>
      </c>
      <c r="G6860" s="11">
        <v>0.108791095890411</v>
      </c>
      <c r="H6860" s="11">
        <v>0.13054931506849321</v>
      </c>
      <c r="I6860" s="11">
        <v>0.152307534246576</v>
      </c>
      <c r="J6860" s="11">
        <v>0.17406575342465699</v>
      </c>
      <c r="K6860" s="11">
        <v>0.19582397260273948</v>
      </c>
      <c r="L6860" s="11">
        <v>0.21749999999999997</v>
      </c>
    </row>
    <row r="6861" spans="1:12" ht="12.75">
      <c r="A6861" s="1">
        <f t="shared" si="175"/>
        <v>39349</v>
      </c>
      <c r="B6861" s="49" t="s">
        <v>4770</v>
      </c>
      <c r="C6861" s="11">
        <v>5.5409589041095948E-3</v>
      </c>
      <c r="D6861" s="11">
        <v>1.108191780821919E-2</v>
      </c>
      <c r="E6861" s="11">
        <v>1.6622876712328802E-2</v>
      </c>
      <c r="F6861" s="11">
        <v>2.2163835616438352E-2</v>
      </c>
      <c r="G6861" s="11">
        <v>2.7704794520548054E-2</v>
      </c>
      <c r="H6861" s="11">
        <v>3.3245753424657604E-2</v>
      </c>
      <c r="I6861" s="11">
        <v>3.8786712328767146E-2</v>
      </c>
      <c r="J6861" s="11">
        <v>4.4327671232876703E-2</v>
      </c>
      <c r="K6861" s="11">
        <v>4.9868630136986392E-2</v>
      </c>
      <c r="L6861" s="11">
        <v>5.5499999999999994E-2</v>
      </c>
    </row>
    <row r="6862" spans="1:12" ht="12.75">
      <c r="A6862" s="1">
        <f t="shared" si="175"/>
        <v>39350</v>
      </c>
      <c r="B6862" s="49" t="s">
        <v>4771</v>
      </c>
      <c r="C6862" s="11">
        <v>9.1154794520547904E-3</v>
      </c>
      <c r="D6862" s="11">
        <v>1.823095890410955E-2</v>
      </c>
      <c r="E6862" s="11">
        <v>2.7346438356164404E-2</v>
      </c>
      <c r="F6862" s="11">
        <v>3.6461917808219099E-2</v>
      </c>
      <c r="G6862" s="11">
        <v>4.5577397260273947E-2</v>
      </c>
      <c r="H6862" s="11">
        <v>5.4692876712328808E-2</v>
      </c>
      <c r="I6862" s="11">
        <v>6.3808356164383503E-2</v>
      </c>
      <c r="J6862" s="11">
        <v>7.2923835616438351E-2</v>
      </c>
      <c r="K6862" s="11">
        <v>8.2039315068493046E-2</v>
      </c>
      <c r="L6862" s="11">
        <v>9.1499999999999998E-2</v>
      </c>
    </row>
    <row r="6863" spans="1:12" ht="12.75">
      <c r="A6863" s="1">
        <f t="shared" si="175"/>
        <v>39351</v>
      </c>
      <c r="B6863" s="49" t="s">
        <v>4772</v>
      </c>
      <c r="C6863" s="11">
        <v>1.3013013698630144E-2</v>
      </c>
      <c r="D6863" s="11">
        <v>2.602602739726035E-2</v>
      </c>
      <c r="E6863" s="11">
        <v>3.9039041095890452E-2</v>
      </c>
      <c r="F6863" s="11">
        <v>5.2052054794520547E-2</v>
      </c>
      <c r="G6863" s="11">
        <v>6.5065068493150802E-2</v>
      </c>
      <c r="H6863" s="11">
        <v>7.8078082191780904E-2</v>
      </c>
      <c r="I6863" s="11">
        <v>9.1091095890411006E-2</v>
      </c>
      <c r="J6863" s="11">
        <v>0.10410410958904109</v>
      </c>
      <c r="K6863" s="11">
        <v>0.11711712328767135</v>
      </c>
      <c r="L6863" s="11">
        <v>0.1305</v>
      </c>
    </row>
    <row r="6864" spans="1:12" ht="12.75">
      <c r="A6864" s="1">
        <f t="shared" si="175"/>
        <v>39352</v>
      </c>
      <c r="B6864" s="49" t="s">
        <v>4773</v>
      </c>
      <c r="C6864" s="11">
        <v>4.2229315068493201E-2</v>
      </c>
      <c r="D6864" s="11">
        <v>8.4458630136986401E-2</v>
      </c>
      <c r="E6864" s="11">
        <v>0.1266879452054796</v>
      </c>
      <c r="F6864" s="11">
        <v>0.1689172602739725</v>
      </c>
      <c r="G6864" s="11">
        <v>0.211146575342466</v>
      </c>
      <c r="H6864" s="11">
        <v>0.25337589041095948</v>
      </c>
      <c r="I6864" s="11">
        <v>0.29560520547945301</v>
      </c>
      <c r="J6864" s="11">
        <v>0.33783452054794499</v>
      </c>
      <c r="K6864" s="11">
        <v>0.38006383561643847</v>
      </c>
      <c r="L6864" s="11">
        <v>0.42299999999999993</v>
      </c>
    </row>
    <row r="6865" spans="1:12" ht="12.75">
      <c r="A6865" s="1">
        <f t="shared" si="175"/>
        <v>39353</v>
      </c>
      <c r="B6865" s="49" t="s">
        <v>4774</v>
      </c>
      <c r="C6865" s="11">
        <v>4.598219178082185E-3</v>
      </c>
      <c r="D6865" s="11">
        <v>9.1964383561643701E-3</v>
      </c>
      <c r="E6865" s="11">
        <v>1.3794657534246555E-2</v>
      </c>
      <c r="F6865" s="11">
        <v>1.8392876712328803E-2</v>
      </c>
      <c r="G6865" s="11">
        <v>2.2991095890410998E-2</v>
      </c>
      <c r="H6865" s="11">
        <v>2.7589315068493048E-2</v>
      </c>
      <c r="I6865" s="11">
        <v>3.218753424657525E-2</v>
      </c>
      <c r="J6865" s="11">
        <v>3.6785753424657452E-2</v>
      </c>
      <c r="K6865" s="11">
        <v>4.1383972602739648E-2</v>
      </c>
      <c r="L6865" s="11">
        <v>4.65E-2</v>
      </c>
    </row>
    <row r="6866" spans="1:12" ht="12.75">
      <c r="A6866" s="1">
        <f t="shared" si="175"/>
        <v>39354</v>
      </c>
      <c r="B6866" s="49" t="s">
        <v>4775</v>
      </c>
      <c r="C6866" s="11">
        <v>7.1030136986301451E-3</v>
      </c>
      <c r="D6866" s="11">
        <v>1.420602739726029E-2</v>
      </c>
      <c r="E6866" s="11">
        <v>2.1309041095890449E-2</v>
      </c>
      <c r="F6866" s="11">
        <v>2.8412054794520546E-2</v>
      </c>
      <c r="G6866" s="11">
        <v>3.5515068493150649E-2</v>
      </c>
      <c r="H6866" s="11">
        <v>4.2618082191780898E-2</v>
      </c>
      <c r="I6866" s="11">
        <v>4.9721095890411002E-2</v>
      </c>
      <c r="J6866" s="11">
        <v>5.6824109589041091E-2</v>
      </c>
      <c r="K6866" s="11">
        <v>6.3927123287671347E-2</v>
      </c>
      <c r="L6866" s="11">
        <v>7.0500000000000007E-2</v>
      </c>
    </row>
    <row r="6867" spans="1:12" ht="12.75">
      <c r="A6867" s="1">
        <f t="shared" si="175"/>
        <v>39355</v>
      </c>
      <c r="B6867" s="49" t="s">
        <v>4776</v>
      </c>
      <c r="C6867" s="11">
        <v>7.3019178082191745E-3</v>
      </c>
      <c r="D6867" s="11">
        <v>1.4603835616438349E-2</v>
      </c>
      <c r="E6867" s="11">
        <v>2.1905753424657452E-2</v>
      </c>
      <c r="F6867" s="11">
        <v>2.9207671232876698E-2</v>
      </c>
      <c r="G6867" s="11">
        <v>3.6509589041095948E-2</v>
      </c>
      <c r="H6867" s="11">
        <v>4.3811506849315049E-2</v>
      </c>
      <c r="I6867" s="11">
        <v>5.1113424657534143E-2</v>
      </c>
      <c r="J6867" s="11">
        <v>5.8415342465753396E-2</v>
      </c>
      <c r="K6867" s="11">
        <v>6.571726027397265E-2</v>
      </c>
      <c r="L6867" s="11">
        <v>7.350000000000001E-2</v>
      </c>
    </row>
    <row r="6868" spans="1:12" ht="12.75">
      <c r="A6868" s="1">
        <f t="shared" si="175"/>
        <v>39356</v>
      </c>
      <c r="B6868" s="49" t="s">
        <v>4777</v>
      </c>
      <c r="C6868" s="11">
        <v>2.716438356164385E-2</v>
      </c>
      <c r="D6868" s="11">
        <v>5.43287671232877E-2</v>
      </c>
      <c r="E6868" s="11">
        <v>8.1493150684931542E-2</v>
      </c>
      <c r="F6868" s="11">
        <v>0.1086575342465754</v>
      </c>
      <c r="G6868" s="11">
        <v>0.13582191780821926</v>
      </c>
      <c r="H6868" s="11">
        <v>0.1629863013698625</v>
      </c>
      <c r="I6868" s="11">
        <v>0.1901506849315065</v>
      </c>
      <c r="J6868" s="11">
        <v>0.21731506849315052</v>
      </c>
      <c r="K6868" s="11">
        <v>0.24447945205479449</v>
      </c>
      <c r="L6868" s="11">
        <v>0.27149999999999996</v>
      </c>
    </row>
    <row r="6869" spans="1:12" ht="12.75">
      <c r="A6869" s="1">
        <f t="shared" si="175"/>
        <v>39357</v>
      </c>
      <c r="B6869" s="49" t="s">
        <v>4778</v>
      </c>
      <c r="C6869" s="11">
        <v>2.1214520547945148E-2</v>
      </c>
      <c r="D6869" s="11">
        <v>4.2429041095890296E-2</v>
      </c>
      <c r="E6869" s="11">
        <v>6.3643561643835458E-2</v>
      </c>
      <c r="F6869" s="11">
        <v>8.4858082191780593E-2</v>
      </c>
      <c r="G6869" s="11">
        <v>0.10607260273972574</v>
      </c>
      <c r="H6869" s="11">
        <v>0.12728712328767092</v>
      </c>
      <c r="I6869" s="11">
        <v>0.14850164383561604</v>
      </c>
      <c r="J6869" s="11">
        <v>0.16971616438356152</v>
      </c>
      <c r="K6869" s="11">
        <v>0.1909306849315065</v>
      </c>
      <c r="L6869" s="11">
        <v>0.21149999999999997</v>
      </c>
    </row>
    <row r="6870" spans="1:12" ht="12.75">
      <c r="A6870" s="1">
        <f t="shared" si="175"/>
        <v>39358</v>
      </c>
      <c r="B6870" s="49" t="s">
        <v>4779</v>
      </c>
      <c r="C6870" s="11">
        <v>1.2462328767123285E-2</v>
      </c>
      <c r="D6870" s="11">
        <v>2.4924657534246601E-2</v>
      </c>
      <c r="E6870" s="11">
        <v>3.7386986301369898E-2</v>
      </c>
      <c r="F6870" s="11">
        <v>4.9849315068493202E-2</v>
      </c>
      <c r="G6870" s="11">
        <v>6.2311643835616506E-2</v>
      </c>
      <c r="H6870" s="11">
        <v>7.4773972602739644E-2</v>
      </c>
      <c r="I6870" s="11">
        <v>8.7236301369862948E-2</v>
      </c>
      <c r="J6870" s="11">
        <v>9.9698630136986266E-2</v>
      </c>
      <c r="K6870" s="11">
        <v>0.11216095890410954</v>
      </c>
      <c r="L6870" s="11">
        <v>0.1245</v>
      </c>
    </row>
    <row r="6871" spans="1:12" ht="12.75">
      <c r="A6871" s="1">
        <f t="shared" si="175"/>
        <v>39359</v>
      </c>
      <c r="B6871" s="49" t="s">
        <v>4780</v>
      </c>
      <c r="C6871" s="11">
        <v>4.2402739726027355E-3</v>
      </c>
      <c r="D6871" s="11">
        <v>8.4805479452054709E-3</v>
      </c>
      <c r="E6871" s="11">
        <v>1.2720821917808205E-2</v>
      </c>
      <c r="F6871" s="11">
        <v>1.6961095890411001E-2</v>
      </c>
      <c r="G6871" s="11">
        <v>2.1201369863013752E-2</v>
      </c>
      <c r="H6871" s="11">
        <v>2.544164383561635E-2</v>
      </c>
      <c r="I6871" s="11">
        <v>2.9681917808219098E-2</v>
      </c>
      <c r="J6871" s="11">
        <v>3.3922191780821849E-2</v>
      </c>
      <c r="K6871" s="11">
        <v>3.81624657534246E-2</v>
      </c>
      <c r="L6871" s="11">
        <v>4.2000000000000003E-2</v>
      </c>
    </row>
    <row r="6872" spans="1:12" ht="12.75">
      <c r="A6872" s="1">
        <f t="shared" si="175"/>
        <v>39360</v>
      </c>
      <c r="B6872" s="49" t="s">
        <v>4781</v>
      </c>
      <c r="C6872" s="11">
        <v>4.6849315068493193E-3</v>
      </c>
      <c r="D6872" s="11">
        <v>9.3698630136986386E-3</v>
      </c>
      <c r="E6872" s="11">
        <v>1.4054794520547961E-2</v>
      </c>
      <c r="F6872" s="11">
        <v>1.8739726027397249E-2</v>
      </c>
      <c r="G6872" s="11">
        <v>2.34246575342466E-2</v>
      </c>
      <c r="H6872" s="11">
        <v>2.810958904109595E-2</v>
      </c>
      <c r="I6872" s="11">
        <v>3.2794520547945301E-2</v>
      </c>
      <c r="J6872" s="11">
        <v>3.7479452054794499E-2</v>
      </c>
      <c r="K6872" s="11">
        <v>4.2164383561643849E-2</v>
      </c>
      <c r="L6872" s="11">
        <v>4.65E-2</v>
      </c>
    </row>
    <row r="6873" spans="1:12" ht="12.75">
      <c r="A6873" s="1">
        <f t="shared" si="175"/>
        <v>39361</v>
      </c>
      <c r="B6873" s="49" t="s">
        <v>4782</v>
      </c>
      <c r="C6873" s="11">
        <v>5.4226027397260351E-3</v>
      </c>
      <c r="D6873" s="11">
        <v>1.084520547945207E-2</v>
      </c>
      <c r="E6873" s="11">
        <v>1.626780821917815E-2</v>
      </c>
      <c r="F6873" s="11">
        <v>2.1690410958904199E-2</v>
      </c>
      <c r="G6873" s="11">
        <v>2.7113013698630249E-2</v>
      </c>
      <c r="H6873" s="11">
        <v>3.2535616438356146E-2</v>
      </c>
      <c r="I6873" s="11">
        <v>3.7958219178082196E-2</v>
      </c>
      <c r="J6873" s="11">
        <v>4.3380821917808246E-2</v>
      </c>
      <c r="K6873" s="11">
        <v>4.8803424657534303E-2</v>
      </c>
      <c r="L6873" s="11">
        <v>5.3999999999999992E-2</v>
      </c>
    </row>
    <row r="6874" spans="1:12" ht="12.75">
      <c r="A6874" s="1">
        <f t="shared" si="175"/>
        <v>39362</v>
      </c>
      <c r="B6874" s="49" t="s">
        <v>4783</v>
      </c>
      <c r="C6874" s="11">
        <v>1.80698630136987E-3</v>
      </c>
      <c r="D6874" s="11">
        <v>3.6139726027397401E-3</v>
      </c>
      <c r="E6874" s="11">
        <v>5.4209589041096101E-3</v>
      </c>
      <c r="F6874" s="11">
        <v>7.2279452054794802E-3</v>
      </c>
      <c r="G6874" s="11">
        <v>9.0349315068493502E-3</v>
      </c>
      <c r="H6874" s="11">
        <v>1.084191780821922E-2</v>
      </c>
      <c r="I6874" s="11">
        <v>1.264890410958909E-2</v>
      </c>
      <c r="J6874" s="11">
        <v>1.445589041095896E-2</v>
      </c>
      <c r="K6874" s="11">
        <v>1.6262876712328799E-2</v>
      </c>
      <c r="L6874" s="11">
        <v>1.8000000000000002E-2</v>
      </c>
    </row>
    <row r="6875" spans="1:12" ht="25.5">
      <c r="A6875" s="1">
        <f t="shared" si="175"/>
        <v>39363</v>
      </c>
      <c r="B6875" s="49" t="s">
        <v>4784</v>
      </c>
      <c r="C6875" s="11">
        <v>9.5983561643835594E-3</v>
      </c>
      <c r="D6875" s="11">
        <v>1.919671232876715E-2</v>
      </c>
      <c r="E6875" s="11">
        <v>2.8795068493150652E-2</v>
      </c>
      <c r="F6875" s="11">
        <v>3.83934246575343E-2</v>
      </c>
      <c r="G6875" s="11">
        <v>4.7991780821917802E-2</v>
      </c>
      <c r="H6875" s="11">
        <v>5.7590136986301305E-2</v>
      </c>
      <c r="I6875" s="11">
        <v>6.7188493150684953E-2</v>
      </c>
      <c r="J6875" s="11">
        <v>7.6786849315068462E-2</v>
      </c>
      <c r="K6875" s="11">
        <v>8.638520547945211E-2</v>
      </c>
      <c r="L6875" s="11">
        <v>9.6000000000000002E-2</v>
      </c>
    </row>
    <row r="6876" spans="1:12" ht="12.75">
      <c r="A6876" s="1">
        <f t="shared" si="175"/>
        <v>39364</v>
      </c>
      <c r="B6876" s="49" t="s">
        <v>4785</v>
      </c>
      <c r="C6876" s="11">
        <v>6.1902739726027341E-3</v>
      </c>
      <c r="D6876" s="11">
        <v>1.2380547945205468E-2</v>
      </c>
      <c r="E6876" s="11">
        <v>1.8570821917808247E-2</v>
      </c>
      <c r="F6876" s="11">
        <v>2.4761095890410999E-2</v>
      </c>
      <c r="G6876" s="11">
        <v>3.095136986301375E-2</v>
      </c>
      <c r="H6876" s="11">
        <v>3.7141643835616356E-2</v>
      </c>
      <c r="I6876" s="11">
        <v>4.33319178082191E-2</v>
      </c>
      <c r="J6876" s="11">
        <v>4.9522191780821845E-2</v>
      </c>
      <c r="K6876" s="11">
        <v>5.5712465753424596E-2</v>
      </c>
      <c r="L6876" s="11">
        <v>6.1499999999999999E-2</v>
      </c>
    </row>
    <row r="6877" spans="1:12" ht="12.75">
      <c r="A6877" s="1">
        <f t="shared" si="175"/>
        <v>39365</v>
      </c>
      <c r="B6877" s="49" t="s">
        <v>2984</v>
      </c>
      <c r="C6877" s="11">
        <v>4.0199178082191749E-2</v>
      </c>
      <c r="D6877" s="11">
        <v>8.0398356164383497E-2</v>
      </c>
      <c r="E6877" s="11">
        <v>0.12059753424657524</v>
      </c>
      <c r="F6877" s="11">
        <v>0.16079671232876699</v>
      </c>
      <c r="G6877" s="11">
        <v>0.2009958904109595</v>
      </c>
      <c r="H6877" s="11">
        <v>0.24119506849315048</v>
      </c>
      <c r="I6877" s="11">
        <v>0.28139424657534301</v>
      </c>
      <c r="J6877" s="11">
        <v>0.32159342465753399</v>
      </c>
      <c r="K6877" s="11">
        <v>0.36179260273972652</v>
      </c>
      <c r="L6877" s="11">
        <v>0.40200000000000002</v>
      </c>
    </row>
    <row r="6878" spans="1:12" ht="12.75">
      <c r="A6878" s="1">
        <f t="shared" si="175"/>
        <v>39366</v>
      </c>
      <c r="B6878" s="49" t="s">
        <v>4786</v>
      </c>
      <c r="C6878" s="11">
        <v>3.501369863013705E-2</v>
      </c>
      <c r="D6878" s="11">
        <v>7.0027397260274099E-2</v>
      </c>
      <c r="E6878" s="11">
        <v>0.10504109589041115</v>
      </c>
      <c r="F6878" s="11">
        <v>0.1400547945205482</v>
      </c>
      <c r="G6878" s="11">
        <v>0.17506849315068598</v>
      </c>
      <c r="H6878" s="11">
        <v>0.21008219178082199</v>
      </c>
      <c r="I6878" s="11">
        <v>0.2450958904109595</v>
      </c>
      <c r="J6878" s="11">
        <v>0.28010958904109701</v>
      </c>
      <c r="K6878" s="11">
        <v>0.31512328767123299</v>
      </c>
      <c r="L6878" s="11">
        <v>0.34950000000000003</v>
      </c>
    </row>
    <row r="6879" spans="1:12" ht="12.75">
      <c r="A6879" s="1">
        <f t="shared" si="175"/>
        <v>39367</v>
      </c>
      <c r="B6879" s="49" t="s">
        <v>4787</v>
      </c>
      <c r="C6879" s="11">
        <v>5.55123287671233E-3</v>
      </c>
      <c r="D6879" s="11">
        <v>1.110246575342466E-2</v>
      </c>
      <c r="E6879" s="11">
        <v>1.6653698630137048E-2</v>
      </c>
      <c r="F6879" s="11">
        <v>2.2204931506849348E-2</v>
      </c>
      <c r="G6879" s="11">
        <v>2.7756164383561648E-2</v>
      </c>
      <c r="H6879" s="11">
        <v>3.3307397260273951E-2</v>
      </c>
      <c r="I6879" s="11">
        <v>3.8858630136986247E-2</v>
      </c>
      <c r="J6879" s="11">
        <v>4.4409863013698696E-2</v>
      </c>
      <c r="K6879" s="11">
        <v>4.9961095890410999E-2</v>
      </c>
      <c r="L6879" s="11">
        <v>5.5499999999999994E-2</v>
      </c>
    </row>
    <row r="6880" spans="1:12" ht="12.75">
      <c r="A6880" s="1">
        <f t="shared" si="175"/>
        <v>39368</v>
      </c>
      <c r="B6880" s="49" t="s">
        <v>4788</v>
      </c>
      <c r="C6880" s="11">
        <v>5.9432876712328794E-3</v>
      </c>
      <c r="D6880" s="11">
        <v>1.1886575342465759E-2</v>
      </c>
      <c r="E6880" s="11">
        <v>1.78298630136987E-2</v>
      </c>
      <c r="F6880" s="11">
        <v>2.3773150684931549E-2</v>
      </c>
      <c r="G6880" s="11">
        <v>2.9716438356164401E-2</v>
      </c>
      <c r="H6880" s="11">
        <v>3.5659726027397254E-2</v>
      </c>
      <c r="I6880" s="11">
        <v>4.1603013698630099E-2</v>
      </c>
      <c r="J6880" s="11">
        <v>4.7546301369863098E-2</v>
      </c>
      <c r="K6880" s="11">
        <v>5.348958904109595E-2</v>
      </c>
      <c r="L6880" s="11">
        <v>0.06</v>
      </c>
    </row>
    <row r="6881" spans="1:12" ht="12.75">
      <c r="A6881" s="1">
        <f t="shared" si="175"/>
        <v>39369</v>
      </c>
      <c r="B6881" s="49" t="s">
        <v>4789</v>
      </c>
      <c r="C6881" s="11">
        <v>1.3827123287671229E-2</v>
      </c>
      <c r="D6881" s="11">
        <v>2.7654246575342399E-2</v>
      </c>
      <c r="E6881" s="11">
        <v>4.1481369863013748E-2</v>
      </c>
      <c r="F6881" s="11">
        <v>5.5308493150684951E-2</v>
      </c>
      <c r="G6881" s="11">
        <v>6.9135616438356154E-2</v>
      </c>
      <c r="H6881" s="11">
        <v>8.2962739726027357E-2</v>
      </c>
      <c r="I6881" s="11">
        <v>9.6789863013698546E-2</v>
      </c>
      <c r="J6881" s="11">
        <v>0.1106169863013699</v>
      </c>
      <c r="K6881" s="11">
        <v>0.12444410958904109</v>
      </c>
      <c r="L6881" s="11">
        <v>0.13800000000000001</v>
      </c>
    </row>
    <row r="6882" spans="1:12" ht="12.75">
      <c r="A6882" s="1">
        <f t="shared" si="175"/>
        <v>39370</v>
      </c>
      <c r="B6882" s="49" t="s">
        <v>4790</v>
      </c>
      <c r="C6882" s="11">
        <v>7.8846575342465697E-2</v>
      </c>
      <c r="D6882" s="11">
        <v>0.157693150684932</v>
      </c>
      <c r="E6882" s="11">
        <v>0.23653972602739651</v>
      </c>
      <c r="F6882" s="11">
        <v>0.31538630136986251</v>
      </c>
      <c r="G6882" s="11">
        <v>0.39423287671232854</v>
      </c>
      <c r="H6882" s="11">
        <v>0.47307945205479451</v>
      </c>
      <c r="I6882" s="11">
        <v>0.55192602739726049</v>
      </c>
      <c r="J6882" s="11">
        <v>0.63077260273972502</v>
      </c>
      <c r="K6882" s="11">
        <v>0.70961917808219099</v>
      </c>
      <c r="L6882" s="11">
        <v>0.78900000000000003</v>
      </c>
    </row>
    <row r="6883" spans="1:12" ht="12.75">
      <c r="A6883" s="1">
        <f t="shared" si="175"/>
        <v>39371</v>
      </c>
      <c r="B6883" s="49" t="s">
        <v>4791</v>
      </c>
      <c r="C6883" s="11">
        <v>3.6591780821917802E-3</v>
      </c>
      <c r="D6883" s="11">
        <v>7.3183561643835604E-3</v>
      </c>
      <c r="E6883" s="11">
        <v>1.0977534246575341E-2</v>
      </c>
      <c r="F6883" s="11">
        <v>1.4636712328767121E-2</v>
      </c>
      <c r="G6883" s="11">
        <v>1.8295890410958901E-2</v>
      </c>
      <c r="H6883" s="11">
        <v>2.195506849315065E-2</v>
      </c>
      <c r="I6883" s="11">
        <v>2.5614246575342399E-2</v>
      </c>
      <c r="J6883" s="11">
        <v>2.9273424657534304E-2</v>
      </c>
      <c r="K6883" s="11">
        <v>3.293260273972605E-2</v>
      </c>
      <c r="L6883" s="11">
        <v>3.6000000000000004E-2</v>
      </c>
    </row>
    <row r="6884" spans="1:12" ht="12.75">
      <c r="A6884" s="1">
        <f t="shared" si="175"/>
        <v>39372</v>
      </c>
      <c r="B6884" s="49" t="s">
        <v>4792</v>
      </c>
      <c r="C6884" s="11">
        <v>0.31819315068493198</v>
      </c>
      <c r="D6884" s="11">
        <v>0.63638630136986396</v>
      </c>
      <c r="E6884" s="11">
        <v>0.95457945205479589</v>
      </c>
      <c r="F6884" s="11">
        <v>1.2727726027397279</v>
      </c>
      <c r="G6884" s="11">
        <v>1.5909657534246602</v>
      </c>
      <c r="H6884" s="11">
        <v>1.9091589041095949</v>
      </c>
      <c r="I6884" s="11">
        <v>2.22735205479453</v>
      </c>
      <c r="J6884" s="11">
        <v>2.5455452054794501</v>
      </c>
      <c r="K6884" s="11">
        <v>2.8637383561643848</v>
      </c>
      <c r="L6884" s="11">
        <v>3.1814999999999998</v>
      </c>
    </row>
    <row r="6885" spans="1:12" ht="25.5">
      <c r="A6885" s="1">
        <f t="shared" si="175"/>
        <v>39373</v>
      </c>
      <c r="B6885" s="49" t="s">
        <v>4555</v>
      </c>
      <c r="C6885" s="11">
        <v>2.968849315068495E-2</v>
      </c>
      <c r="D6885" s="11">
        <v>5.9376986301369901E-2</v>
      </c>
      <c r="E6885" s="11">
        <v>8.9065479452054855E-2</v>
      </c>
      <c r="F6885" s="11">
        <v>0.1187539726027398</v>
      </c>
      <c r="G6885" s="11">
        <v>0.14844246575342473</v>
      </c>
      <c r="H6885" s="11">
        <v>0.17813095890410999</v>
      </c>
      <c r="I6885" s="11">
        <v>0.20781945205479452</v>
      </c>
      <c r="J6885" s="11">
        <v>0.23750794520547902</v>
      </c>
      <c r="K6885" s="11">
        <v>0.26719643835616497</v>
      </c>
      <c r="L6885" s="11">
        <v>0.29700000000000004</v>
      </c>
    </row>
    <row r="6886" spans="1:12" ht="25.5">
      <c r="A6886" s="1">
        <f t="shared" si="175"/>
        <v>39374</v>
      </c>
      <c r="B6886" s="49" t="s">
        <v>4793</v>
      </c>
      <c r="C6886" s="11">
        <v>1.1411506849315065E-2</v>
      </c>
      <c r="D6886" s="11">
        <v>2.2823013698630098E-2</v>
      </c>
      <c r="E6886" s="11">
        <v>3.4234520547945152E-2</v>
      </c>
      <c r="F6886" s="11">
        <v>4.5646027397260196E-2</v>
      </c>
      <c r="G6886" s="11">
        <v>5.7057534246575399E-2</v>
      </c>
      <c r="H6886" s="11">
        <v>6.8469041095890443E-2</v>
      </c>
      <c r="I6886" s="11">
        <v>7.9880547945205493E-2</v>
      </c>
      <c r="J6886" s="11">
        <v>9.1292054794520544E-2</v>
      </c>
      <c r="K6886" s="11">
        <v>0.10270356164383559</v>
      </c>
      <c r="L6886" s="11">
        <v>0.11399999999999999</v>
      </c>
    </row>
    <row r="6887" spans="1:12" ht="12.75">
      <c r="A6887" s="1">
        <f t="shared" si="175"/>
        <v>39375</v>
      </c>
      <c r="B6887" s="49" t="s">
        <v>4794</v>
      </c>
      <c r="C6887" s="11">
        <v>0.41540136986301446</v>
      </c>
      <c r="D6887" s="11">
        <v>0.83080273972602892</v>
      </c>
      <c r="E6887" s="11">
        <v>1.2462041095890435</v>
      </c>
      <c r="F6887" s="11">
        <v>1.6616054794520549</v>
      </c>
      <c r="G6887" s="11">
        <v>2.07700684931508</v>
      </c>
      <c r="H6887" s="11">
        <v>2.4924082191780901</v>
      </c>
      <c r="I6887" s="11">
        <v>2.9078095890410998</v>
      </c>
      <c r="J6887" s="11">
        <v>3.3232109589041099</v>
      </c>
      <c r="K6887" s="11">
        <v>3.7386123287671351</v>
      </c>
      <c r="L6887" s="11">
        <v>4.1535000000000002</v>
      </c>
    </row>
    <row r="6888" spans="1:12" ht="12.75">
      <c r="A6888" s="1">
        <f t="shared" si="175"/>
        <v>39376</v>
      </c>
      <c r="B6888" s="49" t="s">
        <v>3404</v>
      </c>
      <c r="C6888" s="11">
        <v>3.0859726027397248E-2</v>
      </c>
      <c r="D6888" s="11">
        <v>6.1719452054794496E-2</v>
      </c>
      <c r="E6888" s="11">
        <v>9.2579178082191751E-2</v>
      </c>
      <c r="F6888" s="11">
        <v>0.12343890410958899</v>
      </c>
      <c r="G6888" s="11">
        <v>0.154298630136987</v>
      </c>
      <c r="H6888" s="11">
        <v>0.1851583561643835</v>
      </c>
      <c r="I6888" s="11">
        <v>0.21601808219178151</v>
      </c>
      <c r="J6888" s="11">
        <v>0.24687780821917799</v>
      </c>
      <c r="K6888" s="11">
        <v>0.27773753424657449</v>
      </c>
      <c r="L6888" s="11">
        <v>0.309</v>
      </c>
    </row>
    <row r="6889" spans="1:12" ht="12.75">
      <c r="A6889" s="1">
        <f t="shared" si="175"/>
        <v>39377</v>
      </c>
      <c r="B6889" s="49" t="s">
        <v>4453</v>
      </c>
      <c r="C6889" s="11">
        <v>5.7772602739726044E-3</v>
      </c>
      <c r="D6889" s="11">
        <v>1.1554520547945209E-2</v>
      </c>
      <c r="E6889" s="11">
        <v>1.7331780821917799E-2</v>
      </c>
      <c r="F6889" s="11">
        <v>2.3109041095890452E-2</v>
      </c>
      <c r="G6889" s="11">
        <v>2.8886301369863098E-2</v>
      </c>
      <c r="H6889" s="11">
        <v>3.4663561643835598E-2</v>
      </c>
      <c r="I6889" s="11">
        <v>4.0440821917808248E-2</v>
      </c>
      <c r="J6889" s="11">
        <v>4.6218082191780904E-2</v>
      </c>
      <c r="K6889" s="11">
        <v>5.1995342465753394E-2</v>
      </c>
      <c r="L6889" s="11">
        <v>5.8499999999999996E-2</v>
      </c>
    </row>
    <row r="6890" spans="1:12" ht="12.75">
      <c r="A6890" s="1">
        <f t="shared" si="175"/>
        <v>39378</v>
      </c>
      <c r="B6890" s="49" t="s">
        <v>4795</v>
      </c>
      <c r="C6890" s="11">
        <v>6.5602602739726054E-2</v>
      </c>
      <c r="D6890" s="11">
        <v>0.13120520547945211</v>
      </c>
      <c r="E6890" s="11">
        <v>0.19680780821917798</v>
      </c>
      <c r="F6890" s="11">
        <v>0.26241041095890449</v>
      </c>
      <c r="G6890" s="11">
        <v>0.32801301369863101</v>
      </c>
      <c r="H6890" s="11">
        <v>0.39361561643835596</v>
      </c>
      <c r="I6890" s="11">
        <v>0.45921821917808248</v>
      </c>
      <c r="J6890" s="11">
        <v>0.52482082191780899</v>
      </c>
      <c r="K6890" s="11">
        <v>0.59042342465753406</v>
      </c>
      <c r="L6890" s="11">
        <v>0.65549999999999997</v>
      </c>
    </row>
    <row r="6891" spans="1:12" ht="25.5">
      <c r="A6891" s="1">
        <f t="shared" si="175"/>
        <v>39379</v>
      </c>
      <c r="B6891" s="49" t="s">
        <v>4284</v>
      </c>
      <c r="C6891" s="11">
        <v>6.8064657534246606E-2</v>
      </c>
      <c r="D6891" s="11">
        <v>0.13612931506849321</v>
      </c>
      <c r="E6891" s="11">
        <v>0.20419397260273947</v>
      </c>
      <c r="F6891" s="11">
        <v>0.27225863013698698</v>
      </c>
      <c r="G6891" s="11">
        <v>0.34032328767123299</v>
      </c>
      <c r="H6891" s="11">
        <v>0.40838794520547894</v>
      </c>
      <c r="I6891" s="11">
        <v>0.47645260273972645</v>
      </c>
      <c r="J6891" s="11">
        <v>0.54451726027397251</v>
      </c>
      <c r="K6891" s="11">
        <v>0.61258191780822002</v>
      </c>
      <c r="L6891" s="11">
        <v>0.68100000000000005</v>
      </c>
    </row>
    <row r="6892" spans="1:12" ht="12.75">
      <c r="A6892" s="1">
        <f t="shared" si="175"/>
        <v>39380</v>
      </c>
      <c r="B6892" s="49" t="s">
        <v>4697</v>
      </c>
      <c r="C6892" s="11">
        <v>0.19412875499999999</v>
      </c>
      <c r="D6892" s="11">
        <v>0.38825750999999997</v>
      </c>
      <c r="E6892" s="11">
        <v>0.58238626500000001</v>
      </c>
      <c r="F6892" s="11">
        <v>0.77651501999999994</v>
      </c>
      <c r="G6892" s="11">
        <v>0.9706437750000001</v>
      </c>
      <c r="H6892" s="11">
        <v>1.16477253</v>
      </c>
      <c r="I6892" s="11">
        <v>1.358901285</v>
      </c>
      <c r="J6892" s="11">
        <v>1.5530300399999999</v>
      </c>
      <c r="K6892" s="11">
        <v>1.747158795</v>
      </c>
      <c r="L6892" s="11">
        <v>1.9410000000000001</v>
      </c>
    </row>
    <row r="6893" spans="1:12" ht="12.75">
      <c r="A6893" s="1">
        <f t="shared" si="175"/>
        <v>39381</v>
      </c>
      <c r="B6893" s="49" t="s">
        <v>4698</v>
      </c>
      <c r="C6893" s="11">
        <v>0.16618356164383499</v>
      </c>
      <c r="D6893" s="11">
        <v>0.33236712328766999</v>
      </c>
      <c r="E6893" s="11">
        <v>0.49855068493150501</v>
      </c>
      <c r="F6893" s="11">
        <v>0.66473424657533997</v>
      </c>
      <c r="G6893" s="11">
        <v>0.83091780821917505</v>
      </c>
      <c r="H6893" s="11">
        <v>0.99710136986301001</v>
      </c>
      <c r="I6893" s="11">
        <v>1.163284931506845</v>
      </c>
      <c r="J6893" s="11">
        <v>1.3294684931506799</v>
      </c>
      <c r="K6893" s="11">
        <v>1.4956520547945149</v>
      </c>
      <c r="L6893" s="11">
        <v>1.6620000000000001</v>
      </c>
    </row>
    <row r="6894" spans="1:12" ht="12.75">
      <c r="A6894" s="1">
        <f t="shared" si="175"/>
        <v>39382</v>
      </c>
      <c r="B6894" s="49" t="s">
        <v>4699</v>
      </c>
      <c r="C6894" s="11">
        <v>5.72424657534246E-3</v>
      </c>
      <c r="D6894" s="11">
        <v>1.144849315068492E-2</v>
      </c>
      <c r="E6894" s="11">
        <v>1.7172739726027349E-2</v>
      </c>
      <c r="F6894" s="11">
        <v>2.2896986301369899E-2</v>
      </c>
      <c r="G6894" s="11">
        <v>2.8621232876712296E-2</v>
      </c>
      <c r="H6894" s="11">
        <v>3.4345479452054697E-2</v>
      </c>
      <c r="I6894" s="11">
        <v>4.0069726027397251E-2</v>
      </c>
      <c r="J6894" s="11">
        <v>4.5793972602739652E-2</v>
      </c>
      <c r="K6894" s="11">
        <v>5.1518219178082206E-2</v>
      </c>
      <c r="L6894" s="11">
        <v>5.6999999999999995E-2</v>
      </c>
    </row>
    <row r="6895" spans="1:12" ht="12.75">
      <c r="A6895" s="1">
        <f t="shared" si="175"/>
        <v>39383</v>
      </c>
      <c r="B6895" s="49" t="s">
        <v>4700</v>
      </c>
      <c r="C6895" s="11">
        <v>5.3363013698630099E-3</v>
      </c>
      <c r="D6895" s="11">
        <v>1.067260273972602E-2</v>
      </c>
      <c r="E6895" s="11">
        <v>1.6008904109589002E-2</v>
      </c>
      <c r="F6895" s="11">
        <v>2.1345205479452102E-2</v>
      </c>
      <c r="G6895" s="11">
        <v>2.668150684931505E-2</v>
      </c>
      <c r="H6895" s="11">
        <v>3.2017808219178004E-2</v>
      </c>
      <c r="I6895" s="11">
        <v>3.7354109589041104E-2</v>
      </c>
      <c r="J6895" s="11">
        <v>4.2690410958904051E-2</v>
      </c>
      <c r="K6895" s="11">
        <v>4.8026712328767152E-2</v>
      </c>
      <c r="L6895" s="11">
        <v>5.3999999999999992E-2</v>
      </c>
    </row>
    <row r="6896" spans="1:12" ht="12.75">
      <c r="A6896" s="1">
        <f t="shared" si="175"/>
        <v>39384</v>
      </c>
      <c r="B6896" s="49" t="s">
        <v>4701</v>
      </c>
      <c r="C6896" s="11">
        <v>2.6333424657534302E-2</v>
      </c>
      <c r="D6896" s="11">
        <v>5.2666849315068605E-2</v>
      </c>
      <c r="E6896" s="11">
        <v>7.9000273972602897E-2</v>
      </c>
      <c r="F6896" s="11">
        <v>0.10533369863013721</v>
      </c>
      <c r="G6896" s="11">
        <v>0.13166712328767149</v>
      </c>
      <c r="H6896" s="11">
        <v>0.15800054794520552</v>
      </c>
      <c r="I6896" s="11">
        <v>0.18433397260273951</v>
      </c>
      <c r="J6896" s="11">
        <v>0.210667397260275</v>
      </c>
      <c r="K6896" s="11">
        <v>0.23700082191780897</v>
      </c>
      <c r="L6896" s="11">
        <v>0.26400000000000001</v>
      </c>
    </row>
    <row r="6897" spans="1:12" ht="12.75">
      <c r="A6897" s="1">
        <f t="shared" si="175"/>
        <v>39385</v>
      </c>
      <c r="B6897" s="49" t="s">
        <v>4702</v>
      </c>
      <c r="C6897" s="11">
        <v>3.7158904109588997E-2</v>
      </c>
      <c r="D6897" s="11">
        <v>7.4317808219177994E-2</v>
      </c>
      <c r="E6897" s="11">
        <v>0.11147671232876699</v>
      </c>
      <c r="F6897" s="11">
        <v>0.14863561643835599</v>
      </c>
      <c r="G6897" s="11">
        <v>0.18579452054794499</v>
      </c>
      <c r="H6897" s="11">
        <v>0.22295342465753398</v>
      </c>
      <c r="I6897" s="11">
        <v>0.26011232876712298</v>
      </c>
      <c r="J6897" s="11">
        <v>0.29727123287671198</v>
      </c>
      <c r="K6897" s="11">
        <v>0.33443013698630103</v>
      </c>
      <c r="L6897" s="11">
        <v>0.372</v>
      </c>
    </row>
    <row r="6898" spans="1:12" ht="25.5">
      <c r="A6898" s="1">
        <f t="shared" si="175"/>
        <v>39386</v>
      </c>
      <c r="B6898" s="49" t="s">
        <v>4703</v>
      </c>
      <c r="C6898" s="11">
        <v>1.4128767123287669E-2</v>
      </c>
      <c r="D6898" s="11">
        <v>2.82575342465754E-2</v>
      </c>
      <c r="E6898" s="11">
        <v>4.2386301369862947E-2</v>
      </c>
      <c r="F6898" s="11">
        <v>5.6515068493150647E-2</v>
      </c>
      <c r="G6898" s="11">
        <v>7.0643835616438347E-2</v>
      </c>
      <c r="H6898" s="11">
        <v>8.4772602739726061E-2</v>
      </c>
      <c r="I6898" s="11">
        <v>9.8901369863013747E-2</v>
      </c>
      <c r="J6898" s="11">
        <v>0.11303013698630129</v>
      </c>
      <c r="K6898" s="11">
        <v>0.12715890410958902</v>
      </c>
      <c r="L6898" s="11">
        <v>0.14100000000000001</v>
      </c>
    </row>
    <row r="6899" spans="1:12" ht="12.75">
      <c r="A6899" s="1">
        <f t="shared" si="175"/>
        <v>39387</v>
      </c>
      <c r="B6899" s="49" t="s">
        <v>4704</v>
      </c>
      <c r="C6899" s="11">
        <v>9.0965753424657597E-3</v>
      </c>
      <c r="D6899" s="11">
        <v>1.8193150684931551E-2</v>
      </c>
      <c r="E6899" s="11">
        <v>2.7289726027397248E-2</v>
      </c>
      <c r="F6899" s="11">
        <v>3.6386301369863101E-2</v>
      </c>
      <c r="G6899" s="11">
        <v>4.5482876712328799E-2</v>
      </c>
      <c r="H6899" s="11">
        <v>5.4579452054794496E-2</v>
      </c>
      <c r="I6899" s="11">
        <v>6.367602739726036E-2</v>
      </c>
      <c r="J6899" s="11">
        <v>7.277260273972605E-2</v>
      </c>
      <c r="K6899" s="11">
        <v>8.1869178082191907E-2</v>
      </c>
      <c r="L6899" s="11">
        <v>9.1499999999999998E-2</v>
      </c>
    </row>
    <row r="6900" spans="1:12" ht="25.5">
      <c r="A6900" s="1">
        <f t="shared" si="175"/>
        <v>39388</v>
      </c>
      <c r="B6900" s="49" t="s">
        <v>4705</v>
      </c>
      <c r="C6900" s="11">
        <v>7.0158904109588992E-3</v>
      </c>
      <c r="D6900" s="11">
        <v>1.4031780821917798E-2</v>
      </c>
      <c r="E6900" s="11">
        <v>2.1047671232876701E-2</v>
      </c>
      <c r="F6900" s="11">
        <v>2.8063561643835597E-2</v>
      </c>
      <c r="G6900" s="11">
        <v>3.5079452054794499E-2</v>
      </c>
      <c r="H6900" s="11">
        <v>4.2095342465753402E-2</v>
      </c>
      <c r="I6900" s="11">
        <v>4.9111232876712305E-2</v>
      </c>
      <c r="J6900" s="11">
        <v>5.6127123287671193E-2</v>
      </c>
      <c r="K6900" s="11">
        <v>6.3143013698630096E-2</v>
      </c>
      <c r="L6900" s="11">
        <v>7.0500000000000007E-2</v>
      </c>
    </row>
    <row r="6901" spans="1:12" ht="12.75">
      <c r="A6901" s="1">
        <f t="shared" si="175"/>
        <v>39389</v>
      </c>
      <c r="B6901" s="49" t="s">
        <v>4706</v>
      </c>
      <c r="C6901" s="11">
        <v>1.4843013698630145E-2</v>
      </c>
      <c r="D6901" s="11">
        <v>2.9686027397260346E-2</v>
      </c>
      <c r="E6901" s="11">
        <v>4.4529041095890454E-2</v>
      </c>
      <c r="F6901" s="11">
        <v>5.9372054794520554E-2</v>
      </c>
      <c r="G6901" s="11">
        <v>7.4215068493150793E-2</v>
      </c>
      <c r="H6901" s="11">
        <v>8.9058082191780907E-2</v>
      </c>
      <c r="I6901" s="11">
        <v>0.10390109589041101</v>
      </c>
      <c r="J6901" s="11">
        <v>0.11874410958904111</v>
      </c>
      <c r="K6901" s="11">
        <v>0.13358712328767133</v>
      </c>
      <c r="L6901" s="11">
        <v>0.14850000000000002</v>
      </c>
    </row>
    <row r="6902" spans="1:12" ht="12.75">
      <c r="A6902" s="1">
        <f t="shared" si="175"/>
        <v>39390</v>
      </c>
      <c r="B6902" s="49" t="s">
        <v>4707</v>
      </c>
      <c r="C6902" s="11">
        <v>3.68930136986301E-2</v>
      </c>
      <c r="D6902" s="11">
        <v>7.3786027397260201E-2</v>
      </c>
      <c r="E6902" s="11">
        <v>0.1106790410958903</v>
      </c>
      <c r="F6902" s="11">
        <v>0.1475720547945204</v>
      </c>
      <c r="G6902" s="11">
        <v>0.1844650684931505</v>
      </c>
      <c r="H6902" s="11">
        <v>0.22135808219178002</v>
      </c>
      <c r="I6902" s="11">
        <v>0.25825109589041101</v>
      </c>
      <c r="J6902" s="11">
        <v>0.29514410958904053</v>
      </c>
      <c r="K6902" s="11">
        <v>0.33203712328767149</v>
      </c>
      <c r="L6902" s="11">
        <v>0.36899999999999999</v>
      </c>
    </row>
    <row r="6903" spans="1:12" ht="12.75">
      <c r="A6903" s="1">
        <f t="shared" si="175"/>
        <v>39391</v>
      </c>
      <c r="B6903" s="49" t="s">
        <v>4708</v>
      </c>
      <c r="C6903" s="11">
        <v>1.1326027397260276E-2</v>
      </c>
      <c r="D6903" s="11">
        <v>2.2652054794520551E-2</v>
      </c>
      <c r="E6903" s="11">
        <v>3.3978082191780903E-2</v>
      </c>
      <c r="F6903" s="11">
        <v>4.5304109589041103E-2</v>
      </c>
      <c r="G6903" s="11">
        <v>5.6630136986301448E-2</v>
      </c>
      <c r="H6903" s="11">
        <v>6.7956164383561654E-2</v>
      </c>
      <c r="I6903" s="11">
        <v>7.9282191780821992E-2</v>
      </c>
      <c r="J6903" s="11">
        <v>9.0608219178082205E-2</v>
      </c>
      <c r="K6903" s="11">
        <v>0.10193424657534254</v>
      </c>
      <c r="L6903" s="11">
        <v>0.11399999999999999</v>
      </c>
    </row>
    <row r="6904" spans="1:12" ht="12.75">
      <c r="A6904" s="1">
        <f t="shared" si="175"/>
        <v>39392</v>
      </c>
      <c r="B6904" s="49" t="s">
        <v>4709</v>
      </c>
      <c r="C6904" s="11">
        <v>4.331506849315065E-3</v>
      </c>
      <c r="D6904" s="11">
        <v>8.6630136986301301E-3</v>
      </c>
      <c r="E6904" s="11">
        <v>1.2994520547945195E-2</v>
      </c>
      <c r="F6904" s="11">
        <v>1.7326027397260201E-2</v>
      </c>
      <c r="G6904" s="11">
        <v>2.1657534246575398E-2</v>
      </c>
      <c r="H6904" s="11">
        <v>2.5989041095890446E-2</v>
      </c>
      <c r="I6904" s="11">
        <v>3.03205479452055E-2</v>
      </c>
      <c r="J6904" s="11">
        <v>3.4652054794520548E-2</v>
      </c>
      <c r="K6904" s="11">
        <v>3.8983561643835603E-2</v>
      </c>
      <c r="L6904" s="11">
        <v>4.3500000000000004E-2</v>
      </c>
    </row>
    <row r="6905" spans="1:12" ht="12.75">
      <c r="A6905" s="1">
        <f t="shared" si="175"/>
        <v>39393</v>
      </c>
      <c r="B6905" s="49" t="s">
        <v>4710</v>
      </c>
      <c r="C6905" s="11">
        <v>4.5041095890410998E-3</v>
      </c>
      <c r="D6905" s="11">
        <v>9.0082191780821996E-3</v>
      </c>
      <c r="E6905" s="11">
        <v>1.3512328767123299E-2</v>
      </c>
      <c r="F6905" s="11">
        <v>1.8016438356164399E-2</v>
      </c>
      <c r="G6905" s="11">
        <v>2.2520547945205499E-2</v>
      </c>
      <c r="H6905" s="11">
        <v>2.7024657534246599E-2</v>
      </c>
      <c r="I6905" s="11">
        <v>3.1528767123287699E-2</v>
      </c>
      <c r="J6905" s="11">
        <v>3.6032876712328799E-2</v>
      </c>
      <c r="K6905" s="11">
        <v>4.0536986301369898E-2</v>
      </c>
      <c r="L6905" s="11">
        <v>4.4999999999999998E-2</v>
      </c>
    </row>
    <row r="6906" spans="1:12" ht="12.75">
      <c r="A6906" s="1">
        <f t="shared" si="175"/>
        <v>39394</v>
      </c>
      <c r="B6906" s="49" t="s">
        <v>4711</v>
      </c>
      <c r="C6906" s="11">
        <v>8.0473972602739807E-3</v>
      </c>
      <c r="D6906" s="11">
        <v>1.6094794520547899E-2</v>
      </c>
      <c r="E6906" s="11">
        <v>2.4142191780821998E-2</v>
      </c>
      <c r="F6906" s="11">
        <v>3.2189589041095951E-2</v>
      </c>
      <c r="G6906" s="11">
        <v>4.0236986301369904E-2</v>
      </c>
      <c r="H6906" s="11">
        <v>4.8284383561643857E-2</v>
      </c>
      <c r="I6906" s="11">
        <v>5.6331780821917796E-2</v>
      </c>
      <c r="J6906" s="11">
        <v>6.4379178082191901E-2</v>
      </c>
      <c r="K6906" s="11">
        <v>7.2426575342465854E-2</v>
      </c>
      <c r="L6906" s="11">
        <v>8.1000000000000003E-2</v>
      </c>
    </row>
    <row r="6907" spans="1:12" ht="12.75">
      <c r="A6907" s="1">
        <f t="shared" si="175"/>
        <v>39395</v>
      </c>
      <c r="B6907" s="49" t="s">
        <v>4712</v>
      </c>
      <c r="C6907" s="11">
        <v>8.7858904109588999E-3</v>
      </c>
      <c r="D6907" s="11">
        <v>1.75717808219178E-2</v>
      </c>
      <c r="E6907" s="11">
        <v>2.63576712328767E-2</v>
      </c>
      <c r="F6907" s="11">
        <v>3.51435616438356E-2</v>
      </c>
      <c r="G6907" s="11">
        <v>4.3929452054794496E-2</v>
      </c>
      <c r="H6907" s="11">
        <v>5.2715342465753399E-2</v>
      </c>
      <c r="I6907" s="11">
        <v>6.1501232876712296E-2</v>
      </c>
      <c r="J6907" s="11">
        <v>7.0287123287671199E-2</v>
      </c>
      <c r="K6907" s="11">
        <v>7.9073013698630096E-2</v>
      </c>
      <c r="L6907" s="11">
        <v>8.8499999999999995E-2</v>
      </c>
    </row>
    <row r="6908" spans="1:12" ht="12.75">
      <c r="A6908" s="1">
        <f t="shared" si="175"/>
        <v>39396</v>
      </c>
      <c r="B6908" s="49" t="s">
        <v>4713</v>
      </c>
      <c r="C6908" s="11">
        <v>4.1745205479452097E-2</v>
      </c>
      <c r="D6908" s="11">
        <v>8.3490410958904193E-2</v>
      </c>
      <c r="E6908" s="11">
        <v>0.12523561643835629</v>
      </c>
      <c r="F6908" s="11">
        <v>0.166980821917809</v>
      </c>
      <c r="G6908" s="11">
        <v>0.20872602739726051</v>
      </c>
      <c r="H6908" s="11">
        <v>0.25047123287671202</v>
      </c>
      <c r="I6908" s="11">
        <v>0.29221643835616495</v>
      </c>
      <c r="J6908" s="11">
        <v>0.3339616438356165</v>
      </c>
      <c r="K6908" s="11">
        <v>0.37570684931506954</v>
      </c>
      <c r="L6908" s="11">
        <v>0.41700000000000004</v>
      </c>
    </row>
    <row r="6909" spans="1:12" ht="12.75">
      <c r="A6909" s="1">
        <f t="shared" si="175"/>
        <v>39397</v>
      </c>
      <c r="B6909" s="49" t="s">
        <v>4714</v>
      </c>
      <c r="C6909" s="11">
        <v>1.1183013698630145E-2</v>
      </c>
      <c r="D6909" s="11">
        <v>2.236602739726035E-2</v>
      </c>
      <c r="E6909" s="11">
        <v>3.354904109589045E-2</v>
      </c>
      <c r="F6909" s="11">
        <v>4.4732054794520547E-2</v>
      </c>
      <c r="G6909" s="11">
        <v>5.5915068493150796E-2</v>
      </c>
      <c r="H6909" s="11">
        <v>6.70980821917809E-2</v>
      </c>
      <c r="I6909" s="11">
        <v>7.8281095890411004E-2</v>
      </c>
      <c r="J6909" s="11">
        <v>8.9464109589041094E-2</v>
      </c>
      <c r="K6909" s="11">
        <v>0.10064712328767135</v>
      </c>
      <c r="L6909" s="11">
        <v>0.11249999999999999</v>
      </c>
    </row>
    <row r="6910" spans="1:12" ht="12.75">
      <c r="A6910" s="1">
        <f t="shared" si="175"/>
        <v>39398</v>
      </c>
      <c r="B6910" s="49" t="s">
        <v>4715</v>
      </c>
      <c r="C6910" s="11">
        <v>2.0523287671232848E-2</v>
      </c>
      <c r="D6910" s="11">
        <v>4.1046575342465697E-2</v>
      </c>
      <c r="E6910" s="11">
        <v>6.1569863013698559E-2</v>
      </c>
      <c r="F6910" s="11">
        <v>8.2093150684931393E-2</v>
      </c>
      <c r="G6910" s="11">
        <v>0.10261643835616426</v>
      </c>
      <c r="H6910" s="11">
        <v>0.12313972602739712</v>
      </c>
      <c r="I6910" s="11">
        <v>0.14366301369862994</v>
      </c>
      <c r="J6910" s="11">
        <v>0.16418630136986251</v>
      </c>
      <c r="K6910" s="11">
        <v>0.18470958904109552</v>
      </c>
      <c r="L6910" s="11">
        <v>0.20550000000000002</v>
      </c>
    </row>
    <row r="6911" spans="1:12" ht="12.75">
      <c r="A6911" s="1">
        <f t="shared" si="175"/>
        <v>39399</v>
      </c>
      <c r="B6911" s="49" t="s">
        <v>4716</v>
      </c>
      <c r="C6911" s="11">
        <v>6.2371232876712295E-3</v>
      </c>
      <c r="D6911" s="11">
        <v>1.2474246575342459E-2</v>
      </c>
      <c r="E6911" s="11">
        <v>1.8711369863013749E-2</v>
      </c>
      <c r="F6911" s="11">
        <v>2.4948493150684953E-2</v>
      </c>
      <c r="G6911" s="11">
        <v>3.1185616438356149E-2</v>
      </c>
      <c r="H6911" s="11">
        <v>3.7422739726027353E-2</v>
      </c>
      <c r="I6911" s="11">
        <v>4.3659863013698549E-2</v>
      </c>
      <c r="J6911" s="11">
        <v>4.9896986301369906E-2</v>
      </c>
      <c r="K6911" s="11">
        <v>5.6134109589041102E-2</v>
      </c>
      <c r="L6911" s="11">
        <v>6.3E-2</v>
      </c>
    </row>
    <row r="6912" spans="1:12" ht="12.75">
      <c r="A6912" s="1">
        <f t="shared" ref="A6912:A6975" si="176">A6911+1</f>
        <v>39400</v>
      </c>
      <c r="B6912" s="49" t="s">
        <v>4717</v>
      </c>
      <c r="C6912" s="11">
        <v>0.16549643835616501</v>
      </c>
      <c r="D6912" s="11">
        <v>0.33099287671233002</v>
      </c>
      <c r="E6912" s="11">
        <v>0.49648931506849503</v>
      </c>
      <c r="F6912" s="11">
        <v>0.66198575342466004</v>
      </c>
      <c r="G6912" s="11">
        <v>0.82748219178082505</v>
      </c>
      <c r="H6912" s="11">
        <v>0.99297863013699006</v>
      </c>
      <c r="I6912" s="11">
        <v>1.1584750684931548</v>
      </c>
      <c r="J6912" s="11">
        <v>1.3239715068493201</v>
      </c>
      <c r="K6912" s="11">
        <v>1.4894679452054849</v>
      </c>
      <c r="L6912" s="11">
        <v>1.6545000000000001</v>
      </c>
    </row>
    <row r="6913" spans="1:12" ht="12.75">
      <c r="A6913" s="1">
        <f t="shared" si="176"/>
        <v>39401</v>
      </c>
      <c r="B6913" s="49" t="s">
        <v>4718</v>
      </c>
      <c r="C6913" s="11">
        <v>1.4685205479452054E-2</v>
      </c>
      <c r="D6913" s="11">
        <v>2.9370410958904046E-2</v>
      </c>
      <c r="E6913" s="11">
        <v>4.4055616438356149E-2</v>
      </c>
      <c r="F6913" s="11">
        <v>5.8740821917808252E-2</v>
      </c>
      <c r="G6913" s="11">
        <v>7.3426027397260354E-2</v>
      </c>
      <c r="H6913" s="11">
        <v>8.8111232876712298E-2</v>
      </c>
      <c r="I6913" s="11">
        <v>0.10279643835616439</v>
      </c>
      <c r="J6913" s="11">
        <v>0.1174816438356165</v>
      </c>
      <c r="K6913" s="11">
        <v>0.13216684931506845</v>
      </c>
      <c r="L6913" s="11">
        <v>0.14700000000000002</v>
      </c>
    </row>
    <row r="6914" spans="1:12" ht="12.75">
      <c r="A6914" s="1">
        <f t="shared" si="176"/>
        <v>39402</v>
      </c>
      <c r="B6914" s="49" t="s">
        <v>4719</v>
      </c>
      <c r="C6914" s="11">
        <v>1.3073835616438365E-2</v>
      </c>
      <c r="D6914" s="11">
        <v>2.6147671232876698E-2</v>
      </c>
      <c r="E6914" s="11">
        <v>3.9221506849315052E-2</v>
      </c>
      <c r="F6914" s="11">
        <v>5.2295342465753396E-2</v>
      </c>
      <c r="G6914" s="11">
        <v>6.5369178082191892E-2</v>
      </c>
      <c r="H6914" s="11">
        <v>7.8443013698630243E-2</v>
      </c>
      <c r="I6914" s="11">
        <v>9.1516849315068607E-2</v>
      </c>
      <c r="J6914" s="11">
        <v>0.10459068493150696</v>
      </c>
      <c r="K6914" s="11">
        <v>0.11766452054794529</v>
      </c>
      <c r="L6914" s="11">
        <v>0.1305</v>
      </c>
    </row>
    <row r="6915" spans="1:12" ht="12.75">
      <c r="A6915" s="1">
        <f t="shared" si="176"/>
        <v>39403</v>
      </c>
      <c r="B6915" s="49" t="s">
        <v>4720</v>
      </c>
      <c r="C6915" s="11">
        <v>9.4816438356164403E-3</v>
      </c>
      <c r="D6915" s="11">
        <v>1.8963287671232849E-2</v>
      </c>
      <c r="E6915" s="11">
        <v>2.8444931506849354E-2</v>
      </c>
      <c r="F6915" s="11">
        <v>3.7926575342465699E-2</v>
      </c>
      <c r="G6915" s="11">
        <v>4.7408219178082203E-2</v>
      </c>
      <c r="H6915" s="11">
        <v>5.6889863013698708E-2</v>
      </c>
      <c r="I6915" s="11">
        <v>6.6371506849315046E-2</v>
      </c>
      <c r="J6915" s="11">
        <v>7.585315068493155E-2</v>
      </c>
      <c r="K6915" s="11">
        <v>8.5334794520547902E-2</v>
      </c>
      <c r="L6915" s="11">
        <v>9.4500000000000001E-2</v>
      </c>
    </row>
    <row r="6916" spans="1:12" ht="12.75">
      <c r="A6916" s="1">
        <f t="shared" si="176"/>
        <v>39404</v>
      </c>
      <c r="B6916" s="49" t="s">
        <v>4721</v>
      </c>
      <c r="C6916" s="11">
        <v>5.1036986301369897E-3</v>
      </c>
      <c r="D6916" s="11">
        <v>1.0207397260273979E-2</v>
      </c>
      <c r="E6916" s="11">
        <v>1.5311095890411E-2</v>
      </c>
      <c r="F6916" s="11">
        <v>2.04147945205479E-2</v>
      </c>
      <c r="G6916" s="11">
        <v>2.5518493150684947E-2</v>
      </c>
      <c r="H6916" s="11">
        <v>3.0622191780822001E-2</v>
      </c>
      <c r="I6916" s="11">
        <v>3.5725890410958902E-2</v>
      </c>
      <c r="J6916" s="11">
        <v>4.0829589041095946E-2</v>
      </c>
      <c r="K6916" s="11">
        <v>4.593328767123285E-2</v>
      </c>
      <c r="L6916" s="11">
        <v>5.1000000000000004E-2</v>
      </c>
    </row>
    <row r="6917" spans="1:12" ht="12.75">
      <c r="A6917" s="1">
        <f t="shared" si="176"/>
        <v>39405</v>
      </c>
      <c r="B6917" s="49" t="s">
        <v>4722</v>
      </c>
      <c r="C6917" s="11">
        <v>3.2465753424657604E-3</v>
      </c>
      <c r="D6917" s="11">
        <v>6.4931506849315208E-3</v>
      </c>
      <c r="E6917" s="11">
        <v>9.7397260273972795E-3</v>
      </c>
      <c r="F6917" s="11">
        <v>1.2986301369863042E-2</v>
      </c>
      <c r="G6917" s="11">
        <v>1.62328767123288E-2</v>
      </c>
      <c r="H6917" s="11">
        <v>1.94794520547945E-2</v>
      </c>
      <c r="I6917" s="11">
        <v>2.2726027397260352E-2</v>
      </c>
      <c r="J6917" s="11">
        <v>2.5972602739726049E-2</v>
      </c>
      <c r="K6917" s="11">
        <v>2.9219178082191901E-2</v>
      </c>
      <c r="L6917" s="11">
        <v>3.3000000000000002E-2</v>
      </c>
    </row>
    <row r="6918" spans="1:12" ht="12.75">
      <c r="A6918" s="1">
        <f t="shared" si="176"/>
        <v>39406</v>
      </c>
      <c r="B6918" s="49" t="s">
        <v>4723</v>
      </c>
      <c r="C6918" s="11">
        <v>3.4200000000000001E-2</v>
      </c>
      <c r="D6918" s="11">
        <v>6.8400000000000002E-2</v>
      </c>
      <c r="E6918" s="11">
        <v>0.1026</v>
      </c>
      <c r="F6918" s="11">
        <v>0.1368</v>
      </c>
      <c r="G6918" s="11">
        <v>0.17100000000000001</v>
      </c>
      <c r="H6918" s="11">
        <v>0.20519999999999999</v>
      </c>
      <c r="I6918" s="11">
        <v>0.2394</v>
      </c>
      <c r="J6918" s="11">
        <v>0.27360000000000001</v>
      </c>
      <c r="K6918" s="11">
        <v>0.30779999999999996</v>
      </c>
      <c r="L6918" s="11">
        <v>0.34200000000000003</v>
      </c>
    </row>
    <row r="6919" spans="1:12" ht="12.75">
      <c r="A6919" s="1">
        <f t="shared" si="176"/>
        <v>39407</v>
      </c>
      <c r="B6919" s="49" t="s">
        <v>4724</v>
      </c>
      <c r="C6919" s="11">
        <v>4.9643835616438349E-3</v>
      </c>
      <c r="D6919" s="11">
        <v>9.9287671232876698E-3</v>
      </c>
      <c r="E6919" s="11">
        <v>1.4893150684931505E-2</v>
      </c>
      <c r="F6919" s="11">
        <v>1.9857534246575402E-2</v>
      </c>
      <c r="G6919" s="11">
        <v>2.4821917808219247E-2</v>
      </c>
      <c r="H6919" s="11">
        <v>2.9786301369862954E-2</v>
      </c>
      <c r="I6919" s="11">
        <v>3.4750684931506799E-2</v>
      </c>
      <c r="J6919" s="11">
        <v>3.9715068493150651E-2</v>
      </c>
      <c r="K6919" s="11">
        <v>4.4679452054794497E-2</v>
      </c>
      <c r="L6919" s="11">
        <v>4.9500000000000002E-2</v>
      </c>
    </row>
    <row r="6920" spans="1:12" ht="12.75">
      <c r="A6920" s="1">
        <f t="shared" si="176"/>
        <v>39408</v>
      </c>
      <c r="B6920" s="49" t="s">
        <v>4725</v>
      </c>
      <c r="C6920" s="11">
        <v>4.0479452054794501E-2</v>
      </c>
      <c r="D6920" s="11">
        <v>8.0958904109589003E-2</v>
      </c>
      <c r="E6920" s="11">
        <v>0.1214383561643835</v>
      </c>
      <c r="F6920" s="11">
        <v>0.16191780821917801</v>
      </c>
      <c r="G6920" s="11">
        <v>0.20239726027397253</v>
      </c>
      <c r="H6920" s="11">
        <v>0.24287671232876701</v>
      </c>
      <c r="I6920" s="11">
        <v>0.28335616438356148</v>
      </c>
      <c r="J6920" s="11">
        <v>0.32383561643835601</v>
      </c>
      <c r="K6920" s="11">
        <v>0.36431506849315054</v>
      </c>
      <c r="L6920" s="11">
        <v>0.40500000000000003</v>
      </c>
    </row>
    <row r="6921" spans="1:12" ht="12.75">
      <c r="A6921" s="1">
        <f t="shared" si="176"/>
        <v>39409</v>
      </c>
      <c r="B6921" s="49" t="s">
        <v>4726</v>
      </c>
      <c r="C6921" s="11">
        <v>1.1175205479452055E-2</v>
      </c>
      <c r="D6921" s="11">
        <v>2.2350410958904051E-2</v>
      </c>
      <c r="E6921" s="11">
        <v>3.3525616438356151E-2</v>
      </c>
      <c r="F6921" s="11">
        <v>4.4700821917808248E-2</v>
      </c>
      <c r="G6921" s="11">
        <v>5.5876027397260344E-2</v>
      </c>
      <c r="H6921" s="11">
        <v>6.7051232876712302E-2</v>
      </c>
      <c r="I6921" s="11">
        <v>7.8226438356164399E-2</v>
      </c>
      <c r="J6921" s="11">
        <v>8.9401643835616496E-2</v>
      </c>
      <c r="K6921" s="11">
        <v>0.10057684931506845</v>
      </c>
      <c r="L6921" s="11">
        <v>0.11249999999999999</v>
      </c>
    </row>
    <row r="6922" spans="1:12" ht="12.75">
      <c r="A6922" s="1">
        <f t="shared" si="176"/>
        <v>39410</v>
      </c>
      <c r="B6922" s="49" t="s">
        <v>4727</v>
      </c>
      <c r="C6922" s="11">
        <v>5.7842465753424601E-3</v>
      </c>
      <c r="D6922" s="11">
        <v>1.156849315068492E-2</v>
      </c>
      <c r="E6922" s="11">
        <v>1.7352739726027348E-2</v>
      </c>
      <c r="F6922" s="11">
        <v>2.31369863013699E-2</v>
      </c>
      <c r="G6922" s="11">
        <v>2.8921232876712302E-2</v>
      </c>
      <c r="H6922" s="11">
        <v>3.4705479452054697E-2</v>
      </c>
      <c r="I6922" s="11">
        <v>4.0489726027397255E-2</v>
      </c>
      <c r="J6922" s="11">
        <v>4.6273972602739646E-2</v>
      </c>
      <c r="K6922" s="11">
        <v>5.2058219178082205E-2</v>
      </c>
      <c r="L6922" s="11">
        <v>5.8499999999999996E-2</v>
      </c>
    </row>
    <row r="6923" spans="1:12" ht="25.5">
      <c r="A6923" s="1">
        <f t="shared" si="176"/>
        <v>39411</v>
      </c>
      <c r="B6923" s="49" t="s">
        <v>4728</v>
      </c>
      <c r="C6923" s="11">
        <v>2.2721095890410999E-2</v>
      </c>
      <c r="D6923" s="11">
        <v>4.5442191780821997E-2</v>
      </c>
      <c r="E6923" s="11">
        <v>6.8163287671233003E-2</v>
      </c>
      <c r="F6923" s="11">
        <v>9.0884383561643994E-2</v>
      </c>
      <c r="G6923" s="11">
        <v>0.11360547945205501</v>
      </c>
      <c r="H6923" s="11">
        <v>0.13632657534246601</v>
      </c>
      <c r="I6923" s="11">
        <v>0.159047671232877</v>
      </c>
      <c r="J6923" s="11">
        <v>0.18176876712328799</v>
      </c>
      <c r="K6923" s="11">
        <v>0.20448986301369901</v>
      </c>
      <c r="L6923" s="11">
        <v>0.22649999999999998</v>
      </c>
    </row>
    <row r="6924" spans="1:12" ht="12.75">
      <c r="A6924" s="1">
        <f t="shared" si="176"/>
        <v>39412</v>
      </c>
      <c r="B6924" s="49" t="s">
        <v>4729</v>
      </c>
      <c r="C6924" s="11">
        <v>1.398534246575343E-2</v>
      </c>
      <c r="D6924" s="11">
        <v>2.7970684931506801E-2</v>
      </c>
      <c r="E6924" s="11">
        <v>4.195602739726035E-2</v>
      </c>
      <c r="F6924" s="11">
        <v>5.5941369863013748E-2</v>
      </c>
      <c r="G6924" s="11">
        <v>6.9926712328767154E-2</v>
      </c>
      <c r="H6924" s="11">
        <v>8.3912054794520546E-2</v>
      </c>
      <c r="I6924" s="11">
        <v>9.7897397260273938E-2</v>
      </c>
      <c r="J6924" s="11">
        <v>0.1118827397260275</v>
      </c>
      <c r="K6924" s="11">
        <v>0.12586808219178092</v>
      </c>
      <c r="L6924" s="11">
        <v>0.13950000000000001</v>
      </c>
    </row>
    <row r="6925" spans="1:12" ht="12.75">
      <c r="A6925" s="1">
        <f t="shared" si="176"/>
        <v>39413</v>
      </c>
      <c r="B6925" s="49" t="s">
        <v>4730</v>
      </c>
      <c r="C6925" s="11">
        <v>4.47493150684932E-3</v>
      </c>
      <c r="D6925" s="11">
        <v>8.9498630136986401E-3</v>
      </c>
      <c r="E6925" s="11">
        <v>1.3424794520547959E-2</v>
      </c>
      <c r="F6925" s="11">
        <v>1.7899726027397249E-2</v>
      </c>
      <c r="G6925" s="11">
        <v>2.2374657534246601E-2</v>
      </c>
      <c r="H6925" s="11">
        <v>2.6849589041095953E-2</v>
      </c>
      <c r="I6925" s="11">
        <v>3.1324520547945302E-2</v>
      </c>
      <c r="J6925" s="11">
        <v>3.5799452054794498E-2</v>
      </c>
      <c r="K6925" s="11">
        <v>4.0274383561643853E-2</v>
      </c>
      <c r="L6925" s="11">
        <v>4.4999999999999998E-2</v>
      </c>
    </row>
    <row r="6926" spans="1:12" ht="12.75">
      <c r="A6926" s="1">
        <f t="shared" si="176"/>
        <v>39414</v>
      </c>
      <c r="B6926" s="49" t="s">
        <v>4731</v>
      </c>
      <c r="C6926" s="11">
        <v>5.6564383561643851E-3</v>
      </c>
      <c r="D6926" s="11">
        <v>1.131287671232877E-2</v>
      </c>
      <c r="E6926" s="11">
        <v>1.6969315068493199E-2</v>
      </c>
      <c r="F6926" s="11">
        <v>2.2625753424657599E-2</v>
      </c>
      <c r="G6926" s="11">
        <v>2.8282191780822002E-2</v>
      </c>
      <c r="H6926" s="11">
        <v>3.3938630136986246E-2</v>
      </c>
      <c r="I6926" s="11">
        <v>3.9595068493150649E-2</v>
      </c>
      <c r="J6926" s="11">
        <v>4.5251506849315053E-2</v>
      </c>
      <c r="K6926" s="11">
        <v>5.0907945205479449E-2</v>
      </c>
      <c r="L6926" s="11">
        <v>5.6999999999999995E-2</v>
      </c>
    </row>
    <row r="6927" spans="1:12" ht="12.75">
      <c r="A6927" s="1">
        <f t="shared" si="176"/>
        <v>39415</v>
      </c>
      <c r="B6927" s="49" t="s">
        <v>4602</v>
      </c>
      <c r="C6927" s="11">
        <v>1.1923972602739726E-2</v>
      </c>
      <c r="D6927" s="11">
        <v>2.3847945205479452E-2</v>
      </c>
      <c r="E6927" s="11">
        <v>3.5771917808219249E-2</v>
      </c>
      <c r="F6927" s="11">
        <v>4.7695890410958904E-2</v>
      </c>
      <c r="G6927" s="11">
        <v>5.9619863013698697E-2</v>
      </c>
      <c r="H6927" s="11">
        <v>7.1543835616438345E-2</v>
      </c>
      <c r="I6927" s="11">
        <v>8.3467808219178152E-2</v>
      </c>
      <c r="J6927" s="11">
        <v>9.5391780821917807E-2</v>
      </c>
      <c r="K6927" s="11">
        <v>0.1073157534246576</v>
      </c>
      <c r="L6927" s="11">
        <v>0.11849999999999999</v>
      </c>
    </row>
    <row r="6928" spans="1:12" ht="12.75">
      <c r="A6928" s="1">
        <f t="shared" si="176"/>
        <v>39416</v>
      </c>
      <c r="B6928" s="49" t="s">
        <v>4732</v>
      </c>
      <c r="C6928" s="11">
        <v>3.4331506849315047E-2</v>
      </c>
      <c r="D6928" s="11">
        <v>6.8663013698630093E-2</v>
      </c>
      <c r="E6928" s="11">
        <v>0.10299452054794514</v>
      </c>
      <c r="F6928" s="11">
        <v>0.13732602739726019</v>
      </c>
      <c r="G6928" s="11">
        <v>0.17165753424657598</v>
      </c>
      <c r="H6928" s="11">
        <v>0.20598904109589</v>
      </c>
      <c r="I6928" s="11">
        <v>0.24032054794520552</v>
      </c>
      <c r="J6928" s="11">
        <v>0.27465205479452104</v>
      </c>
      <c r="K6928" s="11">
        <v>0.308983561643835</v>
      </c>
      <c r="L6928" s="11">
        <v>0.34350000000000003</v>
      </c>
    </row>
    <row r="6929" spans="1:12" ht="12.75">
      <c r="A6929" s="1">
        <f t="shared" si="176"/>
        <v>39417</v>
      </c>
      <c r="B6929" s="49" t="s">
        <v>4733</v>
      </c>
      <c r="C6929" s="11">
        <v>1.287452054794521E-2</v>
      </c>
      <c r="D6929" s="11">
        <v>2.5749041095890452E-2</v>
      </c>
      <c r="E6929" s="11">
        <v>3.8623561643835597E-2</v>
      </c>
      <c r="F6929" s="11">
        <v>5.1498082191780904E-2</v>
      </c>
      <c r="G6929" s="11">
        <v>6.4372602739726059E-2</v>
      </c>
      <c r="H6929" s="11">
        <v>7.7247123287671193E-2</v>
      </c>
      <c r="I6929" s="11">
        <v>9.0121643835616508E-2</v>
      </c>
      <c r="J6929" s="11">
        <v>0.10299616438356164</v>
      </c>
      <c r="K6929" s="11">
        <v>0.11587068493150696</v>
      </c>
      <c r="L6929" s="11">
        <v>0.129</v>
      </c>
    </row>
    <row r="6930" spans="1:12" ht="12.75">
      <c r="A6930" s="1">
        <f t="shared" si="176"/>
        <v>39418</v>
      </c>
      <c r="B6930" s="49" t="s">
        <v>4734</v>
      </c>
      <c r="C6930" s="11">
        <v>1.251614712328767E-2</v>
      </c>
      <c r="D6930" s="11">
        <v>2.5032294246575399E-2</v>
      </c>
      <c r="E6930" s="11">
        <v>3.7548441369862948E-2</v>
      </c>
      <c r="F6930" s="11">
        <v>5.0064588493150652E-2</v>
      </c>
      <c r="G6930" s="11">
        <v>6.2580735616438343E-2</v>
      </c>
      <c r="H6930" s="11">
        <v>7.5096882739726048E-2</v>
      </c>
      <c r="I6930" s="11">
        <v>8.7613029863013753E-2</v>
      </c>
      <c r="J6930" s="11">
        <v>0.1001291769863013</v>
      </c>
      <c r="K6930" s="11">
        <v>0.11264532410958901</v>
      </c>
      <c r="L6930" s="11">
        <v>0.1245</v>
      </c>
    </row>
    <row r="6931" spans="1:12" ht="12.75">
      <c r="A6931" s="1">
        <f t="shared" si="176"/>
        <v>39419</v>
      </c>
      <c r="B6931" s="49" t="s">
        <v>4735</v>
      </c>
      <c r="C6931" s="11">
        <v>3.4717808219178151E-2</v>
      </c>
      <c r="D6931" s="11">
        <v>6.9435616438356301E-2</v>
      </c>
      <c r="E6931" s="11">
        <v>0.10415342465753445</v>
      </c>
      <c r="F6931" s="11">
        <v>0.1388712328767126</v>
      </c>
      <c r="G6931" s="11">
        <v>0.17358904109589149</v>
      </c>
      <c r="H6931" s="11">
        <v>0.20830684931506949</v>
      </c>
      <c r="I6931" s="11">
        <v>0.24302465753424751</v>
      </c>
      <c r="J6931" s="11">
        <v>0.27774246575342554</v>
      </c>
      <c r="K6931" s="11">
        <v>0.31246027397260345</v>
      </c>
      <c r="L6931" s="11">
        <v>0.34650000000000003</v>
      </c>
    </row>
    <row r="6932" spans="1:12" ht="12.75">
      <c r="A6932" s="1">
        <f t="shared" si="176"/>
        <v>39420</v>
      </c>
      <c r="B6932" s="49" t="s">
        <v>4736</v>
      </c>
      <c r="C6932" s="11">
        <v>2.6182602739726051E-2</v>
      </c>
      <c r="D6932" s="11">
        <v>5.2365205479452101E-2</v>
      </c>
      <c r="E6932" s="11">
        <v>7.8547808219178145E-2</v>
      </c>
      <c r="F6932" s="11">
        <v>0.1047304109589042</v>
      </c>
      <c r="G6932" s="11">
        <v>0.13091301369863023</v>
      </c>
      <c r="H6932" s="11">
        <v>0.15709561643835598</v>
      </c>
      <c r="I6932" s="11">
        <v>0.18327821917808251</v>
      </c>
      <c r="J6932" s="11">
        <v>0.20946082191780901</v>
      </c>
      <c r="K6932" s="11">
        <v>0.23564342465753402</v>
      </c>
      <c r="L6932" s="11">
        <v>0.26249999999999996</v>
      </c>
    </row>
    <row r="6933" spans="1:12" ht="12.75">
      <c r="A6933" s="1">
        <f t="shared" si="176"/>
        <v>39421</v>
      </c>
      <c r="B6933" s="49" t="s">
        <v>4737</v>
      </c>
      <c r="C6933" s="11">
        <v>0.12254794520547946</v>
      </c>
      <c r="D6933" s="11">
        <v>0.2450958904109595</v>
      </c>
      <c r="E6933" s="11">
        <v>0.36764383561643849</v>
      </c>
      <c r="F6933" s="11">
        <v>0.4901917808219175</v>
      </c>
      <c r="G6933" s="11">
        <v>0.61273972602739801</v>
      </c>
      <c r="H6933" s="11">
        <v>0.73528767123287697</v>
      </c>
      <c r="I6933" s="11">
        <v>0.85783561643835604</v>
      </c>
      <c r="J6933" s="11">
        <v>0.980383561643835</v>
      </c>
      <c r="K6933" s="11">
        <v>1.1029315068493155</v>
      </c>
      <c r="L6933" s="11">
        <v>1.2254999999999998</v>
      </c>
    </row>
    <row r="6934" spans="1:12" ht="25.5">
      <c r="A6934" s="1">
        <f t="shared" si="176"/>
        <v>39422</v>
      </c>
      <c r="B6934" s="49" t="s">
        <v>4738</v>
      </c>
      <c r="C6934" s="11">
        <v>1.3728904109589045E-2</v>
      </c>
      <c r="D6934" s="11">
        <v>2.7457808219178152E-2</v>
      </c>
      <c r="E6934" s="11">
        <v>4.1186712328767153E-2</v>
      </c>
      <c r="F6934" s="11">
        <v>5.4915616438356143E-2</v>
      </c>
      <c r="G6934" s="11">
        <v>6.8644520547945148E-2</v>
      </c>
      <c r="H6934" s="11">
        <v>8.2373424657534305E-2</v>
      </c>
      <c r="I6934" s="11">
        <v>9.6102328767123296E-2</v>
      </c>
      <c r="J6934" s="11">
        <v>0.10983123287671229</v>
      </c>
      <c r="K6934" s="11">
        <v>0.12356013698630146</v>
      </c>
      <c r="L6934" s="11">
        <v>0.13800000000000001</v>
      </c>
    </row>
    <row r="6935" spans="1:12" ht="12.75">
      <c r="A6935" s="1">
        <f t="shared" si="176"/>
        <v>39423</v>
      </c>
      <c r="B6935" s="49" t="s">
        <v>4739</v>
      </c>
      <c r="C6935" s="11">
        <v>8.0529041095890444E-2</v>
      </c>
      <c r="D6935" s="11">
        <v>0.1610580821917815</v>
      </c>
      <c r="E6935" s="11">
        <v>0.24158712328767151</v>
      </c>
      <c r="F6935" s="11">
        <v>0.3221161643835615</v>
      </c>
      <c r="G6935" s="11">
        <v>0.40264520547945154</v>
      </c>
      <c r="H6935" s="11">
        <v>0.48317424657534302</v>
      </c>
      <c r="I6935" s="11">
        <v>0.56370328767123301</v>
      </c>
      <c r="J6935" s="11">
        <v>0.644232328767123</v>
      </c>
      <c r="K6935" s="11">
        <v>0.72476136986301454</v>
      </c>
      <c r="L6935" s="11">
        <v>0.8055000000000001</v>
      </c>
    </row>
    <row r="6936" spans="1:12" ht="12.75">
      <c r="A6936" s="1">
        <f t="shared" si="176"/>
        <v>39424</v>
      </c>
      <c r="B6936" s="49" t="s">
        <v>4739</v>
      </c>
      <c r="C6936" s="11">
        <v>6.0519041095890451E-2</v>
      </c>
      <c r="D6936" s="11">
        <v>0.1210380821917809</v>
      </c>
      <c r="E6936" s="11">
        <v>0.18155712328767148</v>
      </c>
      <c r="F6936" s="11">
        <v>0.2420761643835615</v>
      </c>
      <c r="G6936" s="11">
        <v>0.30259520547945296</v>
      </c>
      <c r="H6936" s="11">
        <v>0.36311424657534297</v>
      </c>
      <c r="I6936" s="11">
        <v>0.42363328767123298</v>
      </c>
      <c r="J6936" s="11">
        <v>0.484152328767123</v>
      </c>
      <c r="K6936" s="11">
        <v>0.54467136986301457</v>
      </c>
      <c r="L6936" s="11">
        <v>0.60450000000000004</v>
      </c>
    </row>
    <row r="6937" spans="1:12" ht="12.75">
      <c r="A6937" s="1">
        <f t="shared" si="176"/>
        <v>39425</v>
      </c>
      <c r="B6937" s="49" t="s">
        <v>4740</v>
      </c>
      <c r="C6937" s="11">
        <v>4.6152328767123302E-2</v>
      </c>
      <c r="D6937" s="11">
        <v>9.2304657534246604E-2</v>
      </c>
      <c r="E6937" s="11">
        <v>0.13845698630136991</v>
      </c>
      <c r="F6937" s="11">
        <v>0.18460931506849348</v>
      </c>
      <c r="G6937" s="11">
        <v>0.23076164383561651</v>
      </c>
      <c r="H6937" s="11">
        <v>0.27691397260273953</v>
      </c>
      <c r="I6937" s="11">
        <v>0.32306630136986247</v>
      </c>
      <c r="J6937" s="11">
        <v>0.36921863013698697</v>
      </c>
      <c r="K6937" s="11">
        <v>0.41537095890410997</v>
      </c>
      <c r="L6937" s="11">
        <v>0.46199999999999997</v>
      </c>
    </row>
    <row r="6938" spans="1:12" ht="12.75">
      <c r="A6938" s="1">
        <f t="shared" si="176"/>
        <v>39426</v>
      </c>
      <c r="B6938" s="49" t="s">
        <v>4741</v>
      </c>
      <c r="C6938" s="11">
        <v>4.6615068493150648E-2</v>
      </c>
      <c r="D6938" s="11">
        <v>9.3230136986301296E-2</v>
      </c>
      <c r="E6938" s="11">
        <v>0.13984520547945195</v>
      </c>
      <c r="F6938" s="11">
        <v>0.18646027397260201</v>
      </c>
      <c r="G6938" s="11">
        <v>0.23307534246575398</v>
      </c>
      <c r="H6938" s="11">
        <v>0.27969041095890451</v>
      </c>
      <c r="I6938" s="11">
        <v>0.32630547945205501</v>
      </c>
      <c r="J6938" s="11">
        <v>0.37292054794520546</v>
      </c>
      <c r="K6938" s="11">
        <v>0.41953561643835602</v>
      </c>
      <c r="L6938" s="11">
        <v>0.46650000000000003</v>
      </c>
    </row>
    <row r="6939" spans="1:12" ht="12.75">
      <c r="A6939" s="1">
        <f t="shared" si="176"/>
        <v>39427</v>
      </c>
      <c r="B6939" s="49" t="s">
        <v>4796</v>
      </c>
      <c r="C6939" s="11">
        <v>1.1118082191780825E-2</v>
      </c>
      <c r="D6939" s="11">
        <v>2.223616438356165E-2</v>
      </c>
      <c r="E6939" s="11">
        <v>3.3354246575342548E-2</v>
      </c>
      <c r="F6939" s="11">
        <v>4.4472328767123301E-2</v>
      </c>
      <c r="G6939" s="11">
        <v>5.5590410958904199E-2</v>
      </c>
      <c r="H6939" s="11">
        <v>6.6708493150684944E-2</v>
      </c>
      <c r="I6939" s="11">
        <v>7.7826575342465842E-2</v>
      </c>
      <c r="J6939" s="11">
        <v>8.8944657534246602E-2</v>
      </c>
      <c r="K6939" s="11">
        <v>0.1000627397260275</v>
      </c>
      <c r="L6939" s="11">
        <v>0.11099999999999999</v>
      </c>
    </row>
    <row r="6940" spans="1:12" ht="12.75">
      <c r="A6940" s="1">
        <f t="shared" si="176"/>
        <v>39428</v>
      </c>
      <c r="B6940" s="49" t="s">
        <v>4797</v>
      </c>
      <c r="C6940" s="11">
        <v>2.869726027397265E-3</v>
      </c>
      <c r="D6940" s="11">
        <v>5.7394520547945299E-3</v>
      </c>
      <c r="E6940" s="11">
        <v>8.6091780821917954E-3</v>
      </c>
      <c r="F6940" s="11">
        <v>1.147890410958906E-2</v>
      </c>
      <c r="G6940" s="11">
        <v>1.4348630136986326E-2</v>
      </c>
      <c r="H6940" s="11">
        <v>1.721835616438365E-2</v>
      </c>
      <c r="I6940" s="11">
        <v>2.00880821917809E-2</v>
      </c>
      <c r="J6940" s="11">
        <v>2.2957808219178151E-2</v>
      </c>
      <c r="K6940" s="11">
        <v>2.5827534246575402E-2</v>
      </c>
      <c r="L6940" s="11">
        <v>2.8499999999999998E-2</v>
      </c>
    </row>
    <row r="6941" spans="1:12" ht="12.75">
      <c r="A6941" s="1">
        <f t="shared" si="176"/>
        <v>39429</v>
      </c>
      <c r="B6941" s="49" t="s">
        <v>4798</v>
      </c>
      <c r="C6941" s="11">
        <v>1.1362191780821925E-2</v>
      </c>
      <c r="D6941" s="11">
        <v>2.272438356164385E-2</v>
      </c>
      <c r="E6941" s="11">
        <v>3.4086575342465848E-2</v>
      </c>
      <c r="F6941" s="11">
        <v>4.5448767123287701E-2</v>
      </c>
      <c r="G6941" s="11">
        <v>5.6810958904109699E-2</v>
      </c>
      <c r="H6941" s="11">
        <v>6.8173150684931544E-2</v>
      </c>
      <c r="I6941" s="11">
        <v>7.9535342465753542E-2</v>
      </c>
      <c r="J6941" s="11">
        <v>9.0897534246575401E-2</v>
      </c>
      <c r="K6941" s="11">
        <v>0.1022597260273974</v>
      </c>
      <c r="L6941" s="11">
        <v>0.11399999999999999</v>
      </c>
    </row>
    <row r="6942" spans="1:12" ht="12.75">
      <c r="A6942" s="1">
        <f t="shared" si="176"/>
        <v>39430</v>
      </c>
      <c r="B6942" s="49" t="s">
        <v>4799</v>
      </c>
      <c r="C6942" s="11">
        <v>9.2391780821917801E-3</v>
      </c>
      <c r="D6942" s="11">
        <v>1.8478356164383501E-2</v>
      </c>
      <c r="E6942" s="11">
        <v>2.7717534246575398E-2</v>
      </c>
      <c r="F6942" s="11">
        <v>3.6956712328767148E-2</v>
      </c>
      <c r="G6942" s="11">
        <v>4.6195890410958902E-2</v>
      </c>
      <c r="H6942" s="11">
        <v>5.5435068493150649E-2</v>
      </c>
      <c r="I6942" s="11">
        <v>6.4674246575342403E-2</v>
      </c>
      <c r="J6942" s="11">
        <v>7.3913424657534296E-2</v>
      </c>
      <c r="K6942" s="11">
        <v>8.315260273972605E-2</v>
      </c>
      <c r="L6942" s="11">
        <v>9.2999999999999999E-2</v>
      </c>
    </row>
    <row r="6943" spans="1:12" ht="12.75">
      <c r="A6943" s="1">
        <f t="shared" si="176"/>
        <v>39431</v>
      </c>
      <c r="B6943" s="49" t="s">
        <v>4800</v>
      </c>
      <c r="C6943" s="11">
        <v>6.0472602739726055E-3</v>
      </c>
      <c r="D6943" s="11">
        <v>1.2094520547945211E-2</v>
      </c>
      <c r="E6943" s="11">
        <v>1.8141780821917801E-2</v>
      </c>
      <c r="F6943" s="11">
        <v>2.418904109589045E-2</v>
      </c>
      <c r="G6943" s="11">
        <v>3.0236301369863099E-2</v>
      </c>
      <c r="H6943" s="11">
        <v>3.6283561643835602E-2</v>
      </c>
      <c r="I6943" s="11">
        <v>4.2330821917808251E-2</v>
      </c>
      <c r="J6943" s="11">
        <v>4.83780821917809E-2</v>
      </c>
      <c r="K6943" s="11">
        <v>5.4425342465753403E-2</v>
      </c>
      <c r="L6943" s="11">
        <v>0.06</v>
      </c>
    </row>
    <row r="6944" spans="1:12" ht="12.75">
      <c r="A6944" s="1">
        <f t="shared" si="176"/>
        <v>39432</v>
      </c>
      <c r="B6944" s="49" t="s">
        <v>4801</v>
      </c>
      <c r="C6944" s="11">
        <v>9.9246575342465705E-3</v>
      </c>
      <c r="D6944" s="11">
        <v>1.98493150684932E-2</v>
      </c>
      <c r="E6944" s="11">
        <v>2.9773972602739649E-2</v>
      </c>
      <c r="F6944" s="11">
        <v>3.9698630136986254E-2</v>
      </c>
      <c r="G6944" s="11">
        <v>4.9623287671232849E-2</v>
      </c>
      <c r="H6944" s="11">
        <v>5.9547945205479458E-2</v>
      </c>
      <c r="I6944" s="11">
        <v>6.9472602739726053E-2</v>
      </c>
      <c r="J6944" s="11">
        <v>7.9397260273972509E-2</v>
      </c>
      <c r="K6944" s="11">
        <v>8.9321917808219103E-2</v>
      </c>
      <c r="L6944" s="11">
        <v>9.9000000000000005E-2</v>
      </c>
    </row>
    <row r="6945" spans="1:12" ht="12.75">
      <c r="A6945" s="1">
        <f t="shared" si="176"/>
        <v>39433</v>
      </c>
      <c r="B6945" s="49" t="s">
        <v>4802</v>
      </c>
      <c r="C6945" s="11">
        <v>8.5076712328767158E-3</v>
      </c>
      <c r="D6945" s="11">
        <v>1.70153424657534E-2</v>
      </c>
      <c r="E6945" s="11">
        <v>2.5523013698630102E-2</v>
      </c>
      <c r="F6945" s="11">
        <v>3.4030684931506801E-2</v>
      </c>
      <c r="G6945" s="11">
        <v>4.2538356164383645E-2</v>
      </c>
      <c r="H6945" s="11">
        <v>5.1046027397260343E-2</v>
      </c>
      <c r="I6945" s="11">
        <v>5.9553698630137042E-2</v>
      </c>
      <c r="J6945" s="11">
        <v>6.8061369863013754E-2</v>
      </c>
      <c r="K6945" s="11">
        <v>7.6569041095890453E-2</v>
      </c>
      <c r="L6945" s="11">
        <v>8.5500000000000007E-2</v>
      </c>
    </row>
    <row r="6946" spans="1:12" ht="12.75">
      <c r="A6946" s="1">
        <f t="shared" si="176"/>
        <v>39434</v>
      </c>
      <c r="B6946" s="49" t="s">
        <v>4803</v>
      </c>
      <c r="C6946" s="11">
        <v>5.928082191780825E-3</v>
      </c>
      <c r="D6946" s="11">
        <v>1.185616438356165E-2</v>
      </c>
      <c r="E6946" s="11">
        <v>1.7784246575342551E-2</v>
      </c>
      <c r="F6946" s="11">
        <v>2.37123287671233E-2</v>
      </c>
      <c r="G6946" s="11">
        <v>2.9640410958904198E-2</v>
      </c>
      <c r="H6946" s="11">
        <v>3.556849315068495E-2</v>
      </c>
      <c r="I6946" s="11">
        <v>4.1496575342465848E-2</v>
      </c>
      <c r="J6946" s="11">
        <v>4.74246575342466E-2</v>
      </c>
      <c r="K6946" s="11">
        <v>5.3352739726027498E-2</v>
      </c>
      <c r="L6946" s="11">
        <v>0.06</v>
      </c>
    </row>
    <row r="6947" spans="1:12" ht="12.75">
      <c r="A6947" s="1">
        <f t="shared" si="176"/>
        <v>39435</v>
      </c>
      <c r="B6947" s="49" t="s">
        <v>4804</v>
      </c>
      <c r="C6947" s="11">
        <v>3.6304109589041095E-3</v>
      </c>
      <c r="D6947" s="11">
        <v>7.260821917808219E-3</v>
      </c>
      <c r="E6947" s="11">
        <v>1.089123287671233E-2</v>
      </c>
      <c r="F6947" s="11">
        <v>1.4521643835616438E-2</v>
      </c>
      <c r="G6947" s="11">
        <v>1.8152054794520547E-2</v>
      </c>
      <c r="H6947" s="11">
        <v>2.1782465753424601E-2</v>
      </c>
      <c r="I6947" s="11">
        <v>2.5412876712328801E-2</v>
      </c>
      <c r="J6947" s="11">
        <v>2.9043287671232852E-2</v>
      </c>
      <c r="K6947" s="11">
        <v>3.2673698630137048E-2</v>
      </c>
      <c r="L6947" s="11">
        <v>3.6000000000000004E-2</v>
      </c>
    </row>
    <row r="6948" spans="1:12" ht="12.75">
      <c r="A6948" s="1">
        <f t="shared" si="176"/>
        <v>39436</v>
      </c>
      <c r="B6948" s="49" t="s">
        <v>4805</v>
      </c>
      <c r="C6948" s="11">
        <v>6.9982191780821844E-3</v>
      </c>
      <c r="D6948" s="11">
        <v>1.3996438356164369E-2</v>
      </c>
      <c r="E6948" s="11">
        <v>2.0994657534246598E-2</v>
      </c>
      <c r="F6948" s="11">
        <v>2.79928767123288E-2</v>
      </c>
      <c r="G6948" s="11">
        <v>3.4991095890410849E-2</v>
      </c>
      <c r="H6948" s="11">
        <v>4.1989315068493051E-2</v>
      </c>
      <c r="I6948" s="11">
        <v>4.8987534246575246E-2</v>
      </c>
      <c r="J6948" s="11">
        <v>5.5985753424657454E-2</v>
      </c>
      <c r="K6948" s="11">
        <v>6.2983972602739649E-2</v>
      </c>
      <c r="L6948" s="11">
        <v>7.0500000000000007E-2</v>
      </c>
    </row>
    <row r="6949" spans="1:12" ht="12.75">
      <c r="A6949" s="1">
        <f t="shared" si="176"/>
        <v>39437</v>
      </c>
      <c r="B6949" s="49" t="s">
        <v>4806</v>
      </c>
      <c r="C6949" s="11">
        <v>1.4403698630136991E-2</v>
      </c>
      <c r="D6949" s="11">
        <v>2.880739726027395E-2</v>
      </c>
      <c r="E6949" s="11">
        <v>4.3211095890411E-2</v>
      </c>
      <c r="F6949" s="11">
        <v>5.76147945205479E-2</v>
      </c>
      <c r="G6949" s="11">
        <v>7.2018493150684953E-2</v>
      </c>
      <c r="H6949" s="11">
        <v>8.6422191780822E-2</v>
      </c>
      <c r="I6949" s="11">
        <v>0.10082589041095889</v>
      </c>
      <c r="J6949" s="11">
        <v>0.11522958904109595</v>
      </c>
      <c r="K6949" s="11">
        <v>0.12963328767123286</v>
      </c>
      <c r="L6949" s="11">
        <v>0.14400000000000002</v>
      </c>
    </row>
    <row r="6950" spans="1:12" ht="12.75">
      <c r="A6950" s="1">
        <f t="shared" si="176"/>
        <v>39438</v>
      </c>
      <c r="B6950" s="49" t="s">
        <v>4807</v>
      </c>
      <c r="C6950" s="11">
        <v>8.624383561643835E-3</v>
      </c>
      <c r="D6950" s="11">
        <v>1.7248767123287701E-2</v>
      </c>
      <c r="E6950" s="11">
        <v>2.5873150684931553E-2</v>
      </c>
      <c r="F6950" s="11">
        <v>3.4497534246575402E-2</v>
      </c>
      <c r="G6950" s="11">
        <v>4.3121917808219251E-2</v>
      </c>
      <c r="H6950" s="11">
        <v>5.1746301369862947E-2</v>
      </c>
      <c r="I6950" s="11">
        <v>6.0370684931506803E-2</v>
      </c>
      <c r="J6950" s="11">
        <v>6.8995068493150652E-2</v>
      </c>
      <c r="K6950" s="11">
        <v>7.7619452054794508E-2</v>
      </c>
      <c r="L6950" s="11">
        <v>8.5500000000000007E-2</v>
      </c>
    </row>
    <row r="6951" spans="1:12" ht="12.75">
      <c r="A6951" s="1">
        <f t="shared" si="176"/>
        <v>39439</v>
      </c>
      <c r="B6951" s="49" t="s">
        <v>4808</v>
      </c>
      <c r="C6951" s="11">
        <v>6.5071232876712289E-3</v>
      </c>
      <c r="D6951" s="11">
        <v>1.3014246575342458E-2</v>
      </c>
      <c r="E6951" s="11">
        <v>1.9521369863013747E-2</v>
      </c>
      <c r="F6951" s="11">
        <v>2.602849315068495E-2</v>
      </c>
      <c r="G6951" s="11">
        <v>3.2535616438356146E-2</v>
      </c>
      <c r="H6951" s="11">
        <v>3.9042739726027349E-2</v>
      </c>
      <c r="I6951" s="11">
        <v>4.5549863013698552E-2</v>
      </c>
      <c r="J6951" s="11">
        <v>5.2056986301369901E-2</v>
      </c>
      <c r="K6951" s="11">
        <v>5.8564109589041097E-2</v>
      </c>
      <c r="L6951" s="11">
        <v>6.4500000000000002E-2</v>
      </c>
    </row>
    <row r="6952" spans="1:12" ht="12.75">
      <c r="A6952" s="1">
        <f t="shared" si="176"/>
        <v>39440</v>
      </c>
      <c r="B6952" s="49" t="s">
        <v>4809</v>
      </c>
      <c r="C6952" s="11">
        <v>4.2004109589041097E-3</v>
      </c>
      <c r="D6952" s="11">
        <v>8.4008219178082193E-3</v>
      </c>
      <c r="E6952" s="11">
        <v>1.2601232876712328E-2</v>
      </c>
      <c r="F6952" s="11">
        <v>1.6801643835616498E-2</v>
      </c>
      <c r="G6952" s="11">
        <v>2.1002054794520549E-2</v>
      </c>
      <c r="H6952" s="11">
        <v>2.5202465753424601E-2</v>
      </c>
      <c r="I6952" s="11">
        <v>2.9402876712328802E-2</v>
      </c>
      <c r="J6952" s="11">
        <v>3.360328767123285E-2</v>
      </c>
      <c r="K6952" s="11">
        <v>3.780369863013705E-2</v>
      </c>
      <c r="L6952" s="11">
        <v>4.2000000000000003E-2</v>
      </c>
    </row>
    <row r="6953" spans="1:12" ht="12.75">
      <c r="A6953" s="1">
        <f t="shared" si="176"/>
        <v>39441</v>
      </c>
      <c r="B6953" s="49" t="s">
        <v>4810</v>
      </c>
      <c r="C6953" s="11">
        <v>1.6661506849315048E-2</v>
      </c>
      <c r="D6953" s="11">
        <v>3.3323013698630097E-2</v>
      </c>
      <c r="E6953" s="11">
        <v>4.9984520547945145E-2</v>
      </c>
      <c r="F6953" s="11">
        <v>6.6646027397260194E-2</v>
      </c>
      <c r="G6953" s="11">
        <v>8.3307534246575249E-2</v>
      </c>
      <c r="H6953" s="11">
        <v>9.996904109589029E-2</v>
      </c>
      <c r="I6953" s="11">
        <v>0.11663054794520535</v>
      </c>
      <c r="J6953" s="11">
        <v>0.13329205479452039</v>
      </c>
      <c r="K6953" s="11">
        <v>0.14995356164383544</v>
      </c>
      <c r="L6953" s="11">
        <v>0.16650000000000001</v>
      </c>
    </row>
    <row r="6954" spans="1:12" ht="12.75">
      <c r="A6954" s="1">
        <f t="shared" si="176"/>
        <v>39442</v>
      </c>
      <c r="B6954" s="49" t="s">
        <v>4811</v>
      </c>
      <c r="C6954" s="11">
        <v>6.9369863013698701E-3</v>
      </c>
      <c r="D6954" s="11">
        <v>1.387397260273974E-2</v>
      </c>
      <c r="E6954" s="11">
        <v>2.0810958904109549E-2</v>
      </c>
      <c r="F6954" s="11">
        <v>2.7747945205479449E-2</v>
      </c>
      <c r="G6954" s="11">
        <v>3.4684931506849349E-2</v>
      </c>
      <c r="H6954" s="11">
        <v>4.162191780821925E-2</v>
      </c>
      <c r="I6954" s="11">
        <v>4.855890410958915E-2</v>
      </c>
      <c r="J6954" s="11">
        <v>5.5495890410958898E-2</v>
      </c>
      <c r="K6954" s="11">
        <v>6.2432876712328805E-2</v>
      </c>
      <c r="L6954" s="11">
        <v>6.9000000000000006E-2</v>
      </c>
    </row>
    <row r="6955" spans="1:12" ht="12.75">
      <c r="A6955" s="1">
        <f t="shared" si="176"/>
        <v>39443</v>
      </c>
      <c r="B6955" s="49" t="s">
        <v>4812</v>
      </c>
      <c r="C6955" s="11">
        <v>9.4742465753424598E-3</v>
      </c>
      <c r="D6955" s="11">
        <v>1.8948493150684951E-2</v>
      </c>
      <c r="E6955" s="11">
        <v>2.8422739726027348E-2</v>
      </c>
      <c r="F6955" s="11">
        <v>3.7896986301369902E-2</v>
      </c>
      <c r="G6955" s="11">
        <v>4.7371232876712299E-2</v>
      </c>
      <c r="H6955" s="11">
        <v>5.6845479452054697E-2</v>
      </c>
      <c r="I6955" s="11">
        <v>6.6319726027397247E-2</v>
      </c>
      <c r="J6955" s="11">
        <v>7.5793972602739651E-2</v>
      </c>
      <c r="K6955" s="11">
        <v>8.5268219178082194E-2</v>
      </c>
      <c r="L6955" s="11">
        <v>9.4500000000000001E-2</v>
      </c>
    </row>
    <row r="6956" spans="1:12" ht="25.5">
      <c r="A6956" s="1">
        <f t="shared" si="176"/>
        <v>39444</v>
      </c>
      <c r="B6956" s="49" t="s">
        <v>4813</v>
      </c>
      <c r="C6956" s="11">
        <v>1.5476712328767151E-2</v>
      </c>
      <c r="D6956" s="11">
        <v>3.0953424657534302E-2</v>
      </c>
      <c r="E6956" s="11">
        <v>4.6430136986301454E-2</v>
      </c>
      <c r="F6956" s="11">
        <v>6.1906849315068603E-2</v>
      </c>
      <c r="G6956" s="11">
        <v>7.7383561643835752E-2</v>
      </c>
      <c r="H6956" s="11">
        <v>9.2860273972602908E-2</v>
      </c>
      <c r="I6956" s="11">
        <v>0.10833698630137005</v>
      </c>
      <c r="J6956" s="11">
        <v>0.12381369863013721</v>
      </c>
      <c r="K6956" s="11">
        <v>0.13929041095890435</v>
      </c>
      <c r="L6956" s="11">
        <v>0.1545</v>
      </c>
    </row>
    <row r="6957" spans="1:12" ht="25.5">
      <c r="A6957" s="1">
        <f t="shared" si="176"/>
        <v>39445</v>
      </c>
      <c r="B6957" s="49" t="s">
        <v>4814</v>
      </c>
      <c r="C6957" s="11">
        <v>5.506849315068495E-3</v>
      </c>
      <c r="D6957" s="11">
        <v>1.101369863013699E-2</v>
      </c>
      <c r="E6957" s="11">
        <v>1.6520547945205501E-2</v>
      </c>
      <c r="F6957" s="11">
        <v>2.2027397260273952E-2</v>
      </c>
      <c r="G6957" s="11">
        <v>2.753424657534255E-2</v>
      </c>
      <c r="H6957" s="11">
        <v>3.3041095890411001E-2</v>
      </c>
      <c r="I6957" s="11">
        <v>3.8547945205479453E-2</v>
      </c>
      <c r="J6957" s="11">
        <v>4.4054794520547905E-2</v>
      </c>
      <c r="K6957" s="11">
        <v>4.9561643835616502E-2</v>
      </c>
      <c r="L6957" s="11">
        <v>5.5499999999999994E-2</v>
      </c>
    </row>
    <row r="6958" spans="1:12" ht="12.75">
      <c r="A6958" s="1">
        <f t="shared" si="176"/>
        <v>39446</v>
      </c>
      <c r="B6958" s="49" t="s">
        <v>4815</v>
      </c>
      <c r="C6958" s="11">
        <v>8.4813698630137047E-3</v>
      </c>
      <c r="D6958" s="11">
        <v>1.696273972602735E-2</v>
      </c>
      <c r="E6958" s="11">
        <v>2.54441095890411E-2</v>
      </c>
      <c r="F6958" s="11">
        <v>3.3925479452054846E-2</v>
      </c>
      <c r="G6958" s="11">
        <v>4.24068493150686E-2</v>
      </c>
      <c r="H6958" s="11">
        <v>5.08882191780822E-2</v>
      </c>
      <c r="I6958" s="11">
        <v>5.9369589041095953E-2</v>
      </c>
      <c r="J6958" s="11">
        <v>6.7850958904109693E-2</v>
      </c>
      <c r="K6958" s="11">
        <v>7.63323287671233E-2</v>
      </c>
      <c r="L6958" s="11">
        <v>8.5500000000000007E-2</v>
      </c>
    </row>
    <row r="6959" spans="1:12" ht="12.75">
      <c r="A6959" s="1">
        <f t="shared" si="176"/>
        <v>39447</v>
      </c>
      <c r="B6959" s="49" t="s">
        <v>4816</v>
      </c>
      <c r="C6959" s="11">
        <v>7.5123287671232854E-3</v>
      </c>
      <c r="D6959" s="11">
        <v>1.5024657534246602E-2</v>
      </c>
      <c r="E6959" s="11">
        <v>2.25369863013699E-2</v>
      </c>
      <c r="F6959" s="11">
        <v>3.0049315068493204E-2</v>
      </c>
      <c r="G6959" s="11">
        <v>3.7561643835616498E-2</v>
      </c>
      <c r="H6959" s="11">
        <v>4.5073972602739654E-2</v>
      </c>
      <c r="I6959" s="11">
        <v>5.2586301369862955E-2</v>
      </c>
      <c r="J6959" s="11">
        <v>6.0098630136986249E-2</v>
      </c>
      <c r="K6959" s="11">
        <v>6.761095890410955E-2</v>
      </c>
      <c r="L6959" s="11">
        <v>7.5000000000000011E-2</v>
      </c>
    </row>
    <row r="6960" spans="1:12" ht="12.75">
      <c r="A6960" s="1">
        <f t="shared" si="176"/>
        <v>39448</v>
      </c>
      <c r="B6960" s="49" t="s">
        <v>4817</v>
      </c>
      <c r="C6960" s="11">
        <v>6.1672602739726041E-3</v>
      </c>
      <c r="D6960" s="11">
        <v>1.2334520547945208E-2</v>
      </c>
      <c r="E6960" s="11">
        <v>1.85017808219178E-2</v>
      </c>
      <c r="F6960" s="11">
        <v>2.4669041095890451E-2</v>
      </c>
      <c r="G6960" s="11">
        <v>3.0836301369863102E-2</v>
      </c>
      <c r="H6960" s="11">
        <v>3.70035616438356E-2</v>
      </c>
      <c r="I6960" s="11">
        <v>4.3170821917808251E-2</v>
      </c>
      <c r="J6960" s="11">
        <v>4.9338082191780902E-2</v>
      </c>
      <c r="K6960" s="11">
        <v>5.55053424657534E-2</v>
      </c>
      <c r="L6960" s="11">
        <v>6.1499999999999999E-2</v>
      </c>
    </row>
    <row r="6961" spans="1:12" ht="12.75">
      <c r="A6961" s="1">
        <f t="shared" si="176"/>
        <v>39449</v>
      </c>
      <c r="B6961" s="49" t="s">
        <v>4818</v>
      </c>
      <c r="C6961" s="11">
        <v>1.4802328767123285E-2</v>
      </c>
      <c r="D6961" s="11">
        <v>2.9604657534246598E-2</v>
      </c>
      <c r="E6961" s="11">
        <v>4.4406986301369904E-2</v>
      </c>
      <c r="F6961" s="11">
        <v>5.9209315068493196E-2</v>
      </c>
      <c r="G6961" s="11">
        <v>7.4011643835616509E-2</v>
      </c>
      <c r="H6961" s="11">
        <v>8.8813972602739655E-2</v>
      </c>
      <c r="I6961" s="11">
        <v>0.10361630136986294</v>
      </c>
      <c r="J6961" s="11">
        <v>0.11841863013698625</v>
      </c>
      <c r="K6961" s="11">
        <v>0.13322095890410954</v>
      </c>
      <c r="L6961" s="11">
        <v>0.14850000000000002</v>
      </c>
    </row>
    <row r="6962" spans="1:12" ht="12.75">
      <c r="A6962" s="1">
        <f t="shared" si="176"/>
        <v>39450</v>
      </c>
      <c r="B6962" s="49" t="s">
        <v>4796</v>
      </c>
      <c r="C6962" s="11">
        <v>1.1118082191780825E-2</v>
      </c>
      <c r="D6962" s="11">
        <v>2.223616438356165E-2</v>
      </c>
      <c r="E6962" s="11">
        <v>3.3354246575342548E-2</v>
      </c>
      <c r="F6962" s="11">
        <v>4.4472328767123301E-2</v>
      </c>
      <c r="G6962" s="11">
        <v>5.5590410958904199E-2</v>
      </c>
      <c r="H6962" s="11">
        <v>6.6708493150684944E-2</v>
      </c>
      <c r="I6962" s="11">
        <v>7.7826575342465842E-2</v>
      </c>
      <c r="J6962" s="11">
        <v>8.8944657534246602E-2</v>
      </c>
      <c r="K6962" s="11">
        <v>0.1000627397260275</v>
      </c>
      <c r="L6962" s="11">
        <v>0.11099999999999999</v>
      </c>
    </row>
    <row r="6963" spans="1:12" ht="12.75">
      <c r="A6963" s="1">
        <f t="shared" si="176"/>
        <v>39451</v>
      </c>
      <c r="B6963" s="49" t="s">
        <v>4797</v>
      </c>
      <c r="C6963" s="11">
        <v>2.869726027397265E-3</v>
      </c>
      <c r="D6963" s="11">
        <v>5.7394520547945299E-3</v>
      </c>
      <c r="E6963" s="11">
        <v>8.6091780821917954E-3</v>
      </c>
      <c r="F6963" s="11">
        <v>1.147890410958906E-2</v>
      </c>
      <c r="G6963" s="11">
        <v>1.4348630136986326E-2</v>
      </c>
      <c r="H6963" s="11">
        <v>1.721835616438365E-2</v>
      </c>
      <c r="I6963" s="11">
        <v>2.00880821917809E-2</v>
      </c>
      <c r="J6963" s="11">
        <v>2.2957808219178151E-2</v>
      </c>
      <c r="K6963" s="11">
        <v>2.5827534246575402E-2</v>
      </c>
      <c r="L6963" s="11">
        <v>2.8499999999999998E-2</v>
      </c>
    </row>
    <row r="6964" spans="1:12" ht="12.75">
      <c r="A6964" s="1">
        <f t="shared" si="176"/>
        <v>39452</v>
      </c>
      <c r="B6964" s="49" t="s">
        <v>4798</v>
      </c>
      <c r="C6964" s="11">
        <v>1.1362191780821925E-2</v>
      </c>
      <c r="D6964" s="11">
        <v>2.272438356164385E-2</v>
      </c>
      <c r="E6964" s="11">
        <v>3.4086575342465848E-2</v>
      </c>
      <c r="F6964" s="11">
        <v>4.5448767123287701E-2</v>
      </c>
      <c r="G6964" s="11">
        <v>5.6810958904109699E-2</v>
      </c>
      <c r="H6964" s="11">
        <v>6.8173150684931544E-2</v>
      </c>
      <c r="I6964" s="11">
        <v>7.9535342465753542E-2</v>
      </c>
      <c r="J6964" s="11">
        <v>9.0897534246575401E-2</v>
      </c>
      <c r="K6964" s="11">
        <v>0.1022597260273974</v>
      </c>
      <c r="L6964" s="11">
        <v>0.11399999999999999</v>
      </c>
    </row>
    <row r="6965" spans="1:12" ht="12.75">
      <c r="A6965" s="1">
        <f t="shared" si="176"/>
        <v>39453</v>
      </c>
      <c r="B6965" s="49" t="s">
        <v>4799</v>
      </c>
      <c r="C6965" s="11">
        <v>9.2391780821917801E-3</v>
      </c>
      <c r="D6965" s="11">
        <v>1.8478356164383501E-2</v>
      </c>
      <c r="E6965" s="11">
        <v>2.7717534246575398E-2</v>
      </c>
      <c r="F6965" s="11">
        <v>3.6956712328767148E-2</v>
      </c>
      <c r="G6965" s="11">
        <v>4.6195890410958902E-2</v>
      </c>
      <c r="H6965" s="11">
        <v>5.5435068493150649E-2</v>
      </c>
      <c r="I6965" s="11">
        <v>6.4674246575342403E-2</v>
      </c>
      <c r="J6965" s="11">
        <v>7.3913424657534296E-2</v>
      </c>
      <c r="K6965" s="11">
        <v>8.315260273972605E-2</v>
      </c>
      <c r="L6965" s="11">
        <v>9.2999999999999999E-2</v>
      </c>
    </row>
    <row r="6966" spans="1:12" ht="12.75">
      <c r="A6966" s="1">
        <f t="shared" si="176"/>
        <v>39454</v>
      </c>
      <c r="B6966" s="49" t="s">
        <v>4800</v>
      </c>
      <c r="C6966" s="11">
        <v>6.0472602739726055E-3</v>
      </c>
      <c r="D6966" s="11">
        <v>1.2094520547945211E-2</v>
      </c>
      <c r="E6966" s="11">
        <v>1.8141780821917801E-2</v>
      </c>
      <c r="F6966" s="11">
        <v>2.418904109589045E-2</v>
      </c>
      <c r="G6966" s="11">
        <v>3.0236301369863099E-2</v>
      </c>
      <c r="H6966" s="11">
        <v>3.6283561643835602E-2</v>
      </c>
      <c r="I6966" s="11">
        <v>4.2330821917808251E-2</v>
      </c>
      <c r="J6966" s="11">
        <v>4.83780821917809E-2</v>
      </c>
      <c r="K6966" s="11">
        <v>5.4425342465753403E-2</v>
      </c>
      <c r="L6966" s="11">
        <v>0.06</v>
      </c>
    </row>
    <row r="6967" spans="1:12" ht="12.75">
      <c r="A6967" s="1">
        <f t="shared" si="176"/>
        <v>39455</v>
      </c>
      <c r="B6967" s="49" t="s">
        <v>4801</v>
      </c>
      <c r="C6967" s="11">
        <v>9.9246575342465705E-3</v>
      </c>
      <c r="D6967" s="11">
        <v>1.98493150684932E-2</v>
      </c>
      <c r="E6967" s="11">
        <v>2.9773972602739649E-2</v>
      </c>
      <c r="F6967" s="11">
        <v>3.9698630136986254E-2</v>
      </c>
      <c r="G6967" s="11">
        <v>4.9623287671232849E-2</v>
      </c>
      <c r="H6967" s="11">
        <v>5.9547945205479458E-2</v>
      </c>
      <c r="I6967" s="11">
        <v>6.9472602739726053E-2</v>
      </c>
      <c r="J6967" s="11">
        <v>7.9397260273972509E-2</v>
      </c>
      <c r="K6967" s="11">
        <v>8.9321917808219103E-2</v>
      </c>
      <c r="L6967" s="11">
        <v>9.9000000000000005E-2</v>
      </c>
    </row>
    <row r="6968" spans="1:12" ht="12.75">
      <c r="A6968" s="1">
        <f t="shared" si="176"/>
        <v>39456</v>
      </c>
      <c r="B6968" s="49" t="s">
        <v>4802</v>
      </c>
      <c r="C6968" s="11">
        <v>8.5076712328767158E-3</v>
      </c>
      <c r="D6968" s="11">
        <v>1.70153424657534E-2</v>
      </c>
      <c r="E6968" s="11">
        <v>2.5523013698630102E-2</v>
      </c>
      <c r="F6968" s="11">
        <v>3.4030684931506801E-2</v>
      </c>
      <c r="G6968" s="11">
        <v>4.2538356164383645E-2</v>
      </c>
      <c r="H6968" s="11">
        <v>5.1046027397260343E-2</v>
      </c>
      <c r="I6968" s="11">
        <v>5.9553698630137042E-2</v>
      </c>
      <c r="J6968" s="11">
        <v>6.8061369863013754E-2</v>
      </c>
      <c r="K6968" s="11">
        <v>7.6569041095890453E-2</v>
      </c>
      <c r="L6968" s="11">
        <v>8.5500000000000007E-2</v>
      </c>
    </row>
    <row r="6969" spans="1:12" ht="12.75">
      <c r="A6969" s="1">
        <f t="shared" si="176"/>
        <v>39457</v>
      </c>
      <c r="B6969" s="49" t="s">
        <v>4803</v>
      </c>
      <c r="C6969" s="11">
        <v>5.928082191780825E-3</v>
      </c>
      <c r="D6969" s="11">
        <v>1.185616438356165E-2</v>
      </c>
      <c r="E6969" s="11">
        <v>1.7784246575342551E-2</v>
      </c>
      <c r="F6969" s="11">
        <v>2.37123287671233E-2</v>
      </c>
      <c r="G6969" s="11">
        <v>2.9640410958904198E-2</v>
      </c>
      <c r="H6969" s="11">
        <v>3.556849315068495E-2</v>
      </c>
      <c r="I6969" s="11">
        <v>4.1496575342465848E-2</v>
      </c>
      <c r="J6969" s="11">
        <v>4.74246575342466E-2</v>
      </c>
      <c r="K6969" s="11">
        <v>5.3352739726027498E-2</v>
      </c>
      <c r="L6969" s="11">
        <v>0.06</v>
      </c>
    </row>
    <row r="6970" spans="1:12" ht="12.75">
      <c r="A6970" s="1">
        <f t="shared" si="176"/>
        <v>39458</v>
      </c>
      <c r="B6970" s="49" t="s">
        <v>4804</v>
      </c>
      <c r="C6970" s="11">
        <v>3.6304109589041095E-3</v>
      </c>
      <c r="D6970" s="11">
        <v>7.260821917808219E-3</v>
      </c>
      <c r="E6970" s="11">
        <v>1.089123287671233E-2</v>
      </c>
      <c r="F6970" s="11">
        <v>1.4521643835616438E-2</v>
      </c>
      <c r="G6970" s="11">
        <v>1.8152054794520547E-2</v>
      </c>
      <c r="H6970" s="11">
        <v>2.1782465753424601E-2</v>
      </c>
      <c r="I6970" s="11">
        <v>2.5412876712328801E-2</v>
      </c>
      <c r="J6970" s="11">
        <v>2.9043287671232852E-2</v>
      </c>
      <c r="K6970" s="11">
        <v>3.2673698630137048E-2</v>
      </c>
      <c r="L6970" s="11">
        <v>3.6000000000000004E-2</v>
      </c>
    </row>
    <row r="6971" spans="1:12" ht="12.75">
      <c r="A6971" s="1">
        <f t="shared" si="176"/>
        <v>39459</v>
      </c>
      <c r="B6971" s="49" t="s">
        <v>4805</v>
      </c>
      <c r="C6971" s="11">
        <v>6.9982191780821844E-3</v>
      </c>
      <c r="D6971" s="11">
        <v>1.3996438356164369E-2</v>
      </c>
      <c r="E6971" s="11">
        <v>2.0994657534246598E-2</v>
      </c>
      <c r="F6971" s="11">
        <v>2.79928767123288E-2</v>
      </c>
      <c r="G6971" s="11">
        <v>3.4991095890410849E-2</v>
      </c>
      <c r="H6971" s="11">
        <v>4.1989315068493051E-2</v>
      </c>
      <c r="I6971" s="11">
        <v>4.8987534246575246E-2</v>
      </c>
      <c r="J6971" s="11">
        <v>5.5985753424657454E-2</v>
      </c>
      <c r="K6971" s="11">
        <v>6.2983972602739649E-2</v>
      </c>
      <c r="L6971" s="11">
        <v>7.0500000000000007E-2</v>
      </c>
    </row>
    <row r="6972" spans="1:12" ht="12.75">
      <c r="A6972" s="1">
        <f t="shared" si="176"/>
        <v>39460</v>
      </c>
      <c r="B6972" s="49" t="s">
        <v>4806</v>
      </c>
      <c r="C6972" s="11">
        <v>1.4403698630136991E-2</v>
      </c>
      <c r="D6972" s="11">
        <v>2.880739726027395E-2</v>
      </c>
      <c r="E6972" s="11">
        <v>4.3211095890411E-2</v>
      </c>
      <c r="F6972" s="11">
        <v>5.76147945205479E-2</v>
      </c>
      <c r="G6972" s="11">
        <v>7.2018493150684953E-2</v>
      </c>
      <c r="H6972" s="11">
        <v>8.6422191780822E-2</v>
      </c>
      <c r="I6972" s="11">
        <v>0.10082589041095889</v>
      </c>
      <c r="J6972" s="11">
        <v>0.11522958904109595</v>
      </c>
      <c r="K6972" s="11">
        <v>0.12963328767123286</v>
      </c>
      <c r="L6972" s="11">
        <v>0.14400000000000002</v>
      </c>
    </row>
    <row r="6973" spans="1:12" ht="25.5">
      <c r="A6973" s="1">
        <f t="shared" si="176"/>
        <v>39461</v>
      </c>
      <c r="B6973" s="49" t="s">
        <v>4819</v>
      </c>
      <c r="C6973" s="11">
        <v>2.67287671232877E-2</v>
      </c>
      <c r="D6973" s="11">
        <v>5.34575342465754E-2</v>
      </c>
      <c r="E6973" s="11">
        <v>8.01863013698631E-2</v>
      </c>
      <c r="F6973" s="11">
        <v>0.1069150684931508</v>
      </c>
      <c r="G6973" s="11">
        <v>0.1336438356164385</v>
      </c>
      <c r="H6973" s="11">
        <v>0.16037260273972648</v>
      </c>
      <c r="I6973" s="11">
        <v>0.18710136986301451</v>
      </c>
      <c r="J6973" s="11">
        <v>0.21383013698630102</v>
      </c>
      <c r="K6973" s="11">
        <v>0.24055890410958902</v>
      </c>
      <c r="L6973" s="11">
        <v>0.26700000000000002</v>
      </c>
    </row>
    <row r="6974" spans="1:12" ht="12.75">
      <c r="A6974" s="1">
        <f t="shared" si="176"/>
        <v>39462</v>
      </c>
      <c r="B6974" s="49" t="s">
        <v>4820</v>
      </c>
      <c r="C6974" s="11">
        <v>2.5700136986301296E-2</v>
      </c>
      <c r="D6974" s="11">
        <v>5.1400273972602592E-2</v>
      </c>
      <c r="E6974" s="11">
        <v>7.7100410958903895E-2</v>
      </c>
      <c r="F6974" s="11">
        <v>0.10280054794520518</v>
      </c>
      <c r="G6974" s="11">
        <v>0.12850068493150649</v>
      </c>
      <c r="H6974" s="11">
        <v>0.15420082191780751</v>
      </c>
      <c r="I6974" s="11">
        <v>0.17990095890410851</v>
      </c>
      <c r="J6974" s="11">
        <v>0.20560109589041101</v>
      </c>
      <c r="K6974" s="11">
        <v>0.231301232876712</v>
      </c>
      <c r="L6974" s="11">
        <v>0.25650000000000001</v>
      </c>
    </row>
    <row r="6975" spans="1:12" ht="12.75">
      <c r="A6975" s="1">
        <f t="shared" si="176"/>
        <v>39463</v>
      </c>
      <c r="B6975" s="49" t="s">
        <v>4821</v>
      </c>
      <c r="C6975" s="11">
        <v>4.2336986301369894E-2</v>
      </c>
      <c r="D6975" s="11">
        <v>8.4673972602739789E-2</v>
      </c>
      <c r="E6975" s="11">
        <v>0.12701095890410971</v>
      </c>
      <c r="F6975" s="11">
        <v>0.16934794520547902</v>
      </c>
      <c r="G6975" s="11">
        <v>0.2116849315068495</v>
      </c>
      <c r="H6975" s="11">
        <v>0.25402191780821998</v>
      </c>
      <c r="I6975" s="11">
        <v>0.29635890410958898</v>
      </c>
      <c r="J6975" s="11">
        <v>0.33869589041095949</v>
      </c>
      <c r="K6975" s="11">
        <v>0.38103287671232844</v>
      </c>
      <c r="L6975" s="11">
        <v>0.42299999999999993</v>
      </c>
    </row>
    <row r="6976" spans="1:12" ht="12.75">
      <c r="A6976" s="1">
        <f t="shared" ref="A6976:A7039" si="177">A6975+1</f>
        <v>39464</v>
      </c>
      <c r="B6976" s="49" t="s">
        <v>4822</v>
      </c>
      <c r="C6976" s="11">
        <v>3.0213698630137051E-2</v>
      </c>
      <c r="D6976" s="11">
        <v>6.0427397260274102E-2</v>
      </c>
      <c r="E6976" s="11">
        <v>9.0641095890411152E-2</v>
      </c>
      <c r="F6976" s="11">
        <v>0.1208547945205482</v>
      </c>
      <c r="G6976" s="11">
        <v>0.15106849315068599</v>
      </c>
      <c r="H6976" s="11">
        <v>0.181282191780822</v>
      </c>
      <c r="I6976" s="11">
        <v>0.21149589041095951</v>
      </c>
      <c r="J6976" s="11">
        <v>0.24170958904109702</v>
      </c>
      <c r="K6976" s="11">
        <v>0.27192328767123297</v>
      </c>
      <c r="L6976" s="11">
        <v>0.30149999999999999</v>
      </c>
    </row>
    <row r="6977" spans="1:12" ht="25.5">
      <c r="A6977" s="1">
        <f t="shared" si="177"/>
        <v>39465</v>
      </c>
      <c r="B6977" s="49" t="s">
        <v>4823</v>
      </c>
      <c r="C6977" s="11">
        <v>5.0136986301369903E-2</v>
      </c>
      <c r="D6977" s="11">
        <v>0.10027397260273981</v>
      </c>
      <c r="E6977" s="11">
        <v>0.15041095890410999</v>
      </c>
      <c r="F6977" s="11">
        <v>0.20054794520547897</v>
      </c>
      <c r="G6977" s="11">
        <v>0.25068493150684951</v>
      </c>
      <c r="H6977" s="11">
        <v>0.30082191780821999</v>
      </c>
      <c r="I6977" s="11">
        <v>0.35095890410958902</v>
      </c>
      <c r="J6977" s="11">
        <v>0.4010958904109595</v>
      </c>
      <c r="K6977" s="11">
        <v>0.45123287671232848</v>
      </c>
      <c r="L6977" s="11">
        <v>0.501</v>
      </c>
    </row>
    <row r="6978" spans="1:12" ht="12.75">
      <c r="A6978" s="1">
        <f t="shared" si="177"/>
        <v>39466</v>
      </c>
      <c r="B6978" s="49" t="s">
        <v>4824</v>
      </c>
      <c r="C6978" s="11">
        <v>0.20506684931506799</v>
      </c>
      <c r="D6978" s="11">
        <v>0.41013369863013599</v>
      </c>
      <c r="E6978" s="11">
        <v>0.61520054794520396</v>
      </c>
      <c r="F6978" s="11">
        <v>0.82026739726027198</v>
      </c>
      <c r="G6978" s="11">
        <v>1.0253342465753401</v>
      </c>
      <c r="H6978" s="11">
        <v>1.2304010958904079</v>
      </c>
      <c r="I6978" s="11">
        <v>1.4354679452054762</v>
      </c>
      <c r="J6978" s="11">
        <v>1.64053479452055</v>
      </c>
      <c r="K6978" s="11">
        <v>1.8456016438356149</v>
      </c>
      <c r="L6978" s="11">
        <v>2.0505</v>
      </c>
    </row>
    <row r="6979" spans="1:12" ht="12.75">
      <c r="A6979" s="1">
        <f t="shared" si="177"/>
        <v>39467</v>
      </c>
      <c r="B6979" s="49" t="s">
        <v>4825</v>
      </c>
      <c r="C6979" s="11">
        <v>0.19468726027397251</v>
      </c>
      <c r="D6979" s="11">
        <v>0.38937452054794502</v>
      </c>
      <c r="E6979" s="11">
        <v>0.58406178082191751</v>
      </c>
      <c r="F6979" s="11">
        <v>0.77874904109589005</v>
      </c>
      <c r="G6979" s="11">
        <v>0.97343630136986248</v>
      </c>
      <c r="H6979" s="11">
        <v>1.168123561643835</v>
      </c>
      <c r="I6979" s="11">
        <v>1.3628108219178074</v>
      </c>
      <c r="J6979" s="11">
        <v>1.5574980821917801</v>
      </c>
      <c r="K6979" s="11">
        <v>1.7521853424657599</v>
      </c>
      <c r="L6979" s="11">
        <v>1.9470000000000001</v>
      </c>
    </row>
    <row r="6980" spans="1:12" ht="12.75">
      <c r="A6980" s="1">
        <f t="shared" si="177"/>
        <v>39468</v>
      </c>
      <c r="B6980" s="49" t="s">
        <v>4826</v>
      </c>
      <c r="C6980" s="11">
        <v>1.1074520547945209E-2</v>
      </c>
      <c r="D6980" s="11">
        <v>2.214904109589045E-2</v>
      </c>
      <c r="E6980" s="11">
        <v>3.3223561643835602E-2</v>
      </c>
      <c r="F6980" s="11">
        <v>4.4298082191780899E-2</v>
      </c>
      <c r="G6980" s="11">
        <v>5.5372602739726051E-2</v>
      </c>
      <c r="H6980" s="11">
        <v>6.6447123287671203E-2</v>
      </c>
      <c r="I6980" s="11">
        <v>7.7521643835616494E-2</v>
      </c>
      <c r="J6980" s="11">
        <v>8.8596164383561646E-2</v>
      </c>
      <c r="K6980" s="11">
        <v>9.967068493150695E-2</v>
      </c>
      <c r="L6980" s="11">
        <v>0.11099999999999999</v>
      </c>
    </row>
    <row r="6981" spans="1:12" ht="12.75">
      <c r="A6981" s="1">
        <f t="shared" si="177"/>
        <v>39469</v>
      </c>
      <c r="B6981" s="49" t="s">
        <v>3045</v>
      </c>
      <c r="C6981" s="11">
        <v>0.19764739726027353</v>
      </c>
      <c r="D6981" s="11">
        <v>0.39529479452054705</v>
      </c>
      <c r="E6981" s="11">
        <v>0.59294219178082053</v>
      </c>
      <c r="F6981" s="11">
        <v>0.79058958904109411</v>
      </c>
      <c r="G6981" s="11">
        <v>0.98823698630136758</v>
      </c>
      <c r="H6981" s="11">
        <v>1.1858843835616411</v>
      </c>
      <c r="I6981" s="11">
        <v>1.3835317808219145</v>
      </c>
      <c r="J6981" s="11">
        <v>1.5811791780821851</v>
      </c>
      <c r="K6981" s="11">
        <v>1.7788265753424599</v>
      </c>
      <c r="L6981" s="11">
        <v>1.9770000000000001</v>
      </c>
    </row>
    <row r="6982" spans="1:12" ht="12.75">
      <c r="A6982" s="1">
        <f t="shared" si="177"/>
        <v>39470</v>
      </c>
      <c r="B6982" s="49" t="s">
        <v>4827</v>
      </c>
      <c r="C6982" s="11">
        <v>8.2241095890411009E-3</v>
      </c>
      <c r="D6982" s="11">
        <v>1.6448219178082202E-2</v>
      </c>
      <c r="E6982" s="11">
        <v>2.4672328767123296E-2</v>
      </c>
      <c r="F6982" s="11">
        <v>3.2896438356164404E-2</v>
      </c>
      <c r="G6982" s="11">
        <v>4.1120547945205498E-2</v>
      </c>
      <c r="H6982" s="11">
        <v>4.9344657534246592E-2</v>
      </c>
      <c r="I6982" s="11">
        <v>5.7568767123287706E-2</v>
      </c>
      <c r="J6982" s="11">
        <v>6.5792876712328807E-2</v>
      </c>
      <c r="K6982" s="11">
        <v>7.4016986301369894E-2</v>
      </c>
      <c r="L6982" s="11">
        <v>8.2500000000000004E-2</v>
      </c>
    </row>
    <row r="6983" spans="1:12" ht="12.75">
      <c r="A6983" s="1">
        <f t="shared" si="177"/>
        <v>39471</v>
      </c>
      <c r="B6983" s="49" t="s">
        <v>4828</v>
      </c>
      <c r="C6983" s="11">
        <v>4.7785890410958903E-2</v>
      </c>
      <c r="D6983" s="11">
        <v>9.5571780821917807E-2</v>
      </c>
      <c r="E6983" s="11">
        <v>0.14335767123287671</v>
      </c>
      <c r="F6983" s="11">
        <v>0.191143561643835</v>
      </c>
      <c r="G6983" s="11">
        <v>0.23892945205479449</v>
      </c>
      <c r="H6983" s="11">
        <v>0.28671534246575403</v>
      </c>
      <c r="I6983" s="11">
        <v>0.33450123287671202</v>
      </c>
      <c r="J6983" s="11">
        <v>0.38228712328767156</v>
      </c>
      <c r="K6983" s="11">
        <v>0.43007301369862949</v>
      </c>
      <c r="L6983" s="11">
        <v>0.47850000000000004</v>
      </c>
    </row>
    <row r="6984" spans="1:12" ht="12.75">
      <c r="A6984" s="1">
        <f t="shared" si="177"/>
        <v>39472</v>
      </c>
      <c r="B6984" s="49" t="s">
        <v>4829</v>
      </c>
      <c r="C6984" s="11">
        <v>5.1550684931506802E-2</v>
      </c>
      <c r="D6984" s="11">
        <v>0.1031013698630136</v>
      </c>
      <c r="E6984" s="11">
        <v>0.15465205479452102</v>
      </c>
      <c r="F6984" s="11">
        <v>0.20620273972602748</v>
      </c>
      <c r="G6984" s="11">
        <v>0.25775342465753398</v>
      </c>
      <c r="H6984" s="11">
        <v>0.30930410958904053</v>
      </c>
      <c r="I6984" s="11">
        <v>0.36085479452054703</v>
      </c>
      <c r="J6984" s="11">
        <v>0.41240547945205497</v>
      </c>
      <c r="K6984" s="11">
        <v>0.46395616438356146</v>
      </c>
      <c r="L6984" s="11">
        <v>0.51600000000000001</v>
      </c>
    </row>
    <row r="6985" spans="1:12" ht="12.75">
      <c r="A6985" s="1">
        <f t="shared" si="177"/>
        <v>39473</v>
      </c>
      <c r="B6985" s="49" t="s">
        <v>4830</v>
      </c>
      <c r="C6985" s="11">
        <v>1.8509999999999999E-2</v>
      </c>
      <c r="D6985" s="11">
        <v>3.7019999999999997E-2</v>
      </c>
      <c r="E6985" s="11">
        <v>5.5529999999999996E-2</v>
      </c>
      <c r="F6985" s="11">
        <v>7.4039999999999995E-2</v>
      </c>
      <c r="G6985" s="11">
        <v>9.2549999999999993E-2</v>
      </c>
      <c r="H6985" s="11">
        <v>0.11105999999999999</v>
      </c>
      <c r="I6985" s="11">
        <v>0.12956999999999999</v>
      </c>
      <c r="J6985" s="11">
        <v>0.14807999999999999</v>
      </c>
      <c r="K6985" s="11">
        <v>0.16659000000000002</v>
      </c>
      <c r="L6985" s="11">
        <v>0.1845</v>
      </c>
    </row>
    <row r="6986" spans="1:12" ht="12.75">
      <c r="A6986" s="1">
        <f t="shared" si="177"/>
        <v>39474</v>
      </c>
      <c r="B6986" s="49" t="s">
        <v>4831</v>
      </c>
      <c r="C6986" s="11">
        <v>7.9405479452054843E-3</v>
      </c>
      <c r="D6986" s="11">
        <v>1.5881095890411E-2</v>
      </c>
      <c r="E6986" s="11">
        <v>2.38216438356165E-2</v>
      </c>
      <c r="F6986" s="11">
        <v>3.1762191780821999E-2</v>
      </c>
      <c r="G6986" s="11">
        <v>3.9702739726027496E-2</v>
      </c>
      <c r="H6986" s="11">
        <v>4.7643287671232853E-2</v>
      </c>
      <c r="I6986" s="11">
        <v>5.558383561643835E-2</v>
      </c>
      <c r="J6986" s="11">
        <v>6.3524383561643846E-2</v>
      </c>
      <c r="K6986" s="11">
        <v>7.146493150684935E-2</v>
      </c>
      <c r="L6986" s="11">
        <v>7.9500000000000001E-2</v>
      </c>
    </row>
    <row r="6987" spans="1:12" ht="12.75">
      <c r="A6987" s="1">
        <f t="shared" si="177"/>
        <v>39475</v>
      </c>
      <c r="B6987" s="49" t="s">
        <v>4832</v>
      </c>
      <c r="C6987" s="11">
        <v>7.7468219178082193E-2</v>
      </c>
      <c r="D6987" s="11">
        <v>0.154936438356165</v>
      </c>
      <c r="E6987" s="11">
        <v>0.232404657534246</v>
      </c>
      <c r="F6987" s="11">
        <v>0.30987287671232849</v>
      </c>
      <c r="G6987" s="11">
        <v>0.38734109589041099</v>
      </c>
      <c r="H6987" s="11">
        <v>0.46480931506849349</v>
      </c>
      <c r="I6987" s="11">
        <v>0.54227753424657599</v>
      </c>
      <c r="J6987" s="11">
        <v>0.61974575342465699</v>
      </c>
      <c r="K6987" s="11">
        <v>0.69721397260273954</v>
      </c>
      <c r="L6987" s="11">
        <v>0.77400000000000002</v>
      </c>
    </row>
    <row r="6988" spans="1:12" ht="12.75">
      <c r="A6988" s="1">
        <f t="shared" si="177"/>
        <v>39476</v>
      </c>
      <c r="B6988" s="49" t="s">
        <v>4833</v>
      </c>
      <c r="C6988" s="11">
        <v>6.6517808219178146E-3</v>
      </c>
      <c r="D6988" s="11">
        <v>1.3303561643835629E-2</v>
      </c>
      <c r="E6988" s="11">
        <v>1.9955342465753399E-2</v>
      </c>
      <c r="F6988" s="11">
        <v>2.6607123287671196E-2</v>
      </c>
      <c r="G6988" s="11">
        <v>3.3258904109589149E-2</v>
      </c>
      <c r="H6988" s="11">
        <v>3.991068493150695E-2</v>
      </c>
      <c r="I6988" s="11">
        <v>4.656246575342475E-2</v>
      </c>
      <c r="J6988" s="11">
        <v>5.3214246575342551E-2</v>
      </c>
      <c r="K6988" s="11">
        <v>5.9866027397260352E-2</v>
      </c>
      <c r="L6988" s="11">
        <v>6.6000000000000003E-2</v>
      </c>
    </row>
    <row r="6989" spans="1:12" ht="12.75">
      <c r="A6989" s="1">
        <f t="shared" si="177"/>
        <v>39477</v>
      </c>
      <c r="B6989" s="49" t="s">
        <v>4834</v>
      </c>
      <c r="C6989" s="11">
        <v>2.3543424657534302E-2</v>
      </c>
      <c r="D6989" s="11">
        <v>4.7086849315068603E-2</v>
      </c>
      <c r="E6989" s="11">
        <v>7.0630273972602908E-2</v>
      </c>
      <c r="F6989" s="11">
        <v>9.4173698630137206E-2</v>
      </c>
      <c r="G6989" s="11">
        <v>0.1177171232876715</v>
      </c>
      <c r="H6989" s="11">
        <v>0.14126054794520582</v>
      </c>
      <c r="I6989" s="11">
        <v>0.16480397260273949</v>
      </c>
      <c r="J6989" s="11">
        <v>0.188347397260275</v>
      </c>
      <c r="K6989" s="11">
        <v>0.211890821917809</v>
      </c>
      <c r="L6989" s="11">
        <v>0.23549999999999999</v>
      </c>
    </row>
    <row r="6990" spans="1:12" ht="12.75">
      <c r="A6990" s="1">
        <f t="shared" si="177"/>
        <v>39478</v>
      </c>
      <c r="B6990" s="49" t="s">
        <v>4835</v>
      </c>
      <c r="C6990" s="11">
        <v>2.5150684931506802E-2</v>
      </c>
      <c r="D6990" s="11">
        <v>5.0301369863013604E-2</v>
      </c>
      <c r="E6990" s="11">
        <v>7.5452054794520398E-2</v>
      </c>
      <c r="F6990" s="11">
        <v>0.10060273972602721</v>
      </c>
      <c r="G6990" s="11">
        <v>0.125753424657534</v>
      </c>
      <c r="H6990" s="11">
        <v>0.15090410958904049</v>
      </c>
      <c r="I6990" s="11">
        <v>0.17605479452054701</v>
      </c>
      <c r="J6990" s="11">
        <v>0.201205479452055</v>
      </c>
      <c r="K6990" s="11">
        <v>0.22635616438356149</v>
      </c>
      <c r="L6990" s="11">
        <v>0.252</v>
      </c>
    </row>
    <row r="6991" spans="1:12" ht="12.75">
      <c r="A6991" s="1">
        <f t="shared" si="177"/>
        <v>39479</v>
      </c>
      <c r="B6991" s="49" t="s">
        <v>4836</v>
      </c>
      <c r="C6991" s="11">
        <v>7.1632191780821849E-2</v>
      </c>
      <c r="D6991" s="11">
        <v>0.1432643835616437</v>
      </c>
      <c r="E6991" s="11">
        <v>0.21489657534246601</v>
      </c>
      <c r="F6991" s="11">
        <v>0.28652876712328801</v>
      </c>
      <c r="G6991" s="11">
        <v>0.35816095890410998</v>
      </c>
      <c r="H6991" s="11">
        <v>0.42979315068493051</v>
      </c>
      <c r="I6991" s="11">
        <v>0.50142534246575243</v>
      </c>
      <c r="J6991" s="11">
        <v>0.57305753424657446</v>
      </c>
      <c r="K6991" s="11">
        <v>0.64468972602739649</v>
      </c>
      <c r="L6991" s="11">
        <v>0.71699999999999997</v>
      </c>
    </row>
    <row r="6992" spans="1:12" ht="12.75">
      <c r="A6992" s="1">
        <f t="shared" si="177"/>
        <v>39480</v>
      </c>
      <c r="B6992" s="49" t="s">
        <v>4837</v>
      </c>
      <c r="C6992" s="11">
        <v>2.0418904109588999E-2</v>
      </c>
      <c r="D6992" s="11">
        <v>4.0837808219177998E-2</v>
      </c>
      <c r="E6992" s="11">
        <v>6.1256712328766998E-2</v>
      </c>
      <c r="F6992" s="11">
        <v>8.1675616438355997E-2</v>
      </c>
      <c r="G6992" s="11">
        <v>0.10209452054794502</v>
      </c>
      <c r="H6992" s="11">
        <v>0.122513424657534</v>
      </c>
      <c r="I6992" s="11">
        <v>0.142932328767123</v>
      </c>
      <c r="J6992" s="11">
        <v>0.16335123287671199</v>
      </c>
      <c r="K6992" s="11">
        <v>0.18377013698630099</v>
      </c>
      <c r="L6992" s="11">
        <v>0.20400000000000001</v>
      </c>
    </row>
    <row r="6993" spans="1:12" ht="12.75">
      <c r="A6993" s="1">
        <f t="shared" si="177"/>
        <v>39481</v>
      </c>
      <c r="B6993" s="49" t="s">
        <v>4838</v>
      </c>
      <c r="C6993" s="11">
        <v>6.1204109589041104E-3</v>
      </c>
      <c r="D6993" s="11">
        <v>1.2240821917808221E-2</v>
      </c>
      <c r="E6993" s="11">
        <v>1.8361232876712298E-2</v>
      </c>
      <c r="F6993" s="11">
        <v>2.4481643835616497E-2</v>
      </c>
      <c r="G6993" s="11">
        <v>3.060205479452055E-2</v>
      </c>
      <c r="H6993" s="11">
        <v>3.6722465753424596E-2</v>
      </c>
      <c r="I6993" s="11">
        <v>4.2842876712328795E-2</v>
      </c>
      <c r="J6993" s="11">
        <v>4.8963287671232855E-2</v>
      </c>
      <c r="K6993" s="11">
        <v>5.5083698630137054E-2</v>
      </c>
      <c r="L6993" s="11">
        <v>6.1499999999999999E-2</v>
      </c>
    </row>
    <row r="6994" spans="1:12" ht="12.75">
      <c r="A6994" s="1">
        <f t="shared" si="177"/>
        <v>39482</v>
      </c>
      <c r="B6994" s="49" t="s">
        <v>4839</v>
      </c>
      <c r="C6994" s="11">
        <v>1.1114383561643834E-2</v>
      </c>
      <c r="D6994" s="11">
        <v>2.2228767123287703E-2</v>
      </c>
      <c r="E6994" s="11">
        <v>3.3343150684931551E-2</v>
      </c>
      <c r="F6994" s="11">
        <v>4.4457534246575406E-2</v>
      </c>
      <c r="G6994" s="11">
        <v>5.5571917808219254E-2</v>
      </c>
      <c r="H6994" s="11">
        <v>6.6686301369862949E-2</v>
      </c>
      <c r="I6994" s="11">
        <v>7.7800684931506797E-2</v>
      </c>
      <c r="J6994" s="11">
        <v>8.8915068493150645E-2</v>
      </c>
      <c r="K6994" s="11">
        <v>0.10002945205479451</v>
      </c>
      <c r="L6994" s="11">
        <v>0.11099999999999999</v>
      </c>
    </row>
    <row r="6995" spans="1:12" ht="12.75">
      <c r="A6995" s="1">
        <f t="shared" si="177"/>
        <v>39483</v>
      </c>
      <c r="B6995" s="49" t="s">
        <v>4840</v>
      </c>
      <c r="C6995" s="11">
        <v>9.9637397260273958E-2</v>
      </c>
      <c r="D6995" s="11">
        <v>0.1992747945205485</v>
      </c>
      <c r="E6995" s="11">
        <v>0.29891219178082201</v>
      </c>
      <c r="F6995" s="11">
        <v>0.3985495890410955</v>
      </c>
      <c r="G6995" s="11">
        <v>0.49818698630137054</v>
      </c>
      <c r="H6995" s="11">
        <v>0.59782438356164402</v>
      </c>
      <c r="I6995" s="11">
        <v>0.69746178082191757</v>
      </c>
      <c r="J6995" s="11">
        <v>0.797099178082191</v>
      </c>
      <c r="K6995" s="11">
        <v>0.89673657534246609</v>
      </c>
      <c r="L6995" s="11">
        <v>0.996</v>
      </c>
    </row>
    <row r="6996" spans="1:12" ht="12.75">
      <c r="A6996" s="1">
        <f t="shared" si="177"/>
        <v>39484</v>
      </c>
      <c r="B6996" s="49" t="s">
        <v>4841</v>
      </c>
      <c r="C6996" s="11">
        <v>3.4449863013698706E-2</v>
      </c>
      <c r="D6996" s="11">
        <v>6.8899726027397412E-2</v>
      </c>
      <c r="E6996" s="11">
        <v>0.10334958904109609</v>
      </c>
      <c r="F6996" s="11">
        <v>0.13779945205479482</v>
      </c>
      <c r="G6996" s="11">
        <v>0.1722493150684935</v>
      </c>
      <c r="H6996" s="11">
        <v>0.20669917808219249</v>
      </c>
      <c r="I6996" s="11">
        <v>0.24114904109589153</v>
      </c>
      <c r="J6996" s="11">
        <v>0.27559890410958898</v>
      </c>
      <c r="K6996" s="11">
        <v>0.31004876712328799</v>
      </c>
      <c r="L6996" s="11">
        <v>0.34500000000000003</v>
      </c>
    </row>
    <row r="6997" spans="1:12" ht="12.75">
      <c r="A6997" s="1">
        <f t="shared" si="177"/>
        <v>39485</v>
      </c>
      <c r="B6997" s="49" t="s">
        <v>4842</v>
      </c>
      <c r="C6997" s="11">
        <v>6.3821917808219251E-3</v>
      </c>
      <c r="D6997" s="11">
        <v>1.276438356164385E-2</v>
      </c>
      <c r="E6997" s="11">
        <v>1.914657534246585E-2</v>
      </c>
      <c r="F6997" s="11">
        <v>2.55287671232877E-2</v>
      </c>
      <c r="G6997" s="11">
        <v>3.19109589041097E-2</v>
      </c>
      <c r="H6997" s="11">
        <v>3.8293150684931554E-2</v>
      </c>
      <c r="I6997" s="11">
        <v>4.4675342465753554E-2</v>
      </c>
      <c r="J6997" s="11">
        <v>5.1057534246575401E-2</v>
      </c>
      <c r="K6997" s="11">
        <v>5.74397260273974E-2</v>
      </c>
      <c r="L6997" s="11">
        <v>6.4500000000000002E-2</v>
      </c>
    </row>
    <row r="6998" spans="1:12" ht="12.75">
      <c r="A6998" s="1">
        <f t="shared" si="177"/>
        <v>39486</v>
      </c>
      <c r="B6998" s="49" t="s">
        <v>4843</v>
      </c>
      <c r="C6998" s="11">
        <v>6.9632876712328795E-3</v>
      </c>
      <c r="D6998" s="11">
        <v>1.3926575342465759E-2</v>
      </c>
      <c r="E6998" s="11">
        <v>2.08898630136987E-2</v>
      </c>
      <c r="F6998" s="11">
        <v>2.7853150684931549E-2</v>
      </c>
      <c r="G6998" s="11">
        <v>3.4816438356164402E-2</v>
      </c>
      <c r="H6998" s="11">
        <v>4.1779726027397254E-2</v>
      </c>
      <c r="I6998" s="11">
        <v>4.87430136986301E-2</v>
      </c>
      <c r="J6998" s="11">
        <v>5.5706301369863098E-2</v>
      </c>
      <c r="K6998" s="11">
        <v>6.2669589041095958E-2</v>
      </c>
      <c r="L6998" s="11">
        <v>6.9000000000000006E-2</v>
      </c>
    </row>
    <row r="6999" spans="1:12" ht="12.75">
      <c r="A6999" s="1">
        <f t="shared" si="177"/>
        <v>39487</v>
      </c>
      <c r="B6999" s="49" t="s">
        <v>3170</v>
      </c>
      <c r="C6999" s="11">
        <v>0.19619219178082203</v>
      </c>
      <c r="D6999" s="11">
        <v>0.39238438356164407</v>
      </c>
      <c r="E6999" s="11">
        <v>0.58857657534246599</v>
      </c>
      <c r="F6999" s="11">
        <v>0.78476876712328814</v>
      </c>
      <c r="G6999" s="11">
        <v>0.98096095890411006</v>
      </c>
      <c r="H6999" s="11">
        <v>1.177153150684932</v>
      </c>
      <c r="I6999" s="11">
        <v>1.373345342465754</v>
      </c>
      <c r="J6999" s="11">
        <v>1.5695375342465701</v>
      </c>
      <c r="K6999" s="11">
        <v>1.765729726027395</v>
      </c>
      <c r="L6999" s="11">
        <v>1.9620000000000002</v>
      </c>
    </row>
    <row r="7000" spans="1:12" ht="12.75">
      <c r="A7000" s="1">
        <f t="shared" si="177"/>
        <v>39488</v>
      </c>
      <c r="B7000" s="49" t="s">
        <v>4696</v>
      </c>
      <c r="C7000" s="11">
        <v>7.2094520547945143E-3</v>
      </c>
      <c r="D7000" s="11">
        <v>1.4418904109589029E-2</v>
      </c>
      <c r="E7000" s="11">
        <v>2.1628356164383501E-2</v>
      </c>
      <c r="F7000" s="11">
        <v>2.8837808219178002E-2</v>
      </c>
      <c r="G7000" s="11">
        <v>3.6047260273972648E-2</v>
      </c>
      <c r="H7000" s="11">
        <v>4.3256712328767148E-2</v>
      </c>
      <c r="I7000" s="11">
        <v>5.0466164383561649E-2</v>
      </c>
      <c r="J7000" s="11">
        <v>5.7675616438356149E-2</v>
      </c>
      <c r="K7000" s="11">
        <v>6.4885068493150649E-2</v>
      </c>
      <c r="L7000" s="11">
        <v>7.2000000000000008E-2</v>
      </c>
    </row>
    <row r="7001" spans="1:12" ht="12.75">
      <c r="A7001" s="1">
        <f t="shared" si="177"/>
        <v>39489</v>
      </c>
      <c r="B7001" s="49" t="s">
        <v>4844</v>
      </c>
      <c r="C7001" s="11">
        <v>1.74739726027398E-2</v>
      </c>
      <c r="D7001" s="11">
        <v>3.49479452054796E-2</v>
      </c>
      <c r="E7001" s="11">
        <v>5.24219178082194E-2</v>
      </c>
      <c r="F7001" s="11">
        <v>6.9895890410959199E-2</v>
      </c>
      <c r="G7001" s="11">
        <v>8.7369863013699006E-2</v>
      </c>
      <c r="H7001" s="11">
        <v>0.1048438356164388</v>
      </c>
      <c r="I7001" s="11">
        <v>0.12231780821917861</v>
      </c>
      <c r="J7001" s="11">
        <v>0.1397917808219184</v>
      </c>
      <c r="K7001" s="11">
        <v>0.15726575342465848</v>
      </c>
      <c r="L7001" s="11">
        <v>0.17400000000000002</v>
      </c>
    </row>
    <row r="7002" spans="1:12" ht="12.75">
      <c r="A7002" s="1">
        <f t="shared" si="177"/>
        <v>39490</v>
      </c>
      <c r="B7002" s="49" t="s">
        <v>4845</v>
      </c>
      <c r="C7002" s="11">
        <v>1.0041369863013705E-2</v>
      </c>
      <c r="D7002" s="11">
        <v>2.0082739726027352E-2</v>
      </c>
      <c r="E7002" s="11">
        <v>3.01241095890411E-2</v>
      </c>
      <c r="F7002" s="11">
        <v>4.0165479452054849E-2</v>
      </c>
      <c r="G7002" s="11">
        <v>5.0206849315068601E-2</v>
      </c>
      <c r="H7002" s="11">
        <v>6.02482191780822E-2</v>
      </c>
      <c r="I7002" s="11">
        <v>7.0289589041095946E-2</v>
      </c>
      <c r="J7002" s="11">
        <v>8.0330958904109698E-2</v>
      </c>
      <c r="K7002" s="11">
        <v>9.0372328767123297E-2</v>
      </c>
      <c r="L7002" s="11">
        <v>0.10050000000000001</v>
      </c>
    </row>
    <row r="7003" spans="1:12" ht="12.75">
      <c r="A7003" s="1">
        <f t="shared" si="177"/>
        <v>39491</v>
      </c>
      <c r="B7003" s="49" t="s">
        <v>4846</v>
      </c>
      <c r="C7003" s="11">
        <v>2.6311643835616502E-2</v>
      </c>
      <c r="D7003" s="11">
        <v>5.2623287671233004E-2</v>
      </c>
      <c r="E7003" s="11">
        <v>7.8934931506849493E-2</v>
      </c>
      <c r="F7003" s="11">
        <v>0.10524657534246601</v>
      </c>
      <c r="G7003" s="11">
        <v>0.1315582191780825</v>
      </c>
      <c r="H7003" s="11">
        <v>0.15786986301369899</v>
      </c>
      <c r="I7003" s="11">
        <v>0.1841815068493155</v>
      </c>
      <c r="J7003" s="11">
        <v>0.21049315068493202</v>
      </c>
      <c r="K7003" s="11">
        <v>0.23680479452054853</v>
      </c>
      <c r="L7003" s="11">
        <v>0.26249999999999996</v>
      </c>
    </row>
    <row r="7004" spans="1:12" ht="12.75">
      <c r="A7004" s="1">
        <f t="shared" si="177"/>
        <v>39492</v>
      </c>
      <c r="B7004" s="49" t="s">
        <v>4847</v>
      </c>
      <c r="C7004" s="11">
        <v>5.2764657534246598E-2</v>
      </c>
      <c r="D7004" s="11">
        <v>0.1055293150684932</v>
      </c>
      <c r="E7004" s="11">
        <v>0.1582939726027395</v>
      </c>
      <c r="F7004" s="11">
        <v>0.211058630136987</v>
      </c>
      <c r="G7004" s="11">
        <v>0.26382328767123303</v>
      </c>
      <c r="H7004" s="11">
        <v>0.316587945205479</v>
      </c>
      <c r="I7004" s="11">
        <v>0.36935260273972648</v>
      </c>
      <c r="J7004" s="11">
        <v>0.42211726027397245</v>
      </c>
      <c r="K7004" s="11">
        <v>0.47488191780821998</v>
      </c>
      <c r="L7004" s="11">
        <v>0.52800000000000002</v>
      </c>
    </row>
    <row r="7005" spans="1:12" ht="12.75">
      <c r="A7005" s="1">
        <f t="shared" si="177"/>
        <v>39493</v>
      </c>
      <c r="B7005" s="49" t="s">
        <v>4848</v>
      </c>
      <c r="C7005" s="11">
        <v>3.1931506849315054E-2</v>
      </c>
      <c r="D7005" s="11">
        <v>6.3863013698630108E-2</v>
      </c>
      <c r="E7005" s="11">
        <v>9.5794520547945142E-2</v>
      </c>
      <c r="F7005" s="11">
        <v>0.12772602739726022</v>
      </c>
      <c r="G7005" s="11">
        <v>0.159657534246576</v>
      </c>
      <c r="H7005" s="11">
        <v>0.19158904109588998</v>
      </c>
      <c r="I7005" s="11">
        <v>0.22352054794520548</v>
      </c>
      <c r="J7005" s="11">
        <v>0.25545205479452099</v>
      </c>
      <c r="K7005" s="11">
        <v>0.28738356164383499</v>
      </c>
      <c r="L7005" s="11">
        <v>0.31950000000000001</v>
      </c>
    </row>
    <row r="7006" spans="1:12" ht="12.75">
      <c r="A7006" s="1">
        <f t="shared" si="177"/>
        <v>39494</v>
      </c>
      <c r="B7006" s="49" t="s">
        <v>4849</v>
      </c>
      <c r="C7006" s="11">
        <v>2.2216438356164402E-2</v>
      </c>
      <c r="D7006" s="11">
        <v>4.4432876712328803E-2</v>
      </c>
      <c r="E7006" s="11">
        <v>6.6649315068493198E-2</v>
      </c>
      <c r="F7006" s="11">
        <v>8.8865753424657606E-2</v>
      </c>
      <c r="G7006" s="11">
        <v>0.111082191780822</v>
      </c>
      <c r="H7006" s="11">
        <v>0.1332986301369864</v>
      </c>
      <c r="I7006" s="11">
        <v>0.1555150684931505</v>
      </c>
      <c r="J7006" s="11">
        <v>0.17773150684931549</v>
      </c>
      <c r="K7006" s="11">
        <v>0.19994794520547901</v>
      </c>
      <c r="L7006" s="11">
        <v>0.22199999999999998</v>
      </c>
    </row>
    <row r="7007" spans="1:12" ht="12.75">
      <c r="A7007" s="1">
        <f t="shared" si="177"/>
        <v>39495</v>
      </c>
      <c r="B7007" s="49" t="s">
        <v>4850</v>
      </c>
      <c r="C7007" s="11">
        <v>6.4282191780821998E-3</v>
      </c>
      <c r="D7007" s="11">
        <v>1.28564383561644E-2</v>
      </c>
      <c r="E7007" s="11">
        <v>1.9284657534246599E-2</v>
      </c>
      <c r="F7007" s="11">
        <v>2.5712876712328799E-2</v>
      </c>
      <c r="G7007" s="11">
        <v>3.2141095890411003E-2</v>
      </c>
      <c r="H7007" s="11">
        <v>3.8569315068493197E-2</v>
      </c>
      <c r="I7007" s="11">
        <v>4.4997534246575405E-2</v>
      </c>
      <c r="J7007" s="11">
        <v>5.1425753424657598E-2</v>
      </c>
      <c r="K7007" s="11">
        <v>5.7853972602739792E-2</v>
      </c>
      <c r="L7007" s="11">
        <v>6.4500000000000002E-2</v>
      </c>
    </row>
    <row r="7008" spans="1:12" ht="12.75">
      <c r="A7008" s="1">
        <f t="shared" si="177"/>
        <v>39496</v>
      </c>
      <c r="B7008" s="49" t="s">
        <v>4851</v>
      </c>
      <c r="C7008" s="11">
        <v>6.1605205479452099E-2</v>
      </c>
      <c r="D7008" s="11">
        <v>0.1232104109589042</v>
      </c>
      <c r="E7008" s="11">
        <v>0.18481561643835601</v>
      </c>
      <c r="F7008" s="11">
        <v>0.24642082191780901</v>
      </c>
      <c r="G7008" s="11">
        <v>0.30802602739726048</v>
      </c>
      <c r="H7008" s="11">
        <v>0.36963123287671201</v>
      </c>
      <c r="I7008" s="11">
        <v>0.43123643835616504</v>
      </c>
      <c r="J7008" s="11">
        <v>0.49284164383561646</v>
      </c>
      <c r="K7008" s="11">
        <v>0.55444684931506949</v>
      </c>
      <c r="L7008" s="11">
        <v>0.61649999999999994</v>
      </c>
    </row>
    <row r="7009" spans="1:12" ht="12.75">
      <c r="A7009" s="1">
        <f t="shared" si="177"/>
        <v>39497</v>
      </c>
      <c r="B7009" s="49" t="s">
        <v>4852</v>
      </c>
      <c r="C7009" s="11">
        <v>1.0130547945205485E-2</v>
      </c>
      <c r="D7009" s="11">
        <v>2.0261095890410998E-2</v>
      </c>
      <c r="E7009" s="11">
        <v>3.0391643835616503E-2</v>
      </c>
      <c r="F7009" s="11">
        <v>4.0522191780821996E-2</v>
      </c>
      <c r="G7009" s="11">
        <v>5.0652739726027504E-2</v>
      </c>
      <c r="H7009" s="11">
        <v>6.0783287671232852E-2</v>
      </c>
      <c r="I7009" s="11">
        <v>7.0913835616438353E-2</v>
      </c>
      <c r="J7009" s="11">
        <v>8.1044383561643854E-2</v>
      </c>
      <c r="K7009" s="11">
        <v>9.1174931506849355E-2</v>
      </c>
      <c r="L7009" s="11">
        <v>0.10200000000000001</v>
      </c>
    </row>
    <row r="7010" spans="1:12" ht="12.75">
      <c r="A7010" s="1">
        <f t="shared" si="177"/>
        <v>39498</v>
      </c>
      <c r="B7010" s="49" t="s">
        <v>4853</v>
      </c>
      <c r="C7010" s="11">
        <v>1.2193150684931505E-2</v>
      </c>
      <c r="D7010" s="11">
        <v>2.4386301369862948E-2</v>
      </c>
      <c r="E7010" s="11">
        <v>3.6579452054794501E-2</v>
      </c>
      <c r="F7010" s="11">
        <v>4.8772602739726056E-2</v>
      </c>
      <c r="G7010" s="11">
        <v>6.0965753424657598E-2</v>
      </c>
      <c r="H7010" s="11">
        <v>7.3158904109589001E-2</v>
      </c>
      <c r="I7010" s="11">
        <v>8.5352054794520557E-2</v>
      </c>
      <c r="J7010" s="11">
        <v>9.7545205479452113E-2</v>
      </c>
      <c r="K7010" s="11">
        <v>0.1097383561643835</v>
      </c>
      <c r="L7010" s="11">
        <v>0.1215</v>
      </c>
    </row>
    <row r="7011" spans="1:12" ht="12.75">
      <c r="A7011" s="1">
        <f t="shared" si="177"/>
        <v>39499</v>
      </c>
      <c r="B7011" s="49" t="s">
        <v>4854</v>
      </c>
      <c r="C7011" s="11">
        <v>4.9672602739726053E-3</v>
      </c>
      <c r="D7011" s="11">
        <v>9.9345205479452105E-3</v>
      </c>
      <c r="E7011" s="11">
        <v>1.4901780821917815E-2</v>
      </c>
      <c r="F7011" s="11">
        <v>1.9869041095890449E-2</v>
      </c>
      <c r="G7011" s="11">
        <v>2.4836301369863104E-2</v>
      </c>
      <c r="H7011" s="11">
        <v>2.9803561643835602E-2</v>
      </c>
      <c r="I7011" s="11">
        <v>3.4770821917808253E-2</v>
      </c>
      <c r="J7011" s="11">
        <v>3.9738082191780898E-2</v>
      </c>
      <c r="K7011" s="11">
        <v>4.4705342465753396E-2</v>
      </c>
      <c r="L7011" s="11">
        <v>4.9500000000000002E-2</v>
      </c>
    </row>
    <row r="7012" spans="1:12" ht="12.75">
      <c r="A7012" s="1">
        <f t="shared" si="177"/>
        <v>39500</v>
      </c>
      <c r="B7012" s="49" t="s">
        <v>4855</v>
      </c>
      <c r="C7012" s="11">
        <v>4.3668493150684946E-2</v>
      </c>
      <c r="D7012" s="11">
        <v>8.7336986301369893E-2</v>
      </c>
      <c r="E7012" s="11">
        <v>0.13100547945205487</v>
      </c>
      <c r="F7012" s="11">
        <v>0.17467397260273951</v>
      </c>
      <c r="G7012" s="11">
        <v>0.21834246575342403</v>
      </c>
      <c r="H7012" s="11">
        <v>0.26201095890411003</v>
      </c>
      <c r="I7012" s="11">
        <v>0.30567945205479452</v>
      </c>
      <c r="J7012" s="11">
        <v>0.34934794520547902</v>
      </c>
      <c r="K7012" s="11">
        <v>0.39301643835616507</v>
      </c>
      <c r="L7012" s="11">
        <v>0.4365</v>
      </c>
    </row>
    <row r="7013" spans="1:12" ht="12.75">
      <c r="A7013" s="1">
        <f t="shared" si="177"/>
        <v>39501</v>
      </c>
      <c r="B7013" s="49" t="s">
        <v>4856</v>
      </c>
      <c r="C7013" s="11">
        <v>2.261136986301375E-2</v>
      </c>
      <c r="D7013" s="11">
        <v>4.52227397260275E-2</v>
      </c>
      <c r="E7013" s="11">
        <v>6.783410958904125E-2</v>
      </c>
      <c r="F7013" s="11">
        <v>9.0445479452055E-2</v>
      </c>
      <c r="G7013" s="11">
        <v>0.11305684931506876</v>
      </c>
      <c r="H7013" s="11">
        <v>0.1356682191780825</v>
      </c>
      <c r="I7013" s="11">
        <v>0.15827958904109699</v>
      </c>
      <c r="J7013" s="11">
        <v>0.18089095890411</v>
      </c>
      <c r="K7013" s="11">
        <v>0.20350232876712449</v>
      </c>
      <c r="L7013" s="11">
        <v>0.22649999999999998</v>
      </c>
    </row>
    <row r="7014" spans="1:12" ht="25.5">
      <c r="A7014" s="1">
        <f t="shared" si="177"/>
        <v>39502</v>
      </c>
      <c r="B7014" s="49" t="s">
        <v>4857</v>
      </c>
      <c r="C7014" s="11">
        <v>0.14496493150684936</v>
      </c>
      <c r="D7014" s="11">
        <v>0.289929863013699</v>
      </c>
      <c r="E7014" s="11">
        <v>0.43489479452054847</v>
      </c>
      <c r="F7014" s="11">
        <v>0.57985972602739799</v>
      </c>
      <c r="G7014" s="11">
        <v>0.72482465753424608</v>
      </c>
      <c r="H7014" s="11">
        <v>0.86978958904109549</v>
      </c>
      <c r="I7014" s="11">
        <v>1.0147545205479449</v>
      </c>
      <c r="J7014" s="11">
        <v>1.1597194520547944</v>
      </c>
      <c r="K7014" s="11">
        <v>1.3046843835616442</v>
      </c>
      <c r="L7014" s="11">
        <v>1.4489999999999998</v>
      </c>
    </row>
    <row r="7015" spans="1:12" ht="25.5">
      <c r="A7015" s="1">
        <f t="shared" si="177"/>
        <v>39503</v>
      </c>
      <c r="B7015" s="49" t="s">
        <v>4858</v>
      </c>
      <c r="C7015" s="11">
        <v>1.4904657534246569E-2</v>
      </c>
      <c r="D7015" s="11">
        <v>2.98093150684932E-2</v>
      </c>
      <c r="E7015" s="11">
        <v>4.4713972602739648E-2</v>
      </c>
      <c r="F7015" s="11">
        <v>5.9618630136986248E-2</v>
      </c>
      <c r="G7015" s="11">
        <v>7.4523287671232855E-2</v>
      </c>
      <c r="H7015" s="11">
        <v>8.9427945205479448E-2</v>
      </c>
      <c r="I7015" s="11">
        <v>0.10433260273972605</v>
      </c>
      <c r="J7015" s="11">
        <v>0.1192372602739725</v>
      </c>
      <c r="K7015" s="11">
        <v>0.1341419178082191</v>
      </c>
      <c r="L7015" s="11">
        <v>0.14850000000000002</v>
      </c>
    </row>
    <row r="7016" spans="1:12" ht="25.5">
      <c r="A7016" s="1">
        <f t="shared" si="177"/>
        <v>39504</v>
      </c>
      <c r="B7016" s="49" t="s">
        <v>4859</v>
      </c>
      <c r="C7016" s="11">
        <v>3.0469315068493201E-2</v>
      </c>
      <c r="D7016" s="11">
        <v>6.0938630136986402E-2</v>
      </c>
      <c r="E7016" s="11">
        <v>9.1407945205479596E-2</v>
      </c>
      <c r="F7016" s="11">
        <v>0.1218772602739728</v>
      </c>
      <c r="G7016" s="11">
        <v>0.15234657534246601</v>
      </c>
      <c r="H7016" s="11">
        <v>0.1828158904109595</v>
      </c>
      <c r="I7016" s="11">
        <v>0.21328520547945301</v>
      </c>
      <c r="J7016" s="11">
        <v>0.243754520547945</v>
      </c>
      <c r="K7016" s="11">
        <v>0.27422383561643848</v>
      </c>
      <c r="L7016" s="11">
        <v>0.30449999999999999</v>
      </c>
    </row>
    <row r="7017" spans="1:12" ht="25.5">
      <c r="A7017" s="1">
        <f t="shared" si="177"/>
        <v>39505</v>
      </c>
      <c r="B7017" s="49" t="s">
        <v>4860</v>
      </c>
      <c r="C7017" s="11">
        <v>1.3315068493150679E-2</v>
      </c>
      <c r="D7017" s="11">
        <v>2.6630136986301303E-2</v>
      </c>
      <c r="E7017" s="11">
        <v>3.9945205479452101E-2</v>
      </c>
      <c r="F7017" s="11">
        <v>5.3260273972602745E-2</v>
      </c>
      <c r="G7017" s="11">
        <v>6.657534246575339E-2</v>
      </c>
      <c r="H7017" s="11">
        <v>7.9890410958904048E-2</v>
      </c>
      <c r="I7017" s="11">
        <v>9.3205479452054707E-2</v>
      </c>
      <c r="J7017" s="11">
        <v>0.10652054794520549</v>
      </c>
      <c r="K7017" s="11">
        <v>0.11983561643835616</v>
      </c>
      <c r="L7017" s="11">
        <v>0.13350000000000001</v>
      </c>
    </row>
    <row r="7018" spans="1:12" ht="12.75">
      <c r="A7018" s="1">
        <f t="shared" si="177"/>
        <v>39506</v>
      </c>
      <c r="B7018" s="49" t="s">
        <v>4861</v>
      </c>
      <c r="C7018" s="11">
        <v>1.1898904109589046E-2</v>
      </c>
      <c r="D7018" s="11">
        <v>2.3797808219178151E-2</v>
      </c>
      <c r="E7018" s="11">
        <v>3.5696712328767151E-2</v>
      </c>
      <c r="F7018" s="11">
        <v>4.759561643835615E-2</v>
      </c>
      <c r="G7018" s="11">
        <v>5.9494520547945295E-2</v>
      </c>
      <c r="H7018" s="11">
        <v>7.1393424657534302E-2</v>
      </c>
      <c r="I7018" s="11">
        <v>8.3292328767123294E-2</v>
      </c>
      <c r="J7018" s="11">
        <v>9.5191232876712453E-2</v>
      </c>
      <c r="K7018" s="11">
        <v>0.10709013698630146</v>
      </c>
      <c r="L7018" s="11">
        <v>0.11849999999999999</v>
      </c>
    </row>
    <row r="7019" spans="1:12" ht="12.75">
      <c r="A7019" s="1">
        <f t="shared" si="177"/>
        <v>39507</v>
      </c>
      <c r="B7019" s="49" t="s">
        <v>4862</v>
      </c>
      <c r="C7019" s="11">
        <v>1.7309178082191748E-2</v>
      </c>
      <c r="D7019" s="11">
        <v>3.4618356164383496E-2</v>
      </c>
      <c r="E7019" s="11">
        <v>5.1927534246575258E-2</v>
      </c>
      <c r="F7019" s="11">
        <v>6.9236712328766992E-2</v>
      </c>
      <c r="G7019" s="11">
        <v>8.6545890410958753E-2</v>
      </c>
      <c r="H7019" s="11">
        <v>0.10385506849315052</v>
      </c>
      <c r="I7019" s="11">
        <v>0.12116424657534225</v>
      </c>
      <c r="J7019" s="11">
        <v>0.13847342465753398</v>
      </c>
      <c r="K7019" s="11">
        <v>0.155782602739725</v>
      </c>
      <c r="L7019" s="11">
        <v>0.17250000000000001</v>
      </c>
    </row>
    <row r="7020" spans="1:12" ht="12.75">
      <c r="A7020" s="1">
        <f t="shared" si="177"/>
        <v>39508</v>
      </c>
      <c r="B7020" s="49" t="s">
        <v>4863</v>
      </c>
      <c r="C7020" s="11">
        <v>8.1372739726027349E-2</v>
      </c>
      <c r="D7020" s="11">
        <v>0.162745479452055</v>
      </c>
      <c r="E7020" s="11">
        <v>0.24411821917808252</v>
      </c>
      <c r="F7020" s="11">
        <v>0.32549095890411001</v>
      </c>
      <c r="G7020" s="11">
        <v>0.40686369863013749</v>
      </c>
      <c r="H7020" s="11">
        <v>0.48823643835616348</v>
      </c>
      <c r="I7020" s="11">
        <v>0.56960917808219103</v>
      </c>
      <c r="J7020" s="11">
        <v>0.65098191780821857</v>
      </c>
      <c r="K7020" s="11">
        <v>0.732354657534246</v>
      </c>
      <c r="L7020" s="11">
        <v>0.81300000000000006</v>
      </c>
    </row>
    <row r="7021" spans="1:12" ht="25.5">
      <c r="A7021" s="1">
        <f t="shared" si="177"/>
        <v>39509</v>
      </c>
      <c r="B7021" s="49" t="s">
        <v>4819</v>
      </c>
      <c r="C7021" s="11">
        <v>2.67287671232877E-2</v>
      </c>
      <c r="D7021" s="11">
        <v>5.34575342465754E-2</v>
      </c>
      <c r="E7021" s="11">
        <v>8.01863013698631E-2</v>
      </c>
      <c r="F7021" s="11">
        <v>0.1069150684931508</v>
      </c>
      <c r="G7021" s="11">
        <v>0.1336438356164385</v>
      </c>
      <c r="H7021" s="11">
        <v>0.16037260273972648</v>
      </c>
      <c r="I7021" s="11">
        <v>0.18710136986301451</v>
      </c>
      <c r="J7021" s="11">
        <v>0.21383013698630102</v>
      </c>
      <c r="K7021" s="11">
        <v>0.24055890410958902</v>
      </c>
      <c r="L7021" s="11">
        <v>0.26700000000000002</v>
      </c>
    </row>
    <row r="7022" spans="1:12" ht="12.75">
      <c r="A7022" s="1">
        <f t="shared" si="177"/>
        <v>39510</v>
      </c>
      <c r="B7022" s="49" t="s">
        <v>4820</v>
      </c>
      <c r="C7022" s="11">
        <v>2.5700136986301296E-2</v>
      </c>
      <c r="D7022" s="11">
        <v>5.1400273972602592E-2</v>
      </c>
      <c r="E7022" s="11">
        <v>7.7100410958903895E-2</v>
      </c>
      <c r="F7022" s="11">
        <v>0.10280054794520518</v>
      </c>
      <c r="G7022" s="11">
        <v>0.12850068493150649</v>
      </c>
      <c r="H7022" s="11">
        <v>0.15420082191780751</v>
      </c>
      <c r="I7022" s="11">
        <v>0.17990095890410851</v>
      </c>
      <c r="J7022" s="11">
        <v>0.20560109589041101</v>
      </c>
      <c r="K7022" s="11">
        <v>0.231301232876712</v>
      </c>
      <c r="L7022" s="11">
        <v>0.25650000000000001</v>
      </c>
    </row>
    <row r="7023" spans="1:12" ht="12.75">
      <c r="A7023" s="1">
        <f t="shared" si="177"/>
        <v>39511</v>
      </c>
      <c r="B7023" s="49" t="s">
        <v>4821</v>
      </c>
      <c r="C7023" s="11">
        <v>4.2336986301369894E-2</v>
      </c>
      <c r="D7023" s="11">
        <v>8.4673972602739789E-2</v>
      </c>
      <c r="E7023" s="11">
        <v>0.12701095890410971</v>
      </c>
      <c r="F7023" s="11">
        <v>0.16934794520547902</v>
      </c>
      <c r="G7023" s="11">
        <v>0.2116849315068495</v>
      </c>
      <c r="H7023" s="11">
        <v>0.25402191780821998</v>
      </c>
      <c r="I7023" s="11">
        <v>0.29635890410958898</v>
      </c>
      <c r="J7023" s="11">
        <v>0.33869589041095949</v>
      </c>
      <c r="K7023" s="11">
        <v>0.38103287671232844</v>
      </c>
      <c r="L7023" s="11">
        <v>0.42299999999999993</v>
      </c>
    </row>
    <row r="7024" spans="1:12" ht="12.75">
      <c r="A7024" s="1">
        <f t="shared" si="177"/>
        <v>39512</v>
      </c>
      <c r="B7024" s="49" t="s">
        <v>4822</v>
      </c>
      <c r="C7024" s="11">
        <v>3.0213698630137051E-2</v>
      </c>
      <c r="D7024" s="11">
        <v>6.0427397260274102E-2</v>
      </c>
      <c r="E7024" s="11">
        <v>9.0641095890411152E-2</v>
      </c>
      <c r="F7024" s="11">
        <v>0.1208547945205482</v>
      </c>
      <c r="G7024" s="11">
        <v>0.15106849315068599</v>
      </c>
      <c r="H7024" s="11">
        <v>0.181282191780822</v>
      </c>
      <c r="I7024" s="11">
        <v>0.21149589041095951</v>
      </c>
      <c r="J7024" s="11">
        <v>0.24170958904109702</v>
      </c>
      <c r="K7024" s="11">
        <v>0.27192328767123297</v>
      </c>
      <c r="L7024" s="11">
        <v>0.30149999999999999</v>
      </c>
    </row>
    <row r="7025" spans="1:12" ht="25.5">
      <c r="A7025" s="1">
        <f t="shared" si="177"/>
        <v>39513</v>
      </c>
      <c r="B7025" s="49" t="s">
        <v>4823</v>
      </c>
      <c r="C7025" s="11">
        <v>5.0136986301369903E-2</v>
      </c>
      <c r="D7025" s="11">
        <v>0.10027397260273981</v>
      </c>
      <c r="E7025" s="11">
        <v>0.15041095890410999</v>
      </c>
      <c r="F7025" s="11">
        <v>0.20054794520547897</v>
      </c>
      <c r="G7025" s="11">
        <v>0.25068493150684951</v>
      </c>
      <c r="H7025" s="11">
        <v>0.30082191780821999</v>
      </c>
      <c r="I7025" s="11">
        <v>0.35095890410958902</v>
      </c>
      <c r="J7025" s="11">
        <v>0.4010958904109595</v>
      </c>
      <c r="K7025" s="11">
        <v>0.45123287671232848</v>
      </c>
      <c r="L7025" s="11">
        <v>0.501</v>
      </c>
    </row>
    <row r="7026" spans="1:12" ht="12.75">
      <c r="A7026" s="1">
        <f t="shared" si="177"/>
        <v>39514</v>
      </c>
      <c r="B7026" s="49" t="s">
        <v>4864</v>
      </c>
      <c r="C7026" s="11">
        <v>2.2027397260273949E-3</v>
      </c>
      <c r="D7026" s="11">
        <v>4.4054794520547898E-3</v>
      </c>
      <c r="E7026" s="11">
        <v>6.6082191780821847E-3</v>
      </c>
      <c r="F7026" s="11">
        <v>8.8109589041095795E-3</v>
      </c>
      <c r="G7026" s="11">
        <v>1.1013698630136976E-2</v>
      </c>
      <c r="H7026" s="11">
        <v>1.3216438356164369E-2</v>
      </c>
      <c r="I7026" s="11">
        <v>1.541917808219175E-2</v>
      </c>
      <c r="J7026" s="11">
        <v>1.76219178082191E-2</v>
      </c>
      <c r="K7026" s="11">
        <v>1.9824657534246601E-2</v>
      </c>
      <c r="L7026" s="11">
        <v>2.2499999999999999E-2</v>
      </c>
    </row>
    <row r="7027" spans="1:12" ht="12.75">
      <c r="A7027" s="1">
        <f t="shared" si="177"/>
        <v>39515</v>
      </c>
      <c r="B7027" s="49" t="s">
        <v>4865</v>
      </c>
      <c r="C7027" s="11">
        <v>7.2213698630137057E-3</v>
      </c>
      <c r="D7027" s="11">
        <v>1.4442739726027411E-2</v>
      </c>
      <c r="E7027" s="11">
        <v>2.1664109589041098E-2</v>
      </c>
      <c r="F7027" s="11">
        <v>2.8885479452054851E-2</v>
      </c>
      <c r="G7027" s="11">
        <v>3.61068493150686E-2</v>
      </c>
      <c r="H7027" s="11">
        <v>4.3328219178082196E-2</v>
      </c>
      <c r="I7027" s="11">
        <v>5.0549589041095952E-2</v>
      </c>
      <c r="J7027" s="11">
        <v>5.7770958904109701E-2</v>
      </c>
      <c r="K7027" s="11">
        <v>6.4992328767123297E-2</v>
      </c>
      <c r="L7027" s="11">
        <v>7.2000000000000008E-2</v>
      </c>
    </row>
    <row r="7028" spans="1:12" ht="25.5">
      <c r="A7028" s="1">
        <f t="shared" si="177"/>
        <v>39516</v>
      </c>
      <c r="B7028" s="49" t="s">
        <v>4866</v>
      </c>
      <c r="C7028" s="11">
        <v>3.4421095890411001E-2</v>
      </c>
      <c r="D7028" s="11">
        <v>6.8842191780822001E-2</v>
      </c>
      <c r="E7028" s="11">
        <v>0.103263287671233</v>
      </c>
      <c r="F7028" s="11">
        <v>0.137684383561644</v>
      </c>
      <c r="G7028" s="11">
        <v>0.17210547945205501</v>
      </c>
      <c r="H7028" s="11">
        <v>0.20652657534246599</v>
      </c>
      <c r="I7028" s="11">
        <v>0.24094767123287703</v>
      </c>
      <c r="J7028" s="11">
        <v>0.27536876712328801</v>
      </c>
      <c r="K7028" s="11">
        <v>0.30978986301369899</v>
      </c>
      <c r="L7028" s="11">
        <v>0.34350000000000003</v>
      </c>
    </row>
    <row r="7029" spans="1:12" ht="12.75">
      <c r="A7029" s="1">
        <f t="shared" si="177"/>
        <v>39517</v>
      </c>
      <c r="B7029" s="49" t="s">
        <v>4102</v>
      </c>
      <c r="C7029" s="11">
        <v>0.12211849315068496</v>
      </c>
      <c r="D7029" s="11">
        <v>0.24423698630137047</v>
      </c>
      <c r="E7029" s="11">
        <v>0.36635547945205499</v>
      </c>
      <c r="F7029" s="11">
        <v>0.4884739726027395</v>
      </c>
      <c r="G7029" s="11">
        <v>0.61059246575342552</v>
      </c>
      <c r="H7029" s="11">
        <v>0.73271095890410998</v>
      </c>
      <c r="I7029" s="11">
        <v>0.85482945205479444</v>
      </c>
      <c r="J7029" s="11">
        <v>0.97694794520547901</v>
      </c>
      <c r="K7029" s="11">
        <v>1.099066438356165</v>
      </c>
      <c r="L7029" s="11">
        <v>1.2209999999999999</v>
      </c>
    </row>
    <row r="7030" spans="1:12" ht="12.75">
      <c r="A7030" s="1">
        <f t="shared" si="177"/>
        <v>39518</v>
      </c>
      <c r="B7030" s="49" t="s">
        <v>4867</v>
      </c>
      <c r="C7030" s="11">
        <v>3.688684931506845E-2</v>
      </c>
      <c r="D7030" s="11">
        <v>7.37736986301369E-2</v>
      </c>
      <c r="E7030" s="11">
        <v>0.11066054794520536</v>
      </c>
      <c r="F7030" s="11">
        <v>0.1475473972602738</v>
      </c>
      <c r="G7030" s="11">
        <v>0.18443424657534299</v>
      </c>
      <c r="H7030" s="11">
        <v>0.22132109589041099</v>
      </c>
      <c r="I7030" s="11">
        <v>0.25820794520547896</v>
      </c>
      <c r="J7030" s="11">
        <v>0.29509479452054699</v>
      </c>
      <c r="K7030" s="11">
        <v>0.33198164383561646</v>
      </c>
      <c r="L7030" s="11">
        <v>0.36899999999999999</v>
      </c>
    </row>
    <row r="7031" spans="1:12" ht="12.75">
      <c r="A7031" s="1">
        <f t="shared" si="177"/>
        <v>39519</v>
      </c>
      <c r="B7031" s="49" t="s">
        <v>4868</v>
      </c>
      <c r="C7031" s="11">
        <v>1.3439178082191779E-2</v>
      </c>
      <c r="D7031" s="11">
        <v>2.6878356164383499E-2</v>
      </c>
      <c r="E7031" s="11">
        <v>4.0317534246575401E-2</v>
      </c>
      <c r="F7031" s="11">
        <v>5.3756712328767151E-2</v>
      </c>
      <c r="G7031" s="11">
        <v>6.71958904109589E-2</v>
      </c>
      <c r="H7031" s="11">
        <v>8.063506849315065E-2</v>
      </c>
      <c r="I7031" s="11">
        <v>9.4074246575342413E-2</v>
      </c>
      <c r="J7031" s="11">
        <v>0.1075134246575343</v>
      </c>
      <c r="K7031" s="11">
        <v>0.12095260273972605</v>
      </c>
      <c r="L7031" s="11">
        <v>0.13500000000000001</v>
      </c>
    </row>
    <row r="7032" spans="1:12" ht="12.75">
      <c r="A7032" s="1">
        <f t="shared" si="177"/>
        <v>39520</v>
      </c>
      <c r="B7032" s="49" t="s">
        <v>4869</v>
      </c>
      <c r="C7032" s="11">
        <v>2.9139452054794502E-2</v>
      </c>
      <c r="D7032" s="11">
        <v>5.8278904109589004E-2</v>
      </c>
      <c r="E7032" s="11">
        <v>8.7418356164383496E-2</v>
      </c>
      <c r="F7032" s="11">
        <v>0.11655780821917801</v>
      </c>
      <c r="G7032" s="11">
        <v>0.14569726027397251</v>
      </c>
      <c r="H7032" s="11">
        <v>0.17483671232876699</v>
      </c>
      <c r="I7032" s="11">
        <v>0.2039761643835615</v>
      </c>
      <c r="J7032" s="11">
        <v>0.23311561643835602</v>
      </c>
      <c r="K7032" s="11">
        <v>0.2622550684931505</v>
      </c>
      <c r="L7032" s="11">
        <v>0.29100000000000004</v>
      </c>
    </row>
    <row r="7033" spans="1:12" ht="12.75">
      <c r="A7033" s="1">
        <f t="shared" si="177"/>
        <v>39521</v>
      </c>
      <c r="B7033" s="49" t="s">
        <v>4870</v>
      </c>
      <c r="C7033" s="11">
        <v>5.9100000000000003E-3</v>
      </c>
      <c r="D7033" s="11">
        <v>1.1820000000000001E-2</v>
      </c>
      <c r="E7033" s="11">
        <v>1.7730000000000003E-2</v>
      </c>
      <c r="F7033" s="11">
        <v>2.3640000000000001E-2</v>
      </c>
      <c r="G7033" s="11">
        <v>2.955E-2</v>
      </c>
      <c r="H7033" s="11">
        <v>3.5460000000000005E-2</v>
      </c>
      <c r="I7033" s="11">
        <v>4.1370000000000004E-2</v>
      </c>
      <c r="J7033" s="11">
        <v>4.7280000000000003E-2</v>
      </c>
      <c r="K7033" s="11">
        <v>5.3190000000000001E-2</v>
      </c>
      <c r="L7033" s="11">
        <v>5.8499999999999996E-2</v>
      </c>
    </row>
    <row r="7034" spans="1:12" ht="12.75">
      <c r="A7034" s="1">
        <f t="shared" si="177"/>
        <v>39522</v>
      </c>
      <c r="B7034" s="49" t="s">
        <v>4871</v>
      </c>
      <c r="C7034" s="11">
        <v>7.6586301369862952E-3</v>
      </c>
      <c r="D7034" s="11">
        <v>1.5317260273972649E-2</v>
      </c>
      <c r="E7034" s="11">
        <v>2.2975890410958901E-2</v>
      </c>
      <c r="F7034" s="11">
        <v>3.0634520547945146E-2</v>
      </c>
      <c r="G7034" s="11">
        <v>3.8293150684931554E-2</v>
      </c>
      <c r="H7034" s="11">
        <v>4.5951780821917802E-2</v>
      </c>
      <c r="I7034" s="11">
        <v>5.3610410958904051E-2</v>
      </c>
      <c r="J7034" s="11">
        <v>6.1269041095890292E-2</v>
      </c>
      <c r="K7034" s="11">
        <v>6.89276712328767E-2</v>
      </c>
      <c r="L7034" s="11">
        <v>7.6499999999999999E-2</v>
      </c>
    </row>
    <row r="7035" spans="1:12" ht="12.75">
      <c r="A7035" s="1">
        <f t="shared" si="177"/>
        <v>39523</v>
      </c>
      <c r="B7035" s="49" t="s">
        <v>4869</v>
      </c>
      <c r="C7035" s="11">
        <v>2.9139452054794502E-2</v>
      </c>
      <c r="D7035" s="11">
        <v>5.8278904109589004E-2</v>
      </c>
      <c r="E7035" s="11">
        <v>8.7418356164383496E-2</v>
      </c>
      <c r="F7035" s="11">
        <v>0.11655780821917801</v>
      </c>
      <c r="G7035" s="11">
        <v>0.14569726027397251</v>
      </c>
      <c r="H7035" s="11">
        <v>0.17483671232876699</v>
      </c>
      <c r="I7035" s="11">
        <v>0.2039761643835615</v>
      </c>
      <c r="J7035" s="11">
        <v>0.23311561643835602</v>
      </c>
      <c r="K7035" s="11">
        <v>0.2622550684931505</v>
      </c>
      <c r="L7035" s="11">
        <v>0.29100000000000004</v>
      </c>
    </row>
    <row r="7036" spans="1:12" ht="25.5">
      <c r="A7036" s="1">
        <f t="shared" si="177"/>
        <v>39524</v>
      </c>
      <c r="B7036" s="49" t="s">
        <v>4872</v>
      </c>
      <c r="C7036" s="11">
        <v>1.1748493150684935E-2</v>
      </c>
      <c r="D7036" s="11">
        <v>2.3496986301369899E-2</v>
      </c>
      <c r="E7036" s="11">
        <v>3.5245479452054848E-2</v>
      </c>
      <c r="F7036" s="11">
        <v>4.6993972602739797E-2</v>
      </c>
      <c r="G7036" s="11">
        <v>5.8742465753424754E-2</v>
      </c>
      <c r="H7036" s="11">
        <v>7.0490958904109557E-2</v>
      </c>
      <c r="I7036" s="11">
        <v>8.2239452054794507E-2</v>
      </c>
      <c r="J7036" s="11">
        <v>9.3987945205479456E-2</v>
      </c>
      <c r="K7036" s="11">
        <v>0.10573643835616439</v>
      </c>
      <c r="L7036" s="11">
        <v>0.11699999999999999</v>
      </c>
    </row>
    <row r="7037" spans="1:12" ht="12.75">
      <c r="A7037" s="1">
        <f t="shared" si="177"/>
        <v>39525</v>
      </c>
      <c r="B7037" s="49" t="s">
        <v>4873</v>
      </c>
      <c r="C7037" s="11">
        <v>6.6604109589041109E-3</v>
      </c>
      <c r="D7037" s="11">
        <v>1.3320821917808222E-2</v>
      </c>
      <c r="E7037" s="11">
        <v>1.9981232876712298E-2</v>
      </c>
      <c r="F7037" s="11">
        <v>2.6641643835616499E-2</v>
      </c>
      <c r="G7037" s="11">
        <v>3.3302054794520551E-2</v>
      </c>
      <c r="H7037" s="11">
        <v>3.9962465753424596E-2</v>
      </c>
      <c r="I7037" s="11">
        <v>4.6622876712328801E-2</v>
      </c>
      <c r="J7037" s="11">
        <v>5.3283287671232853E-2</v>
      </c>
      <c r="K7037" s="11">
        <v>5.994369863013705E-2</v>
      </c>
      <c r="L7037" s="11">
        <v>6.6000000000000003E-2</v>
      </c>
    </row>
    <row r="7038" spans="1:12" ht="12.75">
      <c r="A7038" s="1">
        <f t="shared" si="177"/>
        <v>39526</v>
      </c>
      <c r="B7038" s="49" t="s">
        <v>4874</v>
      </c>
      <c r="C7038" s="11">
        <v>6.6793561643835597E-2</v>
      </c>
      <c r="D7038" s="11">
        <v>0.13358712328767119</v>
      </c>
      <c r="E7038" s="11">
        <v>0.20038068493150651</v>
      </c>
      <c r="F7038" s="11">
        <v>0.267174246575343</v>
      </c>
      <c r="G7038" s="11">
        <v>0.33396780821917799</v>
      </c>
      <c r="H7038" s="11">
        <v>0.40076136986301303</v>
      </c>
      <c r="I7038" s="11">
        <v>0.46755493150684951</v>
      </c>
      <c r="J7038" s="11">
        <v>0.53434849315068456</v>
      </c>
      <c r="K7038" s="11">
        <v>0.60114205479452099</v>
      </c>
      <c r="L7038" s="11">
        <v>0.66749999999999998</v>
      </c>
    </row>
    <row r="7039" spans="1:12" ht="12.75">
      <c r="A7039" s="1">
        <f t="shared" si="177"/>
        <v>39527</v>
      </c>
      <c r="B7039" s="49" t="s">
        <v>4875</v>
      </c>
      <c r="C7039" s="11">
        <v>1.0131780821917799E-2</v>
      </c>
      <c r="D7039" s="11">
        <v>2.0263561643835599E-2</v>
      </c>
      <c r="E7039" s="11">
        <v>3.03953424657534E-2</v>
      </c>
      <c r="F7039" s="11">
        <v>4.0527123287671198E-2</v>
      </c>
      <c r="G7039" s="11">
        <v>5.0658904109589002E-2</v>
      </c>
      <c r="H7039" s="11">
        <v>6.07906849315068E-2</v>
      </c>
      <c r="I7039" s="11">
        <v>7.0922465753424604E-2</v>
      </c>
      <c r="J7039" s="11">
        <v>8.1054246575342395E-2</v>
      </c>
      <c r="K7039" s="11">
        <v>9.11860273972602E-2</v>
      </c>
      <c r="L7039" s="11">
        <v>0.10200000000000001</v>
      </c>
    </row>
    <row r="7040" spans="1:12" ht="12.75">
      <c r="A7040" s="1">
        <f t="shared" ref="A7040:A7103" si="178">A7039+1</f>
        <v>39528</v>
      </c>
      <c r="B7040" s="49" t="s">
        <v>4876</v>
      </c>
      <c r="C7040" s="11">
        <v>6.2046575342465703E-3</v>
      </c>
      <c r="D7040" s="11">
        <v>1.2409315068493141E-2</v>
      </c>
      <c r="E7040" s="11">
        <v>1.8613972602739649E-2</v>
      </c>
      <c r="F7040" s="11">
        <v>2.481863013698625E-2</v>
      </c>
      <c r="G7040" s="11">
        <v>3.1023287671232851E-2</v>
      </c>
      <c r="H7040" s="11">
        <v>3.7227945205479451E-2</v>
      </c>
      <c r="I7040" s="11">
        <v>4.3432602739726052E-2</v>
      </c>
      <c r="J7040" s="11">
        <v>4.96372602739725E-2</v>
      </c>
      <c r="K7040" s="11">
        <v>5.5841917808219108E-2</v>
      </c>
      <c r="L7040" s="11">
        <v>6.1499999999999999E-2</v>
      </c>
    </row>
    <row r="7041" spans="1:12" ht="25.5">
      <c r="A7041" s="1">
        <f t="shared" si="178"/>
        <v>39529</v>
      </c>
      <c r="B7041" s="49" t="s">
        <v>4877</v>
      </c>
      <c r="C7041" s="11">
        <v>9.3679315068493196E-2</v>
      </c>
      <c r="D7041" s="11">
        <v>0.187358630136987</v>
      </c>
      <c r="E7041" s="11">
        <v>0.28103794520547898</v>
      </c>
      <c r="F7041" s="11">
        <v>0.37471726027397251</v>
      </c>
      <c r="G7041" s="11">
        <v>0.46839657534246598</v>
      </c>
      <c r="H7041" s="11">
        <v>0.56207589041095951</v>
      </c>
      <c r="I7041" s="11">
        <v>0.6557552054794531</v>
      </c>
      <c r="J7041" s="11">
        <v>0.74943452054794502</v>
      </c>
      <c r="K7041" s="11">
        <v>0.84311383561643849</v>
      </c>
      <c r="L7041" s="11">
        <v>0.9375</v>
      </c>
    </row>
    <row r="7042" spans="1:12" ht="12.75">
      <c r="A7042" s="1">
        <f t="shared" si="178"/>
        <v>39530</v>
      </c>
      <c r="B7042" s="49" t="s">
        <v>4878</v>
      </c>
      <c r="C7042" s="11">
        <v>4.7409452054794493E-2</v>
      </c>
      <c r="D7042" s="11">
        <v>9.4818904109588986E-2</v>
      </c>
      <c r="E7042" s="11">
        <v>0.14222835616438351</v>
      </c>
      <c r="F7042" s="11">
        <v>0.18963780821917797</v>
      </c>
      <c r="G7042" s="11">
        <v>0.23704726027397249</v>
      </c>
      <c r="H7042" s="11">
        <v>0.28445671232876701</v>
      </c>
      <c r="I7042" s="11">
        <v>0.33186616438356153</v>
      </c>
      <c r="J7042" s="11">
        <v>0.37927561643835594</v>
      </c>
      <c r="K7042" s="11">
        <v>0.42668506849315052</v>
      </c>
      <c r="L7042" s="11">
        <v>0.47399999999999998</v>
      </c>
    </row>
    <row r="7043" spans="1:12" ht="12.75">
      <c r="A7043" s="1">
        <f t="shared" si="178"/>
        <v>39531</v>
      </c>
      <c r="B7043" s="49" t="s">
        <v>4878</v>
      </c>
      <c r="C7043" s="11">
        <v>4.7409452054794493E-2</v>
      </c>
      <c r="D7043" s="11">
        <v>9.4818904109588986E-2</v>
      </c>
      <c r="E7043" s="11">
        <v>0.14222835616438351</v>
      </c>
      <c r="F7043" s="11">
        <v>0.18963780821917797</v>
      </c>
      <c r="G7043" s="11">
        <v>0.23704726027397249</v>
      </c>
      <c r="H7043" s="11">
        <v>0.28445671232876701</v>
      </c>
      <c r="I7043" s="11">
        <v>0.33186616438356153</v>
      </c>
      <c r="J7043" s="11">
        <v>0.37927561643835594</v>
      </c>
      <c r="K7043" s="11">
        <v>0.42668506849315052</v>
      </c>
      <c r="L7043" s="11">
        <v>0.47399999999999998</v>
      </c>
    </row>
    <row r="7044" spans="1:12" ht="12.75">
      <c r="A7044" s="1">
        <f t="shared" si="178"/>
        <v>39532</v>
      </c>
      <c r="B7044" s="49" t="s">
        <v>4879</v>
      </c>
      <c r="C7044" s="11">
        <v>8.3428767123287714E-3</v>
      </c>
      <c r="D7044" s="11">
        <v>1.6685753424657602E-2</v>
      </c>
      <c r="E7044" s="11">
        <v>2.5028630136986252E-2</v>
      </c>
      <c r="F7044" s="11">
        <v>3.3371506849315051E-2</v>
      </c>
      <c r="G7044" s="11">
        <v>4.171438356164385E-2</v>
      </c>
      <c r="H7044" s="11">
        <v>5.0057260273972649E-2</v>
      </c>
      <c r="I7044" s="11">
        <v>5.8400136986301449E-2</v>
      </c>
      <c r="J7044" s="11">
        <v>6.6743013698630102E-2</v>
      </c>
      <c r="K7044" s="11">
        <v>7.5085890410958894E-2</v>
      </c>
      <c r="L7044" s="11">
        <v>8.4000000000000005E-2</v>
      </c>
    </row>
    <row r="7045" spans="1:12" ht="12.75">
      <c r="A7045" s="1">
        <f t="shared" si="178"/>
        <v>39533</v>
      </c>
      <c r="B7045" s="49" t="s">
        <v>4880</v>
      </c>
      <c r="C7045" s="11">
        <v>6.0069863013698706E-3</v>
      </c>
      <c r="D7045" s="11">
        <v>1.2013972602739741E-2</v>
      </c>
      <c r="E7045" s="11">
        <v>1.8020958904109548E-2</v>
      </c>
      <c r="F7045" s="11">
        <v>2.4027945205479448E-2</v>
      </c>
      <c r="G7045" s="11">
        <v>3.0034931506849348E-2</v>
      </c>
      <c r="H7045" s="11">
        <v>3.6041917808219248E-2</v>
      </c>
      <c r="I7045" s="11">
        <v>4.2048904109589148E-2</v>
      </c>
      <c r="J7045" s="11">
        <v>4.8055890410958896E-2</v>
      </c>
      <c r="K7045" s="11">
        <v>5.4062876712328803E-2</v>
      </c>
      <c r="L7045" s="11">
        <v>0.06</v>
      </c>
    </row>
    <row r="7046" spans="1:12" ht="12.75">
      <c r="A7046" s="1">
        <f t="shared" si="178"/>
        <v>39534</v>
      </c>
      <c r="B7046" s="49" t="s">
        <v>4881</v>
      </c>
      <c r="C7046" s="11">
        <v>1.389739726027398E-2</v>
      </c>
      <c r="D7046" s="11">
        <v>2.7794794520547898E-2</v>
      </c>
      <c r="E7046" s="11">
        <v>4.1692191780822001E-2</v>
      </c>
      <c r="F7046" s="11">
        <v>5.5589589041095955E-2</v>
      </c>
      <c r="G7046" s="11">
        <v>6.9486986301369902E-2</v>
      </c>
      <c r="H7046" s="11">
        <v>8.3384383561643849E-2</v>
      </c>
      <c r="I7046" s="11">
        <v>9.7281780821917796E-2</v>
      </c>
      <c r="J7046" s="11">
        <v>0.11117917808219191</v>
      </c>
      <c r="K7046" s="11">
        <v>0.12507657534246586</v>
      </c>
      <c r="L7046" s="11">
        <v>0.13950000000000001</v>
      </c>
    </row>
    <row r="7047" spans="1:12" ht="25.5">
      <c r="A7047" s="1">
        <f t="shared" si="178"/>
        <v>39535</v>
      </c>
      <c r="B7047" s="49" t="s">
        <v>4882</v>
      </c>
      <c r="C7047" s="11">
        <v>0.12643500000000002</v>
      </c>
      <c r="D7047" s="11">
        <v>0.25287000000000004</v>
      </c>
      <c r="E7047" s="11">
        <v>0.379305</v>
      </c>
      <c r="F7047" s="11">
        <v>0.50574000000000008</v>
      </c>
      <c r="G7047" s="11">
        <v>0.63217499999999993</v>
      </c>
      <c r="H7047" s="11">
        <v>0.75861000000000001</v>
      </c>
      <c r="I7047" s="11">
        <v>0.88504500000000008</v>
      </c>
      <c r="J7047" s="11">
        <v>1.0114800000000002</v>
      </c>
      <c r="K7047" s="11">
        <v>1.137915</v>
      </c>
      <c r="L7047" s="11">
        <v>12.6435</v>
      </c>
    </row>
    <row r="7048" spans="1:12" ht="12.75">
      <c r="A7048" s="1">
        <f t="shared" si="178"/>
        <v>39536</v>
      </c>
      <c r="B7048" s="49" t="s">
        <v>4883</v>
      </c>
      <c r="C7048" s="11">
        <v>5.9178082191780898E-3</v>
      </c>
      <c r="D7048" s="11">
        <v>1.183561643835618E-2</v>
      </c>
      <c r="E7048" s="11">
        <v>1.7753424657534302E-2</v>
      </c>
      <c r="F7048" s="11">
        <v>2.36712328767123E-2</v>
      </c>
      <c r="G7048" s="11">
        <v>2.9589041095890452E-2</v>
      </c>
      <c r="H7048" s="11">
        <v>3.5506849315068603E-2</v>
      </c>
      <c r="I7048" s="11">
        <v>4.1424657534246602E-2</v>
      </c>
      <c r="J7048" s="11">
        <v>4.7342465753424753E-2</v>
      </c>
      <c r="K7048" s="11">
        <v>5.3260273972602745E-2</v>
      </c>
      <c r="L7048" s="11">
        <v>5.8499999999999996E-2</v>
      </c>
    </row>
    <row r="7049" spans="1:12" ht="25.5">
      <c r="A7049" s="1">
        <f t="shared" si="178"/>
        <v>39537</v>
      </c>
      <c r="B7049" s="49" t="s">
        <v>4884</v>
      </c>
      <c r="C7049" s="11">
        <v>4.6429315068493203E-2</v>
      </c>
      <c r="D7049" s="11">
        <v>9.2858630136986406E-2</v>
      </c>
      <c r="E7049" s="11">
        <v>0.1392879452054796</v>
      </c>
      <c r="F7049" s="11">
        <v>0.18571726027397251</v>
      </c>
      <c r="G7049" s="11">
        <v>0.23214657534246597</v>
      </c>
      <c r="H7049" s="11">
        <v>0.27857589041095954</v>
      </c>
      <c r="I7049" s="11">
        <v>0.325005205479453</v>
      </c>
      <c r="J7049" s="11">
        <v>0.37143452054794501</v>
      </c>
      <c r="K7049" s="11">
        <v>0.41786383561643847</v>
      </c>
      <c r="L7049" s="11">
        <v>0.46499999999999997</v>
      </c>
    </row>
    <row r="7050" spans="1:12" ht="12.75">
      <c r="A7050" s="1">
        <f t="shared" si="178"/>
        <v>39538</v>
      </c>
      <c r="B7050" s="49" t="s">
        <v>4885</v>
      </c>
      <c r="C7050" s="11">
        <v>1.3485616438356164E-2</v>
      </c>
      <c r="D7050" s="11">
        <v>2.6971232876712298E-2</v>
      </c>
      <c r="E7050" s="11">
        <v>4.0456849315068454E-2</v>
      </c>
      <c r="F7050" s="11">
        <v>5.3942465753424595E-2</v>
      </c>
      <c r="G7050" s="11">
        <v>6.7428082191780897E-2</v>
      </c>
      <c r="H7050" s="11">
        <v>8.0913698630137046E-2</v>
      </c>
      <c r="I7050" s="11">
        <v>9.4399315068493209E-2</v>
      </c>
      <c r="J7050" s="11">
        <v>0.10788493150684936</v>
      </c>
      <c r="K7050" s="11">
        <v>0.12137054794520551</v>
      </c>
      <c r="L7050" s="11">
        <v>0.13500000000000001</v>
      </c>
    </row>
    <row r="7051" spans="1:12" ht="12.75">
      <c r="A7051" s="1">
        <f t="shared" si="178"/>
        <v>39539</v>
      </c>
      <c r="B7051" s="49" t="s">
        <v>4886</v>
      </c>
      <c r="C7051" s="11">
        <v>7.687808219178075E-3</v>
      </c>
      <c r="D7051" s="11">
        <v>1.537561643835615E-2</v>
      </c>
      <c r="E7051" s="11">
        <v>2.30634246575343E-2</v>
      </c>
      <c r="F7051" s="11">
        <v>3.07512328767123E-2</v>
      </c>
      <c r="G7051" s="11">
        <v>3.8439041095890303E-2</v>
      </c>
      <c r="H7051" s="11">
        <v>4.6126849315068448E-2</v>
      </c>
      <c r="I7051" s="11">
        <v>5.38146575342466E-2</v>
      </c>
      <c r="J7051" s="11">
        <v>6.15024657534246E-2</v>
      </c>
      <c r="K7051" s="11">
        <v>6.9190273972602745E-2</v>
      </c>
      <c r="L7051" s="11">
        <v>7.6499999999999999E-2</v>
      </c>
    </row>
    <row r="7052" spans="1:12" ht="12.75">
      <c r="A7052" s="1">
        <f t="shared" si="178"/>
        <v>39540</v>
      </c>
      <c r="B7052" s="49" t="s">
        <v>4887</v>
      </c>
      <c r="C7052" s="11">
        <v>5.4184931506849349E-3</v>
      </c>
      <c r="D7052" s="11">
        <v>1.083698630136987E-2</v>
      </c>
      <c r="E7052" s="11">
        <v>1.6255479452054848E-2</v>
      </c>
      <c r="F7052" s="11">
        <v>2.1673972602739799E-2</v>
      </c>
      <c r="G7052" s="11">
        <v>2.7092465753424749E-2</v>
      </c>
      <c r="H7052" s="11">
        <v>3.2510958904109551E-2</v>
      </c>
      <c r="I7052" s="11">
        <v>3.7929452054794498E-2</v>
      </c>
      <c r="J7052" s="11">
        <v>4.3347945205479452E-2</v>
      </c>
      <c r="K7052" s="11">
        <v>4.8766438356164399E-2</v>
      </c>
      <c r="L7052" s="11">
        <v>5.3999999999999992E-2</v>
      </c>
    </row>
    <row r="7053" spans="1:12" ht="12.75">
      <c r="A7053" s="1">
        <f t="shared" si="178"/>
        <v>39541</v>
      </c>
      <c r="B7053" s="49" t="s">
        <v>4888</v>
      </c>
      <c r="C7053" s="11">
        <v>3.6583561643835603E-3</v>
      </c>
      <c r="D7053" s="11">
        <v>7.3167123287671207E-3</v>
      </c>
      <c r="E7053" s="11">
        <v>1.0975068493150679E-2</v>
      </c>
      <c r="F7053" s="11">
        <v>1.4633424657534241E-2</v>
      </c>
      <c r="G7053" s="11">
        <v>1.8291780821917798E-2</v>
      </c>
      <c r="H7053" s="11">
        <v>2.19501369863013E-2</v>
      </c>
      <c r="I7053" s="11">
        <v>2.560849315068495E-2</v>
      </c>
      <c r="J7053" s="11">
        <v>2.9266849315068448E-2</v>
      </c>
      <c r="K7053" s="11">
        <v>3.2925205479452102E-2</v>
      </c>
      <c r="L7053" s="11">
        <v>3.6000000000000004E-2</v>
      </c>
    </row>
    <row r="7054" spans="1:12" ht="12.75">
      <c r="A7054" s="1">
        <f t="shared" si="178"/>
        <v>39542</v>
      </c>
      <c r="B7054" s="49" t="s">
        <v>4889</v>
      </c>
      <c r="C7054" s="11">
        <v>3.5969178082191751E-2</v>
      </c>
      <c r="D7054" s="11">
        <v>7.1938356164383502E-2</v>
      </c>
      <c r="E7054" s="11">
        <v>0.10790753424657526</v>
      </c>
      <c r="F7054" s="11">
        <v>0.143876712328767</v>
      </c>
      <c r="G7054" s="11">
        <v>0.1798458904109595</v>
      </c>
      <c r="H7054" s="11">
        <v>0.21581506849315052</v>
      </c>
      <c r="I7054" s="11">
        <v>0.25178424657534298</v>
      </c>
      <c r="J7054" s="11">
        <v>0.28775342465753401</v>
      </c>
      <c r="K7054" s="11">
        <v>0.32372260273972647</v>
      </c>
      <c r="L7054" s="11">
        <v>0.36</v>
      </c>
    </row>
    <row r="7055" spans="1:12" ht="12.75">
      <c r="A7055" s="1">
        <f t="shared" si="178"/>
        <v>39543</v>
      </c>
      <c r="B7055" s="49" t="s">
        <v>4890</v>
      </c>
      <c r="C7055" s="11">
        <v>3.2030547945205497E-2</v>
      </c>
      <c r="D7055" s="11">
        <v>6.4061095890410993E-2</v>
      </c>
      <c r="E7055" s="11">
        <v>9.6091643835616497E-2</v>
      </c>
      <c r="F7055" s="11">
        <v>0.12812219178082199</v>
      </c>
      <c r="G7055" s="11">
        <v>0.1601527397260275</v>
      </c>
      <c r="H7055" s="11">
        <v>0.19218328767123299</v>
      </c>
      <c r="I7055" s="11">
        <v>0.22421383561643848</v>
      </c>
      <c r="J7055" s="11">
        <v>0.25624438356164397</v>
      </c>
      <c r="K7055" s="11">
        <v>0.28827493150684946</v>
      </c>
      <c r="L7055" s="11">
        <v>0.32100000000000001</v>
      </c>
    </row>
    <row r="7056" spans="1:12" ht="12.75">
      <c r="A7056" s="1">
        <f t="shared" si="178"/>
        <v>39544</v>
      </c>
      <c r="B7056" s="49" t="s">
        <v>4891</v>
      </c>
      <c r="C7056" s="11">
        <v>9.0263013698630087E-3</v>
      </c>
      <c r="D7056" s="11">
        <v>1.8052602739726052E-2</v>
      </c>
      <c r="E7056" s="11">
        <v>2.7078904109588998E-2</v>
      </c>
      <c r="F7056" s="11">
        <v>3.6105205479452104E-2</v>
      </c>
      <c r="G7056" s="11">
        <v>4.5131506849315051E-2</v>
      </c>
      <c r="H7056" s="11">
        <v>5.4157808219177997E-2</v>
      </c>
      <c r="I7056" s="11">
        <v>6.3184109589041096E-2</v>
      </c>
      <c r="J7056" s="11">
        <v>7.2210410958904042E-2</v>
      </c>
      <c r="K7056" s="11">
        <v>8.1236712328767155E-2</v>
      </c>
      <c r="L7056" s="11">
        <v>0.09</v>
      </c>
    </row>
    <row r="7057" spans="1:12" ht="12.75">
      <c r="A7057" s="1">
        <f t="shared" si="178"/>
        <v>39545</v>
      </c>
      <c r="B7057" s="49" t="s">
        <v>4892</v>
      </c>
      <c r="C7057" s="11">
        <v>1.4169041095890407E-2</v>
      </c>
      <c r="D7057" s="11">
        <v>2.8338082191780752E-2</v>
      </c>
      <c r="E7057" s="11">
        <v>4.25071232876712E-2</v>
      </c>
      <c r="F7057" s="11">
        <v>5.6676164383561642E-2</v>
      </c>
      <c r="G7057" s="11">
        <v>7.0845205479452097E-2</v>
      </c>
      <c r="H7057" s="11">
        <v>8.50142465753424E-2</v>
      </c>
      <c r="I7057" s="11">
        <v>9.9183287671232856E-2</v>
      </c>
      <c r="J7057" s="11">
        <v>0.11335232876712328</v>
      </c>
      <c r="K7057" s="11">
        <v>0.1275213698630136</v>
      </c>
      <c r="L7057" s="11">
        <v>0.14100000000000001</v>
      </c>
    </row>
    <row r="7058" spans="1:12" ht="12.75">
      <c r="A7058" s="1">
        <f t="shared" si="178"/>
        <v>39546</v>
      </c>
      <c r="B7058" s="49" t="s">
        <v>4893</v>
      </c>
      <c r="C7058" s="11">
        <v>3.7615068493150649E-3</v>
      </c>
      <c r="D7058" s="11">
        <v>7.5230136986301297E-3</v>
      </c>
      <c r="E7058" s="11">
        <v>1.1284520547945195E-2</v>
      </c>
      <c r="F7058" s="11">
        <v>1.50460273972602E-2</v>
      </c>
      <c r="G7058" s="11">
        <v>1.88075342465754E-2</v>
      </c>
      <c r="H7058" s="11">
        <v>2.256904109589045E-2</v>
      </c>
      <c r="I7058" s="11">
        <v>2.63305479452055E-2</v>
      </c>
      <c r="J7058" s="11">
        <v>3.0092054794520554E-2</v>
      </c>
      <c r="K7058" s="11">
        <v>3.38535616438356E-2</v>
      </c>
      <c r="L7058" s="11">
        <v>3.7500000000000006E-2</v>
      </c>
    </row>
    <row r="7059" spans="1:12" ht="12.75">
      <c r="A7059" s="1">
        <f t="shared" si="178"/>
        <v>39547</v>
      </c>
      <c r="B7059" s="49" t="s">
        <v>4894</v>
      </c>
      <c r="C7059" s="11">
        <v>1.5298767123287701E-2</v>
      </c>
      <c r="D7059" s="11">
        <v>3.0597534246575402E-2</v>
      </c>
      <c r="E7059" s="11">
        <v>4.5896301369863099E-2</v>
      </c>
      <c r="F7059" s="11">
        <v>6.1195068493150803E-2</v>
      </c>
      <c r="G7059" s="11">
        <v>7.6493835616438494E-2</v>
      </c>
      <c r="H7059" s="11">
        <v>9.1792602739726198E-2</v>
      </c>
      <c r="I7059" s="11">
        <v>0.1070913698630139</v>
      </c>
      <c r="J7059" s="11">
        <v>0.12239013698630161</v>
      </c>
      <c r="K7059" s="11">
        <v>0.13768890410958928</v>
      </c>
      <c r="L7059" s="11">
        <v>0.153</v>
      </c>
    </row>
    <row r="7060" spans="1:12" ht="12.75">
      <c r="A7060" s="1">
        <f t="shared" si="178"/>
        <v>39548</v>
      </c>
      <c r="B7060" s="49" t="s">
        <v>4895</v>
      </c>
      <c r="C7060" s="11">
        <v>5.7830136986301451E-3</v>
      </c>
      <c r="D7060" s="11">
        <v>1.156602739726029E-2</v>
      </c>
      <c r="E7060" s="11">
        <v>1.7349041095890451E-2</v>
      </c>
      <c r="F7060" s="11">
        <v>2.3132054794520549E-2</v>
      </c>
      <c r="G7060" s="11">
        <v>2.89150684931508E-2</v>
      </c>
      <c r="H7060" s="11">
        <v>3.4698082191780902E-2</v>
      </c>
      <c r="I7060" s="11">
        <v>4.0481095890411004E-2</v>
      </c>
      <c r="J7060" s="11">
        <v>4.6264109589041098E-2</v>
      </c>
      <c r="K7060" s="11">
        <v>5.2047123287671353E-2</v>
      </c>
      <c r="L7060" s="11">
        <v>5.8499999999999996E-2</v>
      </c>
    </row>
    <row r="7061" spans="1:12" ht="12.75">
      <c r="A7061" s="1">
        <f t="shared" si="178"/>
        <v>39549</v>
      </c>
      <c r="B7061" s="49" t="s">
        <v>4896</v>
      </c>
      <c r="C7061" s="11">
        <v>0.36987780821917804</v>
      </c>
      <c r="D7061" s="11">
        <v>0.73975561643835608</v>
      </c>
      <c r="E7061" s="11">
        <v>1.1096334246575339</v>
      </c>
      <c r="F7061" s="11">
        <v>1.4795112328767122</v>
      </c>
      <c r="G7061" s="11">
        <v>1.84938904109589</v>
      </c>
      <c r="H7061" s="11">
        <v>2.2192668493150647</v>
      </c>
      <c r="I7061" s="11">
        <v>2.5891446575342396</v>
      </c>
      <c r="J7061" s="11">
        <v>2.9590224657534301</v>
      </c>
      <c r="K7061" s="11">
        <v>3.328900273972605</v>
      </c>
      <c r="L7061" s="11">
        <v>3.6990000000000003</v>
      </c>
    </row>
    <row r="7062" spans="1:12" ht="12.75">
      <c r="A7062" s="1">
        <f t="shared" si="178"/>
        <v>39550</v>
      </c>
      <c r="B7062" s="49" t="s">
        <v>4897</v>
      </c>
      <c r="C7062" s="11">
        <v>1.9314657534246601E-2</v>
      </c>
      <c r="D7062" s="11">
        <v>3.8629315068493202E-2</v>
      </c>
      <c r="E7062" s="11">
        <v>5.7943972602739799E-2</v>
      </c>
      <c r="F7062" s="11">
        <v>7.7258630136986403E-2</v>
      </c>
      <c r="G7062" s="11">
        <v>9.6573287671232994E-2</v>
      </c>
      <c r="H7062" s="11">
        <v>0.1158879452054796</v>
      </c>
      <c r="I7062" s="11">
        <v>0.1352026027397262</v>
      </c>
      <c r="J7062" s="11">
        <v>0.1545172602739725</v>
      </c>
      <c r="K7062" s="11">
        <v>0.17383191780821999</v>
      </c>
      <c r="L7062" s="11">
        <v>0.19350000000000001</v>
      </c>
    </row>
    <row r="7063" spans="1:12" ht="12.75">
      <c r="A7063" s="1">
        <f t="shared" si="178"/>
        <v>39551</v>
      </c>
      <c r="B7063" s="49" t="s">
        <v>4898</v>
      </c>
      <c r="C7063" s="11">
        <v>2.8142465753424599E-2</v>
      </c>
      <c r="D7063" s="11">
        <v>5.6284931506849198E-2</v>
      </c>
      <c r="E7063" s="11">
        <v>8.442739726027379E-2</v>
      </c>
      <c r="F7063" s="11">
        <v>0.1125698630136984</v>
      </c>
      <c r="G7063" s="11">
        <v>0.140712328767123</v>
      </c>
      <c r="H7063" s="11">
        <v>0.168854794520547</v>
      </c>
      <c r="I7063" s="11">
        <v>0.19699726027397249</v>
      </c>
      <c r="J7063" s="11">
        <v>0.22513972602739651</v>
      </c>
      <c r="K7063" s="11">
        <v>0.25328219178082201</v>
      </c>
      <c r="L7063" s="11">
        <v>0.28200000000000003</v>
      </c>
    </row>
    <row r="7064" spans="1:12" ht="12.75">
      <c r="A7064" s="1">
        <f t="shared" si="178"/>
        <v>39552</v>
      </c>
      <c r="B7064" s="49" t="s">
        <v>4899</v>
      </c>
      <c r="C7064" s="11">
        <v>1.4297260273972604E-2</v>
      </c>
      <c r="D7064" s="11">
        <v>2.8594520547945146E-2</v>
      </c>
      <c r="E7064" s="11">
        <v>4.2891780821917802E-2</v>
      </c>
      <c r="F7064" s="11">
        <v>5.7189041095890451E-2</v>
      </c>
      <c r="G7064" s="11">
        <v>7.1486301369863101E-2</v>
      </c>
      <c r="H7064" s="11">
        <v>8.5783561643835604E-2</v>
      </c>
      <c r="I7064" s="11">
        <v>0.10008082191780826</v>
      </c>
      <c r="J7064" s="11">
        <v>0.1143780821917809</v>
      </c>
      <c r="K7064" s="11">
        <v>0.12867534246575341</v>
      </c>
      <c r="L7064" s="11">
        <v>0.14250000000000002</v>
      </c>
    </row>
    <row r="7065" spans="1:12" ht="12.75">
      <c r="A7065" s="1">
        <f t="shared" si="178"/>
        <v>39553</v>
      </c>
      <c r="B7065" s="49" t="s">
        <v>4900</v>
      </c>
      <c r="C7065" s="11">
        <v>9.1130136986301447E-3</v>
      </c>
      <c r="D7065" s="11">
        <v>1.8226027397260348E-2</v>
      </c>
      <c r="E7065" s="11">
        <v>2.733904109589045E-2</v>
      </c>
      <c r="F7065" s="11">
        <v>3.6452054794520544E-2</v>
      </c>
      <c r="G7065" s="11">
        <v>4.5565068493150798E-2</v>
      </c>
      <c r="H7065" s="11">
        <v>5.46780821917809E-2</v>
      </c>
      <c r="I7065" s="11">
        <v>6.3791095890411001E-2</v>
      </c>
      <c r="J7065" s="11">
        <v>7.2904109589041088E-2</v>
      </c>
      <c r="K7065" s="11">
        <v>8.2017123287671356E-2</v>
      </c>
      <c r="L7065" s="11">
        <v>9.1499999999999998E-2</v>
      </c>
    </row>
    <row r="7066" spans="1:12" ht="12.75">
      <c r="A7066" s="1">
        <f t="shared" si="178"/>
        <v>39554</v>
      </c>
      <c r="B7066" s="49" t="s">
        <v>4901</v>
      </c>
      <c r="C7066" s="11">
        <v>1.3099726027397264E-2</v>
      </c>
      <c r="D7066" s="11">
        <v>2.61994520547945E-2</v>
      </c>
      <c r="E7066" s="11">
        <v>3.9299178082191751E-2</v>
      </c>
      <c r="F7066" s="11">
        <v>5.2398904109589001E-2</v>
      </c>
      <c r="G7066" s="11">
        <v>6.5498630136986397E-2</v>
      </c>
      <c r="H7066" s="11">
        <v>7.8598356164383654E-2</v>
      </c>
      <c r="I7066" s="11">
        <v>9.1698082191780897E-2</v>
      </c>
      <c r="J7066" s="11">
        <v>0.10479780821917815</v>
      </c>
      <c r="K7066" s="11">
        <v>0.1178975342465754</v>
      </c>
      <c r="L7066" s="11">
        <v>0.1305</v>
      </c>
    </row>
    <row r="7067" spans="1:12" ht="12.75">
      <c r="A7067" s="1">
        <f t="shared" si="178"/>
        <v>39555</v>
      </c>
      <c r="B7067" s="49" t="s">
        <v>4428</v>
      </c>
      <c r="C7067" s="11">
        <v>6.1487671232876694E-3</v>
      </c>
      <c r="D7067" s="11">
        <v>1.2297534246575339E-2</v>
      </c>
      <c r="E7067" s="11">
        <v>1.8446301369862951E-2</v>
      </c>
      <c r="F7067" s="11">
        <v>2.459506849315065E-2</v>
      </c>
      <c r="G7067" s="11">
        <v>3.0743835616438352E-2</v>
      </c>
      <c r="H7067" s="11">
        <v>3.6892602739726048E-2</v>
      </c>
      <c r="I7067" s="11">
        <v>4.3041369863013747E-2</v>
      </c>
      <c r="J7067" s="11">
        <v>4.91901369863013E-2</v>
      </c>
      <c r="K7067" s="11">
        <v>5.5338904109588999E-2</v>
      </c>
      <c r="L7067" s="11">
        <v>6.1499999999999999E-2</v>
      </c>
    </row>
    <row r="7068" spans="1:12" ht="12.75">
      <c r="A7068" s="1">
        <f t="shared" si="178"/>
        <v>39556</v>
      </c>
      <c r="B7068" s="49" t="s">
        <v>4902</v>
      </c>
      <c r="C7068" s="11">
        <v>6.4352054794520556E-3</v>
      </c>
      <c r="D7068" s="11">
        <v>1.2870410958904111E-2</v>
      </c>
      <c r="E7068" s="11">
        <v>1.9305616438356151E-2</v>
      </c>
      <c r="F7068" s="11">
        <v>2.574082191780825E-2</v>
      </c>
      <c r="G7068" s="11">
        <v>3.2176027397260352E-2</v>
      </c>
      <c r="H7068" s="11">
        <v>3.8611232876712302E-2</v>
      </c>
      <c r="I7068" s="11">
        <v>4.5046438356164398E-2</v>
      </c>
      <c r="J7068" s="11">
        <v>5.14816438356165E-2</v>
      </c>
      <c r="K7068" s="11">
        <v>5.791684931506845E-2</v>
      </c>
      <c r="L7068" s="11">
        <v>6.4500000000000002E-2</v>
      </c>
    </row>
    <row r="7069" spans="1:12" ht="12.75">
      <c r="A7069" s="1">
        <f t="shared" si="178"/>
        <v>39557</v>
      </c>
      <c r="B7069" s="49" t="s">
        <v>4903</v>
      </c>
      <c r="C7069" s="11">
        <v>1.1819178082191781E-2</v>
      </c>
      <c r="D7069" s="11">
        <v>2.3638356164383503E-2</v>
      </c>
      <c r="E7069" s="11">
        <v>3.5457534246575398E-2</v>
      </c>
      <c r="F7069" s="11">
        <v>4.7276712328767151E-2</v>
      </c>
      <c r="G7069" s="11">
        <v>5.9095890410958897E-2</v>
      </c>
      <c r="H7069" s="11">
        <v>7.0915068493150657E-2</v>
      </c>
      <c r="I7069" s="11">
        <v>8.2734246575342396E-2</v>
      </c>
      <c r="J7069" s="11">
        <v>9.4553424657534302E-2</v>
      </c>
      <c r="K7069" s="11">
        <v>0.10637260273972604</v>
      </c>
      <c r="L7069" s="11">
        <v>0.11849999999999999</v>
      </c>
    </row>
    <row r="7070" spans="1:12" ht="25.5">
      <c r="A7070" s="1">
        <f t="shared" si="178"/>
        <v>39558</v>
      </c>
      <c r="B7070" s="49" t="s">
        <v>4904</v>
      </c>
      <c r="C7070" s="11">
        <v>5.3667123287671195E-3</v>
      </c>
      <c r="D7070" s="11">
        <v>1.0733424657534239E-2</v>
      </c>
      <c r="E7070" s="11">
        <v>1.6100136986301302E-2</v>
      </c>
      <c r="F7070" s="11">
        <v>2.146684931506845E-2</v>
      </c>
      <c r="G7070" s="11">
        <v>2.6833561643835602E-2</v>
      </c>
      <c r="H7070" s="11">
        <v>3.220027397260275E-2</v>
      </c>
      <c r="I7070" s="11">
        <v>3.7566986301369898E-2</v>
      </c>
      <c r="J7070" s="11">
        <v>4.29336986301369E-2</v>
      </c>
      <c r="K7070" s="11">
        <v>4.8300410958904055E-2</v>
      </c>
      <c r="L7070" s="11">
        <v>5.3999999999999992E-2</v>
      </c>
    </row>
    <row r="7071" spans="1:12" ht="12.75">
      <c r="A7071" s="1">
        <f t="shared" si="178"/>
        <v>39559</v>
      </c>
      <c r="B7071" s="49" t="s">
        <v>4905</v>
      </c>
      <c r="C7071" s="11">
        <v>9.4290410958904197E-3</v>
      </c>
      <c r="D7071" s="11">
        <v>1.8858082191780898E-2</v>
      </c>
      <c r="E7071" s="11">
        <v>2.8287123287671204E-2</v>
      </c>
      <c r="F7071" s="11">
        <v>3.7716164383561651E-2</v>
      </c>
      <c r="G7071" s="11">
        <v>4.7145205479452099E-2</v>
      </c>
      <c r="H7071" s="11">
        <v>5.6574246575342546E-2</v>
      </c>
      <c r="I7071" s="11">
        <v>6.6003287671233007E-2</v>
      </c>
      <c r="J7071" s="11">
        <v>7.5432328767123302E-2</v>
      </c>
      <c r="K7071" s="11">
        <v>8.486136986301375E-2</v>
      </c>
      <c r="L7071" s="11">
        <v>9.4500000000000001E-2</v>
      </c>
    </row>
    <row r="7072" spans="1:12" ht="12.75">
      <c r="A7072" s="1">
        <f t="shared" si="178"/>
        <v>39560</v>
      </c>
      <c r="B7072" s="49" t="s">
        <v>4906</v>
      </c>
      <c r="C7072" s="11">
        <v>4.4602191780821851E-2</v>
      </c>
      <c r="D7072" s="11">
        <v>8.9204383561643702E-2</v>
      </c>
      <c r="E7072" s="11">
        <v>0.13380657534246554</v>
      </c>
      <c r="F7072" s="11">
        <v>0.17840876712328799</v>
      </c>
      <c r="G7072" s="11">
        <v>0.22301095890410852</v>
      </c>
      <c r="H7072" s="11">
        <v>0.26761315068493047</v>
      </c>
      <c r="I7072" s="11">
        <v>0.3122153424657525</v>
      </c>
      <c r="J7072" s="11">
        <v>0.35681753424657447</v>
      </c>
      <c r="K7072" s="11">
        <v>0.40141972602739651</v>
      </c>
      <c r="L7072" s="11">
        <v>0.44550000000000001</v>
      </c>
    </row>
    <row r="7073" spans="1:12" ht="12.75">
      <c r="A7073" s="1">
        <f t="shared" si="178"/>
        <v>39561</v>
      </c>
      <c r="B7073" s="49" t="s">
        <v>4907</v>
      </c>
      <c r="C7073" s="11">
        <v>1.6948356164383498E-2</v>
      </c>
      <c r="D7073" s="11">
        <v>3.3896712328766995E-2</v>
      </c>
      <c r="E7073" s="11">
        <v>5.08450684931505E-2</v>
      </c>
      <c r="F7073" s="11">
        <v>6.779342465753399E-2</v>
      </c>
      <c r="G7073" s="11">
        <v>8.4741780821917495E-2</v>
      </c>
      <c r="H7073" s="11">
        <v>0.101690136986301</v>
      </c>
      <c r="I7073" s="11">
        <v>0.11863849315068449</v>
      </c>
      <c r="J7073" s="11">
        <v>0.13558684931506798</v>
      </c>
      <c r="K7073" s="11">
        <v>0.15253520547945149</v>
      </c>
      <c r="L7073" s="11">
        <v>0.16950000000000001</v>
      </c>
    </row>
    <row r="7074" spans="1:12" ht="12.75">
      <c r="A7074" s="1">
        <f t="shared" si="178"/>
        <v>39562</v>
      </c>
      <c r="B7074" s="49" t="s">
        <v>4908</v>
      </c>
      <c r="C7074" s="11">
        <v>1.1298082191780825E-2</v>
      </c>
      <c r="D7074" s="11">
        <v>2.259616438356165E-2</v>
      </c>
      <c r="E7074" s="11">
        <v>3.3894246575342554E-2</v>
      </c>
      <c r="F7074" s="11">
        <v>4.5192328767123299E-2</v>
      </c>
      <c r="G7074" s="11">
        <v>5.6490410958904197E-2</v>
      </c>
      <c r="H7074" s="11">
        <v>6.7788493150684942E-2</v>
      </c>
      <c r="I7074" s="11">
        <v>7.9086575342465854E-2</v>
      </c>
      <c r="J7074" s="11">
        <v>9.0384657534246599E-2</v>
      </c>
      <c r="K7074" s="11">
        <v>0.10168273972602734</v>
      </c>
      <c r="L7074" s="11">
        <v>0.11249999999999999</v>
      </c>
    </row>
    <row r="7075" spans="1:12" ht="12.75">
      <c r="A7075" s="1">
        <f t="shared" si="178"/>
        <v>39563</v>
      </c>
      <c r="B7075" s="49" t="s">
        <v>4909</v>
      </c>
      <c r="C7075" s="11">
        <v>9.9221917808219109E-3</v>
      </c>
      <c r="D7075" s="11">
        <v>1.984438356164385E-2</v>
      </c>
      <c r="E7075" s="11">
        <v>2.9766575342465702E-2</v>
      </c>
      <c r="F7075" s="11">
        <v>3.9688767123287699E-2</v>
      </c>
      <c r="G7075" s="11">
        <v>4.9610958904109548E-2</v>
      </c>
      <c r="H7075" s="11">
        <v>5.9533150684931403E-2</v>
      </c>
      <c r="I7075" s="11">
        <v>6.9455342465753411E-2</v>
      </c>
      <c r="J7075" s="11">
        <v>7.9377534246575246E-2</v>
      </c>
      <c r="K7075" s="11">
        <v>8.9299726027397247E-2</v>
      </c>
      <c r="L7075" s="11">
        <v>9.9000000000000005E-2</v>
      </c>
    </row>
    <row r="7076" spans="1:12" ht="12.75">
      <c r="A7076" s="1">
        <f t="shared" si="178"/>
        <v>39564</v>
      </c>
      <c r="B7076" s="49" t="s">
        <v>4910</v>
      </c>
      <c r="C7076" s="11">
        <v>6.1980821917808245E-3</v>
      </c>
      <c r="D7076" s="11">
        <v>1.2396164383561649E-2</v>
      </c>
      <c r="E7076" s="11">
        <v>1.85942465753424E-2</v>
      </c>
      <c r="F7076" s="11">
        <v>2.4792328767123298E-2</v>
      </c>
      <c r="G7076" s="11">
        <v>3.0990410958904049E-2</v>
      </c>
      <c r="H7076" s="11">
        <v>3.7188493150684954E-2</v>
      </c>
      <c r="I7076" s="11">
        <v>4.3386575342465698E-2</v>
      </c>
      <c r="J7076" s="11">
        <v>4.9584657534246596E-2</v>
      </c>
      <c r="K7076" s="11">
        <v>5.57827397260275E-2</v>
      </c>
      <c r="L7076" s="11">
        <v>6.1499999999999999E-2</v>
      </c>
    </row>
    <row r="7077" spans="1:12" ht="12.75">
      <c r="A7077" s="1">
        <f t="shared" si="178"/>
        <v>39565</v>
      </c>
      <c r="B7077" s="49" t="s">
        <v>4911</v>
      </c>
      <c r="C7077" s="11">
        <v>1.4759559041095889E-2</v>
      </c>
      <c r="D7077" s="11">
        <v>2.951911808219175E-2</v>
      </c>
      <c r="E7077" s="11">
        <v>4.4278677123287702E-2</v>
      </c>
      <c r="F7077" s="11">
        <v>5.9038236164383501E-2</v>
      </c>
      <c r="G7077" s="11">
        <v>7.3797795205479452E-2</v>
      </c>
      <c r="H7077" s="11">
        <v>8.8557354246575404E-2</v>
      </c>
      <c r="I7077" s="11">
        <v>0.1033169132876712</v>
      </c>
      <c r="J7077" s="11">
        <v>0.11807647232876714</v>
      </c>
      <c r="K7077" s="11">
        <v>0.13283603136986297</v>
      </c>
      <c r="L7077" s="11">
        <v>0.14700000000000002</v>
      </c>
    </row>
    <row r="7078" spans="1:12" ht="12.75">
      <c r="A7078" s="1">
        <f t="shared" si="178"/>
        <v>39566</v>
      </c>
      <c r="B7078" s="49" t="s">
        <v>4912</v>
      </c>
      <c r="C7078" s="11">
        <v>2.28464383561644E-2</v>
      </c>
      <c r="D7078" s="11">
        <v>4.56928767123288E-2</v>
      </c>
      <c r="E7078" s="11">
        <v>6.8539315068493201E-2</v>
      </c>
      <c r="F7078" s="11">
        <v>9.1385753424657601E-2</v>
      </c>
      <c r="G7078" s="11">
        <v>0.114232191780822</v>
      </c>
      <c r="H7078" s="11">
        <v>0.1370786301369864</v>
      </c>
      <c r="I7078" s="11">
        <v>0.1599250684931505</v>
      </c>
      <c r="J7078" s="11">
        <v>0.18277150684931551</v>
      </c>
      <c r="K7078" s="11">
        <v>0.20561794520547902</v>
      </c>
      <c r="L7078" s="11">
        <v>0.22799999999999998</v>
      </c>
    </row>
    <row r="7079" spans="1:12" ht="12.75">
      <c r="A7079" s="1">
        <f t="shared" si="178"/>
        <v>39567</v>
      </c>
      <c r="B7079" s="49" t="s">
        <v>4913</v>
      </c>
      <c r="C7079" s="11">
        <v>0.13243808219178088</v>
      </c>
      <c r="D7079" s="11">
        <v>0.26487616438356149</v>
      </c>
      <c r="E7079" s="11">
        <v>0.39731424657534298</v>
      </c>
      <c r="F7079" s="11">
        <v>0.52975232876712297</v>
      </c>
      <c r="G7079" s="11">
        <v>0.66219041095890452</v>
      </c>
      <c r="H7079" s="11">
        <v>0.79462849315068596</v>
      </c>
      <c r="I7079" s="11">
        <v>0.92706657534246606</v>
      </c>
      <c r="J7079" s="11">
        <v>1.0595046575342475</v>
      </c>
      <c r="K7079" s="11">
        <v>1.1919427397260274</v>
      </c>
      <c r="L7079" s="11">
        <v>1.3245</v>
      </c>
    </row>
    <row r="7080" spans="1:12" ht="12.75">
      <c r="A7080" s="1">
        <f t="shared" si="178"/>
        <v>39568</v>
      </c>
      <c r="B7080" s="49" t="s">
        <v>4914</v>
      </c>
      <c r="C7080" s="11">
        <v>1.140246575342466E-2</v>
      </c>
      <c r="D7080" s="11">
        <v>2.2804931506849351E-2</v>
      </c>
      <c r="E7080" s="11">
        <v>3.4207397260273949E-2</v>
      </c>
      <c r="F7080" s="11">
        <v>4.5609863013698702E-2</v>
      </c>
      <c r="G7080" s="11">
        <v>5.7012328767123296E-2</v>
      </c>
      <c r="H7080" s="11">
        <v>6.8414794520547897E-2</v>
      </c>
      <c r="I7080" s="11">
        <v>7.9817260273972651E-2</v>
      </c>
      <c r="J7080" s="11">
        <v>9.1219726027397252E-2</v>
      </c>
      <c r="K7080" s="11">
        <v>0.10262219178082199</v>
      </c>
      <c r="L7080" s="11">
        <v>0.11399999999999999</v>
      </c>
    </row>
    <row r="7081" spans="1:12" ht="25.5">
      <c r="A7081" s="1">
        <f t="shared" si="178"/>
        <v>39569</v>
      </c>
      <c r="B7081" s="49" t="s">
        <v>4446</v>
      </c>
      <c r="C7081" s="11">
        <v>9.1134246575342553E-2</v>
      </c>
      <c r="D7081" s="11">
        <v>0.1822684931506845</v>
      </c>
      <c r="E7081" s="11">
        <v>0.27340273972602747</v>
      </c>
      <c r="F7081" s="11">
        <v>0.36453698630137055</v>
      </c>
      <c r="G7081" s="11">
        <v>0.45567123287671346</v>
      </c>
      <c r="H7081" s="11">
        <v>0.54680547945205493</v>
      </c>
      <c r="I7081" s="11">
        <v>0.63793972602739801</v>
      </c>
      <c r="J7081" s="11">
        <v>0.72907397260274109</v>
      </c>
      <c r="K7081" s="11">
        <v>0.82020821917808262</v>
      </c>
      <c r="L7081" s="11">
        <v>0.91199999999999992</v>
      </c>
    </row>
    <row r="7082" spans="1:12" ht="12.75">
      <c r="A7082" s="1">
        <f t="shared" si="178"/>
        <v>39570</v>
      </c>
      <c r="B7082" s="49" t="s">
        <v>4915</v>
      </c>
      <c r="C7082" s="11">
        <v>7.0101369863013749E-3</v>
      </c>
      <c r="D7082" s="11">
        <v>1.402027397260275E-2</v>
      </c>
      <c r="E7082" s="11">
        <v>2.1030410958904198E-2</v>
      </c>
      <c r="F7082" s="11">
        <v>2.80405479452055E-2</v>
      </c>
      <c r="G7082" s="11">
        <v>3.5050684931506954E-2</v>
      </c>
      <c r="H7082" s="11">
        <v>4.2060821917808251E-2</v>
      </c>
      <c r="I7082" s="11">
        <v>4.9070958904109702E-2</v>
      </c>
      <c r="J7082" s="11">
        <v>5.6081095890410999E-2</v>
      </c>
      <c r="K7082" s="11">
        <v>6.309123287671245E-2</v>
      </c>
      <c r="L7082" s="11">
        <v>7.0500000000000007E-2</v>
      </c>
    </row>
    <row r="7083" spans="1:12" ht="12.75">
      <c r="A7083" s="1">
        <f t="shared" si="178"/>
        <v>39571</v>
      </c>
      <c r="B7083" s="49" t="s">
        <v>4916</v>
      </c>
      <c r="C7083" s="11">
        <v>7.1424657534246601E-3</v>
      </c>
      <c r="D7083" s="11">
        <v>1.428493150684932E-2</v>
      </c>
      <c r="E7083" s="11">
        <v>2.1427397260273949E-2</v>
      </c>
      <c r="F7083" s="11">
        <v>2.8569863013698696E-2</v>
      </c>
      <c r="G7083" s="11">
        <v>3.5712328767123297E-2</v>
      </c>
      <c r="H7083" s="11">
        <v>4.2854794520547898E-2</v>
      </c>
      <c r="I7083" s="11">
        <v>4.9997260273972652E-2</v>
      </c>
      <c r="J7083" s="11">
        <v>5.7139726027397253E-2</v>
      </c>
      <c r="K7083" s="11">
        <v>6.4282191780822007E-2</v>
      </c>
      <c r="L7083" s="11">
        <v>7.2000000000000008E-2</v>
      </c>
    </row>
    <row r="7084" spans="1:12" ht="12.75">
      <c r="A7084" s="1">
        <f t="shared" si="178"/>
        <v>39572</v>
      </c>
      <c r="B7084" s="49" t="s">
        <v>4917</v>
      </c>
      <c r="C7084" s="11">
        <v>9.6221917808219249E-3</v>
      </c>
      <c r="D7084" s="11">
        <v>1.924438356164385E-2</v>
      </c>
      <c r="E7084" s="11">
        <v>2.8866575342465846E-2</v>
      </c>
      <c r="F7084" s="11">
        <v>3.84887671232877E-2</v>
      </c>
      <c r="G7084" s="11">
        <v>4.8110958904109699E-2</v>
      </c>
      <c r="H7084" s="11">
        <v>5.7733150684931553E-2</v>
      </c>
      <c r="I7084" s="11">
        <v>6.7355342465753393E-2</v>
      </c>
      <c r="J7084" s="11">
        <v>7.6977534246575399E-2</v>
      </c>
      <c r="K7084" s="11">
        <v>8.6599726027397406E-2</v>
      </c>
      <c r="L7084" s="11">
        <v>9.6000000000000002E-2</v>
      </c>
    </row>
    <row r="7085" spans="1:12" ht="12.75">
      <c r="A7085" s="1">
        <f t="shared" si="178"/>
        <v>39573</v>
      </c>
      <c r="B7085" s="49" t="s">
        <v>4918</v>
      </c>
      <c r="C7085" s="11">
        <v>4.3970958904109549E-2</v>
      </c>
      <c r="D7085" s="11">
        <v>8.7941917808219097E-2</v>
      </c>
      <c r="E7085" s="11">
        <v>0.13191287671232865</v>
      </c>
      <c r="F7085" s="11">
        <v>0.1758838356164385</v>
      </c>
      <c r="G7085" s="11">
        <v>0.21985479452054851</v>
      </c>
      <c r="H7085" s="11">
        <v>0.26382575342465697</v>
      </c>
      <c r="I7085" s="11">
        <v>0.30779671232876699</v>
      </c>
      <c r="J7085" s="11">
        <v>0.351767671232877</v>
      </c>
      <c r="K7085" s="11">
        <v>0.39573863013698546</v>
      </c>
      <c r="L7085" s="11">
        <v>0.4395</v>
      </c>
    </row>
    <row r="7086" spans="1:12" ht="12.75">
      <c r="A7086" s="1">
        <f t="shared" si="178"/>
        <v>39574</v>
      </c>
      <c r="B7086" s="49" t="s">
        <v>3172</v>
      </c>
      <c r="C7086" s="11">
        <v>0.16824863013698699</v>
      </c>
      <c r="D7086" s="11">
        <v>0.33649726027397397</v>
      </c>
      <c r="E7086" s="11">
        <v>0.50474589041096096</v>
      </c>
      <c r="F7086" s="11">
        <v>0.67299452054794795</v>
      </c>
      <c r="G7086" s="11">
        <v>0.84124315068493494</v>
      </c>
      <c r="H7086" s="11">
        <v>1.0094917808219219</v>
      </c>
      <c r="I7086" s="11">
        <v>1.1777404109589091</v>
      </c>
      <c r="J7086" s="11">
        <v>1.3459890410958959</v>
      </c>
      <c r="K7086" s="11">
        <v>1.51423767123288</v>
      </c>
      <c r="L7086" s="11">
        <v>1.6830000000000003</v>
      </c>
    </row>
    <row r="7087" spans="1:12" ht="12.75">
      <c r="A7087" s="1">
        <f t="shared" si="178"/>
        <v>39575</v>
      </c>
      <c r="B7087" s="49" t="s">
        <v>4919</v>
      </c>
      <c r="C7087" s="11">
        <v>7.9758904109589E-3</v>
      </c>
      <c r="D7087" s="11">
        <v>1.59517808219178E-2</v>
      </c>
      <c r="E7087" s="11">
        <v>2.3927671232876702E-2</v>
      </c>
      <c r="F7087" s="11">
        <v>3.19035616438356E-2</v>
      </c>
      <c r="G7087" s="11">
        <v>3.9879452054794498E-2</v>
      </c>
      <c r="H7087" s="11">
        <v>4.7855342465753403E-2</v>
      </c>
      <c r="I7087" s="11">
        <v>5.5831232876712295E-2</v>
      </c>
      <c r="J7087" s="11">
        <v>6.38071232876712E-2</v>
      </c>
      <c r="K7087" s="11">
        <v>7.1783013698630105E-2</v>
      </c>
      <c r="L7087" s="11">
        <v>7.9500000000000001E-2</v>
      </c>
    </row>
    <row r="7088" spans="1:12" ht="12.75">
      <c r="A7088" s="1">
        <f t="shared" si="178"/>
        <v>39576</v>
      </c>
      <c r="B7088" s="49" t="s">
        <v>4920</v>
      </c>
      <c r="C7088" s="11">
        <v>1.35041095890411E-3</v>
      </c>
      <c r="D7088" s="11">
        <v>2.70082191780822E-3</v>
      </c>
      <c r="E7088" s="11">
        <v>4.0512328767123296E-3</v>
      </c>
      <c r="F7088" s="11">
        <v>5.40164383561644E-3</v>
      </c>
      <c r="G7088" s="11">
        <v>6.7520547945205504E-3</v>
      </c>
      <c r="H7088" s="11">
        <v>8.1024657534246591E-3</v>
      </c>
      <c r="I7088" s="11">
        <v>9.4528767123287696E-3</v>
      </c>
      <c r="J7088" s="11">
        <v>1.080328767123288E-2</v>
      </c>
      <c r="K7088" s="11">
        <v>1.2153698630136989E-2</v>
      </c>
      <c r="L7088" s="11">
        <v>1.3499999999999998E-2</v>
      </c>
    </row>
    <row r="7089" spans="1:12" ht="12.75">
      <c r="A7089" s="1">
        <f t="shared" si="178"/>
        <v>39577</v>
      </c>
      <c r="B7089" s="49" t="s">
        <v>4921</v>
      </c>
      <c r="C7089" s="11">
        <v>1.2887671232876714E-2</v>
      </c>
      <c r="D7089" s="11">
        <v>2.5775342465753401E-2</v>
      </c>
      <c r="E7089" s="11">
        <v>3.8663013698630101E-2</v>
      </c>
      <c r="F7089" s="11">
        <v>5.1550684931506802E-2</v>
      </c>
      <c r="G7089" s="11">
        <v>6.4438356164383648E-2</v>
      </c>
      <c r="H7089" s="11">
        <v>7.7326027397260355E-2</v>
      </c>
      <c r="I7089" s="11">
        <v>9.0213698630137049E-2</v>
      </c>
      <c r="J7089" s="11">
        <v>0.10310136986301374</v>
      </c>
      <c r="K7089" s="11">
        <v>0.11598904109589045</v>
      </c>
      <c r="L7089" s="11">
        <v>0.129</v>
      </c>
    </row>
    <row r="7090" spans="1:12" ht="12.75">
      <c r="A7090" s="1">
        <f t="shared" si="178"/>
        <v>39578</v>
      </c>
      <c r="B7090" s="49" t="s">
        <v>4922</v>
      </c>
      <c r="C7090" s="11">
        <v>1.3181506849315065E-2</v>
      </c>
      <c r="D7090" s="11">
        <v>2.6363013698630096E-2</v>
      </c>
      <c r="E7090" s="11">
        <v>3.9544520547945147E-2</v>
      </c>
      <c r="F7090" s="11">
        <v>5.2726027397260192E-2</v>
      </c>
      <c r="G7090" s="11">
        <v>6.590753424657525E-2</v>
      </c>
      <c r="H7090" s="11">
        <v>7.9089041095890461E-2</v>
      </c>
      <c r="I7090" s="11">
        <v>9.2270547945205492E-2</v>
      </c>
      <c r="J7090" s="11">
        <v>0.10545205479452055</v>
      </c>
      <c r="K7090" s="11">
        <v>0.11863356164383561</v>
      </c>
      <c r="L7090" s="11">
        <v>0.13200000000000001</v>
      </c>
    </row>
    <row r="7091" spans="1:12" ht="12.75">
      <c r="A7091" s="1">
        <f t="shared" si="178"/>
        <v>39579</v>
      </c>
      <c r="B7091" s="49" t="s">
        <v>4923</v>
      </c>
      <c r="C7091" s="11">
        <v>1.1826986301369871E-2</v>
      </c>
      <c r="D7091" s="11">
        <v>2.3653972602739798E-2</v>
      </c>
      <c r="E7091" s="11">
        <v>3.5480958904109551E-2</v>
      </c>
      <c r="F7091" s="11">
        <v>4.7307945205479457E-2</v>
      </c>
      <c r="G7091" s="11">
        <v>5.9134931506849342E-2</v>
      </c>
      <c r="H7091" s="11">
        <v>7.0961917808219255E-2</v>
      </c>
      <c r="I7091" s="11">
        <v>8.2788904109589154E-2</v>
      </c>
      <c r="J7091" s="11">
        <v>9.4615890410959053E-2</v>
      </c>
      <c r="K7091" s="11">
        <v>0.1064428767123288</v>
      </c>
      <c r="L7091" s="11">
        <v>0.11849999999999999</v>
      </c>
    </row>
    <row r="7092" spans="1:12" ht="12.75">
      <c r="A7092" s="1">
        <f t="shared" si="178"/>
        <v>39580</v>
      </c>
      <c r="B7092" s="49" t="s">
        <v>4924</v>
      </c>
      <c r="C7092" s="11">
        <v>3.8728767123287697E-3</v>
      </c>
      <c r="D7092" s="11">
        <v>7.7457534246575394E-3</v>
      </c>
      <c r="E7092" s="11">
        <v>1.1618630136986311E-2</v>
      </c>
      <c r="F7092" s="11">
        <v>1.5491506849315051E-2</v>
      </c>
      <c r="G7092" s="11">
        <v>1.9364383561643848E-2</v>
      </c>
      <c r="H7092" s="11">
        <v>2.3237260273972649E-2</v>
      </c>
      <c r="I7092" s="11">
        <v>2.711013698630145E-2</v>
      </c>
      <c r="J7092" s="11">
        <v>3.0983013698630102E-2</v>
      </c>
      <c r="K7092" s="11">
        <v>3.4855890410958899E-2</v>
      </c>
      <c r="L7092" s="11">
        <v>3.9E-2</v>
      </c>
    </row>
    <row r="7093" spans="1:12" ht="12.75">
      <c r="A7093" s="1">
        <f t="shared" si="178"/>
        <v>39581</v>
      </c>
      <c r="B7093" s="49" t="s">
        <v>4925</v>
      </c>
      <c r="C7093" s="11">
        <v>7.9561643835616494E-3</v>
      </c>
      <c r="D7093" s="11">
        <v>1.5912328767123299E-2</v>
      </c>
      <c r="E7093" s="11">
        <v>2.3868493150684948E-2</v>
      </c>
      <c r="F7093" s="11">
        <v>3.1824657534246598E-2</v>
      </c>
      <c r="G7093" s="11">
        <v>3.9780821917808247E-2</v>
      </c>
      <c r="H7093" s="11">
        <v>4.7736986301369896E-2</v>
      </c>
      <c r="I7093" s="11">
        <v>5.5693150684931553E-2</v>
      </c>
      <c r="J7093" s="11">
        <v>6.3649315068493195E-2</v>
      </c>
      <c r="K7093" s="11">
        <v>7.1605479452054852E-2</v>
      </c>
      <c r="L7093" s="11">
        <v>7.9500000000000001E-2</v>
      </c>
    </row>
    <row r="7094" spans="1:12" ht="12.75">
      <c r="A7094" s="1">
        <f t="shared" si="178"/>
        <v>39582</v>
      </c>
      <c r="B7094" s="49" t="s">
        <v>4926</v>
      </c>
      <c r="C7094" s="11">
        <v>2.2000684931506802E-2</v>
      </c>
      <c r="D7094" s="11">
        <v>4.4001369863013604E-2</v>
      </c>
      <c r="E7094" s="11">
        <v>6.6002054794520398E-2</v>
      </c>
      <c r="F7094" s="11">
        <v>8.8002739726027207E-2</v>
      </c>
      <c r="G7094" s="11">
        <v>0.11000342465753399</v>
      </c>
      <c r="H7094" s="11">
        <v>0.1320041095890408</v>
      </c>
      <c r="I7094" s="11">
        <v>0.15400479452054699</v>
      </c>
      <c r="J7094" s="11">
        <v>0.176005479452055</v>
      </c>
      <c r="K7094" s="11">
        <v>0.1980061643835615</v>
      </c>
      <c r="L7094" s="11">
        <v>0.22049999999999997</v>
      </c>
    </row>
    <row r="7095" spans="1:12" ht="12.75">
      <c r="A7095" s="1">
        <f t="shared" si="178"/>
        <v>39583</v>
      </c>
      <c r="B7095" s="49" t="s">
        <v>4927</v>
      </c>
      <c r="C7095" s="11">
        <v>1.6384520547945151E-2</v>
      </c>
      <c r="D7095" s="11">
        <v>3.2769041095890301E-2</v>
      </c>
      <c r="E7095" s="11">
        <v>4.9153561643835456E-2</v>
      </c>
      <c r="F7095" s="11">
        <v>6.5538082191780603E-2</v>
      </c>
      <c r="G7095" s="11">
        <v>8.192260273972575E-2</v>
      </c>
      <c r="H7095" s="11">
        <v>9.8307123287670911E-2</v>
      </c>
      <c r="I7095" s="11">
        <v>0.11469164383561604</v>
      </c>
      <c r="J7095" s="11">
        <v>0.13107616438356121</v>
      </c>
      <c r="K7095" s="11">
        <v>0.14746068493150635</v>
      </c>
      <c r="L7095" s="11">
        <v>0.16350000000000001</v>
      </c>
    </row>
    <row r="7096" spans="1:12" ht="12.75">
      <c r="A7096" s="1">
        <f t="shared" si="178"/>
        <v>39584</v>
      </c>
      <c r="B7096" s="49" t="s">
        <v>4928</v>
      </c>
      <c r="C7096" s="11">
        <v>8.8232876712328809E-3</v>
      </c>
      <c r="D7096" s="11">
        <v>1.7646575342465699E-2</v>
      </c>
      <c r="E7096" s="11">
        <v>2.6469863013698698E-2</v>
      </c>
      <c r="F7096" s="11">
        <v>3.5293150684931551E-2</v>
      </c>
      <c r="G7096" s="11">
        <v>4.4116438356164397E-2</v>
      </c>
      <c r="H7096" s="11">
        <v>5.2939726027397258E-2</v>
      </c>
      <c r="I7096" s="11">
        <v>6.1763013698630097E-2</v>
      </c>
      <c r="J7096" s="11">
        <v>7.0586301369863103E-2</v>
      </c>
      <c r="K7096" s="11">
        <v>7.9409589041095949E-2</v>
      </c>
      <c r="L7096" s="11">
        <v>8.8499999999999995E-2</v>
      </c>
    </row>
    <row r="7097" spans="1:12" ht="12.75">
      <c r="A7097" s="1">
        <f t="shared" si="178"/>
        <v>39585</v>
      </c>
      <c r="B7097" s="49" t="s">
        <v>4929</v>
      </c>
      <c r="C7097" s="11">
        <v>6.3986301369862953E-3</v>
      </c>
      <c r="D7097" s="11">
        <v>1.2797260273972591E-2</v>
      </c>
      <c r="E7097" s="11">
        <v>1.9195890410958899E-2</v>
      </c>
      <c r="F7097" s="11">
        <v>2.559452054794515E-2</v>
      </c>
      <c r="G7097" s="11">
        <v>3.1993150684931554E-2</v>
      </c>
      <c r="H7097" s="11">
        <v>3.8391780821917798E-2</v>
      </c>
      <c r="I7097" s="11">
        <v>4.4790410958904049E-2</v>
      </c>
      <c r="J7097" s="11">
        <v>5.11890410958903E-2</v>
      </c>
      <c r="K7097" s="11">
        <v>5.7587671232876697E-2</v>
      </c>
      <c r="L7097" s="11">
        <v>6.4500000000000002E-2</v>
      </c>
    </row>
    <row r="7098" spans="1:12" ht="12.75">
      <c r="A7098" s="1">
        <f t="shared" si="178"/>
        <v>39586</v>
      </c>
      <c r="B7098" s="49" t="s">
        <v>4930</v>
      </c>
      <c r="C7098" s="11">
        <v>1.1711917808219174E-2</v>
      </c>
      <c r="D7098" s="11">
        <v>2.3423835616438349E-2</v>
      </c>
      <c r="E7098" s="11">
        <v>3.5135753424657599E-2</v>
      </c>
      <c r="F7098" s="11">
        <v>4.6847671232876698E-2</v>
      </c>
      <c r="G7098" s="11">
        <v>5.8559589041095955E-2</v>
      </c>
      <c r="H7098" s="11">
        <v>7.0271506849315046E-2</v>
      </c>
      <c r="I7098" s="11">
        <v>8.1983424657534304E-2</v>
      </c>
      <c r="J7098" s="11">
        <v>9.3695342465753395E-2</v>
      </c>
      <c r="K7098" s="11">
        <v>0.10540726027397265</v>
      </c>
      <c r="L7098" s="11">
        <v>0.11699999999999999</v>
      </c>
    </row>
    <row r="7099" spans="1:12" ht="12.75">
      <c r="A7099" s="1">
        <f t="shared" si="178"/>
        <v>39587</v>
      </c>
      <c r="B7099" s="49" t="s">
        <v>4931</v>
      </c>
      <c r="C7099" s="11">
        <v>3.3715068493150646E-2</v>
      </c>
      <c r="D7099" s="11">
        <v>6.7430136986301292E-2</v>
      </c>
      <c r="E7099" s="11">
        <v>0.10114520547945197</v>
      </c>
      <c r="F7099" s="11">
        <v>0.13486027397260258</v>
      </c>
      <c r="G7099" s="11">
        <v>0.16857534246575401</v>
      </c>
      <c r="H7099" s="11">
        <v>0.20229041095890449</v>
      </c>
      <c r="I7099" s="11">
        <v>0.23600547945205499</v>
      </c>
      <c r="J7099" s="11">
        <v>0.2697205479452055</v>
      </c>
      <c r="K7099" s="11">
        <v>0.30343561643835598</v>
      </c>
      <c r="L7099" s="11">
        <v>0.33750000000000002</v>
      </c>
    </row>
    <row r="7100" spans="1:12" ht="38.25">
      <c r="A7100" s="1">
        <f t="shared" si="178"/>
        <v>39588</v>
      </c>
      <c r="B7100" s="49" t="s">
        <v>4932</v>
      </c>
      <c r="C7100" s="11">
        <v>6.8009589041095955E-3</v>
      </c>
      <c r="D7100" s="11">
        <v>1.3601917808219191E-2</v>
      </c>
      <c r="E7100" s="11">
        <v>2.04028767123288E-2</v>
      </c>
      <c r="F7100" s="11">
        <v>2.7203835616438351E-2</v>
      </c>
      <c r="G7100" s="11">
        <v>3.4004794520548054E-2</v>
      </c>
      <c r="H7100" s="11">
        <v>4.0805753424657601E-2</v>
      </c>
      <c r="I7100" s="11">
        <v>4.7606712328767148E-2</v>
      </c>
      <c r="J7100" s="11">
        <v>5.4407671232876702E-2</v>
      </c>
      <c r="K7100" s="11">
        <v>6.1208630136986401E-2</v>
      </c>
      <c r="L7100" s="11">
        <v>6.7500000000000004E-2</v>
      </c>
    </row>
    <row r="7101" spans="1:12" ht="25.5">
      <c r="A7101" s="1">
        <f t="shared" si="178"/>
        <v>39589</v>
      </c>
      <c r="B7101" s="49" t="s">
        <v>4933</v>
      </c>
      <c r="C7101" s="11">
        <v>7.9380821917808247E-3</v>
      </c>
      <c r="D7101" s="11">
        <v>1.5876164383561649E-2</v>
      </c>
      <c r="E7101" s="11">
        <v>2.3814246575342552E-2</v>
      </c>
      <c r="F7101" s="11">
        <v>3.1752328767123299E-2</v>
      </c>
      <c r="G7101" s="11">
        <v>3.9690410958904201E-2</v>
      </c>
      <c r="H7101" s="11">
        <v>4.7628493150684945E-2</v>
      </c>
      <c r="I7101" s="11">
        <v>5.5566575342465847E-2</v>
      </c>
      <c r="J7101" s="11">
        <v>6.3504657534246597E-2</v>
      </c>
      <c r="K7101" s="11">
        <v>7.1442739726027493E-2</v>
      </c>
      <c r="L7101" s="11">
        <v>7.9500000000000001E-2</v>
      </c>
    </row>
    <row r="7102" spans="1:12" ht="25.5">
      <c r="A7102" s="1">
        <f t="shared" si="178"/>
        <v>39590</v>
      </c>
      <c r="B7102" s="49" t="s">
        <v>4934</v>
      </c>
      <c r="C7102" s="11">
        <v>9.3805479452054846E-3</v>
      </c>
      <c r="D7102" s="11">
        <v>1.8761095890411E-2</v>
      </c>
      <c r="E7102" s="11">
        <v>2.8141643835616501E-2</v>
      </c>
      <c r="F7102" s="11">
        <v>3.7522191780822001E-2</v>
      </c>
      <c r="G7102" s="11">
        <v>4.6902739726027355E-2</v>
      </c>
      <c r="H7102" s="11">
        <v>5.6283287671232848E-2</v>
      </c>
      <c r="I7102" s="11">
        <v>6.5663835616438349E-2</v>
      </c>
      <c r="J7102" s="11">
        <v>7.5044383561643849E-2</v>
      </c>
      <c r="K7102" s="11">
        <v>8.4424931506849349E-2</v>
      </c>
      <c r="L7102" s="11">
        <v>9.4500000000000001E-2</v>
      </c>
    </row>
    <row r="7103" spans="1:12" ht="12.75">
      <c r="A7103" s="1">
        <f t="shared" si="178"/>
        <v>39591</v>
      </c>
      <c r="B7103" s="49" t="s">
        <v>4935</v>
      </c>
      <c r="C7103" s="11">
        <v>5.3926027397260351E-2</v>
      </c>
      <c r="D7103" s="11">
        <v>0.1078520547945207</v>
      </c>
      <c r="E7103" s="11">
        <v>0.1617780821917815</v>
      </c>
      <c r="F7103" s="11">
        <v>0.21570410958904201</v>
      </c>
      <c r="G7103" s="11">
        <v>0.2696301369863025</v>
      </c>
      <c r="H7103" s="11">
        <v>0.3235561643835615</v>
      </c>
      <c r="I7103" s="11">
        <v>0.37748219178082199</v>
      </c>
      <c r="J7103" s="11">
        <v>0.43140821917808247</v>
      </c>
      <c r="K7103" s="11">
        <v>0.48533424657534296</v>
      </c>
      <c r="L7103" s="11">
        <v>0.54</v>
      </c>
    </row>
    <row r="7104" spans="1:12" ht="25.5">
      <c r="A7104" s="1">
        <f t="shared" ref="A7104:A7111" si="179">A7103+1</f>
        <v>39592</v>
      </c>
      <c r="B7104" s="49" t="s">
        <v>4936</v>
      </c>
      <c r="C7104" s="11">
        <v>9.5790410958904049E-3</v>
      </c>
      <c r="D7104" s="11">
        <v>1.9158082191780751E-2</v>
      </c>
      <c r="E7104" s="11">
        <v>2.8737123287671199E-2</v>
      </c>
      <c r="F7104" s="11">
        <v>3.8316164383561647E-2</v>
      </c>
      <c r="G7104" s="11">
        <v>4.7895205479452099E-2</v>
      </c>
      <c r="H7104" s="11">
        <v>5.7474246575342398E-2</v>
      </c>
      <c r="I7104" s="11">
        <v>6.705328767123285E-2</v>
      </c>
      <c r="J7104" s="11">
        <v>7.6632328767123295E-2</v>
      </c>
      <c r="K7104" s="11">
        <v>8.6211369863013601E-2</v>
      </c>
      <c r="L7104" s="11">
        <v>9.6000000000000002E-2</v>
      </c>
    </row>
    <row r="7105" spans="1:12" ht="12.75">
      <c r="A7105" s="1">
        <f t="shared" si="179"/>
        <v>39593</v>
      </c>
      <c r="B7105" s="49" t="s">
        <v>4879</v>
      </c>
      <c r="C7105" s="11">
        <v>8.3428767123287714E-3</v>
      </c>
      <c r="D7105" s="11">
        <v>1.6685753424657602E-2</v>
      </c>
      <c r="E7105" s="11">
        <v>2.5028630136986252E-2</v>
      </c>
      <c r="F7105" s="11">
        <v>3.3371506849315051E-2</v>
      </c>
      <c r="G7105" s="11">
        <v>4.171438356164385E-2</v>
      </c>
      <c r="H7105" s="11">
        <v>5.0057260273972649E-2</v>
      </c>
      <c r="I7105" s="11">
        <v>5.8400136986301449E-2</v>
      </c>
      <c r="J7105" s="11">
        <v>6.6743013698630102E-2</v>
      </c>
      <c r="K7105" s="11">
        <v>7.5085890410958894E-2</v>
      </c>
      <c r="L7105" s="11">
        <v>8.4000000000000005E-2</v>
      </c>
    </row>
    <row r="7106" spans="1:12" ht="12.75">
      <c r="A7106" s="1">
        <f t="shared" si="179"/>
        <v>39594</v>
      </c>
      <c r="B7106" s="49" t="s">
        <v>4880</v>
      </c>
      <c r="C7106" s="11">
        <v>6.0069863013698706E-3</v>
      </c>
      <c r="D7106" s="11">
        <v>1.2013972602739741E-2</v>
      </c>
      <c r="E7106" s="11">
        <v>1.8020958904109548E-2</v>
      </c>
      <c r="F7106" s="11">
        <v>2.4027945205479448E-2</v>
      </c>
      <c r="G7106" s="11">
        <v>3.0034931506849348E-2</v>
      </c>
      <c r="H7106" s="11">
        <v>3.6041917808219248E-2</v>
      </c>
      <c r="I7106" s="11">
        <v>4.2048904109589148E-2</v>
      </c>
      <c r="J7106" s="11">
        <v>4.8055890410958896E-2</v>
      </c>
      <c r="K7106" s="11">
        <v>5.4062876712328803E-2</v>
      </c>
      <c r="L7106" s="11">
        <v>0.06</v>
      </c>
    </row>
    <row r="7107" spans="1:12" ht="12.75">
      <c r="A7107" s="1">
        <f t="shared" si="179"/>
        <v>39595</v>
      </c>
      <c r="B7107" s="49" t="s">
        <v>4881</v>
      </c>
      <c r="C7107" s="11">
        <v>1.389739726027398E-2</v>
      </c>
      <c r="D7107" s="11">
        <v>2.7794794520547898E-2</v>
      </c>
      <c r="E7107" s="11">
        <v>4.1692191780822001E-2</v>
      </c>
      <c r="F7107" s="11">
        <v>5.5589589041095955E-2</v>
      </c>
      <c r="G7107" s="11">
        <v>6.9486986301369902E-2</v>
      </c>
      <c r="H7107" s="11">
        <v>8.3384383561643849E-2</v>
      </c>
      <c r="I7107" s="11">
        <v>9.7281780821917796E-2</v>
      </c>
      <c r="J7107" s="11">
        <v>0.11117917808219191</v>
      </c>
      <c r="K7107" s="11">
        <v>0.12507657534246586</v>
      </c>
      <c r="L7107" s="11">
        <v>0.13950000000000001</v>
      </c>
    </row>
    <row r="7108" spans="1:12" ht="25.5">
      <c r="A7108" s="1">
        <f t="shared" si="179"/>
        <v>39596</v>
      </c>
      <c r="B7108" s="49" t="s">
        <v>4882</v>
      </c>
      <c r="C7108" s="11">
        <v>0.12643500000000002</v>
      </c>
      <c r="D7108" s="11">
        <v>0.25287000000000004</v>
      </c>
      <c r="E7108" s="11">
        <v>0.379305</v>
      </c>
      <c r="F7108" s="11">
        <v>0.50574000000000008</v>
      </c>
      <c r="G7108" s="11">
        <v>0.63217499999999993</v>
      </c>
      <c r="H7108" s="11">
        <v>0.75861000000000001</v>
      </c>
      <c r="I7108" s="11">
        <v>0.88504500000000008</v>
      </c>
      <c r="J7108" s="11">
        <v>1.0114800000000002</v>
      </c>
      <c r="K7108" s="11">
        <v>1.137915</v>
      </c>
      <c r="L7108" s="11">
        <v>12.6435</v>
      </c>
    </row>
    <row r="7109" spans="1:12" ht="12.75">
      <c r="A7109" s="1">
        <f t="shared" si="179"/>
        <v>39597</v>
      </c>
      <c r="B7109" s="49" t="s">
        <v>4883</v>
      </c>
      <c r="C7109" s="11">
        <v>5.9178082191780898E-3</v>
      </c>
      <c r="D7109" s="11">
        <v>1.183561643835618E-2</v>
      </c>
      <c r="E7109" s="11">
        <v>1.7753424657534302E-2</v>
      </c>
      <c r="F7109" s="11">
        <v>2.36712328767123E-2</v>
      </c>
      <c r="G7109" s="11">
        <v>2.9589041095890452E-2</v>
      </c>
      <c r="H7109" s="11">
        <v>3.5506849315068603E-2</v>
      </c>
      <c r="I7109" s="11">
        <v>4.1424657534246602E-2</v>
      </c>
      <c r="J7109" s="11">
        <v>4.7342465753424753E-2</v>
      </c>
      <c r="K7109" s="11">
        <v>5.3260273972602745E-2</v>
      </c>
      <c r="L7109" s="11">
        <v>5.8499999999999996E-2</v>
      </c>
    </row>
    <row r="7110" spans="1:12" ht="25.5">
      <c r="A7110" s="1">
        <f t="shared" si="179"/>
        <v>39598</v>
      </c>
      <c r="B7110" s="49" t="s">
        <v>4884</v>
      </c>
      <c r="C7110" s="11">
        <v>4.6429315068493203E-2</v>
      </c>
      <c r="D7110" s="11">
        <v>9.2858630136986406E-2</v>
      </c>
      <c r="E7110" s="11">
        <v>0.1392879452054796</v>
      </c>
      <c r="F7110" s="11">
        <v>0.18571726027397251</v>
      </c>
      <c r="G7110" s="11">
        <v>0.23214657534246597</v>
      </c>
      <c r="H7110" s="11">
        <v>0.27857589041095954</v>
      </c>
      <c r="I7110" s="11">
        <v>0.325005205479453</v>
      </c>
      <c r="J7110" s="11">
        <v>0.37143452054794501</v>
      </c>
      <c r="K7110" s="11">
        <v>0.41786383561643847</v>
      </c>
      <c r="L7110" s="11">
        <v>0.46499999999999997</v>
      </c>
    </row>
    <row r="7111" spans="1:12" ht="12.75">
      <c r="A7111" s="1">
        <f t="shared" si="179"/>
        <v>39599</v>
      </c>
      <c r="B7111" s="49" t="s">
        <v>4885</v>
      </c>
      <c r="C7111" s="11">
        <v>1.3485616438356164E-2</v>
      </c>
      <c r="D7111" s="11">
        <v>2.6971232876712298E-2</v>
      </c>
      <c r="E7111" s="11">
        <v>4.0456849315068454E-2</v>
      </c>
      <c r="F7111" s="11">
        <v>5.3942465753424595E-2</v>
      </c>
      <c r="G7111" s="11">
        <v>6.7428082191780897E-2</v>
      </c>
      <c r="H7111" s="11">
        <v>8.0913698630137046E-2</v>
      </c>
      <c r="I7111" s="11">
        <v>9.4399315068493209E-2</v>
      </c>
      <c r="J7111" s="11">
        <v>0.10788493150684936</v>
      </c>
      <c r="K7111" s="11">
        <v>0.12137054794520551</v>
      </c>
      <c r="L7111" s="11">
        <v>0.13500000000000001</v>
      </c>
    </row>
    <row r="7112" spans="1:12" ht="12.75">
      <c r="A7112" s="1">
        <f>A7111+1</f>
        <v>39600</v>
      </c>
      <c r="B7112" s="49" t="s">
        <v>4886</v>
      </c>
      <c r="C7112" s="11">
        <v>7.687808219178075E-3</v>
      </c>
      <c r="D7112" s="11">
        <v>1.537561643835615E-2</v>
      </c>
      <c r="E7112" s="11">
        <v>2.30634246575343E-2</v>
      </c>
      <c r="F7112" s="11">
        <v>3.07512328767123E-2</v>
      </c>
      <c r="G7112" s="11">
        <v>3.8439041095890303E-2</v>
      </c>
      <c r="H7112" s="11">
        <v>4.6126849315068448E-2</v>
      </c>
      <c r="I7112" s="11">
        <v>5.38146575342466E-2</v>
      </c>
      <c r="J7112" s="11">
        <v>6.15024657534246E-2</v>
      </c>
      <c r="K7112" s="11">
        <v>6.9190273972602745E-2</v>
      </c>
      <c r="L7112" s="11">
        <v>7.6499999999999999E-2</v>
      </c>
    </row>
    <row r="7113" spans="1:12" ht="12.75">
      <c r="A7113" s="1">
        <f t="shared" ref="A7113:A7176" si="180">A7112+1</f>
        <v>39601</v>
      </c>
      <c r="B7113" s="49" t="s">
        <v>4887</v>
      </c>
      <c r="C7113" s="11">
        <v>5.4184931506849349E-3</v>
      </c>
      <c r="D7113" s="11">
        <v>1.083698630136987E-2</v>
      </c>
      <c r="E7113" s="11">
        <v>1.6255479452054848E-2</v>
      </c>
      <c r="F7113" s="11">
        <v>2.1673972602739799E-2</v>
      </c>
      <c r="G7113" s="11">
        <v>2.7092465753424749E-2</v>
      </c>
      <c r="H7113" s="11">
        <v>3.2510958904109551E-2</v>
      </c>
      <c r="I7113" s="11">
        <v>3.7929452054794498E-2</v>
      </c>
      <c r="J7113" s="11">
        <v>4.3347945205479452E-2</v>
      </c>
      <c r="K7113" s="11">
        <v>4.8766438356164399E-2</v>
      </c>
      <c r="L7113" s="11">
        <v>5.3999999999999992E-2</v>
      </c>
    </row>
    <row r="7114" spans="1:12" ht="12.75">
      <c r="A7114" s="1">
        <f t="shared" si="180"/>
        <v>39602</v>
      </c>
      <c r="B7114" s="49" t="s">
        <v>4888</v>
      </c>
      <c r="C7114" s="11">
        <v>3.6583561643835603E-3</v>
      </c>
      <c r="D7114" s="11">
        <v>7.3167123287671207E-3</v>
      </c>
      <c r="E7114" s="11">
        <v>1.0975068493150679E-2</v>
      </c>
      <c r="F7114" s="11">
        <v>1.4633424657534241E-2</v>
      </c>
      <c r="G7114" s="11">
        <v>1.8291780821917798E-2</v>
      </c>
      <c r="H7114" s="11">
        <v>2.19501369863013E-2</v>
      </c>
      <c r="I7114" s="11">
        <v>2.560849315068495E-2</v>
      </c>
      <c r="J7114" s="11">
        <v>2.9266849315068448E-2</v>
      </c>
      <c r="K7114" s="11">
        <v>3.2925205479452102E-2</v>
      </c>
      <c r="L7114" s="11">
        <v>3.6000000000000004E-2</v>
      </c>
    </row>
    <row r="7115" spans="1:12" ht="12.75">
      <c r="A7115" s="1">
        <f t="shared" si="180"/>
        <v>39603</v>
      </c>
      <c r="B7115" s="49" t="s">
        <v>4889</v>
      </c>
      <c r="C7115" s="11">
        <v>3.5969178082191751E-2</v>
      </c>
      <c r="D7115" s="11">
        <v>7.1938356164383502E-2</v>
      </c>
      <c r="E7115" s="11">
        <v>0.10790753424657526</v>
      </c>
      <c r="F7115" s="11">
        <v>0.143876712328767</v>
      </c>
      <c r="G7115" s="11">
        <v>0.1798458904109595</v>
      </c>
      <c r="H7115" s="11">
        <v>0.21581506849315052</v>
      </c>
      <c r="I7115" s="11">
        <v>0.25178424657534298</v>
      </c>
      <c r="J7115" s="11">
        <v>0.28775342465753401</v>
      </c>
      <c r="K7115" s="11">
        <v>0.32372260273972647</v>
      </c>
      <c r="L7115" s="11">
        <v>0.36</v>
      </c>
    </row>
    <row r="7116" spans="1:12" ht="12.75">
      <c r="A7116" s="1">
        <f t="shared" si="180"/>
        <v>39604</v>
      </c>
      <c r="B7116" s="49" t="s">
        <v>4890</v>
      </c>
      <c r="C7116" s="11">
        <v>3.2030547945205497E-2</v>
      </c>
      <c r="D7116" s="11">
        <v>6.4061095890410993E-2</v>
      </c>
      <c r="E7116" s="11">
        <v>9.6091643835616497E-2</v>
      </c>
      <c r="F7116" s="11">
        <v>0.12812219178082199</v>
      </c>
      <c r="G7116" s="11">
        <v>0.1601527397260275</v>
      </c>
      <c r="H7116" s="11">
        <v>0.19218328767123299</v>
      </c>
      <c r="I7116" s="11">
        <v>0.22421383561643848</v>
      </c>
      <c r="J7116" s="11">
        <v>0.25624438356164397</v>
      </c>
      <c r="K7116" s="11">
        <v>0.28827493150684946</v>
      </c>
      <c r="L7116" s="11">
        <v>0.32100000000000001</v>
      </c>
    </row>
    <row r="7117" spans="1:12" ht="12.75">
      <c r="A7117" s="1">
        <f t="shared" si="180"/>
        <v>39605</v>
      </c>
      <c r="B7117" s="49" t="s">
        <v>4891</v>
      </c>
      <c r="C7117" s="11">
        <v>9.0263013698630087E-3</v>
      </c>
      <c r="D7117" s="11">
        <v>1.8052602739726052E-2</v>
      </c>
      <c r="E7117" s="11">
        <v>2.7078904109588998E-2</v>
      </c>
      <c r="F7117" s="11">
        <v>3.6105205479452104E-2</v>
      </c>
      <c r="G7117" s="11">
        <v>4.5131506849315051E-2</v>
      </c>
      <c r="H7117" s="11">
        <v>5.4157808219177997E-2</v>
      </c>
      <c r="I7117" s="11">
        <v>6.3184109589041096E-2</v>
      </c>
      <c r="J7117" s="11">
        <v>7.2210410958904042E-2</v>
      </c>
      <c r="K7117" s="11">
        <v>8.1236712328767155E-2</v>
      </c>
      <c r="L7117" s="11">
        <v>0.09</v>
      </c>
    </row>
    <row r="7118" spans="1:12" ht="12.75">
      <c r="A7118" s="1">
        <f t="shared" si="180"/>
        <v>39606</v>
      </c>
      <c r="B7118" s="49" t="s">
        <v>4892</v>
      </c>
      <c r="C7118" s="11">
        <v>1.4169041095890407E-2</v>
      </c>
      <c r="D7118" s="11">
        <v>2.8338082191780752E-2</v>
      </c>
      <c r="E7118" s="11">
        <v>4.25071232876712E-2</v>
      </c>
      <c r="F7118" s="11">
        <v>5.6676164383561642E-2</v>
      </c>
      <c r="G7118" s="11">
        <v>7.0845205479452097E-2</v>
      </c>
      <c r="H7118" s="11">
        <v>8.50142465753424E-2</v>
      </c>
      <c r="I7118" s="11">
        <v>9.9183287671232856E-2</v>
      </c>
      <c r="J7118" s="11">
        <v>0.11335232876712328</v>
      </c>
      <c r="K7118" s="11">
        <v>0.1275213698630136</v>
      </c>
      <c r="L7118" s="11">
        <v>0.14100000000000001</v>
      </c>
    </row>
    <row r="7119" spans="1:12" ht="12.75">
      <c r="A7119" s="1">
        <f t="shared" si="180"/>
        <v>39607</v>
      </c>
      <c r="B7119" s="49" t="s">
        <v>4893</v>
      </c>
      <c r="C7119" s="11">
        <v>3.7615068493150649E-3</v>
      </c>
      <c r="D7119" s="11">
        <v>7.5230136986301297E-3</v>
      </c>
      <c r="E7119" s="11">
        <v>1.1284520547945195E-2</v>
      </c>
      <c r="F7119" s="11">
        <v>1.50460273972602E-2</v>
      </c>
      <c r="G7119" s="11">
        <v>1.88075342465754E-2</v>
      </c>
      <c r="H7119" s="11">
        <v>2.256904109589045E-2</v>
      </c>
      <c r="I7119" s="11">
        <v>2.63305479452055E-2</v>
      </c>
      <c r="J7119" s="11">
        <v>3.0092054794520554E-2</v>
      </c>
      <c r="K7119" s="11">
        <v>3.38535616438356E-2</v>
      </c>
      <c r="L7119" s="11">
        <v>3.7500000000000006E-2</v>
      </c>
    </row>
    <row r="7120" spans="1:12" ht="12.75">
      <c r="A7120" s="1">
        <f t="shared" si="180"/>
        <v>39608</v>
      </c>
      <c r="B7120" s="49" t="s">
        <v>4894</v>
      </c>
      <c r="C7120" s="11">
        <v>1.5298767123287701E-2</v>
      </c>
      <c r="D7120" s="11">
        <v>3.0597534246575402E-2</v>
      </c>
      <c r="E7120" s="11">
        <v>4.5896301369863099E-2</v>
      </c>
      <c r="F7120" s="11">
        <v>6.1195068493150803E-2</v>
      </c>
      <c r="G7120" s="11">
        <v>7.6493835616438494E-2</v>
      </c>
      <c r="H7120" s="11">
        <v>9.1792602739726198E-2</v>
      </c>
      <c r="I7120" s="11">
        <v>0.1070913698630139</v>
      </c>
      <c r="J7120" s="11">
        <v>0.12239013698630161</v>
      </c>
      <c r="K7120" s="11">
        <v>0.13768890410958928</v>
      </c>
      <c r="L7120" s="11">
        <v>0.153</v>
      </c>
    </row>
    <row r="7121" spans="1:12" ht="12.75">
      <c r="A7121" s="1">
        <f t="shared" si="180"/>
        <v>39609</v>
      </c>
      <c r="B7121" s="49" t="s">
        <v>4895</v>
      </c>
      <c r="C7121" s="11">
        <v>5.7830136986301451E-3</v>
      </c>
      <c r="D7121" s="11">
        <v>1.156602739726029E-2</v>
      </c>
      <c r="E7121" s="11">
        <v>1.7349041095890451E-2</v>
      </c>
      <c r="F7121" s="11">
        <v>2.3132054794520549E-2</v>
      </c>
      <c r="G7121" s="11">
        <v>2.89150684931508E-2</v>
      </c>
      <c r="H7121" s="11">
        <v>3.4698082191780902E-2</v>
      </c>
      <c r="I7121" s="11">
        <v>4.0481095890411004E-2</v>
      </c>
      <c r="J7121" s="11">
        <v>4.6264109589041098E-2</v>
      </c>
      <c r="K7121" s="11">
        <v>5.2047123287671353E-2</v>
      </c>
      <c r="L7121" s="11">
        <v>5.8499999999999996E-2</v>
      </c>
    </row>
    <row r="7122" spans="1:12" ht="12.75">
      <c r="A7122" s="1">
        <f t="shared" si="180"/>
        <v>39610</v>
      </c>
      <c r="B7122" s="49" t="s">
        <v>4896</v>
      </c>
      <c r="C7122" s="11">
        <v>0.36987780821917804</v>
      </c>
      <c r="D7122" s="11">
        <v>0.73975561643835608</v>
      </c>
      <c r="E7122" s="11">
        <v>1.1096334246575339</v>
      </c>
      <c r="F7122" s="11">
        <v>1.4795112328767122</v>
      </c>
      <c r="G7122" s="11">
        <v>1.84938904109589</v>
      </c>
      <c r="H7122" s="11">
        <v>2.2192668493150647</v>
      </c>
      <c r="I7122" s="11">
        <v>2.5891446575342396</v>
      </c>
      <c r="J7122" s="11">
        <v>2.9590224657534301</v>
      </c>
      <c r="K7122" s="11">
        <v>3.328900273972605</v>
      </c>
      <c r="L7122" s="11">
        <v>3.6990000000000003</v>
      </c>
    </row>
    <row r="7123" spans="1:12" ht="12.75">
      <c r="A7123" s="1">
        <f t="shared" si="180"/>
        <v>39611</v>
      </c>
      <c r="B7123" s="49" t="s">
        <v>4897</v>
      </c>
      <c r="C7123" s="11">
        <v>1.9314657534246601E-2</v>
      </c>
      <c r="D7123" s="11">
        <v>3.8629315068493202E-2</v>
      </c>
      <c r="E7123" s="11">
        <v>5.7943972602739799E-2</v>
      </c>
      <c r="F7123" s="11">
        <v>7.7258630136986403E-2</v>
      </c>
      <c r="G7123" s="11">
        <v>9.6573287671232994E-2</v>
      </c>
      <c r="H7123" s="11">
        <v>0.1158879452054796</v>
      </c>
      <c r="I7123" s="11">
        <v>0.1352026027397262</v>
      </c>
      <c r="J7123" s="11">
        <v>0.1545172602739725</v>
      </c>
      <c r="K7123" s="11">
        <v>0.17383191780821999</v>
      </c>
      <c r="L7123" s="11">
        <v>0.19350000000000001</v>
      </c>
    </row>
    <row r="7124" spans="1:12" ht="12.75">
      <c r="A7124" s="1">
        <f t="shared" si="180"/>
        <v>39612</v>
      </c>
      <c r="B7124" s="49" t="s">
        <v>4898</v>
      </c>
      <c r="C7124" s="11">
        <v>2.8142465753424599E-2</v>
      </c>
      <c r="D7124" s="11">
        <v>5.6284931506849198E-2</v>
      </c>
      <c r="E7124" s="11">
        <v>8.442739726027379E-2</v>
      </c>
      <c r="F7124" s="11">
        <v>0.1125698630136984</v>
      </c>
      <c r="G7124" s="11">
        <v>0.140712328767123</v>
      </c>
      <c r="H7124" s="11">
        <v>0.168854794520547</v>
      </c>
      <c r="I7124" s="11">
        <v>0.19699726027397249</v>
      </c>
      <c r="J7124" s="11">
        <v>0.22513972602739651</v>
      </c>
      <c r="K7124" s="11">
        <v>0.25328219178082201</v>
      </c>
      <c r="L7124" s="11">
        <v>0.28200000000000003</v>
      </c>
    </row>
    <row r="7125" spans="1:12" ht="12.75">
      <c r="A7125" s="1">
        <f t="shared" si="180"/>
        <v>39613</v>
      </c>
      <c r="B7125" s="49" t="s">
        <v>4899</v>
      </c>
      <c r="C7125" s="11">
        <v>1.4297260273972604E-2</v>
      </c>
      <c r="D7125" s="11">
        <v>2.8594520547945146E-2</v>
      </c>
      <c r="E7125" s="11">
        <v>4.2891780821917802E-2</v>
      </c>
      <c r="F7125" s="11">
        <v>5.7189041095890451E-2</v>
      </c>
      <c r="G7125" s="11">
        <v>7.1486301369863101E-2</v>
      </c>
      <c r="H7125" s="11">
        <v>8.5783561643835604E-2</v>
      </c>
      <c r="I7125" s="11">
        <v>0.10008082191780826</v>
      </c>
      <c r="J7125" s="11">
        <v>0.1143780821917809</v>
      </c>
      <c r="K7125" s="11">
        <v>0.12867534246575341</v>
      </c>
      <c r="L7125" s="11">
        <v>0.14250000000000002</v>
      </c>
    </row>
    <row r="7126" spans="1:12" ht="12.75">
      <c r="A7126" s="1">
        <f t="shared" si="180"/>
        <v>39614</v>
      </c>
      <c r="B7126" s="49" t="s">
        <v>4900</v>
      </c>
      <c r="C7126" s="11">
        <v>9.1130136986301447E-3</v>
      </c>
      <c r="D7126" s="11">
        <v>1.8226027397260348E-2</v>
      </c>
      <c r="E7126" s="11">
        <v>2.733904109589045E-2</v>
      </c>
      <c r="F7126" s="11">
        <v>3.6452054794520544E-2</v>
      </c>
      <c r="G7126" s="11">
        <v>4.5565068493150798E-2</v>
      </c>
      <c r="H7126" s="11">
        <v>5.46780821917809E-2</v>
      </c>
      <c r="I7126" s="11">
        <v>6.3791095890411001E-2</v>
      </c>
      <c r="J7126" s="11">
        <v>7.2904109589041088E-2</v>
      </c>
      <c r="K7126" s="11">
        <v>8.2017123287671356E-2</v>
      </c>
      <c r="L7126" s="11">
        <v>9.1499999999999998E-2</v>
      </c>
    </row>
    <row r="7127" spans="1:12" ht="12.75">
      <c r="A7127" s="1">
        <f t="shared" si="180"/>
        <v>39615</v>
      </c>
      <c r="B7127" s="49" t="s">
        <v>4901</v>
      </c>
      <c r="C7127" s="11">
        <v>1.3099726027397264E-2</v>
      </c>
      <c r="D7127" s="11">
        <v>2.61994520547945E-2</v>
      </c>
      <c r="E7127" s="11">
        <v>3.9299178082191751E-2</v>
      </c>
      <c r="F7127" s="11">
        <v>5.2398904109589001E-2</v>
      </c>
      <c r="G7127" s="11">
        <v>6.5498630136986397E-2</v>
      </c>
      <c r="H7127" s="11">
        <v>7.8598356164383654E-2</v>
      </c>
      <c r="I7127" s="11">
        <v>9.1698082191780897E-2</v>
      </c>
      <c r="J7127" s="11">
        <v>0.10479780821917815</v>
      </c>
      <c r="K7127" s="11">
        <v>0.1178975342465754</v>
      </c>
      <c r="L7127" s="11">
        <v>0.1305</v>
      </c>
    </row>
    <row r="7128" spans="1:12" ht="12.75">
      <c r="A7128" s="1">
        <f t="shared" si="180"/>
        <v>39616</v>
      </c>
      <c r="B7128" s="49" t="s">
        <v>4428</v>
      </c>
      <c r="C7128" s="11">
        <v>6.1487671232876694E-3</v>
      </c>
      <c r="D7128" s="11">
        <v>1.2297534246575339E-2</v>
      </c>
      <c r="E7128" s="11">
        <v>1.8446301369862951E-2</v>
      </c>
      <c r="F7128" s="11">
        <v>2.459506849315065E-2</v>
      </c>
      <c r="G7128" s="11">
        <v>3.0743835616438352E-2</v>
      </c>
      <c r="H7128" s="11">
        <v>3.6892602739726048E-2</v>
      </c>
      <c r="I7128" s="11">
        <v>4.3041369863013747E-2</v>
      </c>
      <c r="J7128" s="11">
        <v>4.91901369863013E-2</v>
      </c>
      <c r="K7128" s="11">
        <v>5.5338904109588999E-2</v>
      </c>
      <c r="L7128" s="11">
        <v>6.1499999999999999E-2</v>
      </c>
    </row>
    <row r="7129" spans="1:12" ht="12.75">
      <c r="A7129" s="1">
        <f t="shared" si="180"/>
        <v>39617</v>
      </c>
      <c r="B7129" s="49" t="s">
        <v>4902</v>
      </c>
      <c r="C7129" s="11">
        <v>6.4352054794520556E-3</v>
      </c>
      <c r="D7129" s="11">
        <v>1.2870410958904111E-2</v>
      </c>
      <c r="E7129" s="11">
        <v>1.9305616438356151E-2</v>
      </c>
      <c r="F7129" s="11">
        <v>2.574082191780825E-2</v>
      </c>
      <c r="G7129" s="11">
        <v>3.2176027397260352E-2</v>
      </c>
      <c r="H7129" s="11">
        <v>3.8611232876712302E-2</v>
      </c>
      <c r="I7129" s="11">
        <v>4.5046438356164398E-2</v>
      </c>
      <c r="J7129" s="11">
        <v>5.14816438356165E-2</v>
      </c>
      <c r="K7129" s="11">
        <v>5.791684931506845E-2</v>
      </c>
      <c r="L7129" s="11">
        <v>6.4500000000000002E-2</v>
      </c>
    </row>
    <row r="7130" spans="1:12" ht="12.75">
      <c r="A7130" s="1">
        <f t="shared" si="180"/>
        <v>39618</v>
      </c>
      <c r="B7130" s="49" t="s">
        <v>4903</v>
      </c>
      <c r="C7130" s="11">
        <v>1.1819178082191781E-2</v>
      </c>
      <c r="D7130" s="11">
        <v>2.3638356164383503E-2</v>
      </c>
      <c r="E7130" s="11">
        <v>3.5457534246575398E-2</v>
      </c>
      <c r="F7130" s="11">
        <v>4.7276712328767151E-2</v>
      </c>
      <c r="G7130" s="11">
        <v>5.9095890410958897E-2</v>
      </c>
      <c r="H7130" s="11">
        <v>7.0915068493150657E-2</v>
      </c>
      <c r="I7130" s="11">
        <v>8.2734246575342396E-2</v>
      </c>
      <c r="J7130" s="11">
        <v>9.4553424657534302E-2</v>
      </c>
      <c r="K7130" s="11">
        <v>0.10637260273972604</v>
      </c>
      <c r="L7130" s="11">
        <v>0.11849999999999999</v>
      </c>
    </row>
    <row r="7131" spans="1:12" ht="25.5">
      <c r="A7131" s="1">
        <f t="shared" si="180"/>
        <v>39619</v>
      </c>
      <c r="B7131" s="49" t="s">
        <v>4904</v>
      </c>
      <c r="C7131" s="11">
        <v>5.3667123287671195E-3</v>
      </c>
      <c r="D7131" s="11">
        <v>1.0733424657534239E-2</v>
      </c>
      <c r="E7131" s="11">
        <v>1.6100136986301302E-2</v>
      </c>
      <c r="F7131" s="11">
        <v>2.146684931506845E-2</v>
      </c>
      <c r="G7131" s="11">
        <v>2.6833561643835602E-2</v>
      </c>
      <c r="H7131" s="11">
        <v>3.220027397260275E-2</v>
      </c>
      <c r="I7131" s="11">
        <v>3.7566986301369898E-2</v>
      </c>
      <c r="J7131" s="11">
        <v>4.29336986301369E-2</v>
      </c>
      <c r="K7131" s="11">
        <v>4.8300410958904055E-2</v>
      </c>
      <c r="L7131" s="11">
        <v>5.3999999999999992E-2</v>
      </c>
    </row>
    <row r="7132" spans="1:12" ht="12.75">
      <c r="A7132" s="1">
        <f t="shared" si="180"/>
        <v>39620</v>
      </c>
      <c r="B7132" s="49" t="s">
        <v>4905</v>
      </c>
      <c r="C7132" s="11">
        <v>9.4290410958904197E-3</v>
      </c>
      <c r="D7132" s="11">
        <v>1.8858082191780898E-2</v>
      </c>
      <c r="E7132" s="11">
        <v>2.8287123287671204E-2</v>
      </c>
      <c r="F7132" s="11">
        <v>3.7716164383561651E-2</v>
      </c>
      <c r="G7132" s="11">
        <v>4.7145205479452099E-2</v>
      </c>
      <c r="H7132" s="11">
        <v>5.6574246575342546E-2</v>
      </c>
      <c r="I7132" s="11">
        <v>6.6003287671233007E-2</v>
      </c>
      <c r="J7132" s="11">
        <v>7.5432328767123302E-2</v>
      </c>
      <c r="K7132" s="11">
        <v>8.486136986301375E-2</v>
      </c>
      <c r="L7132" s="11">
        <v>9.4500000000000001E-2</v>
      </c>
    </row>
    <row r="7133" spans="1:12" ht="12.75">
      <c r="A7133" s="1">
        <f t="shared" si="180"/>
        <v>39621</v>
      </c>
      <c r="B7133" s="49" t="s">
        <v>4906</v>
      </c>
      <c r="C7133" s="11">
        <v>4.4602191780821851E-2</v>
      </c>
      <c r="D7133" s="11">
        <v>8.9204383561643702E-2</v>
      </c>
      <c r="E7133" s="11">
        <v>0.13380657534246554</v>
      </c>
      <c r="F7133" s="11">
        <v>0.17840876712328799</v>
      </c>
      <c r="G7133" s="11">
        <v>0.22301095890410852</v>
      </c>
      <c r="H7133" s="11">
        <v>0.26761315068493047</v>
      </c>
      <c r="I7133" s="11">
        <v>0.3122153424657525</v>
      </c>
      <c r="J7133" s="11">
        <v>0.35681753424657447</v>
      </c>
      <c r="K7133" s="11">
        <v>0.40141972602739651</v>
      </c>
      <c r="L7133" s="11">
        <v>0.44550000000000001</v>
      </c>
    </row>
    <row r="7134" spans="1:12" ht="12.75">
      <c r="A7134" s="1">
        <f t="shared" si="180"/>
        <v>39622</v>
      </c>
      <c r="B7134" s="49" t="s">
        <v>4907</v>
      </c>
      <c r="C7134" s="11">
        <v>1.6948356164383498E-2</v>
      </c>
      <c r="D7134" s="11">
        <v>3.3896712328766995E-2</v>
      </c>
      <c r="E7134" s="11">
        <v>5.08450684931505E-2</v>
      </c>
      <c r="F7134" s="11">
        <v>6.779342465753399E-2</v>
      </c>
      <c r="G7134" s="11">
        <v>8.4741780821917495E-2</v>
      </c>
      <c r="H7134" s="11">
        <v>0.101690136986301</v>
      </c>
      <c r="I7134" s="11">
        <v>0.11863849315068449</v>
      </c>
      <c r="J7134" s="11">
        <v>0.13558684931506798</v>
      </c>
      <c r="K7134" s="11">
        <v>0.15253520547945149</v>
      </c>
      <c r="L7134" s="11">
        <v>0.16950000000000001</v>
      </c>
    </row>
    <row r="7135" spans="1:12" ht="12.75">
      <c r="A7135" s="1">
        <f t="shared" si="180"/>
        <v>39623</v>
      </c>
      <c r="B7135" s="49" t="s">
        <v>4908</v>
      </c>
      <c r="C7135" s="11">
        <v>1.1298082191780825E-2</v>
      </c>
      <c r="D7135" s="11">
        <v>2.259616438356165E-2</v>
      </c>
      <c r="E7135" s="11">
        <v>3.3894246575342554E-2</v>
      </c>
      <c r="F7135" s="11">
        <v>4.5192328767123299E-2</v>
      </c>
      <c r="G7135" s="11">
        <v>5.6490410958904197E-2</v>
      </c>
      <c r="H7135" s="11">
        <v>6.7788493150684942E-2</v>
      </c>
      <c r="I7135" s="11">
        <v>7.9086575342465854E-2</v>
      </c>
      <c r="J7135" s="11">
        <v>9.0384657534246599E-2</v>
      </c>
      <c r="K7135" s="11">
        <v>0.10168273972602734</v>
      </c>
      <c r="L7135" s="11">
        <v>0.11249999999999999</v>
      </c>
    </row>
    <row r="7136" spans="1:12" ht="12.75">
      <c r="A7136" s="1">
        <f t="shared" si="180"/>
        <v>39624</v>
      </c>
      <c r="B7136" s="49" t="s">
        <v>4909</v>
      </c>
      <c r="C7136" s="11">
        <v>9.9221917808219109E-3</v>
      </c>
      <c r="D7136" s="11">
        <v>1.984438356164385E-2</v>
      </c>
      <c r="E7136" s="11">
        <v>2.9766575342465702E-2</v>
      </c>
      <c r="F7136" s="11">
        <v>3.9688767123287699E-2</v>
      </c>
      <c r="G7136" s="11">
        <v>4.9610958904109548E-2</v>
      </c>
      <c r="H7136" s="11">
        <v>5.9533150684931403E-2</v>
      </c>
      <c r="I7136" s="11">
        <v>6.9455342465753411E-2</v>
      </c>
      <c r="J7136" s="11">
        <v>7.9377534246575246E-2</v>
      </c>
      <c r="K7136" s="11">
        <v>8.9299726027397247E-2</v>
      </c>
      <c r="L7136" s="11">
        <v>9.9000000000000005E-2</v>
      </c>
    </row>
    <row r="7137" spans="1:12" ht="25.5">
      <c r="A7137" s="1">
        <f t="shared" si="180"/>
        <v>39625</v>
      </c>
      <c r="B7137" s="49" t="s">
        <v>3070</v>
      </c>
      <c r="C7137" s="11">
        <v>0.12235767123287669</v>
      </c>
      <c r="D7137" s="11">
        <v>0.24471534246575399</v>
      </c>
      <c r="E7137" s="11">
        <v>0.36707301369862949</v>
      </c>
      <c r="F7137" s="11">
        <v>0.48943068493150654</v>
      </c>
      <c r="G7137" s="11">
        <v>0.61178835616438354</v>
      </c>
      <c r="H7137" s="11">
        <v>0.73414602739726043</v>
      </c>
      <c r="I7137" s="11">
        <v>0.85650369863013742</v>
      </c>
      <c r="J7137" s="11">
        <v>0.97886136986301309</v>
      </c>
      <c r="K7137" s="11">
        <v>1.10121904109589</v>
      </c>
      <c r="L7137" s="11">
        <v>1.224</v>
      </c>
    </row>
    <row r="7138" spans="1:12" ht="12.75">
      <c r="A7138" s="1">
        <f t="shared" si="180"/>
        <v>39626</v>
      </c>
      <c r="B7138" s="49" t="s">
        <v>4937</v>
      </c>
      <c r="C7138" s="11">
        <v>0.16150808219178148</v>
      </c>
      <c r="D7138" s="11">
        <v>0.32301616438356295</v>
      </c>
      <c r="E7138" s="11">
        <v>0.48452424657534454</v>
      </c>
      <c r="F7138" s="11">
        <v>0.64603232876712591</v>
      </c>
      <c r="G7138" s="11">
        <v>0.8075404109589075</v>
      </c>
      <c r="H7138" s="11">
        <v>0.96904849315068908</v>
      </c>
      <c r="I7138" s="11">
        <v>1.1305565753424704</v>
      </c>
      <c r="J7138" s="11">
        <v>1.2920646575342518</v>
      </c>
      <c r="K7138" s="11">
        <v>1.4535727397260334</v>
      </c>
      <c r="L7138" s="11">
        <v>1.6154999999999999</v>
      </c>
    </row>
    <row r="7139" spans="1:12" ht="12.75">
      <c r="A7139" s="1">
        <f t="shared" si="180"/>
        <v>39627</v>
      </c>
      <c r="B7139" s="49" t="s">
        <v>4938</v>
      </c>
      <c r="C7139" s="11">
        <v>1.4401643835616441E-2</v>
      </c>
      <c r="D7139" s="11">
        <v>2.8803287671232851E-2</v>
      </c>
      <c r="E7139" s="11">
        <v>4.3204931506849349E-2</v>
      </c>
      <c r="F7139" s="11">
        <v>5.7606575342465702E-2</v>
      </c>
      <c r="G7139" s="11">
        <v>7.20082191780822E-2</v>
      </c>
      <c r="H7139" s="11">
        <v>8.6409863013698698E-2</v>
      </c>
      <c r="I7139" s="11">
        <v>0.10081150684931506</v>
      </c>
      <c r="J7139" s="11">
        <v>0.11521315068493154</v>
      </c>
      <c r="K7139" s="11">
        <v>0.12961479452054792</v>
      </c>
      <c r="L7139" s="11">
        <v>0.14400000000000002</v>
      </c>
    </row>
    <row r="7140" spans="1:12" ht="12.75">
      <c r="A7140" s="1">
        <f t="shared" si="180"/>
        <v>39628</v>
      </c>
      <c r="B7140" s="49" t="s">
        <v>4939</v>
      </c>
      <c r="C7140" s="11">
        <v>7.0541917808219251E-2</v>
      </c>
      <c r="D7140" s="11">
        <v>0.1410838356164385</v>
      </c>
      <c r="E7140" s="11">
        <v>0.2116257534246585</v>
      </c>
      <c r="F7140" s="11">
        <v>0.282167671232877</v>
      </c>
      <c r="G7140" s="11">
        <v>0.352709589041097</v>
      </c>
      <c r="H7140" s="11">
        <v>0.42325150684931551</v>
      </c>
      <c r="I7140" s="11">
        <v>0.49379342465753551</v>
      </c>
      <c r="J7140" s="11">
        <v>0.56433534246575401</v>
      </c>
      <c r="K7140" s="11">
        <v>0.63487726027397406</v>
      </c>
      <c r="L7140" s="11">
        <v>0.70499999999999996</v>
      </c>
    </row>
    <row r="7141" spans="1:12" ht="12.75">
      <c r="A7141" s="1">
        <f t="shared" si="180"/>
        <v>39629</v>
      </c>
      <c r="B7141" s="49" t="s">
        <v>4940</v>
      </c>
      <c r="C7141" s="11">
        <v>7.5838356164383506E-3</v>
      </c>
      <c r="D7141" s="11">
        <v>1.5167671232876701E-2</v>
      </c>
      <c r="E7141" s="11">
        <v>2.275150684931505E-2</v>
      </c>
      <c r="F7141" s="11">
        <v>3.0335342465753402E-2</v>
      </c>
      <c r="G7141" s="11">
        <v>3.7919178082191751E-2</v>
      </c>
      <c r="H7141" s="11">
        <v>4.55030136986301E-2</v>
      </c>
      <c r="I7141" s="11">
        <v>5.3086849315068449E-2</v>
      </c>
      <c r="J7141" s="11">
        <v>6.0670684931506805E-2</v>
      </c>
      <c r="K7141" s="11">
        <v>6.8254520547945147E-2</v>
      </c>
      <c r="L7141" s="11">
        <v>7.6499999999999999E-2</v>
      </c>
    </row>
    <row r="7142" spans="1:12" ht="12.75">
      <c r="A7142" s="1">
        <f t="shared" si="180"/>
        <v>39630</v>
      </c>
      <c r="B7142" s="49" t="s">
        <v>4941</v>
      </c>
      <c r="C7142" s="11">
        <v>1.5276575342465699E-2</v>
      </c>
      <c r="D7142" s="11">
        <v>3.0553150684931397E-2</v>
      </c>
      <c r="E7142" s="11">
        <v>4.58297260273971E-2</v>
      </c>
      <c r="F7142" s="11">
        <v>6.1106301369862795E-2</v>
      </c>
      <c r="G7142" s="11">
        <v>7.6382876712328504E-2</v>
      </c>
      <c r="H7142" s="11">
        <v>9.1659452054794199E-2</v>
      </c>
      <c r="I7142" s="11">
        <v>0.10693602739725991</v>
      </c>
      <c r="J7142" s="11">
        <v>0.12221260273972559</v>
      </c>
      <c r="K7142" s="11">
        <v>0.1374891780821913</v>
      </c>
      <c r="L7142" s="11">
        <v>0.153</v>
      </c>
    </row>
    <row r="7143" spans="1:12" ht="12.75">
      <c r="A7143" s="1">
        <f t="shared" si="180"/>
        <v>39631</v>
      </c>
      <c r="B7143" s="49" t="s">
        <v>4942</v>
      </c>
      <c r="C7143" s="11">
        <v>2.8953287671232848E-2</v>
      </c>
      <c r="D7143" s="11">
        <v>5.7906575342465696E-2</v>
      </c>
      <c r="E7143" s="11">
        <v>8.6859863013698552E-2</v>
      </c>
      <c r="F7143" s="11">
        <v>0.11581315068493139</v>
      </c>
      <c r="G7143" s="11">
        <v>0.14476643835616426</v>
      </c>
      <c r="H7143" s="11">
        <v>0.17371972602739649</v>
      </c>
      <c r="I7143" s="11">
        <v>0.2026730136986295</v>
      </c>
      <c r="J7143" s="11">
        <v>0.23162630136986251</v>
      </c>
      <c r="K7143" s="11">
        <v>0.26057958904109546</v>
      </c>
      <c r="L7143" s="11">
        <v>0.28949999999999998</v>
      </c>
    </row>
    <row r="7144" spans="1:12" ht="25.5">
      <c r="A7144" s="1">
        <f t="shared" si="180"/>
        <v>39632</v>
      </c>
      <c r="B7144" s="49" t="s">
        <v>4943</v>
      </c>
      <c r="C7144" s="11">
        <v>5.8327397260273958E-2</v>
      </c>
      <c r="D7144" s="11">
        <v>0.11665479452054792</v>
      </c>
      <c r="E7144" s="11">
        <v>0.174982191780822</v>
      </c>
      <c r="F7144" s="11">
        <v>0.2333095890410955</v>
      </c>
      <c r="G7144" s="11">
        <v>0.29163698630137053</v>
      </c>
      <c r="H7144" s="11">
        <v>0.349964383561644</v>
      </c>
      <c r="I7144" s="11">
        <v>0.40829178082191753</v>
      </c>
      <c r="J7144" s="11">
        <v>0.466619178082191</v>
      </c>
      <c r="K7144" s="11">
        <v>0.52494657534246603</v>
      </c>
      <c r="L7144" s="11">
        <v>0.58350000000000002</v>
      </c>
    </row>
    <row r="7145" spans="1:12" ht="12.75">
      <c r="A7145" s="1">
        <f t="shared" si="180"/>
        <v>39633</v>
      </c>
      <c r="B7145" s="49" t="s">
        <v>4944</v>
      </c>
      <c r="C7145" s="11">
        <v>7.4827397260273949E-3</v>
      </c>
      <c r="D7145" s="11">
        <v>1.496547945205479E-2</v>
      </c>
      <c r="E7145" s="11">
        <v>2.24482191780822E-2</v>
      </c>
      <c r="F7145" s="11">
        <v>2.9930958904109548E-2</v>
      </c>
      <c r="G7145" s="11">
        <v>3.7413698630137049E-2</v>
      </c>
      <c r="H7145" s="11">
        <v>4.48964383561644E-2</v>
      </c>
      <c r="I7145" s="11">
        <v>5.2379178082191752E-2</v>
      </c>
      <c r="J7145" s="11">
        <v>5.9861917808219096E-2</v>
      </c>
      <c r="K7145" s="11">
        <v>6.7344657534246594E-2</v>
      </c>
      <c r="L7145" s="11">
        <v>7.5000000000000011E-2</v>
      </c>
    </row>
    <row r="7146" spans="1:12" ht="12.75">
      <c r="A7146" s="1">
        <f t="shared" si="180"/>
        <v>39634</v>
      </c>
      <c r="B7146" s="49" t="s">
        <v>4945</v>
      </c>
      <c r="C7146" s="11">
        <v>2.7782876712328798E-2</v>
      </c>
      <c r="D7146" s="11">
        <v>5.5565753424657596E-2</v>
      </c>
      <c r="E7146" s="11">
        <v>8.3348630136986401E-2</v>
      </c>
      <c r="F7146" s="11">
        <v>0.11113150684931519</v>
      </c>
      <c r="G7146" s="11">
        <v>0.13891438356164398</v>
      </c>
      <c r="H7146" s="11">
        <v>0.1666972602739725</v>
      </c>
      <c r="I7146" s="11">
        <v>0.19448013698630098</v>
      </c>
      <c r="J7146" s="11">
        <v>0.222263013698631</v>
      </c>
      <c r="K7146" s="11">
        <v>0.25004589041095948</v>
      </c>
      <c r="L7146" s="11">
        <v>0.27749999999999997</v>
      </c>
    </row>
    <row r="7147" spans="1:12" ht="12.75">
      <c r="A7147" s="1">
        <f t="shared" si="180"/>
        <v>39635</v>
      </c>
      <c r="B7147" s="49" t="s">
        <v>4946</v>
      </c>
      <c r="C7147" s="11">
        <v>7.4731232876712295E-2</v>
      </c>
      <c r="D7147" s="11">
        <v>0.14946246575342459</v>
      </c>
      <c r="E7147" s="11">
        <v>0.22419369863013749</v>
      </c>
      <c r="F7147" s="11">
        <v>0.29892493150684951</v>
      </c>
      <c r="G7147" s="11">
        <v>0.37365616438356153</v>
      </c>
      <c r="H7147" s="11">
        <v>0.44838739726027355</v>
      </c>
      <c r="I7147" s="11">
        <v>0.52311863013698556</v>
      </c>
      <c r="J7147" s="11">
        <v>0.59784986301369902</v>
      </c>
      <c r="K7147" s="11">
        <v>0.67258109589041104</v>
      </c>
      <c r="L7147" s="11">
        <v>0.747</v>
      </c>
    </row>
    <row r="7148" spans="1:12" ht="12.75">
      <c r="A7148" s="1">
        <f t="shared" si="180"/>
        <v>39636</v>
      </c>
      <c r="B7148" s="49" t="s">
        <v>4947</v>
      </c>
      <c r="C7148" s="11">
        <v>1.7918219178082201E-2</v>
      </c>
      <c r="D7148" s="11">
        <v>3.5836438356164402E-2</v>
      </c>
      <c r="E7148" s="11">
        <v>5.3754657534246603E-2</v>
      </c>
      <c r="F7148" s="11">
        <v>7.1672876712328804E-2</v>
      </c>
      <c r="G7148" s="11">
        <v>8.9591095890411004E-2</v>
      </c>
      <c r="H7148" s="11">
        <v>0.10750931506849321</v>
      </c>
      <c r="I7148" s="11">
        <v>0.12542753424657538</v>
      </c>
      <c r="J7148" s="11">
        <v>0.14334575342465761</v>
      </c>
      <c r="K7148" s="11">
        <v>0.1612639726027395</v>
      </c>
      <c r="L7148" s="11">
        <v>0.17849999999999999</v>
      </c>
    </row>
    <row r="7149" spans="1:12" ht="12.75">
      <c r="A7149" s="1">
        <f t="shared" si="180"/>
        <v>39637</v>
      </c>
      <c r="B7149" s="49" t="s">
        <v>2868</v>
      </c>
      <c r="C7149" s="11">
        <v>3.5786301369862952E-2</v>
      </c>
      <c r="D7149" s="11">
        <v>7.1572602739725905E-2</v>
      </c>
      <c r="E7149" s="11">
        <v>0.10735890410958886</v>
      </c>
      <c r="F7149" s="11">
        <v>0.14314520547945181</v>
      </c>
      <c r="G7149" s="11">
        <v>0.1789315068493155</v>
      </c>
      <c r="H7149" s="11">
        <v>0.21471780821917802</v>
      </c>
      <c r="I7149" s="11">
        <v>0.25050410958904051</v>
      </c>
      <c r="J7149" s="11">
        <v>0.28629041095890301</v>
      </c>
      <c r="K7149" s="11">
        <v>0.322076712328767</v>
      </c>
      <c r="L7149" s="11">
        <v>0.35849999999999999</v>
      </c>
    </row>
    <row r="7150" spans="1:12" ht="12.75">
      <c r="A7150" s="1">
        <f t="shared" si="180"/>
        <v>39638</v>
      </c>
      <c r="B7150" s="49" t="s">
        <v>4948</v>
      </c>
      <c r="C7150" s="11">
        <v>0.31154671232876696</v>
      </c>
      <c r="D7150" s="11">
        <v>0.62309342465753392</v>
      </c>
      <c r="E7150" s="11">
        <v>0.93464013698630111</v>
      </c>
      <c r="F7150" s="11">
        <v>1.2461868493150678</v>
      </c>
      <c r="G7150" s="11">
        <v>1.557733561643835</v>
      </c>
      <c r="H7150" s="11">
        <v>1.8692802739726051</v>
      </c>
      <c r="I7150" s="11">
        <v>2.1808269863013749</v>
      </c>
      <c r="J7150" s="11">
        <v>2.4923736986301299</v>
      </c>
      <c r="K7150" s="11">
        <v>2.8039204109589</v>
      </c>
      <c r="L7150" s="11">
        <v>3.1154999999999999</v>
      </c>
    </row>
    <row r="7151" spans="1:12" ht="12.75">
      <c r="A7151" s="1">
        <f t="shared" si="180"/>
        <v>39639</v>
      </c>
      <c r="B7151" s="49" t="s">
        <v>4949</v>
      </c>
      <c r="C7151" s="11">
        <v>1.142465753424657E-2</v>
      </c>
      <c r="D7151" s="11">
        <v>2.2849315068493199E-2</v>
      </c>
      <c r="E7151" s="11">
        <v>3.427397260273965E-2</v>
      </c>
      <c r="F7151" s="11">
        <v>4.5698630136986246E-2</v>
      </c>
      <c r="G7151" s="11">
        <v>5.7123287671232856E-2</v>
      </c>
      <c r="H7151" s="11">
        <v>6.8547945205479452E-2</v>
      </c>
      <c r="I7151" s="11">
        <v>7.9972602739726048E-2</v>
      </c>
      <c r="J7151" s="11">
        <v>9.1397260273972492E-2</v>
      </c>
      <c r="K7151" s="11">
        <v>0.10282191780821909</v>
      </c>
      <c r="L7151" s="11">
        <v>0.11399999999999999</v>
      </c>
    </row>
    <row r="7152" spans="1:12" ht="25.5">
      <c r="A7152" s="1">
        <f t="shared" si="180"/>
        <v>39640</v>
      </c>
      <c r="B7152" s="49" t="s">
        <v>3070</v>
      </c>
      <c r="C7152" s="11">
        <v>2.0841780821917802E-2</v>
      </c>
      <c r="D7152" s="11">
        <v>4.1683561643835604E-2</v>
      </c>
      <c r="E7152" s="11">
        <v>6.2525342465753392E-2</v>
      </c>
      <c r="F7152" s="11">
        <v>8.3367123287671208E-2</v>
      </c>
      <c r="G7152" s="11">
        <v>0.104208904109589</v>
      </c>
      <c r="H7152" s="11">
        <v>0.12505068493150678</v>
      </c>
      <c r="I7152" s="11">
        <v>0.1458924657534246</v>
      </c>
      <c r="J7152" s="11">
        <v>0.166734246575343</v>
      </c>
      <c r="K7152" s="11">
        <v>0.18757602739726051</v>
      </c>
      <c r="L7152" s="11">
        <v>0.20850000000000002</v>
      </c>
    </row>
    <row r="7153" spans="1:12" ht="25.5">
      <c r="A7153" s="1">
        <f t="shared" si="180"/>
        <v>39641</v>
      </c>
      <c r="B7153" s="49" t="s">
        <v>3070</v>
      </c>
      <c r="C7153" s="11">
        <v>0.12235767123287669</v>
      </c>
      <c r="D7153" s="11">
        <v>0.24471534246575399</v>
      </c>
      <c r="E7153" s="11">
        <v>0.36707301369862949</v>
      </c>
      <c r="F7153" s="11">
        <v>0.48943068493150654</v>
      </c>
      <c r="G7153" s="11">
        <v>0.61178835616438354</v>
      </c>
      <c r="H7153" s="11">
        <v>0.73414602739726043</v>
      </c>
      <c r="I7153" s="11">
        <v>0.85650369863013742</v>
      </c>
      <c r="J7153" s="11">
        <v>0.97886136986301309</v>
      </c>
      <c r="K7153" s="11">
        <v>1.10121904109589</v>
      </c>
      <c r="L7153" s="11">
        <v>1.224</v>
      </c>
    </row>
    <row r="7154" spans="1:12" ht="12.75">
      <c r="A7154" s="1">
        <f t="shared" si="180"/>
        <v>39642</v>
      </c>
      <c r="B7154" s="49" t="s">
        <v>4937</v>
      </c>
      <c r="C7154" s="11">
        <v>0.16150808219178148</v>
      </c>
      <c r="D7154" s="11">
        <v>0.32301616438356295</v>
      </c>
      <c r="E7154" s="11">
        <v>0.48452424657534454</v>
      </c>
      <c r="F7154" s="11">
        <v>0.64603232876712591</v>
      </c>
      <c r="G7154" s="11">
        <v>0.8075404109589075</v>
      </c>
      <c r="H7154" s="11">
        <v>0.96904849315068908</v>
      </c>
      <c r="I7154" s="11">
        <v>1.1305565753424704</v>
      </c>
      <c r="J7154" s="11">
        <v>1.2920646575342518</v>
      </c>
      <c r="K7154" s="11">
        <v>1.4535727397260334</v>
      </c>
      <c r="L7154" s="11">
        <v>1.6154999999999999</v>
      </c>
    </row>
    <row r="7155" spans="1:12" ht="12.75">
      <c r="A7155" s="1">
        <f t="shared" si="180"/>
        <v>39643</v>
      </c>
      <c r="B7155" s="49" t="s">
        <v>4938</v>
      </c>
      <c r="C7155" s="11">
        <v>1.4401643835616441E-2</v>
      </c>
      <c r="D7155" s="11">
        <v>2.8803287671232851E-2</v>
      </c>
      <c r="E7155" s="11">
        <v>4.3204931506849349E-2</v>
      </c>
      <c r="F7155" s="11">
        <v>5.7606575342465702E-2</v>
      </c>
      <c r="G7155" s="11">
        <v>7.20082191780822E-2</v>
      </c>
      <c r="H7155" s="11">
        <v>8.6409863013698698E-2</v>
      </c>
      <c r="I7155" s="11">
        <v>0.10081150684931506</v>
      </c>
      <c r="J7155" s="11">
        <v>0.11521315068493154</v>
      </c>
      <c r="K7155" s="11">
        <v>0.12961479452054792</v>
      </c>
      <c r="L7155" s="11">
        <v>0.14400000000000002</v>
      </c>
    </row>
    <row r="7156" spans="1:12" ht="12.75">
      <c r="A7156" s="1">
        <f t="shared" si="180"/>
        <v>39644</v>
      </c>
      <c r="B7156" s="49" t="s">
        <v>4950</v>
      </c>
      <c r="C7156" s="11">
        <v>8.514657534246569E-3</v>
      </c>
      <c r="D7156" s="11">
        <v>1.70293150684932E-2</v>
      </c>
      <c r="E7156" s="11">
        <v>2.5543972602739648E-2</v>
      </c>
      <c r="F7156" s="11">
        <v>3.4058630136986248E-2</v>
      </c>
      <c r="G7156" s="11">
        <v>4.2573287671232848E-2</v>
      </c>
      <c r="H7156" s="11">
        <v>5.1087945205479449E-2</v>
      </c>
      <c r="I7156" s="11">
        <v>5.9602602739726049E-2</v>
      </c>
      <c r="J7156" s="11">
        <v>6.8117260273972496E-2</v>
      </c>
      <c r="K7156" s="11">
        <v>7.6631917808219097E-2</v>
      </c>
      <c r="L7156" s="11">
        <v>8.5500000000000007E-2</v>
      </c>
    </row>
    <row r="7157" spans="1:12" ht="12.75">
      <c r="A7157" s="1">
        <f t="shared" si="180"/>
        <v>39645</v>
      </c>
      <c r="B7157" s="49" t="s">
        <v>4951</v>
      </c>
      <c r="C7157" s="11">
        <v>1.9666849315068451E-2</v>
      </c>
      <c r="D7157" s="11">
        <v>3.9333698630136901E-2</v>
      </c>
      <c r="E7157" s="11">
        <v>5.9000547945205352E-2</v>
      </c>
      <c r="F7157" s="11">
        <v>7.8667397260273803E-2</v>
      </c>
      <c r="G7157" s="11">
        <v>9.833424657534226E-2</v>
      </c>
      <c r="H7157" s="11">
        <v>0.1180010958904107</v>
      </c>
      <c r="I7157" s="11">
        <v>0.13766794520547915</v>
      </c>
      <c r="J7157" s="11">
        <v>0.15733479452054699</v>
      </c>
      <c r="K7157" s="11">
        <v>0.17700164383561651</v>
      </c>
      <c r="L7157" s="11">
        <v>0.19650000000000001</v>
      </c>
    </row>
    <row r="7158" spans="1:12" ht="12.75">
      <c r="A7158" s="1">
        <f t="shared" si="180"/>
        <v>39646</v>
      </c>
      <c r="B7158" s="49" t="s">
        <v>4952</v>
      </c>
      <c r="C7158" s="11">
        <v>2.7965753424657604E-2</v>
      </c>
      <c r="D7158" s="11">
        <v>5.5931506849315207E-2</v>
      </c>
      <c r="E7158" s="11">
        <v>8.3897260273972804E-2</v>
      </c>
      <c r="F7158" s="11">
        <v>0.11186301369863041</v>
      </c>
      <c r="G7158" s="11">
        <v>0.13982876712328801</v>
      </c>
      <c r="H7158" s="11">
        <v>0.167794520547945</v>
      </c>
      <c r="I7158" s="11">
        <v>0.19576027397260351</v>
      </c>
      <c r="J7158" s="11">
        <v>0.2237260273972605</v>
      </c>
      <c r="K7158" s="11">
        <v>0.25169178082191901</v>
      </c>
      <c r="L7158" s="11">
        <v>0.27900000000000003</v>
      </c>
    </row>
    <row r="7159" spans="1:12" ht="12.75">
      <c r="A7159" s="1">
        <f t="shared" si="180"/>
        <v>39647</v>
      </c>
      <c r="B7159" s="49" t="s">
        <v>4953</v>
      </c>
      <c r="C7159" s="11">
        <v>8.6021917808219248E-3</v>
      </c>
      <c r="D7159" s="11">
        <v>1.720438356164385E-2</v>
      </c>
      <c r="E7159" s="11">
        <v>2.5806575342465853E-2</v>
      </c>
      <c r="F7159" s="11">
        <v>3.4408767123287699E-2</v>
      </c>
      <c r="G7159" s="11">
        <v>4.3010958904109706E-2</v>
      </c>
      <c r="H7159" s="11">
        <v>5.1613150684931552E-2</v>
      </c>
      <c r="I7159" s="11">
        <v>6.0215342465753399E-2</v>
      </c>
      <c r="J7159" s="11">
        <v>6.8817534246575399E-2</v>
      </c>
      <c r="K7159" s="11">
        <v>7.7419726027397398E-2</v>
      </c>
      <c r="L7159" s="11">
        <v>8.5500000000000007E-2</v>
      </c>
    </row>
    <row r="7160" spans="1:12" ht="12.75">
      <c r="A7160" s="1">
        <f t="shared" si="180"/>
        <v>39648</v>
      </c>
      <c r="B7160" s="49" t="s">
        <v>4954</v>
      </c>
      <c r="C7160" s="11">
        <v>1.768726027397265E-2</v>
      </c>
      <c r="D7160" s="11">
        <v>3.53745205479453E-2</v>
      </c>
      <c r="E7160" s="11">
        <v>5.3061780821917953E-2</v>
      </c>
      <c r="F7160" s="11">
        <v>7.07490410958906E-2</v>
      </c>
      <c r="G7160" s="11">
        <v>8.8436301369863246E-2</v>
      </c>
      <c r="H7160" s="11">
        <v>0.10612356164383591</v>
      </c>
      <c r="I7160" s="11">
        <v>0.12381082191780854</v>
      </c>
      <c r="J7160" s="11">
        <v>0.1414980821917812</v>
      </c>
      <c r="K7160" s="11">
        <v>0.159185342465754</v>
      </c>
      <c r="L7160" s="11">
        <v>0.17699999999999999</v>
      </c>
    </row>
    <row r="7161" spans="1:12" ht="12.75">
      <c r="A7161" s="1">
        <f t="shared" si="180"/>
        <v>39649</v>
      </c>
      <c r="B7161" s="49" t="s">
        <v>4954</v>
      </c>
      <c r="C7161" s="11">
        <v>1.768726027397265E-2</v>
      </c>
      <c r="D7161" s="11">
        <v>3.53745205479453E-2</v>
      </c>
      <c r="E7161" s="11">
        <v>5.3061780821917953E-2</v>
      </c>
      <c r="F7161" s="11">
        <v>7.07490410958906E-2</v>
      </c>
      <c r="G7161" s="11">
        <v>8.8436301369863246E-2</v>
      </c>
      <c r="H7161" s="11">
        <v>0.10612356164383591</v>
      </c>
      <c r="I7161" s="11">
        <v>0.12381082191780854</v>
      </c>
      <c r="J7161" s="11">
        <v>0.1414980821917812</v>
      </c>
      <c r="K7161" s="11">
        <v>0.159185342465754</v>
      </c>
      <c r="L7161" s="11">
        <v>0.17699999999999999</v>
      </c>
    </row>
    <row r="7162" spans="1:12" ht="12.75">
      <c r="A7162" s="1">
        <f t="shared" si="180"/>
        <v>39650</v>
      </c>
      <c r="B7162" s="49" t="s">
        <v>4955</v>
      </c>
      <c r="C7162" s="11">
        <v>3.9563013698630098E-3</v>
      </c>
      <c r="D7162" s="11">
        <v>7.9126027397260195E-3</v>
      </c>
      <c r="E7162" s="11">
        <v>1.1868904109589028E-2</v>
      </c>
      <c r="F7162" s="11">
        <v>1.5825205479452098E-2</v>
      </c>
      <c r="G7162" s="11">
        <v>1.978150684931505E-2</v>
      </c>
      <c r="H7162" s="11">
        <v>2.3737808219178001E-2</v>
      </c>
      <c r="I7162" s="11">
        <v>2.7694109589041102E-2</v>
      </c>
      <c r="J7162" s="11">
        <v>3.165041095890405E-2</v>
      </c>
      <c r="K7162" s="11">
        <v>3.5606712328767151E-2</v>
      </c>
      <c r="L7162" s="11">
        <v>3.9E-2</v>
      </c>
    </row>
    <row r="7163" spans="1:12" ht="12.75">
      <c r="A7163" s="1">
        <f t="shared" si="180"/>
        <v>39651</v>
      </c>
      <c r="B7163" s="49" t="s">
        <v>4956</v>
      </c>
      <c r="C7163" s="11">
        <v>0.1674505479452055</v>
      </c>
      <c r="D7163" s="11">
        <v>0.334901095890411</v>
      </c>
      <c r="E7163" s="11">
        <v>0.50235164383561648</v>
      </c>
      <c r="F7163" s="11">
        <v>0.66980219178082201</v>
      </c>
      <c r="G7163" s="11">
        <v>0.83725273972602743</v>
      </c>
      <c r="H7163" s="11">
        <v>1.004703287671233</v>
      </c>
      <c r="I7163" s="11">
        <v>1.1721538356164385</v>
      </c>
      <c r="J7163" s="11">
        <v>1.339604383561644</v>
      </c>
      <c r="K7163" s="11">
        <v>1.5070549315068451</v>
      </c>
      <c r="L7163" s="11">
        <v>1.6740000000000002</v>
      </c>
    </row>
    <row r="7164" spans="1:12" ht="12.75">
      <c r="A7164" s="1">
        <f t="shared" si="180"/>
        <v>39652</v>
      </c>
      <c r="B7164" s="49" t="s">
        <v>4957</v>
      </c>
      <c r="C7164" s="11">
        <v>6.5387671232876709E-3</v>
      </c>
      <c r="D7164" s="11">
        <v>1.3077534246575342E-2</v>
      </c>
      <c r="E7164" s="11">
        <v>1.9616301369862948E-2</v>
      </c>
      <c r="F7164" s="11">
        <v>2.6155068493150649E-2</v>
      </c>
      <c r="G7164" s="11">
        <v>3.2693835616438349E-2</v>
      </c>
      <c r="H7164" s="11">
        <v>3.923260273972605E-2</v>
      </c>
      <c r="I7164" s="11">
        <v>4.577136986301375E-2</v>
      </c>
      <c r="J7164" s="11">
        <v>5.2310136986301298E-2</v>
      </c>
      <c r="K7164" s="11">
        <v>5.8848904109588998E-2</v>
      </c>
      <c r="L7164" s="11">
        <v>6.6000000000000003E-2</v>
      </c>
    </row>
    <row r="7165" spans="1:12" ht="12.75">
      <c r="A7165" s="1">
        <f t="shared" si="180"/>
        <v>39653</v>
      </c>
      <c r="B7165" s="49" t="s">
        <v>4958</v>
      </c>
      <c r="C7165" s="11">
        <v>9.8547945205479451E-3</v>
      </c>
      <c r="D7165" s="11">
        <v>1.9709589041095953E-2</v>
      </c>
      <c r="E7165" s="11">
        <v>2.9564383561643849E-2</v>
      </c>
      <c r="F7165" s="11">
        <v>3.9419178082191753E-2</v>
      </c>
      <c r="G7165" s="11">
        <v>4.9273972602739802E-2</v>
      </c>
      <c r="H7165" s="11">
        <v>5.9128767123287698E-2</v>
      </c>
      <c r="I7165" s="11">
        <v>6.8983561643835595E-2</v>
      </c>
      <c r="J7165" s="11">
        <v>7.8838356164383505E-2</v>
      </c>
      <c r="K7165" s="11">
        <v>8.8693150684931554E-2</v>
      </c>
      <c r="L7165" s="11">
        <v>9.9000000000000005E-2</v>
      </c>
    </row>
    <row r="7166" spans="1:12" ht="12.75">
      <c r="A7166" s="1">
        <f t="shared" si="180"/>
        <v>39654</v>
      </c>
      <c r="B7166" s="49" t="s">
        <v>4959</v>
      </c>
      <c r="C7166" s="11">
        <v>5.5767123287671205E-3</v>
      </c>
      <c r="D7166" s="11">
        <v>1.1153424657534241E-2</v>
      </c>
      <c r="E7166" s="11">
        <v>1.6730136986301297E-2</v>
      </c>
      <c r="F7166" s="11">
        <v>2.2306849315068451E-2</v>
      </c>
      <c r="G7166" s="11">
        <v>2.7883561643835601E-2</v>
      </c>
      <c r="H7166" s="11">
        <v>3.3460273972602747E-2</v>
      </c>
      <c r="I7166" s="11">
        <v>3.9036986301369904E-2</v>
      </c>
      <c r="J7166" s="11">
        <v>4.4613698630136901E-2</v>
      </c>
      <c r="K7166" s="11">
        <v>5.0190410958904044E-2</v>
      </c>
      <c r="L7166" s="11">
        <v>5.5499999999999994E-2</v>
      </c>
    </row>
    <row r="7167" spans="1:12" ht="12.75">
      <c r="A7167" s="1">
        <f t="shared" si="180"/>
        <v>39655</v>
      </c>
      <c r="B7167" s="49" t="s">
        <v>4960</v>
      </c>
      <c r="C7167" s="11">
        <v>1.59464383561644E-2</v>
      </c>
      <c r="D7167" s="11">
        <v>3.1892876712328801E-2</v>
      </c>
      <c r="E7167" s="11">
        <v>4.7839315068493204E-2</v>
      </c>
      <c r="F7167" s="11">
        <v>6.3785753424657601E-2</v>
      </c>
      <c r="G7167" s="11">
        <v>7.9732191780821998E-2</v>
      </c>
      <c r="H7167" s="11">
        <v>9.5678630136986409E-2</v>
      </c>
      <c r="I7167" s="11">
        <v>0.11162506849315081</v>
      </c>
      <c r="J7167" s="11">
        <v>0.1275715068493152</v>
      </c>
      <c r="K7167" s="11">
        <v>0.14351794520547959</v>
      </c>
      <c r="L7167" s="11">
        <v>0.159</v>
      </c>
    </row>
    <row r="7168" spans="1:12" ht="25.5">
      <c r="A7168" s="1">
        <f t="shared" si="180"/>
        <v>39656</v>
      </c>
      <c r="B7168" s="49" t="s">
        <v>4961</v>
      </c>
      <c r="C7168" s="11">
        <v>7.986904109589045E-2</v>
      </c>
      <c r="D7168" s="11">
        <v>0.15973808219178148</v>
      </c>
      <c r="E7168" s="11">
        <v>0.23960712328767153</v>
      </c>
      <c r="F7168" s="11">
        <v>0.31947616438356147</v>
      </c>
      <c r="G7168" s="11">
        <v>0.39934520547945296</v>
      </c>
      <c r="H7168" s="11">
        <v>0.47921424657534306</v>
      </c>
      <c r="I7168" s="11">
        <v>0.55908328767123305</v>
      </c>
      <c r="J7168" s="11">
        <v>0.63895232876712293</v>
      </c>
      <c r="K7168" s="11">
        <v>0.71882136986301448</v>
      </c>
      <c r="L7168" s="11">
        <v>0.79800000000000004</v>
      </c>
    </row>
    <row r="7169" spans="1:12" ht="25.5">
      <c r="A7169" s="1">
        <f t="shared" si="180"/>
        <v>39657</v>
      </c>
      <c r="B7169" s="49" t="s">
        <v>4962</v>
      </c>
      <c r="C7169" s="11">
        <v>8.5898630136986252E-3</v>
      </c>
      <c r="D7169" s="11">
        <v>1.717972602739725E-2</v>
      </c>
      <c r="E7169" s="11">
        <v>2.5769589041095949E-2</v>
      </c>
      <c r="F7169" s="11">
        <v>3.4359452054794501E-2</v>
      </c>
      <c r="G7169" s="11">
        <v>4.2949315068493053E-2</v>
      </c>
      <c r="H7169" s="11">
        <v>5.1539178082191751E-2</v>
      </c>
      <c r="I7169" s="11">
        <v>6.0129041095890443E-2</v>
      </c>
      <c r="J7169" s="11">
        <v>6.8718904109589002E-2</v>
      </c>
      <c r="K7169" s="11">
        <v>7.7308767123287547E-2</v>
      </c>
      <c r="L7169" s="11">
        <v>8.5500000000000007E-2</v>
      </c>
    </row>
    <row r="7170" spans="1:12" ht="12.75">
      <c r="A7170" s="1">
        <f t="shared" si="180"/>
        <v>39658</v>
      </c>
      <c r="B7170" s="49" t="s">
        <v>4956</v>
      </c>
      <c r="C7170" s="11">
        <v>0.1674505479452055</v>
      </c>
      <c r="D7170" s="11">
        <v>0.334901095890411</v>
      </c>
      <c r="E7170" s="11">
        <v>0.50235164383561648</v>
      </c>
      <c r="F7170" s="11">
        <v>0.66980219178082201</v>
      </c>
      <c r="G7170" s="11">
        <v>0.83725273972602743</v>
      </c>
      <c r="H7170" s="11">
        <v>1.004703287671233</v>
      </c>
      <c r="I7170" s="11">
        <v>1.1721538356164385</v>
      </c>
      <c r="J7170" s="11">
        <v>1.339604383561644</v>
      </c>
      <c r="K7170" s="11">
        <v>1.5070549315068451</v>
      </c>
      <c r="L7170" s="11">
        <v>1.6740000000000002</v>
      </c>
    </row>
    <row r="7171" spans="1:12" ht="12.75">
      <c r="A7171" s="1">
        <f t="shared" si="180"/>
        <v>39659</v>
      </c>
      <c r="B7171" s="49" t="s">
        <v>4957</v>
      </c>
      <c r="C7171" s="11">
        <v>6.5387671232876709E-3</v>
      </c>
      <c r="D7171" s="11">
        <v>1.3077534246575342E-2</v>
      </c>
      <c r="E7171" s="11">
        <v>1.9616301369862948E-2</v>
      </c>
      <c r="F7171" s="11">
        <v>2.6155068493150649E-2</v>
      </c>
      <c r="G7171" s="11">
        <v>3.2693835616438349E-2</v>
      </c>
      <c r="H7171" s="11">
        <v>3.923260273972605E-2</v>
      </c>
      <c r="I7171" s="11">
        <v>4.577136986301375E-2</v>
      </c>
      <c r="J7171" s="11">
        <v>5.2310136986301298E-2</v>
      </c>
      <c r="K7171" s="11">
        <v>5.8848904109588998E-2</v>
      </c>
      <c r="L7171" s="11">
        <v>6.6000000000000003E-2</v>
      </c>
    </row>
    <row r="7172" spans="1:12" ht="12.75">
      <c r="A7172" s="1">
        <f t="shared" si="180"/>
        <v>39660</v>
      </c>
      <c r="B7172" s="49" t="s">
        <v>4958</v>
      </c>
      <c r="C7172" s="11">
        <v>9.8547945205479451E-3</v>
      </c>
      <c r="D7172" s="11">
        <v>1.9709589041095953E-2</v>
      </c>
      <c r="E7172" s="11">
        <v>2.9564383561643849E-2</v>
      </c>
      <c r="F7172" s="11">
        <v>3.9419178082191753E-2</v>
      </c>
      <c r="G7172" s="11">
        <v>4.9273972602739802E-2</v>
      </c>
      <c r="H7172" s="11">
        <v>5.9128767123287698E-2</v>
      </c>
      <c r="I7172" s="11">
        <v>6.8983561643835595E-2</v>
      </c>
      <c r="J7172" s="11">
        <v>7.8838356164383505E-2</v>
      </c>
      <c r="K7172" s="11">
        <v>8.8693150684931554E-2</v>
      </c>
      <c r="L7172" s="11">
        <v>9.9000000000000005E-2</v>
      </c>
    </row>
    <row r="7173" spans="1:12" ht="12.75">
      <c r="A7173" s="1">
        <f t="shared" si="180"/>
        <v>39661</v>
      </c>
      <c r="B7173" s="49" t="s">
        <v>4963</v>
      </c>
      <c r="C7173" s="11">
        <v>3.3323835616438355E-2</v>
      </c>
      <c r="D7173" s="11">
        <v>6.664767123287671E-2</v>
      </c>
      <c r="E7173" s="11">
        <v>9.997150684931505E-2</v>
      </c>
      <c r="F7173" s="11">
        <v>0.13329534246575342</v>
      </c>
      <c r="G7173" s="11">
        <v>0.16661917808219251</v>
      </c>
      <c r="H7173" s="11">
        <v>0.19994301369862949</v>
      </c>
      <c r="I7173" s="11">
        <v>0.23326684931506803</v>
      </c>
      <c r="J7173" s="11">
        <v>0.26659068493150651</v>
      </c>
      <c r="K7173" s="11">
        <v>0.29991452054794498</v>
      </c>
      <c r="L7173" s="11">
        <v>0.33300000000000002</v>
      </c>
    </row>
    <row r="7174" spans="1:12" ht="12.75">
      <c r="A7174" s="1">
        <f t="shared" si="180"/>
        <v>39662</v>
      </c>
      <c r="B7174" s="49" t="s">
        <v>4964</v>
      </c>
      <c r="C7174" s="11">
        <v>6.527260273972605E-3</v>
      </c>
      <c r="D7174" s="11">
        <v>1.305452054794521E-2</v>
      </c>
      <c r="E7174" s="11">
        <v>1.9581780821917798E-2</v>
      </c>
      <c r="F7174" s="11">
        <v>2.6109041095890448E-2</v>
      </c>
      <c r="G7174" s="11">
        <v>3.2636301369863105E-2</v>
      </c>
      <c r="H7174" s="11">
        <v>3.9163561643835595E-2</v>
      </c>
      <c r="I7174" s="11">
        <v>4.5690821917808253E-2</v>
      </c>
      <c r="J7174" s="11">
        <v>5.2218082191780896E-2</v>
      </c>
      <c r="K7174" s="11">
        <v>5.87453424657534E-2</v>
      </c>
      <c r="L7174" s="11">
        <v>6.6000000000000003E-2</v>
      </c>
    </row>
    <row r="7175" spans="1:12" ht="12.75">
      <c r="A7175" s="1">
        <f t="shared" si="180"/>
        <v>39663</v>
      </c>
      <c r="B7175" s="49" t="s">
        <v>4965</v>
      </c>
      <c r="C7175" s="11">
        <v>7.4872602739726058E-3</v>
      </c>
      <c r="D7175" s="11">
        <v>1.4974520547945212E-2</v>
      </c>
      <c r="E7175" s="11">
        <v>2.2461780821917798E-2</v>
      </c>
      <c r="F7175" s="11">
        <v>2.9949041095890448E-2</v>
      </c>
      <c r="G7175" s="11">
        <v>3.7436301369863097E-2</v>
      </c>
      <c r="H7175" s="11">
        <v>4.4923561643835597E-2</v>
      </c>
      <c r="I7175" s="11">
        <v>5.2410821917808249E-2</v>
      </c>
      <c r="J7175" s="11">
        <v>5.9898082191780895E-2</v>
      </c>
      <c r="K7175" s="11">
        <v>6.7385342465753395E-2</v>
      </c>
      <c r="L7175" s="11">
        <v>7.5000000000000011E-2</v>
      </c>
    </row>
    <row r="7176" spans="1:12" ht="12.75">
      <c r="A7176" s="1">
        <f t="shared" si="180"/>
        <v>39664</v>
      </c>
      <c r="B7176" s="49" t="s">
        <v>4963</v>
      </c>
      <c r="C7176" s="11">
        <v>3.3323835616438355E-2</v>
      </c>
      <c r="D7176" s="11">
        <v>6.664767123287671E-2</v>
      </c>
      <c r="E7176" s="11">
        <v>9.997150684931505E-2</v>
      </c>
      <c r="F7176" s="11">
        <v>0.13329534246575342</v>
      </c>
      <c r="G7176" s="11">
        <v>0.16661917808219251</v>
      </c>
      <c r="H7176" s="11">
        <v>0.19994301369862949</v>
      </c>
      <c r="I7176" s="11">
        <v>0.23326684931506803</v>
      </c>
      <c r="J7176" s="11">
        <v>0.26659068493150651</v>
      </c>
      <c r="K7176" s="11">
        <v>0.29991452054794498</v>
      </c>
      <c r="L7176" s="11">
        <v>0.33300000000000002</v>
      </c>
    </row>
    <row r="7177" spans="1:12" ht="12.75">
      <c r="A7177" s="1">
        <f t="shared" ref="A7177:A7240" si="181">A7176+1</f>
        <v>39665</v>
      </c>
      <c r="B7177" s="49" t="s">
        <v>4964</v>
      </c>
      <c r="C7177" s="11">
        <v>6.527260273972605E-3</v>
      </c>
      <c r="D7177" s="11">
        <v>1.305452054794521E-2</v>
      </c>
      <c r="E7177" s="11">
        <v>1.9581780821917798E-2</v>
      </c>
      <c r="F7177" s="11">
        <v>2.6109041095890448E-2</v>
      </c>
      <c r="G7177" s="11">
        <v>3.2636301369863105E-2</v>
      </c>
      <c r="H7177" s="11">
        <v>3.9163561643835595E-2</v>
      </c>
      <c r="I7177" s="11">
        <v>4.5690821917808253E-2</v>
      </c>
      <c r="J7177" s="11">
        <v>5.2218082191780896E-2</v>
      </c>
      <c r="K7177" s="11">
        <v>5.87453424657534E-2</v>
      </c>
      <c r="L7177" s="11">
        <v>6.6000000000000003E-2</v>
      </c>
    </row>
    <row r="7178" spans="1:12" ht="25.5">
      <c r="A7178" s="1">
        <f t="shared" si="181"/>
        <v>39666</v>
      </c>
      <c r="B7178" s="49" t="s">
        <v>4966</v>
      </c>
      <c r="C7178" s="11">
        <v>3.133684931506845E-2</v>
      </c>
      <c r="D7178" s="11">
        <v>6.2673698630136901E-2</v>
      </c>
      <c r="E7178" s="11">
        <v>9.4010547945205358E-2</v>
      </c>
      <c r="F7178" s="11">
        <v>0.1253473972602738</v>
      </c>
      <c r="G7178" s="11">
        <v>0.15668424657534152</v>
      </c>
      <c r="H7178" s="11">
        <v>0.18802109589041099</v>
      </c>
      <c r="I7178" s="11">
        <v>0.21935794520547897</v>
      </c>
      <c r="J7178" s="11">
        <v>0.25069479452054699</v>
      </c>
      <c r="K7178" s="11">
        <v>0.28203164383561652</v>
      </c>
      <c r="L7178" s="11">
        <v>0.3135</v>
      </c>
    </row>
    <row r="7179" spans="1:12" ht="24" customHeight="1">
      <c r="A7179" s="1">
        <f t="shared" si="181"/>
        <v>39667</v>
      </c>
      <c r="B7179" s="49" t="s">
        <v>4967</v>
      </c>
      <c r="C7179" s="11">
        <v>0.11091945205479449</v>
      </c>
      <c r="D7179" s="11">
        <v>0.22183890410958898</v>
      </c>
      <c r="E7179" s="11">
        <v>0.33275835616438354</v>
      </c>
      <c r="F7179" s="11">
        <v>0.44367780821917796</v>
      </c>
      <c r="G7179" s="11">
        <v>0.55459726027397249</v>
      </c>
      <c r="H7179" s="11">
        <v>0.66551671232876708</v>
      </c>
      <c r="I7179" s="11">
        <v>0.77643616438356156</v>
      </c>
      <c r="J7179" s="11">
        <v>0.88735561643835592</v>
      </c>
      <c r="K7179" s="11">
        <v>0.99827506849315051</v>
      </c>
      <c r="L7179" s="11">
        <v>1.1085</v>
      </c>
    </row>
    <row r="7180" spans="1:12" ht="24" customHeight="1">
      <c r="A7180" s="1">
        <f t="shared" si="181"/>
        <v>39668</v>
      </c>
      <c r="B7180" s="49" t="s">
        <v>4968</v>
      </c>
      <c r="C7180" s="11">
        <v>5.6095890410958901E-2</v>
      </c>
      <c r="D7180" s="11">
        <v>0.1121917808219178</v>
      </c>
      <c r="E7180" s="11">
        <v>0.168287671232877</v>
      </c>
      <c r="F7180" s="11">
        <v>0.22438356164383499</v>
      </c>
      <c r="G7180" s="11">
        <v>0.28047945205479452</v>
      </c>
      <c r="H7180" s="11">
        <v>0.33657534246575399</v>
      </c>
      <c r="I7180" s="11">
        <v>0.39267123287671202</v>
      </c>
      <c r="J7180" s="11">
        <v>0.44876712328767149</v>
      </c>
      <c r="K7180" s="11">
        <v>0.50486301369862951</v>
      </c>
      <c r="L7180" s="11">
        <v>0.56099999999999994</v>
      </c>
    </row>
    <row r="7181" spans="1:12" ht="24" customHeight="1">
      <c r="A7181" s="1">
        <f t="shared" si="181"/>
        <v>39669</v>
      </c>
      <c r="B7181" s="49" t="s">
        <v>4967</v>
      </c>
      <c r="C7181" s="11">
        <v>0.11091945205479449</v>
      </c>
      <c r="D7181" s="11">
        <v>0.22183890410958898</v>
      </c>
      <c r="E7181" s="11">
        <v>0.33275835616438354</v>
      </c>
      <c r="F7181" s="11">
        <v>0.44367780821917796</v>
      </c>
      <c r="G7181" s="11">
        <v>0.55459726027397249</v>
      </c>
      <c r="H7181" s="11">
        <v>0.66551671232876708</v>
      </c>
      <c r="I7181" s="11">
        <v>0.77643616438356156</v>
      </c>
      <c r="J7181" s="11">
        <v>0.88735561643835592</v>
      </c>
      <c r="K7181" s="11">
        <v>0.99827506849315051</v>
      </c>
      <c r="L7181" s="11">
        <v>1.1085</v>
      </c>
    </row>
    <row r="7182" spans="1:12" ht="24" customHeight="1">
      <c r="A7182" s="1">
        <f t="shared" si="181"/>
        <v>39670</v>
      </c>
      <c r="B7182" s="49" t="s">
        <v>4969</v>
      </c>
      <c r="C7182" s="11">
        <v>4.4609589041095955E-3</v>
      </c>
      <c r="D7182" s="11">
        <v>8.9219178082191909E-3</v>
      </c>
      <c r="E7182" s="11">
        <v>1.3382876712328785E-2</v>
      </c>
      <c r="F7182" s="11">
        <v>1.7843835616438351E-2</v>
      </c>
      <c r="G7182" s="11">
        <v>2.2304794520548052E-2</v>
      </c>
      <c r="H7182" s="11">
        <v>2.6765753424657597E-2</v>
      </c>
      <c r="I7182" s="11">
        <v>3.1226712328767149E-2</v>
      </c>
      <c r="J7182" s="11">
        <v>3.5687671232876701E-2</v>
      </c>
      <c r="K7182" s="11">
        <v>4.0148630136986399E-2</v>
      </c>
      <c r="L7182" s="11">
        <v>4.4999999999999998E-2</v>
      </c>
    </row>
    <row r="7183" spans="1:12" ht="24" customHeight="1">
      <c r="A7183" s="1">
        <f t="shared" si="181"/>
        <v>39671</v>
      </c>
      <c r="B7183" s="49" t="s">
        <v>4697</v>
      </c>
      <c r="C7183" s="11">
        <v>0.11889862499999999</v>
      </c>
      <c r="D7183" s="11">
        <v>0.23779724999999999</v>
      </c>
      <c r="E7183" s="11">
        <v>0.356695875</v>
      </c>
      <c r="F7183" s="11">
        <v>0.47559449999999998</v>
      </c>
      <c r="G7183" s="11">
        <v>0.59449312500000007</v>
      </c>
      <c r="H7183" s="11">
        <v>0.71339174999999999</v>
      </c>
      <c r="I7183" s="11">
        <v>0.83229037500000014</v>
      </c>
      <c r="J7183" s="11">
        <v>0.95118899999999995</v>
      </c>
      <c r="K7183" s="11">
        <v>1.070087625</v>
      </c>
      <c r="L7183" s="11">
        <v>1.1895</v>
      </c>
    </row>
    <row r="7184" spans="1:12" ht="24" customHeight="1">
      <c r="A7184" s="1">
        <f t="shared" si="181"/>
        <v>39672</v>
      </c>
      <c r="B7184" s="49"/>
      <c r="C7184" s="11">
        <v>0.28354027397260201</v>
      </c>
      <c r="D7184" s="11">
        <v>0.56708054794520402</v>
      </c>
      <c r="E7184" s="11">
        <v>0.85062082191780597</v>
      </c>
      <c r="F7184" s="11">
        <v>1.134161095890408</v>
      </c>
      <c r="G7184" s="11">
        <v>1.4177013698630099</v>
      </c>
      <c r="H7184" s="11">
        <v>1.701241643835615</v>
      </c>
      <c r="I7184" s="11">
        <v>1.98478191780822</v>
      </c>
      <c r="J7184" s="11">
        <v>2.2683221917808098</v>
      </c>
      <c r="K7184" s="11">
        <v>2.5518624657534148</v>
      </c>
      <c r="L7184" s="11">
        <v>2.835</v>
      </c>
    </row>
    <row r="7185" spans="1:12" ht="24" customHeight="1">
      <c r="A7185" s="1">
        <f t="shared" si="181"/>
        <v>39673</v>
      </c>
      <c r="B7185" s="49" t="s">
        <v>4970</v>
      </c>
      <c r="C7185" s="11">
        <v>0.19531438356164399</v>
      </c>
      <c r="D7185" s="11">
        <v>0.39062876712328798</v>
      </c>
      <c r="E7185" s="11">
        <v>0.58594315068493197</v>
      </c>
      <c r="F7185" s="11">
        <v>0.78125753424657596</v>
      </c>
      <c r="G7185" s="11">
        <v>0.97657191780822006</v>
      </c>
      <c r="H7185" s="11">
        <v>1.1718863013698639</v>
      </c>
      <c r="I7185" s="11">
        <v>1.3672006849315079</v>
      </c>
      <c r="J7185" s="11">
        <v>1.562515068493155</v>
      </c>
      <c r="K7185" s="11">
        <v>1.7578294520547899</v>
      </c>
      <c r="L7185" s="11">
        <v>1.9530000000000001</v>
      </c>
    </row>
    <row r="7186" spans="1:12" ht="24" customHeight="1">
      <c r="A7186" s="1">
        <f t="shared" si="181"/>
        <v>39674</v>
      </c>
      <c r="B7186" s="49" t="s">
        <v>4971</v>
      </c>
      <c r="C7186" s="11">
        <v>2.0210136986301301E-2</v>
      </c>
      <c r="D7186" s="11">
        <v>4.0420273972602602E-2</v>
      </c>
      <c r="E7186" s="11">
        <v>6.0630410958903903E-2</v>
      </c>
      <c r="F7186" s="11">
        <v>8.0840547945205204E-2</v>
      </c>
      <c r="G7186" s="11">
        <v>0.1010506849315065</v>
      </c>
      <c r="H7186" s="11">
        <v>0.12126082191780781</v>
      </c>
      <c r="I7186" s="11">
        <v>0.1414709589041091</v>
      </c>
      <c r="J7186" s="11">
        <v>0.16168109589041102</v>
      </c>
      <c r="K7186" s="11">
        <v>0.18189123287671199</v>
      </c>
      <c r="L7186" s="11">
        <v>0.20250000000000001</v>
      </c>
    </row>
    <row r="7187" spans="1:12" ht="24" customHeight="1">
      <c r="A7187" s="1">
        <f t="shared" si="181"/>
        <v>39675</v>
      </c>
      <c r="B7187" s="49" t="s">
        <v>4972</v>
      </c>
      <c r="C7187" s="11">
        <v>5.4028767123287698E-3</v>
      </c>
      <c r="D7187" s="11">
        <v>1.080575342465754E-2</v>
      </c>
      <c r="E7187" s="11">
        <v>1.620863013698625E-2</v>
      </c>
      <c r="F7187" s="11">
        <v>2.1611506849315048E-2</v>
      </c>
      <c r="G7187" s="11">
        <v>2.7014383561643852E-2</v>
      </c>
      <c r="H7187" s="11">
        <v>3.2417260273972653E-2</v>
      </c>
      <c r="I7187" s="11">
        <v>3.7820136986301447E-2</v>
      </c>
      <c r="J7187" s="11">
        <v>4.3223013698630096E-2</v>
      </c>
      <c r="K7187" s="11">
        <v>4.8625890410958897E-2</v>
      </c>
      <c r="L7187" s="11">
        <v>5.3999999999999992E-2</v>
      </c>
    </row>
    <row r="7188" spans="1:12" ht="24" customHeight="1">
      <c r="A7188" s="1">
        <f t="shared" si="181"/>
        <v>39676</v>
      </c>
      <c r="B7188" s="49" t="s">
        <v>4973</v>
      </c>
      <c r="C7188" s="11">
        <v>2.7880273972602752E-2</v>
      </c>
      <c r="D7188" s="11">
        <v>5.5760547945205505E-2</v>
      </c>
      <c r="E7188" s="11">
        <v>8.364082191780825E-2</v>
      </c>
      <c r="F7188" s="11">
        <v>0.11152109589041101</v>
      </c>
      <c r="G7188" s="11">
        <v>0.13940136986301374</v>
      </c>
      <c r="H7188" s="11">
        <v>0.1672816438356165</v>
      </c>
      <c r="I7188" s="11">
        <v>0.19516191780822001</v>
      </c>
      <c r="J7188" s="11">
        <v>0.22304219178082202</v>
      </c>
      <c r="K7188" s="11">
        <v>0.25092246575342547</v>
      </c>
      <c r="L7188" s="11">
        <v>0.27900000000000003</v>
      </c>
    </row>
    <row r="7189" spans="1:12" ht="24" customHeight="1">
      <c r="A7189" s="1">
        <f t="shared" si="181"/>
        <v>39677</v>
      </c>
      <c r="B7189" s="49" t="s">
        <v>4974</v>
      </c>
      <c r="C7189" s="11">
        <v>7.814383561643835E-3</v>
      </c>
      <c r="D7189" s="11">
        <v>1.5628767123287701E-2</v>
      </c>
      <c r="E7189" s="11">
        <v>2.3443150684931552E-2</v>
      </c>
      <c r="F7189" s="11">
        <v>3.1257534246575402E-2</v>
      </c>
      <c r="G7189" s="11">
        <v>3.9071917808219253E-2</v>
      </c>
      <c r="H7189" s="11">
        <v>4.6886301369862951E-2</v>
      </c>
      <c r="I7189" s="11">
        <v>5.4700684931506802E-2</v>
      </c>
      <c r="J7189" s="11">
        <v>6.2515068493150652E-2</v>
      </c>
      <c r="K7189" s="11">
        <v>7.0329452054794503E-2</v>
      </c>
      <c r="L7189" s="11">
        <v>7.8E-2</v>
      </c>
    </row>
    <row r="7190" spans="1:12" ht="24" customHeight="1">
      <c r="A7190" s="1">
        <f t="shared" si="181"/>
        <v>39678</v>
      </c>
      <c r="B7190" s="49" t="s">
        <v>3116</v>
      </c>
      <c r="C7190" s="11">
        <v>0.1720528767123285</v>
      </c>
      <c r="D7190" s="11">
        <v>0.34410575342465699</v>
      </c>
      <c r="E7190" s="11">
        <v>0.51615863013698549</v>
      </c>
      <c r="F7190" s="11">
        <v>0.68821150684931398</v>
      </c>
      <c r="G7190" s="11">
        <v>0.86026438356164237</v>
      </c>
      <c r="H7190" s="11">
        <v>1.032317260273971</v>
      </c>
      <c r="I7190" s="11">
        <v>1.2043701369862996</v>
      </c>
      <c r="J7190" s="11">
        <v>1.376423013698628</v>
      </c>
      <c r="K7190" s="11">
        <v>1.548475890410955</v>
      </c>
      <c r="L7190" s="11">
        <v>1.7204999999999999</v>
      </c>
    </row>
    <row r="7191" spans="1:12" ht="24" customHeight="1">
      <c r="A7191" s="1">
        <f t="shared" si="181"/>
        <v>39679</v>
      </c>
      <c r="B7191" s="49" t="s">
        <v>4975</v>
      </c>
      <c r="C7191" s="11">
        <v>4.2090410958904048E-2</v>
      </c>
      <c r="D7191" s="11">
        <v>8.4180821917808096E-2</v>
      </c>
      <c r="E7191" s="11">
        <v>0.12627123287671216</v>
      </c>
      <c r="F7191" s="11">
        <v>0.1683616438356165</v>
      </c>
      <c r="G7191" s="11">
        <v>0.210452054794521</v>
      </c>
      <c r="H7191" s="11">
        <v>0.25254246575342398</v>
      </c>
      <c r="I7191" s="11">
        <v>0.29463287671232852</v>
      </c>
      <c r="J7191" s="11">
        <v>0.336723287671233</v>
      </c>
      <c r="K7191" s="11">
        <v>0.37881369863013598</v>
      </c>
      <c r="L7191" s="11">
        <v>0.42150000000000004</v>
      </c>
    </row>
    <row r="7192" spans="1:12" ht="24" customHeight="1">
      <c r="A7192" s="1">
        <f t="shared" si="181"/>
        <v>39680</v>
      </c>
      <c r="B7192" s="49" t="s">
        <v>4976</v>
      </c>
      <c r="C7192" s="11">
        <v>3.4568219178082199E-2</v>
      </c>
      <c r="D7192" s="11">
        <v>6.9136438356164398E-2</v>
      </c>
      <c r="E7192" s="11">
        <v>0.1037046575342466</v>
      </c>
      <c r="F7192" s="11">
        <v>0.1382728767123288</v>
      </c>
      <c r="G7192" s="11">
        <v>0.17284109589041102</v>
      </c>
      <c r="H7192" s="11">
        <v>0.20740931506849347</v>
      </c>
      <c r="I7192" s="11">
        <v>0.241977534246576</v>
      </c>
      <c r="J7192" s="11">
        <v>0.27654575342465698</v>
      </c>
      <c r="K7192" s="11">
        <v>0.31111397260273949</v>
      </c>
      <c r="L7192" s="11">
        <v>0.34500000000000003</v>
      </c>
    </row>
    <row r="7193" spans="1:12" ht="24" customHeight="1">
      <c r="A7193" s="1">
        <f t="shared" si="181"/>
        <v>39681</v>
      </c>
      <c r="B7193" s="49" t="s">
        <v>4977</v>
      </c>
      <c r="C7193" s="11">
        <v>2.8853835616438353E-2</v>
      </c>
      <c r="D7193" s="11">
        <v>5.7707671232876706E-2</v>
      </c>
      <c r="E7193" s="11">
        <v>8.6561506849315045E-2</v>
      </c>
      <c r="F7193" s="11">
        <v>0.11541534246575341</v>
      </c>
      <c r="G7193" s="11">
        <v>0.14426917808219175</v>
      </c>
      <c r="H7193" s="11">
        <v>0.17312301369862948</v>
      </c>
      <c r="I7193" s="11">
        <v>0.20197684931506799</v>
      </c>
      <c r="J7193" s="11">
        <v>0.23083068493150652</v>
      </c>
      <c r="K7193" s="11">
        <v>0.259684520547945</v>
      </c>
      <c r="L7193" s="11">
        <v>0.28800000000000003</v>
      </c>
    </row>
    <row r="7194" spans="1:12" ht="24" customHeight="1">
      <c r="A7194" s="1">
        <f t="shared" si="181"/>
        <v>39682</v>
      </c>
      <c r="B7194" s="49" t="s">
        <v>4978</v>
      </c>
      <c r="C7194" s="11">
        <v>2.0054794520547901E-2</v>
      </c>
      <c r="D7194" s="11">
        <v>4.0109589041095801E-2</v>
      </c>
      <c r="E7194" s="11">
        <v>6.0164383561643706E-2</v>
      </c>
      <c r="F7194" s="11">
        <v>8.0219178082191603E-2</v>
      </c>
      <c r="G7194" s="11">
        <v>0.10027397260273949</v>
      </c>
      <c r="H7194" s="11">
        <v>0.12032876712328741</v>
      </c>
      <c r="I7194" s="11">
        <v>0.14038356164383531</v>
      </c>
      <c r="J7194" s="11">
        <v>0.16043835616438351</v>
      </c>
      <c r="K7194" s="11">
        <v>0.18049315068493049</v>
      </c>
      <c r="L7194" s="11">
        <v>0.20100000000000001</v>
      </c>
    </row>
    <row r="7195" spans="1:12" ht="24" customHeight="1">
      <c r="A7195" s="1">
        <f t="shared" si="181"/>
        <v>39683</v>
      </c>
      <c r="B7195" s="49" t="s">
        <v>4979</v>
      </c>
      <c r="C7195" s="11">
        <v>1.6343013698630102E-2</v>
      </c>
      <c r="D7195" s="11">
        <v>3.2686027397260203E-2</v>
      </c>
      <c r="E7195" s="11">
        <v>4.9029041095890305E-2</v>
      </c>
      <c r="F7195" s="11">
        <v>6.5372054794520407E-2</v>
      </c>
      <c r="G7195" s="11">
        <v>8.1715068493150508E-2</v>
      </c>
      <c r="H7195" s="11">
        <v>9.805808219178061E-2</v>
      </c>
      <c r="I7195" s="11">
        <v>0.1144010958904107</v>
      </c>
      <c r="J7195" s="11">
        <v>0.13074410958904081</v>
      </c>
      <c r="K7195" s="11">
        <v>0.1470871232876709</v>
      </c>
      <c r="L7195" s="11">
        <v>0.16350000000000001</v>
      </c>
    </row>
    <row r="7196" spans="1:12" ht="24" customHeight="1">
      <c r="A7196" s="1">
        <f t="shared" si="181"/>
        <v>39684</v>
      </c>
      <c r="B7196" s="49" t="s">
        <v>4980</v>
      </c>
      <c r="C7196" s="11">
        <v>5.6934246575342396E-3</v>
      </c>
      <c r="D7196" s="11">
        <v>1.1386849315068479E-2</v>
      </c>
      <c r="E7196" s="11">
        <v>1.7080273972602748E-2</v>
      </c>
      <c r="F7196" s="11">
        <v>2.2773698630136899E-2</v>
      </c>
      <c r="G7196" s="11">
        <v>2.84671232876712E-2</v>
      </c>
      <c r="H7196" s="11">
        <v>3.4160547945205497E-2</v>
      </c>
      <c r="I7196" s="11">
        <v>3.9853972602739651E-2</v>
      </c>
      <c r="J7196" s="11">
        <v>4.5547397260273952E-2</v>
      </c>
      <c r="K7196" s="11">
        <v>5.1240821917808099E-2</v>
      </c>
      <c r="L7196" s="11">
        <v>5.6999999999999995E-2</v>
      </c>
    </row>
    <row r="7197" spans="1:12" ht="24" customHeight="1">
      <c r="A7197" s="1">
        <f t="shared" si="181"/>
        <v>39685</v>
      </c>
      <c r="B7197" s="49" t="s">
        <v>4981</v>
      </c>
      <c r="C7197" s="11">
        <v>0.10683534246575341</v>
      </c>
      <c r="D7197" s="11">
        <v>0.21367068493150651</v>
      </c>
      <c r="E7197" s="11">
        <v>0.32050602739726053</v>
      </c>
      <c r="F7197" s="11">
        <v>0.42734136986301302</v>
      </c>
      <c r="G7197" s="11">
        <v>0.53417671232876696</v>
      </c>
      <c r="H7197" s="11">
        <v>0.64101205479452106</v>
      </c>
      <c r="I7197" s="11">
        <v>0.74784739726027349</v>
      </c>
      <c r="J7197" s="11">
        <v>0.85468273972602749</v>
      </c>
      <c r="K7197" s="11">
        <v>0.96151808219177992</v>
      </c>
      <c r="L7197" s="11">
        <v>1.0680000000000001</v>
      </c>
    </row>
    <row r="7198" spans="1:12" ht="24" customHeight="1">
      <c r="A7198" s="1">
        <f t="shared" si="181"/>
        <v>39686</v>
      </c>
      <c r="B7198" s="49" t="s">
        <v>4982</v>
      </c>
      <c r="C7198" s="11">
        <v>1.4057260273972604E-2</v>
      </c>
      <c r="D7198" s="11">
        <v>2.8114520547945152E-2</v>
      </c>
      <c r="E7198" s="11">
        <v>4.2171780821917804E-2</v>
      </c>
      <c r="F7198" s="11">
        <v>5.6229041095890449E-2</v>
      </c>
      <c r="G7198" s="11">
        <v>7.0286301369863094E-2</v>
      </c>
      <c r="H7198" s="11">
        <v>8.4343561643835607E-2</v>
      </c>
      <c r="I7198" s="11">
        <v>9.8400821917808259E-2</v>
      </c>
      <c r="J7198" s="11">
        <v>0.1124580821917809</v>
      </c>
      <c r="K7198" s="11">
        <v>0.12651534246575338</v>
      </c>
      <c r="L7198" s="11">
        <v>0.14100000000000001</v>
      </c>
    </row>
    <row r="7199" spans="1:12" ht="24" customHeight="1">
      <c r="A7199" s="1">
        <f t="shared" si="181"/>
        <v>39687</v>
      </c>
      <c r="B7199" s="49" t="s">
        <v>4983</v>
      </c>
      <c r="C7199" s="11">
        <v>2.9646575342465705E-3</v>
      </c>
      <c r="D7199" s="11">
        <v>5.929315068493141E-3</v>
      </c>
      <c r="E7199" s="11">
        <v>8.8939726027397106E-3</v>
      </c>
      <c r="F7199" s="11">
        <v>1.1858630136986282E-2</v>
      </c>
      <c r="G7199" s="11">
        <v>1.4823287671232852E-2</v>
      </c>
      <c r="H7199" s="11">
        <v>1.7787945205479449E-2</v>
      </c>
      <c r="I7199" s="11">
        <v>2.075260273972605E-2</v>
      </c>
      <c r="J7199" s="11">
        <v>2.3717260273972501E-2</v>
      </c>
      <c r="K7199" s="11">
        <v>2.6681917808219102E-2</v>
      </c>
      <c r="L7199" s="11">
        <v>0.03</v>
      </c>
    </row>
    <row r="7200" spans="1:12" ht="24" customHeight="1">
      <c r="A7200" s="1">
        <f t="shared" si="181"/>
        <v>39688</v>
      </c>
      <c r="B7200" s="49" t="s">
        <v>4984</v>
      </c>
      <c r="C7200" s="11">
        <v>5.7295890410958899E-3</v>
      </c>
      <c r="D7200" s="11">
        <v>1.145917808219178E-2</v>
      </c>
      <c r="E7200" s="11">
        <v>1.71887671232877E-2</v>
      </c>
      <c r="F7200" s="11">
        <v>2.2918356164383501E-2</v>
      </c>
      <c r="G7200" s="11">
        <v>2.8647945205479447E-2</v>
      </c>
      <c r="H7200" s="11">
        <v>3.43775342465754E-2</v>
      </c>
      <c r="I7200" s="11">
        <v>4.0107123287671201E-2</v>
      </c>
      <c r="J7200" s="11">
        <v>4.5836712328767154E-2</v>
      </c>
      <c r="K7200" s="11">
        <v>5.1566301369862955E-2</v>
      </c>
      <c r="L7200" s="11">
        <v>5.6999999999999995E-2</v>
      </c>
    </row>
    <row r="7201" spans="1:12" ht="24" customHeight="1">
      <c r="A7201" s="1">
        <f t="shared" si="181"/>
        <v>39689</v>
      </c>
      <c r="B7201" s="49" t="s">
        <v>4985</v>
      </c>
      <c r="C7201" s="11">
        <v>1.6836986301369899E-2</v>
      </c>
      <c r="D7201" s="11">
        <v>3.3673972602739799E-2</v>
      </c>
      <c r="E7201" s="11">
        <v>5.0510958904109698E-2</v>
      </c>
      <c r="F7201" s="11">
        <v>6.7347945205479598E-2</v>
      </c>
      <c r="G7201" s="11">
        <v>8.4184931506849497E-2</v>
      </c>
      <c r="H7201" s="11">
        <v>0.1010219178082194</v>
      </c>
      <c r="I7201" s="11">
        <v>0.1178589041095893</v>
      </c>
      <c r="J7201" s="11">
        <v>0.1346958904109592</v>
      </c>
      <c r="K7201" s="11">
        <v>0.15153287671232848</v>
      </c>
      <c r="L7201" s="11">
        <v>0.16800000000000001</v>
      </c>
    </row>
    <row r="7202" spans="1:12" ht="24" customHeight="1">
      <c r="A7202" s="1">
        <f t="shared" si="181"/>
        <v>39690</v>
      </c>
      <c r="B7202" s="49" t="s">
        <v>4986</v>
      </c>
      <c r="C7202" s="11">
        <v>6.5360958904109548E-2</v>
      </c>
      <c r="D7202" s="11">
        <v>0.1307219178082191</v>
      </c>
      <c r="E7202" s="11">
        <v>0.19608287671232852</v>
      </c>
      <c r="F7202" s="11">
        <v>0.26144383561643847</v>
      </c>
      <c r="G7202" s="11">
        <v>0.3268047945205485</v>
      </c>
      <c r="H7202" s="11">
        <v>0.39216575342465704</v>
      </c>
      <c r="I7202" s="11">
        <v>0.45752671232876702</v>
      </c>
      <c r="J7202" s="11">
        <v>0.52288767123287694</v>
      </c>
      <c r="K7202" s="11">
        <v>0.58824863013698547</v>
      </c>
      <c r="L7202" s="11">
        <v>0.65400000000000003</v>
      </c>
    </row>
    <row r="7203" spans="1:12" ht="24" customHeight="1">
      <c r="A7203" s="1">
        <f t="shared" si="181"/>
        <v>39691</v>
      </c>
      <c r="B7203" s="49" t="s">
        <v>4987</v>
      </c>
      <c r="C7203" s="11">
        <v>9.7784383561643845E-2</v>
      </c>
      <c r="D7203" s="11">
        <v>0.19556876712328797</v>
      </c>
      <c r="E7203" s="11">
        <v>0.29335315068493201</v>
      </c>
      <c r="F7203" s="11">
        <v>0.39113753424657594</v>
      </c>
      <c r="G7203" s="11">
        <v>0.48892191780821997</v>
      </c>
      <c r="H7203" s="11">
        <v>0.58670630136986246</v>
      </c>
      <c r="I7203" s="11">
        <v>0.68449068493150644</v>
      </c>
      <c r="J7203" s="11">
        <v>0.78227506849315043</v>
      </c>
      <c r="K7203" s="11">
        <v>0.88005945205479452</v>
      </c>
      <c r="L7203" s="11">
        <v>0.97799999999999998</v>
      </c>
    </row>
    <row r="7204" spans="1:12" ht="24" customHeight="1">
      <c r="A7204" s="1">
        <f t="shared" si="181"/>
        <v>39692</v>
      </c>
      <c r="B7204" s="49" t="s">
        <v>4988</v>
      </c>
      <c r="C7204" s="11">
        <v>5.2614657534246601E-2</v>
      </c>
      <c r="D7204" s="11">
        <v>0.1052293150684932</v>
      </c>
      <c r="E7204" s="11">
        <v>0.15784397260273952</v>
      </c>
      <c r="F7204" s="11">
        <v>0.21045863013698701</v>
      </c>
      <c r="G7204" s="11">
        <v>0.263073287671233</v>
      </c>
      <c r="H7204" s="11">
        <v>0.31568794520547905</v>
      </c>
      <c r="I7204" s="11">
        <v>0.36830260273972648</v>
      </c>
      <c r="J7204" s="11">
        <v>0.42091726027397253</v>
      </c>
      <c r="K7204" s="11">
        <v>0.47353191780822002</v>
      </c>
      <c r="L7204" s="11">
        <v>0.52649999999999997</v>
      </c>
    </row>
    <row r="7205" spans="1:12" ht="24" customHeight="1">
      <c r="A7205" s="1">
        <f t="shared" si="181"/>
        <v>39693</v>
      </c>
      <c r="B7205" s="49" t="s">
        <v>4989</v>
      </c>
      <c r="C7205" s="11">
        <v>3.9012328767123305E-3</v>
      </c>
      <c r="D7205" s="11">
        <v>7.8024657534246609E-3</v>
      </c>
      <c r="E7205" s="11">
        <v>1.170369863013699E-2</v>
      </c>
      <c r="F7205" s="11">
        <v>1.560493150684935E-2</v>
      </c>
      <c r="G7205" s="11">
        <v>1.9506164383561651E-2</v>
      </c>
      <c r="H7205" s="11">
        <v>2.3407397260273948E-2</v>
      </c>
      <c r="I7205" s="11">
        <v>2.7308630136986249E-2</v>
      </c>
      <c r="J7205" s="11">
        <v>3.1209863013698699E-2</v>
      </c>
      <c r="K7205" s="11">
        <v>3.5111095890411004E-2</v>
      </c>
      <c r="L7205" s="11">
        <v>3.9E-2</v>
      </c>
    </row>
    <row r="7206" spans="1:12" ht="24" customHeight="1">
      <c r="A7206" s="1">
        <f t="shared" si="181"/>
        <v>39694</v>
      </c>
      <c r="B7206" s="49" t="s">
        <v>4990</v>
      </c>
      <c r="C7206" s="11">
        <v>6.4467123287671206E-3</v>
      </c>
      <c r="D7206" s="11">
        <v>1.2893424657534241E-2</v>
      </c>
      <c r="E7206" s="11">
        <v>1.9340136986301298E-2</v>
      </c>
      <c r="F7206" s="11">
        <v>2.5786849315068451E-2</v>
      </c>
      <c r="G7206" s="11">
        <v>3.2233561643835604E-2</v>
      </c>
      <c r="H7206" s="11">
        <v>3.8680273972602749E-2</v>
      </c>
      <c r="I7206" s="11">
        <v>4.5126986301369895E-2</v>
      </c>
      <c r="J7206" s="11">
        <v>5.1573698630136902E-2</v>
      </c>
      <c r="K7206" s="11">
        <v>5.8020410958904048E-2</v>
      </c>
      <c r="L7206" s="11">
        <v>6.4500000000000002E-2</v>
      </c>
    </row>
    <row r="7207" spans="1:12" ht="24" customHeight="1">
      <c r="A7207" s="1">
        <f t="shared" si="181"/>
        <v>39695</v>
      </c>
      <c r="B7207" s="49" t="s">
        <v>4991</v>
      </c>
      <c r="C7207" s="11">
        <v>1.1468219178082184E-2</v>
      </c>
      <c r="D7207" s="11">
        <v>2.29364383561644E-2</v>
      </c>
      <c r="E7207" s="11">
        <v>3.4404657534246597E-2</v>
      </c>
      <c r="F7207" s="11">
        <v>4.58728767123288E-2</v>
      </c>
      <c r="G7207" s="11">
        <v>5.7341095890411004E-2</v>
      </c>
      <c r="H7207" s="11">
        <v>6.8809315068493054E-2</v>
      </c>
      <c r="I7207" s="11">
        <v>8.0277534246575258E-2</v>
      </c>
      <c r="J7207" s="11">
        <v>9.1745753424657461E-2</v>
      </c>
      <c r="K7207" s="11">
        <v>0.10321397260273965</v>
      </c>
      <c r="L7207" s="11">
        <v>0.11399999999999999</v>
      </c>
    </row>
    <row r="7208" spans="1:12" ht="24" customHeight="1">
      <c r="A7208" s="1">
        <f t="shared" si="181"/>
        <v>39696</v>
      </c>
      <c r="B7208" s="49" t="s">
        <v>4992</v>
      </c>
      <c r="C7208" s="11">
        <v>5.6132207260273959E-2</v>
      </c>
      <c r="D7208" s="11">
        <v>0.11226441452054792</v>
      </c>
      <c r="E7208" s="11">
        <v>0.16839662178082199</v>
      </c>
      <c r="F7208" s="11">
        <v>0.2245288290410955</v>
      </c>
      <c r="G7208" s="11">
        <v>0.28066103630137051</v>
      </c>
      <c r="H7208" s="11">
        <v>0.33679324356164397</v>
      </c>
      <c r="I7208" s="11">
        <v>0.39292545082191749</v>
      </c>
      <c r="J7208" s="11">
        <v>0.449057658082191</v>
      </c>
      <c r="K7208" s="11">
        <v>0.50518986534246602</v>
      </c>
      <c r="L7208" s="11">
        <v>0.56099999999999994</v>
      </c>
    </row>
    <row r="7209" spans="1:12" ht="24" customHeight="1">
      <c r="A7209" s="1">
        <f t="shared" si="181"/>
        <v>39697</v>
      </c>
      <c r="B7209" s="49" t="s">
        <v>4993</v>
      </c>
      <c r="C7209" s="11">
        <v>1.4171917808219175E-2</v>
      </c>
      <c r="D7209" s="11">
        <v>2.834383561643835E-2</v>
      </c>
      <c r="E7209" s="11">
        <v>4.2515753424657604E-2</v>
      </c>
      <c r="F7209" s="11">
        <v>5.6687671232876699E-2</v>
      </c>
      <c r="G7209" s="11">
        <v>7.0859589041095961E-2</v>
      </c>
      <c r="H7209" s="11">
        <v>8.5031506849315042E-2</v>
      </c>
      <c r="I7209" s="11">
        <v>9.9203424657534317E-2</v>
      </c>
      <c r="J7209" s="11">
        <v>0.1133753424657534</v>
      </c>
      <c r="K7209" s="11">
        <v>0.12754726027397265</v>
      </c>
      <c r="L7209" s="11">
        <v>0.14100000000000001</v>
      </c>
    </row>
    <row r="7210" spans="1:12" ht="24" customHeight="1">
      <c r="A7210" s="1">
        <f t="shared" si="181"/>
        <v>39698</v>
      </c>
      <c r="B7210" s="49" t="s">
        <v>4994</v>
      </c>
      <c r="C7210" s="11">
        <v>3.7162602739726054E-2</v>
      </c>
      <c r="D7210" s="11">
        <v>7.4325205479452108E-2</v>
      </c>
      <c r="E7210" s="11">
        <v>0.11148780821917814</v>
      </c>
      <c r="F7210" s="11">
        <v>0.14865041095890422</v>
      </c>
      <c r="G7210" s="11">
        <v>0.18581301369863101</v>
      </c>
      <c r="H7210" s="11">
        <v>0.22297561643835601</v>
      </c>
      <c r="I7210" s="11">
        <v>0.2601382191780825</v>
      </c>
      <c r="J7210" s="11">
        <v>0.29730082191780899</v>
      </c>
      <c r="K7210" s="11">
        <v>0.33446342465753398</v>
      </c>
      <c r="L7210" s="11">
        <v>0.372</v>
      </c>
    </row>
    <row r="7211" spans="1:12" ht="24" customHeight="1">
      <c r="A7211" s="1">
        <f t="shared" si="181"/>
        <v>39699</v>
      </c>
      <c r="B7211" s="49" t="s">
        <v>4995</v>
      </c>
      <c r="C7211" s="11">
        <v>5.4850684931506801E-3</v>
      </c>
      <c r="D7211" s="11">
        <v>1.097013698630136E-2</v>
      </c>
      <c r="E7211" s="11">
        <v>1.64552054794521E-2</v>
      </c>
      <c r="F7211" s="11">
        <v>2.1940273972602752E-2</v>
      </c>
      <c r="G7211" s="11">
        <v>2.74253424657534E-2</v>
      </c>
      <c r="H7211" s="11">
        <v>3.2910410958904047E-2</v>
      </c>
      <c r="I7211" s="11">
        <v>3.8395479452054695E-2</v>
      </c>
      <c r="J7211" s="11">
        <v>4.3880547945205503E-2</v>
      </c>
      <c r="K7211" s="11">
        <v>4.9365616438356158E-2</v>
      </c>
      <c r="L7211" s="11">
        <v>5.5499999999999994E-2</v>
      </c>
    </row>
    <row r="7212" spans="1:12" ht="24" customHeight="1">
      <c r="A7212" s="1">
        <f t="shared" si="181"/>
        <v>39700</v>
      </c>
      <c r="B7212" s="49" t="s">
        <v>4996</v>
      </c>
      <c r="C7212" s="11">
        <v>2.0375753424657597E-2</v>
      </c>
      <c r="D7212" s="11">
        <v>4.0751506849315194E-2</v>
      </c>
      <c r="E7212" s="11">
        <v>6.1127260273972805E-2</v>
      </c>
      <c r="F7212" s="11">
        <v>8.1503013698630389E-2</v>
      </c>
      <c r="G7212" s="11">
        <v>0.101878767123288</v>
      </c>
      <c r="H7212" s="11">
        <v>0.12225452054794561</v>
      </c>
      <c r="I7212" s="11">
        <v>0.14263027397260319</v>
      </c>
      <c r="J7212" s="11">
        <v>0.1630060273972605</v>
      </c>
      <c r="K7212" s="11">
        <v>0.183381780821919</v>
      </c>
      <c r="L7212" s="11">
        <v>0.20400000000000001</v>
      </c>
    </row>
    <row r="7213" spans="1:12" ht="24" customHeight="1">
      <c r="A7213" s="1">
        <f t="shared" si="181"/>
        <v>39701</v>
      </c>
      <c r="B7213" s="49" t="s">
        <v>4997</v>
      </c>
      <c r="C7213" s="11">
        <v>3.0999041095890453E-2</v>
      </c>
      <c r="D7213" s="11">
        <v>6.1998082191780907E-2</v>
      </c>
      <c r="E7213" s="11">
        <v>9.2997123287671346E-2</v>
      </c>
      <c r="F7213" s="11">
        <v>0.12399616438356181</v>
      </c>
      <c r="G7213" s="11">
        <v>0.154995205479453</v>
      </c>
      <c r="H7213" s="11">
        <v>0.185994246575343</v>
      </c>
      <c r="I7213" s="11">
        <v>0.21699328767123302</v>
      </c>
      <c r="J7213" s="11">
        <v>0.24799232876712299</v>
      </c>
      <c r="K7213" s="11">
        <v>0.27899136986301448</v>
      </c>
      <c r="L7213" s="11">
        <v>0.3105</v>
      </c>
    </row>
    <row r="7214" spans="1:12" ht="24" customHeight="1">
      <c r="A7214" s="1">
        <f t="shared" si="181"/>
        <v>39702</v>
      </c>
      <c r="B7214" s="49" t="s">
        <v>4998</v>
      </c>
      <c r="C7214" s="11">
        <v>1.9783150684931548E-2</v>
      </c>
      <c r="D7214" s="11">
        <v>3.9566301369863097E-2</v>
      </c>
      <c r="E7214" s="11">
        <v>5.9349452054794645E-2</v>
      </c>
      <c r="F7214" s="11">
        <v>7.9132602739726193E-2</v>
      </c>
      <c r="G7214" s="11">
        <v>9.8915753424657749E-2</v>
      </c>
      <c r="H7214" s="11">
        <v>0.11869890410958929</v>
      </c>
      <c r="I7214" s="11">
        <v>0.13848205479452086</v>
      </c>
      <c r="J7214" s="11">
        <v>0.158265205479453</v>
      </c>
      <c r="K7214" s="11">
        <v>0.1780483561643835</v>
      </c>
      <c r="L7214" s="11">
        <v>0.19800000000000001</v>
      </c>
    </row>
    <row r="7215" spans="1:12" ht="24" customHeight="1">
      <c r="A7215" s="1">
        <f t="shared" si="181"/>
        <v>39703</v>
      </c>
      <c r="B7215" s="49" t="s">
        <v>4999</v>
      </c>
      <c r="C7215" s="11">
        <v>7.7097534246575408E-2</v>
      </c>
      <c r="D7215" s="11">
        <v>0.15419506849315051</v>
      </c>
      <c r="E7215" s="11">
        <v>0.23129260273972652</v>
      </c>
      <c r="F7215" s="11">
        <v>0.30839013698630102</v>
      </c>
      <c r="G7215" s="11">
        <v>0.38548767123287697</v>
      </c>
      <c r="H7215" s="11">
        <v>0.46258520547945303</v>
      </c>
      <c r="I7215" s="11">
        <v>0.53968273972602754</v>
      </c>
      <c r="J7215" s="11">
        <v>0.61678027397260349</v>
      </c>
      <c r="K7215" s="11">
        <v>0.69387780821917799</v>
      </c>
      <c r="L7215" s="11">
        <v>0.77100000000000002</v>
      </c>
    </row>
    <row r="7216" spans="1:12" ht="24" customHeight="1">
      <c r="A7216" s="1">
        <f t="shared" si="181"/>
        <v>39704</v>
      </c>
      <c r="B7216" s="49" t="s">
        <v>5000</v>
      </c>
      <c r="C7216" s="11">
        <v>7.2526027397260351E-3</v>
      </c>
      <c r="D7216" s="11">
        <v>1.450520547945207E-2</v>
      </c>
      <c r="E7216" s="11">
        <v>2.1757808219178151E-2</v>
      </c>
      <c r="F7216" s="11">
        <v>2.9010410958904199E-2</v>
      </c>
      <c r="G7216" s="11">
        <v>3.6263013698630248E-2</v>
      </c>
      <c r="H7216" s="11">
        <v>4.351561643835615E-2</v>
      </c>
      <c r="I7216" s="11">
        <v>5.0768219178082205E-2</v>
      </c>
      <c r="J7216" s="11">
        <v>5.8020821917808246E-2</v>
      </c>
      <c r="K7216" s="11">
        <v>6.5273424657534301E-2</v>
      </c>
      <c r="L7216" s="11">
        <v>7.2000000000000008E-2</v>
      </c>
    </row>
    <row r="7217" spans="1:12" ht="24" customHeight="1">
      <c r="A7217" s="1">
        <f t="shared" si="181"/>
        <v>39705</v>
      </c>
      <c r="B7217" s="49" t="s">
        <v>5001</v>
      </c>
      <c r="C7217" s="11">
        <v>5.4908219178082199E-3</v>
      </c>
      <c r="D7217" s="11">
        <v>1.098164383561644E-2</v>
      </c>
      <c r="E7217" s="11">
        <v>1.6472465753424599E-2</v>
      </c>
      <c r="F7217" s="11">
        <v>2.1963287671232852E-2</v>
      </c>
      <c r="G7217" s="11">
        <v>2.7454109589041098E-2</v>
      </c>
      <c r="H7217" s="11">
        <v>3.2944931506849351E-2</v>
      </c>
      <c r="I7217" s="11">
        <v>3.8435753424657604E-2</v>
      </c>
      <c r="J7217" s="11">
        <v>4.3926575342465704E-2</v>
      </c>
      <c r="K7217" s="11">
        <v>4.9417397260273957E-2</v>
      </c>
      <c r="L7217" s="11">
        <v>5.5499999999999994E-2</v>
      </c>
    </row>
    <row r="7218" spans="1:12" ht="24" customHeight="1">
      <c r="A7218" s="1">
        <f t="shared" si="181"/>
        <v>39706</v>
      </c>
      <c r="B7218" s="49" t="s">
        <v>5002</v>
      </c>
      <c r="C7218" s="11">
        <v>1.9081643835616502E-2</v>
      </c>
      <c r="D7218" s="11">
        <v>3.8163287671233004E-2</v>
      </c>
      <c r="E7218" s="11">
        <v>5.7244931506849492E-2</v>
      </c>
      <c r="F7218" s="11">
        <v>7.6326575342466008E-2</v>
      </c>
      <c r="G7218" s="11">
        <v>9.5408219178082496E-2</v>
      </c>
      <c r="H7218" s="11">
        <v>0.11448986301369898</v>
      </c>
      <c r="I7218" s="11">
        <v>0.13357150684931551</v>
      </c>
      <c r="J7218" s="11">
        <v>0.15265315068493202</v>
      </c>
      <c r="K7218" s="11">
        <v>0.17173479452054849</v>
      </c>
      <c r="L7218" s="11">
        <v>0.1905</v>
      </c>
    </row>
    <row r="7219" spans="1:12" ht="24" customHeight="1">
      <c r="A7219" s="1">
        <f t="shared" si="181"/>
        <v>39707</v>
      </c>
      <c r="B7219" s="49" t="s">
        <v>5003</v>
      </c>
      <c r="C7219" s="11">
        <v>9.1816438356164404E-3</v>
      </c>
      <c r="D7219" s="11">
        <v>1.836328767123285E-2</v>
      </c>
      <c r="E7219" s="11">
        <v>2.7544931506849352E-2</v>
      </c>
      <c r="F7219" s="11">
        <v>3.6726575342465699E-2</v>
      </c>
      <c r="G7219" s="11">
        <v>4.5908219178082202E-2</v>
      </c>
      <c r="H7219" s="11">
        <v>5.5089863013698705E-2</v>
      </c>
      <c r="I7219" s="11">
        <v>6.4271506849315055E-2</v>
      </c>
      <c r="J7219" s="11">
        <v>7.3453150684931551E-2</v>
      </c>
      <c r="K7219" s="11">
        <v>8.2634794520547894E-2</v>
      </c>
      <c r="L7219" s="11">
        <v>9.1499999999999998E-2</v>
      </c>
    </row>
    <row r="7220" spans="1:12" ht="24" customHeight="1">
      <c r="A7220" s="1">
        <f t="shared" si="181"/>
        <v>39708</v>
      </c>
      <c r="B7220" s="49" t="s">
        <v>5004</v>
      </c>
      <c r="C7220" s="11">
        <v>1.4782191780821925E-2</v>
      </c>
      <c r="D7220" s="11">
        <v>2.9564383561643849E-2</v>
      </c>
      <c r="E7220" s="11">
        <v>4.4346575342465853E-2</v>
      </c>
      <c r="F7220" s="11">
        <v>5.9128767123287698E-2</v>
      </c>
      <c r="G7220" s="11">
        <v>7.3910958904109703E-2</v>
      </c>
      <c r="H7220" s="11">
        <v>8.8693150684931554E-2</v>
      </c>
      <c r="I7220" s="11">
        <v>0.10347534246575356</v>
      </c>
      <c r="J7220" s="11">
        <v>0.1182575342465754</v>
      </c>
      <c r="K7220" s="11">
        <v>0.13303972602739739</v>
      </c>
      <c r="L7220" s="11">
        <v>0.14850000000000002</v>
      </c>
    </row>
    <row r="7221" spans="1:12" ht="24" customHeight="1">
      <c r="A7221" s="1">
        <f t="shared" si="181"/>
        <v>39709</v>
      </c>
      <c r="B7221" s="49" t="s">
        <v>5005</v>
      </c>
      <c r="C7221" s="11">
        <v>8.2845205479452101E-3</v>
      </c>
      <c r="D7221" s="11">
        <v>1.6569041095890448E-2</v>
      </c>
      <c r="E7221" s="11">
        <v>2.4853561643835599E-2</v>
      </c>
      <c r="F7221" s="11">
        <v>3.3138082191780896E-2</v>
      </c>
      <c r="G7221" s="11">
        <v>4.1422602739726047E-2</v>
      </c>
      <c r="H7221" s="11">
        <v>4.9707123287671198E-2</v>
      </c>
      <c r="I7221" s="11">
        <v>5.7991643835616502E-2</v>
      </c>
      <c r="J7221" s="11">
        <v>6.6276164383561653E-2</v>
      </c>
      <c r="K7221" s="11">
        <v>7.4560684931506957E-2</v>
      </c>
      <c r="L7221" s="11">
        <v>8.2500000000000004E-2</v>
      </c>
    </row>
    <row r="7222" spans="1:12" ht="24" customHeight="1">
      <c r="A7222" s="1">
        <f t="shared" si="181"/>
        <v>39710</v>
      </c>
      <c r="B7222" s="49" t="s">
        <v>5006</v>
      </c>
      <c r="C7222" s="11">
        <v>1.351195890410958E-2</v>
      </c>
      <c r="D7222" s="11">
        <v>2.7023917808219097E-2</v>
      </c>
      <c r="E7222" s="11">
        <v>4.0535876712328806E-2</v>
      </c>
      <c r="F7222" s="11">
        <v>5.4047835616438354E-2</v>
      </c>
      <c r="G7222" s="11">
        <v>6.7559794520547889E-2</v>
      </c>
      <c r="H7222" s="11">
        <v>8.1071753424657444E-2</v>
      </c>
      <c r="I7222" s="11">
        <v>9.4583712328767E-2</v>
      </c>
      <c r="J7222" s="11">
        <v>0.10809567123287671</v>
      </c>
      <c r="K7222" s="11">
        <v>0.12160763013698625</v>
      </c>
      <c r="L7222" s="11">
        <v>0.13500000000000001</v>
      </c>
    </row>
    <row r="7223" spans="1:12" ht="24" customHeight="1">
      <c r="A7223" s="1">
        <f t="shared" si="181"/>
        <v>39711</v>
      </c>
      <c r="B7223" s="49" t="s">
        <v>5007</v>
      </c>
      <c r="C7223" s="11">
        <v>6.7808219178082201E-4</v>
      </c>
      <c r="D7223" s="11">
        <v>1.356164383561644E-3</v>
      </c>
      <c r="E7223" s="11">
        <v>2.0342465753424598E-3</v>
      </c>
      <c r="F7223" s="11">
        <v>2.712328767123285E-3</v>
      </c>
      <c r="G7223" s="11">
        <v>3.3904109589041097E-3</v>
      </c>
      <c r="H7223" s="11">
        <v>4.0684931506849353E-3</v>
      </c>
      <c r="I7223" s="11">
        <v>4.74657534246576E-3</v>
      </c>
      <c r="J7223" s="11">
        <v>5.42465753424657E-3</v>
      </c>
      <c r="K7223" s="11">
        <v>6.1027397260273956E-3</v>
      </c>
      <c r="L7223" s="11">
        <v>7.4999999999999997E-3</v>
      </c>
    </row>
    <row r="7224" spans="1:12" ht="24" customHeight="1">
      <c r="A7224" s="1">
        <f t="shared" si="181"/>
        <v>39712</v>
      </c>
      <c r="B7224" s="49" t="s">
        <v>5008</v>
      </c>
      <c r="C7224" s="11">
        <v>7.6820547945205507E-3</v>
      </c>
      <c r="D7224" s="11">
        <v>1.5364109589041101E-2</v>
      </c>
      <c r="E7224" s="11">
        <v>2.3046164383561649E-2</v>
      </c>
      <c r="F7224" s="11">
        <v>3.0728219178082203E-2</v>
      </c>
      <c r="G7224" s="11">
        <v>3.841027397260275E-2</v>
      </c>
      <c r="H7224" s="11">
        <v>4.6092328767123297E-2</v>
      </c>
      <c r="I7224" s="11">
        <v>5.3774383561643851E-2</v>
      </c>
      <c r="J7224" s="11">
        <v>6.1456438356164406E-2</v>
      </c>
      <c r="K7224" s="11">
        <v>6.9138493150684946E-2</v>
      </c>
      <c r="L7224" s="11">
        <v>7.6499999999999999E-2</v>
      </c>
    </row>
    <row r="7225" spans="1:12" ht="24" customHeight="1">
      <c r="A7225" s="1">
        <f t="shared" si="181"/>
        <v>39713</v>
      </c>
      <c r="B7225" s="49" t="s">
        <v>5009</v>
      </c>
      <c r="C7225" s="11">
        <v>1.6270658219178152E-2</v>
      </c>
      <c r="D7225" s="11">
        <v>3.2541316438356303E-2</v>
      </c>
      <c r="E7225" s="11">
        <v>4.8811974657534452E-2</v>
      </c>
      <c r="F7225" s="11">
        <v>6.5082632876712607E-2</v>
      </c>
      <c r="G7225" s="11">
        <v>8.1353291095890748E-2</v>
      </c>
      <c r="H7225" s="11">
        <v>9.7623949315068903E-2</v>
      </c>
      <c r="I7225" s="11">
        <v>0.11389460753424706</v>
      </c>
      <c r="J7225" s="11">
        <v>0.13016526575342521</v>
      </c>
      <c r="K7225" s="11">
        <v>0.14643592397260335</v>
      </c>
      <c r="L7225" s="11">
        <v>0.16200000000000001</v>
      </c>
    </row>
    <row r="7226" spans="1:12" ht="24" customHeight="1">
      <c r="A7226" s="1">
        <f t="shared" si="181"/>
        <v>39714</v>
      </c>
      <c r="B7226" s="49" t="s">
        <v>5010</v>
      </c>
      <c r="C7226" s="11">
        <v>1.1184657534246585E-2</v>
      </c>
      <c r="D7226" s="11">
        <v>2.2369315068493201E-2</v>
      </c>
      <c r="E7226" s="11">
        <v>3.3553972602739804E-2</v>
      </c>
      <c r="F7226" s="11">
        <v>4.4738630136986403E-2</v>
      </c>
      <c r="G7226" s="11">
        <v>5.5923287671232995E-2</v>
      </c>
      <c r="H7226" s="11">
        <v>6.7107945205479441E-2</v>
      </c>
      <c r="I7226" s="11">
        <v>7.8292602739726047E-2</v>
      </c>
      <c r="J7226" s="11">
        <v>8.9477260273972653E-2</v>
      </c>
      <c r="K7226" s="11">
        <v>0.10066191780821925</v>
      </c>
      <c r="L7226" s="11">
        <v>0.11249999999999999</v>
      </c>
    </row>
    <row r="7227" spans="1:12" ht="24" customHeight="1">
      <c r="A7227" s="1">
        <f t="shared" si="181"/>
        <v>39715</v>
      </c>
      <c r="B7227" s="49" t="s">
        <v>5011</v>
      </c>
      <c r="C7227" s="11">
        <v>1.2435616438356166E-2</v>
      </c>
      <c r="D7227" s="11">
        <v>2.48712328767123E-2</v>
      </c>
      <c r="E7227" s="11">
        <v>3.7306849315068447E-2</v>
      </c>
      <c r="F7227" s="11">
        <v>4.97424657534246E-2</v>
      </c>
      <c r="G7227" s="11">
        <v>6.2178082191780892E-2</v>
      </c>
      <c r="H7227" s="11">
        <v>7.4613698630137046E-2</v>
      </c>
      <c r="I7227" s="11">
        <v>8.7049315068493199E-2</v>
      </c>
      <c r="J7227" s="11">
        <v>9.9484931506849339E-2</v>
      </c>
      <c r="K7227" s="11">
        <v>0.11192054794520551</v>
      </c>
      <c r="L7227" s="11">
        <v>0.1245</v>
      </c>
    </row>
    <row r="7228" spans="1:12" ht="24" customHeight="1">
      <c r="A7228" s="1">
        <f t="shared" si="181"/>
        <v>39716</v>
      </c>
      <c r="B7228" s="49" t="s">
        <v>5012</v>
      </c>
      <c r="C7228" s="11">
        <v>1.1559452054794514E-2</v>
      </c>
      <c r="D7228" s="11">
        <v>2.3118904109589E-2</v>
      </c>
      <c r="E7228" s="11">
        <v>3.46783561643835E-2</v>
      </c>
      <c r="F7228" s="11">
        <v>4.6237808219178E-2</v>
      </c>
      <c r="G7228" s="11">
        <v>5.7797260273972646E-2</v>
      </c>
      <c r="H7228" s="11">
        <v>6.9356712328767139E-2</v>
      </c>
      <c r="I7228" s="11">
        <v>8.091616438356164E-2</v>
      </c>
      <c r="J7228" s="11">
        <v>9.247561643835614E-2</v>
      </c>
      <c r="K7228" s="11">
        <v>0.10403506849315064</v>
      </c>
      <c r="L7228" s="11">
        <v>0.11549999999999999</v>
      </c>
    </row>
    <row r="7229" spans="1:12" ht="24" customHeight="1">
      <c r="A7229" s="1">
        <f t="shared" si="181"/>
        <v>39717</v>
      </c>
      <c r="B7229" s="49" t="s">
        <v>5013</v>
      </c>
      <c r="C7229" s="11">
        <v>7.8410958904109544E-3</v>
      </c>
      <c r="D7229" s="11">
        <v>1.568219178082185E-2</v>
      </c>
      <c r="E7229" s="11">
        <v>2.3523287671232847E-2</v>
      </c>
      <c r="F7229" s="11">
        <v>3.1364383561643852E-2</v>
      </c>
      <c r="G7229" s="11">
        <v>3.9205479452054846E-2</v>
      </c>
      <c r="H7229" s="11">
        <v>4.7046575342465695E-2</v>
      </c>
      <c r="I7229" s="11">
        <v>5.4887671232876703E-2</v>
      </c>
      <c r="J7229" s="11">
        <v>6.2728767123287704E-2</v>
      </c>
      <c r="K7229" s="11">
        <v>7.0569863013698553E-2</v>
      </c>
      <c r="L7229" s="11">
        <v>7.8E-2</v>
      </c>
    </row>
    <row r="7230" spans="1:12" ht="24" customHeight="1">
      <c r="A7230" s="1">
        <f t="shared" si="181"/>
        <v>39718</v>
      </c>
      <c r="B7230" s="49" t="s">
        <v>5014</v>
      </c>
      <c r="C7230" s="11">
        <v>9.7023287671232847E-3</v>
      </c>
      <c r="D7230" s="11">
        <v>1.9404657534246601E-2</v>
      </c>
      <c r="E7230" s="11">
        <v>2.9106986301369903E-2</v>
      </c>
      <c r="F7230" s="11">
        <v>3.8809315068493201E-2</v>
      </c>
      <c r="G7230" s="11">
        <v>4.85116438356165E-2</v>
      </c>
      <c r="H7230" s="11">
        <v>5.8213972602739646E-2</v>
      </c>
      <c r="I7230" s="11">
        <v>6.7916301369862958E-2</v>
      </c>
      <c r="J7230" s="11">
        <v>7.761863013698625E-2</v>
      </c>
      <c r="K7230" s="11">
        <v>8.7320958904109555E-2</v>
      </c>
      <c r="L7230" s="11">
        <v>9.7500000000000003E-2</v>
      </c>
    </row>
    <row r="7231" spans="1:12" ht="24" customHeight="1">
      <c r="A7231" s="1">
        <f t="shared" si="181"/>
        <v>39719</v>
      </c>
      <c r="B7231" s="49" t="s">
        <v>5015</v>
      </c>
      <c r="C7231" s="11">
        <v>1.179287671232877E-2</v>
      </c>
      <c r="D7231" s="11">
        <v>2.3585753424657598E-2</v>
      </c>
      <c r="E7231" s="11">
        <v>3.537863013698625E-2</v>
      </c>
      <c r="F7231" s="11">
        <v>4.7171506849315051E-2</v>
      </c>
      <c r="G7231" s="11">
        <v>5.8964383561643852E-2</v>
      </c>
      <c r="H7231" s="11">
        <v>7.0757260273972652E-2</v>
      </c>
      <c r="I7231" s="11">
        <v>8.2550136986301453E-2</v>
      </c>
      <c r="J7231" s="11">
        <v>9.4343013698630102E-2</v>
      </c>
      <c r="K7231" s="11">
        <v>0.10613589041095889</v>
      </c>
      <c r="L7231" s="11">
        <v>0.11849999999999999</v>
      </c>
    </row>
    <row r="7232" spans="1:12" ht="24" customHeight="1">
      <c r="A7232" s="1">
        <f t="shared" si="181"/>
        <v>39720</v>
      </c>
      <c r="B7232" s="49" t="s">
        <v>5016</v>
      </c>
      <c r="C7232" s="11">
        <v>1.1203561643835616E-2</v>
      </c>
      <c r="D7232" s="11">
        <v>2.24071232876712E-2</v>
      </c>
      <c r="E7232" s="11">
        <v>3.3610684931506804E-2</v>
      </c>
      <c r="F7232" s="11">
        <v>4.4814246575342401E-2</v>
      </c>
      <c r="G7232" s="11">
        <v>5.601780821917815E-2</v>
      </c>
      <c r="H7232" s="11">
        <v>6.7221369863013747E-2</v>
      </c>
      <c r="I7232" s="11">
        <v>7.8424931506849344E-2</v>
      </c>
      <c r="J7232" s="11">
        <v>8.9628493150684954E-2</v>
      </c>
      <c r="K7232" s="11">
        <v>0.10083205479452056</v>
      </c>
      <c r="L7232" s="11">
        <v>0.11249999999999999</v>
      </c>
    </row>
    <row r="7233" spans="1:12" ht="24" customHeight="1">
      <c r="A7233" s="1">
        <f t="shared" si="181"/>
        <v>39721</v>
      </c>
      <c r="B7233" s="49" t="s">
        <v>5017</v>
      </c>
      <c r="C7233" s="11">
        <v>6.0127397260273949E-3</v>
      </c>
      <c r="D7233" s="11">
        <v>1.202547945205479E-2</v>
      </c>
      <c r="E7233" s="11">
        <v>1.8038219178082199E-2</v>
      </c>
      <c r="F7233" s="11">
        <v>2.4050958904109548E-2</v>
      </c>
      <c r="G7233" s="11">
        <v>3.006369863013705E-2</v>
      </c>
      <c r="H7233" s="11">
        <v>3.6076438356164399E-2</v>
      </c>
      <c r="I7233" s="11">
        <v>4.2089178082191751E-2</v>
      </c>
      <c r="J7233" s="11">
        <v>4.8101917808219097E-2</v>
      </c>
      <c r="K7233" s="11">
        <v>5.4114657534246602E-2</v>
      </c>
      <c r="L7233" s="11">
        <v>0.06</v>
      </c>
    </row>
    <row r="7234" spans="1:12" ht="24" customHeight="1">
      <c r="A7234" s="1">
        <f t="shared" si="181"/>
        <v>39722</v>
      </c>
      <c r="B7234" s="49" t="s">
        <v>5018</v>
      </c>
      <c r="C7234" s="11">
        <v>8.2997260273972653E-3</v>
      </c>
      <c r="D7234" s="11">
        <v>1.6599452054794499E-2</v>
      </c>
      <c r="E7234" s="11">
        <v>2.4899178082191747E-2</v>
      </c>
      <c r="F7234" s="11">
        <v>3.3198904109588999E-2</v>
      </c>
      <c r="G7234" s="11">
        <v>4.149863013698625E-2</v>
      </c>
      <c r="H7234" s="11">
        <v>4.9798356164383654E-2</v>
      </c>
      <c r="I7234" s="11">
        <v>5.8098082191780892E-2</v>
      </c>
      <c r="J7234" s="11">
        <v>6.639780821917815E-2</v>
      </c>
      <c r="K7234" s="11">
        <v>7.4697534246575395E-2</v>
      </c>
      <c r="L7234" s="11">
        <v>8.2500000000000004E-2</v>
      </c>
    </row>
    <row r="7235" spans="1:12" ht="24" customHeight="1">
      <c r="A7235" s="1">
        <f t="shared" si="181"/>
        <v>39723</v>
      </c>
      <c r="B7235" s="49" t="s">
        <v>5019</v>
      </c>
      <c r="C7235" s="11">
        <v>1.1983561643835617E-2</v>
      </c>
      <c r="D7235" s="11">
        <v>2.3967123287671199E-2</v>
      </c>
      <c r="E7235" s="11">
        <v>3.5950684931506799E-2</v>
      </c>
      <c r="F7235" s="11">
        <v>4.7934246575342399E-2</v>
      </c>
      <c r="G7235" s="11">
        <v>5.9917808219178151E-2</v>
      </c>
      <c r="H7235" s="11">
        <v>7.190136986301375E-2</v>
      </c>
      <c r="I7235" s="11">
        <v>8.388493150684935E-2</v>
      </c>
      <c r="J7235" s="11">
        <v>9.586849315068495E-2</v>
      </c>
      <c r="K7235" s="11">
        <v>0.10785205479452054</v>
      </c>
      <c r="L7235" s="11">
        <v>0.12</v>
      </c>
    </row>
    <row r="7236" spans="1:12" ht="24" customHeight="1">
      <c r="A7236" s="1">
        <f t="shared" si="181"/>
        <v>39724</v>
      </c>
      <c r="B7236" s="49" t="s">
        <v>5020</v>
      </c>
      <c r="C7236" s="11">
        <v>5.5483561643835597E-3</v>
      </c>
      <c r="D7236" s="11">
        <v>1.1096712328767119E-2</v>
      </c>
      <c r="E7236" s="11">
        <v>1.6645068493150651E-2</v>
      </c>
      <c r="F7236" s="11">
        <v>2.2193424657534301E-2</v>
      </c>
      <c r="G7236" s="11">
        <v>2.7741780821917798E-2</v>
      </c>
      <c r="H7236" s="11">
        <v>3.3290136986301302E-2</v>
      </c>
      <c r="I7236" s="11">
        <v>3.8838493150684952E-2</v>
      </c>
      <c r="J7236" s="11">
        <v>4.438684931506845E-2</v>
      </c>
      <c r="K7236" s="11">
        <v>4.9935205479452099E-2</v>
      </c>
      <c r="L7236" s="11">
        <v>5.5499999999999994E-2</v>
      </c>
    </row>
    <row r="7237" spans="1:12" ht="24" customHeight="1">
      <c r="A7237" s="1">
        <f t="shared" si="181"/>
        <v>39725</v>
      </c>
      <c r="B7237" s="49" t="s">
        <v>5021</v>
      </c>
      <c r="C7237" s="11">
        <v>2.9465753424657601E-3</v>
      </c>
      <c r="D7237" s="11">
        <v>5.8931506849315201E-3</v>
      </c>
      <c r="E7237" s="11">
        <v>8.8397260273972798E-3</v>
      </c>
      <c r="F7237" s="11">
        <v>1.178630136986304E-2</v>
      </c>
      <c r="G7237" s="11">
        <v>1.4732876712328799E-2</v>
      </c>
      <c r="H7237" s="11">
        <v>1.7679452054794501E-2</v>
      </c>
      <c r="I7237" s="11">
        <v>2.0626027397260351E-2</v>
      </c>
      <c r="J7237" s="11">
        <v>2.3572602739726049E-2</v>
      </c>
      <c r="K7237" s="11">
        <v>2.6519178082191903E-2</v>
      </c>
      <c r="L7237" s="11">
        <v>0.03</v>
      </c>
    </row>
    <row r="7238" spans="1:12" ht="24" customHeight="1">
      <c r="A7238" s="1">
        <f t="shared" si="181"/>
        <v>39726</v>
      </c>
      <c r="B7238" s="49" t="s">
        <v>5022</v>
      </c>
      <c r="C7238" s="11">
        <v>4.0491780821917799E-3</v>
      </c>
      <c r="D7238" s="11">
        <v>8.0983561643835598E-3</v>
      </c>
      <c r="E7238" s="11">
        <v>1.214753424657534E-2</v>
      </c>
      <c r="F7238" s="11">
        <v>1.6196712328767151E-2</v>
      </c>
      <c r="G7238" s="11">
        <v>2.0245890410958901E-2</v>
      </c>
      <c r="H7238" s="11">
        <v>2.4295068493150648E-2</v>
      </c>
      <c r="I7238" s="11">
        <v>2.8344246575342399E-2</v>
      </c>
      <c r="J7238" s="11">
        <v>3.2393424657534302E-2</v>
      </c>
      <c r="K7238" s="11">
        <v>3.6442602739726049E-2</v>
      </c>
      <c r="L7238" s="11">
        <v>4.0500000000000001E-2</v>
      </c>
    </row>
    <row r="7239" spans="1:12" ht="24" customHeight="1">
      <c r="A7239" s="1">
        <f t="shared" si="181"/>
        <v>39727</v>
      </c>
      <c r="B7239" s="49" t="s">
        <v>5023</v>
      </c>
      <c r="C7239" s="11">
        <v>1.302328767123288E-2</v>
      </c>
      <c r="D7239" s="11">
        <v>2.6046575342465704E-2</v>
      </c>
      <c r="E7239" s="11">
        <v>3.9069863013698705E-2</v>
      </c>
      <c r="F7239" s="11">
        <v>5.2093150684931547E-2</v>
      </c>
      <c r="G7239" s="11">
        <v>6.5116438356164402E-2</v>
      </c>
      <c r="H7239" s="11">
        <v>7.8139726027397244E-2</v>
      </c>
      <c r="I7239" s="11">
        <v>9.1163013698630099E-2</v>
      </c>
      <c r="J7239" s="11">
        <v>0.10418630136986309</v>
      </c>
      <c r="K7239" s="11">
        <v>0.11720958904109595</v>
      </c>
      <c r="L7239" s="11">
        <v>0.1305</v>
      </c>
    </row>
    <row r="7240" spans="1:12" ht="24" customHeight="1">
      <c r="A7240" s="1">
        <f t="shared" si="181"/>
        <v>39728</v>
      </c>
      <c r="B7240" s="49" t="s">
        <v>5024</v>
      </c>
      <c r="C7240" s="11">
        <v>4.6910958904109554E-2</v>
      </c>
      <c r="D7240" s="11">
        <v>9.3821917808219107E-2</v>
      </c>
      <c r="E7240" s="11">
        <v>0.14073287671232865</v>
      </c>
      <c r="F7240" s="11">
        <v>0.18764383561643849</v>
      </c>
      <c r="G7240" s="11">
        <v>0.2345547945205485</v>
      </c>
      <c r="H7240" s="11">
        <v>0.28146575342465696</v>
      </c>
      <c r="I7240" s="11">
        <v>0.32837671232876697</v>
      </c>
      <c r="J7240" s="11">
        <v>0.37528767123287698</v>
      </c>
      <c r="K7240" s="11">
        <v>0.42219863013698555</v>
      </c>
      <c r="L7240" s="11">
        <v>0.46950000000000003</v>
      </c>
    </row>
    <row r="7241" spans="1:12" ht="24" customHeight="1">
      <c r="A7241" s="1">
        <f t="shared" ref="A7241:A7304" si="182">A7240+1</f>
        <v>39729</v>
      </c>
      <c r="B7241" s="49" t="s">
        <v>5025</v>
      </c>
      <c r="C7241" s="11">
        <v>1.552808219178075E-2</v>
      </c>
      <c r="D7241" s="11">
        <v>3.1056164383561499E-2</v>
      </c>
      <c r="E7241" s="11">
        <v>4.6584246575342249E-2</v>
      </c>
      <c r="F7241" s="11">
        <v>6.2112328767122998E-2</v>
      </c>
      <c r="G7241" s="11">
        <v>7.7640410958903755E-2</v>
      </c>
      <c r="H7241" s="11">
        <v>9.3168493150684498E-2</v>
      </c>
      <c r="I7241" s="11">
        <v>0.10869657534246525</v>
      </c>
      <c r="J7241" s="11">
        <v>0.124224657534246</v>
      </c>
      <c r="K7241" s="11">
        <v>0.13975273972602675</v>
      </c>
      <c r="L7241" s="11">
        <v>0.156</v>
      </c>
    </row>
    <row r="7242" spans="1:12" ht="24" customHeight="1">
      <c r="A7242" s="1">
        <f t="shared" si="182"/>
        <v>39730</v>
      </c>
      <c r="B7242" s="49" t="s">
        <v>5026</v>
      </c>
      <c r="C7242" s="11">
        <v>2.4028356164383501E-2</v>
      </c>
      <c r="D7242" s="11">
        <v>4.8056712328767001E-2</v>
      </c>
      <c r="E7242" s="11">
        <v>7.2085068493150495E-2</v>
      </c>
      <c r="F7242" s="11">
        <v>9.6113424657534002E-2</v>
      </c>
      <c r="G7242" s="11">
        <v>0.1201417808219175</v>
      </c>
      <c r="H7242" s="11">
        <v>0.14417013698630099</v>
      </c>
      <c r="I7242" s="11">
        <v>0.1681984931506845</v>
      </c>
      <c r="J7242" s="11">
        <v>0.192226849315068</v>
      </c>
      <c r="K7242" s="11">
        <v>0.21625520547945148</v>
      </c>
      <c r="L7242" s="11">
        <v>0.24</v>
      </c>
    </row>
    <row r="7243" spans="1:12" ht="24" customHeight="1">
      <c r="A7243" s="1">
        <f t="shared" si="182"/>
        <v>39731</v>
      </c>
      <c r="B7243" s="49" t="s">
        <v>5027</v>
      </c>
      <c r="C7243" s="11">
        <v>7.659452054794515E-3</v>
      </c>
      <c r="D7243" s="11">
        <v>1.5318904109589001E-2</v>
      </c>
      <c r="E7243" s="11">
        <v>2.2978356164383502E-2</v>
      </c>
      <c r="F7243" s="11">
        <v>3.0637808219178001E-2</v>
      </c>
      <c r="G7243" s="11">
        <v>3.8297260273972497E-2</v>
      </c>
      <c r="H7243" s="11">
        <v>4.5956712328767149E-2</v>
      </c>
      <c r="I7243" s="11">
        <v>5.3616164383561649E-2</v>
      </c>
      <c r="J7243" s="11">
        <v>6.1275616438356148E-2</v>
      </c>
      <c r="K7243" s="11">
        <v>6.8935068493150647E-2</v>
      </c>
      <c r="L7243" s="11">
        <v>7.6499999999999999E-2</v>
      </c>
    </row>
    <row r="7244" spans="1:12" ht="24" customHeight="1">
      <c r="A7244" s="1">
        <f t="shared" si="182"/>
        <v>39732</v>
      </c>
      <c r="B7244" s="49" t="s">
        <v>5028</v>
      </c>
      <c r="C7244" s="11">
        <v>5.7398630136986251E-3</v>
      </c>
      <c r="D7244" s="11">
        <v>1.147972602739725E-2</v>
      </c>
      <c r="E7244" s="11">
        <v>1.721958904109595E-2</v>
      </c>
      <c r="F7244" s="11">
        <v>2.2959452054794501E-2</v>
      </c>
      <c r="G7244" s="11">
        <v>2.8699315068493048E-2</v>
      </c>
      <c r="H7244" s="11">
        <v>3.4439178082191754E-2</v>
      </c>
      <c r="I7244" s="11">
        <v>4.0179041095890454E-2</v>
      </c>
      <c r="J7244" s="11">
        <v>4.5918904109589001E-2</v>
      </c>
      <c r="K7244" s="11">
        <v>5.1658767123287708E-2</v>
      </c>
      <c r="L7244" s="11">
        <v>5.6999999999999995E-2</v>
      </c>
    </row>
    <row r="7245" spans="1:12" ht="24" customHeight="1">
      <c r="A7245" s="1">
        <f t="shared" si="182"/>
        <v>39733</v>
      </c>
      <c r="B7245" s="49" t="s">
        <v>5029</v>
      </c>
      <c r="C7245" s="11">
        <v>2.8376712328767153E-3</v>
      </c>
      <c r="D7245" s="11">
        <v>5.6753424657534305E-3</v>
      </c>
      <c r="E7245" s="11">
        <v>8.5130136986301449E-3</v>
      </c>
      <c r="F7245" s="11">
        <v>1.1350684931506861E-2</v>
      </c>
      <c r="G7245" s="11">
        <v>1.4188356164383575E-2</v>
      </c>
      <c r="H7245" s="11">
        <v>1.7026027397260349E-2</v>
      </c>
      <c r="I7245" s="11">
        <v>1.9863698630137049E-2</v>
      </c>
      <c r="J7245" s="11">
        <v>2.270136986301375E-2</v>
      </c>
      <c r="K7245" s="11">
        <v>2.553904109589045E-2</v>
      </c>
      <c r="L7245" s="11">
        <v>2.8499999999999998E-2</v>
      </c>
    </row>
    <row r="7246" spans="1:12" ht="24" customHeight="1">
      <c r="A7246" s="1">
        <f t="shared" si="182"/>
        <v>39734</v>
      </c>
      <c r="B7246" s="49" t="s">
        <v>5030</v>
      </c>
      <c r="C7246" s="11">
        <v>4.8505479452054853E-3</v>
      </c>
      <c r="D7246" s="11">
        <v>9.7010958904109705E-3</v>
      </c>
      <c r="E7246" s="11">
        <v>1.4551643835616456E-2</v>
      </c>
      <c r="F7246" s="11">
        <v>1.9402191780822E-2</v>
      </c>
      <c r="G7246" s="11">
        <v>2.4252739726027504E-2</v>
      </c>
      <c r="H7246" s="11">
        <v>2.9103287671232849E-2</v>
      </c>
      <c r="I7246" s="11">
        <v>3.3953835616438353E-2</v>
      </c>
      <c r="J7246" s="11">
        <v>3.8804383561643847E-2</v>
      </c>
      <c r="K7246" s="11">
        <v>4.3654931506849348E-2</v>
      </c>
      <c r="L7246" s="11">
        <v>4.8000000000000001E-2</v>
      </c>
    </row>
    <row r="7247" spans="1:12" ht="24" customHeight="1">
      <c r="A7247" s="1">
        <f t="shared" si="182"/>
        <v>39735</v>
      </c>
      <c r="B7247" s="49" t="s">
        <v>5031</v>
      </c>
      <c r="C7247" s="11">
        <v>0.68683304999999995</v>
      </c>
      <c r="D7247" s="11">
        <v>1.3736660999999999</v>
      </c>
      <c r="E7247" s="11">
        <v>2.0604991500000001</v>
      </c>
      <c r="F7247" s="11">
        <v>2.7473321999999998</v>
      </c>
      <c r="G7247" s="11">
        <v>3.4341652499999999</v>
      </c>
      <c r="H7247" s="11">
        <v>4.1209983000000001</v>
      </c>
      <c r="I7247" s="11">
        <v>4.8078313499999998</v>
      </c>
      <c r="J7247" s="11">
        <v>5.4946643999999996</v>
      </c>
      <c r="K7247" s="11">
        <v>6.1814974500000002</v>
      </c>
      <c r="L7247" s="11">
        <v>6.8684999999999992</v>
      </c>
    </row>
    <row r="7248" spans="1:12" ht="24" customHeight="1">
      <c r="A7248" s="1">
        <f t="shared" si="182"/>
        <v>39736</v>
      </c>
      <c r="B7248" s="49" t="s">
        <v>5032</v>
      </c>
      <c r="C7248" s="11">
        <v>8.1824247945205507E-3</v>
      </c>
      <c r="D7248" s="11">
        <v>1.6364849589041101E-2</v>
      </c>
      <c r="E7248" s="11">
        <v>2.4547274383561652E-2</v>
      </c>
      <c r="F7248" s="11">
        <v>3.2729699178082203E-2</v>
      </c>
      <c r="G7248" s="11">
        <v>4.091212397260275E-2</v>
      </c>
      <c r="H7248" s="11">
        <v>4.9094548767123304E-2</v>
      </c>
      <c r="I7248" s="11">
        <v>5.7276973561643851E-2</v>
      </c>
      <c r="J7248" s="11">
        <v>6.5459398356164405E-2</v>
      </c>
      <c r="K7248" s="11">
        <v>7.3641823150684946E-2</v>
      </c>
      <c r="L7248" s="11">
        <v>8.2500000000000004E-2</v>
      </c>
    </row>
    <row r="7249" spans="1:12" ht="24" customHeight="1">
      <c r="A7249" s="1">
        <f t="shared" si="182"/>
        <v>39737</v>
      </c>
      <c r="B7249" s="49" t="s">
        <v>5033</v>
      </c>
      <c r="C7249" s="11">
        <v>5.3030136986301456E-3</v>
      </c>
      <c r="D7249" s="11">
        <v>1.0606027397260291E-2</v>
      </c>
      <c r="E7249" s="11">
        <v>1.5909041095890451E-2</v>
      </c>
      <c r="F7249" s="11">
        <v>2.1212054794520548E-2</v>
      </c>
      <c r="G7249" s="11">
        <v>2.6515068493150801E-2</v>
      </c>
      <c r="H7249" s="11">
        <v>3.1818082191780901E-2</v>
      </c>
      <c r="I7249" s="11">
        <v>3.7121095890411002E-2</v>
      </c>
      <c r="J7249" s="11">
        <v>4.2424109589041095E-2</v>
      </c>
      <c r="K7249" s="11">
        <v>4.7727123287671355E-2</v>
      </c>
      <c r="L7249" s="11">
        <v>5.2500000000000005E-2</v>
      </c>
    </row>
    <row r="7250" spans="1:12" ht="24" customHeight="1">
      <c r="A7250" s="1">
        <f t="shared" si="182"/>
        <v>39738</v>
      </c>
      <c r="B7250" s="49" t="s">
        <v>5034</v>
      </c>
      <c r="C7250" s="11">
        <v>4.3958219178082195E-2</v>
      </c>
      <c r="D7250" s="11">
        <v>8.7916438356164389E-2</v>
      </c>
      <c r="E7250" s="11">
        <v>0.1318746575342466</v>
      </c>
      <c r="F7250" s="11">
        <v>0.1758328767123285</v>
      </c>
      <c r="G7250" s="11">
        <v>0.21979109589041101</v>
      </c>
      <c r="H7250" s="11">
        <v>0.26374931506849353</v>
      </c>
      <c r="I7250" s="11">
        <v>0.30770753424657599</v>
      </c>
      <c r="J7250" s="11">
        <v>0.351665753424657</v>
      </c>
      <c r="K7250" s="11">
        <v>0.39562397260273946</v>
      </c>
      <c r="L7250" s="11">
        <v>0.4395</v>
      </c>
    </row>
    <row r="7251" spans="1:12" ht="24" customHeight="1">
      <c r="A7251" s="1">
        <f t="shared" si="182"/>
        <v>39739</v>
      </c>
      <c r="B7251" s="49" t="s">
        <v>5035</v>
      </c>
      <c r="C7251" s="11">
        <v>1.0294523013698625E-2</v>
      </c>
      <c r="D7251" s="11">
        <v>2.0589046027397251E-2</v>
      </c>
      <c r="E7251" s="11">
        <v>3.0883569041095949E-2</v>
      </c>
      <c r="F7251" s="11">
        <v>4.1178092054794502E-2</v>
      </c>
      <c r="G7251" s="11">
        <v>5.1472615068493197E-2</v>
      </c>
      <c r="H7251" s="11">
        <v>6.1767138082191753E-2</v>
      </c>
      <c r="I7251" s="11">
        <v>7.2061661095890447E-2</v>
      </c>
      <c r="J7251" s="11">
        <v>8.2356184109589003E-2</v>
      </c>
      <c r="K7251" s="11">
        <v>9.2650707123287698E-2</v>
      </c>
      <c r="L7251" s="11">
        <v>0.10350000000000001</v>
      </c>
    </row>
    <row r="7252" spans="1:12" ht="24" customHeight="1">
      <c r="A7252" s="1">
        <f t="shared" si="182"/>
        <v>39740</v>
      </c>
      <c r="B7252" s="49" t="s">
        <v>5036</v>
      </c>
      <c r="C7252" s="11">
        <v>0.14110808219178089</v>
      </c>
      <c r="D7252" s="11">
        <v>0.28221616438356145</v>
      </c>
      <c r="E7252" s="11">
        <v>0.42332424657534301</v>
      </c>
      <c r="F7252" s="11">
        <v>0.5644323287671229</v>
      </c>
      <c r="G7252" s="11">
        <v>0.70554041095890452</v>
      </c>
      <c r="H7252" s="11">
        <v>0.84664849315068602</v>
      </c>
      <c r="I7252" s="11">
        <v>0.98775657534246597</v>
      </c>
      <c r="J7252" s="11">
        <v>1.1288646575342474</v>
      </c>
      <c r="K7252" s="11">
        <v>1.269972739726029</v>
      </c>
      <c r="L7252" s="11">
        <v>1.4115</v>
      </c>
    </row>
    <row r="7253" spans="1:12" ht="24" customHeight="1">
      <c r="A7253" s="1">
        <f t="shared" si="182"/>
        <v>39741</v>
      </c>
      <c r="B7253" s="49" t="s">
        <v>5037</v>
      </c>
      <c r="C7253" s="11">
        <v>6.7627397260273956E-3</v>
      </c>
      <c r="D7253" s="11">
        <v>1.3525479452054791E-2</v>
      </c>
      <c r="E7253" s="11">
        <v>2.0288219178082198E-2</v>
      </c>
      <c r="F7253" s="11">
        <v>2.7050958904109551E-2</v>
      </c>
      <c r="G7253" s="11">
        <v>3.381369863013705E-2</v>
      </c>
      <c r="H7253" s="11">
        <v>4.0576438356164396E-2</v>
      </c>
      <c r="I7253" s="11">
        <v>4.7339178082191749E-2</v>
      </c>
      <c r="J7253" s="11">
        <v>5.4101917808219102E-2</v>
      </c>
      <c r="K7253" s="11">
        <v>6.0864657534246608E-2</v>
      </c>
      <c r="L7253" s="11">
        <v>6.7500000000000004E-2</v>
      </c>
    </row>
    <row r="7254" spans="1:12" ht="24" customHeight="1">
      <c r="A7254" s="1">
        <f t="shared" si="182"/>
        <v>39742</v>
      </c>
      <c r="B7254" s="49" t="s">
        <v>5038</v>
      </c>
      <c r="C7254" s="11">
        <v>2.1596712328767149E-2</v>
      </c>
      <c r="D7254" s="11">
        <v>4.3193424657534299E-2</v>
      </c>
      <c r="E7254" s="11">
        <v>6.4790136986301455E-2</v>
      </c>
      <c r="F7254" s="11">
        <v>8.6386849315068598E-2</v>
      </c>
      <c r="G7254" s="11">
        <v>0.10798356164383574</v>
      </c>
      <c r="H7254" s="11">
        <v>0.12958027397260291</v>
      </c>
      <c r="I7254" s="11">
        <v>0.1511769863013705</v>
      </c>
      <c r="J7254" s="11">
        <v>0.1727736986301375</v>
      </c>
      <c r="K7254" s="11">
        <v>0.1943704109589045</v>
      </c>
      <c r="L7254" s="11">
        <v>0.21599999999999997</v>
      </c>
    </row>
    <row r="7255" spans="1:12" ht="24" customHeight="1">
      <c r="A7255" s="1">
        <f t="shared" si="182"/>
        <v>39743</v>
      </c>
      <c r="B7255" s="49" t="s">
        <v>5039</v>
      </c>
      <c r="C7255" s="11">
        <v>3.0000000000000001E-3</v>
      </c>
      <c r="D7255" s="11">
        <v>6.0000000000000001E-3</v>
      </c>
      <c r="E7255" s="11">
        <v>9.0000000000000011E-3</v>
      </c>
      <c r="F7255" s="11">
        <v>1.2E-2</v>
      </c>
      <c r="G7255" s="11">
        <v>1.4999999999999999E-2</v>
      </c>
      <c r="H7255" s="11">
        <v>1.8000000000000002E-2</v>
      </c>
      <c r="I7255" s="11">
        <v>2.1000000000000001E-2</v>
      </c>
      <c r="J7255" s="11">
        <v>2.4E-2</v>
      </c>
      <c r="K7255" s="11">
        <v>2.6999999999999996E-2</v>
      </c>
      <c r="L7255" s="11">
        <v>0.03</v>
      </c>
    </row>
    <row r="7256" spans="1:12" ht="24" customHeight="1">
      <c r="A7256" s="1">
        <f t="shared" si="182"/>
        <v>39744</v>
      </c>
      <c r="B7256" s="49" t="s">
        <v>5040</v>
      </c>
      <c r="C7256" s="11">
        <v>3.7499999999999999E-3</v>
      </c>
      <c r="D7256" s="11">
        <v>7.4999999999999997E-3</v>
      </c>
      <c r="E7256" s="11">
        <v>1.125E-2</v>
      </c>
      <c r="F7256" s="11">
        <v>1.4999999999999999E-2</v>
      </c>
      <c r="G7256" s="11">
        <v>1.8750000000000003E-2</v>
      </c>
      <c r="H7256" s="11">
        <v>2.2499999999999999E-2</v>
      </c>
      <c r="I7256" s="11">
        <v>2.6250000000000002E-2</v>
      </c>
      <c r="J7256" s="11">
        <v>0.03</v>
      </c>
      <c r="K7256" s="11">
        <v>3.3750000000000002E-2</v>
      </c>
      <c r="L7256" s="11">
        <v>3.7500000000000006E-2</v>
      </c>
    </row>
    <row r="7257" spans="1:12" ht="24" customHeight="1">
      <c r="A7257" s="1">
        <f t="shared" si="182"/>
        <v>39745</v>
      </c>
      <c r="B7257" s="49" t="s">
        <v>5041</v>
      </c>
      <c r="C7257" s="11">
        <v>3.0275342465753401E-3</v>
      </c>
      <c r="D7257" s="11">
        <v>6.0550684931506803E-3</v>
      </c>
      <c r="E7257" s="11">
        <v>9.0826027397260204E-3</v>
      </c>
      <c r="F7257" s="11">
        <v>1.2110136986301361E-2</v>
      </c>
      <c r="G7257" s="11">
        <v>1.5137671232876699E-2</v>
      </c>
      <c r="H7257" s="11">
        <v>1.81652054794521E-2</v>
      </c>
      <c r="I7257" s="11">
        <v>2.1192739726027348E-2</v>
      </c>
      <c r="J7257" s="11">
        <v>2.4220273972602749E-2</v>
      </c>
      <c r="K7257" s="11">
        <v>2.7247808219178E-2</v>
      </c>
      <c r="L7257" s="11">
        <v>0.03</v>
      </c>
    </row>
    <row r="7258" spans="1:12" ht="24" customHeight="1">
      <c r="A7258" s="1">
        <f t="shared" si="182"/>
        <v>39746</v>
      </c>
      <c r="B7258" s="49" t="s">
        <v>5042</v>
      </c>
      <c r="C7258" s="11">
        <v>5.0625871232876703E-3</v>
      </c>
      <c r="D7258" s="11">
        <v>1.0125174246575341E-2</v>
      </c>
      <c r="E7258" s="11">
        <v>1.518776136986295E-2</v>
      </c>
      <c r="F7258" s="11">
        <v>2.025034849315065E-2</v>
      </c>
      <c r="G7258" s="11">
        <v>2.531293561643835E-2</v>
      </c>
      <c r="H7258" s="11">
        <v>3.0375522739726046E-2</v>
      </c>
      <c r="I7258" s="11">
        <v>3.5438109863013753E-2</v>
      </c>
      <c r="J7258" s="11">
        <v>4.05006969863013E-2</v>
      </c>
      <c r="K7258" s="11">
        <v>4.5563284109589E-2</v>
      </c>
      <c r="L7258" s="11">
        <v>5.1000000000000004E-2</v>
      </c>
    </row>
    <row r="7259" spans="1:12" ht="24" customHeight="1">
      <c r="A7259" s="1">
        <f t="shared" si="182"/>
        <v>39747</v>
      </c>
      <c r="B7259" s="49" t="s">
        <v>5043</v>
      </c>
      <c r="C7259" s="11">
        <v>0.1179041095890411</v>
      </c>
      <c r="D7259" s="11">
        <v>0.23580821917808253</v>
      </c>
      <c r="E7259" s="11">
        <v>0.353712328767123</v>
      </c>
      <c r="F7259" s="11">
        <v>0.47161643835616507</v>
      </c>
      <c r="G7259" s="11">
        <v>0.58952054794520548</v>
      </c>
      <c r="H7259" s="11">
        <v>0.70742465753424599</v>
      </c>
      <c r="I7259" s="11">
        <v>0.82532876712328807</v>
      </c>
      <c r="J7259" s="11">
        <v>0.94323287671232858</v>
      </c>
      <c r="K7259" s="11">
        <v>1.0611369863013704</v>
      </c>
      <c r="L7259" s="11">
        <v>1.179</v>
      </c>
    </row>
    <row r="7260" spans="1:12" ht="24" customHeight="1">
      <c r="A7260" s="1">
        <f t="shared" si="182"/>
        <v>39748</v>
      </c>
      <c r="B7260" s="49" t="s">
        <v>5044</v>
      </c>
      <c r="C7260" s="11">
        <v>2.765260273972605E-2</v>
      </c>
      <c r="D7260" s="11">
        <v>5.5305205479452099E-2</v>
      </c>
      <c r="E7260" s="11">
        <v>8.2957808219178142E-2</v>
      </c>
      <c r="F7260" s="11">
        <v>0.1106104109589042</v>
      </c>
      <c r="G7260" s="11">
        <v>0.13826301369863025</v>
      </c>
      <c r="H7260" s="11">
        <v>0.16591561643835601</v>
      </c>
      <c r="I7260" s="11">
        <v>0.19356821917808248</v>
      </c>
      <c r="J7260" s="11">
        <v>0.22122082191780898</v>
      </c>
      <c r="K7260" s="11">
        <v>0.24887342465753401</v>
      </c>
      <c r="L7260" s="11">
        <v>0.27600000000000002</v>
      </c>
    </row>
    <row r="7261" spans="1:12" ht="24" customHeight="1">
      <c r="A7261" s="1">
        <f t="shared" si="182"/>
        <v>39749</v>
      </c>
      <c r="B7261" s="49" t="s">
        <v>5045</v>
      </c>
      <c r="C7261" s="11">
        <v>8.0256164383561649E-3</v>
      </c>
      <c r="D7261" s="11">
        <v>1.6051232876712299E-2</v>
      </c>
      <c r="E7261" s="11">
        <v>2.4076849315068448E-2</v>
      </c>
      <c r="F7261" s="11">
        <v>3.2102465753424597E-2</v>
      </c>
      <c r="G7261" s="11">
        <v>4.0128082191780746E-2</v>
      </c>
      <c r="H7261" s="11">
        <v>4.8153698630137048E-2</v>
      </c>
      <c r="I7261" s="11">
        <v>5.6179315068493205E-2</v>
      </c>
      <c r="J7261" s="11">
        <v>6.4204931506849347E-2</v>
      </c>
      <c r="K7261" s="11">
        <v>7.2230547945205503E-2</v>
      </c>
      <c r="L7261" s="11">
        <v>8.1000000000000003E-2</v>
      </c>
    </row>
    <row r="7262" spans="1:12" ht="24" customHeight="1">
      <c r="A7262" s="1">
        <f t="shared" si="182"/>
        <v>39750</v>
      </c>
      <c r="B7262" s="49" t="s">
        <v>5046</v>
      </c>
      <c r="C7262" s="11">
        <v>1.3911369863013705E-2</v>
      </c>
      <c r="D7262" s="11">
        <v>2.7822739726027352E-2</v>
      </c>
      <c r="E7262" s="11">
        <v>4.1734109589041099E-2</v>
      </c>
      <c r="F7262" s="11">
        <v>5.564547945205485E-2</v>
      </c>
      <c r="G7262" s="11">
        <v>6.95568493150686E-2</v>
      </c>
      <c r="H7262" s="11">
        <v>8.3468219178082198E-2</v>
      </c>
      <c r="I7262" s="11">
        <v>9.7379589041095949E-2</v>
      </c>
      <c r="J7262" s="11">
        <v>0.1112909589041097</v>
      </c>
      <c r="K7262" s="11">
        <v>0.12520232876712328</v>
      </c>
      <c r="L7262" s="11">
        <v>0.13950000000000001</v>
      </c>
    </row>
    <row r="7263" spans="1:12" ht="24" customHeight="1">
      <c r="A7263" s="1">
        <f t="shared" si="182"/>
        <v>39751</v>
      </c>
      <c r="B7263" s="49" t="s">
        <v>5047</v>
      </c>
      <c r="C7263" s="11">
        <v>1.9465479452054853E-2</v>
      </c>
      <c r="D7263" s="11">
        <v>3.8930958904109705E-2</v>
      </c>
      <c r="E7263" s="11">
        <v>5.8396438356164551E-2</v>
      </c>
      <c r="F7263" s="11">
        <v>7.7861917808219411E-2</v>
      </c>
      <c r="G7263" s="11">
        <v>9.7327397260274257E-2</v>
      </c>
      <c r="H7263" s="11">
        <v>0.1167928767123291</v>
      </c>
      <c r="I7263" s="11">
        <v>0.13625835616438395</v>
      </c>
      <c r="J7263" s="11">
        <v>0.15572383561643849</v>
      </c>
      <c r="K7263" s="11">
        <v>0.1751893150684935</v>
      </c>
      <c r="L7263" s="11">
        <v>0.19500000000000001</v>
      </c>
    </row>
    <row r="7264" spans="1:12" ht="24" customHeight="1">
      <c r="A7264" s="1">
        <f t="shared" si="182"/>
        <v>39752</v>
      </c>
      <c r="B7264" s="49" t="s">
        <v>5048</v>
      </c>
      <c r="C7264" s="11">
        <v>6.4758904109588995E-3</v>
      </c>
      <c r="D7264" s="11">
        <v>1.2951780821917799E-2</v>
      </c>
      <c r="E7264" s="11">
        <v>1.9427671232876701E-2</v>
      </c>
      <c r="F7264" s="11">
        <v>2.5903561643835598E-2</v>
      </c>
      <c r="G7264" s="11">
        <v>3.2379452054794498E-2</v>
      </c>
      <c r="H7264" s="11">
        <v>3.8855342465753402E-2</v>
      </c>
      <c r="I7264" s="11">
        <v>4.5331232876712299E-2</v>
      </c>
      <c r="J7264" s="11">
        <v>5.1807123287671196E-2</v>
      </c>
      <c r="K7264" s="11">
        <v>5.8283013698630107E-2</v>
      </c>
      <c r="L7264" s="11">
        <v>6.4500000000000002E-2</v>
      </c>
    </row>
    <row r="7265" spans="1:12" ht="24" customHeight="1">
      <c r="A7265" s="1">
        <f t="shared" si="182"/>
        <v>39753</v>
      </c>
      <c r="B7265" s="49" t="s">
        <v>5049</v>
      </c>
      <c r="C7265" s="11">
        <v>5.1710958904109547E-3</v>
      </c>
      <c r="D7265" s="11">
        <v>1.0342191780821909E-2</v>
      </c>
      <c r="E7265" s="11">
        <v>1.5513287671232851E-2</v>
      </c>
      <c r="F7265" s="11">
        <v>2.068438356164385E-2</v>
      </c>
      <c r="G7265" s="11">
        <v>2.5855479452054853E-2</v>
      </c>
      <c r="H7265" s="11">
        <v>3.1026575342465702E-2</v>
      </c>
      <c r="I7265" s="11">
        <v>3.6197671232876698E-2</v>
      </c>
      <c r="J7265" s="11">
        <v>4.13687671232877E-2</v>
      </c>
      <c r="K7265" s="11">
        <v>4.653986301369855E-2</v>
      </c>
      <c r="L7265" s="11">
        <v>5.1000000000000004E-2</v>
      </c>
    </row>
    <row r="7266" spans="1:12" ht="24" customHeight="1">
      <c r="A7266" s="1">
        <f t="shared" si="182"/>
        <v>39754</v>
      </c>
      <c r="B7266" s="49" t="s">
        <v>5050</v>
      </c>
      <c r="C7266" s="11">
        <v>7.2797260273972644E-3</v>
      </c>
      <c r="D7266" s="11">
        <v>1.4559452054794529E-2</v>
      </c>
      <c r="E7266" s="11">
        <v>2.1839178082191747E-2</v>
      </c>
      <c r="F7266" s="11">
        <v>2.9118904109588999E-2</v>
      </c>
      <c r="G7266" s="11">
        <v>3.639863013698625E-2</v>
      </c>
      <c r="H7266" s="11">
        <v>4.3678356164383647E-2</v>
      </c>
      <c r="I7266" s="11">
        <v>5.0958082191780898E-2</v>
      </c>
      <c r="J7266" s="11">
        <v>5.823780821917815E-2</v>
      </c>
      <c r="K7266" s="11">
        <v>6.5517534246575401E-2</v>
      </c>
      <c r="L7266" s="11">
        <v>7.350000000000001E-2</v>
      </c>
    </row>
    <row r="7267" spans="1:12" ht="24" customHeight="1">
      <c r="A7267" s="1">
        <f t="shared" si="182"/>
        <v>39755</v>
      </c>
      <c r="B7267" s="49" t="s">
        <v>5051</v>
      </c>
      <c r="C7267" s="11">
        <v>9.6671235616438353E-3</v>
      </c>
      <c r="D7267" s="11">
        <v>1.9334247123287698E-2</v>
      </c>
      <c r="E7267" s="11">
        <v>2.9001370684931548E-2</v>
      </c>
      <c r="F7267" s="11">
        <v>3.8668494246575397E-2</v>
      </c>
      <c r="G7267" s="11">
        <v>4.8335617808219253E-2</v>
      </c>
      <c r="H7267" s="11">
        <v>5.8002741369862949E-2</v>
      </c>
      <c r="I7267" s="11">
        <v>6.7669864931506798E-2</v>
      </c>
      <c r="J7267" s="11">
        <v>7.7336988493150655E-2</v>
      </c>
      <c r="K7267" s="11">
        <v>8.7004112054794497E-2</v>
      </c>
      <c r="L7267" s="11">
        <v>9.6000000000000002E-2</v>
      </c>
    </row>
    <row r="7268" spans="1:12" ht="24" customHeight="1">
      <c r="A7268" s="1">
        <f t="shared" si="182"/>
        <v>39756</v>
      </c>
      <c r="B7268" s="49" t="s">
        <v>5052</v>
      </c>
      <c r="C7268" s="11">
        <v>7.5895890410958905E-3</v>
      </c>
      <c r="D7268" s="11">
        <v>1.517917808219175E-2</v>
      </c>
      <c r="E7268" s="11">
        <v>2.2768767123287702E-2</v>
      </c>
      <c r="F7268" s="11">
        <v>3.0358356164383499E-2</v>
      </c>
      <c r="G7268" s="11">
        <v>3.794794520547945E-2</v>
      </c>
      <c r="H7268" s="11">
        <v>4.5537534246575403E-2</v>
      </c>
      <c r="I7268" s="11">
        <v>5.3127123287671205E-2</v>
      </c>
      <c r="J7268" s="11">
        <v>6.0716712328767158E-2</v>
      </c>
      <c r="K7268" s="11">
        <v>6.8306301369862946E-2</v>
      </c>
      <c r="L7268" s="11">
        <v>7.6499999999999999E-2</v>
      </c>
    </row>
    <row r="7269" spans="1:12" ht="24" customHeight="1">
      <c r="A7269" s="1">
        <f t="shared" si="182"/>
        <v>39757</v>
      </c>
      <c r="B7269" s="49" t="s">
        <v>5053</v>
      </c>
      <c r="C7269" s="11">
        <v>1.2482465753424661E-2</v>
      </c>
      <c r="D7269" s="11">
        <v>2.496493150684935E-2</v>
      </c>
      <c r="E7269" s="11">
        <v>3.7447397260273949E-2</v>
      </c>
      <c r="F7269" s="11">
        <v>4.99298630136987E-2</v>
      </c>
      <c r="G7269" s="11">
        <v>6.2412328767123298E-2</v>
      </c>
      <c r="H7269" s="11">
        <v>7.4894794520547897E-2</v>
      </c>
      <c r="I7269" s="11">
        <v>8.7377260273972648E-2</v>
      </c>
      <c r="J7269" s="11">
        <v>9.9859726027397247E-2</v>
      </c>
      <c r="K7269" s="11">
        <v>0.112342191780822</v>
      </c>
      <c r="L7269" s="11">
        <v>0.1245</v>
      </c>
    </row>
    <row r="7270" spans="1:12" ht="24" customHeight="1">
      <c r="A7270" s="1">
        <f t="shared" si="182"/>
        <v>39758</v>
      </c>
      <c r="B7270" s="49" t="s">
        <v>5054</v>
      </c>
      <c r="C7270" s="11">
        <v>3.7484642876712299E-2</v>
      </c>
      <c r="D7270" s="11">
        <v>7.4969285753424597E-2</v>
      </c>
      <c r="E7270" s="11">
        <v>0.1124539286301369</v>
      </c>
      <c r="F7270" s="11">
        <v>0.14993857150684919</v>
      </c>
      <c r="G7270" s="11">
        <v>0.18742321438356152</v>
      </c>
      <c r="H7270" s="11">
        <v>0.22490785726027351</v>
      </c>
      <c r="I7270" s="11">
        <v>0.26239250013698551</v>
      </c>
      <c r="J7270" s="11">
        <v>0.299877143013699</v>
      </c>
      <c r="K7270" s="11">
        <v>0.33736178589041099</v>
      </c>
      <c r="L7270" s="11">
        <v>0.375</v>
      </c>
    </row>
    <row r="7271" spans="1:12" ht="24" customHeight="1">
      <c r="A7271" s="1">
        <f t="shared" si="182"/>
        <v>39759</v>
      </c>
      <c r="B7271" s="49" t="s">
        <v>5055</v>
      </c>
      <c r="C7271" s="11">
        <v>8.1723287671232846E-3</v>
      </c>
      <c r="D7271" s="11">
        <v>1.63446575342466E-2</v>
      </c>
      <c r="E7271" s="11">
        <v>2.4516986301369899E-2</v>
      </c>
      <c r="F7271" s="11">
        <v>3.2689315068493201E-2</v>
      </c>
      <c r="G7271" s="11">
        <v>4.0861643835616496E-2</v>
      </c>
      <c r="H7271" s="11">
        <v>4.9033972602739645E-2</v>
      </c>
      <c r="I7271" s="11">
        <v>5.7206301369862954E-2</v>
      </c>
      <c r="J7271" s="11">
        <v>6.5378630136986249E-2</v>
      </c>
      <c r="K7271" s="11">
        <v>7.3550958904109551E-2</v>
      </c>
      <c r="L7271" s="11">
        <v>8.1000000000000003E-2</v>
      </c>
    </row>
    <row r="7272" spans="1:12" ht="24" customHeight="1">
      <c r="A7272" s="1">
        <f t="shared" si="182"/>
        <v>39760</v>
      </c>
      <c r="B7272" s="49" t="s">
        <v>5056</v>
      </c>
      <c r="C7272" s="11">
        <v>3.4753972602739797E-2</v>
      </c>
      <c r="D7272" s="11">
        <v>6.9507945205479593E-2</v>
      </c>
      <c r="E7272" s="11">
        <v>0.10426191780821939</v>
      </c>
      <c r="F7272" s="11">
        <v>0.13901589041095919</v>
      </c>
      <c r="G7272" s="11">
        <v>0.17376986301369898</v>
      </c>
      <c r="H7272" s="11">
        <v>0.2085238356164385</v>
      </c>
      <c r="I7272" s="11">
        <v>0.24327780821917799</v>
      </c>
      <c r="J7272" s="11">
        <v>0.27803178082191898</v>
      </c>
      <c r="K7272" s="11">
        <v>0.31278575342465853</v>
      </c>
      <c r="L7272" s="11">
        <v>0.34800000000000003</v>
      </c>
    </row>
    <row r="7273" spans="1:12" ht="24" customHeight="1">
      <c r="A7273" s="1">
        <f t="shared" si="182"/>
        <v>39761</v>
      </c>
      <c r="B7273" s="49" t="s">
        <v>5057</v>
      </c>
      <c r="C7273" s="11">
        <v>7.4835616438356147E-3</v>
      </c>
      <c r="D7273" s="11">
        <v>1.4967123287671229E-2</v>
      </c>
      <c r="E7273" s="11">
        <v>2.2450684931506801E-2</v>
      </c>
      <c r="F7273" s="11">
        <v>2.9934246575342403E-2</v>
      </c>
      <c r="G7273" s="11">
        <v>3.7417808219178152E-2</v>
      </c>
      <c r="H7273" s="11">
        <v>4.4901369863013754E-2</v>
      </c>
      <c r="I7273" s="11">
        <v>5.238493150684935E-2</v>
      </c>
      <c r="J7273" s="11">
        <v>5.9868493150684945E-2</v>
      </c>
      <c r="K7273" s="11">
        <v>6.7352054794520555E-2</v>
      </c>
      <c r="L7273" s="11">
        <v>7.5000000000000011E-2</v>
      </c>
    </row>
    <row r="7274" spans="1:12" ht="24" customHeight="1">
      <c r="A7274" s="1">
        <f t="shared" si="182"/>
        <v>39762</v>
      </c>
      <c r="B7274" s="49" t="s">
        <v>5058</v>
      </c>
      <c r="C7274" s="11">
        <v>8.3589041095890448E-3</v>
      </c>
      <c r="D7274" s="11">
        <v>1.6717808219178149E-2</v>
      </c>
      <c r="E7274" s="11">
        <v>2.507671232876715E-2</v>
      </c>
      <c r="F7274" s="11">
        <v>3.3435616438356144E-2</v>
      </c>
      <c r="G7274" s="11">
        <v>4.1794520547945302E-2</v>
      </c>
      <c r="H7274" s="11">
        <v>5.01534246575343E-2</v>
      </c>
      <c r="I7274" s="11">
        <v>5.8512328767123298E-2</v>
      </c>
      <c r="J7274" s="11">
        <v>6.6871232876712289E-2</v>
      </c>
      <c r="K7274" s="11">
        <v>7.5230136986301446E-2</v>
      </c>
      <c r="L7274" s="11">
        <v>8.4000000000000005E-2</v>
      </c>
    </row>
    <row r="7275" spans="1:12" ht="24" customHeight="1">
      <c r="A7275" s="1">
        <f t="shared" si="182"/>
        <v>39763</v>
      </c>
      <c r="B7275" s="49" t="s">
        <v>5059</v>
      </c>
      <c r="C7275" s="11">
        <v>0.12007726027397264</v>
      </c>
      <c r="D7275" s="11">
        <v>0.24015452054794501</v>
      </c>
      <c r="E7275" s="11">
        <v>0.36023178082191754</v>
      </c>
      <c r="F7275" s="11">
        <v>0.48030904109589001</v>
      </c>
      <c r="G7275" s="11">
        <v>0.60038630136986404</v>
      </c>
      <c r="H7275" s="11">
        <v>0.72046356164383651</v>
      </c>
      <c r="I7275" s="11">
        <v>0.84054082191780899</v>
      </c>
      <c r="J7275" s="11">
        <v>0.96061808219178157</v>
      </c>
      <c r="K7275" s="11">
        <v>1.0806953424657539</v>
      </c>
      <c r="L7275" s="11">
        <v>1.2015</v>
      </c>
    </row>
    <row r="7276" spans="1:12" ht="24" customHeight="1">
      <c r="A7276" s="1">
        <f t="shared" si="182"/>
        <v>39764</v>
      </c>
      <c r="B7276" s="49" t="s">
        <v>5060</v>
      </c>
      <c r="C7276" s="11">
        <v>7.4042465753424592E-3</v>
      </c>
      <c r="D7276" s="11">
        <v>1.4808493150684918E-2</v>
      </c>
      <c r="E7276" s="11">
        <v>2.2212739726027348E-2</v>
      </c>
      <c r="F7276" s="11">
        <v>2.9616986301369899E-2</v>
      </c>
      <c r="G7276" s="11">
        <v>3.7021232876712301E-2</v>
      </c>
      <c r="H7276" s="11">
        <v>4.4425479452054696E-2</v>
      </c>
      <c r="I7276" s="11">
        <v>5.1829726027397244E-2</v>
      </c>
      <c r="J7276" s="11">
        <v>5.9233972602739646E-2</v>
      </c>
      <c r="K7276" s="11">
        <v>6.66382191780822E-2</v>
      </c>
      <c r="L7276" s="11">
        <v>7.350000000000001E-2</v>
      </c>
    </row>
    <row r="7277" spans="1:12" ht="24" customHeight="1">
      <c r="A7277" s="1">
        <f t="shared" si="182"/>
        <v>39765</v>
      </c>
      <c r="B7277" s="49" t="s">
        <v>5061</v>
      </c>
      <c r="C7277" s="11">
        <v>4.7284931506849353E-3</v>
      </c>
      <c r="D7277" s="11">
        <v>9.4569863013698706E-3</v>
      </c>
      <c r="E7277" s="11">
        <v>1.4185479452054806E-2</v>
      </c>
      <c r="F7277" s="11">
        <v>1.89139726027398E-2</v>
      </c>
      <c r="G7277" s="11">
        <v>2.3642465753424748E-2</v>
      </c>
      <c r="H7277" s="11">
        <v>2.8370958904109549E-2</v>
      </c>
      <c r="I7277" s="11">
        <v>3.3099452054794504E-2</v>
      </c>
      <c r="J7277" s="11">
        <v>3.7827945205479448E-2</v>
      </c>
      <c r="K7277" s="11">
        <v>4.2556438356164406E-2</v>
      </c>
      <c r="L7277" s="11">
        <v>4.8000000000000001E-2</v>
      </c>
    </row>
    <row r="7278" spans="1:12" ht="24" customHeight="1">
      <c r="A7278" s="1">
        <f t="shared" si="182"/>
        <v>39766</v>
      </c>
      <c r="B7278" s="49" t="s">
        <v>5062</v>
      </c>
      <c r="C7278" s="11">
        <v>1.4857397260273963E-2</v>
      </c>
      <c r="D7278" s="11">
        <v>2.9714794520547899E-2</v>
      </c>
      <c r="E7278" s="11">
        <v>4.4572191780821849E-2</v>
      </c>
      <c r="F7278" s="11">
        <v>5.9429589041095798E-2</v>
      </c>
      <c r="G7278" s="11">
        <v>7.4286986301369901E-2</v>
      </c>
      <c r="H7278" s="11">
        <v>8.914438356164385E-2</v>
      </c>
      <c r="I7278" s="11">
        <v>0.1040017808219178</v>
      </c>
      <c r="J7278" s="11">
        <v>0.11885917808219176</v>
      </c>
      <c r="K7278" s="11">
        <v>0.1337165753424657</v>
      </c>
      <c r="L7278" s="11">
        <v>0.14850000000000002</v>
      </c>
    </row>
    <row r="7279" spans="1:12" ht="24" customHeight="1">
      <c r="A7279" s="1">
        <f t="shared" si="182"/>
        <v>39767</v>
      </c>
      <c r="B7279" s="49" t="s">
        <v>5063</v>
      </c>
      <c r="C7279" s="11">
        <v>2.811369863013705E-3</v>
      </c>
      <c r="D7279" s="11">
        <v>5.6227397260274099E-3</v>
      </c>
      <c r="E7279" s="11">
        <v>8.4341095890411149E-3</v>
      </c>
      <c r="F7279" s="11">
        <v>1.124547945205482E-2</v>
      </c>
      <c r="G7279" s="11">
        <v>1.4056849315068527E-2</v>
      </c>
      <c r="H7279" s="11">
        <v>1.6868219178082202E-2</v>
      </c>
      <c r="I7279" s="11">
        <v>1.967958904109595E-2</v>
      </c>
      <c r="J7279" s="11">
        <v>2.2490958904109702E-2</v>
      </c>
      <c r="K7279" s="11">
        <v>2.5302328767123298E-2</v>
      </c>
      <c r="L7279" s="11">
        <v>2.8499999999999998E-2</v>
      </c>
    </row>
    <row r="7280" spans="1:12" ht="24" customHeight="1">
      <c r="A7280" s="1">
        <f t="shared" si="182"/>
        <v>39768</v>
      </c>
      <c r="B7280" s="49" t="s">
        <v>5064</v>
      </c>
      <c r="C7280" s="11">
        <v>8.8261643835616504E-3</v>
      </c>
      <c r="D7280" s="11">
        <v>1.7652328767123301E-2</v>
      </c>
      <c r="E7280" s="11">
        <v>2.6478493150684949E-2</v>
      </c>
      <c r="F7280" s="11">
        <v>3.5304657534246602E-2</v>
      </c>
      <c r="G7280" s="11">
        <v>4.4130821917808247E-2</v>
      </c>
      <c r="H7280" s="11">
        <v>5.2956986301369899E-2</v>
      </c>
      <c r="I7280" s="11">
        <v>6.1783150684931551E-2</v>
      </c>
      <c r="J7280" s="11">
        <v>7.0609315068493203E-2</v>
      </c>
      <c r="K7280" s="11">
        <v>7.9435479452054841E-2</v>
      </c>
      <c r="L7280" s="11">
        <v>8.8499999999999995E-2</v>
      </c>
    </row>
    <row r="7281" spans="1:12" ht="24" customHeight="1">
      <c r="A7281" s="1">
        <f t="shared" si="182"/>
        <v>39769</v>
      </c>
      <c r="B7281" s="49" t="s">
        <v>5065</v>
      </c>
      <c r="C7281" s="11">
        <v>1.1497808219178091E-2</v>
      </c>
      <c r="D7281" s="11">
        <v>2.299561643835615E-2</v>
      </c>
      <c r="E7281" s="11">
        <v>3.44934246575343E-2</v>
      </c>
      <c r="F7281" s="11">
        <v>4.59912328767123E-2</v>
      </c>
      <c r="G7281" s="11">
        <v>5.7489041095890453E-2</v>
      </c>
      <c r="H7281" s="11">
        <v>6.8986849315068599E-2</v>
      </c>
      <c r="I7281" s="11">
        <v>8.0484657534246593E-2</v>
      </c>
      <c r="J7281" s="11">
        <v>9.1982465753424753E-2</v>
      </c>
      <c r="K7281" s="11">
        <v>0.10348027397260276</v>
      </c>
      <c r="L7281" s="11">
        <v>0.11549999999999999</v>
      </c>
    </row>
    <row r="7282" spans="1:12" ht="24" customHeight="1">
      <c r="A7282" s="1">
        <f t="shared" si="182"/>
        <v>39770</v>
      </c>
      <c r="B7282" s="49" t="s">
        <v>5066</v>
      </c>
      <c r="C7282" s="11">
        <v>2.9231095890411E-2</v>
      </c>
      <c r="D7282" s="11">
        <v>5.8462191780822001E-2</v>
      </c>
      <c r="E7282" s="11">
        <v>8.7693287671232995E-2</v>
      </c>
      <c r="F7282" s="11">
        <v>0.116924383561644</v>
      </c>
      <c r="G7282" s="11">
        <v>0.14615547945205501</v>
      </c>
      <c r="H7282" s="11">
        <v>0.17538657534246599</v>
      </c>
      <c r="I7282" s="11">
        <v>0.204617671232877</v>
      </c>
      <c r="J7282" s="11">
        <v>0.233848767123288</v>
      </c>
      <c r="K7282" s="11">
        <v>0.26307986301369901</v>
      </c>
      <c r="L7282" s="11">
        <v>0.29249999999999998</v>
      </c>
    </row>
    <row r="7283" spans="1:12" ht="24" customHeight="1">
      <c r="A7283" s="1">
        <f t="shared" si="182"/>
        <v>39771</v>
      </c>
      <c r="B7283" s="49" t="s">
        <v>5067</v>
      </c>
      <c r="C7283" s="11">
        <v>8.425479452054789E-3</v>
      </c>
      <c r="D7283" s="11">
        <v>1.685095890410955E-2</v>
      </c>
      <c r="E7283" s="11">
        <v>2.5276438356164398E-2</v>
      </c>
      <c r="F7283" s="11">
        <v>3.3701917808219101E-2</v>
      </c>
      <c r="G7283" s="11">
        <v>4.2127397260273952E-2</v>
      </c>
      <c r="H7283" s="11">
        <v>5.0552876712328797E-2</v>
      </c>
      <c r="I7283" s="11">
        <v>5.8978356164383502E-2</v>
      </c>
      <c r="J7283" s="11">
        <v>6.740383561643834E-2</v>
      </c>
      <c r="K7283" s="11">
        <v>7.5829315068493053E-2</v>
      </c>
      <c r="L7283" s="11">
        <v>8.4000000000000005E-2</v>
      </c>
    </row>
    <row r="7284" spans="1:12" ht="24" customHeight="1">
      <c r="A7284" s="1">
        <f t="shared" si="182"/>
        <v>39772</v>
      </c>
      <c r="B7284" s="49" t="s">
        <v>5068</v>
      </c>
      <c r="C7284" s="11">
        <v>5.3839726027397252E-3</v>
      </c>
      <c r="D7284" s="11">
        <v>1.076794520547945E-2</v>
      </c>
      <c r="E7284" s="11">
        <v>1.615191780821925E-2</v>
      </c>
      <c r="F7284" s="11">
        <v>2.1535890410958901E-2</v>
      </c>
      <c r="G7284" s="11">
        <v>2.6919863013698704E-2</v>
      </c>
      <c r="H7284" s="11">
        <v>3.2303835616438348E-2</v>
      </c>
      <c r="I7284" s="11">
        <v>3.7687808219178151E-2</v>
      </c>
      <c r="J7284" s="11">
        <v>4.3071780821917802E-2</v>
      </c>
      <c r="K7284" s="11">
        <v>4.8455753424657605E-2</v>
      </c>
      <c r="L7284" s="11">
        <v>5.3999999999999992E-2</v>
      </c>
    </row>
    <row r="7285" spans="1:12" ht="24" customHeight="1">
      <c r="A7285" s="1">
        <f t="shared" si="182"/>
        <v>39773</v>
      </c>
      <c r="B7285" s="49" t="s">
        <v>5069</v>
      </c>
      <c r="C7285" s="11">
        <v>4.4009589041095953E-3</v>
      </c>
      <c r="D7285" s="11">
        <v>8.8019178082191906E-3</v>
      </c>
      <c r="E7285" s="11">
        <v>1.3202876712328785E-2</v>
      </c>
      <c r="F7285" s="11">
        <v>1.760383561643835E-2</v>
      </c>
      <c r="G7285" s="11">
        <v>2.200479452054805E-2</v>
      </c>
      <c r="H7285" s="11">
        <v>2.6405753424657598E-2</v>
      </c>
      <c r="I7285" s="11">
        <v>3.0806712328767152E-2</v>
      </c>
      <c r="J7285" s="11">
        <v>3.52076712328767E-2</v>
      </c>
      <c r="K7285" s="11">
        <v>3.96086301369864E-2</v>
      </c>
      <c r="L7285" s="11">
        <v>4.3500000000000004E-2</v>
      </c>
    </row>
    <row r="7286" spans="1:12" ht="24" customHeight="1">
      <c r="A7286" s="1">
        <f t="shared" si="182"/>
        <v>39774</v>
      </c>
      <c r="B7286" s="49" t="s">
        <v>5070</v>
      </c>
      <c r="C7286" s="11">
        <v>1.4126712328767121E-2</v>
      </c>
      <c r="D7286" s="11">
        <v>2.8253424657534304E-2</v>
      </c>
      <c r="E7286" s="11">
        <v>4.2380136986301303E-2</v>
      </c>
      <c r="F7286" s="11">
        <v>5.6506849315068448E-2</v>
      </c>
      <c r="G7286" s="11">
        <v>7.0633561643835593E-2</v>
      </c>
      <c r="H7286" s="11">
        <v>8.4760273972602745E-2</v>
      </c>
      <c r="I7286" s="11">
        <v>9.8886986301369911E-2</v>
      </c>
      <c r="J7286" s="11">
        <v>0.1130136986301369</v>
      </c>
      <c r="K7286" s="11">
        <v>0.12714041095890405</v>
      </c>
      <c r="L7286" s="11">
        <v>0.14100000000000001</v>
      </c>
    </row>
    <row r="7287" spans="1:12" ht="24" customHeight="1">
      <c r="A7287" s="1">
        <f t="shared" si="182"/>
        <v>39775</v>
      </c>
      <c r="B7287" s="49" t="s">
        <v>5071</v>
      </c>
      <c r="C7287" s="11">
        <v>3.7758904109589E-2</v>
      </c>
      <c r="D7287" s="11">
        <v>7.5517808219178001E-2</v>
      </c>
      <c r="E7287" s="11">
        <v>0.113276712328767</v>
      </c>
      <c r="F7287" s="11">
        <v>0.151035616438356</v>
      </c>
      <c r="G7287" s="11">
        <v>0.18879452054794502</v>
      </c>
      <c r="H7287" s="11">
        <v>0.226553424657534</v>
      </c>
      <c r="I7287" s="11">
        <v>0.26431232876712296</v>
      </c>
      <c r="J7287" s="11">
        <v>0.302071232876712</v>
      </c>
      <c r="K7287" s="11">
        <v>0.33983013698630099</v>
      </c>
      <c r="L7287" s="11">
        <v>0.378</v>
      </c>
    </row>
    <row r="7288" spans="1:12" ht="24" customHeight="1">
      <c r="A7288" s="1">
        <f t="shared" si="182"/>
        <v>39776</v>
      </c>
      <c r="B7288" s="49" t="s">
        <v>5072</v>
      </c>
      <c r="C7288" s="11">
        <v>4.2041095890410999E-3</v>
      </c>
      <c r="D7288" s="11">
        <v>8.4082191780821998E-3</v>
      </c>
      <c r="E7288" s="11">
        <v>1.26123287671233E-2</v>
      </c>
      <c r="F7288" s="11">
        <v>1.68164383561644E-2</v>
      </c>
      <c r="G7288" s="11">
        <v>2.1020547945205498E-2</v>
      </c>
      <c r="H7288" s="11">
        <v>2.5224657534246599E-2</v>
      </c>
      <c r="I7288" s="11">
        <v>2.9428767123287701E-2</v>
      </c>
      <c r="J7288" s="11">
        <v>3.3632876712328799E-2</v>
      </c>
      <c r="K7288" s="11">
        <v>3.7836986301369897E-2</v>
      </c>
      <c r="L7288" s="11">
        <v>4.2000000000000003E-2</v>
      </c>
    </row>
    <row r="7289" spans="1:12" ht="24" customHeight="1">
      <c r="A7289" s="1">
        <f t="shared" si="182"/>
        <v>39777</v>
      </c>
      <c r="B7289" s="49" t="s">
        <v>5073</v>
      </c>
      <c r="C7289" s="11">
        <v>4.093150684931505E-3</v>
      </c>
      <c r="D7289" s="11">
        <v>8.18630136986301E-3</v>
      </c>
      <c r="E7289" s="11">
        <v>1.2279452054794516E-2</v>
      </c>
      <c r="F7289" s="11">
        <v>1.6372602739726051E-2</v>
      </c>
      <c r="G7289" s="11">
        <v>2.04657534246576E-2</v>
      </c>
      <c r="H7289" s="11">
        <v>2.4558904109588997E-2</v>
      </c>
      <c r="I7289" s="11">
        <v>2.865205479452055E-2</v>
      </c>
      <c r="J7289" s="11">
        <v>3.2745205479452102E-2</v>
      </c>
      <c r="K7289" s="11">
        <v>3.6838356164383503E-2</v>
      </c>
      <c r="L7289" s="11">
        <v>4.0500000000000001E-2</v>
      </c>
    </row>
    <row r="7290" spans="1:12" ht="24" customHeight="1">
      <c r="A7290" s="1">
        <f t="shared" si="182"/>
        <v>39778</v>
      </c>
      <c r="B7290" s="49" t="s">
        <v>5074</v>
      </c>
      <c r="C7290" s="11">
        <v>8.3782191780821993E-3</v>
      </c>
      <c r="D7290" s="11">
        <v>1.6756438356164399E-2</v>
      </c>
      <c r="E7290" s="11">
        <v>2.5134657534246596E-2</v>
      </c>
      <c r="F7290" s="11">
        <v>3.3512876712328797E-2</v>
      </c>
      <c r="G7290" s="11">
        <v>4.1891095890410998E-2</v>
      </c>
      <c r="H7290" s="11">
        <v>5.0269315068493192E-2</v>
      </c>
      <c r="I7290" s="11">
        <v>5.86475342465754E-2</v>
      </c>
      <c r="J7290" s="11">
        <v>6.7025753424657594E-2</v>
      </c>
      <c r="K7290" s="11">
        <v>7.5403972602739802E-2</v>
      </c>
      <c r="L7290" s="11">
        <v>8.4000000000000005E-2</v>
      </c>
    </row>
    <row r="7291" spans="1:12" ht="24" customHeight="1">
      <c r="A7291" s="1">
        <f t="shared" si="182"/>
        <v>39779</v>
      </c>
      <c r="B7291" s="49" t="s">
        <v>5075</v>
      </c>
      <c r="C7291" s="11">
        <v>0.13008369863013705</v>
      </c>
      <c r="D7291" s="11">
        <v>0.26016739726027349</v>
      </c>
      <c r="E7291" s="11">
        <v>0.39025109589041096</v>
      </c>
      <c r="F7291" s="11">
        <v>0.52033479452054854</v>
      </c>
      <c r="G7291" s="11">
        <v>0.65041849315068456</v>
      </c>
      <c r="H7291" s="11">
        <v>0.78050219178082192</v>
      </c>
      <c r="I7291" s="11">
        <v>0.9105858904109595</v>
      </c>
      <c r="J7291" s="11">
        <v>1.0406695890410971</v>
      </c>
      <c r="K7291" s="11">
        <v>1.170753287671233</v>
      </c>
      <c r="L7291" s="11">
        <v>1.3005</v>
      </c>
    </row>
    <row r="7292" spans="1:12" ht="24" customHeight="1">
      <c r="A7292" s="1">
        <f t="shared" si="182"/>
        <v>39780</v>
      </c>
      <c r="B7292" s="49" t="s">
        <v>5076</v>
      </c>
      <c r="C7292" s="11">
        <v>6.789041095890405E-3</v>
      </c>
      <c r="D7292" s="11">
        <v>1.357808219178081E-2</v>
      </c>
      <c r="E7292" s="11">
        <v>2.03671232876712E-2</v>
      </c>
      <c r="F7292" s="11">
        <v>2.7156164383561651E-2</v>
      </c>
      <c r="G7292" s="11">
        <v>3.3945205479451949E-2</v>
      </c>
      <c r="H7292" s="11">
        <v>4.07342465753424E-2</v>
      </c>
      <c r="I7292" s="11">
        <v>4.7523287671232844E-2</v>
      </c>
      <c r="J7292" s="11">
        <v>5.4312328767123302E-2</v>
      </c>
      <c r="K7292" s="11">
        <v>6.1101369863013601E-2</v>
      </c>
      <c r="L7292" s="11">
        <v>6.7500000000000004E-2</v>
      </c>
    </row>
    <row r="7293" spans="1:12" ht="24" customHeight="1">
      <c r="A7293" s="1">
        <f t="shared" si="182"/>
        <v>39781</v>
      </c>
      <c r="B7293" s="49" t="s">
        <v>5077</v>
      </c>
      <c r="C7293" s="11">
        <v>7.0816438356164401E-3</v>
      </c>
      <c r="D7293" s="11">
        <v>1.416328767123288E-2</v>
      </c>
      <c r="E7293" s="11">
        <v>2.1244931506849349E-2</v>
      </c>
      <c r="F7293" s="11">
        <v>2.8326575342465698E-2</v>
      </c>
      <c r="G7293" s="11">
        <v>3.5408219178082199E-2</v>
      </c>
      <c r="H7293" s="11">
        <v>4.2489863013698698E-2</v>
      </c>
      <c r="I7293" s="11">
        <v>4.957150684931505E-2</v>
      </c>
      <c r="J7293" s="11">
        <v>5.6653150684931555E-2</v>
      </c>
      <c r="K7293" s="11">
        <v>6.3734794520547894E-2</v>
      </c>
      <c r="L7293" s="11">
        <v>7.0500000000000007E-2</v>
      </c>
    </row>
    <row r="7294" spans="1:12" ht="24" customHeight="1">
      <c r="A7294" s="1">
        <f t="shared" si="182"/>
        <v>39782</v>
      </c>
      <c r="B7294" s="49" t="s">
        <v>5078</v>
      </c>
      <c r="C7294" s="11">
        <v>5.1756164383561648E-3</v>
      </c>
      <c r="D7294" s="11">
        <v>1.035123287671233E-2</v>
      </c>
      <c r="E7294" s="11">
        <v>1.5526849315068449E-2</v>
      </c>
      <c r="F7294" s="11">
        <v>2.07024657534246E-2</v>
      </c>
      <c r="G7294" s="11">
        <v>2.58780821917809E-2</v>
      </c>
      <c r="H7294" s="11">
        <v>3.1053698630137051E-2</v>
      </c>
      <c r="I7294" s="11">
        <v>3.6229315068493202E-2</v>
      </c>
      <c r="J7294" s="11">
        <v>4.1404931506849346E-2</v>
      </c>
      <c r="K7294" s="11">
        <v>4.6580547945205497E-2</v>
      </c>
      <c r="L7294" s="11">
        <v>5.2500000000000005E-2</v>
      </c>
    </row>
    <row r="7295" spans="1:12" ht="24" customHeight="1">
      <c r="A7295" s="1">
        <f t="shared" si="182"/>
        <v>39783</v>
      </c>
      <c r="B7295" s="49" t="s">
        <v>5079</v>
      </c>
      <c r="C7295" s="11">
        <v>1.1145205479452054E-2</v>
      </c>
      <c r="D7295" s="11">
        <v>2.229041095890405E-2</v>
      </c>
      <c r="E7295" s="11">
        <v>3.3435616438356144E-2</v>
      </c>
      <c r="F7295" s="11">
        <v>4.4580821917808253E-2</v>
      </c>
      <c r="G7295" s="11">
        <v>5.5726027397260354E-2</v>
      </c>
      <c r="H7295" s="11">
        <v>6.6871232876712289E-2</v>
      </c>
      <c r="I7295" s="11">
        <v>7.8016438356164397E-2</v>
      </c>
      <c r="J7295" s="11">
        <v>8.9161643835616505E-2</v>
      </c>
      <c r="K7295" s="11">
        <v>0.10030684931506845</v>
      </c>
      <c r="L7295" s="11">
        <v>0.11099999999999999</v>
      </c>
    </row>
    <row r="7296" spans="1:12" ht="24" customHeight="1">
      <c r="A7296" s="1">
        <f t="shared" si="182"/>
        <v>39784</v>
      </c>
      <c r="B7296" s="49" t="s">
        <v>5080</v>
      </c>
      <c r="C7296" s="11">
        <v>1.161452054794521E-2</v>
      </c>
      <c r="D7296" s="11">
        <v>2.3229041095890451E-2</v>
      </c>
      <c r="E7296" s="11">
        <v>3.4843561643835598E-2</v>
      </c>
      <c r="F7296" s="11">
        <v>4.6458082191780901E-2</v>
      </c>
      <c r="G7296" s="11">
        <v>5.8072602739726045E-2</v>
      </c>
      <c r="H7296" s="11">
        <v>6.9687123287671196E-2</v>
      </c>
      <c r="I7296" s="11">
        <v>8.1301643835616499E-2</v>
      </c>
      <c r="J7296" s="11">
        <v>9.291616438356165E-2</v>
      </c>
      <c r="K7296" s="11">
        <v>0.10453068493150694</v>
      </c>
      <c r="L7296" s="11">
        <v>0.11549999999999999</v>
      </c>
    </row>
    <row r="7297" spans="1:12" ht="24" customHeight="1">
      <c r="A7297" s="1">
        <f t="shared" si="182"/>
        <v>39785</v>
      </c>
      <c r="B7297" s="49" t="s">
        <v>5081</v>
      </c>
      <c r="C7297" s="11">
        <v>7.580958904109595E-3</v>
      </c>
      <c r="D7297" s="11">
        <v>1.5161917808219249E-2</v>
      </c>
      <c r="E7297" s="11">
        <v>2.2742876712328802E-2</v>
      </c>
      <c r="F7297" s="11">
        <v>3.0323835616438349E-2</v>
      </c>
      <c r="G7297" s="11">
        <v>3.7904794520548048E-2</v>
      </c>
      <c r="H7297" s="11">
        <v>4.5485753424657605E-2</v>
      </c>
      <c r="I7297" s="11">
        <v>5.3066712328767154E-2</v>
      </c>
      <c r="J7297" s="11">
        <v>6.0647671232876697E-2</v>
      </c>
      <c r="K7297" s="11">
        <v>6.8228630136986393E-2</v>
      </c>
      <c r="L7297" s="11">
        <v>7.6499999999999999E-2</v>
      </c>
    </row>
    <row r="7298" spans="1:12" ht="24" customHeight="1">
      <c r="A7298" s="1">
        <f t="shared" si="182"/>
        <v>39786</v>
      </c>
      <c r="B7298" s="49" t="s">
        <v>5082</v>
      </c>
      <c r="C7298" s="11">
        <v>7.1239726027397254E-3</v>
      </c>
      <c r="D7298" s="11">
        <v>1.4247945205479451E-2</v>
      </c>
      <c r="E7298" s="11">
        <v>2.1371917808219249E-2</v>
      </c>
      <c r="F7298" s="11">
        <v>2.8495890410958902E-2</v>
      </c>
      <c r="G7298" s="11">
        <v>3.5619863013698704E-2</v>
      </c>
      <c r="H7298" s="11">
        <v>4.2743835616438346E-2</v>
      </c>
      <c r="I7298" s="11">
        <v>4.9867808219178154E-2</v>
      </c>
      <c r="J7298" s="11">
        <v>5.6991780821917803E-2</v>
      </c>
      <c r="K7298" s="11">
        <v>6.4115753424657598E-2</v>
      </c>
      <c r="L7298" s="11">
        <v>7.0500000000000007E-2</v>
      </c>
    </row>
    <row r="7299" spans="1:12" ht="24" customHeight="1">
      <c r="A7299" s="1">
        <f t="shared" si="182"/>
        <v>39787</v>
      </c>
      <c r="B7299" s="49" t="s">
        <v>5083</v>
      </c>
      <c r="C7299" s="11">
        <v>2.0580821917808252E-2</v>
      </c>
      <c r="D7299" s="11">
        <v>4.1161643835616504E-2</v>
      </c>
      <c r="E7299" s="11">
        <v>6.174246575342475E-2</v>
      </c>
      <c r="F7299" s="11">
        <v>8.2323287671233009E-2</v>
      </c>
      <c r="G7299" s="11">
        <v>0.10290410958904125</v>
      </c>
      <c r="H7299" s="11">
        <v>0.1234849315068495</v>
      </c>
      <c r="I7299" s="11">
        <v>0.14406575342465777</v>
      </c>
      <c r="J7299" s="11">
        <v>0.16464657534246602</v>
      </c>
      <c r="K7299" s="11">
        <v>0.18522739726027498</v>
      </c>
      <c r="L7299" s="11">
        <v>0.20550000000000002</v>
      </c>
    </row>
    <row r="7300" spans="1:12" ht="24" customHeight="1">
      <c r="A7300" s="1">
        <f t="shared" si="182"/>
        <v>39788</v>
      </c>
      <c r="B7300" s="49" t="s">
        <v>5084</v>
      </c>
      <c r="C7300" s="11">
        <v>2.3852054794520551E-2</v>
      </c>
      <c r="D7300" s="11">
        <v>4.7704109589041102E-2</v>
      </c>
      <c r="E7300" s="11">
        <v>7.155616438356166E-2</v>
      </c>
      <c r="F7300" s="11">
        <v>9.5408219178082204E-2</v>
      </c>
      <c r="G7300" s="11">
        <v>0.11926027397260275</v>
      </c>
      <c r="H7300" s="11">
        <v>0.14311232876712332</v>
      </c>
      <c r="I7300" s="11">
        <v>0.166964383561644</v>
      </c>
      <c r="J7300" s="11">
        <v>0.19081643835616499</v>
      </c>
      <c r="K7300" s="11">
        <v>0.21466849315068448</v>
      </c>
      <c r="L7300" s="11">
        <v>0.23849999999999999</v>
      </c>
    </row>
    <row r="7301" spans="1:12" ht="24" customHeight="1">
      <c r="A7301" s="1">
        <f t="shared" si="182"/>
        <v>39789</v>
      </c>
      <c r="B7301" s="49" t="s">
        <v>5085</v>
      </c>
      <c r="C7301" s="11">
        <v>9.3628767123287715E-3</v>
      </c>
      <c r="D7301" s="11">
        <v>1.8725753424657602E-2</v>
      </c>
      <c r="E7301" s="11">
        <v>2.8088630136986252E-2</v>
      </c>
      <c r="F7301" s="11">
        <v>3.7451506849315051E-2</v>
      </c>
      <c r="G7301" s="11">
        <v>4.6814383561643851E-2</v>
      </c>
      <c r="H7301" s="11">
        <v>5.617726027397265E-2</v>
      </c>
      <c r="I7301" s="11">
        <v>6.5540136986301456E-2</v>
      </c>
      <c r="J7301" s="11">
        <v>7.4903013698630103E-2</v>
      </c>
      <c r="K7301" s="11">
        <v>8.4265890410958902E-2</v>
      </c>
      <c r="L7301" s="11">
        <v>9.2999999999999999E-2</v>
      </c>
    </row>
    <row r="7302" spans="1:12" ht="24" customHeight="1">
      <c r="A7302" s="1">
        <f t="shared" si="182"/>
        <v>39790</v>
      </c>
      <c r="B7302" s="49" t="s">
        <v>5086</v>
      </c>
      <c r="C7302" s="11">
        <v>1.6199999999999999E-2</v>
      </c>
      <c r="D7302" s="11">
        <v>3.2399999999999998E-2</v>
      </c>
      <c r="E7302" s="11">
        <v>4.8599999999999997E-2</v>
      </c>
      <c r="F7302" s="11">
        <v>6.4799999999999996E-2</v>
      </c>
      <c r="G7302" s="11">
        <v>8.1000000000000003E-2</v>
      </c>
      <c r="H7302" s="11">
        <v>9.7199999999999995E-2</v>
      </c>
      <c r="I7302" s="11">
        <v>0.1134</v>
      </c>
      <c r="J7302" s="11">
        <v>0.12959999999999999</v>
      </c>
      <c r="K7302" s="11">
        <v>0.14579999999999999</v>
      </c>
      <c r="L7302" s="11">
        <v>0.16200000000000001</v>
      </c>
    </row>
    <row r="7303" spans="1:12" ht="24" customHeight="1">
      <c r="A7303" s="1">
        <f t="shared" si="182"/>
        <v>39791</v>
      </c>
      <c r="B7303" s="49" t="s">
        <v>5087</v>
      </c>
      <c r="C7303" s="11">
        <v>6.6534246575342543E-3</v>
      </c>
      <c r="D7303" s="11">
        <v>1.3306849315068509E-2</v>
      </c>
      <c r="E7303" s="11">
        <v>1.9960273972602749E-2</v>
      </c>
      <c r="F7303" s="11">
        <v>2.6613698630137052E-2</v>
      </c>
      <c r="G7303" s="11">
        <v>3.3267123287671348E-2</v>
      </c>
      <c r="H7303" s="11">
        <v>3.9920547945205498E-2</v>
      </c>
      <c r="I7303" s="11">
        <v>4.6573972602739801E-2</v>
      </c>
      <c r="J7303" s="11">
        <v>5.3227397260274104E-2</v>
      </c>
      <c r="K7303" s="11">
        <v>5.9880821917808247E-2</v>
      </c>
      <c r="L7303" s="11">
        <v>6.6000000000000003E-2</v>
      </c>
    </row>
    <row r="7304" spans="1:12" ht="24" customHeight="1">
      <c r="A7304" s="1">
        <f t="shared" si="182"/>
        <v>39792</v>
      </c>
      <c r="B7304" s="49" t="s">
        <v>5088</v>
      </c>
      <c r="C7304" s="11">
        <v>9.9793150684931546E-3</v>
      </c>
      <c r="D7304" s="11">
        <v>1.995863013698625E-2</v>
      </c>
      <c r="E7304" s="11">
        <v>2.9937945205479446E-2</v>
      </c>
      <c r="F7304" s="11">
        <v>3.9917260273972653E-2</v>
      </c>
      <c r="G7304" s="11">
        <v>4.9896575342465846E-2</v>
      </c>
      <c r="H7304" s="11">
        <v>5.9875890410958893E-2</v>
      </c>
      <c r="I7304" s="11">
        <v>6.9855205479452093E-2</v>
      </c>
      <c r="J7304" s="11">
        <v>7.9834520547945306E-2</v>
      </c>
      <c r="K7304" s="11">
        <v>8.9813835616438353E-2</v>
      </c>
      <c r="L7304" s="11">
        <v>0.10050000000000001</v>
      </c>
    </row>
    <row r="7305" spans="1:12" ht="24" customHeight="1">
      <c r="A7305" s="1">
        <f t="shared" ref="A7305:A7368" si="183">A7304+1</f>
        <v>39793</v>
      </c>
      <c r="B7305" s="49" t="s">
        <v>5089</v>
      </c>
      <c r="C7305" s="11">
        <v>4.0123972602739796E-2</v>
      </c>
      <c r="D7305" s="11">
        <v>8.0247945205479593E-2</v>
      </c>
      <c r="E7305" s="11">
        <v>0.1203719178082194</v>
      </c>
      <c r="F7305" s="11">
        <v>0.16049589041095949</v>
      </c>
      <c r="G7305" s="11">
        <v>0.200619863013699</v>
      </c>
      <c r="H7305" s="11">
        <v>0.24074383561643847</v>
      </c>
      <c r="I7305" s="11">
        <v>0.28086780821917801</v>
      </c>
      <c r="J7305" s="11">
        <v>0.32099178082191898</v>
      </c>
      <c r="K7305" s="11">
        <v>0.36111575342465851</v>
      </c>
      <c r="L7305" s="11">
        <v>0.40050000000000002</v>
      </c>
    </row>
    <row r="7306" spans="1:12" ht="24" customHeight="1">
      <c r="A7306" s="1">
        <f t="shared" si="183"/>
        <v>39794</v>
      </c>
      <c r="B7306" s="49" t="s">
        <v>5090</v>
      </c>
      <c r="C7306" s="11">
        <v>6.57164383561644E-3</v>
      </c>
      <c r="D7306" s="11">
        <v>1.314328767123288E-2</v>
      </c>
      <c r="E7306" s="11">
        <v>1.9714931506849349E-2</v>
      </c>
      <c r="F7306" s="11">
        <v>2.6286575342465698E-2</v>
      </c>
      <c r="G7306" s="11">
        <v>3.2858219178082196E-2</v>
      </c>
      <c r="H7306" s="11">
        <v>3.9429863013698697E-2</v>
      </c>
      <c r="I7306" s="11">
        <v>4.6001506849315053E-2</v>
      </c>
      <c r="J7306" s="11">
        <v>5.2573150684931555E-2</v>
      </c>
      <c r="K7306" s="11">
        <v>5.9144794520547897E-2</v>
      </c>
      <c r="L7306" s="11">
        <v>6.6000000000000003E-2</v>
      </c>
    </row>
    <row r="7307" spans="1:12" ht="24" customHeight="1">
      <c r="A7307" s="1">
        <f t="shared" si="183"/>
        <v>39795</v>
      </c>
      <c r="B7307" s="49" t="s">
        <v>5091</v>
      </c>
      <c r="C7307" s="11">
        <v>4.7192054794520544E-2</v>
      </c>
      <c r="D7307" s="11">
        <v>9.4384109589041087E-2</v>
      </c>
      <c r="E7307" s="11">
        <v>0.14157616438356166</v>
      </c>
      <c r="F7307" s="11">
        <v>0.18876821917808248</v>
      </c>
      <c r="G7307" s="11">
        <v>0.2359602739726035</v>
      </c>
      <c r="H7307" s="11">
        <v>0.28315232876712304</v>
      </c>
      <c r="I7307" s="11">
        <v>0.33034438356164397</v>
      </c>
      <c r="J7307" s="11">
        <v>0.37753643835616496</v>
      </c>
      <c r="K7307" s="11">
        <v>0.42472849315068451</v>
      </c>
      <c r="L7307" s="11">
        <v>0.47250000000000003</v>
      </c>
    </row>
    <row r="7308" spans="1:12" ht="24" customHeight="1">
      <c r="A7308" s="1">
        <f t="shared" si="183"/>
        <v>39796</v>
      </c>
      <c r="B7308" s="49" t="s">
        <v>5092</v>
      </c>
      <c r="C7308" s="11">
        <v>4.8061232876712302E-2</v>
      </c>
      <c r="D7308" s="11">
        <v>9.6122465753424605E-2</v>
      </c>
      <c r="E7308" s="11">
        <v>0.14418369863013691</v>
      </c>
      <c r="F7308" s="11">
        <v>0.19224493150684951</v>
      </c>
      <c r="G7308" s="11">
        <v>0.2403061643835615</v>
      </c>
      <c r="H7308" s="11">
        <v>0.28836739726027349</v>
      </c>
      <c r="I7308" s="11">
        <v>0.33642863013698554</v>
      </c>
      <c r="J7308" s="11">
        <v>0.38448986301369903</v>
      </c>
      <c r="K7308" s="11">
        <v>0.43255109589041096</v>
      </c>
      <c r="L7308" s="11">
        <v>0.48</v>
      </c>
    </row>
    <row r="7309" spans="1:12" ht="24" customHeight="1">
      <c r="A7309" s="1">
        <f t="shared" si="183"/>
        <v>39797</v>
      </c>
      <c r="B7309" s="49" t="s">
        <v>5093</v>
      </c>
      <c r="C7309" s="11">
        <v>1.0816027397260276E-2</v>
      </c>
      <c r="D7309" s="11">
        <v>2.1632054794520551E-2</v>
      </c>
      <c r="E7309" s="11">
        <v>3.24480821917809E-2</v>
      </c>
      <c r="F7309" s="11">
        <v>4.3264109589041103E-2</v>
      </c>
      <c r="G7309" s="11">
        <v>5.4080136986301444E-2</v>
      </c>
      <c r="H7309" s="11">
        <v>6.4896164383561661E-2</v>
      </c>
      <c r="I7309" s="11">
        <v>7.5712191780822002E-2</v>
      </c>
      <c r="J7309" s="11">
        <v>8.6528219178082205E-2</v>
      </c>
      <c r="K7309" s="11">
        <v>9.7344246575342547E-2</v>
      </c>
      <c r="L7309" s="11">
        <v>0.10799999999999998</v>
      </c>
    </row>
    <row r="7310" spans="1:12" ht="24" customHeight="1">
      <c r="A7310" s="1">
        <f t="shared" si="183"/>
        <v>39798</v>
      </c>
      <c r="B7310" s="49" t="s">
        <v>5094</v>
      </c>
      <c r="C7310" s="11">
        <v>0.56450918999999999</v>
      </c>
      <c r="D7310" s="11">
        <v>1.12901838</v>
      </c>
      <c r="E7310" s="11">
        <v>1.6935275700000001</v>
      </c>
      <c r="F7310" s="11">
        <v>2.25803676</v>
      </c>
      <c r="G7310" s="11">
        <v>2.8225459499999999</v>
      </c>
      <c r="H7310" s="11">
        <v>3.3870551400000002</v>
      </c>
      <c r="I7310" s="11">
        <v>3.9515643300000001</v>
      </c>
      <c r="J7310" s="11">
        <v>4.51607352</v>
      </c>
      <c r="K7310" s="11">
        <v>5.0805827099999998</v>
      </c>
      <c r="L7310" s="11">
        <v>5.6444999999999999</v>
      </c>
    </row>
    <row r="7311" spans="1:12" ht="24" customHeight="1">
      <c r="A7311" s="1">
        <f t="shared" si="183"/>
        <v>39799</v>
      </c>
      <c r="B7311" s="49" t="s">
        <v>5095</v>
      </c>
      <c r="C7311" s="11">
        <v>9.7902739726027348E-3</v>
      </c>
      <c r="D7311" s="11">
        <v>1.9580547945205501E-2</v>
      </c>
      <c r="E7311" s="11">
        <v>2.9370821917808251E-2</v>
      </c>
      <c r="F7311" s="11">
        <v>3.9161095890411002E-2</v>
      </c>
      <c r="G7311" s="11">
        <v>4.89513698630136E-2</v>
      </c>
      <c r="H7311" s="11">
        <v>5.874164383561635E-2</v>
      </c>
      <c r="I7311" s="11">
        <v>6.8531917808219101E-2</v>
      </c>
      <c r="J7311" s="11">
        <v>7.8322191780821851E-2</v>
      </c>
      <c r="K7311" s="11">
        <v>8.8112465753424601E-2</v>
      </c>
      <c r="L7311" s="11">
        <v>9.7500000000000003E-2</v>
      </c>
    </row>
    <row r="7312" spans="1:12" ht="24" customHeight="1">
      <c r="A7312" s="1">
        <f t="shared" si="183"/>
        <v>39800</v>
      </c>
      <c r="B7312" s="49" t="s">
        <v>5096</v>
      </c>
      <c r="C7312" s="11">
        <v>2.7268054520547896E-2</v>
      </c>
      <c r="D7312" s="11">
        <v>5.4536109041095793E-2</v>
      </c>
      <c r="E7312" s="11">
        <v>8.1804163561643703E-2</v>
      </c>
      <c r="F7312" s="11">
        <v>0.10907221808219159</v>
      </c>
      <c r="G7312" s="11">
        <v>0.13634027260273951</v>
      </c>
      <c r="H7312" s="11">
        <v>0.16360832712328799</v>
      </c>
      <c r="I7312" s="11">
        <v>0.19087638164383502</v>
      </c>
      <c r="J7312" s="11">
        <v>0.2181444361643835</v>
      </c>
      <c r="K7312" s="11">
        <v>0.24541249068493048</v>
      </c>
      <c r="L7312" s="11">
        <v>0.27300000000000002</v>
      </c>
    </row>
    <row r="7313" spans="1:12" ht="24" customHeight="1">
      <c r="A7313" s="1">
        <f t="shared" si="183"/>
        <v>39801</v>
      </c>
      <c r="B7313" s="49" t="s">
        <v>5097</v>
      </c>
      <c r="C7313" s="11">
        <v>7.0479452054794511E-3</v>
      </c>
      <c r="D7313" s="11">
        <v>1.4095890410958902E-2</v>
      </c>
      <c r="E7313" s="11">
        <v>2.1143835616438351E-2</v>
      </c>
      <c r="F7313" s="11">
        <v>2.8191780821917804E-2</v>
      </c>
      <c r="G7313" s="11">
        <v>3.523972602739725E-2</v>
      </c>
      <c r="H7313" s="11">
        <v>4.2287671232876703E-2</v>
      </c>
      <c r="I7313" s="11">
        <v>4.9335616438356142E-2</v>
      </c>
      <c r="J7313" s="11">
        <v>5.6383561643835609E-2</v>
      </c>
      <c r="K7313" s="11">
        <v>6.3431506849315061E-2</v>
      </c>
      <c r="L7313" s="11">
        <v>7.0500000000000007E-2</v>
      </c>
    </row>
    <row r="7314" spans="1:12" ht="24" customHeight="1">
      <c r="A7314" s="1">
        <f t="shared" si="183"/>
        <v>39802</v>
      </c>
      <c r="B7314" s="49" t="s">
        <v>5098</v>
      </c>
      <c r="C7314" s="11">
        <v>7.364383561643836E-3</v>
      </c>
      <c r="D7314" s="11">
        <v>1.4728767123287672E-2</v>
      </c>
      <c r="E7314" s="11">
        <v>2.2093150684931548E-2</v>
      </c>
      <c r="F7314" s="11">
        <v>2.9457534246575399E-2</v>
      </c>
      <c r="G7314" s="11">
        <v>3.6821917808219251E-2</v>
      </c>
      <c r="H7314" s="11">
        <v>4.418630136986295E-2</v>
      </c>
      <c r="I7314" s="11">
        <v>5.1550684931506802E-2</v>
      </c>
      <c r="J7314" s="11">
        <v>5.8915068493150653E-2</v>
      </c>
      <c r="K7314" s="11">
        <v>6.6279452054794491E-2</v>
      </c>
      <c r="L7314" s="11">
        <v>7.350000000000001E-2</v>
      </c>
    </row>
    <row r="7315" spans="1:12" ht="24" customHeight="1">
      <c r="A7315" s="1">
        <f t="shared" si="183"/>
        <v>39803</v>
      </c>
      <c r="B7315" s="49" t="s">
        <v>5099</v>
      </c>
      <c r="C7315" s="11">
        <v>7.1725890410958906E-2</v>
      </c>
      <c r="D7315" s="11">
        <v>0.14345178082191781</v>
      </c>
      <c r="E7315" s="11">
        <v>0.21517767123287701</v>
      </c>
      <c r="F7315" s="11">
        <v>0.28690356164383501</v>
      </c>
      <c r="G7315" s="11">
        <v>0.35862945205479452</v>
      </c>
      <c r="H7315" s="11">
        <v>0.43035534246575402</v>
      </c>
      <c r="I7315" s="11">
        <v>0.50208123287671202</v>
      </c>
      <c r="J7315" s="11">
        <v>0.57380712328767147</v>
      </c>
      <c r="K7315" s="11">
        <v>0.64553301369862948</v>
      </c>
      <c r="L7315" s="11">
        <v>0.71699999999999997</v>
      </c>
    </row>
    <row r="7316" spans="1:12" ht="24" customHeight="1">
      <c r="A7316" s="1">
        <f t="shared" si="183"/>
        <v>39804</v>
      </c>
      <c r="B7316" s="49" t="s">
        <v>5100</v>
      </c>
      <c r="C7316" s="11">
        <v>3.4641780821917802E-2</v>
      </c>
      <c r="D7316" s="11">
        <v>6.9283561643835603E-2</v>
      </c>
      <c r="E7316" s="11">
        <v>0.10392534246575341</v>
      </c>
      <c r="F7316" s="11">
        <v>0.13856712328767121</v>
      </c>
      <c r="G7316" s="11">
        <v>0.173208904109589</v>
      </c>
      <c r="H7316" s="11">
        <v>0.20785068493150652</v>
      </c>
      <c r="I7316" s="11">
        <v>0.24249246575342398</v>
      </c>
      <c r="J7316" s="11">
        <v>0.27713424657534297</v>
      </c>
      <c r="K7316" s="11">
        <v>0.31177602739726051</v>
      </c>
      <c r="L7316" s="11">
        <v>0.34650000000000003</v>
      </c>
    </row>
    <row r="7317" spans="1:12" ht="24" customHeight="1">
      <c r="A7317" s="1">
        <f t="shared" si="183"/>
        <v>39805</v>
      </c>
      <c r="B7317" s="49" t="s">
        <v>5101</v>
      </c>
      <c r="C7317" s="11">
        <v>5.7324657534246603E-3</v>
      </c>
      <c r="D7317" s="11">
        <v>1.1464931506849321E-2</v>
      </c>
      <c r="E7317" s="11">
        <v>1.7197397260273951E-2</v>
      </c>
      <c r="F7317" s="11">
        <v>2.29298630136987E-2</v>
      </c>
      <c r="G7317" s="11">
        <v>2.8662328767123303E-2</v>
      </c>
      <c r="H7317" s="11">
        <v>3.4394794520547903E-2</v>
      </c>
      <c r="I7317" s="11">
        <v>4.0127260273972648E-2</v>
      </c>
      <c r="J7317" s="11">
        <v>4.5859726027397255E-2</v>
      </c>
      <c r="K7317" s="11">
        <v>5.1592191780822E-2</v>
      </c>
      <c r="L7317" s="11">
        <v>5.6999999999999995E-2</v>
      </c>
    </row>
    <row r="7318" spans="1:12" ht="24" customHeight="1">
      <c r="A7318" s="1">
        <f t="shared" si="183"/>
        <v>39806</v>
      </c>
      <c r="B7318" s="49" t="s">
        <v>5102</v>
      </c>
      <c r="C7318" s="11">
        <v>6.8666301369862945E-2</v>
      </c>
      <c r="D7318" s="11">
        <v>0.13733260273972589</v>
      </c>
      <c r="E7318" s="11">
        <v>0.20599890410958899</v>
      </c>
      <c r="F7318" s="11">
        <v>0.2746652054794515</v>
      </c>
      <c r="G7318" s="11">
        <v>0.34333150684931402</v>
      </c>
      <c r="H7318" s="11">
        <v>0.41199780821917797</v>
      </c>
      <c r="I7318" s="11">
        <v>0.48066410958904049</v>
      </c>
      <c r="J7318" s="11">
        <v>0.549330410958903</v>
      </c>
      <c r="K7318" s="11">
        <v>0.61799671232876696</v>
      </c>
      <c r="L7318" s="11">
        <v>0.68700000000000006</v>
      </c>
    </row>
    <row r="7319" spans="1:12" ht="24" customHeight="1">
      <c r="A7319" s="1">
        <f t="shared" si="183"/>
        <v>39807</v>
      </c>
      <c r="B7319" s="49" t="s">
        <v>5103</v>
      </c>
      <c r="C7319" s="11">
        <v>1.57565753424657E-2</v>
      </c>
      <c r="D7319" s="11">
        <v>3.15131506849314E-2</v>
      </c>
      <c r="E7319" s="11">
        <v>4.7269726027397097E-2</v>
      </c>
      <c r="F7319" s="11">
        <v>6.30263013698628E-2</v>
      </c>
      <c r="G7319" s="11">
        <v>7.8782876712328503E-2</v>
      </c>
      <c r="H7319" s="11">
        <v>9.4539452054794193E-2</v>
      </c>
      <c r="I7319" s="11">
        <v>0.11029602739725991</v>
      </c>
      <c r="J7319" s="11">
        <v>0.1260526027397256</v>
      </c>
      <c r="K7319" s="11">
        <v>0.14180917808219132</v>
      </c>
      <c r="L7319" s="11">
        <v>0.1575</v>
      </c>
    </row>
    <row r="7320" spans="1:12" ht="24" customHeight="1">
      <c r="A7320" s="1">
        <f t="shared" si="183"/>
        <v>39808</v>
      </c>
      <c r="B7320" s="49" t="s">
        <v>5104</v>
      </c>
      <c r="C7320" s="11">
        <v>1.1408219178082199E-2</v>
      </c>
      <c r="D7320" s="11">
        <v>2.2816438356164398E-2</v>
      </c>
      <c r="E7320" s="11">
        <v>3.4224657534246604E-2</v>
      </c>
      <c r="F7320" s="11">
        <v>4.5632876712328796E-2</v>
      </c>
      <c r="G7320" s="11">
        <v>5.7041095890411002E-2</v>
      </c>
      <c r="H7320" s="11">
        <v>6.8449315068493208E-2</v>
      </c>
      <c r="I7320" s="11">
        <v>7.9857534246575393E-2</v>
      </c>
      <c r="J7320" s="11">
        <v>9.1265753424657592E-2</v>
      </c>
      <c r="K7320" s="11">
        <v>0.10267397260273979</v>
      </c>
      <c r="L7320" s="11">
        <v>0.11399999999999999</v>
      </c>
    </row>
    <row r="7321" spans="1:12" ht="24" customHeight="1">
      <c r="A7321" s="1">
        <f t="shared" si="183"/>
        <v>39809</v>
      </c>
      <c r="B7321" s="49" t="s">
        <v>5105</v>
      </c>
      <c r="C7321" s="11">
        <v>2.2015890410958902E-2</v>
      </c>
      <c r="D7321" s="11">
        <v>4.4031780821917804E-2</v>
      </c>
      <c r="E7321" s="11">
        <v>6.6047671232876692E-2</v>
      </c>
      <c r="F7321" s="11">
        <v>8.8063561643835608E-2</v>
      </c>
      <c r="G7321" s="11">
        <v>0.1100794520547945</v>
      </c>
      <c r="H7321" s="11">
        <v>0.13209534246575338</v>
      </c>
      <c r="I7321" s="11">
        <v>0.15411123287671202</v>
      </c>
      <c r="J7321" s="11">
        <v>0.17612712328767149</v>
      </c>
      <c r="K7321" s="11">
        <v>0.19814301369862949</v>
      </c>
      <c r="L7321" s="11">
        <v>0.22049999999999997</v>
      </c>
    </row>
    <row r="7322" spans="1:12" ht="24" customHeight="1">
      <c r="A7322" s="1">
        <f t="shared" si="183"/>
        <v>39810</v>
      </c>
      <c r="B7322" s="49" t="s">
        <v>5106</v>
      </c>
      <c r="C7322" s="11">
        <v>1.98558904109589E-2</v>
      </c>
      <c r="D7322" s="11">
        <v>3.97117808219178E-2</v>
      </c>
      <c r="E7322" s="11">
        <v>5.95676712328767E-2</v>
      </c>
      <c r="F7322" s="11">
        <v>7.94235616438356E-2</v>
      </c>
      <c r="G7322" s="11">
        <v>9.9279452054794506E-2</v>
      </c>
      <c r="H7322" s="11">
        <v>0.1191353424657534</v>
      </c>
      <c r="I7322" s="11">
        <v>0.13899123287671228</v>
      </c>
      <c r="J7322" s="11">
        <v>0.1588471232876715</v>
      </c>
      <c r="K7322" s="11">
        <v>0.17870301369862951</v>
      </c>
      <c r="L7322" s="11">
        <v>0.19800000000000001</v>
      </c>
    </row>
    <row r="7323" spans="1:12" ht="24" customHeight="1">
      <c r="A7323" s="1">
        <f t="shared" si="183"/>
        <v>39811</v>
      </c>
      <c r="B7323" s="49" t="s">
        <v>5107</v>
      </c>
      <c r="C7323" s="11">
        <v>4.3130136986301304E-3</v>
      </c>
      <c r="D7323" s="11">
        <v>8.6260273972602608E-3</v>
      </c>
      <c r="E7323" s="11">
        <v>1.2939041095890391E-2</v>
      </c>
      <c r="F7323" s="11">
        <v>1.7252054794520549E-2</v>
      </c>
      <c r="G7323" s="11">
        <v>2.1565068493150652E-2</v>
      </c>
      <c r="H7323" s="11">
        <v>2.5878082191780751E-2</v>
      </c>
      <c r="I7323" s="11">
        <v>3.019109589041085E-2</v>
      </c>
      <c r="J7323" s="11">
        <v>3.4504109589041099E-2</v>
      </c>
      <c r="K7323" s="11">
        <v>3.8817123287671201E-2</v>
      </c>
      <c r="L7323" s="11">
        <v>4.3500000000000004E-2</v>
      </c>
    </row>
    <row r="7324" spans="1:12" ht="24" customHeight="1">
      <c r="A7324" s="1">
        <f t="shared" si="183"/>
        <v>39812</v>
      </c>
      <c r="B7324" s="49" t="s">
        <v>5108</v>
      </c>
      <c r="C7324" s="11">
        <v>9.6941095890411E-3</v>
      </c>
      <c r="D7324" s="11">
        <v>1.93882191780822E-2</v>
      </c>
      <c r="E7324" s="11">
        <v>2.90823287671233E-2</v>
      </c>
      <c r="F7324" s="11">
        <v>3.87764383561644E-2</v>
      </c>
      <c r="G7324" s="11">
        <v>4.84705479452055E-2</v>
      </c>
      <c r="H7324" s="11">
        <v>5.81646575342466E-2</v>
      </c>
      <c r="I7324" s="11">
        <v>6.78587671232877E-2</v>
      </c>
      <c r="J7324" s="11">
        <v>7.75528767123288E-2</v>
      </c>
      <c r="K7324" s="11">
        <v>8.72469863013699E-2</v>
      </c>
      <c r="L7324" s="11">
        <v>9.7500000000000003E-2</v>
      </c>
    </row>
    <row r="7325" spans="1:12" ht="24" customHeight="1">
      <c r="A7325" s="1">
        <f t="shared" si="183"/>
        <v>39813</v>
      </c>
      <c r="B7325" s="49" t="s">
        <v>5109</v>
      </c>
      <c r="C7325" s="11">
        <v>3.5013698630137055E-3</v>
      </c>
      <c r="D7325" s="11">
        <v>7.0027397260274109E-3</v>
      </c>
      <c r="E7325" s="11">
        <v>1.0504109589041116E-2</v>
      </c>
      <c r="F7325" s="11">
        <v>1.4005479452054822E-2</v>
      </c>
      <c r="G7325" s="11">
        <v>1.7506849315068601E-2</v>
      </c>
      <c r="H7325" s="11">
        <v>2.10082191780822E-2</v>
      </c>
      <c r="I7325" s="11">
        <v>2.4509589041095948E-2</v>
      </c>
      <c r="J7325" s="11">
        <v>2.8010958904109699E-2</v>
      </c>
      <c r="K7325" s="11">
        <v>3.1512328767123302E-2</v>
      </c>
      <c r="L7325" s="11">
        <v>3.4500000000000003E-2</v>
      </c>
    </row>
    <row r="7326" spans="1:12" ht="24" customHeight="1">
      <c r="A7326" s="1">
        <f t="shared" si="183"/>
        <v>39814</v>
      </c>
      <c r="B7326" s="49" t="s">
        <v>5110</v>
      </c>
      <c r="C7326" s="11">
        <v>2.2663150684931549E-2</v>
      </c>
      <c r="D7326" s="11">
        <v>4.5326301369863098E-2</v>
      </c>
      <c r="E7326" s="11">
        <v>6.7989452054794647E-2</v>
      </c>
      <c r="F7326" s="11">
        <v>9.0652602739726196E-2</v>
      </c>
      <c r="G7326" s="11">
        <v>0.11331575342465774</v>
      </c>
      <c r="H7326" s="11">
        <v>0.13597890410958929</v>
      </c>
      <c r="I7326" s="11">
        <v>0.15864205479452101</v>
      </c>
      <c r="J7326" s="11">
        <v>0.181305205479453</v>
      </c>
      <c r="K7326" s="11">
        <v>0.20396835616438347</v>
      </c>
      <c r="L7326" s="11">
        <v>0.22649999999999998</v>
      </c>
    </row>
    <row r="7327" spans="1:12" ht="25.5">
      <c r="A7327" s="1">
        <f t="shared" si="183"/>
        <v>39815</v>
      </c>
      <c r="B7327" s="49" t="s">
        <v>5111</v>
      </c>
      <c r="C7327" s="11">
        <v>1.1917397260273979E-2</v>
      </c>
      <c r="D7327" s="11">
        <v>2.3834794520547896E-2</v>
      </c>
      <c r="E7327" s="11">
        <v>3.5752191780822E-2</v>
      </c>
      <c r="F7327" s="11">
        <v>4.7669589041095951E-2</v>
      </c>
      <c r="G7327" s="11">
        <v>5.9586986301369903E-2</v>
      </c>
      <c r="H7327" s="11">
        <v>7.1504383561643847E-2</v>
      </c>
      <c r="I7327" s="11">
        <v>8.3421780821917799E-2</v>
      </c>
      <c r="J7327" s="11">
        <v>9.5339178082191903E-2</v>
      </c>
      <c r="K7327" s="11">
        <v>0.10725657534246585</v>
      </c>
      <c r="L7327" s="11">
        <v>0.11849999999999999</v>
      </c>
    </row>
    <row r="7328" spans="1:12" ht="25.5">
      <c r="A7328" s="1">
        <f t="shared" si="183"/>
        <v>39816</v>
      </c>
      <c r="B7328" s="49" t="s">
        <v>5112</v>
      </c>
      <c r="C7328" s="11">
        <v>3.7563287671232848E-2</v>
      </c>
      <c r="D7328" s="11">
        <v>7.5126575342465696E-2</v>
      </c>
      <c r="E7328" s="11">
        <v>0.11268986301369854</v>
      </c>
      <c r="F7328" s="11">
        <v>0.150253150684932</v>
      </c>
      <c r="G7328" s="11">
        <v>0.18781643835616499</v>
      </c>
      <c r="H7328" s="11">
        <v>0.2253797260273965</v>
      </c>
      <c r="I7328" s="11">
        <v>0.26294301369862949</v>
      </c>
      <c r="J7328" s="11">
        <v>0.30050630136986251</v>
      </c>
      <c r="K7328" s="11">
        <v>0.33806958904109552</v>
      </c>
      <c r="L7328" s="11">
        <v>0.375</v>
      </c>
    </row>
    <row r="7329" spans="1:12" ht="12.75">
      <c r="A7329" s="1">
        <f t="shared" si="183"/>
        <v>39817</v>
      </c>
      <c r="B7329" s="49" t="s">
        <v>5113</v>
      </c>
      <c r="C7329" s="11">
        <v>3.5169863013698702E-3</v>
      </c>
      <c r="D7329" s="11">
        <v>7.0339726027397404E-3</v>
      </c>
      <c r="E7329" s="11">
        <v>1.0550958904109611E-2</v>
      </c>
      <c r="F7329" s="11">
        <v>1.4067945205479481E-2</v>
      </c>
      <c r="G7329" s="11">
        <v>1.7584931506849349E-2</v>
      </c>
      <c r="H7329" s="11">
        <v>2.110191780821925E-2</v>
      </c>
      <c r="I7329" s="11">
        <v>2.4618904109589154E-2</v>
      </c>
      <c r="J7329" s="11">
        <v>2.8135890410958899E-2</v>
      </c>
      <c r="K7329" s="11">
        <v>3.1652876712328804E-2</v>
      </c>
      <c r="L7329" s="11">
        <v>3.4500000000000003E-2</v>
      </c>
    </row>
    <row r="7330" spans="1:12" ht="25.5">
      <c r="A7330" s="1">
        <f t="shared" si="183"/>
        <v>39818</v>
      </c>
      <c r="B7330" s="49" t="s">
        <v>5114</v>
      </c>
      <c r="C7330" s="11">
        <v>5.1336900000000005E-2</v>
      </c>
      <c r="D7330" s="11">
        <v>0.10267380000000001</v>
      </c>
      <c r="E7330" s="11">
        <v>0.1540107</v>
      </c>
      <c r="F7330" s="11">
        <v>0.20534760000000002</v>
      </c>
      <c r="G7330" s="11">
        <v>0.25668449999999998</v>
      </c>
      <c r="H7330" s="11">
        <v>0.3080214</v>
      </c>
      <c r="I7330" s="11">
        <v>0.35935830000000002</v>
      </c>
      <c r="J7330" s="11">
        <v>0.41069520000000004</v>
      </c>
      <c r="K7330" s="11">
        <v>0.4620321</v>
      </c>
      <c r="L7330" s="11">
        <v>0.51300000000000001</v>
      </c>
    </row>
    <row r="7331" spans="1:12" ht="33" customHeight="1">
      <c r="A7331" s="1">
        <f t="shared" si="183"/>
        <v>39819</v>
      </c>
      <c r="B7331" s="49" t="s">
        <v>5115</v>
      </c>
      <c r="C7331" s="11">
        <v>0.58425000000000005</v>
      </c>
      <c r="D7331" s="11">
        <v>1.1685000000000001</v>
      </c>
      <c r="E7331" s="11">
        <v>1.7527500000000003</v>
      </c>
      <c r="F7331" s="11">
        <v>2.3370000000000002</v>
      </c>
      <c r="G7331" s="11">
        <v>2.9212500000000001</v>
      </c>
      <c r="H7331" s="11">
        <v>3.5055000000000005</v>
      </c>
      <c r="I7331" s="11">
        <v>4.0897500000000004</v>
      </c>
      <c r="J7331" s="11">
        <v>4.6740000000000004</v>
      </c>
      <c r="K7331" s="11">
        <v>5.2582500000000003</v>
      </c>
      <c r="L7331" s="11">
        <v>5.8425000000000002</v>
      </c>
    </row>
    <row r="7332" spans="1:12" ht="33" customHeight="1">
      <c r="A7332" s="1">
        <f t="shared" si="183"/>
        <v>39820</v>
      </c>
      <c r="B7332" s="49" t="s">
        <v>5115</v>
      </c>
      <c r="C7332" s="11">
        <v>0.58425000000000005</v>
      </c>
      <c r="D7332" s="11">
        <v>1.1685000000000001</v>
      </c>
      <c r="E7332" s="11">
        <v>1.7527500000000003</v>
      </c>
      <c r="F7332" s="11">
        <v>2.3370000000000002</v>
      </c>
      <c r="G7332" s="11">
        <v>2.9212500000000001</v>
      </c>
      <c r="H7332" s="11">
        <v>3.5055000000000005</v>
      </c>
      <c r="I7332" s="11">
        <v>4.0897500000000004</v>
      </c>
      <c r="J7332" s="11">
        <v>4.6740000000000004</v>
      </c>
      <c r="K7332" s="11">
        <v>5.2582500000000003</v>
      </c>
      <c r="L7332" s="11">
        <v>5.8425000000000002</v>
      </c>
    </row>
    <row r="7333" spans="1:12" ht="33" customHeight="1">
      <c r="A7333" s="1">
        <f t="shared" si="183"/>
        <v>39821</v>
      </c>
      <c r="B7333" s="49" t="s">
        <v>4442</v>
      </c>
      <c r="C7333" s="11">
        <v>4.2384657534246598E-2</v>
      </c>
      <c r="D7333" s="11">
        <v>8.4769315068493195E-2</v>
      </c>
      <c r="E7333" s="11">
        <v>0.12715397260273981</v>
      </c>
      <c r="F7333" s="11">
        <v>0.169538630136987</v>
      </c>
      <c r="G7333" s="11">
        <v>0.21192328767123297</v>
      </c>
      <c r="H7333" s="11">
        <v>0.254307945205479</v>
      </c>
      <c r="I7333" s="11">
        <v>0.29669260273972653</v>
      </c>
      <c r="J7333" s="11">
        <v>0.3390772602739725</v>
      </c>
      <c r="K7333" s="11">
        <v>0.38146191780822003</v>
      </c>
      <c r="L7333" s="11">
        <v>0.42449999999999999</v>
      </c>
    </row>
    <row r="7334" spans="1:12" ht="33" customHeight="1">
      <c r="A7334" s="1">
        <f t="shared" si="183"/>
        <v>39822</v>
      </c>
      <c r="B7334" s="49" t="s">
        <v>3045</v>
      </c>
      <c r="C7334" s="11">
        <v>0.43879606191780751</v>
      </c>
      <c r="D7334" s="11">
        <v>0.87759212383561502</v>
      </c>
      <c r="E7334" s="11">
        <v>1.3163881857534225</v>
      </c>
      <c r="F7334" s="11">
        <v>1.75518424767123</v>
      </c>
      <c r="G7334" s="11">
        <v>2.1939803095890449</v>
      </c>
      <c r="H7334" s="11">
        <v>2.6327763715068451</v>
      </c>
      <c r="I7334" s="11">
        <v>3.0715724334246595</v>
      </c>
      <c r="J7334" s="11">
        <v>3.5103684953424601</v>
      </c>
      <c r="K7334" s="11">
        <v>3.9491645572602749</v>
      </c>
      <c r="L7334" s="11">
        <v>4.3874999999999993</v>
      </c>
    </row>
    <row r="7335" spans="1:12" ht="33" customHeight="1">
      <c r="A7335" s="1">
        <f t="shared" si="183"/>
        <v>39823</v>
      </c>
      <c r="B7335" s="49" t="s">
        <v>4947</v>
      </c>
      <c r="C7335" s="11">
        <v>0.12838027397260277</v>
      </c>
      <c r="D7335" s="11">
        <v>0.25676054794520553</v>
      </c>
      <c r="E7335" s="11">
        <v>0.38514082191780896</v>
      </c>
      <c r="F7335" s="11">
        <v>0.51352109589041106</v>
      </c>
      <c r="G7335" s="11">
        <v>0.64190136986301449</v>
      </c>
      <c r="H7335" s="11">
        <v>0.77028164383561637</v>
      </c>
      <c r="I7335" s="11">
        <v>0.89866191780822002</v>
      </c>
      <c r="J7335" s="11">
        <v>1.0270421917808221</v>
      </c>
      <c r="K7335" s="11">
        <v>1.1554224657534256</v>
      </c>
      <c r="L7335" s="11">
        <v>1.284</v>
      </c>
    </row>
    <row r="7336" spans="1:12" ht="33" customHeight="1">
      <c r="A7336" s="1">
        <f t="shared" si="183"/>
        <v>39824</v>
      </c>
      <c r="B7336" s="49" t="s">
        <v>5116</v>
      </c>
      <c r="C7336" s="11">
        <v>3.4836986301369898E-3</v>
      </c>
      <c r="D7336" s="11">
        <v>6.9673972602739796E-3</v>
      </c>
      <c r="E7336" s="11">
        <v>1.0451095890410969E-2</v>
      </c>
      <c r="F7336" s="11">
        <v>1.3934794520547959E-2</v>
      </c>
      <c r="G7336" s="11">
        <v>1.7418493150684951E-2</v>
      </c>
      <c r="H7336" s="11">
        <v>2.0902191780821998E-2</v>
      </c>
      <c r="I7336" s="11">
        <v>2.4385890410958899E-2</v>
      </c>
      <c r="J7336" s="11">
        <v>2.7869589041095953E-2</v>
      </c>
      <c r="K7336" s="11">
        <v>3.1353287671232855E-2</v>
      </c>
      <c r="L7336" s="11">
        <v>3.4500000000000003E-2</v>
      </c>
    </row>
    <row r="7337" spans="1:12" ht="33" customHeight="1">
      <c r="A7337" s="1">
        <f t="shared" si="183"/>
        <v>39825</v>
      </c>
      <c r="B7337" s="49" t="s">
        <v>4969</v>
      </c>
      <c r="C7337" s="11">
        <v>4.4609589041095955E-3</v>
      </c>
      <c r="D7337" s="11">
        <v>8.9219178082191909E-3</v>
      </c>
      <c r="E7337" s="11">
        <v>1.3382876712328785E-2</v>
      </c>
      <c r="F7337" s="11">
        <v>1.7843835616438351E-2</v>
      </c>
      <c r="G7337" s="11">
        <v>2.2304794520548052E-2</v>
      </c>
      <c r="H7337" s="11">
        <v>2.6765753424657597E-2</v>
      </c>
      <c r="I7337" s="11">
        <v>3.1226712328767149E-2</v>
      </c>
      <c r="J7337" s="11">
        <v>3.5687671232876701E-2</v>
      </c>
      <c r="K7337" s="11">
        <v>4.0148630136986399E-2</v>
      </c>
      <c r="L7337" s="11">
        <v>4.4999999999999998E-2</v>
      </c>
    </row>
    <row r="7338" spans="1:12" ht="33" customHeight="1">
      <c r="A7338" s="1">
        <f t="shared" si="183"/>
        <v>39826</v>
      </c>
      <c r="B7338" s="49" t="s">
        <v>4697</v>
      </c>
      <c r="C7338" s="11">
        <v>0.11889862499999999</v>
      </c>
      <c r="D7338" s="11">
        <v>0.23779724999999999</v>
      </c>
      <c r="E7338" s="11">
        <v>0.356695875</v>
      </c>
      <c r="F7338" s="11">
        <v>0.47559449999999998</v>
      </c>
      <c r="G7338" s="11">
        <v>0.59449312500000007</v>
      </c>
      <c r="H7338" s="11">
        <v>0.71339174999999999</v>
      </c>
      <c r="I7338" s="11">
        <v>0.83229037500000014</v>
      </c>
      <c r="J7338" s="11">
        <v>0.95118899999999995</v>
      </c>
      <c r="K7338" s="11">
        <v>1.070087625</v>
      </c>
      <c r="L7338" s="11">
        <v>1.1895</v>
      </c>
    </row>
    <row r="7339" spans="1:12" ht="33" customHeight="1">
      <c r="A7339" s="1">
        <f t="shared" si="183"/>
        <v>39827</v>
      </c>
      <c r="B7339" s="49" t="s">
        <v>4697</v>
      </c>
      <c r="C7339" s="11">
        <v>0.28354027397260201</v>
      </c>
      <c r="D7339" s="11">
        <v>0.56708054794520402</v>
      </c>
      <c r="E7339" s="11">
        <v>0.85062082191780597</v>
      </c>
      <c r="F7339" s="11">
        <v>1.134161095890408</v>
      </c>
      <c r="G7339" s="11">
        <v>1.4177013698630099</v>
      </c>
      <c r="H7339" s="11">
        <v>1.701241643835615</v>
      </c>
      <c r="I7339" s="11">
        <v>1.98478191780822</v>
      </c>
      <c r="J7339" s="11">
        <v>2.2683221917808098</v>
      </c>
      <c r="K7339" s="11">
        <v>2.5518624657534148</v>
      </c>
      <c r="L7339" s="11">
        <v>2.835</v>
      </c>
    </row>
    <row r="7340" spans="1:12" ht="33" customHeight="1">
      <c r="A7340" s="1">
        <f t="shared" si="183"/>
        <v>39828</v>
      </c>
      <c r="B7340" s="49" t="s">
        <v>4970</v>
      </c>
      <c r="C7340" s="11">
        <v>0.19531438356164399</v>
      </c>
      <c r="D7340" s="11">
        <v>0.39062876712328798</v>
      </c>
      <c r="E7340" s="11">
        <v>0.58594315068493197</v>
      </c>
      <c r="F7340" s="11">
        <v>0.78125753424657596</v>
      </c>
      <c r="G7340" s="11">
        <v>0.97657191780822006</v>
      </c>
      <c r="H7340" s="11">
        <v>1.1718863013698639</v>
      </c>
      <c r="I7340" s="11">
        <v>1.3672006849315079</v>
      </c>
      <c r="J7340" s="11">
        <v>1.562515068493155</v>
      </c>
      <c r="K7340" s="11">
        <v>1.7578294520547899</v>
      </c>
      <c r="L7340" s="11">
        <v>1.9530000000000001</v>
      </c>
    </row>
    <row r="7341" spans="1:12" ht="33" customHeight="1">
      <c r="A7341" s="1">
        <f t="shared" si="183"/>
        <v>39829</v>
      </c>
      <c r="B7341" s="49" t="s">
        <v>4971</v>
      </c>
      <c r="C7341" s="11">
        <v>2.0210136986301301E-2</v>
      </c>
      <c r="D7341" s="11">
        <v>4.0420273972602602E-2</v>
      </c>
      <c r="E7341" s="11">
        <v>6.0630410958903903E-2</v>
      </c>
      <c r="F7341" s="11">
        <v>8.0840547945205204E-2</v>
      </c>
      <c r="G7341" s="11">
        <v>0.1010506849315065</v>
      </c>
      <c r="H7341" s="11">
        <v>0.12126082191780781</v>
      </c>
      <c r="I7341" s="11">
        <v>0.1414709589041091</v>
      </c>
      <c r="J7341" s="11">
        <v>0.16168109589041102</v>
      </c>
      <c r="K7341" s="11">
        <v>0.18189123287671199</v>
      </c>
      <c r="L7341" s="11">
        <v>0.20250000000000001</v>
      </c>
    </row>
    <row r="7342" spans="1:12" ht="33" customHeight="1">
      <c r="A7342" s="1">
        <f t="shared" si="183"/>
        <v>39830</v>
      </c>
      <c r="B7342" s="49" t="s">
        <v>4972</v>
      </c>
      <c r="C7342" s="11">
        <v>5.4028767123287698E-3</v>
      </c>
      <c r="D7342" s="11">
        <v>1.080575342465754E-2</v>
      </c>
      <c r="E7342" s="11">
        <v>1.620863013698625E-2</v>
      </c>
      <c r="F7342" s="11">
        <v>2.1611506849315048E-2</v>
      </c>
      <c r="G7342" s="11">
        <v>2.7014383561643852E-2</v>
      </c>
      <c r="H7342" s="11">
        <v>3.2417260273972653E-2</v>
      </c>
      <c r="I7342" s="11">
        <v>3.7820136986301447E-2</v>
      </c>
      <c r="J7342" s="11">
        <v>4.3223013698630096E-2</v>
      </c>
      <c r="K7342" s="11">
        <v>4.8625890410958897E-2</v>
      </c>
      <c r="L7342" s="11">
        <v>5.3999999999999992E-2</v>
      </c>
    </row>
    <row r="7343" spans="1:12" ht="33" customHeight="1">
      <c r="A7343" s="1">
        <f t="shared" si="183"/>
        <v>39831</v>
      </c>
      <c r="B7343" s="49" t="s">
        <v>4973</v>
      </c>
      <c r="C7343" s="11">
        <v>2.7880273972602752E-2</v>
      </c>
      <c r="D7343" s="11">
        <v>5.5760547945205505E-2</v>
      </c>
      <c r="E7343" s="11">
        <v>8.364082191780825E-2</v>
      </c>
      <c r="F7343" s="11">
        <v>0.11152109589041101</v>
      </c>
      <c r="G7343" s="11">
        <v>0.13940136986301374</v>
      </c>
      <c r="H7343" s="11">
        <v>0.1672816438356165</v>
      </c>
      <c r="I7343" s="11">
        <v>0.19516191780822001</v>
      </c>
      <c r="J7343" s="11">
        <v>0.22304219178082202</v>
      </c>
      <c r="K7343" s="11">
        <v>0.25092246575342547</v>
      </c>
      <c r="L7343" s="11">
        <v>0.27900000000000003</v>
      </c>
    </row>
    <row r="7344" spans="1:12" ht="33" customHeight="1">
      <c r="A7344" s="1">
        <f t="shared" si="183"/>
        <v>39832</v>
      </c>
      <c r="B7344" s="49" t="s">
        <v>4974</v>
      </c>
      <c r="C7344" s="11">
        <v>7.814383561643835E-3</v>
      </c>
      <c r="D7344" s="11">
        <v>1.5628767123287701E-2</v>
      </c>
      <c r="E7344" s="11">
        <v>2.3443150684931552E-2</v>
      </c>
      <c r="F7344" s="11">
        <v>3.1257534246575402E-2</v>
      </c>
      <c r="G7344" s="11">
        <v>3.9071917808219253E-2</v>
      </c>
      <c r="H7344" s="11">
        <v>4.6886301369862951E-2</v>
      </c>
      <c r="I7344" s="11">
        <v>5.4700684931506802E-2</v>
      </c>
      <c r="J7344" s="11">
        <v>6.2515068493150652E-2</v>
      </c>
      <c r="K7344" s="11">
        <v>7.0329452054794503E-2</v>
      </c>
      <c r="L7344" s="11">
        <v>7.8E-2</v>
      </c>
    </row>
    <row r="7345" spans="1:12" ht="33" customHeight="1">
      <c r="A7345" s="1">
        <f t="shared" si="183"/>
        <v>39833</v>
      </c>
      <c r="B7345" s="49" t="s">
        <v>3116</v>
      </c>
      <c r="C7345" s="11">
        <v>0.1720528767123285</v>
      </c>
      <c r="D7345" s="11">
        <v>0.34410575342465699</v>
      </c>
      <c r="E7345" s="11">
        <v>0.51615863013698549</v>
      </c>
      <c r="F7345" s="11">
        <v>0.68821150684931398</v>
      </c>
      <c r="G7345" s="11">
        <v>0.86026438356164237</v>
      </c>
      <c r="H7345" s="11">
        <v>1.032317260273971</v>
      </c>
      <c r="I7345" s="11">
        <v>1.2043701369862996</v>
      </c>
      <c r="J7345" s="11">
        <v>1.376423013698628</v>
      </c>
      <c r="K7345" s="11">
        <v>1.548475890410955</v>
      </c>
      <c r="L7345" s="11">
        <v>1.7204999999999999</v>
      </c>
    </row>
    <row r="7346" spans="1:12" ht="33" customHeight="1">
      <c r="A7346" s="1">
        <f t="shared" si="183"/>
        <v>39834</v>
      </c>
      <c r="B7346" s="49" t="s">
        <v>4975</v>
      </c>
      <c r="C7346" s="11">
        <v>4.2090410958904048E-2</v>
      </c>
      <c r="D7346" s="11">
        <v>8.4180821917808096E-2</v>
      </c>
      <c r="E7346" s="11">
        <v>0.12627123287671216</v>
      </c>
      <c r="F7346" s="11">
        <v>0.1683616438356165</v>
      </c>
      <c r="G7346" s="11">
        <v>0.210452054794521</v>
      </c>
      <c r="H7346" s="11">
        <v>0.25254246575342398</v>
      </c>
      <c r="I7346" s="11">
        <v>0.29463287671232852</v>
      </c>
      <c r="J7346" s="11">
        <v>0.336723287671233</v>
      </c>
      <c r="K7346" s="11">
        <v>0.37881369863013598</v>
      </c>
      <c r="L7346" s="11">
        <v>0.42150000000000004</v>
      </c>
    </row>
    <row r="7347" spans="1:12" ht="33" customHeight="1">
      <c r="A7347" s="1">
        <f t="shared" si="183"/>
        <v>39835</v>
      </c>
      <c r="B7347" s="49" t="s">
        <v>4976</v>
      </c>
      <c r="C7347" s="11">
        <v>3.4568219178082199E-2</v>
      </c>
      <c r="D7347" s="11">
        <v>6.9136438356164398E-2</v>
      </c>
      <c r="E7347" s="11">
        <v>0.1037046575342466</v>
      </c>
      <c r="F7347" s="11">
        <v>0.1382728767123288</v>
      </c>
      <c r="G7347" s="11">
        <v>0.17284109589041102</v>
      </c>
      <c r="H7347" s="11">
        <v>0.20740931506849347</v>
      </c>
      <c r="I7347" s="11">
        <v>0.241977534246576</v>
      </c>
      <c r="J7347" s="11">
        <v>0.27654575342465698</v>
      </c>
      <c r="K7347" s="11">
        <v>0.31111397260273949</v>
      </c>
      <c r="L7347" s="11">
        <v>0.34500000000000003</v>
      </c>
    </row>
    <row r="7348" spans="1:12" ht="33" customHeight="1">
      <c r="A7348" s="1">
        <f t="shared" si="183"/>
        <v>39836</v>
      </c>
      <c r="B7348" s="49" t="s">
        <v>4977</v>
      </c>
      <c r="C7348" s="11">
        <v>2.8853835616438353E-2</v>
      </c>
      <c r="D7348" s="11">
        <v>5.7707671232876706E-2</v>
      </c>
      <c r="E7348" s="11">
        <v>8.6561506849315045E-2</v>
      </c>
      <c r="F7348" s="11">
        <v>0.11541534246575341</v>
      </c>
      <c r="G7348" s="11">
        <v>0.14426917808219175</v>
      </c>
      <c r="H7348" s="11">
        <v>0.17312301369862948</v>
      </c>
      <c r="I7348" s="11">
        <v>0.20197684931506799</v>
      </c>
      <c r="J7348" s="11">
        <v>0.23083068493150652</v>
      </c>
      <c r="K7348" s="11">
        <v>0.259684520547945</v>
      </c>
      <c r="L7348" s="11">
        <v>0.28800000000000003</v>
      </c>
    </row>
    <row r="7349" spans="1:12" ht="33" customHeight="1">
      <c r="A7349" s="1">
        <f t="shared" si="183"/>
        <v>39837</v>
      </c>
      <c r="B7349" s="49" t="s">
        <v>4978</v>
      </c>
      <c r="C7349" s="11">
        <v>2.0054794520547901E-2</v>
      </c>
      <c r="D7349" s="11">
        <v>4.0109589041095801E-2</v>
      </c>
      <c r="E7349" s="11">
        <v>6.0164383561643706E-2</v>
      </c>
      <c r="F7349" s="11">
        <v>8.0219178082191603E-2</v>
      </c>
      <c r="G7349" s="11">
        <v>0.10027397260273949</v>
      </c>
      <c r="H7349" s="11">
        <v>0.12032876712328741</v>
      </c>
      <c r="I7349" s="11">
        <v>0.14038356164383531</v>
      </c>
      <c r="J7349" s="11">
        <v>0.16043835616438351</v>
      </c>
      <c r="K7349" s="11">
        <v>0.18049315068493049</v>
      </c>
      <c r="L7349" s="11">
        <v>0.20100000000000001</v>
      </c>
    </row>
    <row r="7350" spans="1:12" ht="33" customHeight="1">
      <c r="A7350" s="1">
        <f t="shared" si="183"/>
        <v>39838</v>
      </c>
      <c r="B7350" s="49" t="s">
        <v>4979</v>
      </c>
      <c r="C7350" s="11">
        <v>1.6343013698630102E-2</v>
      </c>
      <c r="D7350" s="11">
        <v>3.2686027397260203E-2</v>
      </c>
      <c r="E7350" s="11">
        <v>4.9029041095890305E-2</v>
      </c>
      <c r="F7350" s="11">
        <v>6.5372054794520407E-2</v>
      </c>
      <c r="G7350" s="11">
        <v>8.1715068493150508E-2</v>
      </c>
      <c r="H7350" s="11">
        <v>9.805808219178061E-2</v>
      </c>
      <c r="I7350" s="11">
        <v>0.1144010958904107</v>
      </c>
      <c r="J7350" s="11">
        <v>0.13074410958904081</v>
      </c>
      <c r="K7350" s="11">
        <v>0.1470871232876709</v>
      </c>
      <c r="L7350" s="11">
        <v>0.16350000000000001</v>
      </c>
    </row>
    <row r="7351" spans="1:12" ht="33" customHeight="1">
      <c r="A7351" s="1">
        <f t="shared" si="183"/>
        <v>39839</v>
      </c>
      <c r="B7351" s="49" t="s">
        <v>4980</v>
      </c>
      <c r="C7351" s="11">
        <v>5.6934246575342396E-3</v>
      </c>
      <c r="D7351" s="11">
        <v>1.1386849315068479E-2</v>
      </c>
      <c r="E7351" s="11">
        <v>1.7080273972602748E-2</v>
      </c>
      <c r="F7351" s="11">
        <v>2.2773698630136899E-2</v>
      </c>
      <c r="G7351" s="11">
        <v>2.84671232876712E-2</v>
      </c>
      <c r="H7351" s="11">
        <v>3.4160547945205497E-2</v>
      </c>
      <c r="I7351" s="11">
        <v>3.9853972602739651E-2</v>
      </c>
      <c r="J7351" s="11">
        <v>4.5547397260273952E-2</v>
      </c>
      <c r="K7351" s="11">
        <v>5.1240821917808099E-2</v>
      </c>
      <c r="L7351" s="11">
        <v>5.6999999999999995E-2</v>
      </c>
    </row>
    <row r="7352" spans="1:12" ht="33" customHeight="1">
      <c r="A7352" s="1">
        <f t="shared" si="183"/>
        <v>39840</v>
      </c>
      <c r="B7352" s="49" t="s">
        <v>4981</v>
      </c>
      <c r="C7352" s="11">
        <v>0.10683534246575341</v>
      </c>
      <c r="D7352" s="11">
        <v>0.21367068493150651</v>
      </c>
      <c r="E7352" s="11">
        <v>0.32050602739726053</v>
      </c>
      <c r="F7352" s="11">
        <v>0.42734136986301302</v>
      </c>
      <c r="G7352" s="11">
        <v>0.53417671232876696</v>
      </c>
      <c r="H7352" s="11">
        <v>0.64101205479452106</v>
      </c>
      <c r="I7352" s="11">
        <v>0.74784739726027349</v>
      </c>
      <c r="J7352" s="11">
        <v>0.85468273972602749</v>
      </c>
      <c r="K7352" s="11">
        <v>0.96151808219177992</v>
      </c>
      <c r="L7352" s="11">
        <v>1.0680000000000001</v>
      </c>
    </row>
    <row r="7353" spans="1:12" ht="33" customHeight="1">
      <c r="A7353" s="1">
        <f t="shared" si="183"/>
        <v>39841</v>
      </c>
      <c r="B7353" s="49" t="s">
        <v>4982</v>
      </c>
      <c r="C7353" s="11">
        <v>1.4057260273972604E-2</v>
      </c>
      <c r="D7353" s="11">
        <v>2.8114520547945152E-2</v>
      </c>
      <c r="E7353" s="11">
        <v>4.2171780821917804E-2</v>
      </c>
      <c r="F7353" s="11">
        <v>5.6229041095890449E-2</v>
      </c>
      <c r="G7353" s="11">
        <v>7.0286301369863094E-2</v>
      </c>
      <c r="H7353" s="11">
        <v>8.4343561643835607E-2</v>
      </c>
      <c r="I7353" s="11">
        <v>9.8400821917808259E-2</v>
      </c>
      <c r="J7353" s="11">
        <v>0.1124580821917809</v>
      </c>
      <c r="K7353" s="11">
        <v>0.12651534246575338</v>
      </c>
      <c r="L7353" s="11">
        <v>0.14100000000000001</v>
      </c>
    </row>
    <row r="7354" spans="1:12" ht="33" customHeight="1">
      <c r="A7354" s="1">
        <f t="shared" si="183"/>
        <v>39842</v>
      </c>
      <c r="B7354" s="49" t="s">
        <v>4983</v>
      </c>
      <c r="C7354" s="11">
        <v>2.9646575342465705E-3</v>
      </c>
      <c r="D7354" s="11">
        <v>5.929315068493141E-3</v>
      </c>
      <c r="E7354" s="11">
        <v>8.8939726027397106E-3</v>
      </c>
      <c r="F7354" s="11">
        <v>1.1858630136986282E-2</v>
      </c>
      <c r="G7354" s="11">
        <v>1.4823287671232852E-2</v>
      </c>
      <c r="H7354" s="11">
        <v>1.7787945205479449E-2</v>
      </c>
      <c r="I7354" s="11">
        <v>2.075260273972605E-2</v>
      </c>
      <c r="J7354" s="11">
        <v>2.3717260273972501E-2</v>
      </c>
      <c r="K7354" s="11">
        <v>2.6681917808219102E-2</v>
      </c>
      <c r="L7354" s="11">
        <v>0.03</v>
      </c>
    </row>
    <row r="7355" spans="1:12" ht="33" customHeight="1">
      <c r="A7355" s="1">
        <f t="shared" si="183"/>
        <v>39843</v>
      </c>
      <c r="B7355" s="49" t="s">
        <v>4984</v>
      </c>
      <c r="C7355" s="11">
        <v>5.7295890410958899E-3</v>
      </c>
      <c r="D7355" s="11">
        <v>1.145917808219178E-2</v>
      </c>
      <c r="E7355" s="11">
        <v>1.71887671232877E-2</v>
      </c>
      <c r="F7355" s="11">
        <v>2.2918356164383501E-2</v>
      </c>
      <c r="G7355" s="11">
        <v>2.8647945205479447E-2</v>
      </c>
      <c r="H7355" s="11">
        <v>3.43775342465754E-2</v>
      </c>
      <c r="I7355" s="11">
        <v>4.0107123287671201E-2</v>
      </c>
      <c r="J7355" s="11">
        <v>4.5836712328767154E-2</v>
      </c>
      <c r="K7355" s="11">
        <v>5.1566301369862955E-2</v>
      </c>
      <c r="L7355" s="11">
        <v>5.6999999999999995E-2</v>
      </c>
    </row>
    <row r="7356" spans="1:12" ht="33" customHeight="1">
      <c r="A7356" s="1">
        <f t="shared" si="183"/>
        <v>39844</v>
      </c>
      <c r="B7356" s="49" t="s">
        <v>4985</v>
      </c>
      <c r="C7356" s="11">
        <v>1.6836986301369899E-2</v>
      </c>
      <c r="D7356" s="11">
        <v>3.3673972602739799E-2</v>
      </c>
      <c r="E7356" s="11">
        <v>5.0510958904109698E-2</v>
      </c>
      <c r="F7356" s="11">
        <v>6.7347945205479598E-2</v>
      </c>
      <c r="G7356" s="11">
        <v>8.4184931506849497E-2</v>
      </c>
      <c r="H7356" s="11">
        <v>0.1010219178082194</v>
      </c>
      <c r="I7356" s="11">
        <v>0.1178589041095893</v>
      </c>
      <c r="J7356" s="11">
        <v>0.1346958904109592</v>
      </c>
      <c r="K7356" s="11">
        <v>0.15153287671232848</v>
      </c>
      <c r="L7356" s="11">
        <v>0.16800000000000001</v>
      </c>
    </row>
    <row r="7357" spans="1:12" ht="33" customHeight="1">
      <c r="A7357" s="1">
        <f t="shared" si="183"/>
        <v>39845</v>
      </c>
      <c r="B7357" s="49" t="s">
        <v>4986</v>
      </c>
      <c r="C7357" s="11">
        <v>6.5360958904109548E-2</v>
      </c>
      <c r="D7357" s="11">
        <v>0.1307219178082191</v>
      </c>
      <c r="E7357" s="11">
        <v>0.19608287671232852</v>
      </c>
      <c r="F7357" s="11">
        <v>0.26144383561643847</v>
      </c>
      <c r="G7357" s="11">
        <v>0.3268047945205485</v>
      </c>
      <c r="H7357" s="11">
        <v>0.39216575342465704</v>
      </c>
      <c r="I7357" s="11">
        <v>0.45752671232876702</v>
      </c>
      <c r="J7357" s="11">
        <v>0.52288767123287694</v>
      </c>
      <c r="K7357" s="11">
        <v>0.58824863013698547</v>
      </c>
      <c r="L7357" s="11">
        <v>0.65400000000000003</v>
      </c>
    </row>
    <row r="7358" spans="1:12" ht="33" customHeight="1">
      <c r="A7358" s="1">
        <f t="shared" si="183"/>
        <v>39846</v>
      </c>
      <c r="B7358" s="49" t="s">
        <v>4987</v>
      </c>
      <c r="C7358" s="11">
        <v>9.7784383561643845E-2</v>
      </c>
      <c r="D7358" s="11">
        <v>0.19556876712328797</v>
      </c>
      <c r="E7358" s="11">
        <v>0.29335315068493201</v>
      </c>
      <c r="F7358" s="11">
        <v>0.39113753424657594</v>
      </c>
      <c r="G7358" s="11">
        <v>0.48892191780821997</v>
      </c>
      <c r="H7358" s="11">
        <v>0.58670630136986246</v>
      </c>
      <c r="I7358" s="11">
        <v>0.68449068493150644</v>
      </c>
      <c r="J7358" s="11">
        <v>0.78227506849315043</v>
      </c>
      <c r="K7358" s="11">
        <v>0.88005945205479452</v>
      </c>
      <c r="L7358" s="11">
        <v>0.97799999999999998</v>
      </c>
    </row>
    <row r="7359" spans="1:12" ht="33" customHeight="1">
      <c r="A7359" s="1">
        <f t="shared" si="183"/>
        <v>39847</v>
      </c>
      <c r="B7359" s="49" t="s">
        <v>4988</v>
      </c>
      <c r="C7359" s="11">
        <v>5.2614657534246601E-2</v>
      </c>
      <c r="D7359" s="11">
        <v>0.1052293150684932</v>
      </c>
      <c r="E7359" s="11">
        <v>0.15784397260273952</v>
      </c>
      <c r="F7359" s="11">
        <v>0.21045863013698701</v>
      </c>
      <c r="G7359" s="11">
        <v>0.263073287671233</v>
      </c>
      <c r="H7359" s="11">
        <v>0.31568794520547905</v>
      </c>
      <c r="I7359" s="11">
        <v>0.36830260273972648</v>
      </c>
      <c r="J7359" s="11">
        <v>0.42091726027397253</v>
      </c>
      <c r="K7359" s="11">
        <v>0.47353191780822002</v>
      </c>
      <c r="L7359" s="11">
        <v>0.52649999999999997</v>
      </c>
    </row>
    <row r="7360" spans="1:12" ht="33" customHeight="1">
      <c r="A7360" s="1">
        <f t="shared" si="183"/>
        <v>39848</v>
      </c>
      <c r="B7360" s="49" t="s">
        <v>4989</v>
      </c>
      <c r="C7360" s="11">
        <v>3.9012328767123305E-3</v>
      </c>
      <c r="D7360" s="11">
        <v>7.8024657534246609E-3</v>
      </c>
      <c r="E7360" s="11">
        <v>1.170369863013699E-2</v>
      </c>
      <c r="F7360" s="11">
        <v>1.560493150684935E-2</v>
      </c>
      <c r="G7360" s="11">
        <v>1.9506164383561651E-2</v>
      </c>
      <c r="H7360" s="11">
        <v>2.3407397260273948E-2</v>
      </c>
      <c r="I7360" s="11">
        <v>2.7308630136986249E-2</v>
      </c>
      <c r="J7360" s="11">
        <v>3.1209863013698699E-2</v>
      </c>
      <c r="K7360" s="11">
        <v>3.5111095890411004E-2</v>
      </c>
      <c r="L7360" s="11">
        <v>3.9E-2</v>
      </c>
    </row>
    <row r="7361" spans="1:12" ht="33" customHeight="1">
      <c r="A7361" s="1">
        <f t="shared" si="183"/>
        <v>39849</v>
      </c>
      <c r="B7361" s="49" t="s">
        <v>4990</v>
      </c>
      <c r="C7361" s="11">
        <v>6.4467123287671206E-3</v>
      </c>
      <c r="D7361" s="11">
        <v>1.2893424657534241E-2</v>
      </c>
      <c r="E7361" s="11">
        <v>1.9340136986301298E-2</v>
      </c>
      <c r="F7361" s="11">
        <v>2.5786849315068451E-2</v>
      </c>
      <c r="G7361" s="11">
        <v>3.2233561643835604E-2</v>
      </c>
      <c r="H7361" s="11">
        <v>3.8680273972602749E-2</v>
      </c>
      <c r="I7361" s="11">
        <v>4.5126986301369895E-2</v>
      </c>
      <c r="J7361" s="11">
        <v>5.1573698630136902E-2</v>
      </c>
      <c r="K7361" s="11">
        <v>5.8020410958904048E-2</v>
      </c>
      <c r="L7361" s="11">
        <v>6.4500000000000002E-2</v>
      </c>
    </row>
    <row r="7362" spans="1:12" ht="33" customHeight="1">
      <c r="A7362" s="1">
        <f t="shared" si="183"/>
        <v>39850</v>
      </c>
      <c r="B7362" s="49" t="s">
        <v>4991</v>
      </c>
      <c r="C7362" s="11">
        <v>1.1468219178082184E-2</v>
      </c>
      <c r="D7362" s="11">
        <v>2.29364383561644E-2</v>
      </c>
      <c r="E7362" s="11">
        <v>3.4404657534246597E-2</v>
      </c>
      <c r="F7362" s="11">
        <v>4.58728767123288E-2</v>
      </c>
      <c r="G7362" s="11">
        <v>5.7341095890411004E-2</v>
      </c>
      <c r="H7362" s="11">
        <v>6.8809315068493054E-2</v>
      </c>
      <c r="I7362" s="11">
        <v>8.0277534246575258E-2</v>
      </c>
      <c r="J7362" s="11">
        <v>9.1745753424657461E-2</v>
      </c>
      <c r="K7362" s="11">
        <v>0.10321397260273965</v>
      </c>
      <c r="L7362" s="11">
        <v>0.11399999999999999</v>
      </c>
    </row>
    <row r="7363" spans="1:12" ht="33" customHeight="1">
      <c r="A7363" s="1">
        <f t="shared" si="183"/>
        <v>39851</v>
      </c>
      <c r="B7363" s="49" t="s">
        <v>4992</v>
      </c>
      <c r="C7363" s="11">
        <v>5.6132207260273959E-2</v>
      </c>
      <c r="D7363" s="11">
        <v>0.11226441452054792</v>
      </c>
      <c r="E7363" s="11">
        <v>0.16839662178082199</v>
      </c>
      <c r="F7363" s="11">
        <v>0.2245288290410955</v>
      </c>
      <c r="G7363" s="11">
        <v>0.28066103630137051</v>
      </c>
      <c r="H7363" s="11">
        <v>0.33679324356164397</v>
      </c>
      <c r="I7363" s="11">
        <v>0.39292545082191749</v>
      </c>
      <c r="J7363" s="11">
        <v>0.449057658082191</v>
      </c>
      <c r="K7363" s="11">
        <v>0.50518986534246602</v>
      </c>
      <c r="L7363" s="11">
        <v>0.56099999999999994</v>
      </c>
    </row>
    <row r="7364" spans="1:12" ht="33" customHeight="1">
      <c r="A7364" s="1">
        <f t="shared" si="183"/>
        <v>39852</v>
      </c>
      <c r="B7364" s="49" t="s">
        <v>4993</v>
      </c>
      <c r="C7364" s="11">
        <v>1.4171917808219175E-2</v>
      </c>
      <c r="D7364" s="11">
        <v>2.834383561643835E-2</v>
      </c>
      <c r="E7364" s="11">
        <v>4.2515753424657604E-2</v>
      </c>
      <c r="F7364" s="11">
        <v>5.6687671232876699E-2</v>
      </c>
      <c r="G7364" s="11">
        <v>7.0859589041095961E-2</v>
      </c>
      <c r="H7364" s="11">
        <v>8.5031506849315042E-2</v>
      </c>
      <c r="I7364" s="11">
        <v>9.9203424657534317E-2</v>
      </c>
      <c r="J7364" s="11">
        <v>0.1133753424657534</v>
      </c>
      <c r="K7364" s="11">
        <v>0.12754726027397265</v>
      </c>
      <c r="L7364" s="11">
        <v>0.14100000000000001</v>
      </c>
    </row>
    <row r="7365" spans="1:12" ht="33" customHeight="1">
      <c r="A7365" s="1">
        <f t="shared" si="183"/>
        <v>39853</v>
      </c>
      <c r="B7365" s="49" t="s">
        <v>4994</v>
      </c>
      <c r="C7365" s="11">
        <v>3.7162602739726054E-2</v>
      </c>
      <c r="D7365" s="11">
        <v>7.4325205479452108E-2</v>
      </c>
      <c r="E7365" s="11">
        <v>0.11148780821917814</v>
      </c>
      <c r="F7365" s="11">
        <v>0.14865041095890422</v>
      </c>
      <c r="G7365" s="11">
        <v>0.18581301369863101</v>
      </c>
      <c r="H7365" s="11">
        <v>0.22297561643835601</v>
      </c>
      <c r="I7365" s="11">
        <v>0.2601382191780825</v>
      </c>
      <c r="J7365" s="11">
        <v>0.29730082191780899</v>
      </c>
      <c r="K7365" s="11">
        <v>0.33446342465753398</v>
      </c>
      <c r="L7365" s="11">
        <v>0.372</v>
      </c>
    </row>
    <row r="7366" spans="1:12" ht="33" customHeight="1">
      <c r="A7366" s="1">
        <f t="shared" si="183"/>
        <v>39854</v>
      </c>
      <c r="B7366" s="49" t="s">
        <v>4995</v>
      </c>
      <c r="C7366" s="11">
        <v>5.4850684931506801E-3</v>
      </c>
      <c r="D7366" s="11">
        <v>1.097013698630136E-2</v>
      </c>
      <c r="E7366" s="11">
        <v>1.64552054794521E-2</v>
      </c>
      <c r="F7366" s="11">
        <v>2.1940273972602752E-2</v>
      </c>
      <c r="G7366" s="11">
        <v>2.74253424657534E-2</v>
      </c>
      <c r="H7366" s="11">
        <v>3.2910410958904047E-2</v>
      </c>
      <c r="I7366" s="11">
        <v>3.8395479452054695E-2</v>
      </c>
      <c r="J7366" s="11">
        <v>4.3880547945205503E-2</v>
      </c>
      <c r="K7366" s="11">
        <v>4.9365616438356158E-2</v>
      </c>
      <c r="L7366" s="11">
        <v>5.5499999999999994E-2</v>
      </c>
    </row>
    <row r="7367" spans="1:12" ht="33" customHeight="1">
      <c r="A7367" s="1">
        <f t="shared" si="183"/>
        <v>39855</v>
      </c>
      <c r="B7367" s="49" t="s">
        <v>4996</v>
      </c>
      <c r="C7367" s="11">
        <v>2.0375753424657597E-2</v>
      </c>
      <c r="D7367" s="11">
        <v>4.0751506849315194E-2</v>
      </c>
      <c r="E7367" s="11">
        <v>6.1127260273972805E-2</v>
      </c>
      <c r="F7367" s="11">
        <v>8.1503013698630389E-2</v>
      </c>
      <c r="G7367" s="11">
        <v>0.101878767123288</v>
      </c>
      <c r="H7367" s="11">
        <v>0.12225452054794561</v>
      </c>
      <c r="I7367" s="11">
        <v>0.14263027397260319</v>
      </c>
      <c r="J7367" s="11">
        <v>0.1630060273972605</v>
      </c>
      <c r="K7367" s="11">
        <v>0.183381780821919</v>
      </c>
      <c r="L7367" s="11">
        <v>0.20400000000000001</v>
      </c>
    </row>
    <row r="7368" spans="1:12" ht="33" customHeight="1">
      <c r="A7368" s="1">
        <f t="shared" si="183"/>
        <v>39856</v>
      </c>
      <c r="B7368" s="49" t="s">
        <v>4997</v>
      </c>
      <c r="C7368" s="11">
        <v>3.0999041095890453E-2</v>
      </c>
      <c r="D7368" s="11">
        <v>6.1998082191780907E-2</v>
      </c>
      <c r="E7368" s="11">
        <v>9.2997123287671346E-2</v>
      </c>
      <c r="F7368" s="11">
        <v>0.12399616438356181</v>
      </c>
      <c r="G7368" s="11">
        <v>0.154995205479453</v>
      </c>
      <c r="H7368" s="11">
        <v>0.185994246575343</v>
      </c>
      <c r="I7368" s="11">
        <v>0.21699328767123302</v>
      </c>
      <c r="J7368" s="11">
        <v>0.24799232876712299</v>
      </c>
      <c r="K7368" s="11">
        <v>0.27899136986301448</v>
      </c>
      <c r="L7368" s="11">
        <v>0.3105</v>
      </c>
    </row>
    <row r="7369" spans="1:12" ht="33" customHeight="1">
      <c r="A7369" s="1">
        <f t="shared" ref="A7369:A7384" si="184">A7368+1</f>
        <v>39857</v>
      </c>
      <c r="B7369" s="49" t="s">
        <v>4998</v>
      </c>
      <c r="C7369" s="11">
        <v>1.9783150684931548E-2</v>
      </c>
      <c r="D7369" s="11">
        <v>3.9566301369863097E-2</v>
      </c>
      <c r="E7369" s="11">
        <v>5.9349452054794645E-2</v>
      </c>
      <c r="F7369" s="11">
        <v>7.9132602739726193E-2</v>
      </c>
      <c r="G7369" s="11">
        <v>9.8915753424657749E-2</v>
      </c>
      <c r="H7369" s="11">
        <v>0.11869890410958929</v>
      </c>
      <c r="I7369" s="11">
        <v>0.13848205479452086</v>
      </c>
      <c r="J7369" s="11">
        <v>0.158265205479453</v>
      </c>
      <c r="K7369" s="11">
        <v>0.1780483561643835</v>
      </c>
      <c r="L7369" s="11">
        <v>0.19800000000000001</v>
      </c>
    </row>
    <row r="7370" spans="1:12" ht="33" customHeight="1">
      <c r="A7370" s="1">
        <f t="shared" si="184"/>
        <v>39858</v>
      </c>
      <c r="B7370" s="49" t="s">
        <v>4999</v>
      </c>
      <c r="C7370" s="11">
        <v>7.7097534246575408E-2</v>
      </c>
      <c r="D7370" s="11">
        <v>0.15419506849315051</v>
      </c>
      <c r="E7370" s="11">
        <v>0.23129260273972652</v>
      </c>
      <c r="F7370" s="11">
        <v>0.30839013698630102</v>
      </c>
      <c r="G7370" s="11">
        <v>0.38548767123287697</v>
      </c>
      <c r="H7370" s="11">
        <v>0.46258520547945303</v>
      </c>
      <c r="I7370" s="11">
        <v>0.53968273972602754</v>
      </c>
      <c r="J7370" s="11">
        <v>0.61678027397260349</v>
      </c>
      <c r="K7370" s="11">
        <v>0.69387780821917799</v>
      </c>
      <c r="L7370" s="11">
        <v>0.77100000000000002</v>
      </c>
    </row>
    <row r="7371" spans="1:12" ht="33" customHeight="1">
      <c r="A7371" s="1">
        <f t="shared" si="184"/>
        <v>39859</v>
      </c>
      <c r="B7371" s="49" t="s">
        <v>5000</v>
      </c>
      <c r="C7371" s="11">
        <v>7.2526027397260351E-3</v>
      </c>
      <c r="D7371" s="11">
        <v>1.450520547945207E-2</v>
      </c>
      <c r="E7371" s="11">
        <v>2.1757808219178151E-2</v>
      </c>
      <c r="F7371" s="11">
        <v>2.9010410958904199E-2</v>
      </c>
      <c r="G7371" s="11">
        <v>3.6263013698630248E-2</v>
      </c>
      <c r="H7371" s="11">
        <v>4.351561643835615E-2</v>
      </c>
      <c r="I7371" s="11">
        <v>5.0768219178082205E-2</v>
      </c>
      <c r="J7371" s="11">
        <v>5.8020821917808246E-2</v>
      </c>
      <c r="K7371" s="11">
        <v>6.5273424657534301E-2</v>
      </c>
      <c r="L7371" s="11">
        <v>7.2000000000000008E-2</v>
      </c>
    </row>
    <row r="7372" spans="1:12" ht="33" customHeight="1">
      <c r="A7372" s="1">
        <f t="shared" si="184"/>
        <v>39860</v>
      </c>
      <c r="B7372" s="49" t="s">
        <v>5001</v>
      </c>
      <c r="C7372" s="11">
        <v>5.4908219178082199E-3</v>
      </c>
      <c r="D7372" s="11">
        <v>1.098164383561644E-2</v>
      </c>
      <c r="E7372" s="11">
        <v>1.6472465753424599E-2</v>
      </c>
      <c r="F7372" s="11">
        <v>2.1963287671232852E-2</v>
      </c>
      <c r="G7372" s="11">
        <v>2.7454109589041098E-2</v>
      </c>
      <c r="H7372" s="11">
        <v>3.2944931506849351E-2</v>
      </c>
      <c r="I7372" s="11">
        <v>3.8435753424657604E-2</v>
      </c>
      <c r="J7372" s="11">
        <v>4.3926575342465704E-2</v>
      </c>
      <c r="K7372" s="11">
        <v>4.9417397260273957E-2</v>
      </c>
      <c r="L7372" s="11">
        <v>5.5499999999999994E-2</v>
      </c>
    </row>
    <row r="7373" spans="1:12" ht="33" customHeight="1">
      <c r="A7373" s="1">
        <f t="shared" si="184"/>
        <v>39861</v>
      </c>
      <c r="B7373" s="49" t="s">
        <v>5002</v>
      </c>
      <c r="C7373" s="11">
        <v>1.9081643835616502E-2</v>
      </c>
      <c r="D7373" s="11">
        <v>3.8163287671233004E-2</v>
      </c>
      <c r="E7373" s="11">
        <v>5.7244931506849492E-2</v>
      </c>
      <c r="F7373" s="11">
        <v>7.6326575342466008E-2</v>
      </c>
      <c r="G7373" s="11">
        <v>9.5408219178082496E-2</v>
      </c>
      <c r="H7373" s="11">
        <v>0.11448986301369898</v>
      </c>
      <c r="I7373" s="11">
        <v>0.13357150684931551</v>
      </c>
      <c r="J7373" s="11">
        <v>0.15265315068493202</v>
      </c>
      <c r="K7373" s="11">
        <v>0.17173479452054849</v>
      </c>
      <c r="L7373" s="11">
        <v>0.1905</v>
      </c>
    </row>
    <row r="7374" spans="1:12" ht="33" customHeight="1">
      <c r="A7374" s="1">
        <f t="shared" si="184"/>
        <v>39862</v>
      </c>
      <c r="B7374" s="49" t="s">
        <v>5003</v>
      </c>
      <c r="C7374" s="11">
        <v>9.1816438356164404E-3</v>
      </c>
      <c r="D7374" s="11">
        <v>1.836328767123285E-2</v>
      </c>
      <c r="E7374" s="11">
        <v>2.7544931506849352E-2</v>
      </c>
      <c r="F7374" s="11">
        <v>3.6726575342465699E-2</v>
      </c>
      <c r="G7374" s="11">
        <v>4.5908219178082202E-2</v>
      </c>
      <c r="H7374" s="11">
        <v>5.5089863013698705E-2</v>
      </c>
      <c r="I7374" s="11">
        <v>6.4271506849315055E-2</v>
      </c>
      <c r="J7374" s="11">
        <v>7.3453150684931551E-2</v>
      </c>
      <c r="K7374" s="11">
        <v>8.2634794520547894E-2</v>
      </c>
      <c r="L7374" s="11">
        <v>9.1499999999999998E-2</v>
      </c>
    </row>
    <row r="7375" spans="1:12" ht="33" customHeight="1">
      <c r="A7375" s="1">
        <f t="shared" si="184"/>
        <v>39863</v>
      </c>
      <c r="B7375" s="49" t="s">
        <v>5004</v>
      </c>
      <c r="C7375" s="11">
        <v>1.4782191780821925E-2</v>
      </c>
      <c r="D7375" s="11">
        <v>2.9564383561643849E-2</v>
      </c>
      <c r="E7375" s="11">
        <v>4.4346575342465853E-2</v>
      </c>
      <c r="F7375" s="11">
        <v>5.9128767123287698E-2</v>
      </c>
      <c r="G7375" s="11">
        <v>7.3910958904109703E-2</v>
      </c>
      <c r="H7375" s="11">
        <v>8.8693150684931554E-2</v>
      </c>
      <c r="I7375" s="11">
        <v>0.10347534246575356</v>
      </c>
      <c r="J7375" s="11">
        <v>0.1182575342465754</v>
      </c>
      <c r="K7375" s="11">
        <v>0.13303972602739739</v>
      </c>
      <c r="L7375" s="11">
        <v>0.14850000000000002</v>
      </c>
    </row>
    <row r="7376" spans="1:12" ht="33" customHeight="1">
      <c r="A7376" s="1">
        <f t="shared" si="184"/>
        <v>39864</v>
      </c>
      <c r="B7376" s="49" t="s">
        <v>5005</v>
      </c>
      <c r="C7376" s="11">
        <v>8.2845205479452101E-3</v>
      </c>
      <c r="D7376" s="11">
        <v>1.6569041095890448E-2</v>
      </c>
      <c r="E7376" s="11">
        <v>2.4853561643835599E-2</v>
      </c>
      <c r="F7376" s="11">
        <v>3.3138082191780896E-2</v>
      </c>
      <c r="G7376" s="11">
        <v>4.1422602739726047E-2</v>
      </c>
      <c r="H7376" s="11">
        <v>4.9707123287671198E-2</v>
      </c>
      <c r="I7376" s="11">
        <v>5.7991643835616502E-2</v>
      </c>
      <c r="J7376" s="11">
        <v>6.6276164383561653E-2</v>
      </c>
      <c r="K7376" s="11">
        <v>7.4560684931506957E-2</v>
      </c>
      <c r="L7376" s="11">
        <v>8.2500000000000004E-2</v>
      </c>
    </row>
    <row r="7377" spans="1:12" ht="33" customHeight="1">
      <c r="A7377" s="1">
        <f t="shared" si="184"/>
        <v>39865</v>
      </c>
      <c r="B7377" s="49" t="s">
        <v>5006</v>
      </c>
      <c r="C7377" s="11">
        <v>1.351195890410958E-2</v>
      </c>
      <c r="D7377" s="11">
        <v>2.7023917808219097E-2</v>
      </c>
      <c r="E7377" s="11">
        <v>4.0535876712328806E-2</v>
      </c>
      <c r="F7377" s="11">
        <v>5.4047835616438354E-2</v>
      </c>
      <c r="G7377" s="11">
        <v>6.7559794520547889E-2</v>
      </c>
      <c r="H7377" s="11">
        <v>8.1071753424657444E-2</v>
      </c>
      <c r="I7377" s="11">
        <v>9.4583712328767E-2</v>
      </c>
      <c r="J7377" s="11">
        <v>0.10809567123287671</v>
      </c>
      <c r="K7377" s="11">
        <v>0.12160763013698625</v>
      </c>
      <c r="L7377" s="11">
        <v>0.13500000000000001</v>
      </c>
    </row>
    <row r="7378" spans="1:12" ht="33" customHeight="1">
      <c r="A7378" s="1">
        <f t="shared" si="184"/>
        <v>39866</v>
      </c>
      <c r="B7378" s="49" t="s">
        <v>5007</v>
      </c>
      <c r="C7378" s="11">
        <v>6.7808219178082201E-4</v>
      </c>
      <c r="D7378" s="11">
        <v>1.356164383561644E-3</v>
      </c>
      <c r="E7378" s="11">
        <v>2.0342465753424598E-3</v>
      </c>
      <c r="F7378" s="11">
        <v>2.712328767123285E-3</v>
      </c>
      <c r="G7378" s="11">
        <v>3.3904109589041097E-3</v>
      </c>
      <c r="H7378" s="11">
        <v>4.0684931506849353E-3</v>
      </c>
      <c r="I7378" s="11">
        <v>4.74657534246576E-3</v>
      </c>
      <c r="J7378" s="11">
        <v>5.42465753424657E-3</v>
      </c>
      <c r="K7378" s="11">
        <v>6.1027397260273956E-3</v>
      </c>
      <c r="L7378" s="11">
        <v>7.4999999999999997E-3</v>
      </c>
    </row>
    <row r="7379" spans="1:12" ht="33" customHeight="1">
      <c r="A7379" s="1">
        <f t="shared" si="184"/>
        <v>39867</v>
      </c>
      <c r="B7379" s="49" t="s">
        <v>5008</v>
      </c>
      <c r="C7379" s="11">
        <v>7.6820547945205507E-3</v>
      </c>
      <c r="D7379" s="11">
        <v>1.5364109589041101E-2</v>
      </c>
      <c r="E7379" s="11">
        <v>2.3046164383561649E-2</v>
      </c>
      <c r="F7379" s="11">
        <v>3.0728219178082203E-2</v>
      </c>
      <c r="G7379" s="11">
        <v>3.841027397260275E-2</v>
      </c>
      <c r="H7379" s="11">
        <v>4.6092328767123297E-2</v>
      </c>
      <c r="I7379" s="11">
        <v>5.3774383561643851E-2</v>
      </c>
      <c r="J7379" s="11">
        <v>6.1456438356164406E-2</v>
      </c>
      <c r="K7379" s="11">
        <v>6.9138493150684946E-2</v>
      </c>
      <c r="L7379" s="11">
        <v>7.6499999999999999E-2</v>
      </c>
    </row>
    <row r="7380" spans="1:12" ht="33" customHeight="1">
      <c r="A7380" s="1">
        <f t="shared" si="184"/>
        <v>39868</v>
      </c>
      <c r="B7380" s="49" t="s">
        <v>5009</v>
      </c>
      <c r="C7380" s="11">
        <v>1.6270658219178152E-2</v>
      </c>
      <c r="D7380" s="11">
        <v>3.2541316438356303E-2</v>
      </c>
      <c r="E7380" s="11">
        <v>4.8811974657534452E-2</v>
      </c>
      <c r="F7380" s="11">
        <v>6.5082632876712607E-2</v>
      </c>
      <c r="G7380" s="11">
        <v>8.1353291095890748E-2</v>
      </c>
      <c r="H7380" s="11">
        <v>9.7623949315068903E-2</v>
      </c>
      <c r="I7380" s="11">
        <v>0.11389460753424706</v>
      </c>
      <c r="J7380" s="11">
        <v>0.13016526575342521</v>
      </c>
      <c r="K7380" s="11">
        <v>0.14643592397260335</v>
      </c>
      <c r="L7380" s="11">
        <v>0.16200000000000001</v>
      </c>
    </row>
    <row r="7381" spans="1:12" ht="33" customHeight="1">
      <c r="A7381" s="1">
        <f t="shared" si="184"/>
        <v>39869</v>
      </c>
      <c r="B7381" s="49" t="s">
        <v>5010</v>
      </c>
      <c r="C7381" s="11">
        <v>1.1184657534246585E-2</v>
      </c>
      <c r="D7381" s="11">
        <v>2.2369315068493201E-2</v>
      </c>
      <c r="E7381" s="11">
        <v>3.3553972602739804E-2</v>
      </c>
      <c r="F7381" s="11">
        <v>4.4738630136986403E-2</v>
      </c>
      <c r="G7381" s="11">
        <v>5.5923287671232995E-2</v>
      </c>
      <c r="H7381" s="11">
        <v>6.7107945205479441E-2</v>
      </c>
      <c r="I7381" s="11">
        <v>7.8292602739726047E-2</v>
      </c>
      <c r="J7381" s="11">
        <v>8.9477260273972653E-2</v>
      </c>
      <c r="K7381" s="11">
        <v>0.10066191780821925</v>
      </c>
      <c r="L7381" s="11">
        <v>0.11249999999999999</v>
      </c>
    </row>
    <row r="7382" spans="1:12" ht="33" customHeight="1">
      <c r="A7382" s="1">
        <f t="shared" si="184"/>
        <v>39870</v>
      </c>
      <c r="B7382" s="49" t="s">
        <v>5011</v>
      </c>
      <c r="C7382" s="11">
        <v>1.2435616438356166E-2</v>
      </c>
      <c r="D7382" s="11">
        <v>2.48712328767123E-2</v>
      </c>
      <c r="E7382" s="11">
        <v>3.7306849315068447E-2</v>
      </c>
      <c r="F7382" s="11">
        <v>4.97424657534246E-2</v>
      </c>
      <c r="G7382" s="11">
        <v>6.2178082191780892E-2</v>
      </c>
      <c r="H7382" s="11">
        <v>7.4613698630137046E-2</v>
      </c>
      <c r="I7382" s="11">
        <v>8.7049315068493199E-2</v>
      </c>
      <c r="J7382" s="11">
        <v>9.9484931506849339E-2</v>
      </c>
      <c r="K7382" s="11">
        <v>0.11192054794520551</v>
      </c>
      <c r="L7382" s="11">
        <v>0.1245</v>
      </c>
    </row>
    <row r="7383" spans="1:12" ht="33" customHeight="1">
      <c r="A7383" s="1">
        <f t="shared" si="184"/>
        <v>39871</v>
      </c>
      <c r="B7383" s="49" t="s">
        <v>5012</v>
      </c>
      <c r="C7383" s="11">
        <v>1.1559452054794514E-2</v>
      </c>
      <c r="D7383" s="11">
        <v>2.3118904109589E-2</v>
      </c>
      <c r="E7383" s="11">
        <v>3.46783561643835E-2</v>
      </c>
      <c r="F7383" s="11">
        <v>4.6237808219178E-2</v>
      </c>
      <c r="G7383" s="11">
        <v>5.7797260273972646E-2</v>
      </c>
      <c r="H7383" s="11">
        <v>6.9356712328767139E-2</v>
      </c>
      <c r="I7383" s="11">
        <v>8.091616438356164E-2</v>
      </c>
      <c r="J7383" s="11">
        <v>9.247561643835614E-2</v>
      </c>
      <c r="K7383" s="11">
        <v>0.10403506849315064</v>
      </c>
      <c r="L7383" s="11">
        <v>0.11549999999999999</v>
      </c>
    </row>
    <row r="7384" spans="1:12" ht="33" customHeight="1">
      <c r="A7384" s="1">
        <f t="shared" si="184"/>
        <v>39872</v>
      </c>
      <c r="B7384" s="49" t="s">
        <v>5013</v>
      </c>
      <c r="C7384" s="11">
        <v>7.8410958904109544E-3</v>
      </c>
      <c r="D7384" s="11">
        <v>1.568219178082185E-2</v>
      </c>
      <c r="E7384" s="11">
        <v>2.3523287671232847E-2</v>
      </c>
      <c r="F7384" s="11">
        <v>3.1364383561643852E-2</v>
      </c>
      <c r="G7384" s="11">
        <v>3.9205479452054846E-2</v>
      </c>
      <c r="H7384" s="11">
        <v>4.7046575342465695E-2</v>
      </c>
      <c r="I7384" s="11">
        <v>5.4887671232876703E-2</v>
      </c>
      <c r="J7384" s="11">
        <v>6.2728767123287704E-2</v>
      </c>
      <c r="K7384" s="11">
        <v>7.0569863013698553E-2</v>
      </c>
      <c r="L7384" s="11">
        <v>7.8E-2</v>
      </c>
    </row>
    <row r="7385" spans="1:12" ht="33" customHeight="1">
      <c r="A7385" s="1">
        <f>A7384+1</f>
        <v>39873</v>
      </c>
      <c r="B7385" s="49" t="s">
        <v>5014</v>
      </c>
      <c r="C7385" s="11">
        <v>9.7023287671232847E-3</v>
      </c>
      <c r="D7385" s="11">
        <v>1.9404657534246601E-2</v>
      </c>
      <c r="E7385" s="11">
        <v>2.9106986301369903E-2</v>
      </c>
      <c r="F7385" s="11">
        <v>3.8809315068493201E-2</v>
      </c>
      <c r="G7385" s="11">
        <v>4.85116438356165E-2</v>
      </c>
      <c r="H7385" s="11">
        <v>5.8213972602739646E-2</v>
      </c>
      <c r="I7385" s="11">
        <v>6.7916301369862958E-2</v>
      </c>
      <c r="J7385" s="11">
        <v>7.761863013698625E-2</v>
      </c>
      <c r="K7385" s="11">
        <v>8.7320958904109555E-2</v>
      </c>
      <c r="L7385" s="11">
        <v>9.7500000000000003E-2</v>
      </c>
    </row>
    <row r="7386" spans="1:12" ht="33" customHeight="1">
      <c r="A7386" s="1">
        <f t="shared" ref="A7386:A7449" si="185">A7385+1</f>
        <v>39874</v>
      </c>
      <c r="B7386" s="49" t="s">
        <v>5015</v>
      </c>
      <c r="C7386" s="11">
        <v>1.179287671232877E-2</v>
      </c>
      <c r="D7386" s="11">
        <v>2.3585753424657598E-2</v>
      </c>
      <c r="E7386" s="11">
        <v>3.537863013698625E-2</v>
      </c>
      <c r="F7386" s="11">
        <v>4.7171506849315051E-2</v>
      </c>
      <c r="G7386" s="11">
        <v>5.8964383561643852E-2</v>
      </c>
      <c r="H7386" s="11">
        <v>7.0757260273972652E-2</v>
      </c>
      <c r="I7386" s="11">
        <v>8.2550136986301453E-2</v>
      </c>
      <c r="J7386" s="11">
        <v>9.4343013698630102E-2</v>
      </c>
      <c r="K7386" s="11">
        <v>0.10613589041095889</v>
      </c>
      <c r="L7386" s="11">
        <v>0.11849999999999999</v>
      </c>
    </row>
    <row r="7387" spans="1:12" ht="33" customHeight="1">
      <c r="A7387" s="1">
        <f t="shared" si="185"/>
        <v>39875</v>
      </c>
      <c r="B7387" s="49" t="s">
        <v>5016</v>
      </c>
      <c r="C7387" s="11">
        <v>1.1203561643835616E-2</v>
      </c>
      <c r="D7387" s="11">
        <v>2.24071232876712E-2</v>
      </c>
      <c r="E7387" s="11">
        <v>3.3610684931506804E-2</v>
      </c>
      <c r="F7387" s="11">
        <v>4.4814246575342401E-2</v>
      </c>
      <c r="G7387" s="11">
        <v>5.601780821917815E-2</v>
      </c>
      <c r="H7387" s="11">
        <v>6.7221369863013747E-2</v>
      </c>
      <c r="I7387" s="11">
        <v>7.8424931506849344E-2</v>
      </c>
      <c r="J7387" s="11">
        <v>8.9628493150684954E-2</v>
      </c>
      <c r="K7387" s="11">
        <v>0.10083205479452056</v>
      </c>
      <c r="L7387" s="11">
        <v>0.11249999999999999</v>
      </c>
    </row>
    <row r="7388" spans="1:12" ht="33" customHeight="1">
      <c r="A7388" s="1">
        <f t="shared" si="185"/>
        <v>39876</v>
      </c>
      <c r="B7388" s="49" t="s">
        <v>5017</v>
      </c>
      <c r="C7388" s="11">
        <v>6.0127397260273949E-3</v>
      </c>
      <c r="D7388" s="11">
        <v>1.202547945205479E-2</v>
      </c>
      <c r="E7388" s="11">
        <v>1.8038219178082199E-2</v>
      </c>
      <c r="F7388" s="11">
        <v>2.4050958904109548E-2</v>
      </c>
      <c r="G7388" s="11">
        <v>3.006369863013705E-2</v>
      </c>
      <c r="H7388" s="11">
        <v>3.6076438356164399E-2</v>
      </c>
      <c r="I7388" s="11">
        <v>4.2089178082191751E-2</v>
      </c>
      <c r="J7388" s="11">
        <v>4.8101917808219097E-2</v>
      </c>
      <c r="K7388" s="11">
        <v>5.4114657534246602E-2</v>
      </c>
      <c r="L7388" s="11">
        <v>0.06</v>
      </c>
    </row>
    <row r="7389" spans="1:12" ht="33" customHeight="1">
      <c r="A7389" s="1">
        <f t="shared" si="185"/>
        <v>39877</v>
      </c>
      <c r="B7389" s="49" t="s">
        <v>5018</v>
      </c>
      <c r="C7389" s="11">
        <v>8.2997260273972653E-3</v>
      </c>
      <c r="D7389" s="11">
        <v>1.6599452054794499E-2</v>
      </c>
      <c r="E7389" s="11">
        <v>2.4899178082191747E-2</v>
      </c>
      <c r="F7389" s="11">
        <v>3.3198904109588999E-2</v>
      </c>
      <c r="G7389" s="11">
        <v>4.149863013698625E-2</v>
      </c>
      <c r="H7389" s="11">
        <v>4.9798356164383654E-2</v>
      </c>
      <c r="I7389" s="11">
        <v>5.8098082191780892E-2</v>
      </c>
      <c r="J7389" s="11">
        <v>6.639780821917815E-2</v>
      </c>
      <c r="K7389" s="11">
        <v>7.4697534246575395E-2</v>
      </c>
      <c r="L7389" s="11">
        <v>8.2500000000000004E-2</v>
      </c>
    </row>
    <row r="7390" spans="1:12" ht="33" customHeight="1">
      <c r="A7390" s="1">
        <f t="shared" si="185"/>
        <v>39878</v>
      </c>
      <c r="B7390" s="49" t="s">
        <v>5019</v>
      </c>
      <c r="C7390" s="11">
        <v>1.1983561643835617E-2</v>
      </c>
      <c r="D7390" s="11">
        <v>2.3967123287671199E-2</v>
      </c>
      <c r="E7390" s="11">
        <v>3.5950684931506799E-2</v>
      </c>
      <c r="F7390" s="11">
        <v>4.7934246575342399E-2</v>
      </c>
      <c r="G7390" s="11">
        <v>5.9917808219178151E-2</v>
      </c>
      <c r="H7390" s="11">
        <v>7.190136986301375E-2</v>
      </c>
      <c r="I7390" s="11">
        <v>8.388493150684935E-2</v>
      </c>
      <c r="J7390" s="11">
        <v>9.586849315068495E-2</v>
      </c>
      <c r="K7390" s="11">
        <v>0.10785205479452054</v>
      </c>
      <c r="L7390" s="11">
        <v>0.12</v>
      </c>
    </row>
    <row r="7391" spans="1:12" ht="33" customHeight="1">
      <c r="A7391" s="1">
        <f t="shared" si="185"/>
        <v>39879</v>
      </c>
      <c r="B7391" s="49" t="s">
        <v>5020</v>
      </c>
      <c r="C7391" s="11">
        <v>5.5483561643835597E-3</v>
      </c>
      <c r="D7391" s="11">
        <v>1.1096712328767119E-2</v>
      </c>
      <c r="E7391" s="11">
        <v>1.6645068493150651E-2</v>
      </c>
      <c r="F7391" s="11">
        <v>2.2193424657534301E-2</v>
      </c>
      <c r="G7391" s="11">
        <v>2.7741780821917798E-2</v>
      </c>
      <c r="H7391" s="11">
        <v>3.3290136986301302E-2</v>
      </c>
      <c r="I7391" s="11">
        <v>3.8838493150684952E-2</v>
      </c>
      <c r="J7391" s="11">
        <v>4.438684931506845E-2</v>
      </c>
      <c r="K7391" s="11">
        <v>4.9935205479452099E-2</v>
      </c>
      <c r="L7391" s="11">
        <v>5.5499999999999994E-2</v>
      </c>
    </row>
    <row r="7392" spans="1:12" ht="33" customHeight="1">
      <c r="A7392" s="1">
        <f t="shared" si="185"/>
        <v>39880</v>
      </c>
      <c r="B7392" s="49" t="s">
        <v>5021</v>
      </c>
      <c r="C7392" s="11">
        <v>2.9465753424657601E-3</v>
      </c>
      <c r="D7392" s="11">
        <v>5.8931506849315201E-3</v>
      </c>
      <c r="E7392" s="11">
        <v>8.8397260273972798E-3</v>
      </c>
      <c r="F7392" s="11">
        <v>1.178630136986304E-2</v>
      </c>
      <c r="G7392" s="11">
        <v>1.4732876712328799E-2</v>
      </c>
      <c r="H7392" s="11">
        <v>1.7679452054794501E-2</v>
      </c>
      <c r="I7392" s="11">
        <v>2.0626027397260351E-2</v>
      </c>
      <c r="J7392" s="11">
        <v>2.3572602739726049E-2</v>
      </c>
      <c r="K7392" s="11">
        <v>2.6519178082191903E-2</v>
      </c>
      <c r="L7392" s="11">
        <v>0.03</v>
      </c>
    </row>
    <row r="7393" spans="1:12" ht="33" customHeight="1">
      <c r="A7393" s="1">
        <f t="shared" si="185"/>
        <v>39881</v>
      </c>
      <c r="B7393" s="49" t="s">
        <v>5022</v>
      </c>
      <c r="C7393" s="11">
        <v>4.0491780821917799E-3</v>
      </c>
      <c r="D7393" s="11">
        <v>8.0983561643835598E-3</v>
      </c>
      <c r="E7393" s="11">
        <v>1.214753424657534E-2</v>
      </c>
      <c r="F7393" s="11">
        <v>1.6196712328767151E-2</v>
      </c>
      <c r="G7393" s="11">
        <v>2.0245890410958901E-2</v>
      </c>
      <c r="H7393" s="11">
        <v>2.4295068493150648E-2</v>
      </c>
      <c r="I7393" s="11">
        <v>2.8344246575342399E-2</v>
      </c>
      <c r="J7393" s="11">
        <v>3.2393424657534302E-2</v>
      </c>
      <c r="K7393" s="11">
        <v>3.6442602739726049E-2</v>
      </c>
      <c r="L7393" s="11">
        <v>4.0500000000000001E-2</v>
      </c>
    </row>
    <row r="7394" spans="1:12" ht="33" customHeight="1">
      <c r="A7394" s="1">
        <f t="shared" si="185"/>
        <v>39882</v>
      </c>
      <c r="B7394" s="49" t="s">
        <v>5023</v>
      </c>
      <c r="C7394" s="11">
        <v>1.302328767123288E-2</v>
      </c>
      <c r="D7394" s="11">
        <v>2.6046575342465704E-2</v>
      </c>
      <c r="E7394" s="11">
        <v>3.9069863013698705E-2</v>
      </c>
      <c r="F7394" s="11">
        <v>5.2093150684931547E-2</v>
      </c>
      <c r="G7394" s="11">
        <v>6.5116438356164402E-2</v>
      </c>
      <c r="H7394" s="11">
        <v>7.8139726027397244E-2</v>
      </c>
      <c r="I7394" s="11">
        <v>9.1163013698630099E-2</v>
      </c>
      <c r="J7394" s="11">
        <v>0.10418630136986309</v>
      </c>
      <c r="K7394" s="11">
        <v>0.11720958904109595</v>
      </c>
      <c r="L7394" s="11">
        <v>0.1305</v>
      </c>
    </row>
    <row r="7395" spans="1:12" ht="33" customHeight="1">
      <c r="A7395" s="1">
        <f t="shared" si="185"/>
        <v>39883</v>
      </c>
      <c r="B7395" s="49" t="s">
        <v>5024</v>
      </c>
      <c r="C7395" s="11">
        <v>4.6910958904109554E-2</v>
      </c>
      <c r="D7395" s="11">
        <v>9.3821917808219107E-2</v>
      </c>
      <c r="E7395" s="11">
        <v>0.14073287671232865</v>
      </c>
      <c r="F7395" s="11">
        <v>0.18764383561643849</v>
      </c>
      <c r="G7395" s="11">
        <v>0.2345547945205485</v>
      </c>
      <c r="H7395" s="11">
        <v>0.28146575342465696</v>
      </c>
      <c r="I7395" s="11">
        <v>0.32837671232876697</v>
      </c>
      <c r="J7395" s="11">
        <v>0.37528767123287698</v>
      </c>
      <c r="K7395" s="11">
        <v>0.42219863013698555</v>
      </c>
      <c r="L7395" s="11">
        <v>0.46950000000000003</v>
      </c>
    </row>
    <row r="7396" spans="1:12" ht="33" customHeight="1">
      <c r="A7396" s="1">
        <f t="shared" si="185"/>
        <v>39884</v>
      </c>
      <c r="B7396" s="49" t="s">
        <v>5025</v>
      </c>
      <c r="C7396" s="11">
        <v>1.552808219178075E-2</v>
      </c>
      <c r="D7396" s="11">
        <v>3.1056164383561499E-2</v>
      </c>
      <c r="E7396" s="11">
        <v>4.6584246575342249E-2</v>
      </c>
      <c r="F7396" s="11">
        <v>6.2112328767122998E-2</v>
      </c>
      <c r="G7396" s="11">
        <v>7.7640410958903755E-2</v>
      </c>
      <c r="H7396" s="11">
        <v>9.3168493150684498E-2</v>
      </c>
      <c r="I7396" s="11">
        <v>0.10869657534246525</v>
      </c>
      <c r="J7396" s="11">
        <v>0.124224657534246</v>
      </c>
      <c r="K7396" s="11">
        <v>0.13975273972602675</v>
      </c>
      <c r="L7396" s="11">
        <v>0.156</v>
      </c>
    </row>
    <row r="7397" spans="1:12" ht="33" customHeight="1">
      <c r="A7397" s="1">
        <f t="shared" si="185"/>
        <v>39885</v>
      </c>
      <c r="B7397" s="49" t="s">
        <v>5026</v>
      </c>
      <c r="C7397" s="11">
        <v>2.4028356164383501E-2</v>
      </c>
      <c r="D7397" s="11">
        <v>4.8056712328767001E-2</v>
      </c>
      <c r="E7397" s="11">
        <v>7.2085068493150495E-2</v>
      </c>
      <c r="F7397" s="11">
        <v>9.6113424657534002E-2</v>
      </c>
      <c r="G7397" s="11">
        <v>0.1201417808219175</v>
      </c>
      <c r="H7397" s="11">
        <v>0.14417013698630099</v>
      </c>
      <c r="I7397" s="11">
        <v>0.1681984931506845</v>
      </c>
      <c r="J7397" s="11">
        <v>0.192226849315068</v>
      </c>
      <c r="K7397" s="11">
        <v>0.21625520547945148</v>
      </c>
      <c r="L7397" s="11">
        <v>0.24</v>
      </c>
    </row>
    <row r="7398" spans="1:12" ht="33" customHeight="1">
      <c r="A7398" s="1">
        <f t="shared" si="185"/>
        <v>39886</v>
      </c>
      <c r="B7398" s="49" t="s">
        <v>5027</v>
      </c>
      <c r="C7398" s="11">
        <v>7.659452054794515E-3</v>
      </c>
      <c r="D7398" s="11">
        <v>1.5318904109589001E-2</v>
      </c>
      <c r="E7398" s="11">
        <v>2.2978356164383502E-2</v>
      </c>
      <c r="F7398" s="11">
        <v>3.0637808219178001E-2</v>
      </c>
      <c r="G7398" s="11">
        <v>3.8297260273972497E-2</v>
      </c>
      <c r="H7398" s="11">
        <v>4.5956712328767149E-2</v>
      </c>
      <c r="I7398" s="11">
        <v>5.3616164383561649E-2</v>
      </c>
      <c r="J7398" s="11">
        <v>6.1275616438356148E-2</v>
      </c>
      <c r="K7398" s="11">
        <v>6.8935068493150647E-2</v>
      </c>
      <c r="L7398" s="11">
        <v>7.6499999999999999E-2</v>
      </c>
    </row>
    <row r="7399" spans="1:12" ht="33" customHeight="1">
      <c r="A7399" s="1">
        <f t="shared" si="185"/>
        <v>39887</v>
      </c>
      <c r="B7399" s="49" t="s">
        <v>5028</v>
      </c>
      <c r="C7399" s="11">
        <v>5.7398630136986251E-3</v>
      </c>
      <c r="D7399" s="11">
        <v>1.147972602739725E-2</v>
      </c>
      <c r="E7399" s="11">
        <v>1.721958904109595E-2</v>
      </c>
      <c r="F7399" s="11">
        <v>2.2959452054794501E-2</v>
      </c>
      <c r="G7399" s="11">
        <v>2.8699315068493048E-2</v>
      </c>
      <c r="H7399" s="11">
        <v>3.4439178082191754E-2</v>
      </c>
      <c r="I7399" s="11">
        <v>4.0179041095890454E-2</v>
      </c>
      <c r="J7399" s="11">
        <v>4.5918904109589001E-2</v>
      </c>
      <c r="K7399" s="11">
        <v>5.1658767123287708E-2</v>
      </c>
      <c r="L7399" s="11">
        <v>5.6999999999999995E-2</v>
      </c>
    </row>
    <row r="7400" spans="1:12" ht="33" customHeight="1">
      <c r="A7400" s="1">
        <f t="shared" si="185"/>
        <v>39888</v>
      </c>
      <c r="B7400" s="49" t="s">
        <v>5029</v>
      </c>
      <c r="C7400" s="11">
        <v>2.8376712328767153E-3</v>
      </c>
      <c r="D7400" s="11">
        <v>5.6753424657534305E-3</v>
      </c>
      <c r="E7400" s="11">
        <v>8.5130136986301449E-3</v>
      </c>
      <c r="F7400" s="11">
        <v>1.1350684931506861E-2</v>
      </c>
      <c r="G7400" s="11">
        <v>1.4188356164383575E-2</v>
      </c>
      <c r="H7400" s="11">
        <v>1.7026027397260349E-2</v>
      </c>
      <c r="I7400" s="11">
        <v>1.9863698630137049E-2</v>
      </c>
      <c r="J7400" s="11">
        <v>2.270136986301375E-2</v>
      </c>
      <c r="K7400" s="11">
        <v>2.553904109589045E-2</v>
      </c>
      <c r="L7400" s="11">
        <v>2.8499999999999998E-2</v>
      </c>
    </row>
    <row r="7401" spans="1:12" ht="33" customHeight="1">
      <c r="A7401" s="1">
        <f t="shared" si="185"/>
        <v>39889</v>
      </c>
      <c r="B7401" s="49" t="s">
        <v>5030</v>
      </c>
      <c r="C7401" s="11">
        <v>4.8505479452054853E-3</v>
      </c>
      <c r="D7401" s="11">
        <v>9.7010958904109705E-3</v>
      </c>
      <c r="E7401" s="11">
        <v>1.4551643835616456E-2</v>
      </c>
      <c r="F7401" s="11">
        <v>1.9402191780822E-2</v>
      </c>
      <c r="G7401" s="11">
        <v>2.4252739726027504E-2</v>
      </c>
      <c r="H7401" s="11">
        <v>2.9103287671232849E-2</v>
      </c>
      <c r="I7401" s="11">
        <v>3.3953835616438353E-2</v>
      </c>
      <c r="J7401" s="11">
        <v>3.8804383561643847E-2</v>
      </c>
      <c r="K7401" s="11">
        <v>4.3654931506849348E-2</v>
      </c>
      <c r="L7401" s="11">
        <v>4.8000000000000001E-2</v>
      </c>
    </row>
    <row r="7402" spans="1:12" ht="33" customHeight="1">
      <c r="A7402" s="1">
        <f t="shared" si="185"/>
        <v>39890</v>
      </c>
      <c r="B7402" s="49" t="s">
        <v>5031</v>
      </c>
      <c r="C7402" s="11">
        <v>0.68683304999999995</v>
      </c>
      <c r="D7402" s="11">
        <v>1.3736660999999999</v>
      </c>
      <c r="E7402" s="11">
        <v>2.0604991500000001</v>
      </c>
      <c r="F7402" s="11">
        <v>2.7473321999999998</v>
      </c>
      <c r="G7402" s="11">
        <v>3.4341652499999999</v>
      </c>
      <c r="H7402" s="11">
        <v>4.1209983000000001</v>
      </c>
      <c r="I7402" s="11">
        <v>4.8078313499999998</v>
      </c>
      <c r="J7402" s="11">
        <v>5.4946643999999996</v>
      </c>
      <c r="K7402" s="11">
        <v>6.1814974500000002</v>
      </c>
      <c r="L7402" s="11">
        <v>6.8684999999999992</v>
      </c>
    </row>
    <row r="7403" spans="1:12" ht="33" customHeight="1">
      <c r="A7403" s="1">
        <f t="shared" si="185"/>
        <v>39891</v>
      </c>
      <c r="B7403" s="49" t="s">
        <v>5032</v>
      </c>
      <c r="C7403" s="11">
        <v>8.1824247945205507E-3</v>
      </c>
      <c r="D7403" s="11">
        <v>1.6364849589041101E-2</v>
      </c>
      <c r="E7403" s="11">
        <v>2.4547274383561652E-2</v>
      </c>
      <c r="F7403" s="11">
        <v>3.2729699178082203E-2</v>
      </c>
      <c r="G7403" s="11">
        <v>4.091212397260275E-2</v>
      </c>
      <c r="H7403" s="11">
        <v>4.9094548767123304E-2</v>
      </c>
      <c r="I7403" s="11">
        <v>5.7276973561643851E-2</v>
      </c>
      <c r="J7403" s="11">
        <v>6.5459398356164405E-2</v>
      </c>
      <c r="K7403" s="11">
        <v>7.3641823150684946E-2</v>
      </c>
      <c r="L7403" s="11">
        <v>8.2500000000000004E-2</v>
      </c>
    </row>
    <row r="7404" spans="1:12" ht="33" customHeight="1">
      <c r="A7404" s="1">
        <f t="shared" si="185"/>
        <v>39892</v>
      </c>
      <c r="B7404" s="49" t="s">
        <v>5033</v>
      </c>
      <c r="C7404" s="11">
        <v>5.3030136986301456E-3</v>
      </c>
      <c r="D7404" s="11">
        <v>1.0606027397260291E-2</v>
      </c>
      <c r="E7404" s="11">
        <v>1.5909041095890451E-2</v>
      </c>
      <c r="F7404" s="11">
        <v>2.1212054794520548E-2</v>
      </c>
      <c r="G7404" s="11">
        <v>2.6515068493150801E-2</v>
      </c>
      <c r="H7404" s="11">
        <v>3.1818082191780901E-2</v>
      </c>
      <c r="I7404" s="11">
        <v>3.7121095890411002E-2</v>
      </c>
      <c r="J7404" s="11">
        <v>4.2424109589041095E-2</v>
      </c>
      <c r="K7404" s="11">
        <v>4.7727123287671355E-2</v>
      </c>
      <c r="L7404" s="11">
        <v>5.2500000000000005E-2</v>
      </c>
    </row>
    <row r="7405" spans="1:12" ht="33" customHeight="1">
      <c r="A7405" s="1">
        <f t="shared" si="185"/>
        <v>39893</v>
      </c>
      <c r="B7405" s="49" t="s">
        <v>5034</v>
      </c>
      <c r="C7405" s="11">
        <v>4.3958219178082195E-2</v>
      </c>
      <c r="D7405" s="11">
        <v>8.7916438356164389E-2</v>
      </c>
      <c r="E7405" s="11">
        <v>0.1318746575342466</v>
      </c>
      <c r="F7405" s="11">
        <v>0.1758328767123285</v>
      </c>
      <c r="G7405" s="11">
        <v>0.21979109589041101</v>
      </c>
      <c r="H7405" s="11">
        <v>0.26374931506849353</v>
      </c>
      <c r="I7405" s="11">
        <v>0.30770753424657599</v>
      </c>
      <c r="J7405" s="11">
        <v>0.351665753424657</v>
      </c>
      <c r="K7405" s="11">
        <v>0.39562397260273946</v>
      </c>
      <c r="L7405" s="11">
        <v>0.4395</v>
      </c>
    </row>
    <row r="7406" spans="1:12" ht="33" customHeight="1">
      <c r="A7406" s="1">
        <f t="shared" si="185"/>
        <v>39894</v>
      </c>
      <c r="B7406" s="49" t="s">
        <v>5035</v>
      </c>
      <c r="C7406" s="11">
        <v>1.0294523013698625E-2</v>
      </c>
      <c r="D7406" s="11">
        <v>2.0589046027397251E-2</v>
      </c>
      <c r="E7406" s="11">
        <v>3.0883569041095949E-2</v>
      </c>
      <c r="F7406" s="11">
        <v>4.1178092054794502E-2</v>
      </c>
      <c r="G7406" s="11">
        <v>5.1472615068493197E-2</v>
      </c>
      <c r="H7406" s="11">
        <v>6.1767138082191753E-2</v>
      </c>
      <c r="I7406" s="11">
        <v>7.2061661095890447E-2</v>
      </c>
      <c r="J7406" s="11">
        <v>8.2356184109589003E-2</v>
      </c>
      <c r="K7406" s="11">
        <v>9.2650707123287698E-2</v>
      </c>
      <c r="L7406" s="11">
        <v>0.10350000000000001</v>
      </c>
    </row>
    <row r="7407" spans="1:12" ht="33" customHeight="1">
      <c r="A7407" s="1">
        <f t="shared" si="185"/>
        <v>39895</v>
      </c>
      <c r="B7407" s="49" t="s">
        <v>5036</v>
      </c>
      <c r="C7407" s="11">
        <v>0.14110808219178089</v>
      </c>
      <c r="D7407" s="11">
        <v>0.28221616438356145</v>
      </c>
      <c r="E7407" s="11">
        <v>0.42332424657534301</v>
      </c>
      <c r="F7407" s="11">
        <v>0.5644323287671229</v>
      </c>
      <c r="G7407" s="11">
        <v>0.70554041095890452</v>
      </c>
      <c r="H7407" s="11">
        <v>0.84664849315068602</v>
      </c>
      <c r="I7407" s="11">
        <v>0.98775657534246597</v>
      </c>
      <c r="J7407" s="11">
        <v>1.1288646575342474</v>
      </c>
      <c r="K7407" s="11">
        <v>1.269972739726029</v>
      </c>
      <c r="L7407" s="11">
        <v>1.4115</v>
      </c>
    </row>
    <row r="7408" spans="1:12" ht="33" customHeight="1">
      <c r="A7408" s="1">
        <f t="shared" si="185"/>
        <v>39896</v>
      </c>
      <c r="B7408" s="49" t="s">
        <v>5037</v>
      </c>
      <c r="C7408" s="11">
        <v>6.7627397260273956E-3</v>
      </c>
      <c r="D7408" s="11">
        <v>1.3525479452054791E-2</v>
      </c>
      <c r="E7408" s="11">
        <v>2.0288219178082198E-2</v>
      </c>
      <c r="F7408" s="11">
        <v>2.7050958904109551E-2</v>
      </c>
      <c r="G7408" s="11">
        <v>3.381369863013705E-2</v>
      </c>
      <c r="H7408" s="11">
        <v>4.0576438356164396E-2</v>
      </c>
      <c r="I7408" s="11">
        <v>4.7339178082191749E-2</v>
      </c>
      <c r="J7408" s="11">
        <v>5.4101917808219102E-2</v>
      </c>
      <c r="K7408" s="11">
        <v>6.0864657534246608E-2</v>
      </c>
      <c r="L7408" s="11">
        <v>6.7500000000000004E-2</v>
      </c>
    </row>
    <row r="7409" spans="1:12" ht="33" customHeight="1">
      <c r="A7409" s="1">
        <f t="shared" si="185"/>
        <v>39897</v>
      </c>
      <c r="B7409" s="49" t="s">
        <v>5038</v>
      </c>
      <c r="C7409" s="11">
        <v>2.1596712328767149E-2</v>
      </c>
      <c r="D7409" s="11">
        <v>4.3193424657534299E-2</v>
      </c>
      <c r="E7409" s="11">
        <v>6.4790136986301455E-2</v>
      </c>
      <c r="F7409" s="11">
        <v>8.6386849315068598E-2</v>
      </c>
      <c r="G7409" s="11">
        <v>0.10798356164383574</v>
      </c>
      <c r="H7409" s="11">
        <v>0.12958027397260291</v>
      </c>
      <c r="I7409" s="11">
        <v>0.1511769863013705</v>
      </c>
      <c r="J7409" s="11">
        <v>0.1727736986301375</v>
      </c>
      <c r="K7409" s="11">
        <v>0.1943704109589045</v>
      </c>
      <c r="L7409" s="11">
        <v>0.21599999999999997</v>
      </c>
    </row>
    <row r="7410" spans="1:12" ht="12.75">
      <c r="A7410" s="1">
        <f t="shared" si="185"/>
        <v>39898</v>
      </c>
      <c r="B7410" s="49" t="s">
        <v>5117</v>
      </c>
      <c r="C7410" s="11">
        <v>5.6028904109589002E-2</v>
      </c>
      <c r="D7410" s="11">
        <v>0.112057808219178</v>
      </c>
      <c r="E7410" s="11">
        <v>0.16808671232876701</v>
      </c>
      <c r="F7410" s="11">
        <v>0.22411561643835601</v>
      </c>
      <c r="G7410" s="11">
        <v>0.28014452054794498</v>
      </c>
      <c r="H7410" s="11">
        <v>0.33617342465753403</v>
      </c>
      <c r="I7410" s="11">
        <v>0.39220232876712302</v>
      </c>
      <c r="J7410" s="11">
        <v>0.44823123287671202</v>
      </c>
      <c r="K7410" s="11">
        <v>0.50426013698630101</v>
      </c>
      <c r="L7410" s="11">
        <v>0.56099999999999994</v>
      </c>
    </row>
    <row r="7411" spans="1:12" ht="25.5">
      <c r="A7411" s="1">
        <f t="shared" si="185"/>
        <v>39899</v>
      </c>
      <c r="B7411" s="49" t="s">
        <v>5118</v>
      </c>
      <c r="C7411" s="11">
        <v>1.8000000000000002E-2</v>
      </c>
      <c r="D7411" s="11">
        <v>3.6000000000000004E-2</v>
      </c>
      <c r="E7411" s="11">
        <v>5.3999999999999992E-2</v>
      </c>
      <c r="F7411" s="11">
        <v>7.2000000000000008E-2</v>
      </c>
      <c r="G7411" s="11">
        <v>0.09</v>
      </c>
      <c r="H7411" s="11">
        <v>0.10799999999999998</v>
      </c>
      <c r="I7411" s="11">
        <v>0.126</v>
      </c>
      <c r="J7411" s="11">
        <v>0.14400000000000002</v>
      </c>
      <c r="K7411" s="11">
        <v>0.16200000000000001</v>
      </c>
      <c r="L7411" s="11">
        <v>0.18</v>
      </c>
    </row>
    <row r="7412" spans="1:12" ht="12.75">
      <c r="A7412" s="1">
        <f t="shared" si="185"/>
        <v>39900</v>
      </c>
      <c r="B7412" s="49" t="s">
        <v>5119</v>
      </c>
      <c r="C7412" s="11">
        <v>7.0617534246575395E-2</v>
      </c>
      <c r="D7412" s="11">
        <v>0.14123506849315079</v>
      </c>
      <c r="E7412" s="11">
        <v>0.2118526027397265</v>
      </c>
      <c r="F7412" s="11">
        <v>0.28247013698630102</v>
      </c>
      <c r="G7412" s="11">
        <v>0.35308767123287699</v>
      </c>
      <c r="H7412" s="11">
        <v>0.42370520547945301</v>
      </c>
      <c r="I7412" s="11">
        <v>0.49432273972602753</v>
      </c>
      <c r="J7412" s="11">
        <v>0.56494027397260349</v>
      </c>
      <c r="K7412" s="11">
        <v>0.63555780821917796</v>
      </c>
      <c r="L7412" s="11">
        <v>0.70649999999999991</v>
      </c>
    </row>
    <row r="7413" spans="1:12" ht="12.75">
      <c r="A7413" s="1">
        <f t="shared" si="185"/>
        <v>39901</v>
      </c>
      <c r="B7413" s="49" t="s">
        <v>5120</v>
      </c>
      <c r="C7413" s="11">
        <v>9.92124657534246E-2</v>
      </c>
      <c r="D7413" s="11">
        <v>0.19842493150684953</v>
      </c>
      <c r="E7413" s="11">
        <v>0.2976373972602735</v>
      </c>
      <c r="F7413" s="11">
        <v>0.39684986301369907</v>
      </c>
      <c r="G7413" s="11">
        <v>0.49606232876712303</v>
      </c>
      <c r="H7413" s="11">
        <v>0.59527479452054699</v>
      </c>
      <c r="I7413" s="11">
        <v>0.69448726027397245</v>
      </c>
      <c r="J7413" s="11">
        <v>0.79369972602739658</v>
      </c>
      <c r="K7413" s="11">
        <v>0.89291219178082204</v>
      </c>
      <c r="L7413" s="11">
        <v>0.99150000000000005</v>
      </c>
    </row>
    <row r="7414" spans="1:12" ht="12.75">
      <c r="A7414" s="1">
        <f t="shared" si="185"/>
        <v>39902</v>
      </c>
      <c r="B7414" s="49" t="s">
        <v>5121</v>
      </c>
      <c r="C7414" s="11">
        <v>6.8284931506849347E-3</v>
      </c>
      <c r="D7414" s="11">
        <v>1.3656986301369869E-2</v>
      </c>
      <c r="E7414" s="11">
        <v>2.0485479452054853E-2</v>
      </c>
      <c r="F7414" s="11">
        <v>2.7313972602739801E-2</v>
      </c>
      <c r="G7414" s="11">
        <v>3.414246575342475E-2</v>
      </c>
      <c r="H7414" s="11">
        <v>4.0970958904109553E-2</v>
      </c>
      <c r="I7414" s="11">
        <v>4.7799452054794501E-2</v>
      </c>
      <c r="J7414" s="11">
        <v>5.462794520547945E-2</v>
      </c>
      <c r="K7414" s="11">
        <v>6.1456438356164406E-2</v>
      </c>
      <c r="L7414" s="11">
        <v>6.9000000000000006E-2</v>
      </c>
    </row>
    <row r="7415" spans="1:12" ht="12.75">
      <c r="A7415" s="1">
        <f t="shared" si="185"/>
        <v>39903</v>
      </c>
      <c r="B7415" s="49" t="s">
        <v>5122</v>
      </c>
      <c r="C7415" s="11">
        <v>6.1923287671232854E-3</v>
      </c>
      <c r="D7415" s="11">
        <v>1.2384657534246571E-2</v>
      </c>
      <c r="E7415" s="11">
        <v>1.8576986301369901E-2</v>
      </c>
      <c r="F7415" s="11">
        <v>2.4769315068493197E-2</v>
      </c>
      <c r="G7415" s="11">
        <v>3.09616438356165E-2</v>
      </c>
      <c r="H7415" s="11">
        <v>3.715397260273965E-2</v>
      </c>
      <c r="I7415" s="11">
        <v>4.334630136986295E-2</v>
      </c>
      <c r="J7415" s="11">
        <v>4.9538630136986256E-2</v>
      </c>
      <c r="K7415" s="11">
        <v>5.5730958904109548E-2</v>
      </c>
      <c r="L7415" s="11">
        <v>6.1499999999999999E-2</v>
      </c>
    </row>
    <row r="7416" spans="1:12" ht="12.75">
      <c r="A7416" s="1">
        <f t="shared" si="185"/>
        <v>39904</v>
      </c>
      <c r="B7416" s="49" t="s">
        <v>5123</v>
      </c>
      <c r="C7416" s="11">
        <v>6.2926027397260196E-3</v>
      </c>
      <c r="D7416" s="11">
        <v>1.2585205479452039E-2</v>
      </c>
      <c r="E7416" s="11">
        <v>1.8877808219177998E-2</v>
      </c>
      <c r="F7416" s="11">
        <v>2.5170410958904051E-2</v>
      </c>
      <c r="G7416" s="11">
        <v>3.1463013698630096E-2</v>
      </c>
      <c r="H7416" s="11">
        <v>3.7755616438356149E-2</v>
      </c>
      <c r="I7416" s="11">
        <v>4.4048219178082201E-2</v>
      </c>
      <c r="J7416" s="11">
        <v>5.0340821917808101E-2</v>
      </c>
      <c r="K7416" s="11">
        <v>5.6633424657534154E-2</v>
      </c>
      <c r="L7416" s="11">
        <v>6.3E-2</v>
      </c>
    </row>
    <row r="7417" spans="1:12" ht="12.75">
      <c r="A7417" s="1">
        <f t="shared" si="185"/>
        <v>39905</v>
      </c>
      <c r="B7417" s="49" t="s">
        <v>5124</v>
      </c>
      <c r="C7417" s="11">
        <v>6.6199726027397252E-2</v>
      </c>
      <c r="D7417" s="11">
        <v>0.1323994520547945</v>
      </c>
      <c r="E7417" s="11">
        <v>0.19859917808219252</v>
      </c>
      <c r="F7417" s="11">
        <v>0.26479890410958901</v>
      </c>
      <c r="G7417" s="11">
        <v>0.33099863013698699</v>
      </c>
      <c r="H7417" s="11">
        <v>0.39719835616438348</v>
      </c>
      <c r="I7417" s="11">
        <v>0.46339808219178152</v>
      </c>
      <c r="J7417" s="11">
        <v>0.52959780821917801</v>
      </c>
      <c r="K7417" s="11">
        <v>0.595797534246576</v>
      </c>
      <c r="L7417" s="11">
        <v>0.66149999999999998</v>
      </c>
    </row>
    <row r="7418" spans="1:12" ht="12.75">
      <c r="A7418" s="1">
        <f t="shared" si="185"/>
        <v>39906</v>
      </c>
      <c r="B7418" s="49" t="s">
        <v>5125</v>
      </c>
      <c r="C7418" s="11">
        <v>3.6838356164383503E-2</v>
      </c>
      <c r="D7418" s="11">
        <v>7.3676712328767005E-2</v>
      </c>
      <c r="E7418" s="11">
        <v>0.11051506849315051</v>
      </c>
      <c r="F7418" s="11">
        <v>0.14735342465753401</v>
      </c>
      <c r="G7418" s="11">
        <v>0.18419178082191751</v>
      </c>
      <c r="H7418" s="11">
        <v>0.22103013698630103</v>
      </c>
      <c r="I7418" s="11">
        <v>0.2578684931506845</v>
      </c>
      <c r="J7418" s="11">
        <v>0.29470684931506802</v>
      </c>
      <c r="K7418" s="11">
        <v>0.33154520547945149</v>
      </c>
      <c r="L7418" s="11">
        <v>0.36899999999999999</v>
      </c>
    </row>
    <row r="7419" spans="1:12" ht="12.75">
      <c r="A7419" s="1">
        <f t="shared" si="185"/>
        <v>39907</v>
      </c>
      <c r="B7419" s="49" t="s">
        <v>5126</v>
      </c>
      <c r="C7419" s="11">
        <v>7.8904109589041094E-3</v>
      </c>
      <c r="D7419" s="11">
        <v>1.578082191780825E-2</v>
      </c>
      <c r="E7419" s="11">
        <v>2.36712328767123E-2</v>
      </c>
      <c r="F7419" s="11">
        <v>3.15616438356165E-2</v>
      </c>
      <c r="G7419" s="11">
        <v>3.9452054794520547E-2</v>
      </c>
      <c r="H7419" s="11">
        <v>4.7342465753424601E-2</v>
      </c>
      <c r="I7419" s="11">
        <v>5.5232876712328807E-2</v>
      </c>
      <c r="J7419" s="11">
        <v>6.3123287671232847E-2</v>
      </c>
      <c r="K7419" s="11">
        <v>7.101369863013704E-2</v>
      </c>
      <c r="L7419" s="11">
        <v>7.9500000000000001E-2</v>
      </c>
    </row>
    <row r="7420" spans="1:12" ht="12.75">
      <c r="A7420" s="1">
        <f t="shared" si="185"/>
        <v>39908</v>
      </c>
      <c r="B7420" s="49" t="s">
        <v>5127</v>
      </c>
      <c r="C7420" s="11">
        <v>5.2315068493150648E-3</v>
      </c>
      <c r="D7420" s="11">
        <v>1.046301369863013E-2</v>
      </c>
      <c r="E7420" s="11">
        <v>1.5694520547945151E-2</v>
      </c>
      <c r="F7420" s="11">
        <v>2.09260273972602E-2</v>
      </c>
      <c r="G7420" s="11">
        <v>2.6157534246575399E-2</v>
      </c>
      <c r="H7420" s="11">
        <v>3.1389041095890455E-2</v>
      </c>
      <c r="I7420" s="11">
        <v>3.66205479452055E-2</v>
      </c>
      <c r="J7420" s="11">
        <v>4.1852054794520553E-2</v>
      </c>
      <c r="K7420" s="11">
        <v>4.7083561643835599E-2</v>
      </c>
      <c r="L7420" s="11">
        <v>5.2500000000000005E-2</v>
      </c>
    </row>
    <row r="7421" spans="1:12" ht="12.75">
      <c r="A7421" s="1">
        <f t="shared" si="185"/>
        <v>39909</v>
      </c>
      <c r="B7421" s="49" t="s">
        <v>5128</v>
      </c>
      <c r="C7421" s="11">
        <v>9.2219178082191748E-4</v>
      </c>
      <c r="D7421" s="11">
        <v>1.844383561643835E-3</v>
      </c>
      <c r="E7421" s="11">
        <v>2.76657534246576E-3</v>
      </c>
      <c r="F7421" s="11">
        <v>3.6887671232876699E-3</v>
      </c>
      <c r="G7421" s="11">
        <v>4.6109589041095946E-3</v>
      </c>
      <c r="H7421" s="11">
        <v>5.5331506849315044E-3</v>
      </c>
      <c r="I7421" s="11">
        <v>6.4553424657534299E-3</v>
      </c>
      <c r="J7421" s="11">
        <v>7.3775342465753398E-3</v>
      </c>
      <c r="K7421" s="11">
        <v>8.2997260273972653E-3</v>
      </c>
      <c r="L7421" s="11">
        <v>9.0000000000000011E-3</v>
      </c>
    </row>
    <row r="7422" spans="1:12" ht="12.75">
      <c r="A7422" s="1">
        <f t="shared" si="185"/>
        <v>39910</v>
      </c>
      <c r="B7422" s="49" t="s">
        <v>5129</v>
      </c>
      <c r="C7422" s="11">
        <v>8.4435616438356155E-3</v>
      </c>
      <c r="D7422" s="11">
        <v>1.68871232876712E-2</v>
      </c>
      <c r="E7422" s="11">
        <v>2.5330684931506801E-2</v>
      </c>
      <c r="F7422" s="11">
        <v>3.37742465753424E-2</v>
      </c>
      <c r="G7422" s="11">
        <v>4.2217808219177998E-2</v>
      </c>
      <c r="H7422" s="11">
        <v>5.0661369863013742E-2</v>
      </c>
      <c r="I7422" s="11">
        <v>5.9104931506849347E-2</v>
      </c>
      <c r="J7422" s="11">
        <v>6.7548493150684952E-2</v>
      </c>
      <c r="K7422" s="11">
        <v>7.599205479452055E-2</v>
      </c>
      <c r="L7422" s="11">
        <v>8.4000000000000005E-2</v>
      </c>
    </row>
    <row r="7423" spans="1:12" ht="12.75">
      <c r="A7423" s="1">
        <f t="shared" si="185"/>
        <v>39911</v>
      </c>
      <c r="B7423" s="49" t="s">
        <v>5119</v>
      </c>
      <c r="C7423" s="11">
        <v>7.0617534246575395E-2</v>
      </c>
      <c r="D7423" s="11">
        <v>0.14123506849315079</v>
      </c>
      <c r="E7423" s="11">
        <v>0.2118526027397265</v>
      </c>
      <c r="F7423" s="11">
        <v>0.28247013698630102</v>
      </c>
      <c r="G7423" s="11">
        <v>0.35308767123287699</v>
      </c>
      <c r="H7423" s="11">
        <v>0.42370520547945301</v>
      </c>
      <c r="I7423" s="11">
        <v>0.49432273972602753</v>
      </c>
      <c r="J7423" s="11">
        <v>0.56494027397260349</v>
      </c>
      <c r="K7423" s="11">
        <v>0.63555780821917796</v>
      </c>
      <c r="L7423" s="11">
        <v>0.70649999999999991</v>
      </c>
    </row>
    <row r="7424" spans="1:12" ht="12.75">
      <c r="A7424" s="1">
        <f t="shared" si="185"/>
        <v>39912</v>
      </c>
      <c r="B7424" s="49" t="s">
        <v>5120</v>
      </c>
      <c r="C7424" s="11">
        <v>9.92124657534246E-2</v>
      </c>
      <c r="D7424" s="11">
        <v>0.19842493150684953</v>
      </c>
      <c r="E7424" s="11">
        <v>0.2976373972602735</v>
      </c>
      <c r="F7424" s="11">
        <v>0.39684986301369907</v>
      </c>
      <c r="G7424" s="11">
        <v>0.49606232876712303</v>
      </c>
      <c r="H7424" s="11">
        <v>0.59527479452054699</v>
      </c>
      <c r="I7424" s="11">
        <v>0.69448726027397245</v>
      </c>
      <c r="J7424" s="11">
        <v>0.79369972602739658</v>
      </c>
      <c r="K7424" s="11">
        <v>0.89291219178082204</v>
      </c>
      <c r="L7424" s="11">
        <v>0.99150000000000005</v>
      </c>
    </row>
    <row r="7425" spans="1:12" ht="12.75">
      <c r="A7425" s="1">
        <f t="shared" si="185"/>
        <v>39913</v>
      </c>
      <c r="B7425" s="49" t="s">
        <v>5130</v>
      </c>
      <c r="C7425" s="11">
        <v>1.494246575342466E-2</v>
      </c>
      <c r="D7425" s="11">
        <v>2.9884931506849351E-2</v>
      </c>
      <c r="E7425" s="11">
        <v>4.4827397260273946E-2</v>
      </c>
      <c r="F7425" s="11">
        <v>5.9769863013698701E-2</v>
      </c>
      <c r="G7425" s="11">
        <v>7.4712328767123304E-2</v>
      </c>
      <c r="H7425" s="11">
        <v>8.9654794520547892E-2</v>
      </c>
      <c r="I7425" s="11">
        <v>0.10459726027397265</v>
      </c>
      <c r="J7425" s="11">
        <v>0.11953972602739726</v>
      </c>
      <c r="K7425" s="11">
        <v>0.13448219178082199</v>
      </c>
      <c r="L7425" s="11">
        <v>0.15000000000000002</v>
      </c>
    </row>
    <row r="7426" spans="1:12" ht="12.75">
      <c r="A7426" s="1">
        <f t="shared" si="185"/>
        <v>39914</v>
      </c>
      <c r="B7426" s="49" t="s">
        <v>5131</v>
      </c>
      <c r="C7426" s="11">
        <v>4.1251643835616504E-2</v>
      </c>
      <c r="D7426" s="11">
        <v>8.2503287671233008E-2</v>
      </c>
      <c r="E7426" s="11">
        <v>0.12375493150684949</v>
      </c>
      <c r="F7426" s="11">
        <v>0.16500657534246602</v>
      </c>
      <c r="G7426" s="11">
        <v>0.20625821917808249</v>
      </c>
      <c r="H7426" s="11">
        <v>0.24750986301369898</v>
      </c>
      <c r="I7426" s="11">
        <v>0.28876150684931545</v>
      </c>
      <c r="J7426" s="11">
        <v>0.33001315068493203</v>
      </c>
      <c r="K7426" s="11">
        <v>0.3712647945205485</v>
      </c>
      <c r="L7426" s="11">
        <v>0.41250000000000003</v>
      </c>
    </row>
    <row r="7427" spans="1:12" ht="12.75">
      <c r="A7427" s="1">
        <f t="shared" si="185"/>
        <v>39915</v>
      </c>
      <c r="B7427" s="49" t="s">
        <v>5132</v>
      </c>
      <c r="C7427" s="11">
        <v>1.4490821917808219E-2</v>
      </c>
      <c r="D7427" s="11">
        <v>2.8981643835616498E-2</v>
      </c>
      <c r="E7427" s="11">
        <v>4.3472465753424602E-2</v>
      </c>
      <c r="F7427" s="11">
        <v>5.7963287671232849E-2</v>
      </c>
      <c r="G7427" s="11">
        <v>7.245410958904111E-2</v>
      </c>
      <c r="H7427" s="11">
        <v>8.6944931506849343E-2</v>
      </c>
      <c r="I7427" s="11">
        <v>0.10143575342465759</v>
      </c>
      <c r="J7427" s="11">
        <v>0.1159265753424657</v>
      </c>
      <c r="K7427" s="11">
        <v>0.13041739726027396</v>
      </c>
      <c r="L7427" s="11">
        <v>0.14550000000000002</v>
      </c>
    </row>
    <row r="7428" spans="1:12" ht="12.75">
      <c r="A7428" s="1">
        <f t="shared" si="185"/>
        <v>39916</v>
      </c>
      <c r="B7428" s="49" t="s">
        <v>5133</v>
      </c>
      <c r="C7428" s="11">
        <v>9.3135616438356147E-3</v>
      </c>
      <c r="D7428" s="11">
        <v>1.8627123287671202E-2</v>
      </c>
      <c r="E7428" s="11">
        <v>2.7940684931506803E-2</v>
      </c>
      <c r="F7428" s="11">
        <v>3.7254246575342403E-2</v>
      </c>
      <c r="G7428" s="11">
        <v>4.656780821917815E-2</v>
      </c>
      <c r="H7428" s="11">
        <v>5.5881369863013751E-2</v>
      </c>
      <c r="I7428" s="11">
        <v>6.5194931506849352E-2</v>
      </c>
      <c r="J7428" s="11">
        <v>7.4508493150684946E-2</v>
      </c>
      <c r="K7428" s="11">
        <v>8.3822054794520554E-2</v>
      </c>
      <c r="L7428" s="11">
        <v>9.2999999999999999E-2</v>
      </c>
    </row>
    <row r="7429" spans="1:12" ht="25.5">
      <c r="A7429" s="1">
        <f t="shared" si="185"/>
        <v>39917</v>
      </c>
      <c r="B7429" s="49" t="s">
        <v>5134</v>
      </c>
      <c r="C7429" s="11">
        <v>7.9405479452054843E-3</v>
      </c>
      <c r="D7429" s="11">
        <v>1.5881095890411E-2</v>
      </c>
      <c r="E7429" s="11">
        <v>2.38216438356165E-2</v>
      </c>
      <c r="F7429" s="11">
        <v>3.1762191780821999E-2</v>
      </c>
      <c r="G7429" s="11">
        <v>3.9702739726027496E-2</v>
      </c>
      <c r="H7429" s="11">
        <v>4.7643287671232853E-2</v>
      </c>
      <c r="I7429" s="11">
        <v>5.558383561643835E-2</v>
      </c>
      <c r="J7429" s="11">
        <v>6.3524383561643846E-2</v>
      </c>
      <c r="K7429" s="11">
        <v>7.146493150684935E-2</v>
      </c>
      <c r="L7429" s="11">
        <v>7.9500000000000001E-2</v>
      </c>
    </row>
    <row r="7430" spans="1:12" ht="12.75">
      <c r="A7430" s="1">
        <f t="shared" si="185"/>
        <v>39918</v>
      </c>
      <c r="B7430" s="49" t="s">
        <v>4720</v>
      </c>
      <c r="C7430" s="11">
        <v>1.4523287671232881E-2</v>
      </c>
      <c r="D7430" s="11">
        <v>2.90465753424657E-2</v>
      </c>
      <c r="E7430" s="11">
        <v>4.3569863013698702E-2</v>
      </c>
      <c r="F7430" s="11">
        <v>5.8093150684931545E-2</v>
      </c>
      <c r="G7430" s="11">
        <v>7.2616438356164395E-2</v>
      </c>
      <c r="H7430" s="11">
        <v>8.7139726027397252E-2</v>
      </c>
      <c r="I7430" s="11">
        <v>0.10166301369863023</v>
      </c>
      <c r="J7430" s="11">
        <v>0.11618630136986309</v>
      </c>
      <c r="K7430" s="11">
        <v>0.13070958904109595</v>
      </c>
      <c r="L7430" s="11">
        <v>0.14550000000000002</v>
      </c>
    </row>
    <row r="7431" spans="1:12" ht="12.75">
      <c r="A7431" s="1">
        <f t="shared" si="185"/>
        <v>39919</v>
      </c>
      <c r="B7431" s="49" t="s">
        <v>5135</v>
      </c>
      <c r="C7431" s="11">
        <v>8.7879452054794496E-3</v>
      </c>
      <c r="D7431" s="11">
        <v>1.7575890410958899E-2</v>
      </c>
      <c r="E7431" s="11">
        <v>2.6363835616438347E-2</v>
      </c>
      <c r="F7431" s="11">
        <v>3.5151780821917798E-2</v>
      </c>
      <c r="G7431" s="11">
        <v>4.393972602739725E-2</v>
      </c>
      <c r="H7431" s="11">
        <v>5.2727671232876694E-2</v>
      </c>
      <c r="I7431" s="11">
        <v>6.1515616438356152E-2</v>
      </c>
      <c r="J7431" s="11">
        <v>7.0303561643835596E-2</v>
      </c>
      <c r="K7431" s="11">
        <v>7.9091506849315055E-2</v>
      </c>
      <c r="L7431" s="11">
        <v>8.8499999999999995E-2</v>
      </c>
    </row>
    <row r="7432" spans="1:12" ht="12.75">
      <c r="A7432" s="1">
        <f t="shared" si="185"/>
        <v>39920</v>
      </c>
      <c r="B7432" s="49" t="s">
        <v>5136</v>
      </c>
      <c r="C7432" s="11">
        <v>7.6170842465753397E-3</v>
      </c>
      <c r="D7432" s="11">
        <v>1.5234168493150652E-2</v>
      </c>
      <c r="E7432" s="11">
        <v>2.285125273972605E-2</v>
      </c>
      <c r="F7432" s="11">
        <v>3.0468336986301303E-2</v>
      </c>
      <c r="G7432" s="11">
        <v>3.8085421232876698E-2</v>
      </c>
      <c r="H7432" s="11">
        <v>4.57025054794521E-2</v>
      </c>
      <c r="I7432" s="11">
        <v>5.331958972602735E-2</v>
      </c>
      <c r="J7432" s="11">
        <v>6.0936673972602745E-2</v>
      </c>
      <c r="K7432" s="11">
        <v>6.8553758219178001E-2</v>
      </c>
      <c r="L7432" s="11">
        <v>7.6499999999999999E-2</v>
      </c>
    </row>
    <row r="7433" spans="1:12" ht="12.75">
      <c r="A7433" s="1">
        <f t="shared" si="185"/>
        <v>39921</v>
      </c>
      <c r="B7433" s="49" t="s">
        <v>5137</v>
      </c>
      <c r="C7433" s="11">
        <v>5.9625000000000008E-3</v>
      </c>
      <c r="D7433" s="11">
        <v>1.1925000000000002E-2</v>
      </c>
      <c r="E7433" s="11">
        <v>1.7887500000000001E-2</v>
      </c>
      <c r="F7433" s="11">
        <v>2.3850000000000003E-2</v>
      </c>
      <c r="G7433" s="11">
        <v>2.9812499999999999E-2</v>
      </c>
      <c r="H7433" s="11">
        <v>3.5775000000000001E-2</v>
      </c>
      <c r="I7433" s="11">
        <v>4.1737499999999997E-2</v>
      </c>
      <c r="J7433" s="11">
        <v>4.7700000000000006E-2</v>
      </c>
      <c r="K7433" s="11">
        <v>5.3662500000000002E-2</v>
      </c>
      <c r="L7433" s="11">
        <v>0.06</v>
      </c>
    </row>
    <row r="7434" spans="1:12" ht="12.75">
      <c r="A7434" s="1">
        <f t="shared" si="185"/>
        <v>39922</v>
      </c>
      <c r="B7434" s="49" t="s">
        <v>5138</v>
      </c>
      <c r="C7434" s="11">
        <v>1.1863561643835615E-2</v>
      </c>
      <c r="D7434" s="11">
        <v>2.3727123287671202E-2</v>
      </c>
      <c r="E7434" s="11">
        <v>3.55906849315068E-2</v>
      </c>
      <c r="F7434" s="11">
        <v>4.7454246575342404E-2</v>
      </c>
      <c r="G7434" s="11">
        <v>5.9317808219178154E-2</v>
      </c>
      <c r="H7434" s="11">
        <v>7.1181369863013752E-2</v>
      </c>
      <c r="I7434" s="11">
        <v>8.3044931506849357E-2</v>
      </c>
      <c r="J7434" s="11">
        <v>9.4908493150684947E-2</v>
      </c>
      <c r="K7434" s="11">
        <v>0.10677205479452054</v>
      </c>
      <c r="L7434" s="11">
        <v>0.11849999999999999</v>
      </c>
    </row>
    <row r="7435" spans="1:12" ht="12.75">
      <c r="A7435" s="1">
        <f t="shared" si="185"/>
        <v>39923</v>
      </c>
      <c r="B7435" s="49" t="s">
        <v>5139</v>
      </c>
      <c r="C7435" s="11">
        <v>1.4315753424657539E-2</v>
      </c>
      <c r="D7435" s="11">
        <v>2.863150684931505E-2</v>
      </c>
      <c r="E7435" s="11">
        <v>4.2947260273972651E-2</v>
      </c>
      <c r="F7435" s="11">
        <v>5.72630136986301E-2</v>
      </c>
      <c r="G7435" s="11">
        <v>7.1578767123287701E-2</v>
      </c>
      <c r="H7435" s="11">
        <v>8.5894520547945302E-2</v>
      </c>
      <c r="I7435" s="11">
        <v>0.10021027397260275</v>
      </c>
      <c r="J7435" s="11">
        <v>0.11452602739726035</v>
      </c>
      <c r="K7435" s="11">
        <v>0.1288417808219178</v>
      </c>
      <c r="L7435" s="11">
        <v>0.14250000000000002</v>
      </c>
    </row>
    <row r="7436" spans="1:12" ht="12.75">
      <c r="A7436" s="1">
        <f t="shared" si="185"/>
        <v>39924</v>
      </c>
      <c r="B7436" s="49" t="s">
        <v>5140</v>
      </c>
      <c r="C7436" s="11">
        <v>0.42713712328767151</v>
      </c>
      <c r="D7436" s="11">
        <v>0.85427424657534301</v>
      </c>
      <c r="E7436" s="11">
        <v>1.2814113698630145</v>
      </c>
      <c r="F7436" s="11">
        <v>1.70854849315068</v>
      </c>
      <c r="G7436" s="11">
        <v>2.1356856164383649</v>
      </c>
      <c r="H7436" s="11">
        <v>2.5628227397260348</v>
      </c>
      <c r="I7436" s="11">
        <v>2.9899598630137048</v>
      </c>
      <c r="J7436" s="11">
        <v>3.4170969863013747</v>
      </c>
      <c r="K7436" s="11">
        <v>3.8442341095890447</v>
      </c>
      <c r="L7436" s="11">
        <v>4.2720000000000002</v>
      </c>
    </row>
    <row r="7437" spans="1:12" ht="12.75">
      <c r="A7437" s="1">
        <f t="shared" si="185"/>
        <v>39925</v>
      </c>
      <c r="B7437" s="49" t="s">
        <v>5141</v>
      </c>
      <c r="C7437" s="11">
        <v>7.1876712328767141E-3</v>
      </c>
      <c r="D7437" s="11">
        <v>1.4375342465753428E-2</v>
      </c>
      <c r="E7437" s="11">
        <v>2.1563013698630101E-2</v>
      </c>
      <c r="F7437" s="11">
        <v>2.8750684931506801E-2</v>
      </c>
      <c r="G7437" s="11">
        <v>3.593835616438365E-2</v>
      </c>
      <c r="H7437" s="11">
        <v>4.3126027397260354E-2</v>
      </c>
      <c r="I7437" s="11">
        <v>5.0313698630137044E-2</v>
      </c>
      <c r="J7437" s="11">
        <v>5.7501369863013747E-2</v>
      </c>
      <c r="K7437" s="11">
        <v>6.4689041095890451E-2</v>
      </c>
      <c r="L7437" s="11">
        <v>7.2000000000000008E-2</v>
      </c>
    </row>
    <row r="7438" spans="1:12" ht="12.75">
      <c r="A7438" s="1">
        <f t="shared" si="185"/>
        <v>39926</v>
      </c>
      <c r="B7438" s="49" t="s">
        <v>5142</v>
      </c>
      <c r="C7438" s="11">
        <v>9.8584931506849344E-3</v>
      </c>
      <c r="D7438" s="11">
        <v>1.97169863013699E-2</v>
      </c>
      <c r="E7438" s="11">
        <v>2.957547945205485E-2</v>
      </c>
      <c r="F7438" s="11">
        <v>3.94339726027398E-2</v>
      </c>
      <c r="G7438" s="11">
        <v>4.9292465753424754E-2</v>
      </c>
      <c r="H7438" s="11">
        <v>5.9150958904109555E-2</v>
      </c>
      <c r="I7438" s="11">
        <v>6.9009452054794501E-2</v>
      </c>
      <c r="J7438" s="11">
        <v>7.8867945205479448E-2</v>
      </c>
      <c r="K7438" s="11">
        <v>8.8726438356164408E-2</v>
      </c>
      <c r="L7438" s="11">
        <v>9.9000000000000005E-2</v>
      </c>
    </row>
    <row r="7439" spans="1:12" ht="12.75">
      <c r="A7439" s="1">
        <f t="shared" si="185"/>
        <v>39927</v>
      </c>
      <c r="B7439" s="49" t="s">
        <v>5143</v>
      </c>
      <c r="C7439" s="11">
        <v>7.5098630136986259E-3</v>
      </c>
      <c r="D7439" s="11">
        <v>1.5019726027397252E-2</v>
      </c>
      <c r="E7439" s="11">
        <v>2.2529589041095949E-2</v>
      </c>
      <c r="F7439" s="11">
        <v>3.0039452054794503E-2</v>
      </c>
      <c r="G7439" s="11">
        <v>3.7549315068493197E-2</v>
      </c>
      <c r="H7439" s="11">
        <v>4.5059178082191752E-2</v>
      </c>
      <c r="I7439" s="11">
        <v>5.2569041095890452E-2</v>
      </c>
      <c r="J7439" s="11">
        <v>6.0078904109589007E-2</v>
      </c>
      <c r="K7439" s="11">
        <v>6.7588767123287707E-2</v>
      </c>
      <c r="L7439" s="11">
        <v>7.5000000000000011E-2</v>
      </c>
    </row>
    <row r="7440" spans="1:12" ht="12.75">
      <c r="A7440" s="1">
        <f t="shared" si="185"/>
        <v>39928</v>
      </c>
      <c r="B7440" s="49" t="s">
        <v>5144</v>
      </c>
      <c r="C7440" s="11">
        <v>1.3285479452054791E-2</v>
      </c>
      <c r="D7440" s="11">
        <v>2.657095890410955E-2</v>
      </c>
      <c r="E7440" s="11">
        <v>3.9856438356164398E-2</v>
      </c>
      <c r="F7440" s="11">
        <v>5.31419178082191E-2</v>
      </c>
      <c r="G7440" s="11">
        <v>6.642739726027394E-2</v>
      </c>
      <c r="H7440" s="11">
        <v>7.9712876712328795E-2</v>
      </c>
      <c r="I7440" s="11">
        <v>9.2998356164383497E-2</v>
      </c>
      <c r="J7440" s="11">
        <v>0.10628383561643834</v>
      </c>
      <c r="K7440" s="11">
        <v>0.11956931506849305</v>
      </c>
      <c r="L7440" s="11">
        <v>0.13350000000000001</v>
      </c>
    </row>
    <row r="7441" spans="1:12" ht="12.75">
      <c r="A7441" s="1">
        <f t="shared" si="185"/>
        <v>39929</v>
      </c>
      <c r="B7441" s="49" t="s">
        <v>5145</v>
      </c>
      <c r="C7441" s="11">
        <v>4.1567260273972652E-2</v>
      </c>
      <c r="D7441" s="11">
        <v>8.3134520547945304E-2</v>
      </c>
      <c r="E7441" s="11">
        <v>0.12470178082191796</v>
      </c>
      <c r="F7441" s="11">
        <v>0.16626904109589</v>
      </c>
      <c r="G7441" s="11">
        <v>0.20783630136986397</v>
      </c>
      <c r="H7441" s="11">
        <v>0.24940356164383648</v>
      </c>
      <c r="I7441" s="11">
        <v>0.29097082191780899</v>
      </c>
      <c r="J7441" s="11">
        <v>0.33253808219178149</v>
      </c>
      <c r="K7441" s="11">
        <v>0.374105342465754</v>
      </c>
      <c r="L7441" s="11">
        <v>0.41550000000000004</v>
      </c>
    </row>
    <row r="7442" spans="1:12" ht="12.75">
      <c r="A7442" s="1">
        <f t="shared" si="185"/>
        <v>39930</v>
      </c>
      <c r="B7442" s="49" t="s">
        <v>5146</v>
      </c>
      <c r="C7442" s="11">
        <v>7.1260273972602751E-3</v>
      </c>
      <c r="D7442" s="11">
        <v>1.425205479452055E-2</v>
      </c>
      <c r="E7442" s="11">
        <v>2.13780821917809E-2</v>
      </c>
      <c r="F7442" s="11">
        <v>2.85041095890411E-2</v>
      </c>
      <c r="G7442" s="11">
        <v>3.5630136986301297E-2</v>
      </c>
      <c r="H7442" s="11">
        <v>4.2756164383561654E-2</v>
      </c>
      <c r="I7442" s="11">
        <v>4.9882191780821997E-2</v>
      </c>
      <c r="J7442" s="11">
        <v>5.7008219178082201E-2</v>
      </c>
      <c r="K7442" s="11">
        <v>6.4134246575342557E-2</v>
      </c>
      <c r="L7442" s="11">
        <v>7.2000000000000008E-2</v>
      </c>
    </row>
    <row r="7443" spans="1:12" ht="12.75">
      <c r="A7443" s="1">
        <f t="shared" si="185"/>
        <v>39931</v>
      </c>
      <c r="B7443" s="49" t="s">
        <v>5147</v>
      </c>
      <c r="C7443" s="11">
        <v>8.5610958904109545E-3</v>
      </c>
      <c r="D7443" s="11">
        <v>1.712219178082185E-2</v>
      </c>
      <c r="E7443" s="11">
        <v>2.5683287671232846E-2</v>
      </c>
      <c r="F7443" s="11">
        <v>3.4244383561643846E-2</v>
      </c>
      <c r="G7443" s="11">
        <v>4.2805479452054852E-2</v>
      </c>
      <c r="H7443" s="11">
        <v>5.1366575342465692E-2</v>
      </c>
      <c r="I7443" s="11">
        <v>5.9927671232876692E-2</v>
      </c>
      <c r="J7443" s="11">
        <v>6.8488767123287692E-2</v>
      </c>
      <c r="K7443" s="11">
        <v>7.7049863013698552E-2</v>
      </c>
      <c r="L7443" s="11">
        <v>8.5500000000000007E-2</v>
      </c>
    </row>
    <row r="7444" spans="1:12" ht="12.75">
      <c r="A7444" s="1">
        <f t="shared" si="185"/>
        <v>39932</v>
      </c>
      <c r="B7444" s="49" t="s">
        <v>5148</v>
      </c>
      <c r="C7444" s="11">
        <v>2.0262739726027351E-2</v>
      </c>
      <c r="D7444" s="11">
        <v>4.0525479452054702E-2</v>
      </c>
      <c r="E7444" s="11">
        <v>6.0788219178082054E-2</v>
      </c>
      <c r="F7444" s="11">
        <v>8.1050958904109405E-2</v>
      </c>
      <c r="G7444" s="11">
        <v>0.10131369863013676</v>
      </c>
      <c r="H7444" s="11">
        <v>0.12157643835616411</v>
      </c>
      <c r="I7444" s="11">
        <v>0.14183917808219143</v>
      </c>
      <c r="J7444" s="11">
        <v>0.16210191780821848</v>
      </c>
      <c r="K7444" s="11">
        <v>0.18236465753424599</v>
      </c>
      <c r="L7444" s="11">
        <v>0.20250000000000001</v>
      </c>
    </row>
    <row r="7445" spans="1:12" ht="12.75">
      <c r="A7445" s="1">
        <f t="shared" si="185"/>
        <v>39933</v>
      </c>
      <c r="B7445" s="49" t="s">
        <v>5149</v>
      </c>
      <c r="C7445" s="11">
        <v>1.0672602739726035E-2</v>
      </c>
      <c r="D7445" s="11">
        <v>2.1345205479452102E-2</v>
      </c>
      <c r="E7445" s="11">
        <v>3.201780821917815E-2</v>
      </c>
      <c r="F7445" s="11">
        <v>4.2690410958904204E-2</v>
      </c>
      <c r="G7445" s="11">
        <v>5.3363013698630252E-2</v>
      </c>
      <c r="H7445" s="11">
        <v>6.4035616438356147E-2</v>
      </c>
      <c r="I7445" s="11">
        <v>7.4708219178082208E-2</v>
      </c>
      <c r="J7445" s="11">
        <v>8.5380821917808242E-2</v>
      </c>
      <c r="K7445" s="11">
        <v>9.6053424657534303E-2</v>
      </c>
      <c r="L7445" s="11">
        <v>0.10649999999999998</v>
      </c>
    </row>
    <row r="7446" spans="1:12" ht="12.75">
      <c r="A7446" s="1">
        <f t="shared" si="185"/>
        <v>39934</v>
      </c>
      <c r="B7446" s="49" t="s">
        <v>5150</v>
      </c>
      <c r="C7446" s="11">
        <v>2.0734109589041101E-2</v>
      </c>
      <c r="D7446" s="11">
        <v>4.1468219178082202E-2</v>
      </c>
      <c r="E7446" s="11">
        <v>6.2202328767123304E-2</v>
      </c>
      <c r="F7446" s="11">
        <v>8.2936438356164405E-2</v>
      </c>
      <c r="G7446" s="11">
        <v>0.1036705479452055</v>
      </c>
      <c r="H7446" s="11">
        <v>0.12440465753424661</v>
      </c>
      <c r="I7446" s="11">
        <v>0.14513876712328769</v>
      </c>
      <c r="J7446" s="11">
        <v>0.16587287671232848</v>
      </c>
      <c r="K7446" s="11">
        <v>0.18660698630137049</v>
      </c>
      <c r="L7446" s="11">
        <v>0.20700000000000002</v>
      </c>
    </row>
    <row r="7447" spans="1:12" ht="12.75">
      <c r="A7447" s="1">
        <f t="shared" si="185"/>
        <v>39935</v>
      </c>
      <c r="B7447" s="49" t="s">
        <v>5151</v>
      </c>
      <c r="C7447" s="11">
        <v>6.9295890410958905E-3</v>
      </c>
      <c r="D7447" s="11">
        <v>1.3859178082191781E-2</v>
      </c>
      <c r="E7447" s="11">
        <v>2.0788767123287699E-2</v>
      </c>
      <c r="F7447" s="11">
        <v>2.7718356164383499E-2</v>
      </c>
      <c r="G7447" s="11">
        <v>3.4647945205479452E-2</v>
      </c>
      <c r="H7447" s="11">
        <v>4.1577534246575398E-2</v>
      </c>
      <c r="I7447" s="11">
        <v>4.8507123287671192E-2</v>
      </c>
      <c r="J7447" s="11">
        <v>5.5436712328767151E-2</v>
      </c>
      <c r="K7447" s="11">
        <v>6.2366301369862952E-2</v>
      </c>
      <c r="L7447" s="11">
        <v>6.9000000000000006E-2</v>
      </c>
    </row>
    <row r="7448" spans="1:12" ht="12.75">
      <c r="A7448" s="1">
        <f t="shared" si="185"/>
        <v>39936</v>
      </c>
      <c r="B7448" s="49" t="s">
        <v>5152</v>
      </c>
      <c r="C7448" s="11">
        <v>5.2250547945205505E-2</v>
      </c>
      <c r="D7448" s="11">
        <v>0.10450109589041101</v>
      </c>
      <c r="E7448" s="11">
        <v>0.15675164383561649</v>
      </c>
      <c r="F7448" s="11">
        <v>0.20900219178082202</v>
      </c>
      <c r="G7448" s="11">
        <v>0.26125273972602747</v>
      </c>
      <c r="H7448" s="11">
        <v>0.31350328767123298</v>
      </c>
      <c r="I7448" s="11">
        <v>0.36575383561643848</v>
      </c>
      <c r="J7448" s="11">
        <v>0.41800438356164404</v>
      </c>
      <c r="K7448" s="11">
        <v>0.47025493150684949</v>
      </c>
      <c r="L7448" s="11">
        <v>0.52200000000000002</v>
      </c>
    </row>
    <row r="7449" spans="1:12" ht="12.75">
      <c r="A7449" s="1">
        <f t="shared" si="185"/>
        <v>39937</v>
      </c>
      <c r="B7449" s="49" t="s">
        <v>5153</v>
      </c>
      <c r="C7449" s="11">
        <v>7.0643835616438343E-3</v>
      </c>
      <c r="D7449" s="11">
        <v>1.4128767123287669E-2</v>
      </c>
      <c r="E7449" s="11">
        <v>2.119315068493155E-2</v>
      </c>
      <c r="F7449" s="11">
        <v>2.82575342465754E-2</v>
      </c>
      <c r="G7449" s="11">
        <v>3.532191780821925E-2</v>
      </c>
      <c r="H7449" s="11">
        <v>4.2386301369862947E-2</v>
      </c>
      <c r="I7449" s="11">
        <v>4.9450684931506797E-2</v>
      </c>
      <c r="J7449" s="11">
        <v>5.6515068493150647E-2</v>
      </c>
      <c r="K7449" s="11">
        <v>6.3579452054794511E-2</v>
      </c>
      <c r="L7449" s="11">
        <v>7.0500000000000007E-2</v>
      </c>
    </row>
    <row r="7450" spans="1:12" ht="12.75">
      <c r="A7450" s="1">
        <f t="shared" ref="A7450:A7513" si="186">A7449+1</f>
        <v>39938</v>
      </c>
      <c r="B7450" s="49" t="s">
        <v>5130</v>
      </c>
      <c r="C7450" s="11">
        <v>1.494246575342466E-2</v>
      </c>
      <c r="D7450" s="11">
        <v>2.9884931506849351E-2</v>
      </c>
      <c r="E7450" s="11">
        <v>4.4827397260273946E-2</v>
      </c>
      <c r="F7450" s="11">
        <v>5.9769863013698701E-2</v>
      </c>
      <c r="G7450" s="11">
        <v>7.4712328767123304E-2</v>
      </c>
      <c r="H7450" s="11">
        <v>8.9654794520547892E-2</v>
      </c>
      <c r="I7450" s="11">
        <v>0.10459726027397265</v>
      </c>
      <c r="J7450" s="11">
        <v>0.11953972602739726</v>
      </c>
      <c r="K7450" s="11">
        <v>0.13448219178082199</v>
      </c>
      <c r="L7450" s="11">
        <v>0.15000000000000002</v>
      </c>
    </row>
    <row r="7451" spans="1:12" ht="12.75">
      <c r="A7451" s="1">
        <f t="shared" si="186"/>
        <v>39939</v>
      </c>
      <c r="B7451" s="49" t="s">
        <v>5131</v>
      </c>
      <c r="C7451" s="11">
        <v>4.1251643835616504E-2</v>
      </c>
      <c r="D7451" s="11">
        <v>8.2503287671233008E-2</v>
      </c>
      <c r="E7451" s="11">
        <v>0.12375493150684949</v>
      </c>
      <c r="F7451" s="11">
        <v>0.16500657534246602</v>
      </c>
      <c r="G7451" s="11">
        <v>0.20625821917808249</v>
      </c>
      <c r="H7451" s="11">
        <v>0.24750986301369898</v>
      </c>
      <c r="I7451" s="11">
        <v>0.28876150684931545</v>
      </c>
      <c r="J7451" s="11">
        <v>0.33001315068493203</v>
      </c>
      <c r="K7451" s="11">
        <v>0.3712647945205485</v>
      </c>
      <c r="L7451" s="11">
        <v>0.41250000000000003</v>
      </c>
    </row>
    <row r="7452" spans="1:12" ht="12.75">
      <c r="A7452" s="1">
        <f t="shared" si="186"/>
        <v>39940</v>
      </c>
      <c r="B7452" s="49" t="s">
        <v>5132</v>
      </c>
      <c r="C7452" s="11">
        <v>1.4490821917808219E-2</v>
      </c>
      <c r="D7452" s="11">
        <v>2.8981643835616498E-2</v>
      </c>
      <c r="E7452" s="11">
        <v>4.3472465753424602E-2</v>
      </c>
      <c r="F7452" s="11">
        <v>5.7963287671232849E-2</v>
      </c>
      <c r="G7452" s="11">
        <v>7.245410958904111E-2</v>
      </c>
      <c r="H7452" s="11">
        <v>8.6944931506849343E-2</v>
      </c>
      <c r="I7452" s="11">
        <v>0.10143575342465759</v>
      </c>
      <c r="J7452" s="11">
        <v>0.1159265753424657</v>
      </c>
      <c r="K7452" s="11">
        <v>0.13041739726027396</v>
      </c>
      <c r="L7452" s="11">
        <v>0.14550000000000002</v>
      </c>
    </row>
    <row r="7453" spans="1:12" ht="25.5">
      <c r="A7453" s="1">
        <f t="shared" si="186"/>
        <v>39941</v>
      </c>
      <c r="B7453" s="49" t="s">
        <v>5154</v>
      </c>
      <c r="C7453" s="11">
        <v>6.2174383561643849E-2</v>
      </c>
      <c r="D7453" s="11">
        <v>0.1243487671232877</v>
      </c>
      <c r="E7453" s="11">
        <v>0.186523150684932</v>
      </c>
      <c r="F7453" s="11">
        <v>0.24869753424657598</v>
      </c>
      <c r="G7453" s="11">
        <v>0.31087191780821999</v>
      </c>
      <c r="H7453" s="11">
        <v>0.3730463013698625</v>
      </c>
      <c r="I7453" s="11">
        <v>0.43522068493150651</v>
      </c>
      <c r="J7453" s="11">
        <v>0.49739506849315046</v>
      </c>
      <c r="K7453" s="11">
        <v>0.55956945205479447</v>
      </c>
      <c r="L7453" s="11">
        <v>0.621</v>
      </c>
    </row>
    <row r="7454" spans="1:12" ht="12.75">
      <c r="A7454" s="1">
        <f t="shared" si="186"/>
        <v>39942</v>
      </c>
      <c r="B7454" s="49" t="s">
        <v>5155</v>
      </c>
      <c r="C7454" s="11">
        <v>5.7550684931506795E-3</v>
      </c>
      <c r="D7454" s="11">
        <v>1.1510136986301359E-2</v>
      </c>
      <c r="E7454" s="11">
        <v>1.7265205479452102E-2</v>
      </c>
      <c r="F7454" s="11">
        <v>2.3020273972602749E-2</v>
      </c>
      <c r="G7454" s="11">
        <v>2.8775342465753403E-2</v>
      </c>
      <c r="H7454" s="11">
        <v>3.4530410958904051E-2</v>
      </c>
      <c r="I7454" s="11">
        <v>4.0285479452054698E-2</v>
      </c>
      <c r="J7454" s="11">
        <v>4.6040547945205498E-2</v>
      </c>
      <c r="K7454" s="11">
        <v>5.1795616438356146E-2</v>
      </c>
      <c r="L7454" s="11">
        <v>5.6999999999999995E-2</v>
      </c>
    </row>
    <row r="7455" spans="1:12" ht="12.75">
      <c r="A7455" s="1">
        <f t="shared" si="186"/>
        <v>39943</v>
      </c>
      <c r="B7455" s="49" t="s">
        <v>5156</v>
      </c>
      <c r="C7455" s="11">
        <v>5.8446575342465702E-3</v>
      </c>
      <c r="D7455" s="11">
        <v>1.168931506849314E-2</v>
      </c>
      <c r="E7455" s="11">
        <v>1.7533972602739652E-2</v>
      </c>
      <c r="F7455" s="11">
        <v>2.337863013698625E-2</v>
      </c>
      <c r="G7455" s="11">
        <v>2.9223287671232848E-2</v>
      </c>
      <c r="H7455" s="11">
        <v>3.5067945205479456E-2</v>
      </c>
      <c r="I7455" s="11">
        <v>4.0912602739726051E-2</v>
      </c>
      <c r="J7455" s="11">
        <v>4.6757260273972499E-2</v>
      </c>
      <c r="K7455" s="11">
        <v>5.2601917808219101E-2</v>
      </c>
      <c r="L7455" s="11">
        <v>5.8499999999999996E-2</v>
      </c>
    </row>
    <row r="7456" spans="1:12" ht="12.75">
      <c r="A7456" s="1">
        <f t="shared" si="186"/>
        <v>39944</v>
      </c>
      <c r="B7456" s="49" t="s">
        <v>5157</v>
      </c>
      <c r="C7456" s="11">
        <v>3.7454794520547902E-3</v>
      </c>
      <c r="D7456" s="11">
        <v>7.4909589041095804E-3</v>
      </c>
      <c r="E7456" s="11">
        <v>1.123643835616437E-2</v>
      </c>
      <c r="F7456" s="11">
        <v>1.4981917808219161E-2</v>
      </c>
      <c r="G7456" s="11">
        <v>1.8727397260273948E-2</v>
      </c>
      <c r="H7456" s="11">
        <v>2.2472876712328803E-2</v>
      </c>
      <c r="I7456" s="11">
        <v>2.6218356164383502E-2</v>
      </c>
      <c r="J7456" s="11">
        <v>2.9963835616438346E-2</v>
      </c>
      <c r="K7456" s="11">
        <v>3.3709315068493048E-2</v>
      </c>
      <c r="L7456" s="11">
        <v>3.7500000000000006E-2</v>
      </c>
    </row>
    <row r="7457" spans="1:12" ht="12.75">
      <c r="A7457" s="1">
        <f t="shared" si="186"/>
        <v>39945</v>
      </c>
      <c r="B7457" s="49" t="s">
        <v>5158</v>
      </c>
      <c r="C7457" s="11">
        <v>1.5750821917808251E-2</v>
      </c>
      <c r="D7457" s="11">
        <v>3.1501643835616502E-2</v>
      </c>
      <c r="E7457" s="11">
        <v>4.7252465753424754E-2</v>
      </c>
      <c r="F7457" s="11">
        <v>6.3003287671233005E-2</v>
      </c>
      <c r="G7457" s="11">
        <v>7.8754109589041249E-2</v>
      </c>
      <c r="H7457" s="11">
        <v>9.4504931506849507E-2</v>
      </c>
      <c r="I7457" s="11">
        <v>0.11025575342465775</v>
      </c>
      <c r="J7457" s="11">
        <v>0.12600657534246601</v>
      </c>
      <c r="K7457" s="11">
        <v>0.14175739726027425</v>
      </c>
      <c r="L7457" s="11">
        <v>0.1575</v>
      </c>
    </row>
    <row r="7458" spans="1:12" ht="12.75">
      <c r="A7458" s="1">
        <f t="shared" si="186"/>
        <v>39946</v>
      </c>
      <c r="B7458" s="49" t="s">
        <v>5159</v>
      </c>
      <c r="C7458" s="11">
        <v>1.1170684931506844E-2</v>
      </c>
      <c r="D7458" s="11">
        <v>2.2341369863013751E-2</v>
      </c>
      <c r="E7458" s="11">
        <v>3.3512054794520546E-2</v>
      </c>
      <c r="F7458" s="11">
        <v>4.4682739726027348E-2</v>
      </c>
      <c r="G7458" s="11">
        <v>5.5853424657534297E-2</v>
      </c>
      <c r="H7458" s="11">
        <v>6.7024109589041092E-2</v>
      </c>
      <c r="I7458" s="11">
        <v>7.8194794520547908E-2</v>
      </c>
      <c r="J7458" s="11">
        <v>8.9365479452054697E-2</v>
      </c>
      <c r="K7458" s="11">
        <v>0.10053616438356167</v>
      </c>
      <c r="L7458" s="11">
        <v>0.11099999999999999</v>
      </c>
    </row>
    <row r="7459" spans="1:12" ht="12.75">
      <c r="A7459" s="1">
        <f t="shared" si="186"/>
        <v>39947</v>
      </c>
      <c r="B7459" s="49" t="s">
        <v>5155</v>
      </c>
      <c r="C7459" s="11">
        <v>5.7550684931506795E-3</v>
      </c>
      <c r="D7459" s="11">
        <v>1.1510136986301359E-2</v>
      </c>
      <c r="E7459" s="11">
        <v>1.7265205479452102E-2</v>
      </c>
      <c r="F7459" s="11">
        <v>2.3020273972602749E-2</v>
      </c>
      <c r="G7459" s="11">
        <v>2.8775342465753403E-2</v>
      </c>
      <c r="H7459" s="11">
        <v>3.4530410958904051E-2</v>
      </c>
      <c r="I7459" s="11">
        <v>4.0285479452054698E-2</v>
      </c>
      <c r="J7459" s="11">
        <v>4.6040547945205498E-2</v>
      </c>
      <c r="K7459" s="11">
        <v>5.1795616438356146E-2</v>
      </c>
      <c r="L7459" s="11">
        <v>5.6999999999999995E-2</v>
      </c>
    </row>
    <row r="7460" spans="1:12" ht="12.75">
      <c r="A7460" s="1">
        <f t="shared" si="186"/>
        <v>39948</v>
      </c>
      <c r="B7460" s="49" t="s">
        <v>5156</v>
      </c>
      <c r="C7460" s="11">
        <v>5.8446575342465702E-3</v>
      </c>
      <c r="D7460" s="11">
        <v>1.168931506849314E-2</v>
      </c>
      <c r="E7460" s="11">
        <v>1.7533972602739652E-2</v>
      </c>
      <c r="F7460" s="11">
        <v>2.337863013698625E-2</v>
      </c>
      <c r="G7460" s="11">
        <v>2.9223287671232848E-2</v>
      </c>
      <c r="H7460" s="11">
        <v>3.5067945205479456E-2</v>
      </c>
      <c r="I7460" s="11">
        <v>4.0912602739726051E-2</v>
      </c>
      <c r="J7460" s="11">
        <v>4.6757260273972499E-2</v>
      </c>
      <c r="K7460" s="11">
        <v>5.2601917808219101E-2</v>
      </c>
      <c r="L7460" s="11">
        <v>5.8499999999999996E-2</v>
      </c>
    </row>
    <row r="7461" spans="1:12" ht="12.75">
      <c r="A7461" s="1">
        <f t="shared" si="186"/>
        <v>39949</v>
      </c>
      <c r="B7461" s="49" t="s">
        <v>5160</v>
      </c>
      <c r="C7461" s="11">
        <v>1.990315068493155E-2</v>
      </c>
      <c r="D7461" s="11">
        <v>3.9806301369863101E-2</v>
      </c>
      <c r="E7461" s="11">
        <v>5.9709452054794651E-2</v>
      </c>
      <c r="F7461" s="11">
        <v>7.9612602739726201E-2</v>
      </c>
      <c r="G7461" s="11">
        <v>9.9515753424657752E-2</v>
      </c>
      <c r="H7461" s="11">
        <v>0.1194189041095893</v>
      </c>
      <c r="I7461" s="11">
        <v>0.13932205479452087</v>
      </c>
      <c r="J7461" s="11">
        <v>0.15922520547945301</v>
      </c>
      <c r="K7461" s="11">
        <v>0.1791283561643835</v>
      </c>
      <c r="L7461" s="11">
        <v>0.19950000000000001</v>
      </c>
    </row>
    <row r="7462" spans="1:12" ht="12.75">
      <c r="A7462" s="1">
        <f t="shared" si="186"/>
        <v>39950</v>
      </c>
      <c r="B7462" s="49" t="s">
        <v>5161</v>
      </c>
      <c r="C7462" s="11">
        <v>9.7232876712328806E-3</v>
      </c>
      <c r="D7462" s="11">
        <v>1.9446575342465702E-2</v>
      </c>
      <c r="E7462" s="11">
        <v>2.9169863013698699E-2</v>
      </c>
      <c r="F7462" s="11">
        <v>3.889315068493155E-2</v>
      </c>
      <c r="G7462" s="11">
        <v>4.8616438356164401E-2</v>
      </c>
      <c r="H7462" s="11">
        <v>5.8339726027397253E-2</v>
      </c>
      <c r="I7462" s="11">
        <v>6.8063013698630104E-2</v>
      </c>
      <c r="J7462" s="11">
        <v>7.7786301369863101E-2</v>
      </c>
      <c r="K7462" s="11">
        <v>8.7509589041095959E-2</v>
      </c>
      <c r="L7462" s="11">
        <v>9.7500000000000003E-2</v>
      </c>
    </row>
    <row r="7463" spans="1:12" ht="12.75">
      <c r="A7463" s="1">
        <f t="shared" si="186"/>
        <v>39951</v>
      </c>
      <c r="B7463" s="49" t="s">
        <v>5162</v>
      </c>
      <c r="C7463" s="11">
        <v>2.2059863013698701E-2</v>
      </c>
      <c r="D7463" s="11">
        <v>4.4119726027397402E-2</v>
      </c>
      <c r="E7463" s="11">
        <v>6.617958904109611E-2</v>
      </c>
      <c r="F7463" s="11">
        <v>8.8239452054794804E-2</v>
      </c>
      <c r="G7463" s="11">
        <v>0.1102993150684935</v>
      </c>
      <c r="H7463" s="11">
        <v>0.13235917808219222</v>
      </c>
      <c r="I7463" s="11">
        <v>0.1544190410958915</v>
      </c>
      <c r="J7463" s="11">
        <v>0.176478904109589</v>
      </c>
      <c r="K7463" s="11">
        <v>0.198538767123288</v>
      </c>
      <c r="L7463" s="11">
        <v>0.22049999999999997</v>
      </c>
    </row>
    <row r="7464" spans="1:12" ht="12.75">
      <c r="A7464" s="1">
        <f t="shared" si="186"/>
        <v>39952</v>
      </c>
      <c r="B7464" s="49" t="s">
        <v>5163</v>
      </c>
      <c r="C7464" s="11">
        <v>3.5802739726027349E-2</v>
      </c>
      <c r="D7464" s="11">
        <v>7.1605479452054699E-2</v>
      </c>
      <c r="E7464" s="11">
        <v>0.10740821917808205</v>
      </c>
      <c r="F7464" s="11">
        <v>0.1432109589041094</v>
      </c>
      <c r="G7464" s="11">
        <v>0.1790136986301375</v>
      </c>
      <c r="H7464" s="11">
        <v>0.21481643835616351</v>
      </c>
      <c r="I7464" s="11">
        <v>0.25061917808219097</v>
      </c>
      <c r="J7464" s="11">
        <v>0.28642191780821852</v>
      </c>
      <c r="K7464" s="11">
        <v>0.32222465753424601</v>
      </c>
      <c r="L7464" s="11">
        <v>0.35849999999999999</v>
      </c>
    </row>
    <row r="7465" spans="1:12" ht="12.75">
      <c r="A7465" s="1">
        <f t="shared" si="186"/>
        <v>39953</v>
      </c>
      <c r="B7465" s="49" t="s">
        <v>5164</v>
      </c>
      <c r="C7465" s="11">
        <v>0.43525602739726049</v>
      </c>
      <c r="D7465" s="11">
        <v>0.87051205479452098</v>
      </c>
      <c r="E7465" s="11">
        <v>1.3057680821917814</v>
      </c>
      <c r="F7465" s="11">
        <v>1.7410241095890449</v>
      </c>
      <c r="G7465" s="11">
        <v>2.176280136986295</v>
      </c>
      <c r="H7465" s="11">
        <v>2.6115361643835602</v>
      </c>
      <c r="I7465" s="11">
        <v>3.0467921917808249</v>
      </c>
      <c r="J7465" s="11">
        <v>3.4820482191780897</v>
      </c>
      <c r="K7465" s="11">
        <v>3.9173042465753403</v>
      </c>
      <c r="L7465" s="11">
        <v>4.3529999999999998</v>
      </c>
    </row>
    <row r="7466" spans="1:12" ht="12.75">
      <c r="A7466" s="1">
        <f t="shared" si="186"/>
        <v>39954</v>
      </c>
      <c r="B7466" s="49" t="s">
        <v>5165</v>
      </c>
      <c r="C7466" s="11">
        <v>3.2211369863013754E-2</v>
      </c>
      <c r="D7466" s="11">
        <v>6.4422739726027509E-2</v>
      </c>
      <c r="E7466" s="11">
        <v>9.6634109589041242E-2</v>
      </c>
      <c r="F7466" s="11">
        <v>0.12884547945205502</v>
      </c>
      <c r="G7466" s="11">
        <v>0.1610568493150695</v>
      </c>
      <c r="H7466" s="11">
        <v>0.19326821917808248</v>
      </c>
      <c r="I7466" s="11">
        <v>0.22547958904109699</v>
      </c>
      <c r="J7466" s="11">
        <v>0.25769095890411003</v>
      </c>
      <c r="K7466" s="11">
        <v>0.28990232876712452</v>
      </c>
      <c r="L7466" s="11">
        <v>0.32250000000000001</v>
      </c>
    </row>
    <row r="7467" spans="1:12" ht="12.75">
      <c r="A7467" s="1">
        <f t="shared" si="186"/>
        <v>39955</v>
      </c>
      <c r="B7467" s="49" t="s">
        <v>5166</v>
      </c>
      <c r="C7467" s="11">
        <v>1.1292739726027394E-2</v>
      </c>
      <c r="D7467" s="11">
        <v>2.258547945205485E-2</v>
      </c>
      <c r="E7467" s="11">
        <v>3.3878219178082196E-2</v>
      </c>
      <c r="F7467" s="11">
        <v>4.5170958904109548E-2</v>
      </c>
      <c r="G7467" s="11">
        <v>5.6463698630137046E-2</v>
      </c>
      <c r="H7467" s="11">
        <v>6.7756438356164392E-2</v>
      </c>
      <c r="I7467" s="11">
        <v>7.9049178082191751E-2</v>
      </c>
      <c r="J7467" s="11">
        <v>9.0341917808219097E-2</v>
      </c>
      <c r="K7467" s="11">
        <v>0.10163465753424661</v>
      </c>
      <c r="L7467" s="11">
        <v>0.11249999999999999</v>
      </c>
    </row>
    <row r="7468" spans="1:12" ht="12.75">
      <c r="A7468" s="1">
        <f t="shared" si="186"/>
        <v>39956</v>
      </c>
      <c r="B7468" s="49" t="s">
        <v>5167</v>
      </c>
      <c r="C7468" s="11">
        <v>1.1283287671232881E-2</v>
      </c>
      <c r="D7468" s="11">
        <v>2.25665753424657E-2</v>
      </c>
      <c r="E7468" s="11">
        <v>3.3849863013698703E-2</v>
      </c>
      <c r="F7468" s="11">
        <v>4.5133150684931546E-2</v>
      </c>
      <c r="G7468" s="11">
        <v>5.6416438356164403E-2</v>
      </c>
      <c r="H7468" s="11">
        <v>6.7699726027397239E-2</v>
      </c>
      <c r="I7468" s="11">
        <v>7.8983013698630103E-2</v>
      </c>
      <c r="J7468" s="11">
        <v>9.0266301369863092E-2</v>
      </c>
      <c r="K7468" s="11">
        <v>0.10154958904109594</v>
      </c>
      <c r="L7468" s="11">
        <v>0.11249999999999999</v>
      </c>
    </row>
    <row r="7469" spans="1:12" ht="12.75">
      <c r="A7469" s="1">
        <f t="shared" si="186"/>
        <v>39957</v>
      </c>
      <c r="B7469" s="49" t="s">
        <v>5168</v>
      </c>
      <c r="C7469" s="11">
        <v>9.4902739726027349E-3</v>
      </c>
      <c r="D7469" s="11">
        <v>1.8980547945205498E-2</v>
      </c>
      <c r="E7469" s="11">
        <v>2.8470821917808253E-2</v>
      </c>
      <c r="F7469" s="11">
        <v>3.7961095890410995E-2</v>
      </c>
      <c r="G7469" s="11">
        <v>4.7451369863013751E-2</v>
      </c>
      <c r="H7469" s="11">
        <v>5.6941643835616347E-2</v>
      </c>
      <c r="I7469" s="11">
        <v>6.6431917808219096E-2</v>
      </c>
      <c r="J7469" s="11">
        <v>7.5922191780821852E-2</v>
      </c>
      <c r="K7469" s="11">
        <v>8.5412465753424607E-2</v>
      </c>
      <c r="L7469" s="11">
        <v>9.4500000000000001E-2</v>
      </c>
    </row>
    <row r="7470" spans="1:12" ht="12.75">
      <c r="A7470" s="1">
        <f t="shared" si="186"/>
        <v>39958</v>
      </c>
      <c r="B7470" s="49" t="s">
        <v>5169</v>
      </c>
      <c r="C7470" s="11">
        <v>1.549972602739725E-2</v>
      </c>
      <c r="D7470" s="11">
        <v>3.0999452054794499E-2</v>
      </c>
      <c r="E7470" s="11">
        <v>4.6499178082191749E-2</v>
      </c>
      <c r="F7470" s="11">
        <v>6.1998904109588998E-2</v>
      </c>
      <c r="G7470" s="11">
        <v>7.7498630136986241E-2</v>
      </c>
      <c r="H7470" s="11">
        <v>9.2998356164383497E-2</v>
      </c>
      <c r="I7470" s="11">
        <v>0.10849808219178075</v>
      </c>
      <c r="J7470" s="11">
        <v>0.123997808219178</v>
      </c>
      <c r="K7470" s="11">
        <v>0.13949753424657524</v>
      </c>
      <c r="L7470" s="11">
        <v>0.1545</v>
      </c>
    </row>
    <row r="7471" spans="1:12" ht="12.75">
      <c r="A7471" s="1">
        <f t="shared" si="186"/>
        <v>39959</v>
      </c>
      <c r="B7471" s="49" t="s">
        <v>5170</v>
      </c>
      <c r="C7471" s="11">
        <v>1.013671232876712E-2</v>
      </c>
      <c r="D7471" s="11">
        <v>2.02734246575343E-2</v>
      </c>
      <c r="E7471" s="11">
        <v>3.0410136986301298E-2</v>
      </c>
      <c r="F7471" s="11">
        <v>4.0546849315068446E-2</v>
      </c>
      <c r="G7471" s="11">
        <v>5.0683561643835598E-2</v>
      </c>
      <c r="H7471" s="11">
        <v>6.0820273972602756E-2</v>
      </c>
      <c r="I7471" s="11">
        <v>7.0956986301369901E-2</v>
      </c>
      <c r="J7471" s="11">
        <v>8.1093698630136893E-2</v>
      </c>
      <c r="K7471" s="11">
        <v>9.1230410958904051E-2</v>
      </c>
      <c r="L7471" s="11">
        <v>0.10200000000000001</v>
      </c>
    </row>
    <row r="7472" spans="1:12" ht="12.75">
      <c r="A7472" s="1">
        <f t="shared" si="186"/>
        <v>39960</v>
      </c>
      <c r="B7472" s="49" t="s">
        <v>5171</v>
      </c>
      <c r="C7472" s="11">
        <v>9.1541095890410994E-3</v>
      </c>
      <c r="D7472" s="11">
        <v>1.8308219178082199E-2</v>
      </c>
      <c r="E7472" s="11">
        <v>2.7462328767123297E-2</v>
      </c>
      <c r="F7472" s="11">
        <v>3.6616438356164398E-2</v>
      </c>
      <c r="G7472" s="11">
        <v>4.5770547945205499E-2</v>
      </c>
      <c r="H7472" s="11">
        <v>5.4924657534246593E-2</v>
      </c>
      <c r="I7472" s="11">
        <v>6.4078767123287694E-2</v>
      </c>
      <c r="J7472" s="11">
        <v>7.3232876712328795E-2</v>
      </c>
      <c r="K7472" s="11">
        <v>8.2386986301369897E-2</v>
      </c>
      <c r="L7472" s="11">
        <v>9.1499999999999998E-2</v>
      </c>
    </row>
    <row r="7473" spans="1:12" ht="12.75">
      <c r="A7473" s="1">
        <f t="shared" si="186"/>
        <v>39961</v>
      </c>
      <c r="B7473" s="49" t="s">
        <v>5172</v>
      </c>
      <c r="C7473" s="11">
        <v>1.1541369863013705E-2</v>
      </c>
      <c r="D7473" s="11">
        <v>2.3082739726027351E-2</v>
      </c>
      <c r="E7473" s="11">
        <v>3.4624109589041101E-2</v>
      </c>
      <c r="F7473" s="11">
        <v>4.6165479452054847E-2</v>
      </c>
      <c r="G7473" s="11">
        <v>5.7706849315068601E-2</v>
      </c>
      <c r="H7473" s="11">
        <v>6.9248219178082202E-2</v>
      </c>
      <c r="I7473" s="11">
        <v>8.0789589041095955E-2</v>
      </c>
      <c r="J7473" s="11">
        <v>9.2330958904109695E-2</v>
      </c>
      <c r="K7473" s="11">
        <v>0.1038723287671233</v>
      </c>
      <c r="L7473" s="11">
        <v>0.11549999999999999</v>
      </c>
    </row>
    <row r="7474" spans="1:12" ht="12.75">
      <c r="A7474" s="1">
        <f t="shared" si="186"/>
        <v>39962</v>
      </c>
      <c r="B7474" s="49" t="s">
        <v>5173</v>
      </c>
      <c r="C7474" s="11">
        <v>6.9662876712328792E-2</v>
      </c>
      <c r="D7474" s="11">
        <v>0.13932575342465758</v>
      </c>
      <c r="E7474" s="11">
        <v>0.20898863013698699</v>
      </c>
      <c r="F7474" s="11">
        <v>0.2786515068493155</v>
      </c>
      <c r="G7474" s="11">
        <v>0.34831438356164401</v>
      </c>
      <c r="H7474" s="11">
        <v>0.41797726027397253</v>
      </c>
      <c r="I7474" s="11">
        <v>0.48764013698630099</v>
      </c>
      <c r="J7474" s="11">
        <v>0.557303013698631</v>
      </c>
      <c r="K7474" s="11">
        <v>0.6269658904109594</v>
      </c>
      <c r="L7474" s="11">
        <v>0.69600000000000006</v>
      </c>
    </row>
    <row r="7475" spans="1:12" ht="25.5">
      <c r="A7475" s="1">
        <f t="shared" si="186"/>
        <v>39963</v>
      </c>
      <c r="B7475" s="49" t="s">
        <v>5174</v>
      </c>
      <c r="C7475" s="11">
        <v>0.10912808219178075</v>
      </c>
      <c r="D7475" s="11">
        <v>0.21825616438356149</v>
      </c>
      <c r="E7475" s="11">
        <v>0.32738424657534299</v>
      </c>
      <c r="F7475" s="11">
        <v>0.43651232876712298</v>
      </c>
      <c r="G7475" s="11">
        <v>0.54564041095890459</v>
      </c>
      <c r="H7475" s="11">
        <v>0.65476849315068453</v>
      </c>
      <c r="I7475" s="11">
        <v>0.76389657534246602</v>
      </c>
      <c r="J7475" s="11">
        <v>0.87302465753424596</v>
      </c>
      <c r="K7475" s="11">
        <v>0.98215273972602746</v>
      </c>
      <c r="L7475" s="11">
        <v>1.0920000000000001</v>
      </c>
    </row>
    <row r="7476" spans="1:12" ht="12.75">
      <c r="A7476" s="1">
        <f t="shared" si="186"/>
        <v>39964</v>
      </c>
      <c r="B7476" s="49" t="s">
        <v>5175</v>
      </c>
      <c r="C7476" s="11">
        <v>1.6931506849315048E-2</v>
      </c>
      <c r="D7476" s="11">
        <v>3.3863013698630096E-2</v>
      </c>
      <c r="E7476" s="11">
        <v>5.0794520547945157E-2</v>
      </c>
      <c r="F7476" s="11">
        <v>6.7726027397260191E-2</v>
      </c>
      <c r="G7476" s="11">
        <v>8.4657534246575253E-2</v>
      </c>
      <c r="H7476" s="11">
        <v>0.10158904109589031</v>
      </c>
      <c r="I7476" s="11">
        <v>0.11852054794520533</v>
      </c>
      <c r="J7476" s="11">
        <v>0.13545205479452038</v>
      </c>
      <c r="K7476" s="11">
        <v>0.15238356164383499</v>
      </c>
      <c r="L7476" s="11">
        <v>0.16950000000000001</v>
      </c>
    </row>
    <row r="7477" spans="1:12" ht="12.75">
      <c r="A7477" s="1">
        <f t="shared" si="186"/>
        <v>39965</v>
      </c>
      <c r="B7477" s="49" t="s">
        <v>2889</v>
      </c>
      <c r="C7477" s="11">
        <v>0.16980328767123298</v>
      </c>
      <c r="D7477" s="11">
        <v>0.33960657534246597</v>
      </c>
      <c r="E7477" s="11">
        <v>0.50940986301369906</v>
      </c>
      <c r="F7477" s="11">
        <v>0.67921315068493193</v>
      </c>
      <c r="G7477" s="11">
        <v>0.84901643835616503</v>
      </c>
      <c r="H7477" s="11">
        <v>1.0188197260273981</v>
      </c>
      <c r="I7477" s="11">
        <v>1.1886230136986309</v>
      </c>
      <c r="J7477" s="11">
        <v>1.3584263013698639</v>
      </c>
      <c r="K7477" s="11">
        <v>1.5282295890411</v>
      </c>
      <c r="L7477" s="11">
        <v>1.698</v>
      </c>
    </row>
    <row r="7478" spans="1:12" ht="12.75">
      <c r="A7478" s="1">
        <f t="shared" si="186"/>
        <v>39966</v>
      </c>
      <c r="B7478" s="49" t="s">
        <v>5160</v>
      </c>
      <c r="C7478" s="11">
        <v>1.990315068493155E-2</v>
      </c>
      <c r="D7478" s="11">
        <v>3.9806301369863101E-2</v>
      </c>
      <c r="E7478" s="11">
        <v>5.9709452054794651E-2</v>
      </c>
      <c r="F7478" s="11">
        <v>7.9612602739726201E-2</v>
      </c>
      <c r="G7478" s="11">
        <v>9.9515753424657752E-2</v>
      </c>
      <c r="H7478" s="11">
        <v>0.1194189041095893</v>
      </c>
      <c r="I7478" s="11">
        <v>0.13932205479452087</v>
      </c>
      <c r="J7478" s="11">
        <v>0.15922520547945301</v>
      </c>
      <c r="K7478" s="11">
        <v>0.1791283561643835</v>
      </c>
      <c r="L7478" s="11">
        <v>0.19950000000000001</v>
      </c>
    </row>
    <row r="7479" spans="1:12" ht="12.75">
      <c r="A7479" s="1">
        <f t="shared" si="186"/>
        <v>39967</v>
      </c>
      <c r="B7479" s="49" t="s">
        <v>5161</v>
      </c>
      <c r="C7479" s="11">
        <v>9.7232876712328806E-3</v>
      </c>
      <c r="D7479" s="11">
        <v>1.9446575342465702E-2</v>
      </c>
      <c r="E7479" s="11">
        <v>2.9169863013698699E-2</v>
      </c>
      <c r="F7479" s="11">
        <v>3.889315068493155E-2</v>
      </c>
      <c r="G7479" s="11">
        <v>4.8616438356164401E-2</v>
      </c>
      <c r="H7479" s="11">
        <v>5.8339726027397253E-2</v>
      </c>
      <c r="I7479" s="11">
        <v>6.8063013698630104E-2</v>
      </c>
      <c r="J7479" s="11">
        <v>7.7786301369863101E-2</v>
      </c>
      <c r="K7479" s="11">
        <v>8.7509589041095959E-2</v>
      </c>
      <c r="L7479" s="11">
        <v>9.7500000000000003E-2</v>
      </c>
    </row>
    <row r="7480" spans="1:12" ht="12.75">
      <c r="A7480" s="1">
        <f t="shared" si="186"/>
        <v>39968</v>
      </c>
      <c r="B7480" s="49" t="s">
        <v>2740</v>
      </c>
      <c r="C7480" s="11">
        <v>5.0015342465753398E-2</v>
      </c>
      <c r="D7480" s="11">
        <v>0.1000306849315068</v>
      </c>
      <c r="E7480" s="11">
        <v>0.1500460273972605</v>
      </c>
      <c r="F7480" s="11">
        <v>0.20006136986301298</v>
      </c>
      <c r="G7480" s="11">
        <v>0.25007671232876699</v>
      </c>
      <c r="H7480" s="11">
        <v>0.300092054794521</v>
      </c>
      <c r="I7480" s="11">
        <v>0.35010739726027351</v>
      </c>
      <c r="J7480" s="11">
        <v>0.40012273972602752</v>
      </c>
      <c r="K7480" s="11">
        <v>0.45013808219177998</v>
      </c>
      <c r="L7480" s="11">
        <v>0.49950000000000006</v>
      </c>
    </row>
    <row r="7481" spans="1:12" ht="12.75">
      <c r="A7481" s="1">
        <f t="shared" si="186"/>
        <v>39969</v>
      </c>
      <c r="B7481" s="49" t="s">
        <v>5176</v>
      </c>
      <c r="C7481" s="11">
        <v>1.8147945205479452E-2</v>
      </c>
      <c r="D7481" s="11">
        <v>3.6295890410958903E-2</v>
      </c>
      <c r="E7481" s="11">
        <v>5.4443835616438355E-2</v>
      </c>
      <c r="F7481" s="11">
        <v>7.2591780821917806E-2</v>
      </c>
      <c r="G7481" s="11">
        <v>9.0739726027397258E-2</v>
      </c>
      <c r="H7481" s="11">
        <v>0.10888767123287671</v>
      </c>
      <c r="I7481" s="11">
        <v>0.12703561643835615</v>
      </c>
      <c r="J7481" s="11">
        <v>0.14518356164383561</v>
      </c>
      <c r="K7481" s="11">
        <v>0.16333150684931549</v>
      </c>
      <c r="L7481" s="11">
        <v>0.18149999999999999</v>
      </c>
    </row>
    <row r="7482" spans="1:12" ht="12.75">
      <c r="A7482" s="1">
        <f t="shared" si="186"/>
        <v>39970</v>
      </c>
      <c r="B7482" s="49" t="s">
        <v>5177</v>
      </c>
      <c r="C7482" s="11">
        <v>1.1018219178082201E-2</v>
      </c>
      <c r="D7482" s="11">
        <v>2.2036438356164402E-2</v>
      </c>
      <c r="E7482" s="11">
        <v>3.30546575342466E-2</v>
      </c>
      <c r="F7482" s="11">
        <v>4.4072876712328804E-2</v>
      </c>
      <c r="G7482" s="11">
        <v>5.5091095890411002E-2</v>
      </c>
      <c r="H7482" s="11">
        <v>6.6109315068493199E-2</v>
      </c>
      <c r="I7482" s="11">
        <v>7.7127534246575397E-2</v>
      </c>
      <c r="J7482" s="11">
        <v>8.8145753424657608E-2</v>
      </c>
      <c r="K7482" s="11">
        <v>9.9163972602739792E-2</v>
      </c>
      <c r="L7482" s="11">
        <v>0.10949999999999999</v>
      </c>
    </row>
    <row r="7483" spans="1:12" ht="12.75">
      <c r="A7483" s="1">
        <f t="shared" si="186"/>
        <v>39971</v>
      </c>
      <c r="B7483" s="49" t="s">
        <v>5178</v>
      </c>
      <c r="C7483" s="11">
        <v>1.9646301369862951E-2</v>
      </c>
      <c r="D7483" s="11">
        <v>3.9292602739725901E-2</v>
      </c>
      <c r="E7483" s="11">
        <v>5.8938904109588852E-2</v>
      </c>
      <c r="F7483" s="11">
        <v>7.8585205479451803E-2</v>
      </c>
      <c r="G7483" s="11">
        <v>9.823150684931474E-2</v>
      </c>
      <c r="H7483" s="11">
        <v>0.1178778082191777</v>
      </c>
      <c r="I7483" s="11">
        <v>0.13752410958904066</v>
      </c>
      <c r="J7483" s="11">
        <v>0.157170410958903</v>
      </c>
      <c r="K7483" s="11">
        <v>0.176816712328767</v>
      </c>
      <c r="L7483" s="11">
        <v>0.19650000000000001</v>
      </c>
    </row>
    <row r="7484" spans="1:12" ht="12.75">
      <c r="A7484" s="1">
        <f t="shared" si="186"/>
        <v>39972</v>
      </c>
      <c r="B7484" s="49" t="s">
        <v>5179</v>
      </c>
      <c r="C7484" s="11">
        <v>8.4657534246575412E-3</v>
      </c>
      <c r="D7484" s="11">
        <v>1.6931506849315048E-2</v>
      </c>
      <c r="E7484" s="11">
        <v>2.5397260273972648E-2</v>
      </c>
      <c r="F7484" s="11">
        <v>3.3863013698630096E-2</v>
      </c>
      <c r="G7484" s="11">
        <v>4.2328767123287703E-2</v>
      </c>
      <c r="H7484" s="11">
        <v>5.0794520547945296E-2</v>
      </c>
      <c r="I7484" s="11">
        <v>5.9260273972602751E-2</v>
      </c>
      <c r="J7484" s="11">
        <v>6.7726027397260358E-2</v>
      </c>
      <c r="K7484" s="11">
        <v>7.6191780821917798E-2</v>
      </c>
      <c r="L7484" s="11">
        <v>8.4000000000000005E-2</v>
      </c>
    </row>
    <row r="7485" spans="1:12" ht="12.75">
      <c r="A7485" s="1">
        <f t="shared" si="186"/>
        <v>39973</v>
      </c>
      <c r="B7485" s="49" t="s">
        <v>5180</v>
      </c>
      <c r="C7485" s="11">
        <v>7.8328767123287714E-3</v>
      </c>
      <c r="D7485" s="11">
        <v>1.5665753424657602E-2</v>
      </c>
      <c r="E7485" s="11">
        <v>2.3498630136986252E-2</v>
      </c>
      <c r="F7485" s="11">
        <v>3.1331506849315051E-2</v>
      </c>
      <c r="G7485" s="11">
        <v>3.9164383561643853E-2</v>
      </c>
      <c r="H7485" s="11">
        <v>4.6997260273972649E-2</v>
      </c>
      <c r="I7485" s="11">
        <v>5.4830136986301445E-2</v>
      </c>
      <c r="J7485" s="11">
        <v>6.2663013698630102E-2</v>
      </c>
      <c r="K7485" s="11">
        <v>7.0495890410958897E-2</v>
      </c>
      <c r="L7485" s="11">
        <v>7.8E-2</v>
      </c>
    </row>
    <row r="7486" spans="1:12" ht="12.75">
      <c r="A7486" s="1">
        <f t="shared" si="186"/>
        <v>39974</v>
      </c>
      <c r="B7486" s="49" t="s">
        <v>5181</v>
      </c>
      <c r="C7486" s="11">
        <v>8.4949315068493202E-3</v>
      </c>
      <c r="D7486" s="11">
        <v>1.6989863013698703E-2</v>
      </c>
      <c r="E7486" s="11">
        <v>2.5484794520547898E-2</v>
      </c>
      <c r="F7486" s="11">
        <v>3.3979726027397253E-2</v>
      </c>
      <c r="G7486" s="11">
        <v>4.2474657534246597E-2</v>
      </c>
      <c r="H7486" s="11">
        <v>5.0969589041095956E-2</v>
      </c>
      <c r="I7486" s="11">
        <v>5.94645205479453E-2</v>
      </c>
      <c r="J7486" s="11">
        <v>6.7959452054794506E-2</v>
      </c>
      <c r="K7486" s="11">
        <v>7.6454383561643857E-2</v>
      </c>
      <c r="L7486" s="11">
        <v>8.5500000000000007E-2</v>
      </c>
    </row>
    <row r="7487" spans="1:12" ht="12.75">
      <c r="A7487" s="1">
        <f t="shared" si="186"/>
        <v>39975</v>
      </c>
      <c r="B7487" s="49" t="s">
        <v>5182</v>
      </c>
      <c r="C7487" s="11">
        <v>7.0915068493150654E-3</v>
      </c>
      <c r="D7487" s="11">
        <v>1.4183013698630131E-2</v>
      </c>
      <c r="E7487" s="11">
        <v>2.1274520547945149E-2</v>
      </c>
      <c r="F7487" s="11">
        <v>2.8366027397260199E-2</v>
      </c>
      <c r="G7487" s="11">
        <v>3.5457534246575398E-2</v>
      </c>
      <c r="H7487" s="11">
        <v>4.2549041095890451E-2</v>
      </c>
      <c r="I7487" s="11">
        <v>4.9640547945205504E-2</v>
      </c>
      <c r="J7487" s="11">
        <v>5.6732054794520551E-2</v>
      </c>
      <c r="K7487" s="11">
        <v>6.3823561643835597E-2</v>
      </c>
      <c r="L7487" s="11">
        <v>7.0500000000000007E-2</v>
      </c>
    </row>
    <row r="7488" spans="1:12" ht="12.75">
      <c r="A7488" s="1">
        <f t="shared" si="186"/>
        <v>39976</v>
      </c>
      <c r="B7488" s="49" t="s">
        <v>5183</v>
      </c>
      <c r="C7488" s="11">
        <v>6.7113698630137057E-3</v>
      </c>
      <c r="D7488" s="11">
        <v>1.3422739726027411E-2</v>
      </c>
      <c r="E7488" s="11">
        <v>2.0134109589041098E-2</v>
      </c>
      <c r="F7488" s="11">
        <v>2.684547945205485E-2</v>
      </c>
      <c r="G7488" s="11">
        <v>3.3556849315068596E-2</v>
      </c>
      <c r="H7488" s="11">
        <v>4.0268219178082196E-2</v>
      </c>
      <c r="I7488" s="11">
        <v>4.6979589041095948E-2</v>
      </c>
      <c r="J7488" s="11">
        <v>5.3690958904109701E-2</v>
      </c>
      <c r="K7488" s="11">
        <v>6.0402328767123301E-2</v>
      </c>
      <c r="L7488" s="11">
        <v>6.7500000000000004E-2</v>
      </c>
    </row>
    <row r="7489" spans="1:12" ht="12.75">
      <c r="A7489" s="1">
        <f t="shared" si="186"/>
        <v>39977</v>
      </c>
      <c r="B7489" s="49" t="s">
        <v>5184</v>
      </c>
      <c r="C7489" s="11">
        <v>2.112E-2</v>
      </c>
      <c r="D7489" s="11">
        <v>4.224E-2</v>
      </c>
      <c r="E7489" s="11">
        <v>6.336E-2</v>
      </c>
      <c r="F7489" s="11">
        <v>8.448E-2</v>
      </c>
      <c r="G7489" s="11">
        <v>0.1056</v>
      </c>
      <c r="H7489" s="11">
        <v>0.12672</v>
      </c>
      <c r="I7489" s="11">
        <v>0.14784</v>
      </c>
      <c r="J7489" s="11">
        <v>0.16896</v>
      </c>
      <c r="K7489" s="11">
        <v>0.19008</v>
      </c>
      <c r="L7489" s="11">
        <v>0.21149999999999997</v>
      </c>
    </row>
    <row r="7490" spans="1:12" ht="25.5">
      <c r="A7490" s="1">
        <f t="shared" si="186"/>
        <v>39978</v>
      </c>
      <c r="B7490" s="49" t="s">
        <v>5185</v>
      </c>
      <c r="C7490" s="11">
        <v>0.30179458333333348</v>
      </c>
      <c r="D7490" s="11">
        <v>0.60358916666666695</v>
      </c>
      <c r="E7490" s="11">
        <v>0.90538375000000038</v>
      </c>
      <c r="F7490" s="11">
        <v>1.2071783333333339</v>
      </c>
      <c r="G7490" s="11">
        <v>1.5089729166666599</v>
      </c>
      <c r="H7490" s="11">
        <v>1.810767499999995</v>
      </c>
      <c r="I7490" s="11">
        <v>2.1125620833333301</v>
      </c>
      <c r="J7490" s="11">
        <v>2.4143566666666647</v>
      </c>
      <c r="K7490" s="11">
        <v>2.7161512500000002</v>
      </c>
      <c r="L7490" s="11">
        <v>3.0179999999999998</v>
      </c>
    </row>
    <row r="7491" spans="1:12" ht="12.75">
      <c r="A7491" s="1">
        <f t="shared" si="186"/>
        <v>39979</v>
      </c>
      <c r="B7491" s="49" t="s">
        <v>5186</v>
      </c>
      <c r="C7491" s="11">
        <v>1.0087808219178091E-2</v>
      </c>
      <c r="D7491" s="11">
        <v>2.017561643835615E-2</v>
      </c>
      <c r="E7491" s="11">
        <v>3.0263424657534298E-2</v>
      </c>
      <c r="F7491" s="11">
        <v>4.0351232876712301E-2</v>
      </c>
      <c r="G7491" s="11">
        <v>5.0439041095890445E-2</v>
      </c>
      <c r="H7491" s="11">
        <v>6.0526849315068597E-2</v>
      </c>
      <c r="I7491" s="11">
        <v>7.0614657534246603E-2</v>
      </c>
      <c r="J7491" s="11">
        <v>8.0702465753424754E-2</v>
      </c>
      <c r="K7491" s="11">
        <v>9.0790273972602753E-2</v>
      </c>
      <c r="L7491" s="11">
        <v>0.10050000000000001</v>
      </c>
    </row>
    <row r="7492" spans="1:12" ht="12.75">
      <c r="A7492" s="1">
        <f t="shared" si="186"/>
        <v>39980</v>
      </c>
      <c r="B7492" s="49" t="s">
        <v>5187</v>
      </c>
      <c r="C7492" s="11">
        <v>8.7201369863013755E-3</v>
      </c>
      <c r="D7492" s="11">
        <v>1.7440273972602751E-2</v>
      </c>
      <c r="E7492" s="11">
        <v>2.6160410958904201E-2</v>
      </c>
      <c r="F7492" s="11">
        <v>3.4880547945205502E-2</v>
      </c>
      <c r="G7492" s="11">
        <v>4.3600684931506949E-2</v>
      </c>
      <c r="H7492" s="11">
        <v>5.232082191780825E-2</v>
      </c>
      <c r="I7492" s="11">
        <v>6.1040958904109696E-2</v>
      </c>
      <c r="J7492" s="11">
        <v>6.9761095890411004E-2</v>
      </c>
      <c r="K7492" s="11">
        <v>7.8481232876712451E-2</v>
      </c>
      <c r="L7492" s="11">
        <v>8.7000000000000008E-2</v>
      </c>
    </row>
    <row r="7493" spans="1:12" ht="12.75">
      <c r="A7493" s="1">
        <f t="shared" si="186"/>
        <v>39981</v>
      </c>
      <c r="B7493" s="49" t="s">
        <v>5188</v>
      </c>
      <c r="C7493" s="11">
        <v>1.2137260273972605E-2</v>
      </c>
      <c r="D7493" s="11">
        <v>2.4274520547945152E-2</v>
      </c>
      <c r="E7493" s="11">
        <v>3.6411780821917802E-2</v>
      </c>
      <c r="F7493" s="11">
        <v>4.8549041095890449E-2</v>
      </c>
      <c r="G7493" s="11">
        <v>6.0686301369863103E-2</v>
      </c>
      <c r="H7493" s="11">
        <v>7.2823561643835605E-2</v>
      </c>
      <c r="I7493" s="11">
        <v>8.4960821917808238E-2</v>
      </c>
      <c r="J7493" s="11">
        <v>9.7098082191780899E-2</v>
      </c>
      <c r="K7493" s="11">
        <v>0.10923534246575341</v>
      </c>
      <c r="L7493" s="11">
        <v>0.1215</v>
      </c>
    </row>
    <row r="7494" spans="1:12" ht="12.75">
      <c r="A7494" s="1">
        <f t="shared" si="186"/>
        <v>39982</v>
      </c>
      <c r="B7494" s="49" t="s">
        <v>5189</v>
      </c>
      <c r="C7494" s="11">
        <v>8.5594520547945148E-3</v>
      </c>
      <c r="D7494" s="11">
        <v>1.7118904109589002E-2</v>
      </c>
      <c r="E7494" s="11">
        <v>2.5678356164383499E-2</v>
      </c>
      <c r="F7494" s="11">
        <v>3.4237808219178004E-2</v>
      </c>
      <c r="G7494" s="11">
        <v>4.2797260273972501E-2</v>
      </c>
      <c r="H7494" s="11">
        <v>5.1356712328767151E-2</v>
      </c>
      <c r="I7494" s="11">
        <v>5.9916164383561649E-2</v>
      </c>
      <c r="J7494" s="11">
        <v>6.8475616438356146E-2</v>
      </c>
      <c r="K7494" s="11">
        <v>7.7035068493150657E-2</v>
      </c>
      <c r="L7494" s="11">
        <v>8.5500000000000007E-2</v>
      </c>
    </row>
    <row r="7495" spans="1:12" ht="12.75">
      <c r="A7495" s="1">
        <f t="shared" si="186"/>
        <v>39983</v>
      </c>
      <c r="B7495" s="49" t="s">
        <v>5190</v>
      </c>
      <c r="C7495" s="11">
        <v>2.07858904109589E-2</v>
      </c>
      <c r="D7495" s="11">
        <v>4.15717808219178E-2</v>
      </c>
      <c r="E7495" s="11">
        <v>6.23576712328767E-2</v>
      </c>
      <c r="F7495" s="11">
        <v>8.3143561643835601E-2</v>
      </c>
      <c r="G7495" s="11">
        <v>0.10392945205479449</v>
      </c>
      <c r="H7495" s="11">
        <v>0.1247153424657534</v>
      </c>
      <c r="I7495" s="11">
        <v>0.14550123287671229</v>
      </c>
      <c r="J7495" s="11">
        <v>0.16628712328767151</v>
      </c>
      <c r="K7495" s="11">
        <v>0.1870730136986295</v>
      </c>
      <c r="L7495" s="11">
        <v>0.20850000000000002</v>
      </c>
    </row>
    <row r="7496" spans="1:12" ht="12.75">
      <c r="A7496" s="1">
        <f t="shared" si="186"/>
        <v>39984</v>
      </c>
      <c r="B7496" s="49" t="s">
        <v>5191</v>
      </c>
      <c r="C7496" s="11">
        <v>4.6347945205479444E-3</v>
      </c>
      <c r="D7496" s="11">
        <v>9.2695890410958888E-3</v>
      </c>
      <c r="E7496" s="11">
        <v>1.3904383561643835E-2</v>
      </c>
      <c r="F7496" s="11">
        <v>1.853917808219175E-2</v>
      </c>
      <c r="G7496" s="11">
        <v>2.31739726027398E-2</v>
      </c>
      <c r="H7496" s="11">
        <v>2.7808767123287698E-2</v>
      </c>
      <c r="I7496" s="11">
        <v>3.2443561643835606E-2</v>
      </c>
      <c r="J7496" s="11">
        <v>3.70783561643835E-2</v>
      </c>
      <c r="K7496" s="11">
        <v>4.1713150684931553E-2</v>
      </c>
      <c r="L7496" s="11">
        <v>4.65E-2</v>
      </c>
    </row>
    <row r="7497" spans="1:12" ht="12.75">
      <c r="A7497" s="1">
        <f t="shared" si="186"/>
        <v>39985</v>
      </c>
      <c r="B7497" s="49" t="s">
        <v>5192</v>
      </c>
      <c r="C7497" s="11">
        <v>2.05253424657534E-2</v>
      </c>
      <c r="D7497" s="11">
        <v>4.1050684931506799E-2</v>
      </c>
      <c r="E7497" s="11">
        <v>6.1576027397260202E-2</v>
      </c>
      <c r="F7497" s="11">
        <v>8.2101369863013599E-2</v>
      </c>
      <c r="G7497" s="11">
        <v>0.10262671232876701</v>
      </c>
      <c r="H7497" s="11">
        <v>0.1231520547945204</v>
      </c>
      <c r="I7497" s="11">
        <v>0.14367739726027381</v>
      </c>
      <c r="J7497" s="11">
        <v>0.1642027397260275</v>
      </c>
      <c r="K7497" s="11">
        <v>0.18472808219178</v>
      </c>
      <c r="L7497" s="11">
        <v>0.20550000000000002</v>
      </c>
    </row>
    <row r="7498" spans="1:12" ht="12.75">
      <c r="A7498" s="1">
        <f t="shared" si="186"/>
        <v>39986</v>
      </c>
      <c r="B7498" s="49" t="s">
        <v>5193</v>
      </c>
      <c r="C7498" s="11">
        <v>1.1960136986301377E-2</v>
      </c>
      <c r="D7498" s="11">
        <v>2.3920273972602754E-2</v>
      </c>
      <c r="E7498" s="11">
        <v>3.5880410958904201E-2</v>
      </c>
      <c r="F7498" s="11">
        <v>4.7840547945205508E-2</v>
      </c>
      <c r="G7498" s="11">
        <v>5.9800684931506948E-2</v>
      </c>
      <c r="H7498" s="11">
        <v>7.1760821917808248E-2</v>
      </c>
      <c r="I7498" s="11">
        <v>8.3720958904109702E-2</v>
      </c>
      <c r="J7498" s="11">
        <v>9.5681095890411016E-2</v>
      </c>
      <c r="K7498" s="11">
        <v>0.10764123287671246</v>
      </c>
      <c r="L7498" s="11">
        <v>0.12</v>
      </c>
    </row>
    <row r="7499" spans="1:12" ht="12.75">
      <c r="A7499" s="1">
        <f t="shared" si="186"/>
        <v>39987</v>
      </c>
      <c r="B7499" s="49" t="s">
        <v>5194</v>
      </c>
      <c r="C7499" s="11">
        <v>1.650041095890405E-2</v>
      </c>
      <c r="D7499" s="11">
        <v>3.30008219178081E-2</v>
      </c>
      <c r="E7499" s="11">
        <v>4.9501232876712153E-2</v>
      </c>
      <c r="F7499" s="11">
        <v>6.60016438356162E-2</v>
      </c>
      <c r="G7499" s="11">
        <v>8.2502054794520246E-2</v>
      </c>
      <c r="H7499" s="11">
        <v>9.9002465753424307E-2</v>
      </c>
      <c r="I7499" s="11">
        <v>0.11550287671232834</v>
      </c>
      <c r="J7499" s="11">
        <v>0.1320032876712324</v>
      </c>
      <c r="K7499" s="11">
        <v>0.14850369863013646</v>
      </c>
      <c r="L7499" s="11">
        <v>0.16500000000000001</v>
      </c>
    </row>
    <row r="7500" spans="1:12" ht="12.75">
      <c r="A7500" s="1">
        <f t="shared" si="186"/>
        <v>39988</v>
      </c>
      <c r="B7500" s="49" t="s">
        <v>5195</v>
      </c>
      <c r="C7500" s="11">
        <v>1.649136986301375E-2</v>
      </c>
      <c r="D7500" s="11">
        <v>3.2982739726027499E-2</v>
      </c>
      <c r="E7500" s="11">
        <v>4.9474109589041249E-2</v>
      </c>
      <c r="F7500" s="11">
        <v>6.5965479452054998E-2</v>
      </c>
      <c r="G7500" s="11">
        <v>8.2456849315068748E-2</v>
      </c>
      <c r="H7500" s="11">
        <v>9.8948219178082497E-2</v>
      </c>
      <c r="I7500" s="11">
        <v>0.11543958904109625</v>
      </c>
      <c r="J7500" s="11">
        <v>0.13193095890411</v>
      </c>
      <c r="K7500" s="11">
        <v>0.14842232876712375</v>
      </c>
      <c r="L7500" s="11">
        <v>0.16500000000000001</v>
      </c>
    </row>
    <row r="7501" spans="1:12" ht="12.75">
      <c r="A7501" s="1">
        <f t="shared" si="186"/>
        <v>39989</v>
      </c>
      <c r="B7501" s="49" t="s">
        <v>5196</v>
      </c>
      <c r="C7501" s="11">
        <v>1.7238082191780749E-2</v>
      </c>
      <c r="D7501" s="11">
        <v>3.4476164383561499E-2</v>
      </c>
      <c r="E7501" s="11">
        <v>5.1714246575342251E-2</v>
      </c>
      <c r="F7501" s="11">
        <v>6.8952328767122997E-2</v>
      </c>
      <c r="G7501" s="11">
        <v>8.6190410958903743E-2</v>
      </c>
      <c r="H7501" s="11">
        <v>0.1034284931506845</v>
      </c>
      <c r="I7501" s="11">
        <v>0.12066657534246525</v>
      </c>
      <c r="J7501" s="11">
        <v>0.13790465753424599</v>
      </c>
      <c r="K7501" s="11">
        <v>0.15514273972602749</v>
      </c>
      <c r="L7501" s="11">
        <v>0.17250000000000001</v>
      </c>
    </row>
    <row r="7502" spans="1:12" ht="12.75">
      <c r="A7502" s="1">
        <f t="shared" si="186"/>
        <v>39990</v>
      </c>
      <c r="B7502" s="49" t="s">
        <v>5197</v>
      </c>
      <c r="C7502" s="11">
        <v>1.0877671232876715E-2</v>
      </c>
      <c r="D7502" s="11">
        <v>2.1755342465753398E-2</v>
      </c>
      <c r="E7502" s="11">
        <v>3.2633013698630101E-2</v>
      </c>
      <c r="F7502" s="11">
        <v>4.3510684931506796E-2</v>
      </c>
      <c r="G7502" s="11">
        <v>5.4388356164383658E-2</v>
      </c>
      <c r="H7502" s="11">
        <v>6.5266027397260354E-2</v>
      </c>
      <c r="I7502" s="11">
        <v>7.6143698630137049E-2</v>
      </c>
      <c r="J7502" s="11">
        <v>8.7021369863013759E-2</v>
      </c>
      <c r="K7502" s="11">
        <v>9.7899041095890454E-2</v>
      </c>
      <c r="L7502" s="11">
        <v>0.10949999999999999</v>
      </c>
    </row>
    <row r="7503" spans="1:12" ht="12.75">
      <c r="A7503" s="1">
        <f t="shared" si="186"/>
        <v>39991</v>
      </c>
      <c r="B7503" s="49" t="s">
        <v>5198</v>
      </c>
      <c r="C7503" s="11">
        <v>2.666527438356165E-2</v>
      </c>
      <c r="D7503" s="11">
        <v>5.3330548767123301E-2</v>
      </c>
      <c r="E7503" s="11">
        <v>7.9995823150684958E-2</v>
      </c>
      <c r="F7503" s="11">
        <v>0.1066610975342466</v>
      </c>
      <c r="G7503" s="11">
        <v>0.13332637191780825</v>
      </c>
      <c r="H7503" s="11">
        <v>0.1599916463013705</v>
      </c>
      <c r="I7503" s="11">
        <v>0.186656920684932</v>
      </c>
      <c r="J7503" s="11">
        <v>0.21332219506849351</v>
      </c>
      <c r="K7503" s="11">
        <v>0.23998746945205501</v>
      </c>
      <c r="L7503" s="11">
        <v>0.26700000000000002</v>
      </c>
    </row>
    <row r="7504" spans="1:12" ht="12.75">
      <c r="A7504" s="1">
        <f t="shared" si="186"/>
        <v>39992</v>
      </c>
      <c r="B7504" s="49" t="s">
        <v>5199</v>
      </c>
      <c r="C7504" s="11">
        <v>9.6879452054794493E-3</v>
      </c>
      <c r="D7504" s="11">
        <v>1.9375890410958899E-2</v>
      </c>
      <c r="E7504" s="11">
        <v>2.9063835616438348E-2</v>
      </c>
      <c r="F7504" s="11">
        <v>3.8751780821917797E-2</v>
      </c>
      <c r="G7504" s="11">
        <v>4.8439726027397254E-2</v>
      </c>
      <c r="H7504" s="11">
        <v>5.8127671232876696E-2</v>
      </c>
      <c r="I7504" s="11">
        <v>6.7815616438356152E-2</v>
      </c>
      <c r="J7504" s="11">
        <v>7.7503561643835595E-2</v>
      </c>
      <c r="K7504" s="11">
        <v>8.7191506849315051E-2</v>
      </c>
      <c r="L7504" s="11">
        <v>9.7500000000000003E-2</v>
      </c>
    </row>
    <row r="7505" spans="1:12" ht="12.75">
      <c r="A7505" s="1">
        <f t="shared" si="186"/>
        <v>39993</v>
      </c>
      <c r="B7505" s="49" t="s">
        <v>5200</v>
      </c>
      <c r="C7505" s="11">
        <v>6.8293150684931546E-3</v>
      </c>
      <c r="D7505" s="11">
        <v>1.3658630136986309E-2</v>
      </c>
      <c r="E7505" s="11">
        <v>2.048794520547945E-2</v>
      </c>
      <c r="F7505" s="11">
        <v>2.731726027397265E-2</v>
      </c>
      <c r="G7505" s="11">
        <v>3.4146575342465853E-2</v>
      </c>
      <c r="H7505" s="11">
        <v>4.09758904109589E-2</v>
      </c>
      <c r="I7505" s="11">
        <v>4.7805205479452106E-2</v>
      </c>
      <c r="J7505" s="11">
        <v>5.4634520547945299E-2</v>
      </c>
      <c r="K7505" s="11">
        <v>6.1463835616438353E-2</v>
      </c>
      <c r="L7505" s="11">
        <v>6.9000000000000006E-2</v>
      </c>
    </row>
    <row r="7506" spans="1:12" ht="12.75">
      <c r="A7506" s="1">
        <f t="shared" si="186"/>
        <v>39994</v>
      </c>
      <c r="B7506" s="49" t="s">
        <v>5201</v>
      </c>
      <c r="C7506" s="11">
        <v>8.0387671232876705E-3</v>
      </c>
      <c r="D7506" s="11">
        <v>1.60775342465754E-2</v>
      </c>
      <c r="E7506" s="11">
        <v>2.4116301369862949E-2</v>
      </c>
      <c r="F7506" s="11">
        <v>3.2155068493150654E-2</v>
      </c>
      <c r="G7506" s="11">
        <v>4.0193835616438356E-2</v>
      </c>
      <c r="H7506" s="11">
        <v>4.8232602739726058E-2</v>
      </c>
      <c r="I7506" s="11">
        <v>5.6271369863013745E-2</v>
      </c>
      <c r="J7506" s="11">
        <v>6.4310136986301308E-2</v>
      </c>
      <c r="K7506" s="11">
        <v>7.2348904109588996E-2</v>
      </c>
      <c r="L7506" s="11">
        <v>8.1000000000000003E-2</v>
      </c>
    </row>
    <row r="7507" spans="1:12" ht="12.75">
      <c r="A7507" s="1">
        <f t="shared" si="186"/>
        <v>39995</v>
      </c>
      <c r="B7507" s="49" t="s">
        <v>5202</v>
      </c>
      <c r="C7507" s="11">
        <v>2.7669452054794499E-2</v>
      </c>
      <c r="D7507" s="11">
        <v>5.5338904109588999E-2</v>
      </c>
      <c r="E7507" s="11">
        <v>8.3008356164383498E-2</v>
      </c>
      <c r="F7507" s="11">
        <v>0.110677808219178</v>
      </c>
      <c r="G7507" s="11">
        <v>0.13834726027397248</v>
      </c>
      <c r="H7507" s="11">
        <v>0.166016712328767</v>
      </c>
      <c r="I7507" s="11">
        <v>0.19368616438356151</v>
      </c>
      <c r="J7507" s="11">
        <v>0.221355616438356</v>
      </c>
      <c r="K7507" s="11">
        <v>0.24902506849315048</v>
      </c>
      <c r="L7507" s="11">
        <v>0.27600000000000002</v>
      </c>
    </row>
    <row r="7508" spans="1:12" ht="25.5">
      <c r="A7508" s="1">
        <f t="shared" si="186"/>
        <v>39996</v>
      </c>
      <c r="B7508" s="49" t="s">
        <v>5203</v>
      </c>
      <c r="C7508" s="11">
        <v>0.11467315068493156</v>
      </c>
      <c r="D7508" s="11">
        <v>0.2293463013698625</v>
      </c>
      <c r="E7508" s="11">
        <v>0.34401945205479451</v>
      </c>
      <c r="F7508" s="11">
        <v>0.45869260273972656</v>
      </c>
      <c r="G7508" s="11">
        <v>0.57336575342465845</v>
      </c>
      <c r="H7508" s="11">
        <v>0.68803890410958901</v>
      </c>
      <c r="I7508" s="11">
        <v>0.80271205479452101</v>
      </c>
      <c r="J7508" s="11">
        <v>0.91738520547945313</v>
      </c>
      <c r="K7508" s="11">
        <v>1.0320583561643835</v>
      </c>
      <c r="L7508" s="11">
        <v>1.1459999999999999</v>
      </c>
    </row>
    <row r="7509" spans="1:12" ht="25.5">
      <c r="A7509" s="1">
        <f t="shared" si="186"/>
        <v>39997</v>
      </c>
      <c r="B7509" s="49" t="s">
        <v>5204</v>
      </c>
      <c r="C7509" s="11">
        <v>6.5038356164383495E-3</v>
      </c>
      <c r="D7509" s="11">
        <v>1.3007671232876699E-2</v>
      </c>
      <c r="E7509" s="11">
        <v>1.951150684931505E-2</v>
      </c>
      <c r="F7509" s="11">
        <v>2.6015342465753398E-2</v>
      </c>
      <c r="G7509" s="11">
        <v>3.2519178082191749E-2</v>
      </c>
      <c r="H7509" s="11">
        <v>3.90230136986301E-2</v>
      </c>
      <c r="I7509" s="11">
        <v>4.5526849315068452E-2</v>
      </c>
      <c r="J7509" s="11">
        <v>5.2030684931506796E-2</v>
      </c>
      <c r="K7509" s="11">
        <v>5.8534520547945154E-2</v>
      </c>
      <c r="L7509" s="11">
        <v>6.4500000000000002E-2</v>
      </c>
    </row>
    <row r="7510" spans="1:12" ht="12.75">
      <c r="A7510" s="1">
        <f t="shared" si="186"/>
        <v>39998</v>
      </c>
      <c r="B7510" s="49" t="s">
        <v>5205</v>
      </c>
      <c r="C7510" s="11">
        <v>2.4690410958904049E-2</v>
      </c>
      <c r="D7510" s="11">
        <v>4.9380821917808099E-2</v>
      </c>
      <c r="E7510" s="11">
        <v>7.4071232876712148E-2</v>
      </c>
      <c r="F7510" s="11">
        <v>9.8761643835616197E-2</v>
      </c>
      <c r="G7510" s="11">
        <v>0.12345205479452023</v>
      </c>
      <c r="H7510" s="11">
        <v>0.1481424657534243</v>
      </c>
      <c r="I7510" s="11">
        <v>0.1728328767123285</v>
      </c>
      <c r="J7510" s="11">
        <v>0.19752328767123301</v>
      </c>
      <c r="K7510" s="11">
        <v>0.22221369863013599</v>
      </c>
      <c r="L7510" s="11">
        <v>0.2475</v>
      </c>
    </row>
    <row r="7511" spans="1:12" ht="25.5">
      <c r="A7511" s="1">
        <f t="shared" si="186"/>
        <v>39999</v>
      </c>
      <c r="B7511" s="49" t="s">
        <v>5206</v>
      </c>
      <c r="C7511" s="11">
        <v>9.4931506849315055E-4</v>
      </c>
      <c r="D7511" s="11">
        <v>1.8986301369862948E-3</v>
      </c>
      <c r="E7511" s="11">
        <v>2.84794520547945E-3</v>
      </c>
      <c r="F7511" s="11">
        <v>3.7972602739726048E-3</v>
      </c>
      <c r="G7511" s="11">
        <v>4.74657534246576E-3</v>
      </c>
      <c r="H7511" s="11">
        <v>5.6958904109589001E-3</v>
      </c>
      <c r="I7511" s="11">
        <v>6.6452054794520548E-3</v>
      </c>
      <c r="J7511" s="11">
        <v>7.5945205479452096E-3</v>
      </c>
      <c r="K7511" s="11">
        <v>8.5438356164383496E-3</v>
      </c>
      <c r="L7511" s="11">
        <v>9.0000000000000011E-3</v>
      </c>
    </row>
    <row r="7512" spans="1:12" ht="12.75">
      <c r="A7512" s="1">
        <f t="shared" si="186"/>
        <v>40000</v>
      </c>
      <c r="B7512" s="49" t="s">
        <v>5207</v>
      </c>
      <c r="C7512" s="11">
        <v>1.0399726027397265E-2</v>
      </c>
      <c r="D7512" s="11">
        <v>2.0799452054794502E-2</v>
      </c>
      <c r="E7512" s="11">
        <v>3.1199178082191747E-2</v>
      </c>
      <c r="F7512" s="11">
        <v>4.1598904109589004E-2</v>
      </c>
      <c r="G7512" s="11">
        <v>5.1998630136986398E-2</v>
      </c>
      <c r="H7512" s="11">
        <v>6.2398356164383648E-2</v>
      </c>
      <c r="I7512" s="11">
        <v>7.2798082191780897E-2</v>
      </c>
      <c r="J7512" s="11">
        <v>8.3197808219178146E-2</v>
      </c>
      <c r="K7512" s="11">
        <v>9.3597534246575395E-2</v>
      </c>
      <c r="L7512" s="11">
        <v>0.10350000000000001</v>
      </c>
    </row>
    <row r="7513" spans="1:12" ht="12.75">
      <c r="A7513" s="1">
        <f t="shared" si="186"/>
        <v>40001</v>
      </c>
      <c r="B7513" s="49" t="s">
        <v>5208</v>
      </c>
      <c r="C7513" s="11">
        <v>3.6867123287671198E-3</v>
      </c>
      <c r="D7513" s="11">
        <v>7.3734246575342397E-3</v>
      </c>
      <c r="E7513" s="11">
        <v>1.106013698630136E-2</v>
      </c>
      <c r="F7513" s="11">
        <v>1.4746849315068479E-2</v>
      </c>
      <c r="G7513" s="11">
        <v>1.8433561643835601E-2</v>
      </c>
      <c r="H7513" s="11">
        <v>2.2120273972602751E-2</v>
      </c>
      <c r="I7513" s="11">
        <v>2.5806986301369898E-2</v>
      </c>
      <c r="J7513" s="11">
        <v>2.94936986301369E-2</v>
      </c>
      <c r="K7513" s="11">
        <v>3.3180410958904047E-2</v>
      </c>
      <c r="L7513" s="11">
        <v>3.7500000000000006E-2</v>
      </c>
    </row>
    <row r="7514" spans="1:12" ht="12.75">
      <c r="A7514" s="1">
        <f t="shared" ref="A7514:A7563" si="187">A7513+1</f>
        <v>40002</v>
      </c>
      <c r="B7514" s="49" t="s">
        <v>5209</v>
      </c>
      <c r="C7514" s="11">
        <v>5.8668493150684946E-2</v>
      </c>
      <c r="D7514" s="11">
        <v>0.11733698630136989</v>
      </c>
      <c r="E7514" s="11">
        <v>0.176005479452055</v>
      </c>
      <c r="F7514" s="11">
        <v>0.23467397260273948</v>
      </c>
      <c r="G7514" s="11">
        <v>0.29334246575342399</v>
      </c>
      <c r="H7514" s="11">
        <v>0.35201095890410999</v>
      </c>
      <c r="I7514" s="11">
        <v>0.4106794520547945</v>
      </c>
      <c r="J7514" s="11">
        <v>0.46934794520547896</v>
      </c>
      <c r="K7514" s="11">
        <v>0.52801643835616496</v>
      </c>
      <c r="L7514" s="11">
        <v>0.58650000000000002</v>
      </c>
    </row>
    <row r="7515" spans="1:12" ht="12.75">
      <c r="A7515" s="1">
        <f t="shared" si="187"/>
        <v>40003</v>
      </c>
      <c r="B7515" s="49" t="s">
        <v>5210</v>
      </c>
      <c r="C7515" s="11">
        <v>1.8772602739726051E-2</v>
      </c>
      <c r="D7515" s="11">
        <v>3.7545205479452101E-2</v>
      </c>
      <c r="E7515" s="11">
        <v>5.6317808219178152E-2</v>
      </c>
      <c r="F7515" s="11">
        <v>7.5090410958904202E-2</v>
      </c>
      <c r="G7515" s="11">
        <v>9.3863013698630246E-2</v>
      </c>
      <c r="H7515" s="11">
        <v>0.1126356164383563</v>
      </c>
      <c r="I7515" s="11">
        <v>0.13140821917808235</v>
      </c>
      <c r="J7515" s="11">
        <v>0.15018082191780902</v>
      </c>
      <c r="K7515" s="11">
        <v>0.16895342465753399</v>
      </c>
      <c r="L7515" s="11">
        <v>0.1875</v>
      </c>
    </row>
    <row r="7516" spans="1:12" ht="38.25">
      <c r="A7516" s="1">
        <f t="shared" si="187"/>
        <v>40004</v>
      </c>
      <c r="B7516" s="49" t="s">
        <v>5211</v>
      </c>
      <c r="C7516" s="11">
        <v>2.5054520547945151E-2</v>
      </c>
      <c r="D7516" s="11">
        <v>5.0109041095890303E-2</v>
      </c>
      <c r="E7516" s="11">
        <v>7.5163561643835447E-2</v>
      </c>
      <c r="F7516" s="11">
        <v>0.10021808219178061</v>
      </c>
      <c r="G7516" s="11">
        <v>0.12527260273972576</v>
      </c>
      <c r="H7516" s="11">
        <v>0.1503271232876715</v>
      </c>
      <c r="I7516" s="11">
        <v>0.1753816438356165</v>
      </c>
      <c r="J7516" s="11">
        <v>0.20043616438356149</v>
      </c>
      <c r="K7516" s="11">
        <v>0.22549068493150651</v>
      </c>
      <c r="L7516" s="11">
        <v>0.2505</v>
      </c>
    </row>
    <row r="7517" spans="1:12" ht="12.75">
      <c r="A7517" s="1">
        <f t="shared" si="187"/>
        <v>40005</v>
      </c>
      <c r="B7517" s="49" t="s">
        <v>5212</v>
      </c>
      <c r="C7517" s="11">
        <v>2.048260273972605E-2</v>
      </c>
      <c r="D7517" s="11">
        <v>4.0965205479452101E-2</v>
      </c>
      <c r="E7517" s="11">
        <v>6.1447808219178154E-2</v>
      </c>
      <c r="F7517" s="11">
        <v>8.1930410958904201E-2</v>
      </c>
      <c r="G7517" s="11">
        <v>0.10241301369863023</v>
      </c>
      <c r="H7517" s="11">
        <v>0.12289561643835631</v>
      </c>
      <c r="I7517" s="11">
        <v>0.14337821917808236</v>
      </c>
      <c r="J7517" s="11">
        <v>0.16386082191780901</v>
      </c>
      <c r="K7517" s="11">
        <v>0.18434342465753401</v>
      </c>
      <c r="L7517" s="11">
        <v>0.20550000000000002</v>
      </c>
    </row>
    <row r="7518" spans="1:12" ht="12.75">
      <c r="A7518" s="1">
        <f t="shared" si="187"/>
        <v>40006</v>
      </c>
      <c r="B7518" s="49" t="s">
        <v>5213</v>
      </c>
      <c r="C7518" s="11">
        <v>5.30794520547945E-3</v>
      </c>
      <c r="D7518" s="11">
        <v>1.06158904109589E-2</v>
      </c>
      <c r="E7518" s="11">
        <v>1.5923835616438349E-2</v>
      </c>
      <c r="F7518" s="11">
        <v>2.12317808219178E-2</v>
      </c>
      <c r="G7518" s="11">
        <v>2.6539726027397251E-2</v>
      </c>
      <c r="H7518" s="11">
        <v>3.1847671232876698E-2</v>
      </c>
      <c r="I7518" s="11">
        <v>3.7155616438356152E-2</v>
      </c>
      <c r="J7518" s="11">
        <v>4.24635616438356E-2</v>
      </c>
      <c r="K7518" s="11">
        <v>4.7771506849315047E-2</v>
      </c>
      <c r="L7518" s="11">
        <v>5.2500000000000005E-2</v>
      </c>
    </row>
    <row r="7519" spans="1:12" ht="12.75">
      <c r="A7519" s="1">
        <f t="shared" si="187"/>
        <v>40007</v>
      </c>
      <c r="B7519" s="49" t="s">
        <v>5214</v>
      </c>
      <c r="C7519" s="11">
        <v>1.5805890410958898E-2</v>
      </c>
      <c r="D7519" s="11">
        <v>3.1611780821917797E-2</v>
      </c>
      <c r="E7519" s="11">
        <v>4.7417671232876699E-2</v>
      </c>
      <c r="F7519" s="11">
        <v>6.3223561643835594E-2</v>
      </c>
      <c r="G7519" s="11">
        <v>7.9029452054794502E-2</v>
      </c>
      <c r="H7519" s="11">
        <v>9.4835342465753397E-2</v>
      </c>
      <c r="I7519" s="11">
        <v>0.11064123287671229</v>
      </c>
      <c r="J7519" s="11">
        <v>0.12644712328767119</v>
      </c>
      <c r="K7519" s="11">
        <v>0.14225301369863008</v>
      </c>
      <c r="L7519" s="11">
        <v>0.1575</v>
      </c>
    </row>
    <row r="7520" spans="1:12" ht="12.75">
      <c r="A7520" s="1">
        <f t="shared" si="187"/>
        <v>40008</v>
      </c>
      <c r="B7520" s="49" t="s">
        <v>2740</v>
      </c>
      <c r="C7520" s="11">
        <v>5.0015342465753398E-2</v>
      </c>
      <c r="D7520" s="11">
        <v>0.1000306849315068</v>
      </c>
      <c r="E7520" s="11">
        <v>0.1500460273972605</v>
      </c>
      <c r="F7520" s="11">
        <v>0.20006136986301298</v>
      </c>
      <c r="G7520" s="11">
        <v>0.25007671232876699</v>
      </c>
      <c r="H7520" s="11">
        <v>0.300092054794521</v>
      </c>
      <c r="I7520" s="11">
        <v>0.35010739726027351</v>
      </c>
      <c r="J7520" s="11">
        <v>0.40012273972602752</v>
      </c>
      <c r="K7520" s="11">
        <v>0.45013808219177998</v>
      </c>
      <c r="L7520" s="11">
        <v>0.49950000000000006</v>
      </c>
    </row>
    <row r="7521" spans="1:12" ht="12.75">
      <c r="A7521" s="1">
        <f t="shared" si="187"/>
        <v>40009</v>
      </c>
      <c r="B7521" s="49" t="s">
        <v>5176</v>
      </c>
      <c r="C7521" s="11">
        <v>1.8147945205479452E-2</v>
      </c>
      <c r="D7521" s="11">
        <v>3.6295890410958903E-2</v>
      </c>
      <c r="E7521" s="11">
        <v>5.4443835616438355E-2</v>
      </c>
      <c r="F7521" s="11">
        <v>7.2591780821917806E-2</v>
      </c>
      <c r="G7521" s="11">
        <v>9.0739726027397258E-2</v>
      </c>
      <c r="H7521" s="11">
        <v>0.10888767123287671</v>
      </c>
      <c r="I7521" s="11">
        <v>0.12703561643835615</v>
      </c>
      <c r="J7521" s="11">
        <v>0.14518356164383561</v>
      </c>
      <c r="K7521" s="11">
        <v>0.16333150684931549</v>
      </c>
      <c r="L7521" s="11">
        <v>0.18149999999999999</v>
      </c>
    </row>
    <row r="7522" spans="1:12" ht="12.75">
      <c r="A7522" s="1">
        <f t="shared" si="187"/>
        <v>40010</v>
      </c>
      <c r="B7522" s="49" t="s">
        <v>5215</v>
      </c>
      <c r="C7522" s="11">
        <v>9.4027397260273938E-4</v>
      </c>
      <c r="D7522" s="11">
        <v>1.8805479452054851E-3</v>
      </c>
      <c r="E7522" s="11">
        <v>2.8208219178082203E-3</v>
      </c>
      <c r="F7522" s="11">
        <v>3.7610958904109549E-3</v>
      </c>
      <c r="G7522" s="11">
        <v>4.7013698630137052E-3</v>
      </c>
      <c r="H7522" s="11">
        <v>5.6416438356164406E-3</v>
      </c>
      <c r="I7522" s="11">
        <v>6.5819178082191752E-3</v>
      </c>
      <c r="J7522" s="11">
        <v>7.5221917808219099E-3</v>
      </c>
      <c r="K7522" s="11">
        <v>8.4624657534246601E-3</v>
      </c>
      <c r="L7522" s="11">
        <v>9.0000000000000011E-3</v>
      </c>
    </row>
    <row r="7523" spans="1:12" ht="25.5">
      <c r="A7523" s="1">
        <f t="shared" si="187"/>
        <v>40011</v>
      </c>
      <c r="B7523" s="49" t="s">
        <v>5216</v>
      </c>
      <c r="C7523" s="11">
        <v>0.17217328767123299</v>
      </c>
      <c r="D7523" s="11">
        <v>0.34434657534246599</v>
      </c>
      <c r="E7523" s="11">
        <v>0.51651986301369901</v>
      </c>
      <c r="F7523" s="11">
        <v>0.68869315068493198</v>
      </c>
      <c r="G7523" s="11">
        <v>0.86086643835616505</v>
      </c>
      <c r="H7523" s="11">
        <v>1.033039726027398</v>
      </c>
      <c r="I7523" s="11">
        <v>1.205213013698631</v>
      </c>
      <c r="J7523" s="11">
        <v>1.377386301369864</v>
      </c>
      <c r="K7523" s="11">
        <v>1.5495595890411</v>
      </c>
      <c r="L7523" s="11">
        <v>1.722</v>
      </c>
    </row>
    <row r="7524" spans="1:12" ht="12.75">
      <c r="A7524" s="1">
        <f t="shared" si="187"/>
        <v>40012</v>
      </c>
      <c r="B7524" s="49" t="s">
        <v>5217</v>
      </c>
      <c r="C7524" s="11">
        <v>0.22948602739726048</v>
      </c>
      <c r="D7524" s="11">
        <v>0.45897205479452097</v>
      </c>
      <c r="E7524" s="11">
        <v>0.68845808219178151</v>
      </c>
      <c r="F7524" s="11">
        <v>0.91794410958904193</v>
      </c>
      <c r="G7524" s="11">
        <v>1.1474301369863025</v>
      </c>
      <c r="H7524" s="11">
        <v>1.376916164383563</v>
      </c>
      <c r="I7524" s="11">
        <v>1.6064021917808251</v>
      </c>
      <c r="J7524" s="11">
        <v>1.8358882191780901</v>
      </c>
      <c r="K7524" s="11">
        <v>2.06537424657534</v>
      </c>
      <c r="L7524" s="11">
        <v>2.2949999999999999</v>
      </c>
    </row>
    <row r="7525" spans="1:12" ht="12.75">
      <c r="A7525" s="1">
        <f t="shared" si="187"/>
        <v>40013</v>
      </c>
      <c r="B7525" s="49" t="s">
        <v>5218</v>
      </c>
      <c r="C7525" s="11">
        <v>3.210493150684935E-2</v>
      </c>
      <c r="D7525" s="11">
        <v>6.4209863013698701E-2</v>
      </c>
      <c r="E7525" s="11">
        <v>9.6314794520548058E-2</v>
      </c>
      <c r="F7525" s="11">
        <v>0.1284197260273974</v>
      </c>
      <c r="G7525" s="11">
        <v>0.160524657534246</v>
      </c>
      <c r="H7525" s="11">
        <v>0.19262958904109551</v>
      </c>
      <c r="I7525" s="11">
        <v>0.22473452054794499</v>
      </c>
      <c r="J7525" s="11">
        <v>0.25683945205479453</v>
      </c>
      <c r="K7525" s="11">
        <v>0.28894438356164398</v>
      </c>
      <c r="L7525" s="11">
        <v>0.32100000000000001</v>
      </c>
    </row>
    <row r="7526" spans="1:12" ht="12.75">
      <c r="A7526" s="1">
        <f t="shared" si="187"/>
        <v>40014</v>
      </c>
      <c r="B7526" s="49" t="s">
        <v>5219</v>
      </c>
      <c r="C7526" s="11">
        <v>7.8008219178082195E-3</v>
      </c>
      <c r="D7526" s="11">
        <v>1.5601643835616498E-2</v>
      </c>
      <c r="E7526" s="11">
        <v>2.3402465753424601E-2</v>
      </c>
      <c r="F7526" s="11">
        <v>3.120328767123285E-2</v>
      </c>
      <c r="G7526" s="11">
        <v>3.9004109589041096E-2</v>
      </c>
      <c r="H7526" s="11">
        <v>4.6804931506849348E-2</v>
      </c>
      <c r="I7526" s="11">
        <v>5.4605753424657608E-2</v>
      </c>
      <c r="J7526" s="11">
        <v>6.24065753424657E-2</v>
      </c>
      <c r="K7526" s="11">
        <v>7.0207397260273946E-2</v>
      </c>
      <c r="L7526" s="11">
        <v>7.8E-2</v>
      </c>
    </row>
    <row r="7527" spans="1:12" ht="12.75">
      <c r="A7527" s="1">
        <f t="shared" si="187"/>
        <v>40015</v>
      </c>
      <c r="B7527" s="49" t="s">
        <v>5220</v>
      </c>
      <c r="C7527" s="11">
        <v>2.3231917808219101E-2</v>
      </c>
      <c r="D7527" s="11">
        <v>4.6463835616438201E-2</v>
      </c>
      <c r="E7527" s="11">
        <v>6.9695753424657308E-2</v>
      </c>
      <c r="F7527" s="11">
        <v>9.2927671232876402E-2</v>
      </c>
      <c r="G7527" s="11">
        <v>0.1161595890410955</v>
      </c>
      <c r="H7527" s="11">
        <v>0.13939150684931462</v>
      </c>
      <c r="I7527" s="11">
        <v>0.16262342465753399</v>
      </c>
      <c r="J7527" s="11">
        <v>0.1858553424657525</v>
      </c>
      <c r="K7527" s="11">
        <v>0.20908726027397251</v>
      </c>
      <c r="L7527" s="11">
        <v>0.23249999999999998</v>
      </c>
    </row>
    <row r="7528" spans="1:12" ht="12.75">
      <c r="A7528" s="1">
        <f t="shared" si="187"/>
        <v>40016</v>
      </c>
      <c r="B7528" s="49" t="s">
        <v>5221</v>
      </c>
      <c r="C7528" s="11">
        <v>8.2372602739726047E-3</v>
      </c>
      <c r="D7528" s="11">
        <v>1.6474520547945151E-2</v>
      </c>
      <c r="E7528" s="11">
        <v>2.47117808219178E-2</v>
      </c>
      <c r="F7528" s="11">
        <v>3.2949041095890447E-2</v>
      </c>
      <c r="G7528" s="11">
        <v>4.11863013698631E-2</v>
      </c>
      <c r="H7528" s="11">
        <v>4.9423561643835601E-2</v>
      </c>
      <c r="I7528" s="11">
        <v>5.7660821917808254E-2</v>
      </c>
      <c r="J7528" s="11">
        <v>6.5898082191780893E-2</v>
      </c>
      <c r="K7528" s="11">
        <v>7.4135342465753401E-2</v>
      </c>
      <c r="L7528" s="11">
        <v>8.2500000000000004E-2</v>
      </c>
    </row>
    <row r="7529" spans="1:12" ht="12.75">
      <c r="A7529" s="1">
        <f t="shared" si="187"/>
        <v>40017</v>
      </c>
      <c r="B7529" s="49" t="s">
        <v>5222</v>
      </c>
      <c r="C7529" s="11">
        <v>5.3642465753424601E-2</v>
      </c>
      <c r="D7529" s="11">
        <v>0.1072849315068492</v>
      </c>
      <c r="E7529" s="11">
        <v>0.1609273972602735</v>
      </c>
      <c r="F7529" s="11">
        <v>0.21456986301369901</v>
      </c>
      <c r="G7529" s="11">
        <v>0.26821232876712303</v>
      </c>
      <c r="H7529" s="11">
        <v>0.32185479452054699</v>
      </c>
      <c r="I7529" s="11">
        <v>0.37549726027397246</v>
      </c>
      <c r="J7529" s="11">
        <v>0.42913972602739653</v>
      </c>
      <c r="K7529" s="11">
        <v>0.48278219178082199</v>
      </c>
      <c r="L7529" s="11">
        <v>0.53699999999999992</v>
      </c>
    </row>
    <row r="7530" spans="1:12" ht="25.5">
      <c r="A7530" s="1">
        <f t="shared" si="187"/>
        <v>40018</v>
      </c>
      <c r="B7530" s="49" t="s">
        <v>5223</v>
      </c>
      <c r="C7530" s="11">
        <v>4.6529178082191751E-2</v>
      </c>
      <c r="D7530" s="11">
        <v>9.3058356164383502E-2</v>
      </c>
      <c r="E7530" s="11">
        <v>0.13958753424657525</v>
      </c>
      <c r="F7530" s="11">
        <v>0.186116712328767</v>
      </c>
      <c r="G7530" s="11">
        <v>0.23264589041095951</v>
      </c>
      <c r="H7530" s="11">
        <v>0.27917506849315049</v>
      </c>
      <c r="I7530" s="11">
        <v>0.32570424657534303</v>
      </c>
      <c r="J7530" s="11">
        <v>0.37223342465753401</v>
      </c>
      <c r="K7530" s="11">
        <v>0.41876260273972649</v>
      </c>
      <c r="L7530" s="11">
        <v>0.46499999999999997</v>
      </c>
    </row>
    <row r="7531" spans="1:12" ht="12.75">
      <c r="A7531" s="1">
        <f t="shared" si="187"/>
        <v>40019</v>
      </c>
      <c r="B7531" s="49" t="s">
        <v>5224</v>
      </c>
      <c r="C7531" s="11">
        <v>1.79852054794521E-2</v>
      </c>
      <c r="D7531" s="11">
        <v>3.59704109589042E-2</v>
      </c>
      <c r="E7531" s="11">
        <v>5.3955616438356301E-2</v>
      </c>
      <c r="F7531" s="11">
        <v>7.1940821917808401E-2</v>
      </c>
      <c r="G7531" s="11">
        <v>8.9926027397260494E-2</v>
      </c>
      <c r="H7531" s="11">
        <v>0.1079112328767126</v>
      </c>
      <c r="I7531" s="11">
        <v>0.12589643835616471</v>
      </c>
      <c r="J7531" s="11">
        <v>0.1438816438356168</v>
      </c>
      <c r="K7531" s="11">
        <v>0.16186684931506951</v>
      </c>
      <c r="L7531" s="11">
        <v>0.18</v>
      </c>
    </row>
    <row r="7532" spans="1:12" ht="12.75">
      <c r="A7532" s="1">
        <f t="shared" si="187"/>
        <v>40020</v>
      </c>
      <c r="B7532" s="49" t="s">
        <v>5225</v>
      </c>
      <c r="C7532" s="11">
        <v>3.4864109589041098E-2</v>
      </c>
      <c r="D7532" s="11">
        <v>6.9728219178082196E-2</v>
      </c>
      <c r="E7532" s="11">
        <v>0.10459232876712329</v>
      </c>
      <c r="F7532" s="11">
        <v>0.13945643835616439</v>
      </c>
      <c r="G7532" s="11">
        <v>0.17432054794520552</v>
      </c>
      <c r="H7532" s="11">
        <v>0.209184657534246</v>
      </c>
      <c r="I7532" s="11">
        <v>0.24404876712328799</v>
      </c>
      <c r="J7532" s="11">
        <v>0.27891287671232851</v>
      </c>
      <c r="K7532" s="11">
        <v>0.31377698630137052</v>
      </c>
      <c r="L7532" s="11">
        <v>0.34800000000000003</v>
      </c>
    </row>
    <row r="7533" spans="1:12" ht="12.75">
      <c r="A7533" s="1">
        <f t="shared" si="187"/>
        <v>40021</v>
      </c>
      <c r="B7533" s="49" t="s">
        <v>5226</v>
      </c>
      <c r="C7533" s="11">
        <v>1.89205479452055E-2</v>
      </c>
      <c r="D7533" s="11">
        <v>3.7841095890411E-2</v>
      </c>
      <c r="E7533" s="11">
        <v>5.67616438356165E-2</v>
      </c>
      <c r="F7533" s="11">
        <v>7.5682191780822E-2</v>
      </c>
      <c r="G7533" s="11">
        <v>9.4602739726027493E-2</v>
      </c>
      <c r="H7533" s="11">
        <v>0.113523287671233</v>
      </c>
      <c r="I7533" s="11">
        <v>0.13244383561643852</v>
      </c>
      <c r="J7533" s="11">
        <v>0.151364383561644</v>
      </c>
      <c r="K7533" s="11">
        <v>0.17028493150684951</v>
      </c>
      <c r="L7533" s="11">
        <v>0.189</v>
      </c>
    </row>
    <row r="7534" spans="1:12" ht="12.75">
      <c r="A7534" s="1">
        <f t="shared" si="187"/>
        <v>40022</v>
      </c>
      <c r="B7534" s="49" t="s">
        <v>5227</v>
      </c>
      <c r="C7534" s="11">
        <v>5.1572054794520546E-2</v>
      </c>
      <c r="D7534" s="11">
        <v>0.10314410958904109</v>
      </c>
      <c r="E7534" s="11">
        <v>0.15471616438356151</v>
      </c>
      <c r="F7534" s="11">
        <v>0.20628821917808252</v>
      </c>
      <c r="G7534" s="11">
        <v>0.25786027397260347</v>
      </c>
      <c r="H7534" s="11">
        <v>0.30943232876712301</v>
      </c>
      <c r="I7534" s="11">
        <v>0.36100438356164399</v>
      </c>
      <c r="J7534" s="11">
        <v>0.41257643835616503</v>
      </c>
      <c r="K7534" s="11">
        <v>0.46414849315068452</v>
      </c>
      <c r="L7534" s="11">
        <v>0.51600000000000001</v>
      </c>
    </row>
    <row r="7535" spans="1:12" ht="12.75">
      <c r="A7535" s="1">
        <f t="shared" si="187"/>
        <v>40023</v>
      </c>
      <c r="B7535" s="49" t="s">
        <v>5228</v>
      </c>
      <c r="C7535" s="11">
        <v>6.8445205479452098E-3</v>
      </c>
      <c r="D7535" s="11">
        <v>1.368904109589042E-2</v>
      </c>
      <c r="E7535" s="11">
        <v>2.0533561643835602E-2</v>
      </c>
      <c r="F7535" s="11">
        <v>2.7378082191780898E-2</v>
      </c>
      <c r="G7535" s="11">
        <v>3.4222602739726049E-2</v>
      </c>
      <c r="H7535" s="11">
        <v>4.1067123287671203E-2</v>
      </c>
      <c r="I7535" s="11">
        <v>4.7911643835616496E-2</v>
      </c>
      <c r="J7535" s="11">
        <v>5.4756164383561651E-2</v>
      </c>
      <c r="K7535" s="11">
        <v>6.1600684931506951E-2</v>
      </c>
      <c r="L7535" s="11">
        <v>6.9000000000000006E-2</v>
      </c>
    </row>
    <row r="7536" spans="1:12" ht="12.75">
      <c r="A7536" s="1">
        <f t="shared" si="187"/>
        <v>40024</v>
      </c>
      <c r="B7536" s="49" t="s">
        <v>5229</v>
      </c>
      <c r="C7536" s="11">
        <v>2.89553424657534E-2</v>
      </c>
      <c r="D7536" s="11">
        <v>5.7910684931506799E-2</v>
      </c>
      <c r="E7536" s="11">
        <v>8.6866027397260195E-2</v>
      </c>
      <c r="F7536" s="11">
        <v>0.1158213698630136</v>
      </c>
      <c r="G7536" s="11">
        <v>0.14477671232876702</v>
      </c>
      <c r="H7536" s="11">
        <v>0.173732054794521</v>
      </c>
      <c r="I7536" s="11">
        <v>0.20268739726027352</v>
      </c>
      <c r="J7536" s="11">
        <v>0.2316427397260275</v>
      </c>
      <c r="K7536" s="11">
        <v>0.26059808219177999</v>
      </c>
      <c r="L7536" s="11">
        <v>0.28949999999999998</v>
      </c>
    </row>
    <row r="7537" spans="1:12" ht="12.75">
      <c r="A7537" s="1">
        <f t="shared" si="187"/>
        <v>40025</v>
      </c>
      <c r="B7537" s="49" t="s">
        <v>5230</v>
      </c>
      <c r="C7537" s="11">
        <v>2.1468493150684949E-2</v>
      </c>
      <c r="D7537" s="11">
        <v>4.2936986301369898E-2</v>
      </c>
      <c r="E7537" s="11">
        <v>6.4405479452054853E-2</v>
      </c>
      <c r="F7537" s="11">
        <v>8.5873972602739795E-2</v>
      </c>
      <c r="G7537" s="11">
        <v>0.10734246575342475</v>
      </c>
      <c r="H7537" s="11">
        <v>0.12881095890410971</v>
      </c>
      <c r="I7537" s="11">
        <v>0.15027945205479451</v>
      </c>
      <c r="J7537" s="11">
        <v>0.17174794520547898</v>
      </c>
      <c r="K7537" s="11">
        <v>0.19321643835616503</v>
      </c>
      <c r="L7537" s="11">
        <v>0.21449999999999997</v>
      </c>
    </row>
    <row r="7538" spans="1:12" ht="12.75">
      <c r="A7538" s="1">
        <f t="shared" si="187"/>
        <v>40026</v>
      </c>
      <c r="B7538" s="49" t="s">
        <v>5231</v>
      </c>
      <c r="C7538" s="11">
        <v>1.0216438356164384E-2</v>
      </c>
      <c r="D7538" s="11">
        <v>2.0432876712328803E-2</v>
      </c>
      <c r="E7538" s="11">
        <v>3.0649315068493201E-2</v>
      </c>
      <c r="F7538" s="11">
        <v>4.0865753424657605E-2</v>
      </c>
      <c r="G7538" s="11">
        <v>5.1082191780822003E-2</v>
      </c>
      <c r="H7538" s="11">
        <v>6.1298630136986249E-2</v>
      </c>
      <c r="I7538" s="11">
        <v>7.1515068493150646E-2</v>
      </c>
      <c r="J7538" s="11">
        <v>8.1731506849315044E-2</v>
      </c>
      <c r="K7538" s="11">
        <v>9.1947945205479442E-2</v>
      </c>
      <c r="L7538" s="11">
        <v>0.10200000000000001</v>
      </c>
    </row>
    <row r="7539" spans="1:12" ht="12.75">
      <c r="A7539" s="1">
        <f t="shared" si="187"/>
        <v>40027</v>
      </c>
      <c r="B7539" s="49" t="s">
        <v>5232</v>
      </c>
      <c r="C7539" s="11">
        <v>3.0049315068493201E-3</v>
      </c>
      <c r="D7539" s="11">
        <v>6.0098630136986401E-3</v>
      </c>
      <c r="E7539" s="11">
        <v>9.0147945205479602E-3</v>
      </c>
      <c r="F7539" s="11">
        <v>1.201972602739728E-2</v>
      </c>
      <c r="G7539" s="11">
        <v>1.5024657534246602E-2</v>
      </c>
      <c r="H7539" s="11">
        <v>1.8029589041095948E-2</v>
      </c>
      <c r="I7539" s="11">
        <v>2.1034520547945301E-2</v>
      </c>
      <c r="J7539" s="11">
        <v>2.4039452054794502E-2</v>
      </c>
      <c r="K7539" s="11">
        <v>2.7044383561643848E-2</v>
      </c>
      <c r="L7539" s="11">
        <v>0.03</v>
      </c>
    </row>
    <row r="7540" spans="1:12" ht="12.75">
      <c r="A7540" s="1">
        <f t="shared" si="187"/>
        <v>40028</v>
      </c>
      <c r="B7540" s="49" t="s">
        <v>5233</v>
      </c>
      <c r="C7540" s="11">
        <v>1.3336438356164385E-2</v>
      </c>
      <c r="D7540" s="11">
        <v>2.6672876712328802E-2</v>
      </c>
      <c r="E7540" s="11">
        <v>4.0009315068493201E-2</v>
      </c>
      <c r="F7540" s="11">
        <v>5.3345753424657603E-2</v>
      </c>
      <c r="G7540" s="11">
        <v>6.6682191780821992E-2</v>
      </c>
      <c r="H7540" s="11">
        <v>8.0018630136986249E-2</v>
      </c>
      <c r="I7540" s="11">
        <v>9.3355068493150659E-2</v>
      </c>
      <c r="J7540" s="11">
        <v>0.10669150684931504</v>
      </c>
      <c r="K7540" s="11">
        <v>0.12002794520547946</v>
      </c>
      <c r="L7540" s="11">
        <v>0.13350000000000001</v>
      </c>
    </row>
    <row r="7541" spans="1:12" ht="12.75">
      <c r="A7541" s="1">
        <f t="shared" si="187"/>
        <v>40029</v>
      </c>
      <c r="B7541" s="49" t="s">
        <v>5234</v>
      </c>
      <c r="C7541" s="11">
        <v>4.4675342465753396E-3</v>
      </c>
      <c r="D7541" s="11">
        <v>8.9350684931506792E-3</v>
      </c>
      <c r="E7541" s="11">
        <v>1.340260273972602E-2</v>
      </c>
      <c r="F7541" s="11">
        <v>1.7870136986301299E-2</v>
      </c>
      <c r="G7541" s="11">
        <v>2.23376712328767E-2</v>
      </c>
      <c r="H7541" s="11">
        <v>2.6805205479452102E-2</v>
      </c>
      <c r="I7541" s="11">
        <v>3.127273972602735E-2</v>
      </c>
      <c r="J7541" s="11">
        <v>3.5740273972602751E-2</v>
      </c>
      <c r="K7541" s="11">
        <v>4.0207808219178E-2</v>
      </c>
      <c r="L7541" s="11">
        <v>4.4999999999999998E-2</v>
      </c>
    </row>
    <row r="7542" spans="1:12" ht="12.75">
      <c r="A7542" s="1">
        <f t="shared" si="187"/>
        <v>40030</v>
      </c>
      <c r="B7542" s="49" t="s">
        <v>5235</v>
      </c>
      <c r="C7542" s="11">
        <v>1.6073013698630102E-2</v>
      </c>
      <c r="D7542" s="11">
        <v>3.2146027397260205E-2</v>
      </c>
      <c r="E7542" s="11">
        <v>4.82190410958903E-2</v>
      </c>
      <c r="F7542" s="11">
        <v>6.4292054794520409E-2</v>
      </c>
      <c r="G7542" s="11">
        <v>8.0365068493150504E-2</v>
      </c>
      <c r="H7542" s="11">
        <v>9.64380821917806E-2</v>
      </c>
      <c r="I7542" s="11">
        <v>0.11251109589041071</v>
      </c>
      <c r="J7542" s="11">
        <v>0.12858410958904082</v>
      </c>
      <c r="K7542" s="11">
        <v>0.14465712328767089</v>
      </c>
      <c r="L7542" s="11">
        <v>0.1605</v>
      </c>
    </row>
    <row r="7543" spans="1:12" ht="12.75">
      <c r="A7543" s="1">
        <f t="shared" si="187"/>
        <v>40031</v>
      </c>
      <c r="B7543" s="49" t="s">
        <v>5236</v>
      </c>
      <c r="C7543" s="11">
        <v>7.7157534246575397E-3</v>
      </c>
      <c r="D7543" s="11">
        <v>1.543150684931505E-2</v>
      </c>
      <c r="E7543" s="11">
        <v>2.3147260273972649E-2</v>
      </c>
      <c r="F7543" s="11">
        <v>3.08630136986301E-2</v>
      </c>
      <c r="G7543" s="11">
        <v>3.8578767123287699E-2</v>
      </c>
      <c r="H7543" s="11">
        <v>4.6294520547945299E-2</v>
      </c>
      <c r="I7543" s="11">
        <v>5.4010273972602746E-2</v>
      </c>
      <c r="J7543" s="11">
        <v>6.1726027397260352E-2</v>
      </c>
      <c r="K7543" s="11">
        <v>6.9441780821917806E-2</v>
      </c>
      <c r="L7543" s="11">
        <v>7.6499999999999999E-2</v>
      </c>
    </row>
    <row r="7544" spans="1:12" ht="12.75">
      <c r="A7544" s="1">
        <f t="shared" si="187"/>
        <v>40032</v>
      </c>
      <c r="B7544" s="49" t="s">
        <v>5237</v>
      </c>
      <c r="C7544" s="11">
        <v>1.5686301369862949E-2</v>
      </c>
      <c r="D7544" s="11">
        <v>3.1372602739725898E-2</v>
      </c>
      <c r="E7544" s="11">
        <v>4.7058904109588851E-2</v>
      </c>
      <c r="F7544" s="11">
        <v>6.2745205479451796E-2</v>
      </c>
      <c r="G7544" s="11">
        <v>7.8431506849314742E-2</v>
      </c>
      <c r="H7544" s="11">
        <v>9.4117808219177701E-2</v>
      </c>
      <c r="I7544" s="11">
        <v>0.10980410958904066</v>
      </c>
      <c r="J7544" s="11">
        <v>0.12549041095890359</v>
      </c>
      <c r="K7544" s="11">
        <v>0.14117671232876655</v>
      </c>
      <c r="L7544" s="11">
        <v>0.1575</v>
      </c>
    </row>
    <row r="7545" spans="1:12" ht="12.75">
      <c r="A7545" s="1">
        <f t="shared" si="187"/>
        <v>40033</v>
      </c>
      <c r="B7545" s="49" t="s">
        <v>5225</v>
      </c>
      <c r="C7545" s="11">
        <v>3.4864109589041098E-2</v>
      </c>
      <c r="D7545" s="11">
        <v>6.9728219178082196E-2</v>
      </c>
      <c r="E7545" s="11">
        <v>0.10459232876712329</v>
      </c>
      <c r="F7545" s="11">
        <v>0.13945643835616439</v>
      </c>
      <c r="G7545" s="11">
        <v>0.17432054794520552</v>
      </c>
      <c r="H7545" s="11">
        <v>0.209184657534246</v>
      </c>
      <c r="I7545" s="11">
        <v>0.24404876712328799</v>
      </c>
      <c r="J7545" s="11">
        <v>0.27891287671232851</v>
      </c>
      <c r="K7545" s="11">
        <v>0.31377698630137052</v>
      </c>
      <c r="L7545" s="11">
        <v>0.34800000000000003</v>
      </c>
    </row>
    <row r="7546" spans="1:12" ht="12.75">
      <c r="A7546" s="1">
        <f t="shared" si="187"/>
        <v>40034</v>
      </c>
      <c r="B7546" s="49" t="s">
        <v>5226</v>
      </c>
      <c r="C7546" s="11">
        <v>1.89205479452055E-2</v>
      </c>
      <c r="D7546" s="11">
        <v>3.7841095890411E-2</v>
      </c>
      <c r="E7546" s="11">
        <v>5.67616438356165E-2</v>
      </c>
      <c r="F7546" s="11">
        <v>7.5682191780822E-2</v>
      </c>
      <c r="G7546" s="11">
        <v>9.4602739726027493E-2</v>
      </c>
      <c r="H7546" s="11">
        <v>0.113523287671233</v>
      </c>
      <c r="I7546" s="11">
        <v>0.13244383561643852</v>
      </c>
      <c r="J7546" s="11">
        <v>0.151364383561644</v>
      </c>
      <c r="K7546" s="11">
        <v>0.17028493150684951</v>
      </c>
      <c r="L7546" s="11">
        <v>0.189</v>
      </c>
    </row>
    <row r="7547" spans="1:12" ht="25.5">
      <c r="A7547" s="1">
        <f t="shared" si="187"/>
        <v>40035</v>
      </c>
      <c r="B7547" s="49" t="s">
        <v>5238</v>
      </c>
      <c r="C7547" s="11">
        <v>3.1626575342465699E-2</v>
      </c>
      <c r="D7547" s="11">
        <v>6.3253150684931397E-2</v>
      </c>
      <c r="E7547" s="11">
        <v>9.4879726027397096E-2</v>
      </c>
      <c r="F7547" s="11">
        <v>0.12650630136986279</v>
      </c>
      <c r="G7547" s="11">
        <v>0.15813287671232851</v>
      </c>
      <c r="H7547" s="11">
        <v>0.1897594520547945</v>
      </c>
      <c r="I7547" s="11">
        <v>0.22138602739726052</v>
      </c>
      <c r="J7547" s="11">
        <v>0.25301260273972503</v>
      </c>
      <c r="K7547" s="11">
        <v>0.28463917808219097</v>
      </c>
      <c r="L7547" s="11">
        <v>0.3165</v>
      </c>
    </row>
    <row r="7548" spans="1:12" ht="12.75">
      <c r="A7548" s="1">
        <f t="shared" si="187"/>
        <v>40036</v>
      </c>
      <c r="B7548" s="49" t="s">
        <v>5239</v>
      </c>
      <c r="C7548" s="11">
        <v>2.443561643835615E-2</v>
      </c>
      <c r="D7548" s="11">
        <v>4.8871232876712301E-2</v>
      </c>
      <c r="E7548" s="11">
        <v>7.3306849315068451E-2</v>
      </c>
      <c r="F7548" s="11">
        <v>9.7742465753424601E-2</v>
      </c>
      <c r="G7548" s="11">
        <v>0.12217808219178075</v>
      </c>
      <c r="H7548" s="11">
        <v>0.1466136986301369</v>
      </c>
      <c r="I7548" s="11">
        <v>0.17104931506849352</v>
      </c>
      <c r="J7548" s="11">
        <v>0.19548493150684948</v>
      </c>
      <c r="K7548" s="11">
        <v>0.21992054794520552</v>
      </c>
      <c r="L7548" s="11">
        <v>0.2445</v>
      </c>
    </row>
    <row r="7549" spans="1:12" ht="12.75">
      <c r="A7549" s="1">
        <f t="shared" si="187"/>
        <v>40037</v>
      </c>
      <c r="B7549" s="49" t="s">
        <v>5239</v>
      </c>
      <c r="C7549" s="11">
        <v>2.443561643835615E-2</v>
      </c>
      <c r="D7549" s="11">
        <v>4.8871232876712301E-2</v>
      </c>
      <c r="E7549" s="11">
        <v>7.3306849315068451E-2</v>
      </c>
      <c r="F7549" s="11">
        <v>9.7742465753424601E-2</v>
      </c>
      <c r="G7549" s="11">
        <v>0.12217808219178075</v>
      </c>
      <c r="H7549" s="11">
        <v>0.1466136986301369</v>
      </c>
      <c r="I7549" s="11">
        <v>0.17104931506849352</v>
      </c>
      <c r="J7549" s="11">
        <v>0.19548493150684948</v>
      </c>
      <c r="K7549" s="11">
        <v>0.21992054794520552</v>
      </c>
      <c r="L7549" s="11">
        <v>0.2445</v>
      </c>
    </row>
    <row r="7550" spans="1:12" ht="12.75">
      <c r="A7550" s="1">
        <f t="shared" si="187"/>
        <v>40038</v>
      </c>
      <c r="B7550" s="49" t="s">
        <v>5240</v>
      </c>
      <c r="C7550" s="11">
        <v>9.9678082191780749E-3</v>
      </c>
      <c r="D7550" s="11">
        <v>1.993561643835615E-2</v>
      </c>
      <c r="E7550" s="11">
        <v>2.9903424657534296E-2</v>
      </c>
      <c r="F7550" s="11">
        <v>3.9871232876712299E-2</v>
      </c>
      <c r="G7550" s="11">
        <v>4.9839041095890449E-2</v>
      </c>
      <c r="H7550" s="11">
        <v>5.9806849315068453E-2</v>
      </c>
      <c r="I7550" s="11">
        <v>6.9774657534246595E-2</v>
      </c>
      <c r="J7550" s="11">
        <v>7.9742465753424599E-2</v>
      </c>
      <c r="K7550" s="11">
        <v>8.9710273972602589E-2</v>
      </c>
      <c r="L7550" s="11">
        <v>9.9000000000000005E-2</v>
      </c>
    </row>
    <row r="7551" spans="1:12" ht="12.75">
      <c r="A7551" s="1">
        <f t="shared" si="187"/>
        <v>40039</v>
      </c>
      <c r="B7551" s="49" t="s">
        <v>5241</v>
      </c>
      <c r="C7551" s="11">
        <v>3.8568082191780748E-2</v>
      </c>
      <c r="D7551" s="11">
        <v>7.7136164383561495E-2</v>
      </c>
      <c r="E7551" s="11">
        <v>0.11570424657534224</v>
      </c>
      <c r="F7551" s="11">
        <v>0.15427232876712299</v>
      </c>
      <c r="G7551" s="11">
        <v>0.1928404109589045</v>
      </c>
      <c r="H7551" s="11">
        <v>0.23140849315068449</v>
      </c>
      <c r="I7551" s="11">
        <v>0.269976575342466</v>
      </c>
      <c r="J7551" s="11">
        <v>0.30854465753424598</v>
      </c>
      <c r="K7551" s="11">
        <v>0.34711273972602602</v>
      </c>
      <c r="L7551" s="11">
        <v>0.38550000000000001</v>
      </c>
    </row>
    <row r="7552" spans="1:12" ht="12.75">
      <c r="A7552" s="1">
        <f t="shared" si="187"/>
        <v>40040</v>
      </c>
      <c r="B7552" s="49" t="s">
        <v>5242</v>
      </c>
      <c r="C7552" s="11">
        <v>4.7018630136986247E-2</v>
      </c>
      <c r="D7552" s="11">
        <v>9.4037260273972495E-2</v>
      </c>
      <c r="E7552" s="11">
        <v>0.14105589041095873</v>
      </c>
      <c r="F7552" s="11">
        <v>0.18807452054794499</v>
      </c>
      <c r="G7552" s="11">
        <v>0.23509315068493203</v>
      </c>
      <c r="H7552" s="11">
        <v>0.28211178082191746</v>
      </c>
      <c r="I7552" s="11">
        <v>0.3291304109589045</v>
      </c>
      <c r="J7552" s="11">
        <v>0.37614904109588998</v>
      </c>
      <c r="K7552" s="11">
        <v>0.42316767123287702</v>
      </c>
      <c r="L7552" s="11">
        <v>0.46950000000000003</v>
      </c>
    </row>
    <row r="7553" spans="1:12" ht="12.75">
      <c r="A7553" s="1">
        <f t="shared" si="187"/>
        <v>40041</v>
      </c>
      <c r="B7553" s="49" t="s">
        <v>5243</v>
      </c>
      <c r="C7553" s="11">
        <v>2.3617808219178152E-2</v>
      </c>
      <c r="D7553" s="11">
        <v>4.7235616438356304E-2</v>
      </c>
      <c r="E7553" s="11">
        <v>7.0853424657534442E-2</v>
      </c>
      <c r="F7553" s="11">
        <v>9.4471232876712607E-2</v>
      </c>
      <c r="G7553" s="11">
        <v>0.11808904109589076</v>
      </c>
      <c r="H7553" s="11">
        <v>0.14170684931506888</v>
      </c>
      <c r="I7553" s="11">
        <v>0.16532465753424749</v>
      </c>
      <c r="J7553" s="11">
        <v>0.18894246575342549</v>
      </c>
      <c r="K7553" s="11">
        <v>0.21256027397260349</v>
      </c>
      <c r="L7553" s="11">
        <v>0.23549999999999999</v>
      </c>
    </row>
    <row r="7554" spans="1:12" ht="12.75">
      <c r="A7554" s="1">
        <f t="shared" si="187"/>
        <v>40042</v>
      </c>
      <c r="B7554" s="49" t="s">
        <v>5244</v>
      </c>
      <c r="C7554" s="11">
        <v>1.9924931506849351E-2</v>
      </c>
      <c r="D7554" s="11">
        <v>3.9849863013698701E-2</v>
      </c>
      <c r="E7554" s="11">
        <v>5.9774794520548055E-2</v>
      </c>
      <c r="F7554" s="11">
        <v>7.9699726027397402E-2</v>
      </c>
      <c r="G7554" s="11">
        <v>9.9624657534246736E-2</v>
      </c>
      <c r="H7554" s="11">
        <v>0.11954958904109611</v>
      </c>
      <c r="I7554" s="11">
        <v>0.13947452054794546</v>
      </c>
      <c r="J7554" s="11">
        <v>0.1593994520547945</v>
      </c>
      <c r="K7554" s="11">
        <v>0.17932438356164399</v>
      </c>
      <c r="L7554" s="11">
        <v>0.19950000000000001</v>
      </c>
    </row>
    <row r="7555" spans="1:12" ht="12.75">
      <c r="A7555" s="1">
        <f t="shared" si="187"/>
        <v>40043</v>
      </c>
      <c r="B7555" s="49" t="s">
        <v>5245</v>
      </c>
      <c r="C7555" s="11">
        <v>1.4499452054794516E-2</v>
      </c>
      <c r="D7555" s="11">
        <v>2.8998904109589E-2</v>
      </c>
      <c r="E7555" s="11">
        <v>4.3498356164383502E-2</v>
      </c>
      <c r="F7555" s="11">
        <v>5.7997808219178E-2</v>
      </c>
      <c r="G7555" s="11">
        <v>7.2497260273972658E-2</v>
      </c>
      <c r="H7555" s="11">
        <v>8.6996712328767142E-2</v>
      </c>
      <c r="I7555" s="11">
        <v>0.10149616438356164</v>
      </c>
      <c r="J7555" s="11">
        <v>0.11599561643835615</v>
      </c>
      <c r="K7555" s="11">
        <v>0.13049506849315065</v>
      </c>
      <c r="L7555" s="11">
        <v>0.14550000000000002</v>
      </c>
    </row>
    <row r="7556" spans="1:12" ht="12.75">
      <c r="A7556" s="1">
        <f t="shared" si="187"/>
        <v>40044</v>
      </c>
      <c r="B7556" s="49" t="s">
        <v>5246</v>
      </c>
      <c r="C7556" s="11">
        <v>1.0896164383561651E-2</v>
      </c>
      <c r="D7556" s="11">
        <v>2.1792328767123302E-2</v>
      </c>
      <c r="E7556" s="11">
        <v>3.268849315068495E-2</v>
      </c>
      <c r="F7556" s="11">
        <v>4.3584657534246604E-2</v>
      </c>
      <c r="G7556" s="11">
        <v>5.4480821917808245E-2</v>
      </c>
      <c r="H7556" s="11">
        <v>6.5376986301369899E-2</v>
      </c>
      <c r="I7556" s="11">
        <v>7.6273150684931554E-2</v>
      </c>
      <c r="J7556" s="11">
        <v>8.7169315068493208E-2</v>
      </c>
      <c r="K7556" s="11">
        <v>9.8065479452054849E-2</v>
      </c>
      <c r="L7556" s="11">
        <v>0.10949999999999999</v>
      </c>
    </row>
    <row r="7557" spans="1:12" ht="12.75">
      <c r="A7557" s="1">
        <f t="shared" si="187"/>
        <v>40045</v>
      </c>
      <c r="B7557" s="49" t="s">
        <v>5240</v>
      </c>
      <c r="C7557" s="11">
        <v>9.9678082191780749E-3</v>
      </c>
      <c r="D7557" s="11">
        <v>1.993561643835615E-2</v>
      </c>
      <c r="E7557" s="11">
        <v>2.9903424657534296E-2</v>
      </c>
      <c r="F7557" s="11">
        <v>3.9871232876712299E-2</v>
      </c>
      <c r="G7557" s="11">
        <v>4.9839041095890449E-2</v>
      </c>
      <c r="H7557" s="11">
        <v>5.9806849315068453E-2</v>
      </c>
      <c r="I7557" s="11">
        <v>6.9774657534246595E-2</v>
      </c>
      <c r="J7557" s="11">
        <v>7.9742465753424599E-2</v>
      </c>
      <c r="K7557" s="11">
        <v>8.9710273972602589E-2</v>
      </c>
      <c r="L7557" s="11">
        <v>9.9000000000000005E-2</v>
      </c>
    </row>
    <row r="7558" spans="1:12" ht="12.75">
      <c r="A7558" s="1">
        <f t="shared" si="187"/>
        <v>40046</v>
      </c>
      <c r="B7558" s="49" t="s">
        <v>5241</v>
      </c>
      <c r="C7558" s="11">
        <v>3.8568082191780748E-2</v>
      </c>
      <c r="D7558" s="11">
        <v>7.7136164383561495E-2</v>
      </c>
      <c r="E7558" s="11">
        <v>0.11570424657534224</v>
      </c>
      <c r="F7558" s="11">
        <v>0.15427232876712299</v>
      </c>
      <c r="G7558" s="11">
        <v>0.1928404109589045</v>
      </c>
      <c r="H7558" s="11">
        <v>0.23140849315068449</v>
      </c>
      <c r="I7558" s="11">
        <v>0.269976575342466</v>
      </c>
      <c r="J7558" s="11">
        <v>0.30854465753424598</v>
      </c>
      <c r="K7558" s="11">
        <v>0.34711273972602602</v>
      </c>
      <c r="L7558" s="11">
        <v>0.38550000000000001</v>
      </c>
    </row>
    <row r="7559" spans="1:12" ht="12.75">
      <c r="A7559" s="1">
        <f t="shared" si="187"/>
        <v>40047</v>
      </c>
      <c r="B7559" s="49" t="s">
        <v>5242</v>
      </c>
      <c r="C7559" s="11">
        <v>4.7018630136986247E-2</v>
      </c>
      <c r="D7559" s="11">
        <v>9.4037260273972495E-2</v>
      </c>
      <c r="E7559" s="11">
        <v>0.14105589041095873</v>
      </c>
      <c r="F7559" s="11">
        <v>0.18807452054794499</v>
      </c>
      <c r="G7559" s="11">
        <v>0.23509315068493203</v>
      </c>
      <c r="H7559" s="11">
        <v>0.28211178082191746</v>
      </c>
      <c r="I7559" s="11">
        <v>0.3291304109589045</v>
      </c>
      <c r="J7559" s="11">
        <v>0.37614904109588998</v>
      </c>
      <c r="K7559" s="11">
        <v>0.42316767123287702</v>
      </c>
      <c r="L7559" s="11">
        <v>0.46950000000000003</v>
      </c>
    </row>
    <row r="7560" spans="1:12" ht="12.75">
      <c r="A7560" s="1">
        <f t="shared" si="187"/>
        <v>40048</v>
      </c>
      <c r="B7560" s="49" t="s">
        <v>5243</v>
      </c>
      <c r="C7560" s="11">
        <v>2.3617808219178152E-2</v>
      </c>
      <c r="D7560" s="11">
        <v>4.7235616438356304E-2</v>
      </c>
      <c r="E7560" s="11">
        <v>7.0853424657534442E-2</v>
      </c>
      <c r="F7560" s="11">
        <v>9.4471232876712607E-2</v>
      </c>
      <c r="G7560" s="11">
        <v>0.11808904109589076</v>
      </c>
      <c r="H7560" s="11">
        <v>0.14170684931506888</v>
      </c>
      <c r="I7560" s="11">
        <v>0.16532465753424749</v>
      </c>
      <c r="J7560" s="11">
        <v>0.18894246575342549</v>
      </c>
      <c r="K7560" s="11">
        <v>0.21256027397260349</v>
      </c>
      <c r="L7560" s="11">
        <v>0.23549999999999999</v>
      </c>
    </row>
    <row r="7561" spans="1:12" ht="12.75">
      <c r="A7561" s="1">
        <f t="shared" si="187"/>
        <v>40049</v>
      </c>
      <c r="B7561" s="49" t="s">
        <v>5244</v>
      </c>
      <c r="C7561" s="11">
        <v>1.9924931506849351E-2</v>
      </c>
      <c r="D7561" s="11">
        <v>3.9849863013698701E-2</v>
      </c>
      <c r="E7561" s="11">
        <v>5.9774794520548055E-2</v>
      </c>
      <c r="F7561" s="11">
        <v>7.9699726027397402E-2</v>
      </c>
      <c r="G7561" s="11">
        <v>9.9624657534246736E-2</v>
      </c>
      <c r="H7561" s="11">
        <v>0.11954958904109611</v>
      </c>
      <c r="I7561" s="11">
        <v>0.13947452054794546</v>
      </c>
      <c r="J7561" s="11">
        <v>0.1593994520547945</v>
      </c>
      <c r="K7561" s="11">
        <v>0.17932438356164399</v>
      </c>
      <c r="L7561" s="11">
        <v>0.19950000000000001</v>
      </c>
    </row>
    <row r="7562" spans="1:12" ht="12.75">
      <c r="A7562" s="1">
        <f t="shared" si="187"/>
        <v>40050</v>
      </c>
      <c r="B7562" s="49" t="s">
        <v>5245</v>
      </c>
      <c r="C7562" s="11">
        <v>1.4499452054794516E-2</v>
      </c>
      <c r="D7562" s="11">
        <v>2.8998904109589E-2</v>
      </c>
      <c r="E7562" s="11">
        <v>4.3498356164383502E-2</v>
      </c>
      <c r="F7562" s="11">
        <v>5.7997808219178E-2</v>
      </c>
      <c r="G7562" s="11">
        <v>7.2497260273972658E-2</v>
      </c>
      <c r="H7562" s="11">
        <v>8.6996712328767142E-2</v>
      </c>
      <c r="I7562" s="11">
        <v>0.10149616438356164</v>
      </c>
      <c r="J7562" s="11">
        <v>0.11599561643835615</v>
      </c>
      <c r="K7562" s="11">
        <v>0.13049506849315065</v>
      </c>
      <c r="L7562" s="11">
        <v>0.14550000000000002</v>
      </c>
    </row>
    <row r="7563" spans="1:12" ht="12.75">
      <c r="A7563" s="1">
        <f t="shared" si="187"/>
        <v>40051</v>
      </c>
      <c r="B7563" s="49" t="s">
        <v>5247</v>
      </c>
      <c r="C7563" s="11">
        <v>1.9592054794520551E-2</v>
      </c>
      <c r="D7563" s="11">
        <v>3.9184109589041102E-2</v>
      </c>
      <c r="E7563" s="11">
        <v>5.8776164383561653E-2</v>
      </c>
      <c r="F7563" s="11">
        <v>7.8368219178082205E-2</v>
      </c>
      <c r="G7563" s="11">
        <v>9.7960273972602749E-2</v>
      </c>
      <c r="H7563" s="11">
        <v>0.11755232876712331</v>
      </c>
      <c r="I7563" s="11">
        <v>0.13714438356164385</v>
      </c>
      <c r="J7563" s="11">
        <v>0.15673643835616502</v>
      </c>
      <c r="K7563" s="11">
        <v>0.1763284931506845</v>
      </c>
      <c r="L7563" s="11">
        <v>0.19650000000000001</v>
      </c>
    </row>
    <row r="7564" spans="1:12" ht="12.75">
      <c r="A7564" s="86" t="s">
        <v>5248</v>
      </c>
      <c r="B7564" s="86"/>
      <c r="C7564" s="6">
        <f>SUM(C6142:C7563)</f>
        <v>69.440949921758133</v>
      </c>
      <c r="D7564" s="6">
        <f t="shared" ref="D7564:L7564" si="188">SUM(D6142:D7563)</f>
        <v>138.88189984351629</v>
      </c>
      <c r="E7564" s="6">
        <f t="shared" si="188"/>
        <v>208.3228497652735</v>
      </c>
      <c r="F7564" s="6">
        <f t="shared" si="188"/>
        <v>277.76379968703264</v>
      </c>
      <c r="G7564" s="6">
        <f t="shared" si="188"/>
        <v>347.20474960879022</v>
      </c>
      <c r="H7564" s="6">
        <f t="shared" si="188"/>
        <v>416.64569953054689</v>
      </c>
      <c r="I7564" s="6">
        <f t="shared" si="188"/>
        <v>486.08664945230692</v>
      </c>
      <c r="J7564" s="6">
        <f t="shared" si="188"/>
        <v>555.52759937406495</v>
      </c>
      <c r="K7564" s="6">
        <f t="shared" si="188"/>
        <v>624.96854929582207</v>
      </c>
      <c r="L7564" s="6">
        <f t="shared" si="188"/>
        <v>717.16649999999913</v>
      </c>
    </row>
    <row r="7565" spans="1:12" ht="12.75">
      <c r="A7565" s="86" t="s">
        <v>5249</v>
      </c>
      <c r="B7565" s="86"/>
      <c r="C7565" s="86"/>
      <c r="D7565" s="86"/>
      <c r="E7565" s="86"/>
      <c r="F7565" s="86"/>
      <c r="G7565" s="86"/>
      <c r="H7565" s="86"/>
      <c r="I7565" s="86"/>
      <c r="J7565" s="86"/>
      <c r="K7565" s="86"/>
      <c r="L7565" s="86"/>
    </row>
    <row r="7566" spans="1:12" ht="25.5">
      <c r="A7566" s="1">
        <f>A7563+1</f>
        <v>40052</v>
      </c>
      <c r="B7566" s="49" t="s">
        <v>5250</v>
      </c>
      <c r="C7566" s="7">
        <v>1.9715736986301479E-2</v>
      </c>
      <c r="D7566" s="7">
        <v>3.943147397260284E-2</v>
      </c>
      <c r="E7566" s="7">
        <v>5.9147210958904323E-2</v>
      </c>
      <c r="F7566" s="7">
        <v>7.8862947945205555E-2</v>
      </c>
      <c r="G7566" s="7">
        <v>9.8578684931506913E-2</v>
      </c>
      <c r="H7566" s="7">
        <v>0.11829442191780827</v>
      </c>
      <c r="I7566" s="7">
        <v>0.13801015890410998</v>
      </c>
      <c r="J7566" s="7">
        <v>0.15772589589041161</v>
      </c>
      <c r="K7566" s="7">
        <v>0.17744163287671197</v>
      </c>
      <c r="L7566" s="7">
        <v>0.1971573698630136</v>
      </c>
    </row>
    <row r="7567" spans="1:12" ht="63.75">
      <c r="A7567" s="1">
        <f>A7566+1</f>
        <v>40053</v>
      </c>
      <c r="B7567" s="49" t="s">
        <v>5251</v>
      </c>
      <c r="C7567" s="7">
        <v>7.3775342465753758E-5</v>
      </c>
      <c r="D7567" s="7">
        <v>1.47550684931508E-4</v>
      </c>
      <c r="E7567" s="7">
        <v>2.2132602739726077E-4</v>
      </c>
      <c r="F7567" s="7">
        <v>2.9510136986301362E-4</v>
      </c>
      <c r="G7567" s="7">
        <v>3.6887671232876761E-4</v>
      </c>
      <c r="H7567" s="7">
        <v>4.4265205479452041E-4</v>
      </c>
      <c r="I7567" s="7">
        <v>5.1642739726027553E-4</v>
      </c>
      <c r="J7567" s="7">
        <v>5.9020273972602833E-4</v>
      </c>
      <c r="K7567" s="7">
        <v>6.6397808219178123E-4</v>
      </c>
      <c r="L7567" s="7">
        <v>7.3775342465753403E-4</v>
      </c>
    </row>
    <row r="7568" spans="1:12" ht="51">
      <c r="A7568" s="1">
        <f t="shared" ref="A7568:A7631" si="189">A7567+1</f>
        <v>40054</v>
      </c>
      <c r="B7568" s="49" t="s">
        <v>5252</v>
      </c>
      <c r="C7568" s="7">
        <v>3.1206246575342755E-3</v>
      </c>
      <c r="D7568" s="7">
        <v>6.2412493150685398E-3</v>
      </c>
      <c r="E7568" s="7">
        <v>9.3618739726028157E-3</v>
      </c>
      <c r="F7568" s="7">
        <v>1.248249863013708E-2</v>
      </c>
      <c r="G7568" s="7">
        <v>1.5603123287671319E-2</v>
      </c>
      <c r="H7568" s="7">
        <v>1.8723747945205559E-2</v>
      </c>
      <c r="I7568" s="7">
        <v>2.18443726027398E-2</v>
      </c>
      <c r="J7568" s="7">
        <v>2.4964997260274038E-2</v>
      </c>
      <c r="K7568" s="7">
        <v>2.8085621917808282E-2</v>
      </c>
      <c r="L7568" s="7">
        <v>3.1206246575342517E-2</v>
      </c>
    </row>
    <row r="7569" spans="1:12" ht="76.5">
      <c r="A7569" s="1">
        <f t="shared" si="189"/>
        <v>40055</v>
      </c>
      <c r="B7569" s="49" t="s">
        <v>5253</v>
      </c>
      <c r="C7569" s="7">
        <v>1.4313863013698639E-2</v>
      </c>
      <c r="D7569" s="7">
        <v>2.8627726027397399E-2</v>
      </c>
      <c r="E7569" s="7">
        <v>4.2941589041096039E-2</v>
      </c>
      <c r="F7569" s="7">
        <v>5.7255452054794556E-2</v>
      </c>
      <c r="G7569" s="7">
        <v>7.1569315068493192E-2</v>
      </c>
      <c r="H7569" s="7">
        <v>8.5883178082191841E-2</v>
      </c>
      <c r="I7569" s="7">
        <v>0.10019704109589084</v>
      </c>
      <c r="J7569" s="7">
        <v>0.11451090410958924</v>
      </c>
      <c r="K7569" s="7">
        <v>0.128824767123288</v>
      </c>
      <c r="L7569" s="7">
        <v>0.14313863013698638</v>
      </c>
    </row>
    <row r="7570" spans="1:12" ht="25.5">
      <c r="A7570" s="1">
        <f t="shared" si="189"/>
        <v>40056</v>
      </c>
      <c r="B7570" s="49" t="s">
        <v>5254</v>
      </c>
      <c r="C7570" s="7">
        <v>6.5367123287671317E-3</v>
      </c>
      <c r="D7570" s="7">
        <v>1.3073424657534239E-2</v>
      </c>
      <c r="E7570" s="7">
        <v>1.961013698630136E-2</v>
      </c>
      <c r="F7570" s="7">
        <v>2.6146849315068478E-2</v>
      </c>
      <c r="G7570" s="7">
        <v>3.2683561643835596E-2</v>
      </c>
      <c r="H7570" s="7">
        <v>3.9220273972602721E-2</v>
      </c>
      <c r="I7570" s="7">
        <v>4.5756986301369956E-2</v>
      </c>
      <c r="J7570" s="7">
        <v>5.2293698630136956E-2</v>
      </c>
      <c r="K7570" s="7">
        <v>5.8830410958904192E-2</v>
      </c>
      <c r="L7570" s="7">
        <v>6.5367123287671192E-2</v>
      </c>
    </row>
    <row r="7571" spans="1:12" ht="51">
      <c r="A7571" s="1">
        <f t="shared" si="189"/>
        <v>40057</v>
      </c>
      <c r="B7571" s="49" t="s">
        <v>5255</v>
      </c>
      <c r="C7571" s="7">
        <v>1.2015616438356119E-2</v>
      </c>
      <c r="D7571" s="7">
        <v>2.4031232876712359E-2</v>
      </c>
      <c r="E7571" s="7">
        <v>3.6046849315068477E-2</v>
      </c>
      <c r="F7571" s="7">
        <v>4.8062465753424474E-2</v>
      </c>
      <c r="G7571" s="7">
        <v>6.0078082191780596E-2</v>
      </c>
      <c r="H7571" s="7">
        <v>7.2093698630136718E-2</v>
      </c>
      <c r="I7571" s="7">
        <v>8.4109315068493076E-2</v>
      </c>
      <c r="J7571" s="7">
        <v>9.6124931506849087E-2</v>
      </c>
      <c r="K7571" s="7">
        <v>0.10814054794520521</v>
      </c>
      <c r="L7571" s="7">
        <v>0.12015616438356119</v>
      </c>
    </row>
    <row r="7572" spans="1:12" ht="25.5">
      <c r="A7572" s="1">
        <f t="shared" si="189"/>
        <v>40058</v>
      </c>
      <c r="B7572" s="49" t="s">
        <v>5256</v>
      </c>
      <c r="C7572" s="7">
        <v>1.7615309589041041E-2</v>
      </c>
      <c r="D7572" s="7">
        <v>3.52306191780822E-2</v>
      </c>
      <c r="E7572" s="7">
        <v>5.284592876712324E-2</v>
      </c>
      <c r="F7572" s="7">
        <v>7.0461238356164163E-2</v>
      </c>
      <c r="G7572" s="7">
        <v>8.8076547945205211E-2</v>
      </c>
      <c r="H7572" s="7">
        <v>0.10569185753424636</v>
      </c>
      <c r="I7572" s="7">
        <v>0.12330716712328799</v>
      </c>
      <c r="J7572" s="7">
        <v>0.1409224767123288</v>
      </c>
      <c r="K7572" s="7">
        <v>0.15853778630136958</v>
      </c>
      <c r="L7572" s="7">
        <v>0.17615309589041042</v>
      </c>
    </row>
    <row r="7573" spans="1:12" ht="25.5">
      <c r="A7573" s="1">
        <f t="shared" si="189"/>
        <v>40059</v>
      </c>
      <c r="B7573" s="49" t="s">
        <v>5257</v>
      </c>
      <c r="C7573" s="7">
        <v>1.6563287671232882E-3</v>
      </c>
      <c r="D7573" s="7">
        <v>3.312657534246588E-3</v>
      </c>
      <c r="E7573" s="7">
        <v>4.968986301369876E-3</v>
      </c>
      <c r="F7573" s="7">
        <v>6.6253150684931527E-3</v>
      </c>
      <c r="G7573" s="7">
        <v>8.2816438356164389E-3</v>
      </c>
      <c r="H7573" s="7">
        <v>9.9379726027397277E-3</v>
      </c>
      <c r="I7573" s="7">
        <v>1.1594301369863051E-2</v>
      </c>
      <c r="J7573" s="7">
        <v>1.3250630136986279E-2</v>
      </c>
      <c r="K7573" s="7">
        <v>1.4906958904109639E-2</v>
      </c>
      <c r="L7573" s="7">
        <v>1.6563287671232878E-2</v>
      </c>
    </row>
    <row r="7574" spans="1:12" ht="25.5">
      <c r="A7574" s="1">
        <f t="shared" si="189"/>
        <v>40060</v>
      </c>
      <c r="B7574" s="49" t="s">
        <v>5257</v>
      </c>
      <c r="C7574" s="7">
        <v>1.793030136986304E-3</v>
      </c>
      <c r="D7574" s="7">
        <v>3.5860602739726201E-3</v>
      </c>
      <c r="E7574" s="7">
        <v>5.3790904109589236E-3</v>
      </c>
      <c r="F7574" s="7">
        <v>7.1721205479452158E-3</v>
      </c>
      <c r="G7574" s="7">
        <v>8.9651506849315193E-3</v>
      </c>
      <c r="H7574" s="7">
        <v>1.0758180821917823E-2</v>
      </c>
      <c r="I7574" s="7">
        <v>1.2551210958904199E-2</v>
      </c>
      <c r="J7574" s="7">
        <v>1.434424109589048E-2</v>
      </c>
      <c r="K7574" s="7">
        <v>1.6137271232876758E-2</v>
      </c>
      <c r="L7574" s="7">
        <v>1.7930301369863039E-2</v>
      </c>
    </row>
    <row r="7575" spans="1:12" ht="25.5">
      <c r="A7575" s="1">
        <f t="shared" si="189"/>
        <v>40061</v>
      </c>
      <c r="B7575" s="49" t="s">
        <v>5257</v>
      </c>
      <c r="C7575" s="7">
        <v>1.412942465753436E-3</v>
      </c>
      <c r="D7575" s="7">
        <v>2.8258849315068602E-3</v>
      </c>
      <c r="E7575" s="7">
        <v>4.2388273972602955E-3</v>
      </c>
      <c r="F7575" s="7">
        <v>5.6517698630137074E-3</v>
      </c>
      <c r="G7575" s="7">
        <v>7.0647123287671323E-3</v>
      </c>
      <c r="H7575" s="7">
        <v>8.4776547945205546E-3</v>
      </c>
      <c r="I7575" s="7">
        <v>9.890597260274003E-3</v>
      </c>
      <c r="J7575" s="7">
        <v>1.1303539726027403E-2</v>
      </c>
      <c r="K7575" s="7">
        <v>1.2716482191780841E-2</v>
      </c>
      <c r="L7575" s="7">
        <v>1.4129424657534239E-2</v>
      </c>
    </row>
    <row r="7576" spans="1:12" ht="25.5">
      <c r="A7576" s="1">
        <f t="shared" si="189"/>
        <v>40062</v>
      </c>
      <c r="B7576" s="49" t="s">
        <v>5257</v>
      </c>
      <c r="C7576" s="7">
        <v>9.1391013698630397E-3</v>
      </c>
      <c r="D7576" s="7">
        <v>1.8278202739726079E-2</v>
      </c>
      <c r="E7576" s="7">
        <v>2.7417304109589119E-2</v>
      </c>
      <c r="F7576" s="7">
        <v>3.6556405479452034E-2</v>
      </c>
      <c r="G7576" s="7">
        <v>4.569550684931508E-2</v>
      </c>
      <c r="H7576" s="7">
        <v>5.483460821917812E-2</v>
      </c>
      <c r="I7576" s="7">
        <v>6.3973709589041403E-2</v>
      </c>
      <c r="J7576" s="7">
        <v>7.3112810958904192E-2</v>
      </c>
      <c r="K7576" s="7">
        <v>8.2251912328767232E-2</v>
      </c>
      <c r="L7576" s="7">
        <v>9.1391013698630161E-2</v>
      </c>
    </row>
    <row r="7577" spans="1:12" ht="25.5">
      <c r="A7577" s="1">
        <f t="shared" si="189"/>
        <v>40063</v>
      </c>
      <c r="B7577" s="49" t="s">
        <v>5258</v>
      </c>
      <c r="C7577" s="7">
        <v>2.9651178082191958E-2</v>
      </c>
      <c r="D7577" s="7">
        <v>5.9302356164383792E-2</v>
      </c>
      <c r="E7577" s="7">
        <v>8.8953534246575761E-2</v>
      </c>
      <c r="F7577" s="7">
        <v>0.11860471232876735</v>
      </c>
      <c r="G7577" s="7">
        <v>0.14825589041095921</v>
      </c>
      <c r="H7577" s="7">
        <v>0.17790706849315077</v>
      </c>
      <c r="I7577" s="7">
        <v>0.20755824657534358</v>
      </c>
      <c r="J7577" s="7">
        <v>0.23720942465753517</v>
      </c>
      <c r="K7577" s="7">
        <v>0.26686060273972678</v>
      </c>
      <c r="L7577" s="7">
        <v>0.29651178082191842</v>
      </c>
    </row>
    <row r="7578" spans="1:12" ht="12.75">
      <c r="A7578" s="1">
        <f t="shared" si="189"/>
        <v>40064</v>
      </c>
      <c r="B7578" s="49" t="s">
        <v>5259</v>
      </c>
      <c r="C7578" s="7">
        <v>2.1496471232876881E-2</v>
      </c>
      <c r="D7578" s="7">
        <v>4.2992942465753636E-2</v>
      </c>
      <c r="E7578" s="7">
        <v>6.4489413698630524E-2</v>
      </c>
      <c r="F7578" s="7">
        <v>8.5985884931507162E-2</v>
      </c>
      <c r="G7578" s="7">
        <v>0.10748235616438391</v>
      </c>
      <c r="H7578" s="7">
        <v>0.1289788273972608</v>
      </c>
      <c r="I7578" s="7">
        <v>0.15047529863013839</v>
      </c>
      <c r="J7578" s="7">
        <v>0.1719717698630148</v>
      </c>
      <c r="K7578" s="7">
        <v>0.1934682410958912</v>
      </c>
      <c r="L7578" s="7">
        <v>0.2149647123287676</v>
      </c>
    </row>
    <row r="7579" spans="1:12" ht="25.5">
      <c r="A7579" s="1">
        <f t="shared" si="189"/>
        <v>40065</v>
      </c>
      <c r="B7579" s="49" t="s">
        <v>5260</v>
      </c>
      <c r="C7579" s="7">
        <v>9.7857205479452397E-2</v>
      </c>
      <c r="D7579" s="7">
        <v>0.19571441095890479</v>
      </c>
      <c r="E7579" s="7">
        <v>0.29357161643835722</v>
      </c>
      <c r="F7579" s="7">
        <v>0.39142882191780837</v>
      </c>
      <c r="G7579" s="7">
        <v>0.48928602739726074</v>
      </c>
      <c r="H7579" s="7">
        <v>0.58714323287671322</v>
      </c>
      <c r="I7579" s="7">
        <v>0.68500043835616675</v>
      </c>
      <c r="J7579" s="7">
        <v>0.78285764383561673</v>
      </c>
      <c r="K7579" s="7">
        <v>0.88071484931506916</v>
      </c>
      <c r="L7579" s="7">
        <v>0.97857205479452025</v>
      </c>
    </row>
    <row r="7580" spans="1:12" ht="12.75">
      <c r="A7580" s="1">
        <f t="shared" si="189"/>
        <v>40066</v>
      </c>
      <c r="B7580" s="49" t="s">
        <v>5261</v>
      </c>
      <c r="C7580" s="7">
        <v>2.6488964383561801E-2</v>
      </c>
      <c r="D7580" s="7">
        <v>5.2977928767123483E-2</v>
      </c>
      <c r="E7580" s="7">
        <v>7.9466893150685267E-2</v>
      </c>
      <c r="F7580" s="7">
        <v>0.10595585753424672</v>
      </c>
      <c r="G7580" s="7">
        <v>0.13244482191780838</v>
      </c>
      <c r="H7580" s="7">
        <v>0.15893378630136959</v>
      </c>
      <c r="I7580" s="7">
        <v>0.185422750684932</v>
      </c>
      <c r="J7580" s="7">
        <v>0.21191171506849318</v>
      </c>
      <c r="K7580" s="7">
        <v>0.23840067945205559</v>
      </c>
      <c r="L7580" s="7">
        <v>0.26488964383561675</v>
      </c>
    </row>
    <row r="7581" spans="1:12" ht="12.75">
      <c r="A7581" s="1">
        <f t="shared" si="189"/>
        <v>40067</v>
      </c>
      <c r="B7581" s="49" t="s">
        <v>5262</v>
      </c>
      <c r="C7581" s="7">
        <v>0.1040376986301372</v>
      </c>
      <c r="D7581" s="7">
        <v>0.20807539726027441</v>
      </c>
      <c r="E7581" s="7">
        <v>0.31211309589041164</v>
      </c>
      <c r="F7581" s="7">
        <v>0.4161507945205476</v>
      </c>
      <c r="G7581" s="7">
        <v>0.52018849315068483</v>
      </c>
      <c r="H7581" s="7">
        <v>0.62422619178082206</v>
      </c>
      <c r="I7581" s="7">
        <v>0.72826389041096162</v>
      </c>
      <c r="J7581" s="7">
        <v>0.83230158904109641</v>
      </c>
      <c r="K7581" s="7">
        <v>0.93633928767123353</v>
      </c>
      <c r="L7581" s="7">
        <v>1.0403769863013697</v>
      </c>
    </row>
    <row r="7582" spans="1:12" ht="25.5">
      <c r="A7582" s="1">
        <f t="shared" si="189"/>
        <v>40068</v>
      </c>
      <c r="B7582" s="49" t="s">
        <v>5263</v>
      </c>
      <c r="C7582" s="7">
        <v>1.7097073972602839E-2</v>
      </c>
      <c r="D7582" s="7">
        <v>3.4194147945205561E-2</v>
      </c>
      <c r="E7582" s="7">
        <v>5.1291221917808397E-2</v>
      </c>
      <c r="F7582" s="7">
        <v>6.8388295890410997E-2</v>
      </c>
      <c r="G7582" s="7">
        <v>8.5485369863013722E-2</v>
      </c>
      <c r="H7582" s="7">
        <v>0.10258244383561643</v>
      </c>
      <c r="I7582" s="7">
        <v>0.11967951780821952</v>
      </c>
      <c r="J7582" s="7">
        <v>0.13677659178082199</v>
      </c>
      <c r="K7582" s="7">
        <v>0.1538736657534252</v>
      </c>
      <c r="L7582" s="7">
        <v>0.17097073972602719</v>
      </c>
    </row>
    <row r="7583" spans="1:12" ht="25.5">
      <c r="A7583" s="1">
        <f t="shared" si="189"/>
        <v>40069</v>
      </c>
      <c r="B7583" s="49" t="s">
        <v>5263</v>
      </c>
      <c r="C7583" s="7">
        <v>2.7810128876712601E-3</v>
      </c>
      <c r="D7583" s="7">
        <v>5.5620257753425072E-3</v>
      </c>
      <c r="E7583" s="7">
        <v>8.3430386630137677E-3</v>
      </c>
      <c r="F7583" s="7">
        <v>1.1124051550684992E-2</v>
      </c>
      <c r="G7583" s="7">
        <v>1.3905064438356238E-2</v>
      </c>
      <c r="H7583" s="7">
        <v>1.6686077326027438E-2</v>
      </c>
      <c r="I7583" s="7">
        <v>1.9467090213698756E-2</v>
      </c>
      <c r="J7583" s="7">
        <v>2.2248103101369959E-2</v>
      </c>
      <c r="K7583" s="7">
        <v>2.5029115989041159E-2</v>
      </c>
      <c r="L7583" s="7">
        <v>2.7810128876712362E-2</v>
      </c>
    </row>
    <row r="7584" spans="1:12" ht="12.75">
      <c r="A7584" s="1">
        <f t="shared" si="189"/>
        <v>40070</v>
      </c>
      <c r="B7584" s="49" t="s">
        <v>5264</v>
      </c>
      <c r="C7584" s="7">
        <v>1.428493150684932E-4</v>
      </c>
      <c r="D7584" s="7">
        <v>2.8569863013698759E-4</v>
      </c>
      <c r="E7584" s="7">
        <v>4.2854794520548077E-4</v>
      </c>
      <c r="F7584" s="7">
        <v>5.713972602739728E-4</v>
      </c>
      <c r="G7584" s="7">
        <v>7.1424657534246603E-4</v>
      </c>
      <c r="H7584" s="7">
        <v>8.5709589041095926E-4</v>
      </c>
      <c r="I7584" s="7">
        <v>9.9994520547945585E-4</v>
      </c>
      <c r="J7584" s="7">
        <v>1.1427945205479469E-3</v>
      </c>
      <c r="K7584" s="7">
        <v>1.2856438356164399E-3</v>
      </c>
      <c r="L7584" s="7">
        <v>1.4284931506849321E-3</v>
      </c>
    </row>
    <row r="7585" spans="1:12" ht="12.75">
      <c r="A7585" s="1">
        <f t="shared" si="189"/>
        <v>40071</v>
      </c>
      <c r="B7585" s="49" t="s">
        <v>5265</v>
      </c>
      <c r="C7585" s="7">
        <v>4.6811178082191957E-2</v>
      </c>
      <c r="D7585" s="7">
        <v>9.3622356164383913E-2</v>
      </c>
      <c r="E7585" s="7">
        <v>0.14043353424657601</v>
      </c>
      <c r="F7585" s="7">
        <v>0.18724471232876758</v>
      </c>
      <c r="G7585" s="7">
        <v>0.2340558904109592</v>
      </c>
      <c r="H7585" s="7">
        <v>0.2808670684931508</v>
      </c>
      <c r="I7585" s="7">
        <v>0.32767824657534361</v>
      </c>
      <c r="J7585" s="7">
        <v>0.37448942465753399</v>
      </c>
      <c r="K7585" s="7">
        <v>0.42130060273972564</v>
      </c>
      <c r="L7585" s="7">
        <v>0.46811178082191718</v>
      </c>
    </row>
    <row r="7586" spans="1:12" ht="12.75">
      <c r="A7586" s="1">
        <f t="shared" si="189"/>
        <v>40072</v>
      </c>
      <c r="B7586" s="49" t="s">
        <v>5265</v>
      </c>
      <c r="C7586" s="7">
        <v>5.0196164383561797E-3</v>
      </c>
      <c r="D7586" s="7">
        <v>1.0039232876712359E-2</v>
      </c>
      <c r="E7586" s="7">
        <v>1.5058849315068601E-2</v>
      </c>
      <c r="F7586" s="7">
        <v>2.0078465753424719E-2</v>
      </c>
      <c r="G7586" s="7">
        <v>2.5098082191780838E-2</v>
      </c>
      <c r="H7586" s="7">
        <v>3.0117698630136958E-2</v>
      </c>
      <c r="I7586" s="7">
        <v>3.5137315068493317E-2</v>
      </c>
      <c r="J7586" s="7">
        <v>4.0156931506849319E-2</v>
      </c>
      <c r="K7586" s="7">
        <v>4.5176547945205557E-2</v>
      </c>
      <c r="L7586" s="7">
        <v>5.0196164383561677E-2</v>
      </c>
    </row>
    <row r="7587" spans="1:12" ht="51">
      <c r="A7587" s="1">
        <f t="shared" si="189"/>
        <v>40073</v>
      </c>
      <c r="B7587" s="49" t="s">
        <v>5266</v>
      </c>
      <c r="C7587" s="7">
        <v>8.1102246575342884E-3</v>
      </c>
      <c r="D7587" s="7">
        <v>1.6220449315068598E-2</v>
      </c>
      <c r="E7587" s="7">
        <v>2.4330673972602839E-2</v>
      </c>
      <c r="F7587" s="7">
        <v>3.2440898630137077E-2</v>
      </c>
      <c r="G7587" s="7">
        <v>4.0551123287671319E-2</v>
      </c>
      <c r="H7587" s="7">
        <v>4.8661347945205553E-2</v>
      </c>
      <c r="I7587" s="7">
        <v>5.677157260273992E-2</v>
      </c>
      <c r="J7587" s="7">
        <v>6.4881797260274029E-2</v>
      </c>
      <c r="K7587" s="7">
        <v>7.2992021917808278E-2</v>
      </c>
      <c r="L7587" s="7">
        <v>8.1102246575342513E-2</v>
      </c>
    </row>
    <row r="7588" spans="1:12" ht="25.5">
      <c r="A7588" s="1">
        <f t="shared" si="189"/>
        <v>40074</v>
      </c>
      <c r="B7588" s="49" t="s">
        <v>5267</v>
      </c>
      <c r="C7588" s="7">
        <v>7.6712613698630402E-2</v>
      </c>
      <c r="D7588" s="7">
        <v>0.1534252273972608</v>
      </c>
      <c r="E7588" s="7">
        <v>0.23013784109589119</v>
      </c>
      <c r="F7588" s="7">
        <v>0.30685045479452039</v>
      </c>
      <c r="G7588" s="7">
        <v>0.3835630684931508</v>
      </c>
      <c r="H7588" s="7">
        <v>0.46027568219178122</v>
      </c>
      <c r="I7588" s="7">
        <v>0.53698829589041275</v>
      </c>
      <c r="J7588" s="7">
        <v>0.613700909589042</v>
      </c>
      <c r="K7588" s="7">
        <v>0.69041352328767236</v>
      </c>
      <c r="L7588" s="7">
        <v>0.76712613698630161</v>
      </c>
    </row>
    <row r="7589" spans="1:12" ht="25.5">
      <c r="A7589" s="1">
        <f t="shared" si="189"/>
        <v>40075</v>
      </c>
      <c r="B7589" s="49" t="s">
        <v>5268</v>
      </c>
      <c r="C7589" s="7">
        <v>1.501545205479468E-3</v>
      </c>
      <c r="D7589" s="7">
        <v>3.0030904109589239E-3</v>
      </c>
      <c r="E7589" s="7">
        <v>4.5046356164383915E-3</v>
      </c>
      <c r="F7589" s="7">
        <v>6.0061808219178357E-3</v>
      </c>
      <c r="G7589" s="7">
        <v>7.5077260273972921E-3</v>
      </c>
      <c r="H7589" s="7">
        <v>9.0092712328767484E-3</v>
      </c>
      <c r="I7589" s="7">
        <v>1.0510816438356227E-2</v>
      </c>
      <c r="J7589" s="7">
        <v>1.20123616438356E-2</v>
      </c>
      <c r="K7589" s="7">
        <v>1.3513906849315079E-2</v>
      </c>
      <c r="L7589" s="7">
        <v>1.5015452054794558E-2</v>
      </c>
    </row>
    <row r="7590" spans="1:12" ht="25.5">
      <c r="A7590" s="1">
        <f t="shared" si="189"/>
        <v>40076</v>
      </c>
      <c r="B7590" s="49" t="s">
        <v>5269</v>
      </c>
      <c r="C7590" s="7">
        <v>6.4737863013698757E-3</v>
      </c>
      <c r="D7590" s="7">
        <v>1.2947572602739798E-2</v>
      </c>
      <c r="E7590" s="7">
        <v>1.9421358904109638E-2</v>
      </c>
      <c r="F7590" s="7">
        <v>2.5895145205479482E-2</v>
      </c>
      <c r="G7590" s="7">
        <v>3.2368931506849316E-2</v>
      </c>
      <c r="H7590" s="7">
        <v>3.8842717808219164E-2</v>
      </c>
      <c r="I7590" s="7">
        <v>4.5316504109589241E-2</v>
      </c>
      <c r="J7590" s="7">
        <v>5.1790290410958964E-2</v>
      </c>
      <c r="K7590" s="7">
        <v>5.8264076712328798E-2</v>
      </c>
      <c r="L7590" s="7">
        <v>6.4737863013698632E-2</v>
      </c>
    </row>
    <row r="7591" spans="1:12" ht="51">
      <c r="A7591" s="1">
        <f t="shared" si="189"/>
        <v>40077</v>
      </c>
      <c r="B7591" s="49" t="s">
        <v>5270</v>
      </c>
      <c r="C7591" s="7">
        <v>1.0961424657534287E-3</v>
      </c>
      <c r="D7591" s="7">
        <v>2.19228493150686E-3</v>
      </c>
      <c r="E7591" s="7">
        <v>3.2884273972602837E-3</v>
      </c>
      <c r="F7591" s="7">
        <v>4.3845698630137079E-3</v>
      </c>
      <c r="G7591" s="7">
        <v>5.480712328767132E-3</v>
      </c>
      <c r="H7591" s="7">
        <v>6.5768547945205562E-3</v>
      </c>
      <c r="I7591" s="7">
        <v>7.6729972602740037E-3</v>
      </c>
      <c r="J7591" s="7">
        <v>8.7691397260274157E-3</v>
      </c>
      <c r="K7591" s="7">
        <v>9.8652821917808407E-3</v>
      </c>
      <c r="L7591" s="7">
        <v>1.0961424657534252E-2</v>
      </c>
    </row>
    <row r="7592" spans="1:12" ht="25.5">
      <c r="A7592" s="1">
        <f t="shared" si="189"/>
        <v>40078</v>
      </c>
      <c r="B7592" s="49" t="s">
        <v>5271</v>
      </c>
      <c r="C7592" s="7">
        <v>1.0965041095890432E-3</v>
      </c>
      <c r="D7592" s="7">
        <v>2.1930082191780839E-3</v>
      </c>
      <c r="E7592" s="7">
        <v>3.2895123287671317E-3</v>
      </c>
      <c r="F7592" s="7">
        <v>4.3860164383561677E-3</v>
      </c>
      <c r="G7592" s="7">
        <v>5.4825205479452034E-3</v>
      </c>
      <c r="H7592" s="7">
        <v>6.579024657534252E-3</v>
      </c>
      <c r="I7592" s="7">
        <v>7.6755287671233111E-3</v>
      </c>
      <c r="J7592" s="7">
        <v>8.7720328767123355E-3</v>
      </c>
      <c r="K7592" s="7">
        <v>9.8685369863013832E-3</v>
      </c>
      <c r="L7592" s="7">
        <v>1.0965041095890407E-2</v>
      </c>
    </row>
    <row r="7593" spans="1:12" ht="25.5">
      <c r="A7593" s="1">
        <f t="shared" si="189"/>
        <v>40079</v>
      </c>
      <c r="B7593" s="49" t="s">
        <v>5272</v>
      </c>
      <c r="C7593" s="7">
        <v>8.1868931506849686E-3</v>
      </c>
      <c r="D7593" s="7">
        <v>1.6373786301369958E-2</v>
      </c>
      <c r="E7593" s="7">
        <v>2.4560679452054878E-2</v>
      </c>
      <c r="F7593" s="7">
        <v>3.2747572602739798E-2</v>
      </c>
      <c r="G7593" s="7">
        <v>4.0934465753424715E-2</v>
      </c>
      <c r="H7593" s="7">
        <v>4.9121358904109638E-2</v>
      </c>
      <c r="I7593" s="7">
        <v>5.730825205479468E-2</v>
      </c>
      <c r="J7593" s="7">
        <v>6.5495145205479471E-2</v>
      </c>
      <c r="K7593" s="7">
        <v>7.3682038356164395E-2</v>
      </c>
      <c r="L7593" s="7">
        <v>8.1868931506849318E-2</v>
      </c>
    </row>
    <row r="7594" spans="1:12" ht="25.5">
      <c r="A7594" s="1">
        <f t="shared" si="189"/>
        <v>40080</v>
      </c>
      <c r="B7594" s="49" t="s">
        <v>5273</v>
      </c>
      <c r="C7594" s="7">
        <v>1.2682126027397279E-2</v>
      </c>
      <c r="D7594" s="7">
        <v>2.536425205479468E-2</v>
      </c>
      <c r="E7594" s="7">
        <v>3.804637808219196E-2</v>
      </c>
      <c r="F7594" s="7">
        <v>5.0728504109589116E-2</v>
      </c>
      <c r="G7594" s="7">
        <v>6.3410630136986404E-2</v>
      </c>
      <c r="H7594" s="7">
        <v>7.6092756164383685E-2</v>
      </c>
      <c r="I7594" s="7">
        <v>8.8774882191781312E-2</v>
      </c>
      <c r="J7594" s="7">
        <v>0.10145700821917834</v>
      </c>
      <c r="K7594" s="7">
        <v>0.11413913424657562</v>
      </c>
      <c r="L7594" s="7">
        <v>0.12682126027397281</v>
      </c>
    </row>
    <row r="7595" spans="1:12" ht="25.5">
      <c r="A7595" s="1">
        <f t="shared" si="189"/>
        <v>40081</v>
      </c>
      <c r="B7595" s="49" t="s">
        <v>5274</v>
      </c>
      <c r="C7595" s="7">
        <v>3.9205808219178358E-3</v>
      </c>
      <c r="D7595" s="7">
        <v>7.8411616438356715E-3</v>
      </c>
      <c r="E7595" s="7">
        <v>1.1761742465753497E-2</v>
      </c>
      <c r="F7595" s="7">
        <v>1.5682323287671319E-2</v>
      </c>
      <c r="G7595" s="7">
        <v>1.9602904109589116E-2</v>
      </c>
      <c r="H7595" s="7">
        <v>2.3523484931506917E-2</v>
      </c>
      <c r="I7595" s="7">
        <v>2.7444065753424719E-2</v>
      </c>
      <c r="J7595" s="7">
        <v>3.136464657534252E-2</v>
      </c>
      <c r="K7595" s="7">
        <v>3.5285227397260317E-2</v>
      </c>
      <c r="L7595" s="7">
        <v>3.9205808219178122E-2</v>
      </c>
    </row>
    <row r="7596" spans="1:12" ht="38.25">
      <c r="A7596" s="1">
        <f t="shared" si="189"/>
        <v>40082</v>
      </c>
      <c r="B7596" s="49" t="s">
        <v>5275</v>
      </c>
      <c r="C7596" s="7">
        <v>1.1677479452054831E-3</v>
      </c>
      <c r="D7596" s="7">
        <v>2.3354958904109641E-3</v>
      </c>
      <c r="E7596" s="7">
        <v>3.503243835616452E-3</v>
      </c>
      <c r="F7596" s="7">
        <v>4.6709917808219282E-3</v>
      </c>
      <c r="G7596" s="7">
        <v>5.838739726027403E-3</v>
      </c>
      <c r="H7596" s="7">
        <v>7.0064876712328797E-3</v>
      </c>
      <c r="I7596" s="7">
        <v>8.1742356164383918E-3</v>
      </c>
      <c r="J7596" s="7">
        <v>9.3419835616438442E-3</v>
      </c>
      <c r="K7596" s="7">
        <v>1.0509731506849331E-2</v>
      </c>
      <c r="L7596" s="7">
        <v>1.1677479452054796E-2</v>
      </c>
    </row>
    <row r="7597" spans="1:12" ht="12.75">
      <c r="A7597" s="1">
        <f t="shared" si="189"/>
        <v>40083</v>
      </c>
      <c r="B7597" s="49" t="s">
        <v>5276</v>
      </c>
      <c r="C7597" s="7">
        <v>4.8738739726027561E-2</v>
      </c>
      <c r="D7597" s="7">
        <v>9.7477479452055121E-2</v>
      </c>
      <c r="E7597" s="7">
        <v>0.14621621917808281</v>
      </c>
      <c r="F7597" s="7">
        <v>0.19495495890410999</v>
      </c>
      <c r="G7597" s="7">
        <v>0.24369369863013718</v>
      </c>
      <c r="H7597" s="7">
        <v>0.29243243835616439</v>
      </c>
      <c r="I7597" s="7">
        <v>0.34117117808219277</v>
      </c>
      <c r="J7597" s="7">
        <v>0.38990991780821999</v>
      </c>
      <c r="K7597" s="7">
        <v>0.4386486575342472</v>
      </c>
      <c r="L7597" s="7">
        <v>0.48738739726027436</v>
      </c>
    </row>
    <row r="7598" spans="1:12" ht="25.5">
      <c r="A7598" s="1">
        <f t="shared" si="189"/>
        <v>40084</v>
      </c>
      <c r="B7598" s="49" t="s">
        <v>5277</v>
      </c>
      <c r="C7598" s="7">
        <v>6.6216986301369956E-4</v>
      </c>
      <c r="D7598" s="7">
        <v>1.3243397260274039E-3</v>
      </c>
      <c r="E7598" s="7">
        <v>1.9865095890411002E-3</v>
      </c>
      <c r="F7598" s="7">
        <v>2.6486794520547956E-3</v>
      </c>
      <c r="G7598" s="7">
        <v>3.310849315068492E-3</v>
      </c>
      <c r="H7598" s="7">
        <v>3.9730191780821874E-3</v>
      </c>
      <c r="I7598" s="7">
        <v>4.6351890410959076E-3</v>
      </c>
      <c r="J7598" s="7">
        <v>5.2973589041095913E-3</v>
      </c>
      <c r="K7598" s="7">
        <v>5.959528767123288E-3</v>
      </c>
      <c r="L7598" s="7">
        <v>6.6216986301369839E-3</v>
      </c>
    </row>
    <row r="7599" spans="1:12" ht="25.5">
      <c r="A7599" s="1">
        <f t="shared" si="189"/>
        <v>40085</v>
      </c>
      <c r="B7599" s="49" t="s">
        <v>5278</v>
      </c>
      <c r="C7599" s="7">
        <v>1.1099572602739765E-2</v>
      </c>
      <c r="D7599" s="7">
        <v>2.2199145205479477E-2</v>
      </c>
      <c r="E7599" s="7">
        <v>3.3298717808219282E-2</v>
      </c>
      <c r="F7599" s="7">
        <v>4.4398290410958954E-2</v>
      </c>
      <c r="G7599" s="7">
        <v>5.5497863013698641E-2</v>
      </c>
      <c r="H7599" s="7">
        <v>6.6597435616438438E-2</v>
      </c>
      <c r="I7599" s="7">
        <v>7.7697008219178354E-2</v>
      </c>
      <c r="J7599" s="7">
        <v>8.8796580821917909E-2</v>
      </c>
      <c r="K7599" s="7">
        <v>9.9896153424657602E-2</v>
      </c>
      <c r="L7599" s="7">
        <v>0.11099572602739728</v>
      </c>
    </row>
    <row r="7600" spans="1:12" ht="25.5">
      <c r="A7600" s="1">
        <f t="shared" si="189"/>
        <v>40086</v>
      </c>
      <c r="B7600" s="49" t="s">
        <v>5279</v>
      </c>
      <c r="C7600" s="7">
        <v>1.333055342465748E-2</v>
      </c>
      <c r="D7600" s="7">
        <v>2.666110684931508E-2</v>
      </c>
      <c r="E7600" s="7">
        <v>3.9991660273972558E-2</v>
      </c>
      <c r="F7600" s="7">
        <v>5.3322213698629918E-2</v>
      </c>
      <c r="G7600" s="7">
        <v>6.6652767123287396E-2</v>
      </c>
      <c r="H7600" s="7">
        <v>7.9983320547944867E-2</v>
      </c>
      <c r="I7600" s="7">
        <v>9.3313873972602726E-2</v>
      </c>
      <c r="J7600" s="7">
        <v>0.10664442739725995</v>
      </c>
      <c r="K7600" s="7">
        <v>0.11997498082191743</v>
      </c>
      <c r="L7600" s="7">
        <v>0.13330553424657479</v>
      </c>
    </row>
    <row r="7601" spans="1:12" ht="25.5">
      <c r="A7601" s="1">
        <f t="shared" si="189"/>
        <v>40087</v>
      </c>
      <c r="B7601" s="49" t="s">
        <v>5280</v>
      </c>
      <c r="C7601" s="7">
        <v>1.6070728767123239E-2</v>
      </c>
      <c r="D7601" s="7">
        <v>3.2141457534246597E-2</v>
      </c>
      <c r="E7601" s="7">
        <v>4.8212186301369836E-2</v>
      </c>
      <c r="F7601" s="7">
        <v>6.4282915068492957E-2</v>
      </c>
      <c r="G7601" s="7">
        <v>8.0353643835616204E-2</v>
      </c>
      <c r="H7601" s="7">
        <v>9.6424372602739436E-2</v>
      </c>
      <c r="I7601" s="7">
        <v>0.11249510136986303</v>
      </c>
      <c r="J7601" s="7">
        <v>0.12856583013698639</v>
      </c>
      <c r="K7601" s="7">
        <v>0.14463655890410879</v>
      </c>
      <c r="L7601" s="7">
        <v>0.16070728767123241</v>
      </c>
    </row>
    <row r="7602" spans="1:12" ht="38.25">
      <c r="A7602" s="1">
        <f t="shared" si="189"/>
        <v>40088</v>
      </c>
      <c r="B7602" s="49" t="s">
        <v>5281</v>
      </c>
      <c r="C7602" s="7">
        <v>7.9612273972602954E-2</v>
      </c>
      <c r="D7602" s="7">
        <v>0.15922454794520638</v>
      </c>
      <c r="E7602" s="7">
        <v>0.23883682191780839</v>
      </c>
      <c r="F7602" s="7">
        <v>0.31844909589041037</v>
      </c>
      <c r="G7602" s="7">
        <v>0.3980613698630136</v>
      </c>
      <c r="H7602" s="7">
        <v>0.47767364383561678</v>
      </c>
      <c r="I7602" s="7">
        <v>0.55728591780822123</v>
      </c>
      <c r="J7602" s="7">
        <v>0.63689819178082197</v>
      </c>
      <c r="K7602" s="7">
        <v>0.71651046575342514</v>
      </c>
      <c r="L7602" s="7">
        <v>0.79612273972602721</v>
      </c>
    </row>
    <row r="7603" spans="1:12" ht="38.25">
      <c r="A7603" s="1">
        <f t="shared" si="189"/>
        <v>40089</v>
      </c>
      <c r="B7603" s="49" t="s">
        <v>5282</v>
      </c>
      <c r="C7603" s="7">
        <v>1.5922093150684918E-2</v>
      </c>
      <c r="D7603" s="7">
        <v>3.184418630136996E-2</v>
      </c>
      <c r="E7603" s="7">
        <v>4.7766279452054881E-2</v>
      </c>
      <c r="F7603" s="7">
        <v>6.3688372602739671E-2</v>
      </c>
      <c r="G7603" s="7">
        <v>7.9610465753424606E-2</v>
      </c>
      <c r="H7603" s="7">
        <v>9.5532558904109638E-2</v>
      </c>
      <c r="I7603" s="7">
        <v>0.11145465205479479</v>
      </c>
      <c r="J7603" s="7">
        <v>0.12737674520547959</v>
      </c>
      <c r="K7603" s="7">
        <v>0.14329883835616439</v>
      </c>
      <c r="L7603" s="7">
        <v>0.15922093150684921</v>
      </c>
    </row>
    <row r="7604" spans="1:12" ht="38.25">
      <c r="A7604" s="1">
        <f t="shared" si="189"/>
        <v>40090</v>
      </c>
      <c r="B7604" s="49" t="s">
        <v>5283</v>
      </c>
      <c r="C7604" s="7">
        <v>8.0190904109589366E-3</v>
      </c>
      <c r="D7604" s="7">
        <v>1.6038180821917918E-2</v>
      </c>
      <c r="E7604" s="7">
        <v>2.4057271232876761E-2</v>
      </c>
      <c r="F7604" s="7">
        <v>3.2076361643835601E-2</v>
      </c>
      <c r="G7604" s="7">
        <v>4.0095452054794561E-2</v>
      </c>
      <c r="H7604" s="7">
        <v>4.8114542465753397E-2</v>
      </c>
      <c r="I7604" s="7">
        <v>5.6133632876712476E-2</v>
      </c>
      <c r="J7604" s="7">
        <v>6.4152723287671326E-2</v>
      </c>
      <c r="K7604" s="7">
        <v>7.2171813698630155E-2</v>
      </c>
      <c r="L7604" s="7">
        <v>8.0190904109588998E-2</v>
      </c>
    </row>
    <row r="7605" spans="1:12" ht="38.25">
      <c r="A7605" s="1">
        <f t="shared" si="189"/>
        <v>40091</v>
      </c>
      <c r="B7605" s="49" t="s">
        <v>5283</v>
      </c>
      <c r="C7605" s="7">
        <v>2.04835068493152E-2</v>
      </c>
      <c r="D7605" s="7">
        <v>4.0967013698630275E-2</v>
      </c>
      <c r="E7605" s="7">
        <v>6.1450520547945482E-2</v>
      </c>
      <c r="F7605" s="7">
        <v>8.1934027397260439E-2</v>
      </c>
      <c r="G7605" s="7">
        <v>0.10241753424657551</v>
      </c>
      <c r="H7605" s="7">
        <v>0.12290104109588999</v>
      </c>
      <c r="I7605" s="7">
        <v>0.14338454794520639</v>
      </c>
      <c r="J7605" s="7">
        <v>0.16386805479452041</v>
      </c>
      <c r="K7605" s="7">
        <v>0.18435156164383559</v>
      </c>
      <c r="L7605" s="7">
        <v>0.20483506849315081</v>
      </c>
    </row>
    <row r="7606" spans="1:12" ht="51">
      <c r="A7606" s="1">
        <f t="shared" si="189"/>
        <v>40092</v>
      </c>
      <c r="B7606" s="49" t="s">
        <v>5284</v>
      </c>
      <c r="C7606" s="7">
        <v>0.1081296986301372</v>
      </c>
      <c r="D7606" s="7">
        <v>0.21625939726027441</v>
      </c>
      <c r="E7606" s="7">
        <v>0.32438909589041159</v>
      </c>
      <c r="F7606" s="7">
        <v>0.43251879452054759</v>
      </c>
      <c r="G7606" s="7">
        <v>0.54064849315068475</v>
      </c>
      <c r="H7606" s="7">
        <v>0.64877819178082197</v>
      </c>
      <c r="I7606" s="7">
        <v>0.75690789041096151</v>
      </c>
      <c r="J7606" s="7">
        <v>0.8650375890410964</v>
      </c>
      <c r="K7606" s="7">
        <v>0.97316728767123362</v>
      </c>
      <c r="L7606" s="7">
        <v>1.0812969863013695</v>
      </c>
    </row>
    <row r="7607" spans="1:12" ht="51">
      <c r="A7607" s="1">
        <f t="shared" si="189"/>
        <v>40093</v>
      </c>
      <c r="B7607" s="49" t="s">
        <v>5284</v>
      </c>
      <c r="C7607" s="7">
        <v>2.0252054794520639E-4</v>
      </c>
      <c r="D7607" s="7">
        <v>4.0504109589041158E-4</v>
      </c>
      <c r="E7607" s="7">
        <v>6.0756164383561802E-4</v>
      </c>
      <c r="F7607" s="7">
        <v>8.1008219178082196E-4</v>
      </c>
      <c r="G7607" s="7">
        <v>1.0126027397260272E-3</v>
      </c>
      <c r="H7607" s="7">
        <v>1.215123287671236E-3</v>
      </c>
      <c r="I7607" s="7">
        <v>1.4176438356164401E-3</v>
      </c>
      <c r="J7607" s="7">
        <v>1.6201643835616439E-3</v>
      </c>
      <c r="K7607" s="7">
        <v>1.822684931506848E-3</v>
      </c>
      <c r="L7607" s="7">
        <v>2.0252054794520518E-3</v>
      </c>
    </row>
    <row r="7608" spans="1:12" ht="38.25">
      <c r="A7608" s="1">
        <f t="shared" si="189"/>
        <v>40094</v>
      </c>
      <c r="B7608" s="49" t="s">
        <v>5285</v>
      </c>
      <c r="C7608" s="7">
        <v>1.4668273972602717E-3</v>
      </c>
      <c r="D7608" s="7">
        <v>2.9336547945205561E-3</v>
      </c>
      <c r="E7608" s="7">
        <v>4.400482191780828E-3</v>
      </c>
      <c r="F7608" s="7">
        <v>5.867309589041087E-3</v>
      </c>
      <c r="G7608" s="7">
        <v>7.3341369863013598E-3</v>
      </c>
      <c r="H7608" s="7">
        <v>8.8009643835616439E-3</v>
      </c>
      <c r="I7608" s="7">
        <v>1.026779178082194E-2</v>
      </c>
      <c r="J7608" s="7">
        <v>1.1734619178082188E-2</v>
      </c>
      <c r="K7608" s="7">
        <v>1.3201446575342519E-2</v>
      </c>
      <c r="L7608" s="7">
        <v>1.466827397260272E-2</v>
      </c>
    </row>
    <row r="7609" spans="1:12" ht="51">
      <c r="A7609" s="1">
        <f t="shared" si="189"/>
        <v>40095</v>
      </c>
      <c r="B7609" s="49" t="s">
        <v>5286</v>
      </c>
      <c r="C7609" s="7">
        <v>8.3452931506849681E-3</v>
      </c>
      <c r="D7609" s="7">
        <v>1.6690586301369961E-2</v>
      </c>
      <c r="E7609" s="7">
        <v>2.503587945205488E-2</v>
      </c>
      <c r="F7609" s="7">
        <v>3.3381172602739796E-2</v>
      </c>
      <c r="G7609" s="7">
        <v>4.1726465753424716E-2</v>
      </c>
      <c r="H7609" s="7">
        <v>5.0071758904109642E-2</v>
      </c>
      <c r="I7609" s="7">
        <v>5.841705205479468E-2</v>
      </c>
      <c r="J7609" s="7">
        <v>6.6762345205479481E-2</v>
      </c>
      <c r="K7609" s="7">
        <v>7.5107638356164505E-2</v>
      </c>
      <c r="L7609" s="7">
        <v>8.345293150684932E-2</v>
      </c>
    </row>
    <row r="7610" spans="1:12" ht="38.25">
      <c r="A7610" s="1">
        <f t="shared" si="189"/>
        <v>40096</v>
      </c>
      <c r="B7610" s="49" t="s">
        <v>5287</v>
      </c>
      <c r="C7610" s="7">
        <v>1.7358904109588999E-4</v>
      </c>
      <c r="D7610" s="7">
        <v>3.4717808219178117E-4</v>
      </c>
      <c r="E7610" s="7">
        <v>5.2076712328767119E-4</v>
      </c>
      <c r="F7610" s="7">
        <v>6.9435616438355996E-4</v>
      </c>
      <c r="G7610" s="7">
        <v>8.6794520547945004E-4</v>
      </c>
      <c r="H7610" s="7">
        <v>1.04153424657534E-3</v>
      </c>
      <c r="I7610" s="7">
        <v>1.215123287671236E-3</v>
      </c>
      <c r="J7610" s="7">
        <v>1.3887123287671199E-3</v>
      </c>
      <c r="K7610" s="7">
        <v>1.562301369863016E-3</v>
      </c>
      <c r="L7610" s="7">
        <v>1.7358904109589001E-3</v>
      </c>
    </row>
    <row r="7611" spans="1:12" ht="38.25">
      <c r="A7611" s="1">
        <f t="shared" si="189"/>
        <v>40097</v>
      </c>
      <c r="B7611" s="49" t="s">
        <v>5287</v>
      </c>
      <c r="C7611" s="7">
        <v>2.537293150684956E-2</v>
      </c>
      <c r="D7611" s="7">
        <v>5.0745863013699002E-2</v>
      </c>
      <c r="E7611" s="7">
        <v>7.6118794520548566E-2</v>
      </c>
      <c r="F7611" s="7">
        <v>0.10149172602739776</v>
      </c>
      <c r="G7611" s="7">
        <v>0.12686465753424719</v>
      </c>
      <c r="H7611" s="7">
        <v>0.15223758904109638</v>
      </c>
      <c r="I7611" s="7">
        <v>0.1776105205479456</v>
      </c>
      <c r="J7611" s="7">
        <v>0.20298345205479482</v>
      </c>
      <c r="K7611" s="7">
        <v>0.22835638356164401</v>
      </c>
      <c r="L7611" s="7">
        <v>0.25372931506849317</v>
      </c>
    </row>
    <row r="7612" spans="1:12" ht="63.75">
      <c r="A7612" s="1">
        <f t="shared" si="189"/>
        <v>40098</v>
      </c>
      <c r="B7612" s="49" t="s">
        <v>5288</v>
      </c>
      <c r="C7612" s="7">
        <v>4.8821917808219398E-4</v>
      </c>
      <c r="D7612" s="7">
        <v>9.7643835616438796E-4</v>
      </c>
      <c r="E7612" s="7">
        <v>1.464657534246588E-3</v>
      </c>
      <c r="F7612" s="7">
        <v>1.9528767123287759E-3</v>
      </c>
      <c r="G7612" s="7">
        <v>2.4410958904109636E-3</v>
      </c>
      <c r="H7612" s="7">
        <v>2.9293150684931522E-3</v>
      </c>
      <c r="I7612" s="7">
        <v>3.417534246575352E-3</v>
      </c>
      <c r="J7612" s="7">
        <v>3.9057534246575397E-3</v>
      </c>
      <c r="K7612" s="7">
        <v>4.3939726027397282E-3</v>
      </c>
      <c r="L7612" s="7">
        <v>4.8821917808219159E-3</v>
      </c>
    </row>
    <row r="7613" spans="1:12" ht="63.75">
      <c r="A7613" s="1">
        <f t="shared" si="189"/>
        <v>40099</v>
      </c>
      <c r="B7613" s="49" t="s">
        <v>5288</v>
      </c>
      <c r="C7613" s="7">
        <v>1.385095890410964E-4</v>
      </c>
      <c r="D7613" s="7">
        <v>2.77019178082194E-4</v>
      </c>
      <c r="E7613" s="7">
        <v>4.1552876712329042E-4</v>
      </c>
      <c r="F7613" s="7">
        <v>5.5403835616438561E-4</v>
      </c>
      <c r="G7613" s="7">
        <v>6.9254794520548187E-4</v>
      </c>
      <c r="H7613" s="7">
        <v>8.3105753424657835E-4</v>
      </c>
      <c r="I7613" s="7">
        <v>9.6956712328767842E-4</v>
      </c>
      <c r="J7613" s="7">
        <v>1.1080767123287723E-3</v>
      </c>
      <c r="K7613" s="7">
        <v>1.2465863013698638E-3</v>
      </c>
      <c r="L7613" s="7">
        <v>1.3850958904109637E-3</v>
      </c>
    </row>
    <row r="7614" spans="1:12" ht="25.5">
      <c r="A7614" s="1">
        <f t="shared" si="189"/>
        <v>40100</v>
      </c>
      <c r="B7614" s="49" t="s">
        <v>5289</v>
      </c>
      <c r="C7614" s="7">
        <v>2.5423561643835718E-4</v>
      </c>
      <c r="D7614" s="7">
        <v>5.0847123287671317E-4</v>
      </c>
      <c r="E7614" s="7">
        <v>7.6270684931507035E-4</v>
      </c>
      <c r="F7614" s="7">
        <v>1.016942465753424E-3</v>
      </c>
      <c r="G7614" s="7">
        <v>1.2711780821917801E-3</v>
      </c>
      <c r="H7614" s="7">
        <v>1.5254136986301359E-3</v>
      </c>
      <c r="I7614" s="7">
        <v>1.779649315068504E-3</v>
      </c>
      <c r="J7614" s="7">
        <v>2.0338849315068479E-3</v>
      </c>
      <c r="K7614" s="7">
        <v>2.2881205479452038E-3</v>
      </c>
      <c r="L7614" s="7">
        <v>2.5423561643835601E-3</v>
      </c>
    </row>
    <row r="7615" spans="1:12" ht="25.5">
      <c r="A7615" s="1">
        <f t="shared" si="189"/>
        <v>40101</v>
      </c>
      <c r="B7615" s="49" t="s">
        <v>5290</v>
      </c>
      <c r="C7615" s="7">
        <v>3.2981917808219403E-4</v>
      </c>
      <c r="D7615" s="7">
        <v>6.5963835616438676E-4</v>
      </c>
      <c r="E7615" s="7">
        <v>9.894575342465808E-4</v>
      </c>
      <c r="F7615" s="7">
        <v>1.3192767123287761E-3</v>
      </c>
      <c r="G7615" s="7">
        <v>1.6490958904109641E-3</v>
      </c>
      <c r="H7615" s="7">
        <v>1.978915068493152E-3</v>
      </c>
      <c r="I7615" s="7">
        <v>2.3087342465753519E-3</v>
      </c>
      <c r="J7615" s="7">
        <v>2.6385534246575397E-3</v>
      </c>
      <c r="K7615" s="7">
        <v>2.9683726027397279E-3</v>
      </c>
      <c r="L7615" s="7">
        <v>3.298191780821916E-3</v>
      </c>
    </row>
    <row r="7616" spans="1:12" ht="25.5">
      <c r="A7616" s="1">
        <f t="shared" si="189"/>
        <v>40102</v>
      </c>
      <c r="B7616" s="49" t="s">
        <v>5291</v>
      </c>
      <c r="C7616" s="7">
        <v>9.0465205479452401E-2</v>
      </c>
      <c r="D7616" s="7">
        <v>0.1809304109589048</v>
      </c>
      <c r="E7616" s="7">
        <v>0.27139561643835719</v>
      </c>
      <c r="F7616" s="7">
        <v>0.36186082191780838</v>
      </c>
      <c r="G7616" s="7">
        <v>0.45232602739726074</v>
      </c>
      <c r="H7616" s="7">
        <v>0.54279123287671316</v>
      </c>
      <c r="I7616" s="7">
        <v>0.63325643835616674</v>
      </c>
      <c r="J7616" s="7">
        <v>0.72372164383561677</v>
      </c>
      <c r="K7616" s="7">
        <v>0.81418684931506924</v>
      </c>
      <c r="L7616" s="7">
        <v>0.90465205479452027</v>
      </c>
    </row>
    <row r="7617" spans="1:12" ht="25.5">
      <c r="A7617" s="1">
        <f t="shared" si="189"/>
        <v>40103</v>
      </c>
      <c r="B7617" s="49" t="s">
        <v>5292</v>
      </c>
      <c r="C7617" s="7">
        <v>1.7434849315068598E-2</v>
      </c>
      <c r="D7617" s="7">
        <v>3.4869698630137079E-2</v>
      </c>
      <c r="E7617" s="7">
        <v>5.2304547945205677E-2</v>
      </c>
      <c r="F7617" s="7">
        <v>6.9739397260274033E-2</v>
      </c>
      <c r="G7617" s="7">
        <v>8.7174246575342507E-2</v>
      </c>
      <c r="H7617" s="7">
        <v>0.10460909589041101</v>
      </c>
      <c r="I7617" s="7">
        <v>0.12204394520547959</v>
      </c>
      <c r="J7617" s="7">
        <v>0.13947879452054759</v>
      </c>
      <c r="K7617" s="7">
        <v>0.15691364383561682</v>
      </c>
      <c r="L7617" s="7">
        <v>0.17434849315068479</v>
      </c>
    </row>
    <row r="7618" spans="1:12" ht="51">
      <c r="A7618" s="1">
        <f t="shared" si="189"/>
        <v>40104</v>
      </c>
      <c r="B7618" s="49" t="s">
        <v>5293</v>
      </c>
      <c r="C7618" s="7">
        <v>3.254794520547972E-3</v>
      </c>
      <c r="D7618" s="7">
        <v>6.5095890410959319E-3</v>
      </c>
      <c r="E7618" s="7">
        <v>9.764383561643903E-3</v>
      </c>
      <c r="F7618" s="7">
        <v>1.3019178082191841E-2</v>
      </c>
      <c r="G7618" s="7">
        <v>1.62739726027398E-2</v>
      </c>
      <c r="H7618" s="7">
        <v>1.9528767123287639E-2</v>
      </c>
      <c r="I7618" s="7">
        <v>2.2783561643835718E-2</v>
      </c>
      <c r="J7618" s="7">
        <v>2.6038356164383561E-2</v>
      </c>
      <c r="K7618" s="7">
        <v>2.9293150684931518E-2</v>
      </c>
      <c r="L7618" s="7">
        <v>3.2547945205479475E-2</v>
      </c>
    </row>
    <row r="7619" spans="1:12" ht="51">
      <c r="A7619" s="1">
        <f t="shared" si="189"/>
        <v>40105</v>
      </c>
      <c r="B7619" s="49" t="s">
        <v>5293</v>
      </c>
      <c r="C7619" s="7">
        <v>6.9652602739726311E-3</v>
      </c>
      <c r="D7619" s="7">
        <v>1.393052054794524E-2</v>
      </c>
      <c r="E7619" s="7">
        <v>2.0895780821917918E-2</v>
      </c>
      <c r="F7619" s="7">
        <v>2.7861041095890479E-2</v>
      </c>
      <c r="G7619" s="7">
        <v>3.482630136986304E-2</v>
      </c>
      <c r="H7619" s="7">
        <v>4.1791561643835719E-2</v>
      </c>
      <c r="I7619" s="7">
        <v>4.8756821917808398E-2</v>
      </c>
      <c r="J7619" s="7">
        <v>5.5722082191780958E-2</v>
      </c>
      <c r="K7619" s="7">
        <v>6.2687342465753512E-2</v>
      </c>
      <c r="L7619" s="7">
        <v>6.965260273972608E-2</v>
      </c>
    </row>
    <row r="7620" spans="1:12" ht="25.5">
      <c r="A7620" s="1">
        <f t="shared" si="189"/>
        <v>40106</v>
      </c>
      <c r="B7620" s="49" t="s">
        <v>5294</v>
      </c>
      <c r="C7620" s="7">
        <v>7.5728219178082556E-4</v>
      </c>
      <c r="D7620" s="7">
        <v>1.5145643835616561E-3</v>
      </c>
      <c r="E7620" s="7">
        <v>2.2718465753424721E-3</v>
      </c>
      <c r="F7620" s="7">
        <v>3.0291287671232879E-3</v>
      </c>
      <c r="G7620" s="7">
        <v>3.7864109589041159E-3</v>
      </c>
      <c r="H7620" s="7">
        <v>4.5436931506849312E-3</v>
      </c>
      <c r="I7620" s="7">
        <v>5.3009753424657713E-3</v>
      </c>
      <c r="J7620" s="7">
        <v>6.058257534246588E-3</v>
      </c>
      <c r="K7620" s="7">
        <v>6.8155397260274038E-3</v>
      </c>
      <c r="L7620" s="7">
        <v>7.5728219178082205E-3</v>
      </c>
    </row>
    <row r="7621" spans="1:12" ht="25.5">
      <c r="A7621" s="1">
        <f t="shared" si="189"/>
        <v>40107</v>
      </c>
      <c r="B7621" s="49" t="s">
        <v>5294</v>
      </c>
      <c r="C7621" s="7">
        <v>8.1373479452055125E-3</v>
      </c>
      <c r="D7621" s="7">
        <v>1.6274695890410997E-2</v>
      </c>
      <c r="E7621" s="7">
        <v>2.441204383561656E-2</v>
      </c>
      <c r="F7621" s="7">
        <v>3.2549391780821994E-2</v>
      </c>
      <c r="G7621" s="7">
        <v>4.0686739726027439E-2</v>
      </c>
      <c r="H7621" s="7">
        <v>4.8824087671232877E-2</v>
      </c>
      <c r="I7621" s="7">
        <v>5.6961435616438558E-2</v>
      </c>
      <c r="J7621" s="7">
        <v>6.5098783561643878E-2</v>
      </c>
      <c r="K7621" s="7">
        <v>7.3236131506849322E-2</v>
      </c>
      <c r="L7621" s="7">
        <v>8.1373479452054753E-2</v>
      </c>
    </row>
    <row r="7622" spans="1:12" ht="12.75">
      <c r="A7622" s="1">
        <f t="shared" si="189"/>
        <v>40108</v>
      </c>
      <c r="B7622" s="49" t="s">
        <v>5295</v>
      </c>
      <c r="C7622" s="7">
        <v>3.9853150684931641E-4</v>
      </c>
      <c r="D7622" s="7">
        <v>7.9706301369863281E-4</v>
      </c>
      <c r="E7622" s="7">
        <v>1.1955945205479491E-3</v>
      </c>
      <c r="F7622" s="7">
        <v>1.5941260273972561E-3</v>
      </c>
      <c r="G7622" s="7">
        <v>1.9926575342465759E-3</v>
      </c>
      <c r="H7622" s="7">
        <v>2.3911890410958955E-3</v>
      </c>
      <c r="I7622" s="7">
        <v>2.789720547945216E-3</v>
      </c>
      <c r="J7622" s="7">
        <v>3.1882520547945239E-3</v>
      </c>
      <c r="K7622" s="7">
        <v>3.5867835616438439E-3</v>
      </c>
      <c r="L7622" s="7">
        <v>3.9853150684931518E-3</v>
      </c>
    </row>
    <row r="7623" spans="1:12" ht="12.75">
      <c r="A7623" s="1">
        <f t="shared" si="189"/>
        <v>40109</v>
      </c>
      <c r="B7623" s="49" t="s">
        <v>5295</v>
      </c>
      <c r="C7623" s="7">
        <v>9.9177205479452409E-3</v>
      </c>
      <c r="D7623" s="7">
        <v>1.9835441095890482E-2</v>
      </c>
      <c r="E7623" s="7">
        <v>2.9753161643835718E-2</v>
      </c>
      <c r="F7623" s="7">
        <v>3.9670882191780839E-2</v>
      </c>
      <c r="G7623" s="7">
        <v>4.9588602739726075E-2</v>
      </c>
      <c r="H7623" s="7">
        <v>5.9506323287671317E-2</v>
      </c>
      <c r="I7623" s="7">
        <v>6.9424043835616678E-2</v>
      </c>
      <c r="J7623" s="7">
        <v>7.9341764383561678E-2</v>
      </c>
      <c r="K7623" s="7">
        <v>8.9259484931506913E-2</v>
      </c>
      <c r="L7623" s="7">
        <v>9.9177205479452038E-2</v>
      </c>
    </row>
    <row r="7624" spans="1:12" ht="12.75">
      <c r="A7624" s="1">
        <f t="shared" si="189"/>
        <v>40110</v>
      </c>
      <c r="B7624" s="49" t="s">
        <v>5296</v>
      </c>
      <c r="C7624" s="7">
        <v>7.9290410958904323E-3</v>
      </c>
      <c r="D7624" s="7">
        <v>1.585808219178084E-2</v>
      </c>
      <c r="E7624" s="7">
        <v>2.3787123287671321E-2</v>
      </c>
      <c r="F7624" s="7">
        <v>3.171616438356168E-2</v>
      </c>
      <c r="G7624" s="7">
        <v>3.9645205479452043E-2</v>
      </c>
      <c r="H7624" s="7">
        <v>4.7574246575342517E-2</v>
      </c>
      <c r="I7624" s="7">
        <v>5.5503287671233116E-2</v>
      </c>
      <c r="J7624" s="7">
        <v>6.3432328767123361E-2</v>
      </c>
      <c r="K7624" s="7">
        <v>7.1361369863013724E-2</v>
      </c>
      <c r="L7624" s="7">
        <v>7.9290410958904087E-2</v>
      </c>
    </row>
    <row r="7625" spans="1:12" ht="12.75">
      <c r="A7625" s="1">
        <f t="shared" si="189"/>
        <v>40111</v>
      </c>
      <c r="B7625" s="49" t="s">
        <v>5297</v>
      </c>
      <c r="C7625" s="7">
        <v>4.8380712328767233E-3</v>
      </c>
      <c r="D7625" s="7">
        <v>9.6761424657534467E-3</v>
      </c>
      <c r="E7625" s="7">
        <v>1.4514213698630159E-2</v>
      </c>
      <c r="F7625" s="7">
        <v>1.9352284931506796E-2</v>
      </c>
      <c r="G7625" s="7">
        <v>2.4190356164383562E-2</v>
      </c>
      <c r="H7625" s="7">
        <v>2.9028427397260317E-2</v>
      </c>
      <c r="I7625" s="7">
        <v>3.3866498630137076E-2</v>
      </c>
      <c r="J7625" s="7">
        <v>3.8704569863013717E-2</v>
      </c>
      <c r="K7625" s="7">
        <v>4.3542641095890476E-2</v>
      </c>
      <c r="L7625" s="7">
        <v>4.8380712328767124E-2</v>
      </c>
    </row>
    <row r="7626" spans="1:12" ht="12.75">
      <c r="A7626" s="1">
        <f t="shared" si="189"/>
        <v>40112</v>
      </c>
      <c r="B7626" s="49" t="s">
        <v>5298</v>
      </c>
      <c r="C7626" s="7">
        <v>1.6124613698630278E-2</v>
      </c>
      <c r="D7626" s="7">
        <v>3.2249227397260438E-2</v>
      </c>
      <c r="E7626" s="7">
        <v>4.837384109589072E-2</v>
      </c>
      <c r="F7626" s="7">
        <v>6.4498454794520765E-2</v>
      </c>
      <c r="G7626" s="7">
        <v>8.0623068493150915E-2</v>
      </c>
      <c r="H7626" s="7">
        <v>9.6747682191781079E-2</v>
      </c>
      <c r="I7626" s="7">
        <v>0.11287229589041148</v>
      </c>
      <c r="J7626" s="7">
        <v>0.128996909589042</v>
      </c>
      <c r="K7626" s="7">
        <v>0.14512152328767119</v>
      </c>
      <c r="L7626" s="7">
        <v>0.16124613698630161</v>
      </c>
    </row>
    <row r="7627" spans="1:12" ht="12.75">
      <c r="A7627" s="1">
        <f t="shared" si="189"/>
        <v>40113</v>
      </c>
      <c r="B7627" s="49" t="s">
        <v>5299</v>
      </c>
      <c r="C7627" s="7">
        <v>2.5282520547945477E-3</v>
      </c>
      <c r="D7627" s="7">
        <v>5.0565041095890842E-3</v>
      </c>
      <c r="E7627" s="7">
        <v>7.5847561643836315E-3</v>
      </c>
      <c r="F7627" s="7">
        <v>1.0113008219178142E-2</v>
      </c>
      <c r="G7627" s="7">
        <v>1.2641260273972679E-2</v>
      </c>
      <c r="H7627" s="7">
        <v>1.5169512328767119E-2</v>
      </c>
      <c r="I7627" s="7">
        <v>1.769776438356168E-2</v>
      </c>
      <c r="J7627" s="7">
        <v>2.022601643835624E-2</v>
      </c>
      <c r="K7627" s="7">
        <v>2.2754268493150681E-2</v>
      </c>
      <c r="L7627" s="7">
        <v>2.5282520547945241E-2</v>
      </c>
    </row>
    <row r="7628" spans="1:12" ht="12.75">
      <c r="A7628" s="1">
        <f t="shared" si="189"/>
        <v>40114</v>
      </c>
      <c r="B7628" s="49" t="s">
        <v>5299</v>
      </c>
      <c r="C7628" s="7">
        <v>4.727566619178108E-3</v>
      </c>
      <c r="D7628" s="7">
        <v>9.455133238356216E-3</v>
      </c>
      <c r="E7628" s="7">
        <v>1.4182699857534359E-2</v>
      </c>
      <c r="F7628" s="7">
        <v>1.8910266476712363E-2</v>
      </c>
      <c r="G7628" s="7">
        <v>2.363783309589048E-2</v>
      </c>
      <c r="H7628" s="7">
        <v>2.836539971506848E-2</v>
      </c>
      <c r="I7628" s="7">
        <v>3.3092966334246722E-2</v>
      </c>
      <c r="J7628" s="7">
        <v>3.7820532953424725E-2</v>
      </c>
      <c r="K7628" s="7">
        <v>4.2548099572602839E-2</v>
      </c>
      <c r="L7628" s="7">
        <v>4.7275666191780835E-2</v>
      </c>
    </row>
    <row r="7629" spans="1:12" ht="25.5">
      <c r="A7629" s="1">
        <f t="shared" si="189"/>
        <v>40115</v>
      </c>
      <c r="B7629" s="49" t="s">
        <v>5300</v>
      </c>
      <c r="C7629" s="7">
        <v>7.0346958904109998E-3</v>
      </c>
      <c r="D7629" s="7">
        <v>1.4069391780822E-2</v>
      </c>
      <c r="E7629" s="7">
        <v>2.1104087671232997E-2</v>
      </c>
      <c r="F7629" s="7">
        <v>2.8138783561643878E-2</v>
      </c>
      <c r="G7629" s="7">
        <v>3.517347945205488E-2</v>
      </c>
      <c r="H7629" s="7">
        <v>4.2208175342465758E-2</v>
      </c>
      <c r="I7629" s="7">
        <v>4.9242871232876878E-2</v>
      </c>
      <c r="J7629" s="7">
        <v>5.6277567123287756E-2</v>
      </c>
      <c r="K7629" s="7">
        <v>6.3312263013698758E-2</v>
      </c>
      <c r="L7629" s="7">
        <v>7.0346958904109635E-2</v>
      </c>
    </row>
    <row r="7630" spans="1:12" ht="12.75">
      <c r="A7630" s="1">
        <f t="shared" si="189"/>
        <v>40116</v>
      </c>
      <c r="B7630" s="49" t="s">
        <v>5301</v>
      </c>
      <c r="C7630" s="7">
        <v>1.1623594520547984E-2</v>
      </c>
      <c r="D7630" s="7">
        <v>2.3247189041096041E-2</v>
      </c>
      <c r="E7630" s="7">
        <v>3.4870783561643998E-2</v>
      </c>
      <c r="F7630" s="7">
        <v>4.649437808219184E-2</v>
      </c>
      <c r="G7630" s="7">
        <v>5.8117972602739799E-2</v>
      </c>
      <c r="H7630" s="7">
        <v>6.9741567123287759E-2</v>
      </c>
      <c r="I7630" s="7">
        <v>8.1365161643835962E-2</v>
      </c>
      <c r="J7630" s="7">
        <v>9.2988756164383679E-2</v>
      </c>
      <c r="K7630" s="7">
        <v>0.10461235068493165</v>
      </c>
      <c r="L7630" s="7">
        <v>0.11623594520547947</v>
      </c>
    </row>
    <row r="7631" spans="1:12" ht="25.5">
      <c r="A7631" s="1">
        <f t="shared" si="189"/>
        <v>40117</v>
      </c>
      <c r="B7631" s="49" t="s">
        <v>5302</v>
      </c>
      <c r="C7631" s="7">
        <v>2.6204712328767241E-3</v>
      </c>
      <c r="D7631" s="7">
        <v>5.240942465753436E-3</v>
      </c>
      <c r="E7631" s="7">
        <v>7.8614136986301601E-3</v>
      </c>
      <c r="F7631" s="7">
        <v>1.0481884931506846E-2</v>
      </c>
      <c r="G7631" s="7">
        <v>1.310235616438356E-2</v>
      </c>
      <c r="H7631" s="7">
        <v>1.572282739726032E-2</v>
      </c>
      <c r="I7631" s="7">
        <v>1.8343298630137079E-2</v>
      </c>
      <c r="J7631" s="7">
        <v>2.096376986301372E-2</v>
      </c>
      <c r="K7631" s="7">
        <v>2.3584241095890478E-2</v>
      </c>
      <c r="L7631" s="7">
        <v>2.6204712328767119E-2</v>
      </c>
    </row>
    <row r="7632" spans="1:12" ht="25.5">
      <c r="A7632" s="1">
        <f t="shared" ref="A7632:A7695" si="190">A7631+1</f>
        <v>40118</v>
      </c>
      <c r="B7632" s="49" t="s">
        <v>5303</v>
      </c>
      <c r="C7632" s="7">
        <v>9.8916821917808626E-3</v>
      </c>
      <c r="D7632" s="7">
        <v>1.978336438356168E-2</v>
      </c>
      <c r="E7632" s="7">
        <v>2.9675046575342638E-2</v>
      </c>
      <c r="F7632" s="7">
        <v>3.956672876712336E-2</v>
      </c>
      <c r="G7632" s="7">
        <v>4.94584109589042E-2</v>
      </c>
      <c r="H7632" s="7">
        <v>5.935009315068504E-2</v>
      </c>
      <c r="I7632" s="7">
        <v>6.9241775342465992E-2</v>
      </c>
      <c r="J7632" s="7">
        <v>7.9133457534246721E-2</v>
      </c>
      <c r="K7632" s="7">
        <v>8.9025139726027547E-2</v>
      </c>
      <c r="L7632" s="7">
        <v>9.8916821917808276E-2</v>
      </c>
    </row>
    <row r="7633" spans="1:12" ht="25.5">
      <c r="A7633" s="1">
        <f t="shared" si="190"/>
        <v>40119</v>
      </c>
      <c r="B7633" s="49" t="s">
        <v>5304</v>
      </c>
      <c r="C7633" s="7">
        <v>1.3641205479452039E-2</v>
      </c>
      <c r="D7633" s="7">
        <v>2.7282410958904199E-2</v>
      </c>
      <c r="E7633" s="7">
        <v>4.0923616438356236E-2</v>
      </c>
      <c r="F7633" s="7">
        <v>5.4564821917808273E-2</v>
      </c>
      <c r="G7633" s="7">
        <v>6.820602739726031E-2</v>
      </c>
      <c r="H7633" s="7">
        <v>8.1847232876712347E-2</v>
      </c>
      <c r="I7633" s="7">
        <v>9.5488438356164648E-2</v>
      </c>
      <c r="J7633" s="7">
        <v>0.10912964383561644</v>
      </c>
      <c r="K7633" s="7">
        <v>0.12277084931506799</v>
      </c>
      <c r="L7633" s="7">
        <v>0.1364120547945204</v>
      </c>
    </row>
    <row r="7634" spans="1:12" ht="12.75">
      <c r="A7634" s="1">
        <f t="shared" si="190"/>
        <v>40120</v>
      </c>
      <c r="B7634" s="49" t="s">
        <v>5305</v>
      </c>
      <c r="C7634" s="7">
        <v>1.340215890410964E-2</v>
      </c>
      <c r="D7634" s="7">
        <v>2.6804317808219399E-2</v>
      </c>
      <c r="E7634" s="7">
        <v>4.0206476712329034E-2</v>
      </c>
      <c r="F7634" s="7">
        <v>5.3608635616438562E-2</v>
      </c>
      <c r="G7634" s="7">
        <v>6.70107945205482E-2</v>
      </c>
      <c r="H7634" s="7">
        <v>8.0412953424657957E-2</v>
      </c>
      <c r="I7634" s="7">
        <v>9.3815112328767838E-2</v>
      </c>
      <c r="J7634" s="7">
        <v>0.10721727123287723</v>
      </c>
      <c r="K7634" s="7">
        <v>0.12061943013698639</v>
      </c>
      <c r="L7634" s="7">
        <v>0.1340215890410964</v>
      </c>
    </row>
    <row r="7635" spans="1:12" ht="12.75">
      <c r="A7635" s="1">
        <f t="shared" si="190"/>
        <v>40121</v>
      </c>
      <c r="B7635" s="49" t="s">
        <v>5306</v>
      </c>
      <c r="C7635" s="7">
        <v>1.6389698630137079E-2</v>
      </c>
      <c r="D7635" s="7">
        <v>3.277939726027404E-2</v>
      </c>
      <c r="E7635" s="7">
        <v>4.9169095890411116E-2</v>
      </c>
      <c r="F7635" s="7">
        <v>6.5558794520547956E-2</v>
      </c>
      <c r="G7635" s="7">
        <v>8.194849315068492E-2</v>
      </c>
      <c r="H7635" s="7">
        <v>9.8338191780821885E-2</v>
      </c>
      <c r="I7635" s="7">
        <v>0.11472789041095907</v>
      </c>
      <c r="J7635" s="7">
        <v>0.13111758904109638</v>
      </c>
      <c r="K7635" s="7">
        <v>0.14750728767123239</v>
      </c>
      <c r="L7635" s="7">
        <v>0.16389698630136959</v>
      </c>
    </row>
    <row r="7636" spans="1:12" ht="25.5">
      <c r="A7636" s="1">
        <f t="shared" si="190"/>
        <v>40122</v>
      </c>
      <c r="B7636" s="49" t="s">
        <v>5307</v>
      </c>
      <c r="C7636" s="7">
        <v>9.2041972602739924E-3</v>
      </c>
      <c r="D7636" s="7">
        <v>1.8408394520547957E-2</v>
      </c>
      <c r="E7636" s="7">
        <v>2.7612591780822E-2</v>
      </c>
      <c r="F7636" s="7">
        <v>3.6816789041095914E-2</v>
      </c>
      <c r="G7636" s="7">
        <v>4.6020986301369839E-2</v>
      </c>
      <c r="H7636" s="7">
        <v>5.5225183561643881E-2</v>
      </c>
      <c r="I7636" s="7">
        <v>6.4429380821918042E-2</v>
      </c>
      <c r="J7636" s="7">
        <v>7.3633578082191828E-2</v>
      </c>
      <c r="K7636" s="7">
        <v>8.2837775342465766E-2</v>
      </c>
      <c r="L7636" s="7">
        <v>9.2041972602739677E-2</v>
      </c>
    </row>
    <row r="7637" spans="1:12" ht="12.75">
      <c r="A7637" s="1">
        <f t="shared" si="190"/>
        <v>40123</v>
      </c>
      <c r="B7637" s="49" t="s">
        <v>5308</v>
      </c>
      <c r="C7637" s="7">
        <v>1.0361095890411001E-3</v>
      </c>
      <c r="D7637" s="7">
        <v>2.0722191780822002E-3</v>
      </c>
      <c r="E7637" s="7">
        <v>3.1083287671233003E-3</v>
      </c>
      <c r="F7637" s="7">
        <v>4.1444383561643882E-3</v>
      </c>
      <c r="G7637" s="7">
        <v>5.1805479452054883E-3</v>
      </c>
      <c r="H7637" s="7">
        <v>6.2166575342465754E-3</v>
      </c>
      <c r="I7637" s="7">
        <v>7.2527671232876997E-3</v>
      </c>
      <c r="J7637" s="7">
        <v>8.2888767123287764E-3</v>
      </c>
      <c r="K7637" s="7">
        <v>9.3249863013698756E-3</v>
      </c>
      <c r="L7637" s="7">
        <v>1.0361095890410963E-2</v>
      </c>
    </row>
    <row r="7638" spans="1:12" ht="12.75">
      <c r="A7638" s="1">
        <f t="shared" si="190"/>
        <v>40124</v>
      </c>
      <c r="B7638" s="49" t="s">
        <v>5309</v>
      </c>
      <c r="C7638" s="7">
        <v>1.6601260273972681E-2</v>
      </c>
      <c r="D7638" s="7">
        <v>3.3202520547945237E-2</v>
      </c>
      <c r="E7638" s="7">
        <v>4.9803780821917921E-2</v>
      </c>
      <c r="F7638" s="7">
        <v>6.6405041095890363E-2</v>
      </c>
      <c r="G7638" s="7">
        <v>8.3006301369862923E-2</v>
      </c>
      <c r="H7638" s="7">
        <v>9.9607561643835468E-2</v>
      </c>
      <c r="I7638" s="7">
        <v>0.1162088219178084</v>
      </c>
      <c r="J7638" s="7">
        <v>0.1328100821917812</v>
      </c>
      <c r="K7638" s="7">
        <v>0.1494113424657528</v>
      </c>
      <c r="L7638" s="7">
        <v>0.1660126027397256</v>
      </c>
    </row>
    <row r="7639" spans="1:12" ht="38.25">
      <c r="A7639" s="1">
        <f t="shared" si="190"/>
        <v>40125</v>
      </c>
      <c r="B7639" s="49" t="s">
        <v>5310</v>
      </c>
      <c r="C7639" s="7">
        <v>1.1236273972602769E-2</v>
      </c>
      <c r="D7639" s="7">
        <v>2.2472547945205559E-2</v>
      </c>
      <c r="E7639" s="7">
        <v>3.3708821917808281E-2</v>
      </c>
      <c r="F7639" s="7">
        <v>4.4945095890410999E-2</v>
      </c>
      <c r="G7639" s="7">
        <v>5.6181369863013718E-2</v>
      </c>
      <c r="H7639" s="7">
        <v>6.7417643835616436E-2</v>
      </c>
      <c r="I7639" s="7">
        <v>7.8653917808219523E-2</v>
      </c>
      <c r="J7639" s="7">
        <v>8.9890191780821999E-2</v>
      </c>
      <c r="K7639" s="7">
        <v>0.10112646575342484</v>
      </c>
      <c r="L7639" s="7">
        <v>0.11236273972602744</v>
      </c>
    </row>
    <row r="7640" spans="1:12" ht="25.5">
      <c r="A7640" s="1">
        <f t="shared" si="190"/>
        <v>40126</v>
      </c>
      <c r="B7640" s="49" t="s">
        <v>5311</v>
      </c>
      <c r="C7640" s="7">
        <v>3.1563550684931642E-2</v>
      </c>
      <c r="D7640" s="7">
        <v>6.3127101369863159E-2</v>
      </c>
      <c r="E7640" s="7">
        <v>9.4690652054794808E-2</v>
      </c>
      <c r="F7640" s="7">
        <v>0.1262542027397256</v>
      </c>
      <c r="G7640" s="7">
        <v>0.15781775342465762</v>
      </c>
      <c r="H7640" s="7">
        <v>0.18938130410958962</v>
      </c>
      <c r="I7640" s="7">
        <v>0.22094485479452161</v>
      </c>
      <c r="J7640" s="7">
        <v>0.25250840547945241</v>
      </c>
      <c r="K7640" s="7">
        <v>0.28407195616438441</v>
      </c>
      <c r="L7640" s="7">
        <v>0.31563550684931524</v>
      </c>
    </row>
    <row r="7641" spans="1:12" ht="12.75">
      <c r="A7641" s="1">
        <f t="shared" si="190"/>
        <v>40127</v>
      </c>
      <c r="B7641" s="49" t="s">
        <v>5312</v>
      </c>
      <c r="C7641" s="7">
        <v>1.6349917808219159E-3</v>
      </c>
      <c r="D7641" s="7">
        <v>3.269983561643844E-3</v>
      </c>
      <c r="E7641" s="7">
        <v>4.9049753424657595E-3</v>
      </c>
      <c r="F7641" s="7">
        <v>6.5399671232876638E-3</v>
      </c>
      <c r="G7641" s="7">
        <v>8.1749589041095801E-3</v>
      </c>
      <c r="H7641" s="7">
        <v>9.8099506849315087E-3</v>
      </c>
      <c r="I7641" s="7">
        <v>1.1444942465753448E-2</v>
      </c>
      <c r="J7641" s="7">
        <v>1.3079934246575399E-2</v>
      </c>
      <c r="K7641" s="7">
        <v>1.471492602739728E-2</v>
      </c>
      <c r="L7641" s="7">
        <v>1.634991780821916E-2</v>
      </c>
    </row>
    <row r="7642" spans="1:12" ht="25.5">
      <c r="A7642" s="1">
        <f t="shared" si="190"/>
        <v>40128</v>
      </c>
      <c r="B7642" s="49" t="s">
        <v>5313</v>
      </c>
      <c r="C7642" s="7">
        <v>7.1164273972602957E-3</v>
      </c>
      <c r="D7642" s="7">
        <v>1.423285479452064E-2</v>
      </c>
      <c r="E7642" s="7">
        <v>2.1349282191780842E-2</v>
      </c>
      <c r="F7642" s="7">
        <v>2.8465709589041037E-2</v>
      </c>
      <c r="G7642" s="7">
        <v>3.558213698630136E-2</v>
      </c>
      <c r="H7642" s="7">
        <v>4.2698564383561684E-2</v>
      </c>
      <c r="I7642" s="7">
        <v>4.9814991780822118E-2</v>
      </c>
      <c r="J7642" s="7">
        <v>5.6931419178082199E-2</v>
      </c>
      <c r="K7642" s="7">
        <v>6.4047846575342515E-2</v>
      </c>
      <c r="L7642" s="7">
        <v>7.1164273972602721E-2</v>
      </c>
    </row>
    <row r="7643" spans="1:12" ht="25.5">
      <c r="A7643" s="1">
        <f t="shared" si="190"/>
        <v>40129</v>
      </c>
      <c r="B7643" s="49" t="s">
        <v>5314</v>
      </c>
      <c r="C7643" s="7">
        <v>2.7177534246575637E-3</v>
      </c>
      <c r="D7643" s="7">
        <v>5.4355068493151162E-3</v>
      </c>
      <c r="E7643" s="7">
        <v>8.1532602739726803E-3</v>
      </c>
      <c r="F7643" s="7">
        <v>1.0871013698630206E-2</v>
      </c>
      <c r="G7643" s="7">
        <v>1.358876712328776E-2</v>
      </c>
      <c r="H7643" s="7">
        <v>1.6306520547945239E-2</v>
      </c>
      <c r="I7643" s="7">
        <v>1.9024273972602836E-2</v>
      </c>
      <c r="J7643" s="7">
        <v>2.1742027397260319E-2</v>
      </c>
      <c r="K7643" s="7">
        <v>2.445978082191792E-2</v>
      </c>
      <c r="L7643" s="7">
        <v>2.7177534246575399E-2</v>
      </c>
    </row>
    <row r="7644" spans="1:12" ht="25.5">
      <c r="A7644" s="1">
        <f t="shared" si="190"/>
        <v>40130</v>
      </c>
      <c r="B7644" s="49" t="s">
        <v>5315</v>
      </c>
      <c r="C7644" s="7">
        <v>1.0828701369863039E-2</v>
      </c>
      <c r="D7644" s="7">
        <v>2.1657402739726078E-2</v>
      </c>
      <c r="E7644" s="7">
        <v>3.2486104109589117E-2</v>
      </c>
      <c r="F7644" s="7">
        <v>4.3314805479452038E-2</v>
      </c>
      <c r="G7644" s="7">
        <v>5.4143506849315078E-2</v>
      </c>
      <c r="H7644" s="7">
        <v>6.497220821917811E-2</v>
      </c>
      <c r="I7644" s="7">
        <v>7.5800909589041399E-2</v>
      </c>
      <c r="J7644" s="7">
        <v>8.6629610958904188E-2</v>
      </c>
      <c r="K7644" s="7">
        <v>9.7458312328767241E-2</v>
      </c>
      <c r="L7644" s="7">
        <v>0.10828701369863016</v>
      </c>
    </row>
    <row r="7645" spans="1:12" ht="25.5">
      <c r="A7645" s="1">
        <f t="shared" si="190"/>
        <v>40131</v>
      </c>
      <c r="B7645" s="49" t="s">
        <v>5316</v>
      </c>
      <c r="C7645" s="7">
        <v>1.810027397260284E-3</v>
      </c>
      <c r="D7645" s="7">
        <v>3.6200547945205554E-3</v>
      </c>
      <c r="E7645" s="7">
        <v>5.4300821917808396E-3</v>
      </c>
      <c r="F7645" s="7">
        <v>7.2401095890410995E-3</v>
      </c>
      <c r="G7645" s="7">
        <v>9.0501369863013725E-3</v>
      </c>
      <c r="H7645" s="7">
        <v>1.0860164383561645E-2</v>
      </c>
      <c r="I7645" s="7">
        <v>1.2670191780822E-2</v>
      </c>
      <c r="J7645" s="7">
        <v>1.4480219178082199E-2</v>
      </c>
      <c r="K7645" s="7">
        <v>1.6290246575342518E-2</v>
      </c>
      <c r="L7645" s="7">
        <v>1.8100273972602721E-2</v>
      </c>
    </row>
    <row r="7646" spans="1:12" ht="25.5">
      <c r="A7646" s="1">
        <f t="shared" si="190"/>
        <v>40132</v>
      </c>
      <c r="B7646" s="49" t="s">
        <v>5317</v>
      </c>
      <c r="C7646" s="7">
        <v>1.2086136986301359E-2</v>
      </c>
      <c r="D7646" s="7">
        <v>2.417227397260284E-2</v>
      </c>
      <c r="E7646" s="7">
        <v>3.6258410958904197E-2</v>
      </c>
      <c r="F7646" s="7">
        <v>4.8344547945205436E-2</v>
      </c>
      <c r="G7646" s="7">
        <v>6.0430684931506801E-2</v>
      </c>
      <c r="H7646" s="7">
        <v>7.2516821917808158E-2</v>
      </c>
      <c r="I7646" s="7">
        <v>8.4602958904109751E-2</v>
      </c>
      <c r="J7646" s="7">
        <v>9.6689095890410998E-2</v>
      </c>
      <c r="K7646" s="7">
        <v>0.10877523287671235</v>
      </c>
      <c r="L7646" s="7">
        <v>0.1208613698630136</v>
      </c>
    </row>
    <row r="7647" spans="1:12" ht="12.75">
      <c r="A7647" s="1">
        <f t="shared" si="190"/>
        <v>40133</v>
      </c>
      <c r="B7647" s="49" t="s">
        <v>5318</v>
      </c>
      <c r="C7647" s="7">
        <v>2.2914115068493317E-2</v>
      </c>
      <c r="D7647" s="7">
        <v>4.5828230136986517E-2</v>
      </c>
      <c r="E7647" s="7">
        <v>6.8742345205479838E-2</v>
      </c>
      <c r="F7647" s="7">
        <v>9.1656460273972923E-2</v>
      </c>
      <c r="G7647" s="7">
        <v>0.11457057534246612</v>
      </c>
      <c r="H7647" s="7">
        <v>0.13748469041095918</v>
      </c>
      <c r="I7647" s="7">
        <v>0.1603988054794524</v>
      </c>
      <c r="J7647" s="7">
        <v>0.1833129205479456</v>
      </c>
      <c r="K7647" s="7">
        <v>0.20622703561643882</v>
      </c>
      <c r="L7647" s="7">
        <v>0.22914115068493202</v>
      </c>
    </row>
    <row r="7648" spans="1:12" ht="25.5">
      <c r="A7648" s="1">
        <f t="shared" si="190"/>
        <v>40134</v>
      </c>
      <c r="B7648" s="49" t="s">
        <v>5319</v>
      </c>
      <c r="C7648" s="7">
        <v>2.5604383561644118E-4</v>
      </c>
      <c r="D7648" s="7">
        <v>5.1208767123288117E-4</v>
      </c>
      <c r="E7648" s="7">
        <v>7.681315068493223E-4</v>
      </c>
      <c r="F7648" s="7">
        <v>1.02417534246576E-3</v>
      </c>
      <c r="G7648" s="7">
        <v>1.2802191780822E-3</v>
      </c>
      <c r="H7648" s="7">
        <v>1.5362630136986279E-3</v>
      </c>
      <c r="I7648" s="7">
        <v>1.7923068493150799E-3</v>
      </c>
      <c r="J7648" s="7">
        <v>2.0483506849315082E-3</v>
      </c>
      <c r="K7648" s="7">
        <v>2.304394520547948E-3</v>
      </c>
      <c r="L7648" s="7">
        <v>2.5604383561643883E-3</v>
      </c>
    </row>
    <row r="7649" spans="1:12" ht="12.75">
      <c r="A7649" s="1">
        <f t="shared" si="190"/>
        <v>40135</v>
      </c>
      <c r="B7649" s="49" t="s">
        <v>5320</v>
      </c>
      <c r="C7649" s="7">
        <v>2.3884405479452159E-2</v>
      </c>
      <c r="D7649" s="7">
        <v>4.7768810958904319E-2</v>
      </c>
      <c r="E7649" s="7">
        <v>7.1653216438356357E-2</v>
      </c>
      <c r="F7649" s="7">
        <v>9.5537621917808277E-2</v>
      </c>
      <c r="G7649" s="7">
        <v>0.11942202739726032</v>
      </c>
      <c r="H7649" s="7">
        <v>0.14330643287671199</v>
      </c>
      <c r="I7649" s="7">
        <v>0.16719083835616438</v>
      </c>
      <c r="J7649" s="7">
        <v>0.1910752438356168</v>
      </c>
      <c r="K7649" s="7">
        <v>0.214959649315068</v>
      </c>
      <c r="L7649" s="7">
        <v>0.23884405479452037</v>
      </c>
    </row>
    <row r="7650" spans="1:12" ht="25.5">
      <c r="A7650" s="1">
        <f t="shared" si="190"/>
        <v>40136</v>
      </c>
      <c r="B7650" s="49" t="s">
        <v>5321</v>
      </c>
      <c r="C7650" s="7">
        <v>8.8819726027397508E-4</v>
      </c>
      <c r="D7650" s="7">
        <v>1.7763945205479478E-3</v>
      </c>
      <c r="E7650" s="7">
        <v>2.6645917808219275E-3</v>
      </c>
      <c r="F7650" s="7">
        <v>3.5527890410958956E-3</v>
      </c>
      <c r="G7650" s="7">
        <v>4.440986301369864E-3</v>
      </c>
      <c r="H7650" s="7">
        <v>5.3291835616438438E-3</v>
      </c>
      <c r="I7650" s="7">
        <v>6.2173808219178357E-3</v>
      </c>
      <c r="J7650" s="7">
        <v>7.1055780821917911E-3</v>
      </c>
      <c r="K7650" s="7">
        <v>7.9937753424657605E-3</v>
      </c>
      <c r="L7650" s="7">
        <v>8.8819726027397281E-3</v>
      </c>
    </row>
    <row r="7651" spans="1:12" ht="25.5">
      <c r="A7651" s="1">
        <f t="shared" si="190"/>
        <v>40137</v>
      </c>
      <c r="B7651" s="49" t="s">
        <v>5322</v>
      </c>
      <c r="C7651" s="7">
        <v>1.266259726027392E-2</v>
      </c>
      <c r="D7651" s="7">
        <v>2.5325194520547961E-2</v>
      </c>
      <c r="E7651" s="7">
        <v>3.7987791780821879E-2</v>
      </c>
      <c r="F7651" s="7">
        <v>5.0650389041095679E-2</v>
      </c>
      <c r="G7651" s="7">
        <v>6.3312986301369598E-2</v>
      </c>
      <c r="H7651" s="7">
        <v>7.5975583561643509E-2</v>
      </c>
      <c r="I7651" s="7">
        <v>8.8638180821917809E-2</v>
      </c>
      <c r="J7651" s="7">
        <v>0.10130077808219147</v>
      </c>
      <c r="K7651" s="7">
        <v>0.1139633753424654</v>
      </c>
      <c r="L7651" s="7">
        <v>0.1266259726027392</v>
      </c>
    </row>
    <row r="7652" spans="1:12" ht="25.5">
      <c r="A7652" s="1">
        <f t="shared" si="190"/>
        <v>40138</v>
      </c>
      <c r="B7652" s="49" t="s">
        <v>5323</v>
      </c>
      <c r="C7652" s="7">
        <v>2.5098082191781081E-2</v>
      </c>
      <c r="D7652" s="7">
        <v>5.0196164383562038E-2</v>
      </c>
      <c r="E7652" s="7">
        <v>7.5294246575343116E-2</v>
      </c>
      <c r="F7652" s="7">
        <v>0.10039232876712384</v>
      </c>
      <c r="G7652" s="7">
        <v>0.12549041095890481</v>
      </c>
      <c r="H7652" s="7">
        <v>0.15058849315068482</v>
      </c>
      <c r="I7652" s="7">
        <v>0.17568657534246601</v>
      </c>
      <c r="J7652" s="7">
        <v>0.20078465753424721</v>
      </c>
      <c r="K7652" s="7">
        <v>0.22588273972602721</v>
      </c>
      <c r="L7652" s="7">
        <v>0.25098082191780841</v>
      </c>
    </row>
    <row r="7653" spans="1:12" ht="25.5">
      <c r="A7653" s="1">
        <f t="shared" si="190"/>
        <v>40139</v>
      </c>
      <c r="B7653" s="49" t="s">
        <v>5324</v>
      </c>
      <c r="C7653" s="7">
        <v>3.1585972602739799E-2</v>
      </c>
      <c r="D7653" s="7">
        <v>6.3171945205479474E-2</v>
      </c>
      <c r="E7653" s="7">
        <v>9.475791780821928E-2</v>
      </c>
      <c r="F7653" s="7">
        <v>0.1263438904109592</v>
      </c>
      <c r="G7653" s="7">
        <v>0.15792986301369838</v>
      </c>
      <c r="H7653" s="7">
        <v>0.18951583561643878</v>
      </c>
      <c r="I7653" s="7">
        <v>0.22110180821917799</v>
      </c>
      <c r="J7653" s="7">
        <v>0.25268778082191717</v>
      </c>
      <c r="K7653" s="7">
        <v>0.2842737534246576</v>
      </c>
      <c r="L7653" s="7">
        <v>0.31585972602739676</v>
      </c>
    </row>
    <row r="7654" spans="1:12" ht="25.5">
      <c r="A7654" s="1">
        <f t="shared" si="190"/>
        <v>40140</v>
      </c>
      <c r="B7654" s="49" t="s">
        <v>5325</v>
      </c>
      <c r="C7654" s="7">
        <v>1.347340273972608E-2</v>
      </c>
      <c r="D7654" s="7">
        <v>2.6946805479452277E-2</v>
      </c>
      <c r="E7654" s="7">
        <v>4.0420208219178362E-2</v>
      </c>
      <c r="F7654" s="7">
        <v>5.3893610958904319E-2</v>
      </c>
      <c r="G7654" s="7">
        <v>6.7367013698630393E-2</v>
      </c>
      <c r="H7654" s="7">
        <v>8.0840416438356488E-2</v>
      </c>
      <c r="I7654" s="7">
        <v>9.4313819178082917E-2</v>
      </c>
      <c r="J7654" s="7">
        <v>0.10778722191780876</v>
      </c>
      <c r="K7654" s="7">
        <v>0.12126062465753519</v>
      </c>
      <c r="L7654" s="7">
        <v>0.13473402739726079</v>
      </c>
    </row>
    <row r="7655" spans="1:12" ht="25.5">
      <c r="A7655" s="1">
        <f t="shared" si="190"/>
        <v>40141</v>
      </c>
      <c r="B7655" s="49" t="s">
        <v>5326</v>
      </c>
      <c r="C7655" s="7">
        <v>1.5500054794520639E-2</v>
      </c>
      <c r="D7655" s="7">
        <v>3.1000109589041158E-2</v>
      </c>
      <c r="E7655" s="7">
        <v>4.6500164383561804E-2</v>
      </c>
      <c r="F7655" s="7">
        <v>6.2000219178082197E-2</v>
      </c>
      <c r="G7655" s="7">
        <v>7.7500273972602715E-2</v>
      </c>
      <c r="H7655" s="7">
        <v>9.3000328767123233E-2</v>
      </c>
      <c r="I7655" s="7">
        <v>0.108500383561644</v>
      </c>
      <c r="J7655" s="7">
        <v>0.12400043835616439</v>
      </c>
      <c r="K7655" s="7">
        <v>0.1395004931506848</v>
      </c>
      <c r="L7655" s="7">
        <v>0.15500054794520518</v>
      </c>
    </row>
    <row r="7656" spans="1:12" ht="25.5">
      <c r="A7656" s="1">
        <f t="shared" si="190"/>
        <v>40142</v>
      </c>
      <c r="B7656" s="49" t="s">
        <v>5327</v>
      </c>
      <c r="C7656" s="7">
        <v>2.3575561643835719E-2</v>
      </c>
      <c r="D7656" s="7">
        <v>4.715112328767132E-2</v>
      </c>
      <c r="E7656" s="7">
        <v>7.0726684931507036E-2</v>
      </c>
      <c r="F7656" s="7">
        <v>9.4302246575342516E-2</v>
      </c>
      <c r="G7656" s="7">
        <v>0.11787780821917812</v>
      </c>
      <c r="H7656" s="7">
        <v>0.1414533698630136</v>
      </c>
      <c r="I7656" s="7">
        <v>0.16502893150684919</v>
      </c>
      <c r="J7656" s="7">
        <v>0.18860449315068478</v>
      </c>
      <c r="K7656" s="7">
        <v>0.2121800547945204</v>
      </c>
      <c r="L7656" s="7">
        <v>0.23575561643835599</v>
      </c>
    </row>
    <row r="7657" spans="1:12" ht="25.5">
      <c r="A7657" s="1">
        <f t="shared" si="190"/>
        <v>40143</v>
      </c>
      <c r="B7657" s="49" t="s">
        <v>5328</v>
      </c>
      <c r="C7657" s="7">
        <v>6.1186520547945478E-3</v>
      </c>
      <c r="D7657" s="7">
        <v>1.2237304109589118E-2</v>
      </c>
      <c r="E7657" s="7">
        <v>1.835595616438368E-2</v>
      </c>
      <c r="F7657" s="7">
        <v>2.4474608219178122E-2</v>
      </c>
      <c r="G7657" s="7">
        <v>3.0593260273972678E-2</v>
      </c>
      <c r="H7657" s="7">
        <v>3.6711912328767117E-2</v>
      </c>
      <c r="I7657" s="7">
        <v>4.2830564383561795E-2</v>
      </c>
      <c r="J7657" s="7">
        <v>4.8949216438356244E-2</v>
      </c>
      <c r="K7657" s="7">
        <v>5.5067868493150797E-2</v>
      </c>
      <c r="L7657" s="7">
        <v>6.1186520547945232E-2</v>
      </c>
    </row>
    <row r="7658" spans="1:12" ht="12.75">
      <c r="A7658" s="1">
        <f t="shared" si="190"/>
        <v>40144</v>
      </c>
      <c r="B7658" s="49" t="s">
        <v>5329</v>
      </c>
      <c r="C7658" s="7">
        <v>6.827112328767132E-2</v>
      </c>
      <c r="D7658" s="7">
        <v>0.13654224657534239</v>
      </c>
      <c r="E7658" s="7">
        <v>0.2048133698630136</v>
      </c>
      <c r="F7658" s="7">
        <v>0.27308449315068478</v>
      </c>
      <c r="G7658" s="7">
        <v>0.34135561643835594</v>
      </c>
      <c r="H7658" s="7">
        <v>0.4096267397260272</v>
      </c>
      <c r="I7658" s="7">
        <v>0.47789786301369958</v>
      </c>
      <c r="J7658" s="7">
        <v>0.54616898630136956</v>
      </c>
      <c r="K7658" s="7">
        <v>0.61444010958904072</v>
      </c>
      <c r="L7658" s="7">
        <v>0.68271123287671187</v>
      </c>
    </row>
    <row r="7659" spans="1:12" ht="25.5">
      <c r="A7659" s="1">
        <f t="shared" si="190"/>
        <v>40145</v>
      </c>
      <c r="B7659" s="49" t="s">
        <v>5330</v>
      </c>
      <c r="C7659" s="7">
        <v>8.8981742465753758E-2</v>
      </c>
      <c r="D7659" s="7">
        <v>0.17796348493150799</v>
      </c>
      <c r="E7659" s="7">
        <v>0.26694522739726079</v>
      </c>
      <c r="F7659" s="7">
        <v>0.35592696986301359</v>
      </c>
      <c r="G7659" s="7">
        <v>0.44490871232876755</v>
      </c>
      <c r="H7659" s="7">
        <v>0.53389045479452035</v>
      </c>
      <c r="I7659" s="7">
        <v>0.62287219726027554</v>
      </c>
      <c r="J7659" s="7">
        <v>0.71185393972602828</v>
      </c>
      <c r="K7659" s="7">
        <v>0.80083568219178114</v>
      </c>
      <c r="L7659" s="7">
        <v>0.889817424657534</v>
      </c>
    </row>
    <row r="7660" spans="1:12" ht="25.5">
      <c r="A7660" s="1">
        <f t="shared" si="190"/>
        <v>40146</v>
      </c>
      <c r="B7660" s="49" t="s">
        <v>5331</v>
      </c>
      <c r="C7660" s="7">
        <v>4.3135430136986515E-2</v>
      </c>
      <c r="D7660" s="7">
        <v>8.627086027397303E-2</v>
      </c>
      <c r="E7660" s="7">
        <v>0.12940629041095919</v>
      </c>
      <c r="F7660" s="7">
        <v>0.17254172054794559</v>
      </c>
      <c r="G7660" s="7">
        <v>0.21567715068493201</v>
      </c>
      <c r="H7660" s="7">
        <v>0.25881258082191838</v>
      </c>
      <c r="I7660" s="7">
        <v>0.30194801095890483</v>
      </c>
      <c r="J7660" s="7">
        <v>0.34508344109589001</v>
      </c>
      <c r="K7660" s="7">
        <v>0.38821887123287635</v>
      </c>
      <c r="L7660" s="7">
        <v>0.4313543013698628</v>
      </c>
    </row>
    <row r="7661" spans="1:12" ht="25.5">
      <c r="A7661" s="1">
        <f t="shared" si="190"/>
        <v>40147</v>
      </c>
      <c r="B7661" s="49" t="s">
        <v>5332</v>
      </c>
      <c r="C7661" s="7">
        <v>1.8979068493150796E-2</v>
      </c>
      <c r="D7661" s="7">
        <v>3.7958136986301481E-2</v>
      </c>
      <c r="E7661" s="7">
        <v>5.6937205479452281E-2</v>
      </c>
      <c r="F7661" s="7">
        <v>7.5916273972602838E-2</v>
      </c>
      <c r="G7661" s="7">
        <v>9.4895342465753513E-2</v>
      </c>
      <c r="H7661" s="7">
        <v>0.11387441095890419</v>
      </c>
      <c r="I7661" s="7">
        <v>0.13285347945205558</v>
      </c>
      <c r="J7661" s="7">
        <v>0.15183254794520518</v>
      </c>
      <c r="K7661" s="7">
        <v>0.17081161643835599</v>
      </c>
      <c r="L7661" s="7">
        <v>0.18979068493150678</v>
      </c>
    </row>
    <row r="7662" spans="1:12" ht="25.5">
      <c r="A7662" s="1">
        <f t="shared" si="190"/>
        <v>40148</v>
      </c>
      <c r="B7662" s="49" t="s">
        <v>5333</v>
      </c>
      <c r="C7662" s="7">
        <v>9.460602739726055E-3</v>
      </c>
      <c r="D7662" s="7">
        <v>1.8921205479452162E-2</v>
      </c>
      <c r="E7662" s="7">
        <v>2.8381808219178118E-2</v>
      </c>
      <c r="F7662" s="7">
        <v>3.7842410958904081E-2</v>
      </c>
      <c r="G7662" s="7">
        <v>4.7303013698630159E-2</v>
      </c>
      <c r="H7662" s="7">
        <v>5.6763616438356236E-2</v>
      </c>
      <c r="I7662" s="7">
        <v>6.6224219178082439E-2</v>
      </c>
      <c r="J7662" s="7">
        <v>7.5684821917808273E-2</v>
      </c>
      <c r="K7662" s="7">
        <v>8.5145424657534344E-2</v>
      </c>
      <c r="L7662" s="7">
        <v>9.4606027397260317E-2</v>
      </c>
    </row>
    <row r="7663" spans="1:12" ht="76.5">
      <c r="A7663" s="1">
        <f t="shared" si="190"/>
        <v>40149</v>
      </c>
      <c r="B7663" s="49" t="s">
        <v>5334</v>
      </c>
      <c r="C7663" s="7">
        <v>5.0098520547945478E-3</v>
      </c>
      <c r="D7663" s="7">
        <v>1.0019704109589096E-2</v>
      </c>
      <c r="E7663" s="7">
        <v>1.502955616438368E-2</v>
      </c>
      <c r="F7663" s="7">
        <v>2.0039408219178118E-2</v>
      </c>
      <c r="G7663" s="7">
        <v>2.5049260273972682E-2</v>
      </c>
      <c r="H7663" s="7">
        <v>3.0059112328767117E-2</v>
      </c>
      <c r="I7663" s="7">
        <v>3.5068964383561801E-2</v>
      </c>
      <c r="J7663" s="7">
        <v>4.0078816438356236E-2</v>
      </c>
      <c r="K7663" s="7">
        <v>4.5088668493150803E-2</v>
      </c>
      <c r="L7663" s="7">
        <v>5.0098520547945238E-2</v>
      </c>
    </row>
    <row r="7664" spans="1:12" ht="25.5">
      <c r="A7664" s="1">
        <f t="shared" si="190"/>
        <v>40150</v>
      </c>
      <c r="B7664" s="49" t="s">
        <v>5335</v>
      </c>
      <c r="C7664" s="7">
        <v>0.34296854794520759</v>
      </c>
      <c r="D7664" s="7">
        <v>0.68593709589041396</v>
      </c>
      <c r="E7664" s="7">
        <v>1.0289056438356214</v>
      </c>
      <c r="F7664" s="7">
        <v>1.3718741917808279</v>
      </c>
      <c r="G7664" s="7">
        <v>1.714842739726032</v>
      </c>
      <c r="H7664" s="7">
        <v>2.0578112876712358</v>
      </c>
      <c r="I7664" s="7">
        <v>2.40077983561644</v>
      </c>
      <c r="J7664" s="7">
        <v>2.7437483835616443</v>
      </c>
      <c r="K7664" s="7">
        <v>3.0867169315068481</v>
      </c>
      <c r="L7664" s="7">
        <v>3.4296854794520519</v>
      </c>
    </row>
    <row r="7665" spans="1:12" ht="25.5">
      <c r="A7665" s="1">
        <f t="shared" si="190"/>
        <v>40151</v>
      </c>
      <c r="B7665" s="49" t="s">
        <v>5336</v>
      </c>
      <c r="C7665" s="7">
        <v>6.3143013698630283E-4</v>
      </c>
      <c r="D7665" s="7">
        <v>1.262860273972608E-3</v>
      </c>
      <c r="E7665" s="7">
        <v>1.8942904109589119E-3</v>
      </c>
      <c r="F7665" s="7">
        <v>2.5257205479452039E-3</v>
      </c>
      <c r="G7665" s="7">
        <v>3.1571506849315078E-3</v>
      </c>
      <c r="H7665" s="7">
        <v>3.7885808219178117E-3</v>
      </c>
      <c r="I7665" s="7">
        <v>4.4200109589041282E-3</v>
      </c>
      <c r="J7665" s="7">
        <v>5.0514410958904191E-3</v>
      </c>
      <c r="K7665" s="7">
        <v>5.6828712328767239E-3</v>
      </c>
      <c r="L7665" s="7">
        <v>6.3143013698630157E-3</v>
      </c>
    </row>
    <row r="7666" spans="1:12" ht="25.5">
      <c r="A7666" s="1">
        <f t="shared" si="190"/>
        <v>40152</v>
      </c>
      <c r="B7666" s="49" t="s">
        <v>5336</v>
      </c>
      <c r="C7666" s="7">
        <v>1.5948493150685041E-4</v>
      </c>
      <c r="D7666" s="7">
        <v>3.1896986301369957E-4</v>
      </c>
      <c r="E7666" s="7">
        <v>4.7845479452054995E-4</v>
      </c>
      <c r="F7666" s="7">
        <v>6.3793972602739794E-4</v>
      </c>
      <c r="G7666" s="7">
        <v>7.9742465753424713E-4</v>
      </c>
      <c r="H7666" s="7">
        <v>9.5690958904109643E-4</v>
      </c>
      <c r="I7666" s="7">
        <v>1.116394520547948E-3</v>
      </c>
      <c r="J7666" s="7">
        <v>1.2758794520547959E-3</v>
      </c>
      <c r="K7666" s="7">
        <v>1.435364383561644E-3</v>
      </c>
      <c r="L7666" s="7">
        <v>1.5948493150684919E-3</v>
      </c>
    </row>
    <row r="7667" spans="1:12" ht="25.5">
      <c r="A7667" s="1">
        <f t="shared" si="190"/>
        <v>40153</v>
      </c>
      <c r="B7667" s="49" t="s">
        <v>5336</v>
      </c>
      <c r="C7667" s="7">
        <v>8.8783561643835827E-4</v>
      </c>
      <c r="D7667" s="7">
        <v>1.775671232876712E-3</v>
      </c>
      <c r="E7667" s="7">
        <v>2.6635068493150796E-3</v>
      </c>
      <c r="F7667" s="7">
        <v>3.551342465753424E-3</v>
      </c>
      <c r="G7667" s="7">
        <v>4.4391780821917796E-3</v>
      </c>
      <c r="H7667" s="7">
        <v>5.3270136986301357E-3</v>
      </c>
      <c r="I7667" s="7">
        <v>6.2148493150685153E-3</v>
      </c>
      <c r="J7667" s="7">
        <v>7.1026849315068592E-3</v>
      </c>
      <c r="K7667" s="7">
        <v>7.9905205479452162E-3</v>
      </c>
      <c r="L7667" s="7">
        <v>8.8783561643835593E-3</v>
      </c>
    </row>
    <row r="7668" spans="1:12" ht="25.5">
      <c r="A7668" s="1">
        <f t="shared" si="190"/>
        <v>40154</v>
      </c>
      <c r="B7668" s="49" t="s">
        <v>5337</v>
      </c>
      <c r="C7668" s="7">
        <v>6.7699726027397407E-4</v>
      </c>
      <c r="D7668" s="7">
        <v>1.3539945205479481E-3</v>
      </c>
      <c r="E7668" s="7">
        <v>2.0309917808219277E-3</v>
      </c>
      <c r="F7668" s="7">
        <v>2.7079890410958963E-3</v>
      </c>
      <c r="G7668" s="7">
        <v>3.3849863013698639E-3</v>
      </c>
      <c r="H7668" s="7">
        <v>4.0619835616438442E-3</v>
      </c>
      <c r="I7668" s="7">
        <v>4.7389808219178231E-3</v>
      </c>
      <c r="J7668" s="7">
        <v>5.4159780821917925E-3</v>
      </c>
      <c r="K7668" s="7">
        <v>6.0929753424657602E-3</v>
      </c>
      <c r="L7668" s="7">
        <v>6.7699726027397279E-3</v>
      </c>
    </row>
    <row r="7669" spans="1:12" ht="25.5">
      <c r="A7669" s="1">
        <f t="shared" si="190"/>
        <v>40155</v>
      </c>
      <c r="B7669" s="49" t="s">
        <v>5338</v>
      </c>
      <c r="C7669" s="7">
        <v>3.2981917808219399E-3</v>
      </c>
      <c r="D7669" s="7">
        <v>6.5963835616438676E-3</v>
      </c>
      <c r="E7669" s="7">
        <v>9.8945753424658067E-3</v>
      </c>
      <c r="F7669" s="7">
        <v>1.319276712328776E-2</v>
      </c>
      <c r="G7669" s="7">
        <v>1.6490958904109638E-2</v>
      </c>
      <c r="H7669" s="7">
        <v>1.978915068493152E-2</v>
      </c>
      <c r="I7669" s="7">
        <v>2.3087342465753519E-2</v>
      </c>
      <c r="J7669" s="7">
        <v>2.6385534246575398E-2</v>
      </c>
      <c r="K7669" s="7">
        <v>2.9683726027397279E-2</v>
      </c>
      <c r="L7669" s="7">
        <v>3.2981917808219158E-2</v>
      </c>
    </row>
    <row r="7670" spans="1:12" ht="25.5">
      <c r="A7670" s="1">
        <f t="shared" si="190"/>
        <v>40156</v>
      </c>
      <c r="B7670" s="49" t="s">
        <v>5338</v>
      </c>
      <c r="C7670" s="7">
        <v>0.14537575890411</v>
      </c>
      <c r="D7670" s="7">
        <v>0.29075151780822117</v>
      </c>
      <c r="E7670" s="7">
        <v>0.4361272767123312</v>
      </c>
      <c r="F7670" s="7">
        <v>0.58150303561644001</v>
      </c>
      <c r="G7670" s="7">
        <v>0.72687879452055004</v>
      </c>
      <c r="H7670" s="7">
        <v>0.87225455342466007</v>
      </c>
      <c r="I7670" s="7">
        <v>1.0176303123287735</v>
      </c>
      <c r="J7670" s="7">
        <v>1.1630060712328811</v>
      </c>
      <c r="K7670" s="7">
        <v>1.308381830136996</v>
      </c>
      <c r="L7670" s="7">
        <v>1.4537575890411001</v>
      </c>
    </row>
    <row r="7671" spans="1:12" ht="12.75">
      <c r="A7671" s="1">
        <f t="shared" si="190"/>
        <v>40157</v>
      </c>
      <c r="B7671" s="49" t="s">
        <v>5339</v>
      </c>
      <c r="C7671" s="7">
        <v>1.2388471232876759E-2</v>
      </c>
      <c r="D7671" s="7">
        <v>2.477694246575364E-2</v>
      </c>
      <c r="E7671" s="7">
        <v>3.7165413698630398E-2</v>
      </c>
      <c r="F7671" s="7">
        <v>4.9553884931507038E-2</v>
      </c>
      <c r="G7671" s="7">
        <v>6.1942356164383795E-2</v>
      </c>
      <c r="H7671" s="7">
        <v>7.433082739726056E-2</v>
      </c>
      <c r="I7671" s="7">
        <v>8.6719298630137678E-2</v>
      </c>
      <c r="J7671" s="7">
        <v>9.9107769863014186E-2</v>
      </c>
      <c r="K7671" s="7">
        <v>0.11149624109589094</v>
      </c>
      <c r="L7671" s="7">
        <v>0.12388471232876759</v>
      </c>
    </row>
    <row r="7672" spans="1:12" ht="25.5">
      <c r="A7672" s="1">
        <f t="shared" si="190"/>
        <v>40158</v>
      </c>
      <c r="B7672" s="49" t="s">
        <v>5340</v>
      </c>
      <c r="C7672" s="7">
        <v>6.0466849315068596E-3</v>
      </c>
      <c r="D7672" s="7">
        <v>1.2093369863013719E-2</v>
      </c>
      <c r="E7672" s="7">
        <v>1.8140054794520639E-2</v>
      </c>
      <c r="F7672" s="7">
        <v>2.4186739726027438E-2</v>
      </c>
      <c r="G7672" s="7">
        <v>3.0233424657534241E-2</v>
      </c>
      <c r="H7672" s="7">
        <v>3.6280109589041161E-2</v>
      </c>
      <c r="I7672" s="7">
        <v>4.2326794520548078E-2</v>
      </c>
      <c r="J7672" s="7">
        <v>4.8373479452054877E-2</v>
      </c>
      <c r="K7672" s="7">
        <v>5.4420164383561682E-2</v>
      </c>
      <c r="L7672" s="7">
        <v>6.0466849315068481E-2</v>
      </c>
    </row>
    <row r="7673" spans="1:12" ht="63.75">
      <c r="A7673" s="1">
        <f t="shared" si="190"/>
        <v>40159</v>
      </c>
      <c r="B7673" s="49" t="s">
        <v>5341</v>
      </c>
      <c r="C7673" s="7">
        <v>2.6110684931506919E-2</v>
      </c>
      <c r="D7673" s="7">
        <v>5.2221369863013713E-2</v>
      </c>
      <c r="E7673" s="7">
        <v>7.8332054794520628E-2</v>
      </c>
      <c r="F7673" s="7">
        <v>0.1044427397260272</v>
      </c>
      <c r="G7673" s="7">
        <v>0.130553424657534</v>
      </c>
      <c r="H7673" s="7">
        <v>0.15666410958904078</v>
      </c>
      <c r="I7673" s="7">
        <v>0.18277479452054879</v>
      </c>
      <c r="J7673" s="7">
        <v>0.20888547945205441</v>
      </c>
      <c r="K7673" s="7">
        <v>0.23499616438356119</v>
      </c>
      <c r="L7673" s="7">
        <v>0.261106849315068</v>
      </c>
    </row>
    <row r="7674" spans="1:12" ht="63.75">
      <c r="A7674" s="1">
        <f t="shared" si="190"/>
        <v>40160</v>
      </c>
      <c r="B7674" s="49" t="s">
        <v>5341</v>
      </c>
      <c r="C7674" s="7">
        <v>3.4074082191781077E-3</v>
      </c>
      <c r="D7674" s="7">
        <v>6.8148164383562155E-3</v>
      </c>
      <c r="E7674" s="7">
        <v>1.0222224657534312E-2</v>
      </c>
      <c r="F7674" s="7">
        <v>1.362963287671236E-2</v>
      </c>
      <c r="G7674" s="7">
        <v>1.7037041095890479E-2</v>
      </c>
      <c r="H7674" s="7">
        <v>2.0444449315068478E-2</v>
      </c>
      <c r="I7674" s="7">
        <v>2.3851857534246717E-2</v>
      </c>
      <c r="J7674" s="7">
        <v>2.725926575342472E-2</v>
      </c>
      <c r="K7674" s="7">
        <v>3.066667397260284E-2</v>
      </c>
      <c r="L7674" s="7">
        <v>3.407408219178084E-2</v>
      </c>
    </row>
    <row r="7675" spans="1:12" ht="25.5">
      <c r="A7675" s="1">
        <f t="shared" si="190"/>
        <v>40161</v>
      </c>
      <c r="B7675" s="49" t="s">
        <v>5342</v>
      </c>
      <c r="C7675" s="7">
        <v>0.37838143561644122</v>
      </c>
      <c r="D7675" s="7">
        <v>0.75676287123288244</v>
      </c>
      <c r="E7675" s="7">
        <v>1.1351443068493237</v>
      </c>
      <c r="F7675" s="7">
        <v>1.51352574246576</v>
      </c>
      <c r="G7675" s="7">
        <v>1.8919071780821999</v>
      </c>
      <c r="H7675" s="7">
        <v>2.2702886136986402</v>
      </c>
      <c r="I7675" s="7">
        <v>2.6486700493150797</v>
      </c>
      <c r="J7675" s="7">
        <v>3.027051484931508</v>
      </c>
      <c r="K7675" s="7">
        <v>3.4054329205479479</v>
      </c>
      <c r="L7675" s="7">
        <v>3.7838143561643882</v>
      </c>
    </row>
    <row r="7676" spans="1:12" ht="25.5">
      <c r="A7676" s="1">
        <f t="shared" si="190"/>
        <v>40162</v>
      </c>
      <c r="B7676" s="49" t="s">
        <v>5343</v>
      </c>
      <c r="C7676" s="7">
        <v>2.1091068493150799E-2</v>
      </c>
      <c r="D7676" s="7">
        <v>4.218213698630148E-2</v>
      </c>
      <c r="E7676" s="7">
        <v>6.3273205479452282E-2</v>
      </c>
      <c r="F7676" s="7">
        <v>8.4364273972602835E-2</v>
      </c>
      <c r="G7676" s="7">
        <v>0.10545534246575351</v>
      </c>
      <c r="H7676" s="7">
        <v>0.12654641095890359</v>
      </c>
      <c r="I7676" s="7">
        <v>0.1476374794520556</v>
      </c>
      <c r="J7676" s="7">
        <v>0.1687285479452052</v>
      </c>
      <c r="K7676" s="7">
        <v>0.18981961643835599</v>
      </c>
      <c r="L7676" s="7">
        <v>0.2109106849315068</v>
      </c>
    </row>
    <row r="7677" spans="1:12" ht="25.5">
      <c r="A7677" s="1">
        <f t="shared" si="190"/>
        <v>40163</v>
      </c>
      <c r="B7677" s="49" t="s">
        <v>5344</v>
      </c>
      <c r="C7677" s="7">
        <v>4.3635945205479719E-2</v>
      </c>
      <c r="D7677" s="7">
        <v>8.7271890410959438E-2</v>
      </c>
      <c r="E7677" s="7">
        <v>0.13090783561643879</v>
      </c>
      <c r="F7677" s="7">
        <v>0.1745437808219184</v>
      </c>
      <c r="G7677" s="7">
        <v>0.21817972602739802</v>
      </c>
      <c r="H7677" s="7">
        <v>0.26181567123287758</v>
      </c>
      <c r="I7677" s="7">
        <v>0.30545161643835722</v>
      </c>
      <c r="J7677" s="7">
        <v>0.34908756164383559</v>
      </c>
      <c r="K7677" s="7">
        <v>0.39272350684931517</v>
      </c>
      <c r="L7677" s="7">
        <v>0.43635945205479482</v>
      </c>
    </row>
    <row r="7678" spans="1:12" ht="25.5">
      <c r="A7678" s="1">
        <f t="shared" si="190"/>
        <v>40164</v>
      </c>
      <c r="B7678" s="49" t="s">
        <v>5344</v>
      </c>
      <c r="C7678" s="7">
        <v>9.3522180821918155E-2</v>
      </c>
      <c r="D7678" s="7">
        <v>0.18704436164383678</v>
      </c>
      <c r="E7678" s="7">
        <v>0.28056654246575397</v>
      </c>
      <c r="F7678" s="7">
        <v>0.37408872328767118</v>
      </c>
      <c r="G7678" s="7">
        <v>0.46761090410958955</v>
      </c>
      <c r="H7678" s="7">
        <v>0.56113308493150682</v>
      </c>
      <c r="I7678" s="7">
        <v>0.65465526575342636</v>
      </c>
      <c r="J7678" s="7">
        <v>0.74817744657534357</v>
      </c>
      <c r="K7678" s="7">
        <v>0.84169962739726079</v>
      </c>
      <c r="L7678" s="7">
        <v>0.93522180821917789</v>
      </c>
    </row>
    <row r="7679" spans="1:12" ht="12.75">
      <c r="A7679" s="1">
        <f t="shared" si="190"/>
        <v>40165</v>
      </c>
      <c r="B7679" s="49" t="s">
        <v>5345</v>
      </c>
      <c r="C7679" s="7">
        <v>4.9762191780822118E-3</v>
      </c>
      <c r="D7679" s="7">
        <v>9.9524383561644236E-3</v>
      </c>
      <c r="E7679" s="7">
        <v>1.49286575342466E-2</v>
      </c>
      <c r="F7679" s="7">
        <v>1.9904876712328799E-2</v>
      </c>
      <c r="G7679" s="7">
        <v>2.4881095890411001E-2</v>
      </c>
      <c r="H7679" s="7">
        <v>2.98573150684932E-2</v>
      </c>
      <c r="I7679" s="7">
        <v>3.4833534246575398E-2</v>
      </c>
      <c r="J7679" s="7">
        <v>3.9809753424657472E-2</v>
      </c>
      <c r="K7679" s="7">
        <v>4.4785972602739678E-2</v>
      </c>
      <c r="L7679" s="7">
        <v>4.9762191780821877E-2</v>
      </c>
    </row>
    <row r="7680" spans="1:12" ht="63.75">
      <c r="A7680" s="1">
        <f t="shared" si="190"/>
        <v>40166</v>
      </c>
      <c r="B7680" s="49" t="s">
        <v>5341</v>
      </c>
      <c r="C7680" s="7">
        <v>2.6110684931506919E-2</v>
      </c>
      <c r="D7680" s="7">
        <v>5.2221369863013713E-2</v>
      </c>
      <c r="E7680" s="7">
        <v>7.8332054794520628E-2</v>
      </c>
      <c r="F7680" s="7">
        <v>0.1044427397260272</v>
      </c>
      <c r="G7680" s="7">
        <v>0.130553424657534</v>
      </c>
      <c r="H7680" s="7">
        <v>0.15666410958904078</v>
      </c>
      <c r="I7680" s="7">
        <v>0.18277479452054879</v>
      </c>
      <c r="J7680" s="7">
        <v>0.20888547945205441</v>
      </c>
      <c r="K7680" s="7">
        <v>0.23499616438356119</v>
      </c>
      <c r="L7680" s="7">
        <v>0.261106849315068</v>
      </c>
    </row>
    <row r="7681" spans="1:12" ht="63.75">
      <c r="A7681" s="1">
        <f t="shared" si="190"/>
        <v>40167</v>
      </c>
      <c r="B7681" s="49" t="s">
        <v>5341</v>
      </c>
      <c r="C7681" s="7">
        <v>3.4074082191781077E-3</v>
      </c>
      <c r="D7681" s="7">
        <v>6.8148164383562155E-3</v>
      </c>
      <c r="E7681" s="7">
        <v>1.0222224657534312E-2</v>
      </c>
      <c r="F7681" s="7">
        <v>1.362963287671236E-2</v>
      </c>
      <c r="G7681" s="7">
        <v>1.7037041095890479E-2</v>
      </c>
      <c r="H7681" s="7">
        <v>2.0444449315068478E-2</v>
      </c>
      <c r="I7681" s="7">
        <v>2.3851857534246717E-2</v>
      </c>
      <c r="J7681" s="7">
        <v>2.725926575342472E-2</v>
      </c>
      <c r="K7681" s="7">
        <v>3.066667397260284E-2</v>
      </c>
      <c r="L7681" s="7">
        <v>3.407408219178084E-2</v>
      </c>
    </row>
    <row r="7682" spans="1:12" ht="38.25">
      <c r="A7682" s="1">
        <f t="shared" si="190"/>
        <v>40168</v>
      </c>
      <c r="B7682" s="49" t="s">
        <v>5346</v>
      </c>
      <c r="C7682" s="7">
        <v>3.3757282191781077E-2</v>
      </c>
      <c r="D7682" s="7">
        <v>6.7514564383562028E-2</v>
      </c>
      <c r="E7682" s="7">
        <v>0.10127184657534312</v>
      </c>
      <c r="F7682" s="7">
        <v>0.13502912876712361</v>
      </c>
      <c r="G7682" s="7">
        <v>0.16878641095890481</v>
      </c>
      <c r="H7682" s="7">
        <v>0.20254369315068479</v>
      </c>
      <c r="I7682" s="7">
        <v>0.23630097534246719</v>
      </c>
      <c r="J7682" s="7">
        <v>0.27005825753424723</v>
      </c>
      <c r="K7682" s="7">
        <v>0.30381553972602843</v>
      </c>
      <c r="L7682" s="7">
        <v>0.33757282191780841</v>
      </c>
    </row>
    <row r="7683" spans="1:12" ht="38.25">
      <c r="A7683" s="1">
        <f t="shared" si="190"/>
        <v>40169</v>
      </c>
      <c r="B7683" s="49" t="s">
        <v>5346</v>
      </c>
      <c r="C7683" s="7">
        <v>5.2076712328767236E-3</v>
      </c>
      <c r="D7683" s="7">
        <v>1.0415342465753447E-2</v>
      </c>
      <c r="E7683" s="7">
        <v>1.5623013698630159E-2</v>
      </c>
      <c r="F7683" s="7">
        <v>2.0830684931506797E-2</v>
      </c>
      <c r="G7683" s="7">
        <v>2.6038356164383561E-2</v>
      </c>
      <c r="H7683" s="7">
        <v>3.1246027397260318E-2</v>
      </c>
      <c r="I7683" s="7">
        <v>3.6453698630137081E-2</v>
      </c>
      <c r="J7683" s="7">
        <v>4.166136986301372E-2</v>
      </c>
      <c r="K7683" s="7">
        <v>4.6869041095890476E-2</v>
      </c>
      <c r="L7683" s="7">
        <v>5.2076712328767122E-2</v>
      </c>
    </row>
    <row r="7684" spans="1:12" ht="25.5">
      <c r="A7684" s="1">
        <f t="shared" si="190"/>
        <v>40170</v>
      </c>
      <c r="B7684" s="49" t="s">
        <v>5347</v>
      </c>
      <c r="C7684" s="7">
        <v>7.6523835616438551E-3</v>
      </c>
      <c r="D7684" s="7">
        <v>1.5304767123287759E-2</v>
      </c>
      <c r="E7684" s="7">
        <v>2.295715068493152E-2</v>
      </c>
      <c r="F7684" s="7">
        <v>3.0609534246575282E-2</v>
      </c>
      <c r="G7684" s="7">
        <v>3.8261917808219158E-2</v>
      </c>
      <c r="H7684" s="7">
        <v>4.5914301369863041E-2</v>
      </c>
      <c r="I7684" s="7">
        <v>5.3566684931507035E-2</v>
      </c>
      <c r="J7684" s="7">
        <v>6.1219068493150675E-2</v>
      </c>
      <c r="K7684" s="7">
        <v>6.8871452054794557E-2</v>
      </c>
      <c r="L7684" s="7">
        <v>7.6523835616438315E-2</v>
      </c>
    </row>
    <row r="7685" spans="1:12" ht="51">
      <c r="A7685" s="1">
        <f t="shared" si="190"/>
        <v>40171</v>
      </c>
      <c r="B7685" s="49" t="s">
        <v>5348</v>
      </c>
      <c r="C7685" s="7">
        <v>2.4743671232876998E-3</v>
      </c>
      <c r="D7685" s="7">
        <v>4.9487342465753875E-3</v>
      </c>
      <c r="E7685" s="7">
        <v>7.4231013698630877E-3</v>
      </c>
      <c r="F7685" s="7">
        <v>9.8974684931507524E-3</v>
      </c>
      <c r="G7685" s="7">
        <v>1.2371835616438438E-2</v>
      </c>
      <c r="H7685" s="7">
        <v>1.4846202739726078E-2</v>
      </c>
      <c r="I7685" s="7">
        <v>1.7320569863013838E-2</v>
      </c>
      <c r="J7685" s="7">
        <v>1.9794936986301481E-2</v>
      </c>
      <c r="K7685" s="7">
        <v>2.2269304109589119E-2</v>
      </c>
      <c r="L7685" s="7">
        <v>2.4743671232876761E-2</v>
      </c>
    </row>
    <row r="7686" spans="1:12" ht="38.25">
      <c r="A7686" s="1">
        <f t="shared" si="190"/>
        <v>40172</v>
      </c>
      <c r="B7686" s="49" t="s">
        <v>5349</v>
      </c>
      <c r="C7686" s="7">
        <v>1.6896000000000119E-2</v>
      </c>
      <c r="D7686" s="7">
        <v>3.3792000000000121E-2</v>
      </c>
      <c r="E7686" s="7">
        <v>5.068800000000024E-2</v>
      </c>
      <c r="F7686" s="7">
        <v>6.7584000000000116E-2</v>
      </c>
      <c r="G7686" s="7">
        <v>8.4480000000000124E-2</v>
      </c>
      <c r="H7686" s="7">
        <v>0.10137600000000012</v>
      </c>
      <c r="I7686" s="7">
        <v>0.11827200000000047</v>
      </c>
      <c r="J7686" s="7">
        <v>0.13516800000000001</v>
      </c>
      <c r="K7686" s="7">
        <v>0.152064</v>
      </c>
      <c r="L7686" s="7">
        <v>0.16896</v>
      </c>
    </row>
    <row r="7687" spans="1:12" ht="63.75">
      <c r="A7687" s="1">
        <f t="shared" si="190"/>
        <v>40173</v>
      </c>
      <c r="B7687" s="49" t="s">
        <v>5350</v>
      </c>
      <c r="C7687" s="7">
        <v>7.1099178082192072E-3</v>
      </c>
      <c r="D7687" s="7">
        <v>1.421983561643844E-2</v>
      </c>
      <c r="E7687" s="7">
        <v>2.1329753424657601E-2</v>
      </c>
      <c r="F7687" s="7">
        <v>2.8439671232876759E-2</v>
      </c>
      <c r="G7687" s="7">
        <v>3.5549589041095918E-2</v>
      </c>
      <c r="H7687" s="7">
        <v>4.2659506849315076E-2</v>
      </c>
      <c r="I7687" s="7">
        <v>4.9769424657534478E-2</v>
      </c>
      <c r="J7687" s="7">
        <v>5.6879342465753518E-2</v>
      </c>
      <c r="K7687" s="7">
        <v>6.3989260273972684E-2</v>
      </c>
      <c r="L7687" s="7">
        <v>7.1099178082191836E-2</v>
      </c>
    </row>
    <row r="7688" spans="1:12" ht="63.75">
      <c r="A7688" s="1">
        <f t="shared" si="190"/>
        <v>40174</v>
      </c>
      <c r="B7688" s="49" t="s">
        <v>5350</v>
      </c>
      <c r="C7688" s="7">
        <v>5.287232876712347E-3</v>
      </c>
      <c r="D7688" s="7">
        <v>1.0574465753424694E-2</v>
      </c>
      <c r="E7688" s="7">
        <v>1.5861698630137078E-2</v>
      </c>
      <c r="F7688" s="7">
        <v>2.1148931506849319E-2</v>
      </c>
      <c r="G7688" s="7">
        <v>2.6436164383561681E-2</v>
      </c>
      <c r="H7688" s="7">
        <v>3.1723397260273921E-2</v>
      </c>
      <c r="I7688" s="7">
        <v>3.7010630136986397E-2</v>
      </c>
      <c r="J7688" s="7">
        <v>4.2297863013698637E-2</v>
      </c>
      <c r="K7688" s="7">
        <v>4.7585095890410996E-2</v>
      </c>
      <c r="L7688" s="7">
        <v>5.2872328767123236E-2</v>
      </c>
    </row>
    <row r="7689" spans="1:12" ht="76.5">
      <c r="A7689" s="1">
        <f t="shared" si="190"/>
        <v>40175</v>
      </c>
      <c r="B7689" s="49" t="s">
        <v>5351</v>
      </c>
      <c r="C7689" s="7">
        <v>4.812756164383572E-2</v>
      </c>
      <c r="D7689" s="7">
        <v>9.625512328767144E-2</v>
      </c>
      <c r="E7689" s="7">
        <v>0.1443826849315068</v>
      </c>
      <c r="F7689" s="7">
        <v>0.19251024657534238</v>
      </c>
      <c r="G7689" s="7">
        <v>0.24063780821917799</v>
      </c>
      <c r="H7689" s="7">
        <v>0.2887653698630136</v>
      </c>
      <c r="I7689" s="7">
        <v>0.3368929315068504</v>
      </c>
      <c r="J7689" s="7">
        <v>0.38502049315068476</v>
      </c>
      <c r="K7689" s="7">
        <v>0.4331480547945204</v>
      </c>
      <c r="L7689" s="7">
        <v>0.48127561643835598</v>
      </c>
    </row>
    <row r="7690" spans="1:12" ht="89.25">
      <c r="A7690" s="1">
        <f t="shared" si="190"/>
        <v>40176</v>
      </c>
      <c r="B7690" s="49" t="s">
        <v>5352</v>
      </c>
      <c r="C7690" s="7">
        <v>2.8425205479452277E-3</v>
      </c>
      <c r="D7690" s="7">
        <v>5.6850410958904441E-3</v>
      </c>
      <c r="E7690" s="7">
        <v>8.5275616438356718E-3</v>
      </c>
      <c r="F7690" s="7">
        <v>1.1370082191780864E-2</v>
      </c>
      <c r="G7690" s="7">
        <v>1.421260273972608E-2</v>
      </c>
      <c r="H7690" s="7">
        <v>1.7055123287671201E-2</v>
      </c>
      <c r="I7690" s="7">
        <v>1.989764383561644E-2</v>
      </c>
      <c r="J7690" s="7">
        <v>2.2740164383561679E-2</v>
      </c>
      <c r="K7690" s="7">
        <v>2.5582684931506922E-2</v>
      </c>
      <c r="L7690" s="7">
        <v>2.8425205479452039E-2</v>
      </c>
    </row>
    <row r="7691" spans="1:12" ht="89.25">
      <c r="A7691" s="1">
        <f t="shared" si="190"/>
        <v>40177</v>
      </c>
      <c r="B7691" s="49" t="s">
        <v>5352</v>
      </c>
      <c r="C7691" s="7">
        <v>4.0594520547945483E-2</v>
      </c>
      <c r="D7691" s="7">
        <v>8.1189041095890965E-2</v>
      </c>
      <c r="E7691" s="7">
        <v>0.1217835616438368</v>
      </c>
      <c r="F7691" s="7">
        <v>0.16237808219178121</v>
      </c>
      <c r="G7691" s="7">
        <v>0.20297260273972681</v>
      </c>
      <c r="H7691" s="7">
        <v>0.24356712328767119</v>
      </c>
      <c r="I7691" s="7">
        <v>0.28416164383561798</v>
      </c>
      <c r="J7691" s="7">
        <v>0.32475616438356242</v>
      </c>
      <c r="K7691" s="7">
        <v>0.36535068493150796</v>
      </c>
      <c r="L7691" s="7">
        <v>0.4059452054794524</v>
      </c>
    </row>
    <row r="7692" spans="1:12" ht="89.25">
      <c r="A7692" s="1">
        <f t="shared" si="190"/>
        <v>40178</v>
      </c>
      <c r="B7692" s="49" t="s">
        <v>5352</v>
      </c>
      <c r="C7692" s="7">
        <v>4.5567123287671317E-3</v>
      </c>
      <c r="D7692" s="7">
        <v>9.1134246575342633E-3</v>
      </c>
      <c r="E7692" s="7">
        <v>1.3670136986301359E-2</v>
      </c>
      <c r="F7692" s="7">
        <v>1.8226849315068478E-2</v>
      </c>
      <c r="G7692" s="7">
        <v>2.2783561643835597E-2</v>
      </c>
      <c r="H7692" s="7">
        <v>2.7340273972602719E-2</v>
      </c>
      <c r="I7692" s="7">
        <v>3.1896986301369959E-2</v>
      </c>
      <c r="J7692" s="7">
        <v>3.6453698630136956E-2</v>
      </c>
      <c r="K7692" s="7">
        <v>4.1010410958904078E-2</v>
      </c>
      <c r="L7692" s="7">
        <v>4.5567123287671193E-2</v>
      </c>
    </row>
    <row r="7693" spans="1:12" ht="51">
      <c r="A7693" s="1">
        <f t="shared" si="190"/>
        <v>40179</v>
      </c>
      <c r="B7693" s="49" t="s">
        <v>5353</v>
      </c>
      <c r="C7693" s="7">
        <v>4.5870904109589238E-2</v>
      </c>
      <c r="D7693" s="7">
        <v>9.1741808219178475E-2</v>
      </c>
      <c r="E7693" s="7">
        <v>0.13761271232876759</v>
      </c>
      <c r="F7693" s="7">
        <v>0.18348361643835598</v>
      </c>
      <c r="G7693" s="7">
        <v>0.22935452054794558</v>
      </c>
      <c r="H7693" s="7">
        <v>0.27522542465753397</v>
      </c>
      <c r="I7693" s="7">
        <v>0.32109632876712357</v>
      </c>
      <c r="J7693" s="7">
        <v>0.36696723287671196</v>
      </c>
      <c r="K7693" s="7">
        <v>0.41283813698630156</v>
      </c>
      <c r="L7693" s="7">
        <v>0.45870904109588995</v>
      </c>
    </row>
    <row r="7694" spans="1:12" ht="38.25">
      <c r="A7694" s="1">
        <f t="shared" si="190"/>
        <v>40180</v>
      </c>
      <c r="B7694" s="49" t="s">
        <v>5354</v>
      </c>
      <c r="C7694" s="7">
        <v>9.5777753424657833E-3</v>
      </c>
      <c r="D7694" s="7">
        <v>1.9155550684931518E-2</v>
      </c>
      <c r="E7694" s="7">
        <v>2.8733326027397397E-2</v>
      </c>
      <c r="F7694" s="7">
        <v>3.8311101369863036E-2</v>
      </c>
      <c r="G7694" s="7">
        <v>4.7888876712328797E-2</v>
      </c>
      <c r="H7694" s="7">
        <v>5.7466652054794551E-2</v>
      </c>
      <c r="I7694" s="7">
        <v>6.7044427397260561E-2</v>
      </c>
      <c r="J7694" s="7">
        <v>7.6622202739726183E-2</v>
      </c>
      <c r="K7694" s="7">
        <v>8.6199978082191958E-2</v>
      </c>
      <c r="L7694" s="7">
        <v>9.5777753424657594E-2</v>
      </c>
    </row>
    <row r="7695" spans="1:12" ht="38.25">
      <c r="A7695" s="1">
        <f t="shared" si="190"/>
        <v>40181</v>
      </c>
      <c r="B7695" s="49" t="s">
        <v>5355</v>
      </c>
      <c r="C7695" s="7">
        <v>4.8706191780822118E-2</v>
      </c>
      <c r="D7695" s="7">
        <v>9.7412383561644236E-2</v>
      </c>
      <c r="E7695" s="7">
        <v>0.146118575342466</v>
      </c>
      <c r="F7695" s="7">
        <v>0.194824767123288</v>
      </c>
      <c r="G7695" s="7">
        <v>0.24353095890411</v>
      </c>
      <c r="H7695" s="7">
        <v>0.292237150684932</v>
      </c>
      <c r="I7695" s="7">
        <v>0.34094334246575397</v>
      </c>
      <c r="J7695" s="7">
        <v>0.389649534246576</v>
      </c>
      <c r="K7695" s="7">
        <v>0.43835572602739675</v>
      </c>
      <c r="L7695" s="7">
        <v>0.48706191780821878</v>
      </c>
    </row>
    <row r="7696" spans="1:12" ht="63.75">
      <c r="A7696" s="1">
        <f t="shared" ref="A7696:A7759" si="191">A7695+1</f>
        <v>40182</v>
      </c>
      <c r="B7696" s="49" t="s">
        <v>5356</v>
      </c>
      <c r="C7696" s="7">
        <v>3.1252175342465875E-2</v>
      </c>
      <c r="D7696" s="7">
        <v>6.2504350684931639E-2</v>
      </c>
      <c r="E7696" s="7">
        <v>9.3756526027397508E-2</v>
      </c>
      <c r="F7696" s="7">
        <v>0.12500870136986278</v>
      </c>
      <c r="G7696" s="7">
        <v>0.1562608767123288</v>
      </c>
      <c r="H7696" s="7">
        <v>0.18751305205479479</v>
      </c>
      <c r="I7696" s="7">
        <v>0.21876522739726081</v>
      </c>
      <c r="J7696" s="7">
        <v>0.25001740273972678</v>
      </c>
      <c r="K7696" s="7">
        <v>0.28126957808219161</v>
      </c>
      <c r="L7696" s="7">
        <v>0.3125217534246576</v>
      </c>
    </row>
    <row r="7697" spans="1:12" ht="63.75">
      <c r="A7697" s="1">
        <f t="shared" si="191"/>
        <v>40183</v>
      </c>
      <c r="B7697" s="49" t="s">
        <v>5357</v>
      </c>
      <c r="C7697" s="7">
        <v>1.932624657534264E-3</v>
      </c>
      <c r="D7697" s="7">
        <v>3.8652493150685158E-3</v>
      </c>
      <c r="E7697" s="7">
        <v>5.797873972602779E-3</v>
      </c>
      <c r="F7697" s="7">
        <v>7.7304986301370195E-3</v>
      </c>
      <c r="G7697" s="7">
        <v>9.6631232876712731E-3</v>
      </c>
      <c r="H7697" s="7">
        <v>1.1595747945205523E-2</v>
      </c>
      <c r="I7697" s="7">
        <v>1.3528372602739799E-2</v>
      </c>
      <c r="J7697" s="7">
        <v>1.5460997260274039E-2</v>
      </c>
      <c r="K7697" s="7">
        <v>1.7393621917808279E-2</v>
      </c>
      <c r="L7697" s="7">
        <v>1.9326246575342518E-2</v>
      </c>
    </row>
    <row r="7698" spans="1:12" ht="51">
      <c r="A7698" s="1">
        <f t="shared" si="191"/>
        <v>40184</v>
      </c>
      <c r="B7698" s="49" t="s">
        <v>5358</v>
      </c>
      <c r="C7698" s="7">
        <v>3.209335890410988E-2</v>
      </c>
      <c r="D7698" s="7">
        <v>6.4186717808219634E-2</v>
      </c>
      <c r="E7698" s="7">
        <v>9.6280076712329521E-2</v>
      </c>
      <c r="F7698" s="7">
        <v>0.1283734356164388</v>
      </c>
      <c r="G7698" s="7">
        <v>0.16046679452054879</v>
      </c>
      <c r="H7698" s="7">
        <v>0.19256015342465757</v>
      </c>
      <c r="I7698" s="7">
        <v>0.22465351232876879</v>
      </c>
      <c r="J7698" s="7">
        <v>0.25674687123287759</v>
      </c>
      <c r="K7698" s="7">
        <v>0.28884023013698756</v>
      </c>
      <c r="L7698" s="7">
        <v>0.32093358904109642</v>
      </c>
    </row>
    <row r="7699" spans="1:12" ht="38.25">
      <c r="A7699" s="1">
        <f t="shared" si="191"/>
        <v>40185</v>
      </c>
      <c r="B7699" s="49" t="s">
        <v>5359</v>
      </c>
      <c r="C7699" s="7">
        <v>1.8290136986301359E-2</v>
      </c>
      <c r="D7699" s="7">
        <v>3.6580273972602835E-2</v>
      </c>
      <c r="E7699" s="7">
        <v>5.4870410958904201E-2</v>
      </c>
      <c r="F7699" s="7">
        <v>7.3160547945205434E-2</v>
      </c>
      <c r="G7699" s="7">
        <v>9.1450684931506793E-2</v>
      </c>
      <c r="H7699" s="7">
        <v>0.10974082191780828</v>
      </c>
      <c r="I7699" s="7">
        <v>0.12803095890411001</v>
      </c>
      <c r="J7699" s="7">
        <v>0.14632109589041159</v>
      </c>
      <c r="K7699" s="7">
        <v>0.164611232876712</v>
      </c>
      <c r="L7699" s="7">
        <v>0.18290136986301359</v>
      </c>
    </row>
    <row r="7700" spans="1:12" ht="51">
      <c r="A7700" s="1">
        <f t="shared" si="191"/>
        <v>40186</v>
      </c>
      <c r="B7700" s="49" t="s">
        <v>5360</v>
      </c>
      <c r="C7700" s="7">
        <v>0.23687671232876878</v>
      </c>
      <c r="D7700" s="7">
        <v>0.47375342465753639</v>
      </c>
      <c r="E7700" s="7">
        <v>0.71063013698630517</v>
      </c>
      <c r="F7700" s="7">
        <v>0.94750684931507156</v>
      </c>
      <c r="G7700" s="7">
        <v>1.1843835616438392</v>
      </c>
      <c r="H7700" s="7">
        <v>1.4212602739726081</v>
      </c>
      <c r="I7700" s="7">
        <v>1.658136986301384</v>
      </c>
      <c r="J7700" s="7">
        <v>1.895013698630148</v>
      </c>
      <c r="K7700" s="7">
        <v>2.1318904109589121</v>
      </c>
      <c r="L7700" s="7">
        <v>2.3687671232876757</v>
      </c>
    </row>
    <row r="7701" spans="1:12" ht="51">
      <c r="A7701" s="1">
        <f t="shared" si="191"/>
        <v>40187</v>
      </c>
      <c r="B7701" s="49" t="s">
        <v>5360</v>
      </c>
      <c r="C7701" s="7">
        <v>0.1809987616438356</v>
      </c>
      <c r="D7701" s="7">
        <v>0.36199752328767237</v>
      </c>
      <c r="E7701" s="7">
        <v>0.54299628493150798</v>
      </c>
      <c r="F7701" s="7">
        <v>0.72399504657534242</v>
      </c>
      <c r="G7701" s="7">
        <v>0.90499380821917796</v>
      </c>
      <c r="H7701" s="7">
        <v>1.0859925698630146</v>
      </c>
      <c r="I7701" s="7">
        <v>1.266991331506848</v>
      </c>
      <c r="J7701" s="7">
        <v>1.4479900931506919</v>
      </c>
      <c r="K7701" s="7">
        <v>1.6289888547945239</v>
      </c>
      <c r="L7701" s="7">
        <v>1.8099876164383559</v>
      </c>
    </row>
    <row r="7702" spans="1:12" ht="51">
      <c r="A7702" s="1">
        <f t="shared" si="191"/>
        <v>40188</v>
      </c>
      <c r="B7702" s="49" t="s">
        <v>5360</v>
      </c>
      <c r="C7702" s="7">
        <v>0.18816473424657479</v>
      </c>
      <c r="D7702" s="7">
        <v>0.3763294684931508</v>
      </c>
      <c r="E7702" s="7">
        <v>0.56449420273972561</v>
      </c>
      <c r="F7702" s="7">
        <v>0.75265893698629915</v>
      </c>
      <c r="G7702" s="7">
        <v>0.94082367123287391</v>
      </c>
      <c r="H7702" s="7">
        <v>1.1289884054794488</v>
      </c>
      <c r="I7702" s="7">
        <v>1.3171531397260321</v>
      </c>
      <c r="J7702" s="7">
        <v>1.5053178739725959</v>
      </c>
      <c r="K7702" s="7">
        <v>1.6934826082191721</v>
      </c>
      <c r="L7702" s="7">
        <v>1.8816473424657478</v>
      </c>
    </row>
    <row r="7703" spans="1:12" ht="51">
      <c r="A7703" s="1">
        <f t="shared" si="191"/>
        <v>40189</v>
      </c>
      <c r="B7703" s="49" t="s">
        <v>5360</v>
      </c>
      <c r="C7703" s="7">
        <v>0.40269258082191955</v>
      </c>
      <c r="D7703" s="7">
        <v>0.80538516164383911</v>
      </c>
      <c r="E7703" s="7">
        <v>1.2080777424657601</v>
      </c>
      <c r="F7703" s="7">
        <v>1.610770323287676</v>
      </c>
      <c r="G7703" s="7">
        <v>2.0134629041095922</v>
      </c>
      <c r="H7703" s="7">
        <v>2.4161554849315077</v>
      </c>
      <c r="I7703" s="7">
        <v>2.8188480657534356</v>
      </c>
      <c r="J7703" s="7">
        <v>3.221540646575352</v>
      </c>
      <c r="K7703" s="7">
        <v>3.6242332273972679</v>
      </c>
      <c r="L7703" s="7">
        <v>4.0269258082191843</v>
      </c>
    </row>
    <row r="7704" spans="1:12" ht="38.25">
      <c r="A7704" s="1">
        <f t="shared" si="191"/>
        <v>40190</v>
      </c>
      <c r="B7704" s="49" t="s">
        <v>5361</v>
      </c>
      <c r="C7704" s="7">
        <v>9.4280547945205673E-3</v>
      </c>
      <c r="D7704" s="7">
        <v>1.8856109589041162E-2</v>
      </c>
      <c r="E7704" s="7">
        <v>2.8284164383561679E-2</v>
      </c>
      <c r="F7704" s="7">
        <v>3.77122191780822E-2</v>
      </c>
      <c r="G7704" s="7">
        <v>4.7140273972602717E-2</v>
      </c>
      <c r="H7704" s="7">
        <v>5.6568328767123241E-2</v>
      </c>
      <c r="I7704" s="7">
        <v>6.5996383561644001E-2</v>
      </c>
      <c r="J7704" s="7">
        <v>7.54244383561644E-2</v>
      </c>
      <c r="K7704" s="7">
        <v>8.485249315068491E-2</v>
      </c>
      <c r="L7704" s="7">
        <v>9.4280547945205434E-2</v>
      </c>
    </row>
    <row r="7705" spans="1:12" ht="25.5">
      <c r="A7705" s="1">
        <f t="shared" si="191"/>
        <v>40191</v>
      </c>
      <c r="B7705" s="49" t="s">
        <v>5362</v>
      </c>
      <c r="C7705" s="7">
        <v>7.6845698630137191E-3</v>
      </c>
      <c r="D7705" s="7">
        <v>1.5369139726027438E-2</v>
      </c>
      <c r="E7705" s="7">
        <v>2.3053709589041158E-2</v>
      </c>
      <c r="F7705" s="7">
        <v>3.0738279452054762E-2</v>
      </c>
      <c r="G7705" s="7">
        <v>3.8422849315068473E-2</v>
      </c>
      <c r="H7705" s="7">
        <v>4.6107419178082198E-2</v>
      </c>
      <c r="I7705" s="7">
        <v>5.3791989041096042E-2</v>
      </c>
      <c r="J7705" s="7">
        <v>6.1476558904109635E-2</v>
      </c>
      <c r="K7705" s="7">
        <v>6.9161128767123353E-2</v>
      </c>
      <c r="L7705" s="7">
        <v>7.6845698630136947E-2</v>
      </c>
    </row>
    <row r="7706" spans="1:12" ht="25.5">
      <c r="A7706" s="1">
        <f t="shared" si="191"/>
        <v>40192</v>
      </c>
      <c r="B7706" s="49" t="s">
        <v>5363</v>
      </c>
      <c r="C7706" s="7">
        <v>1.5783290991780958E-2</v>
      </c>
      <c r="D7706" s="7">
        <v>3.1566581983561798E-2</v>
      </c>
      <c r="E7706" s="7">
        <v>4.7349872975342759E-2</v>
      </c>
      <c r="F7706" s="7">
        <v>6.3133163967123485E-2</v>
      </c>
      <c r="G7706" s="7">
        <v>7.8916454958904328E-2</v>
      </c>
      <c r="H7706" s="7">
        <v>9.4699745950685157E-2</v>
      </c>
      <c r="I7706" s="7">
        <v>0.11048303694246636</v>
      </c>
      <c r="J7706" s="7">
        <v>0.12626632793424719</v>
      </c>
      <c r="K7706" s="7">
        <v>0.14204961892602719</v>
      </c>
      <c r="L7706" s="7">
        <v>0.15783290991780838</v>
      </c>
    </row>
    <row r="7707" spans="1:12" ht="25.5">
      <c r="A7707" s="1">
        <f t="shared" si="191"/>
        <v>40193</v>
      </c>
      <c r="B7707" s="49" t="s">
        <v>5364</v>
      </c>
      <c r="C7707" s="7">
        <v>2.120679452054808E-3</v>
      </c>
      <c r="D7707" s="7">
        <v>4.2413589041096038E-3</v>
      </c>
      <c r="E7707" s="7">
        <v>6.3620383561644117E-3</v>
      </c>
      <c r="F7707" s="7">
        <v>8.4827178082191954E-3</v>
      </c>
      <c r="G7707" s="7">
        <v>1.0603397260273992E-2</v>
      </c>
      <c r="H7707" s="7">
        <v>1.2724076712328801E-2</v>
      </c>
      <c r="I7707" s="7">
        <v>1.4844756164383679E-2</v>
      </c>
      <c r="J7707" s="7">
        <v>1.6965435616438439E-2</v>
      </c>
      <c r="K7707" s="7">
        <v>1.9086115068493198E-2</v>
      </c>
      <c r="L7707" s="7">
        <v>2.120679452054796E-2</v>
      </c>
    </row>
    <row r="7708" spans="1:12" ht="12.75">
      <c r="A7708" s="1">
        <f t="shared" si="191"/>
        <v>40194</v>
      </c>
      <c r="B7708" s="49" t="s">
        <v>5365</v>
      </c>
      <c r="C7708" s="7">
        <v>1.1184081534246599E-3</v>
      </c>
      <c r="D7708" s="7">
        <v>2.2368163068493198E-3</v>
      </c>
      <c r="E7708" s="7">
        <v>3.3552244602739799E-3</v>
      </c>
      <c r="F7708" s="7">
        <v>4.4736326136986283E-3</v>
      </c>
      <c r="G7708" s="7">
        <v>5.5920407671232871E-3</v>
      </c>
      <c r="H7708" s="7">
        <v>6.7104489205479477E-3</v>
      </c>
      <c r="I7708" s="7">
        <v>7.8288570739726317E-3</v>
      </c>
      <c r="J7708" s="7">
        <v>8.9472652273972671E-3</v>
      </c>
      <c r="K7708" s="7">
        <v>1.0065673380821928E-2</v>
      </c>
      <c r="L7708" s="7">
        <v>1.1184081534246574E-2</v>
      </c>
    </row>
    <row r="7709" spans="1:12" ht="12.75">
      <c r="A7709" s="1">
        <f t="shared" si="191"/>
        <v>40195</v>
      </c>
      <c r="B7709" s="49" t="s">
        <v>5365</v>
      </c>
      <c r="C7709" s="7">
        <v>2.9600276712328918E-3</v>
      </c>
      <c r="D7709" s="7">
        <v>5.9200553424657723E-3</v>
      </c>
      <c r="E7709" s="7">
        <v>8.8800830136986642E-3</v>
      </c>
      <c r="F7709" s="7">
        <v>1.1840110684931519E-2</v>
      </c>
      <c r="G7709" s="7">
        <v>1.4800138356164399E-2</v>
      </c>
      <c r="H7709" s="7">
        <v>1.776016602739728E-2</v>
      </c>
      <c r="I7709" s="7">
        <v>2.072019369863028E-2</v>
      </c>
      <c r="J7709" s="7">
        <v>2.3680221369863037E-2</v>
      </c>
      <c r="K7709" s="7">
        <v>2.664024904109592E-2</v>
      </c>
      <c r="L7709" s="7">
        <v>2.9600276712328798E-2</v>
      </c>
    </row>
    <row r="7710" spans="1:12" ht="25.5">
      <c r="A7710" s="1">
        <f t="shared" si="191"/>
        <v>40196</v>
      </c>
      <c r="B7710" s="49" t="s">
        <v>5366</v>
      </c>
      <c r="C7710" s="7">
        <v>6.0748931506849563E-3</v>
      </c>
      <c r="D7710" s="7">
        <v>1.2149786301369961E-2</v>
      </c>
      <c r="E7710" s="7">
        <v>1.822467945205488E-2</v>
      </c>
      <c r="F7710" s="7">
        <v>2.4299572602739801E-2</v>
      </c>
      <c r="G7710" s="7">
        <v>3.0374465753424718E-2</v>
      </c>
      <c r="H7710" s="7">
        <v>3.6449358904109642E-2</v>
      </c>
      <c r="I7710" s="7">
        <v>4.2524252054794681E-2</v>
      </c>
      <c r="J7710" s="7">
        <v>4.8599145205479477E-2</v>
      </c>
      <c r="K7710" s="7">
        <v>5.4674038356164405E-2</v>
      </c>
      <c r="L7710" s="7">
        <v>6.0748931506849319E-2</v>
      </c>
    </row>
    <row r="7711" spans="1:12" ht="25.5">
      <c r="A7711" s="1">
        <f t="shared" si="191"/>
        <v>40197</v>
      </c>
      <c r="B7711" s="49" t="s">
        <v>5367</v>
      </c>
      <c r="C7711" s="7">
        <v>1.6233468493150677E-2</v>
      </c>
      <c r="D7711" s="7">
        <v>3.246693698630148E-2</v>
      </c>
      <c r="E7711" s="7">
        <v>4.8700405479452161E-2</v>
      </c>
      <c r="F7711" s="7">
        <v>6.493387397260271E-2</v>
      </c>
      <c r="G7711" s="7">
        <v>8.1167342465753398E-2</v>
      </c>
      <c r="H7711" s="7">
        <v>9.7400810958904072E-2</v>
      </c>
      <c r="I7711" s="7">
        <v>0.11363427945205511</v>
      </c>
      <c r="J7711" s="7">
        <v>0.1298677479452052</v>
      </c>
      <c r="K7711" s="7">
        <v>0.146101216438356</v>
      </c>
      <c r="L7711" s="7">
        <v>0.1623346849315068</v>
      </c>
    </row>
    <row r="7712" spans="1:12" ht="12.75">
      <c r="A7712" s="1">
        <f t="shared" si="191"/>
        <v>40198</v>
      </c>
      <c r="B7712" s="49" t="s">
        <v>5368</v>
      </c>
      <c r="C7712" s="7">
        <v>1.0909347945205511E-2</v>
      </c>
      <c r="D7712" s="7">
        <v>2.1818695890410997E-2</v>
      </c>
      <c r="E7712" s="7">
        <v>3.272804383561656E-2</v>
      </c>
      <c r="F7712" s="7">
        <v>4.3637391780821995E-2</v>
      </c>
      <c r="G7712" s="7">
        <v>5.4546739726027443E-2</v>
      </c>
      <c r="H7712" s="7">
        <v>6.5456087671232885E-2</v>
      </c>
      <c r="I7712" s="7">
        <v>7.6365435616438548E-2</v>
      </c>
      <c r="J7712" s="7">
        <v>8.7274783561643879E-2</v>
      </c>
      <c r="K7712" s="7">
        <v>9.8184131506849306E-2</v>
      </c>
      <c r="L7712" s="7">
        <v>0.10909347945205475</v>
      </c>
    </row>
    <row r="7713" spans="1:12" ht="38.25">
      <c r="A7713" s="1">
        <f t="shared" si="191"/>
        <v>40199</v>
      </c>
      <c r="B7713" s="49" t="s">
        <v>5369</v>
      </c>
      <c r="C7713" s="7">
        <v>5.1720666739726194E-3</v>
      </c>
      <c r="D7713" s="7">
        <v>1.0344133347945239E-2</v>
      </c>
      <c r="E7713" s="7">
        <v>1.5516200021917918E-2</v>
      </c>
      <c r="F7713" s="7">
        <v>2.0688266695890477E-2</v>
      </c>
      <c r="G7713" s="7">
        <v>2.5860333369863039E-2</v>
      </c>
      <c r="H7713" s="7">
        <v>3.1032400043835721E-2</v>
      </c>
      <c r="I7713" s="7">
        <v>3.6204466717808401E-2</v>
      </c>
      <c r="J7713" s="7">
        <v>4.1376533391780955E-2</v>
      </c>
      <c r="K7713" s="7">
        <v>4.6548600065753516E-2</v>
      </c>
      <c r="L7713" s="7">
        <v>5.1720666739726077E-2</v>
      </c>
    </row>
    <row r="7714" spans="1:12" ht="25.5">
      <c r="A7714" s="1">
        <f t="shared" si="191"/>
        <v>40200</v>
      </c>
      <c r="B7714" s="49" t="s">
        <v>5370</v>
      </c>
      <c r="C7714" s="7">
        <v>1.8645376471232999E-2</v>
      </c>
      <c r="D7714" s="7">
        <v>3.729075294246588E-2</v>
      </c>
      <c r="E7714" s="7">
        <v>5.5936129413698882E-2</v>
      </c>
      <c r="F7714" s="7">
        <v>7.4581505884931634E-2</v>
      </c>
      <c r="G7714" s="7">
        <v>9.3226882356164512E-2</v>
      </c>
      <c r="H7714" s="7">
        <v>0.11187225882739739</v>
      </c>
      <c r="I7714" s="7">
        <v>0.13051763529863039</v>
      </c>
      <c r="J7714" s="7">
        <v>0.1491630117698628</v>
      </c>
      <c r="K7714" s="7">
        <v>0.1678083882410964</v>
      </c>
      <c r="L7714" s="7">
        <v>0.1864537647123288</v>
      </c>
    </row>
    <row r="7715" spans="1:12" ht="12.75">
      <c r="A7715" s="1">
        <f t="shared" si="191"/>
        <v>40201</v>
      </c>
      <c r="B7715" s="49" t="s">
        <v>5371</v>
      </c>
      <c r="C7715" s="7">
        <v>1.3070169863013721E-2</v>
      </c>
      <c r="D7715" s="7">
        <v>2.614033972602756E-2</v>
      </c>
      <c r="E7715" s="7">
        <v>3.9210509589041286E-2</v>
      </c>
      <c r="F7715" s="7">
        <v>5.2280679452054883E-2</v>
      </c>
      <c r="G7715" s="7">
        <v>6.5350849315068599E-2</v>
      </c>
      <c r="H7715" s="7">
        <v>7.8421019178082321E-2</v>
      </c>
      <c r="I7715" s="7">
        <v>9.1491189041096391E-2</v>
      </c>
      <c r="J7715" s="7">
        <v>0.10456135890410988</v>
      </c>
      <c r="K7715" s="7">
        <v>0.11763152876712359</v>
      </c>
      <c r="L7715" s="7">
        <v>0.1307016986301372</v>
      </c>
    </row>
    <row r="7716" spans="1:12" ht="12.75">
      <c r="A7716" s="1">
        <f t="shared" si="191"/>
        <v>40202</v>
      </c>
      <c r="B7716" s="49" t="s">
        <v>5372</v>
      </c>
      <c r="C7716" s="7">
        <v>7.1453589041096163E-3</v>
      </c>
      <c r="D7716" s="7">
        <v>1.4290717808219279E-2</v>
      </c>
      <c r="E7716" s="7">
        <v>2.1436076712328798E-2</v>
      </c>
      <c r="F7716" s="7">
        <v>2.8581435616438319E-2</v>
      </c>
      <c r="G7716" s="7">
        <v>3.5726794520547958E-2</v>
      </c>
      <c r="H7716" s="7">
        <v>4.2872153424657597E-2</v>
      </c>
      <c r="I7716" s="7">
        <v>5.0017512328767361E-2</v>
      </c>
      <c r="J7716" s="7">
        <v>5.7162871232876764E-2</v>
      </c>
      <c r="K7716" s="7">
        <v>6.4308230136986402E-2</v>
      </c>
      <c r="L7716" s="7">
        <v>7.1453589041095916E-2</v>
      </c>
    </row>
    <row r="7717" spans="1:12" ht="25.5">
      <c r="A7717" s="1">
        <f t="shared" si="191"/>
        <v>40203</v>
      </c>
      <c r="B7717" s="49" t="s">
        <v>5373</v>
      </c>
      <c r="C7717" s="7">
        <v>8.6349698630137188E-3</v>
      </c>
      <c r="D7717" s="7">
        <v>1.7269939726027438E-2</v>
      </c>
      <c r="E7717" s="7">
        <v>2.5904909589041156E-2</v>
      </c>
      <c r="F7717" s="7">
        <v>3.4539879452054757E-2</v>
      </c>
      <c r="G7717" s="7">
        <v>4.317484931506848E-2</v>
      </c>
      <c r="H7717" s="7">
        <v>5.1809819178082202E-2</v>
      </c>
      <c r="I7717" s="7">
        <v>6.0444789041096042E-2</v>
      </c>
      <c r="J7717" s="7">
        <v>6.9079758904109639E-2</v>
      </c>
      <c r="K7717" s="7">
        <v>7.7714728767123362E-2</v>
      </c>
      <c r="L7717" s="7">
        <v>8.6349698630136959E-2</v>
      </c>
    </row>
    <row r="7718" spans="1:12" ht="12.75">
      <c r="A7718" s="1">
        <f t="shared" si="191"/>
        <v>40204</v>
      </c>
      <c r="B7718" s="49" t="s">
        <v>5374</v>
      </c>
      <c r="C7718" s="7">
        <v>7.8255274191781198E-3</v>
      </c>
      <c r="D7718" s="7">
        <v>1.565105483835624E-2</v>
      </c>
      <c r="E7718" s="7">
        <v>2.3476582257534361E-2</v>
      </c>
      <c r="F7718" s="7">
        <v>3.1302109676712354E-2</v>
      </c>
      <c r="G7718" s="7">
        <v>3.9127637095890476E-2</v>
      </c>
      <c r="H7718" s="7">
        <v>4.695316451506848E-2</v>
      </c>
      <c r="I7718" s="7">
        <v>5.4778691934246837E-2</v>
      </c>
      <c r="J7718" s="7">
        <v>6.2604219353424709E-2</v>
      </c>
      <c r="K7718" s="7">
        <v>7.042974677260283E-2</v>
      </c>
      <c r="L7718" s="7">
        <v>7.8255274191780841E-2</v>
      </c>
    </row>
    <row r="7719" spans="1:12" ht="12.75">
      <c r="A7719" s="1">
        <f t="shared" si="191"/>
        <v>40205</v>
      </c>
      <c r="B7719" s="49" t="s">
        <v>5375</v>
      </c>
      <c r="C7719" s="7">
        <v>1.3612997260273919E-2</v>
      </c>
      <c r="D7719" s="7">
        <v>2.7225994520547959E-2</v>
      </c>
      <c r="E7719" s="7">
        <v>4.0838991780821877E-2</v>
      </c>
      <c r="F7719" s="7">
        <v>5.4451989041095675E-2</v>
      </c>
      <c r="G7719" s="7">
        <v>6.8064986301369604E-2</v>
      </c>
      <c r="H7719" s="7">
        <v>8.1677983561643519E-2</v>
      </c>
      <c r="I7719" s="7">
        <v>9.5290980821917795E-2</v>
      </c>
      <c r="J7719" s="7">
        <v>0.10890397808219149</v>
      </c>
      <c r="K7719" s="7">
        <v>0.12251697534246599</v>
      </c>
      <c r="L7719" s="7">
        <v>0.13612997260273921</v>
      </c>
    </row>
    <row r="7720" spans="1:12" ht="12.75">
      <c r="A7720" s="1">
        <f t="shared" si="191"/>
        <v>40206</v>
      </c>
      <c r="B7720" s="49" t="s">
        <v>5376</v>
      </c>
      <c r="C7720" s="7">
        <v>9.9488219178082548E-3</v>
      </c>
      <c r="D7720" s="7">
        <v>1.9897643835616562E-2</v>
      </c>
      <c r="E7720" s="7">
        <v>2.9846465753424718E-2</v>
      </c>
      <c r="F7720" s="7">
        <v>3.979528767123288E-2</v>
      </c>
      <c r="G7720" s="7">
        <v>4.9744109589041158E-2</v>
      </c>
      <c r="H7720" s="7">
        <v>5.9692931506849317E-2</v>
      </c>
      <c r="I7720" s="7">
        <v>6.9641753424657837E-2</v>
      </c>
      <c r="J7720" s="7">
        <v>7.9590575342465872E-2</v>
      </c>
      <c r="K7720" s="7">
        <v>8.9539397260274031E-2</v>
      </c>
      <c r="L7720" s="7">
        <v>9.9488219178082204E-2</v>
      </c>
    </row>
    <row r="7721" spans="1:12" ht="12.75">
      <c r="A7721" s="1">
        <f t="shared" si="191"/>
        <v>40207</v>
      </c>
      <c r="B7721" s="49" t="s">
        <v>5377</v>
      </c>
      <c r="C7721" s="7">
        <v>5.0995397260274284E-3</v>
      </c>
      <c r="D7721" s="7">
        <v>1.0199079452054857E-2</v>
      </c>
      <c r="E7721" s="7">
        <v>1.5298619178082319E-2</v>
      </c>
      <c r="F7721" s="7">
        <v>2.0398158904109637E-2</v>
      </c>
      <c r="G7721" s="7">
        <v>2.5497698630137081E-2</v>
      </c>
      <c r="H7721" s="7">
        <v>3.0597238356164399E-2</v>
      </c>
      <c r="I7721" s="7">
        <v>3.569677808219196E-2</v>
      </c>
      <c r="J7721" s="7">
        <v>4.0796317808219275E-2</v>
      </c>
      <c r="K7721" s="7">
        <v>4.5895857534246721E-2</v>
      </c>
      <c r="L7721" s="7">
        <v>5.0995397260274036E-2</v>
      </c>
    </row>
    <row r="7722" spans="1:12" ht="25.5">
      <c r="A7722" s="1">
        <f t="shared" si="191"/>
        <v>40208</v>
      </c>
      <c r="B7722" s="49" t="s">
        <v>5378</v>
      </c>
      <c r="C7722" s="7">
        <v>2.2573808219178118E-3</v>
      </c>
      <c r="D7722" s="7">
        <v>4.5147616438356358E-3</v>
      </c>
      <c r="E7722" s="7">
        <v>6.7721424657534472E-3</v>
      </c>
      <c r="F7722" s="7">
        <v>9.0295232876712473E-3</v>
      </c>
      <c r="G7722" s="7">
        <v>1.1286904109589059E-2</v>
      </c>
      <c r="H7722" s="7">
        <v>1.354428493150692E-2</v>
      </c>
      <c r="I7722" s="7">
        <v>1.5801665753424721E-2</v>
      </c>
      <c r="J7722" s="7">
        <v>1.8059046575342519E-2</v>
      </c>
      <c r="K7722" s="7">
        <v>2.031642739726032E-2</v>
      </c>
      <c r="L7722" s="7">
        <v>2.2573808219178117E-2</v>
      </c>
    </row>
    <row r="7723" spans="1:12" ht="25.5">
      <c r="A7723" s="1">
        <f t="shared" si="191"/>
        <v>40209</v>
      </c>
      <c r="B7723" s="49" t="s">
        <v>5378</v>
      </c>
      <c r="C7723" s="7">
        <v>8.8819726027397523E-3</v>
      </c>
      <c r="D7723" s="7">
        <v>1.7763945205479477E-2</v>
      </c>
      <c r="E7723" s="7">
        <v>2.6645917808219278E-2</v>
      </c>
      <c r="F7723" s="7">
        <v>3.5527890410958954E-2</v>
      </c>
      <c r="G7723" s="7">
        <v>4.4409863013698633E-2</v>
      </c>
      <c r="H7723" s="7">
        <v>5.3291835616438445E-2</v>
      </c>
      <c r="I7723" s="7">
        <v>6.2173808219178353E-2</v>
      </c>
      <c r="J7723" s="7">
        <v>7.1055780821917908E-2</v>
      </c>
      <c r="K7723" s="7">
        <v>7.9937753424657601E-2</v>
      </c>
      <c r="L7723" s="7">
        <v>8.8819726027397267E-2</v>
      </c>
    </row>
    <row r="7724" spans="1:12" ht="25.5">
      <c r="A7724" s="1">
        <f t="shared" si="191"/>
        <v>40210</v>
      </c>
      <c r="B7724" s="49" t="s">
        <v>5379</v>
      </c>
      <c r="C7724" s="7">
        <v>7.1439123287671434E-3</v>
      </c>
      <c r="D7724" s="7">
        <v>1.428782465753424E-2</v>
      </c>
      <c r="E7724" s="7">
        <v>2.143173698630136E-2</v>
      </c>
      <c r="F7724" s="7">
        <v>2.857564931506848E-2</v>
      </c>
      <c r="G7724" s="7">
        <v>3.57195616438356E-2</v>
      </c>
      <c r="H7724" s="7">
        <v>4.286347397260272E-2</v>
      </c>
      <c r="I7724" s="7">
        <v>5.0007386301370076E-2</v>
      </c>
      <c r="J7724" s="7">
        <v>5.7151298630137071E-2</v>
      </c>
      <c r="K7724" s="7">
        <v>6.4295210958904198E-2</v>
      </c>
      <c r="L7724" s="7">
        <v>7.14391232876712E-2</v>
      </c>
    </row>
    <row r="7725" spans="1:12" ht="12.75">
      <c r="A7725" s="1">
        <f t="shared" si="191"/>
        <v>40211</v>
      </c>
      <c r="B7725" s="49" t="s">
        <v>5380</v>
      </c>
      <c r="C7725" s="7">
        <v>4.4406246575342759E-3</v>
      </c>
      <c r="D7725" s="7">
        <v>8.8812493150685519E-3</v>
      </c>
      <c r="E7725" s="7">
        <v>1.3321873972602838E-2</v>
      </c>
      <c r="F7725" s="7">
        <v>1.7762498630137079E-2</v>
      </c>
      <c r="G7725" s="7">
        <v>2.2203123287671319E-2</v>
      </c>
      <c r="H7725" s="7">
        <v>2.6643747945205562E-2</v>
      </c>
      <c r="I7725" s="7">
        <v>3.1084372602739919E-2</v>
      </c>
      <c r="J7725" s="7">
        <v>3.5524997260274034E-2</v>
      </c>
      <c r="K7725" s="7">
        <v>3.9965621917808281E-2</v>
      </c>
      <c r="L7725" s="7">
        <v>4.440624657534252E-2</v>
      </c>
    </row>
    <row r="7726" spans="1:12" ht="25.5">
      <c r="A7726" s="1">
        <f t="shared" si="191"/>
        <v>40212</v>
      </c>
      <c r="B7726" s="49" t="s">
        <v>5381</v>
      </c>
      <c r="C7726" s="7">
        <v>4.7269344657534359E-4</v>
      </c>
      <c r="D7726" s="7">
        <v>9.4538689315068719E-4</v>
      </c>
      <c r="E7726" s="7">
        <v>1.4180803397260318E-3</v>
      </c>
      <c r="F7726" s="7">
        <v>1.890773786301372E-3</v>
      </c>
      <c r="G7726" s="7">
        <v>2.363467232876712E-3</v>
      </c>
      <c r="H7726" s="7">
        <v>2.8361606794520518E-3</v>
      </c>
      <c r="I7726" s="7">
        <v>3.3088541260274038E-3</v>
      </c>
      <c r="J7726" s="7">
        <v>3.781547572602744E-3</v>
      </c>
      <c r="K7726" s="7">
        <v>4.2542410191780842E-3</v>
      </c>
      <c r="L7726" s="7">
        <v>4.726934465753424E-3</v>
      </c>
    </row>
    <row r="7727" spans="1:12" ht="25.5">
      <c r="A7727" s="1">
        <f t="shared" si="191"/>
        <v>40213</v>
      </c>
      <c r="B7727" s="49" t="s">
        <v>5382</v>
      </c>
      <c r="C7727" s="7">
        <v>1.5803835616438441E-2</v>
      </c>
      <c r="D7727" s="7">
        <v>3.1607671232876756E-2</v>
      </c>
      <c r="E7727" s="7">
        <v>4.7411506849315201E-2</v>
      </c>
      <c r="F7727" s="7">
        <v>6.3215342465753388E-2</v>
      </c>
      <c r="G7727" s="7">
        <v>7.9019178082191721E-2</v>
      </c>
      <c r="H7727" s="7">
        <v>9.4823013698630026E-2</v>
      </c>
      <c r="I7727" s="7">
        <v>0.1106268493150686</v>
      </c>
      <c r="J7727" s="7">
        <v>0.12643068493150678</v>
      </c>
      <c r="K7727" s="7">
        <v>0.14223452054794558</v>
      </c>
      <c r="L7727" s="7">
        <v>0.15803835616438319</v>
      </c>
    </row>
    <row r="7728" spans="1:12" ht="12.75">
      <c r="A7728" s="1">
        <f t="shared" si="191"/>
        <v>40214</v>
      </c>
      <c r="B7728" s="49" t="s">
        <v>5383</v>
      </c>
      <c r="C7728" s="7">
        <v>6.8875068493151033E-3</v>
      </c>
      <c r="D7728" s="7">
        <v>1.377501369863016E-2</v>
      </c>
      <c r="E7728" s="7">
        <v>2.0662520547945238E-2</v>
      </c>
      <c r="F7728" s="7">
        <v>2.755002739726032E-2</v>
      </c>
      <c r="G7728" s="7">
        <v>3.4437534246575398E-2</v>
      </c>
      <c r="H7728" s="7">
        <v>4.1325041095890476E-2</v>
      </c>
      <c r="I7728" s="7">
        <v>4.8212547945205679E-2</v>
      </c>
      <c r="J7728" s="7">
        <v>5.5100054794520639E-2</v>
      </c>
      <c r="K7728" s="7">
        <v>6.1987561643835717E-2</v>
      </c>
      <c r="L7728" s="7">
        <v>6.8875068493150671E-2</v>
      </c>
    </row>
    <row r="7729" spans="1:12" ht="25.5">
      <c r="A7729" s="1">
        <f t="shared" si="191"/>
        <v>40215</v>
      </c>
      <c r="B7729" s="49" t="s">
        <v>5384</v>
      </c>
      <c r="C7729" s="7">
        <v>9.4615824328767358E-3</v>
      </c>
      <c r="D7729" s="7">
        <v>1.892316486575352E-2</v>
      </c>
      <c r="E7729" s="7">
        <v>2.8384747298630157E-2</v>
      </c>
      <c r="F7729" s="7">
        <v>3.7846329731506798E-2</v>
      </c>
      <c r="G7729" s="7">
        <v>4.7307912164383556E-2</v>
      </c>
      <c r="H7729" s="7">
        <v>5.6769494597260314E-2</v>
      </c>
      <c r="I7729" s="7">
        <v>6.6231077030137198E-2</v>
      </c>
      <c r="J7729" s="7">
        <v>7.569265946301372E-2</v>
      </c>
      <c r="K7729" s="7">
        <v>8.5154241895890478E-2</v>
      </c>
      <c r="L7729" s="7">
        <v>9.4615824328767112E-2</v>
      </c>
    </row>
    <row r="7730" spans="1:12" ht="25.5">
      <c r="A7730" s="1">
        <f t="shared" si="191"/>
        <v>40216</v>
      </c>
      <c r="B7730" s="49" t="s">
        <v>5385</v>
      </c>
      <c r="C7730" s="7">
        <v>1.243729315068492E-2</v>
      </c>
      <c r="D7730" s="7">
        <v>2.4874586301369957E-2</v>
      </c>
      <c r="E7730" s="7">
        <v>3.7311879452054879E-2</v>
      </c>
      <c r="F7730" s="7">
        <v>4.9749172602739679E-2</v>
      </c>
      <c r="G7730" s="7">
        <v>6.2186465753424597E-2</v>
      </c>
      <c r="H7730" s="7">
        <v>7.4623758904109508E-2</v>
      </c>
      <c r="I7730" s="7">
        <v>8.7061052054794794E-2</v>
      </c>
      <c r="J7730" s="7">
        <v>9.9498345205479483E-2</v>
      </c>
      <c r="K7730" s="7">
        <v>0.11193563835616441</v>
      </c>
      <c r="L7730" s="7">
        <v>0.12437293150684919</v>
      </c>
    </row>
    <row r="7731" spans="1:12" ht="12.75">
      <c r="A7731" s="1">
        <f t="shared" si="191"/>
        <v>40217</v>
      </c>
      <c r="B7731" s="49" t="s">
        <v>5386</v>
      </c>
      <c r="C7731" s="7">
        <v>4.5227178082191954E-3</v>
      </c>
      <c r="D7731" s="7">
        <v>9.0454356164383909E-3</v>
      </c>
      <c r="E7731" s="7">
        <v>1.35681534246576E-2</v>
      </c>
      <c r="F7731" s="7">
        <v>1.8090871232876761E-2</v>
      </c>
      <c r="G7731" s="7">
        <v>2.2613589041095918E-2</v>
      </c>
      <c r="H7731" s="7">
        <v>2.7136306849315079E-2</v>
      </c>
      <c r="I7731" s="7">
        <v>3.1659024657534361E-2</v>
      </c>
      <c r="J7731" s="7">
        <v>3.6181742465753397E-2</v>
      </c>
      <c r="K7731" s="7">
        <v>4.0704460273972558E-2</v>
      </c>
      <c r="L7731" s="7">
        <v>4.5227178082191719E-2</v>
      </c>
    </row>
    <row r="7732" spans="1:12" ht="25.5">
      <c r="A7732" s="1">
        <f t="shared" si="191"/>
        <v>40218</v>
      </c>
      <c r="B7732" s="49" t="s">
        <v>5387</v>
      </c>
      <c r="C7732" s="7">
        <v>2.3582794520548077E-3</v>
      </c>
      <c r="D7732" s="7">
        <v>4.7165589041096041E-3</v>
      </c>
      <c r="E7732" s="7">
        <v>7.0748383561644113E-3</v>
      </c>
      <c r="F7732" s="7">
        <v>9.4331178082191821E-3</v>
      </c>
      <c r="G7732" s="7">
        <v>1.179139726027398E-2</v>
      </c>
      <c r="H7732" s="7">
        <v>1.41496767123288E-2</v>
      </c>
      <c r="I7732" s="7">
        <v>1.6507956164383681E-2</v>
      </c>
      <c r="J7732" s="7">
        <v>1.8866235616438441E-2</v>
      </c>
      <c r="K7732" s="7">
        <v>2.1224515068493197E-2</v>
      </c>
      <c r="L7732" s="7">
        <v>2.358279452054796E-2</v>
      </c>
    </row>
    <row r="7733" spans="1:12" ht="12.75">
      <c r="A7733" s="1">
        <f t="shared" si="191"/>
        <v>40219</v>
      </c>
      <c r="B7733" s="49" t="s">
        <v>5312</v>
      </c>
      <c r="C7733" s="7">
        <v>4.6301260273972676E-3</v>
      </c>
      <c r="D7733" s="7">
        <v>9.2602520547945353E-3</v>
      </c>
      <c r="E7733" s="7">
        <v>1.389037808219184E-2</v>
      </c>
      <c r="F7733" s="7">
        <v>1.8520504109588998E-2</v>
      </c>
      <c r="G7733" s="7">
        <v>2.3150630136986278E-2</v>
      </c>
      <c r="H7733" s="7">
        <v>2.7780756164383559E-2</v>
      </c>
      <c r="I7733" s="7">
        <v>3.2410882191780954E-2</v>
      </c>
      <c r="J7733" s="7">
        <v>3.704100821917812E-2</v>
      </c>
      <c r="K7733" s="7">
        <v>4.1671134246575404E-2</v>
      </c>
      <c r="L7733" s="7">
        <v>4.6301260273972557E-2</v>
      </c>
    </row>
    <row r="7734" spans="1:12" ht="25.5">
      <c r="A7734" s="1">
        <f t="shared" si="191"/>
        <v>40220</v>
      </c>
      <c r="B7734" s="49" t="s">
        <v>5388</v>
      </c>
      <c r="C7734" s="7">
        <v>7.4726465753424953E-3</v>
      </c>
      <c r="D7734" s="7">
        <v>1.4945293150685039E-2</v>
      </c>
      <c r="E7734" s="7">
        <v>2.2417939726027441E-2</v>
      </c>
      <c r="F7734" s="7">
        <v>2.9890586301369836E-2</v>
      </c>
      <c r="G7734" s="7">
        <v>3.7363232876712359E-2</v>
      </c>
      <c r="H7734" s="7">
        <v>4.4835879452054882E-2</v>
      </c>
      <c r="I7734" s="7">
        <v>5.2308526027397516E-2</v>
      </c>
      <c r="J7734" s="7">
        <v>5.9781172602739796E-2</v>
      </c>
      <c r="K7734" s="7">
        <v>6.7253819178082319E-2</v>
      </c>
      <c r="L7734" s="7">
        <v>7.4726465753424717E-2</v>
      </c>
    </row>
    <row r="7735" spans="1:12" ht="12.75">
      <c r="A7735" s="1">
        <f t="shared" si="191"/>
        <v>40221</v>
      </c>
      <c r="B7735" s="49" t="s">
        <v>5389</v>
      </c>
      <c r="C7735" s="7">
        <v>1.693707912328764E-3</v>
      </c>
      <c r="D7735" s="7">
        <v>3.3874158246575401E-3</v>
      </c>
      <c r="E7735" s="7">
        <v>5.0811237369863035E-3</v>
      </c>
      <c r="F7735" s="7">
        <v>6.774831649315056E-3</v>
      </c>
      <c r="G7735" s="7">
        <v>8.4685395616438189E-3</v>
      </c>
      <c r="H7735" s="7">
        <v>1.0162247473972584E-2</v>
      </c>
      <c r="I7735" s="7">
        <v>1.1855955386301383E-2</v>
      </c>
      <c r="J7735" s="7">
        <v>1.3549663298630161E-2</v>
      </c>
      <c r="K7735" s="7">
        <v>1.5243371210958839E-2</v>
      </c>
      <c r="L7735" s="7">
        <v>1.6937079123287638E-2</v>
      </c>
    </row>
    <row r="7736" spans="1:12" ht="12.75">
      <c r="A7736" s="1">
        <f t="shared" si="191"/>
        <v>40222</v>
      </c>
      <c r="B7736" s="49" t="s">
        <v>5390</v>
      </c>
      <c r="C7736" s="7">
        <v>6.6410292164383799E-3</v>
      </c>
      <c r="D7736" s="7">
        <v>1.328205843287676E-2</v>
      </c>
      <c r="E7736" s="7">
        <v>1.9923087649315201E-2</v>
      </c>
      <c r="F7736" s="7">
        <v>2.656411686575352E-2</v>
      </c>
      <c r="G7736" s="7">
        <v>3.3205146082191841E-2</v>
      </c>
      <c r="H7736" s="7">
        <v>3.984617529863016E-2</v>
      </c>
      <c r="I7736" s="7">
        <v>4.6487204515068603E-2</v>
      </c>
      <c r="J7736" s="7">
        <v>5.3128233731506921E-2</v>
      </c>
      <c r="K7736" s="7">
        <v>5.976926294794524E-2</v>
      </c>
      <c r="L7736" s="7">
        <v>6.6410292164383558E-2</v>
      </c>
    </row>
    <row r="7737" spans="1:12" ht="25.5">
      <c r="A7737" s="1">
        <f t="shared" si="191"/>
        <v>40223</v>
      </c>
      <c r="B7737" s="49" t="s">
        <v>5321</v>
      </c>
      <c r="C7737" s="7">
        <v>1.32397808219178E-3</v>
      </c>
      <c r="D7737" s="7">
        <v>2.6479561643835722E-3</v>
      </c>
      <c r="E7737" s="7">
        <v>3.971934246575352E-3</v>
      </c>
      <c r="F7737" s="7">
        <v>5.2959123287671201E-3</v>
      </c>
      <c r="G7737" s="7">
        <v>6.6198904109589004E-3</v>
      </c>
      <c r="H7737" s="7">
        <v>7.9438684931506798E-3</v>
      </c>
      <c r="I7737" s="7">
        <v>9.2678465753424956E-3</v>
      </c>
      <c r="J7737" s="7">
        <v>1.0591824657534251E-2</v>
      </c>
      <c r="K7737" s="7">
        <v>1.1915802739726032E-2</v>
      </c>
      <c r="L7737" s="7">
        <v>1.3239780821917801E-2</v>
      </c>
    </row>
    <row r="7738" spans="1:12" ht="25.5">
      <c r="A7738" s="1">
        <f t="shared" si="191"/>
        <v>40224</v>
      </c>
      <c r="B7738" s="49" t="s">
        <v>5391</v>
      </c>
      <c r="C7738" s="7">
        <v>4.8304466958904195E-3</v>
      </c>
      <c r="D7738" s="7">
        <v>9.6608933917808389E-3</v>
      </c>
      <c r="E7738" s="7">
        <v>1.4491340087671318E-2</v>
      </c>
      <c r="F7738" s="7">
        <v>1.9321786783561678E-2</v>
      </c>
      <c r="G7738" s="7">
        <v>2.4152233479452039E-2</v>
      </c>
      <c r="H7738" s="7">
        <v>2.8982680175342522E-2</v>
      </c>
      <c r="I7738" s="7">
        <v>3.3813126871233001E-2</v>
      </c>
      <c r="J7738" s="7">
        <v>3.8643573567123238E-2</v>
      </c>
      <c r="K7738" s="7">
        <v>4.3474020263013717E-2</v>
      </c>
      <c r="L7738" s="7">
        <v>4.8304466958904078E-2</v>
      </c>
    </row>
    <row r="7739" spans="1:12" ht="25.5">
      <c r="A7739" s="1">
        <f t="shared" si="191"/>
        <v>40225</v>
      </c>
      <c r="B7739" s="49" t="s">
        <v>5392</v>
      </c>
      <c r="C7739" s="7">
        <v>8.0248767123288003E-2</v>
      </c>
      <c r="D7739" s="7">
        <v>0.16049753424657601</v>
      </c>
      <c r="E7739" s="7">
        <v>0.240746301369864</v>
      </c>
      <c r="F7739" s="7">
        <v>0.32099506849315079</v>
      </c>
      <c r="G7739" s="7">
        <v>0.40124383561643878</v>
      </c>
      <c r="H7739" s="7">
        <v>0.48149260273972561</v>
      </c>
      <c r="I7739" s="7">
        <v>0.56174136986301593</v>
      </c>
      <c r="J7739" s="7">
        <v>0.64199013698630158</v>
      </c>
      <c r="K7739" s="7">
        <v>0.72223890410958957</v>
      </c>
      <c r="L7739" s="7">
        <v>0.80248767123287634</v>
      </c>
    </row>
    <row r="7740" spans="1:12" ht="38.25">
      <c r="A7740" s="1">
        <f t="shared" si="191"/>
        <v>40226</v>
      </c>
      <c r="B7740" s="49" t="s">
        <v>5393</v>
      </c>
      <c r="C7740" s="7">
        <v>4.9299287671232999E-3</v>
      </c>
      <c r="D7740" s="7">
        <v>9.8598575342465997E-3</v>
      </c>
      <c r="E7740" s="7">
        <v>1.4789786301369959E-2</v>
      </c>
      <c r="F7740" s="7">
        <v>1.9719715068493199E-2</v>
      </c>
      <c r="G7740" s="7">
        <v>2.4649643835616439E-2</v>
      </c>
      <c r="H7740" s="7">
        <v>2.9579572602739797E-2</v>
      </c>
      <c r="I7740" s="7">
        <v>3.4509501369863159E-2</v>
      </c>
      <c r="J7740" s="7">
        <v>3.9439430136986399E-2</v>
      </c>
      <c r="K7740" s="7">
        <v>4.4369358904109639E-2</v>
      </c>
      <c r="L7740" s="7">
        <v>4.9299287671232879E-2</v>
      </c>
    </row>
    <row r="7741" spans="1:12" ht="38.25">
      <c r="A7741" s="1">
        <f t="shared" si="191"/>
        <v>40227</v>
      </c>
      <c r="B7741" s="49" t="s">
        <v>5393</v>
      </c>
      <c r="C7741" s="7">
        <v>1.3496547945205441E-2</v>
      </c>
      <c r="D7741" s="7">
        <v>2.6993095890410997E-2</v>
      </c>
      <c r="E7741" s="7">
        <v>4.0489643835616443E-2</v>
      </c>
      <c r="F7741" s="7">
        <v>5.3986191780821764E-2</v>
      </c>
      <c r="G7741" s="7">
        <v>6.7482739726027197E-2</v>
      </c>
      <c r="H7741" s="7">
        <v>8.0979287671232636E-2</v>
      </c>
      <c r="I7741" s="7">
        <v>9.447583561643845E-2</v>
      </c>
      <c r="J7741" s="7">
        <v>0.10797238356164364</v>
      </c>
      <c r="K7741" s="7">
        <v>0.1214689315068492</v>
      </c>
      <c r="L7741" s="7">
        <v>0.13496547945205439</v>
      </c>
    </row>
    <row r="7742" spans="1:12" ht="38.25">
      <c r="A7742" s="1">
        <f t="shared" si="191"/>
        <v>40228</v>
      </c>
      <c r="B7742" s="49" t="s">
        <v>5393</v>
      </c>
      <c r="C7742" s="7">
        <v>3.9404423013698762E-4</v>
      </c>
      <c r="D7742" s="7">
        <v>7.8808846027397523E-4</v>
      </c>
      <c r="E7742" s="7">
        <v>1.1821326904109628E-3</v>
      </c>
      <c r="F7742" s="7">
        <v>1.5761769205479479E-3</v>
      </c>
      <c r="G7742" s="7">
        <v>1.9702211506849318E-3</v>
      </c>
      <c r="H7742" s="7">
        <v>2.364265380821916E-3</v>
      </c>
      <c r="I7742" s="7">
        <v>2.758309610958912E-3</v>
      </c>
      <c r="J7742" s="7">
        <v>3.1523538410958957E-3</v>
      </c>
      <c r="K7742" s="7">
        <v>3.5463980712328799E-3</v>
      </c>
      <c r="L7742" s="7">
        <v>3.9404423013698637E-3</v>
      </c>
    </row>
    <row r="7743" spans="1:12" ht="51">
      <c r="A7743" s="1">
        <f t="shared" si="191"/>
        <v>40229</v>
      </c>
      <c r="B7743" s="49" t="s">
        <v>5394</v>
      </c>
      <c r="C7743" s="7">
        <v>7.218410958904152E-2</v>
      </c>
      <c r="D7743" s="7">
        <v>0.14436821917808279</v>
      </c>
      <c r="E7743" s="7">
        <v>0.2165523287671248</v>
      </c>
      <c r="F7743" s="7">
        <v>0.28873643835616558</v>
      </c>
      <c r="G7743" s="7">
        <v>0.36092054794520639</v>
      </c>
      <c r="H7743" s="7">
        <v>0.43310465753424721</v>
      </c>
      <c r="I7743" s="7">
        <v>0.50528876712329041</v>
      </c>
      <c r="J7743" s="7">
        <v>0.57747287671233005</v>
      </c>
      <c r="K7743" s="7">
        <v>0.64965698630137081</v>
      </c>
      <c r="L7743" s="7">
        <v>0.72184109589041168</v>
      </c>
    </row>
    <row r="7744" spans="1:12" ht="25.5">
      <c r="A7744" s="1">
        <f t="shared" si="191"/>
        <v>40230</v>
      </c>
      <c r="B7744" s="49" t="s">
        <v>5395</v>
      </c>
      <c r="C7744" s="7">
        <v>6.3709709589041388E-2</v>
      </c>
      <c r="D7744" s="7">
        <v>0.12741941917808278</v>
      </c>
      <c r="E7744" s="7">
        <v>0.19112912876712479</v>
      </c>
      <c r="F7744" s="7">
        <v>0.25483883835616555</v>
      </c>
      <c r="G7744" s="7">
        <v>0.31854854794520643</v>
      </c>
      <c r="H7744" s="7">
        <v>0.38225825753424719</v>
      </c>
      <c r="I7744" s="7">
        <v>0.44596796712328918</v>
      </c>
      <c r="J7744" s="7">
        <v>0.50967767671233</v>
      </c>
      <c r="K7744" s="7">
        <v>0.57338738630137076</v>
      </c>
      <c r="L7744" s="7">
        <v>0.63709709589041164</v>
      </c>
    </row>
    <row r="7745" spans="1:12" ht="25.5">
      <c r="A7745" s="1">
        <f t="shared" si="191"/>
        <v>40231</v>
      </c>
      <c r="B7745" s="49" t="s">
        <v>5395</v>
      </c>
      <c r="C7745" s="7">
        <v>1.8997150684931519E-2</v>
      </c>
      <c r="D7745" s="7">
        <v>3.7994301369863162E-2</v>
      </c>
      <c r="E7745" s="7">
        <v>5.6991452054794681E-2</v>
      </c>
      <c r="F7745" s="7">
        <v>7.5988602739726074E-2</v>
      </c>
      <c r="G7745" s="7">
        <v>9.4985753424657593E-2</v>
      </c>
      <c r="H7745" s="7">
        <v>0.11398290410958924</v>
      </c>
      <c r="I7745" s="7">
        <v>0.1329800547945216</v>
      </c>
      <c r="J7745" s="7">
        <v>0.1519772054794524</v>
      </c>
      <c r="K7745" s="7">
        <v>0.17097435616438439</v>
      </c>
      <c r="L7745" s="7">
        <v>0.18997150684931519</v>
      </c>
    </row>
    <row r="7746" spans="1:12" ht="25.5">
      <c r="A7746" s="1">
        <f t="shared" si="191"/>
        <v>40232</v>
      </c>
      <c r="B7746" s="49" t="s">
        <v>5396</v>
      </c>
      <c r="C7746" s="7">
        <v>4.4612383561644115E-3</v>
      </c>
      <c r="D7746" s="7">
        <v>8.922476712328823E-3</v>
      </c>
      <c r="E7746" s="7">
        <v>1.33837150684932E-2</v>
      </c>
      <c r="F7746" s="7">
        <v>1.7844953424657601E-2</v>
      </c>
      <c r="G7746" s="7">
        <v>2.2306191780822E-2</v>
      </c>
      <c r="H7746" s="7">
        <v>2.67674301369864E-2</v>
      </c>
      <c r="I7746" s="7">
        <v>3.1228668493150799E-2</v>
      </c>
      <c r="J7746" s="7">
        <v>3.5689906849315077E-2</v>
      </c>
      <c r="K7746" s="7">
        <v>4.015114520547948E-2</v>
      </c>
      <c r="L7746" s="7">
        <v>4.4612383561643883E-2</v>
      </c>
    </row>
    <row r="7747" spans="1:12" ht="25.5">
      <c r="A7747" s="1">
        <f t="shared" si="191"/>
        <v>40233</v>
      </c>
      <c r="B7747" s="49" t="s">
        <v>5397</v>
      </c>
      <c r="C7747" s="7">
        <v>3.3983309589041159E-2</v>
      </c>
      <c r="D7747" s="7">
        <v>6.7966619178082194E-2</v>
      </c>
      <c r="E7747" s="7">
        <v>0.10194992876712336</v>
      </c>
      <c r="F7747" s="7">
        <v>0.13593323835616439</v>
      </c>
      <c r="G7747" s="7">
        <v>0.16991654794520519</v>
      </c>
      <c r="H7747" s="7">
        <v>0.203899857534246</v>
      </c>
      <c r="I7747" s="7">
        <v>0.237883167123288</v>
      </c>
      <c r="J7747" s="7">
        <v>0.27186647671232878</v>
      </c>
      <c r="K7747" s="7">
        <v>0.30584978630136961</v>
      </c>
      <c r="L7747" s="7">
        <v>0.33983309589041039</v>
      </c>
    </row>
    <row r="7748" spans="1:12" ht="25.5">
      <c r="A7748" s="1">
        <f t="shared" si="191"/>
        <v>40234</v>
      </c>
      <c r="B7748" s="49" t="s">
        <v>5398</v>
      </c>
      <c r="C7748" s="7">
        <v>9.4953205479452411E-3</v>
      </c>
      <c r="D7748" s="7">
        <v>1.8990641095890482E-2</v>
      </c>
      <c r="E7748" s="7">
        <v>2.8485961643835718E-2</v>
      </c>
      <c r="F7748" s="7">
        <v>3.7981282191780839E-2</v>
      </c>
      <c r="G7748" s="7">
        <v>4.7476602739726079E-2</v>
      </c>
      <c r="H7748" s="7">
        <v>5.6971923287671318E-2</v>
      </c>
      <c r="I7748" s="7">
        <v>6.6467243835616668E-2</v>
      </c>
      <c r="J7748" s="7">
        <v>7.5962564383561679E-2</v>
      </c>
      <c r="K7748" s="7">
        <v>8.5457884931506911E-2</v>
      </c>
      <c r="L7748" s="7">
        <v>9.4953205479452032E-2</v>
      </c>
    </row>
    <row r="7749" spans="1:12" ht="25.5">
      <c r="A7749" s="1">
        <f t="shared" si="191"/>
        <v>40235</v>
      </c>
      <c r="B7749" s="49" t="s">
        <v>5398</v>
      </c>
      <c r="C7749" s="7">
        <v>1.0993972602739751E-3</v>
      </c>
      <c r="D7749" s="7">
        <v>2.1987945205479481E-3</v>
      </c>
      <c r="E7749" s="7">
        <v>3.2981917808219282E-3</v>
      </c>
      <c r="F7749" s="7">
        <v>4.3975890410958961E-3</v>
      </c>
      <c r="G7749" s="7">
        <v>5.4969863013698637E-3</v>
      </c>
      <c r="H7749" s="7">
        <v>6.5963835616438433E-3</v>
      </c>
      <c r="I7749" s="7">
        <v>7.695780821917836E-3</v>
      </c>
      <c r="J7749" s="7">
        <v>8.7951780821917923E-3</v>
      </c>
      <c r="K7749" s="7">
        <v>9.894575342465772E-3</v>
      </c>
      <c r="L7749" s="7">
        <v>1.0993972602739727E-2</v>
      </c>
    </row>
    <row r="7750" spans="1:12" ht="12.75">
      <c r="A7750" s="1">
        <f t="shared" si="191"/>
        <v>40236</v>
      </c>
      <c r="B7750" s="49" t="s">
        <v>5399</v>
      </c>
      <c r="C7750" s="7">
        <v>1.388206027397256E-2</v>
      </c>
      <c r="D7750" s="7">
        <v>2.7764120547945238E-2</v>
      </c>
      <c r="E7750" s="7">
        <v>4.1646180821917796E-2</v>
      </c>
      <c r="F7750" s="7">
        <v>5.5528241095890239E-2</v>
      </c>
      <c r="G7750" s="7">
        <v>6.9410301369862801E-2</v>
      </c>
      <c r="H7750" s="7">
        <v>8.3292361643835355E-2</v>
      </c>
      <c r="I7750" s="7">
        <v>9.7174421917808271E-2</v>
      </c>
      <c r="J7750" s="7">
        <v>0.1110564821917806</v>
      </c>
      <c r="K7750" s="7">
        <v>0.1249385424657528</v>
      </c>
      <c r="L7750" s="7">
        <v>0.1388206027397256</v>
      </c>
    </row>
    <row r="7751" spans="1:12" ht="25.5">
      <c r="A7751" s="1">
        <f t="shared" si="191"/>
        <v>40237</v>
      </c>
      <c r="B7751" s="49" t="s">
        <v>5400</v>
      </c>
      <c r="C7751" s="7">
        <v>7.0484383561644232E-3</v>
      </c>
      <c r="D7751" s="7">
        <v>1.40968767123288E-2</v>
      </c>
      <c r="E7751" s="7">
        <v>2.1145315068493202E-2</v>
      </c>
      <c r="F7751" s="7">
        <v>2.8193753424657599E-2</v>
      </c>
      <c r="G7751" s="7">
        <v>3.5242191780822003E-2</v>
      </c>
      <c r="H7751" s="7">
        <v>4.2290630136986404E-2</v>
      </c>
      <c r="I7751" s="7">
        <v>4.9339068493150923E-2</v>
      </c>
      <c r="J7751" s="7">
        <v>5.6387506849315198E-2</v>
      </c>
      <c r="K7751" s="7">
        <v>6.3435945205479599E-2</v>
      </c>
      <c r="L7751" s="7">
        <v>7.0484383561643882E-2</v>
      </c>
    </row>
    <row r="7752" spans="1:12" ht="25.5">
      <c r="A7752" s="1">
        <f t="shared" si="191"/>
        <v>40238</v>
      </c>
      <c r="B7752" s="49" t="s">
        <v>5400</v>
      </c>
      <c r="C7752" s="7">
        <v>3.197654794520556E-3</v>
      </c>
      <c r="D7752" s="7">
        <v>6.3953095890410998E-3</v>
      </c>
      <c r="E7752" s="7">
        <v>9.5929643835616554E-3</v>
      </c>
      <c r="F7752" s="7">
        <v>1.27906191780822E-2</v>
      </c>
      <c r="G7752" s="7">
        <v>1.5988273972602721E-2</v>
      </c>
      <c r="H7752" s="7">
        <v>1.9185928767123241E-2</v>
      </c>
      <c r="I7752" s="7">
        <v>2.2383583561643879E-2</v>
      </c>
      <c r="J7752" s="7">
        <v>2.5581238356164399E-2</v>
      </c>
      <c r="K7752" s="7">
        <v>2.8778893150684919E-2</v>
      </c>
      <c r="L7752" s="7">
        <v>3.1976547945205443E-2</v>
      </c>
    </row>
    <row r="7753" spans="1:12" ht="25.5">
      <c r="A7753" s="1">
        <f t="shared" si="191"/>
        <v>40239</v>
      </c>
      <c r="B7753" s="49" t="s">
        <v>5400</v>
      </c>
      <c r="C7753" s="7">
        <v>3.5176593567123479E-2</v>
      </c>
      <c r="D7753" s="7">
        <v>7.0353187134246958E-2</v>
      </c>
      <c r="E7753" s="7">
        <v>0.10552978070137031</v>
      </c>
      <c r="F7753" s="7">
        <v>0.1407063742684932</v>
      </c>
      <c r="G7753" s="7">
        <v>0.1758829678356168</v>
      </c>
      <c r="H7753" s="7">
        <v>0.21105956140273918</v>
      </c>
      <c r="I7753" s="7">
        <v>0.24623615496986401</v>
      </c>
      <c r="J7753" s="7">
        <v>0.28141274853698639</v>
      </c>
      <c r="K7753" s="7">
        <v>0.31658934210410999</v>
      </c>
      <c r="L7753" s="7">
        <v>0.35176593567123243</v>
      </c>
    </row>
    <row r="7754" spans="1:12" ht="38.25">
      <c r="A7754" s="1">
        <f t="shared" si="191"/>
        <v>40240</v>
      </c>
      <c r="B7754" s="49" t="s">
        <v>5401</v>
      </c>
      <c r="C7754" s="7">
        <v>3.1757753424657718E-2</v>
      </c>
      <c r="D7754" s="7">
        <v>6.3515506849315312E-2</v>
      </c>
      <c r="E7754" s="7">
        <v>9.5273260273973037E-2</v>
      </c>
      <c r="F7754" s="7">
        <v>0.1270310136986304</v>
      </c>
      <c r="G7754" s="7">
        <v>0.15878876712328802</v>
      </c>
      <c r="H7754" s="7">
        <v>0.19054652054794557</v>
      </c>
      <c r="I7754" s="7">
        <v>0.22230427397260319</v>
      </c>
      <c r="J7754" s="7">
        <v>0.25406202739725958</v>
      </c>
      <c r="K7754" s="7">
        <v>0.28581978082191722</v>
      </c>
      <c r="L7754" s="7">
        <v>0.31757753424657481</v>
      </c>
    </row>
    <row r="7755" spans="1:12" ht="38.25">
      <c r="A7755" s="1">
        <f t="shared" si="191"/>
        <v>40241</v>
      </c>
      <c r="B7755" s="49" t="s">
        <v>5401</v>
      </c>
      <c r="C7755" s="7">
        <v>2.8248000000000123E-3</v>
      </c>
      <c r="D7755" s="7">
        <v>5.6496000000000116E-3</v>
      </c>
      <c r="E7755" s="7">
        <v>8.4744000000000225E-3</v>
      </c>
      <c r="F7755" s="7">
        <v>1.1299200000000001E-2</v>
      </c>
      <c r="G7755" s="7">
        <v>1.4123999999999998E-2</v>
      </c>
      <c r="H7755" s="7">
        <v>1.69488E-2</v>
      </c>
      <c r="I7755" s="7">
        <v>1.977360000000012E-2</v>
      </c>
      <c r="J7755" s="7">
        <v>2.2598400000000001E-2</v>
      </c>
      <c r="K7755" s="7">
        <v>2.54232E-2</v>
      </c>
      <c r="L7755" s="7">
        <v>2.8247999999999995E-2</v>
      </c>
    </row>
    <row r="7756" spans="1:12" ht="38.25">
      <c r="A7756" s="1">
        <f t="shared" si="191"/>
        <v>40242</v>
      </c>
      <c r="B7756" s="49" t="s">
        <v>5402</v>
      </c>
      <c r="C7756" s="7">
        <v>2.385853709589048E-3</v>
      </c>
      <c r="D7756" s="7">
        <v>4.7717074191780838E-3</v>
      </c>
      <c r="E7756" s="7">
        <v>7.1575611287671322E-3</v>
      </c>
      <c r="F7756" s="7">
        <v>9.5434148383561554E-3</v>
      </c>
      <c r="G7756" s="7">
        <v>1.1929268547945191E-2</v>
      </c>
      <c r="H7756" s="7">
        <v>1.4315122257534238E-2</v>
      </c>
      <c r="I7756" s="7">
        <v>1.670097596712336E-2</v>
      </c>
      <c r="J7756" s="7">
        <v>1.9086829676712359E-2</v>
      </c>
      <c r="K7756" s="7">
        <v>2.1472683386301362E-2</v>
      </c>
      <c r="L7756" s="7">
        <v>2.3858537095890361E-2</v>
      </c>
    </row>
    <row r="7757" spans="1:12" ht="38.25">
      <c r="A7757" s="1">
        <f t="shared" si="191"/>
        <v>40243</v>
      </c>
      <c r="B7757" s="49" t="s">
        <v>5402</v>
      </c>
      <c r="C7757" s="7">
        <v>3.0826520547945477E-2</v>
      </c>
      <c r="D7757" s="7">
        <v>6.1653041095890836E-2</v>
      </c>
      <c r="E7757" s="7">
        <v>9.2479561643836319E-2</v>
      </c>
      <c r="F7757" s="7">
        <v>0.12330608219178119</v>
      </c>
      <c r="G7757" s="7">
        <v>0.15413260273972679</v>
      </c>
      <c r="H7757" s="7">
        <v>0.1849591232876712</v>
      </c>
      <c r="I7757" s="7">
        <v>0.21578564383561799</v>
      </c>
      <c r="J7757" s="7">
        <v>0.24661216438356237</v>
      </c>
      <c r="K7757" s="7">
        <v>0.27743868493150797</v>
      </c>
      <c r="L7757" s="7">
        <v>0.30826520547945235</v>
      </c>
    </row>
    <row r="7758" spans="1:12" ht="25.5">
      <c r="A7758" s="1">
        <f t="shared" si="191"/>
        <v>40244</v>
      </c>
      <c r="B7758" s="49" t="s">
        <v>5403</v>
      </c>
      <c r="C7758" s="7">
        <v>7.9200000000000242E-3</v>
      </c>
      <c r="D7758" s="7">
        <v>1.584E-2</v>
      </c>
      <c r="E7758" s="7">
        <v>2.3760000000000118E-2</v>
      </c>
      <c r="F7758" s="7">
        <v>3.168E-2</v>
      </c>
      <c r="G7758" s="7">
        <v>3.9600000000000003E-2</v>
      </c>
      <c r="H7758" s="7">
        <v>4.752E-2</v>
      </c>
      <c r="I7758" s="7">
        <v>5.5440000000000239E-2</v>
      </c>
      <c r="J7758" s="7">
        <v>6.3360000000000111E-2</v>
      </c>
      <c r="K7758" s="7">
        <v>7.1280000000000121E-2</v>
      </c>
      <c r="L7758" s="7">
        <v>7.9200000000000007E-2</v>
      </c>
    </row>
    <row r="7759" spans="1:12" ht="25.5">
      <c r="A7759" s="1">
        <f t="shared" si="191"/>
        <v>40245</v>
      </c>
      <c r="B7759" s="49" t="s">
        <v>5404</v>
      </c>
      <c r="C7759" s="7">
        <v>6.3732493150685156E-3</v>
      </c>
      <c r="D7759" s="7">
        <v>1.274649863013708E-2</v>
      </c>
      <c r="E7759" s="7">
        <v>1.9119747945205559E-2</v>
      </c>
      <c r="F7759" s="7">
        <v>2.5492997260274038E-2</v>
      </c>
      <c r="G7759" s="7">
        <v>3.1866246575342518E-2</v>
      </c>
      <c r="H7759" s="7">
        <v>3.8239495890410993E-2</v>
      </c>
      <c r="I7759" s="7">
        <v>4.4612745205479601E-2</v>
      </c>
      <c r="J7759" s="7">
        <v>5.0985994520547959E-2</v>
      </c>
      <c r="K7759" s="7">
        <v>5.7359243835616441E-2</v>
      </c>
      <c r="L7759" s="7">
        <v>6.373249315068491E-2</v>
      </c>
    </row>
    <row r="7760" spans="1:12" ht="12.75">
      <c r="A7760" s="1">
        <f t="shared" ref="A7760:A7823" si="192">A7759+1</f>
        <v>40246</v>
      </c>
      <c r="B7760" s="49" t="s">
        <v>5405</v>
      </c>
      <c r="C7760" s="7">
        <v>1.2172931506849321E-3</v>
      </c>
      <c r="D7760" s="7">
        <v>2.434586301369876E-3</v>
      </c>
      <c r="E7760" s="7">
        <v>3.6518794520548079E-3</v>
      </c>
      <c r="F7760" s="7">
        <v>4.8691726027397285E-3</v>
      </c>
      <c r="G7760" s="7">
        <v>6.0864657534246604E-3</v>
      </c>
      <c r="H7760" s="7">
        <v>7.3037589041095915E-3</v>
      </c>
      <c r="I7760" s="7">
        <v>8.5210520547945468E-3</v>
      </c>
      <c r="J7760" s="7">
        <v>9.7383452054794675E-3</v>
      </c>
      <c r="K7760" s="7">
        <v>1.09556383561644E-2</v>
      </c>
      <c r="L7760" s="7">
        <v>1.2172931506849321E-2</v>
      </c>
    </row>
    <row r="7761" spans="1:12" ht="25.5">
      <c r="A7761" s="1">
        <f t="shared" si="192"/>
        <v>40247</v>
      </c>
      <c r="B7761" s="49" t="s">
        <v>5406</v>
      </c>
      <c r="C7761" s="7">
        <v>2.0252054794520639E-4</v>
      </c>
      <c r="D7761" s="7">
        <v>4.0504109589041158E-4</v>
      </c>
      <c r="E7761" s="7">
        <v>6.0756164383561802E-4</v>
      </c>
      <c r="F7761" s="7">
        <v>8.1008219178082196E-4</v>
      </c>
      <c r="G7761" s="7">
        <v>1.0126027397260272E-3</v>
      </c>
      <c r="H7761" s="7">
        <v>1.215123287671236E-3</v>
      </c>
      <c r="I7761" s="7">
        <v>1.4176438356164401E-3</v>
      </c>
      <c r="J7761" s="7">
        <v>1.6201643835616439E-3</v>
      </c>
      <c r="K7761" s="7">
        <v>1.822684931506848E-3</v>
      </c>
      <c r="L7761" s="7">
        <v>2.0252054794520518E-3</v>
      </c>
    </row>
    <row r="7762" spans="1:12" ht="25.5">
      <c r="A7762" s="1">
        <f t="shared" si="192"/>
        <v>40248</v>
      </c>
      <c r="B7762" s="49" t="s">
        <v>5407</v>
      </c>
      <c r="C7762" s="7">
        <v>3.9355890410959077E-2</v>
      </c>
      <c r="D7762" s="7">
        <v>7.8711780821918154E-2</v>
      </c>
      <c r="E7762" s="7">
        <v>0.11806767123287724</v>
      </c>
      <c r="F7762" s="7">
        <v>0.15742356164383561</v>
      </c>
      <c r="G7762" s="7">
        <v>0.1967794520547948</v>
      </c>
      <c r="H7762" s="7">
        <v>0.23613534246575399</v>
      </c>
      <c r="I7762" s="7">
        <v>0.27549123287671318</v>
      </c>
      <c r="J7762" s="7">
        <v>0.31484712328767239</v>
      </c>
      <c r="K7762" s="7">
        <v>0.35420301369863039</v>
      </c>
      <c r="L7762" s="7">
        <v>0.3935589041095896</v>
      </c>
    </row>
    <row r="7763" spans="1:12" ht="38.25">
      <c r="A7763" s="1">
        <f t="shared" si="192"/>
        <v>40249</v>
      </c>
      <c r="B7763" s="49" t="s">
        <v>5408</v>
      </c>
      <c r="C7763" s="7">
        <v>7.9677369863014075E-2</v>
      </c>
      <c r="D7763" s="7">
        <v>0.1593547397260284</v>
      </c>
      <c r="E7763" s="7">
        <v>0.239032109589042</v>
      </c>
      <c r="F7763" s="7">
        <v>0.31870947945205558</v>
      </c>
      <c r="G7763" s="7">
        <v>0.39838684931506918</v>
      </c>
      <c r="H7763" s="7">
        <v>0.47806421917808278</v>
      </c>
      <c r="I7763" s="7">
        <v>0.55774158904109761</v>
      </c>
      <c r="J7763" s="7">
        <v>0.63741895890410993</v>
      </c>
      <c r="K7763" s="7">
        <v>0.71709632876712481</v>
      </c>
      <c r="L7763" s="7">
        <v>0.79677369863013714</v>
      </c>
    </row>
    <row r="7764" spans="1:12" ht="25.5">
      <c r="A7764" s="1">
        <f t="shared" si="192"/>
        <v>40250</v>
      </c>
      <c r="B7764" s="49" t="s">
        <v>5409</v>
      </c>
      <c r="C7764" s="7">
        <v>5.8250695890411236E-2</v>
      </c>
      <c r="D7764" s="7">
        <v>0.1165013917808226</v>
      </c>
      <c r="E7764" s="7">
        <v>0.1747520876712336</v>
      </c>
      <c r="F7764" s="7">
        <v>0.233002783561644</v>
      </c>
      <c r="G7764" s="7">
        <v>0.2912534794520556</v>
      </c>
      <c r="H7764" s="7">
        <v>0.34950417534246597</v>
      </c>
      <c r="I7764" s="7">
        <v>0.40775487123287879</v>
      </c>
      <c r="J7764" s="7">
        <v>0.466005567123288</v>
      </c>
      <c r="K7764" s="7">
        <v>0.52425626301369954</v>
      </c>
      <c r="L7764" s="7">
        <v>0.58250695890410997</v>
      </c>
    </row>
    <row r="7765" spans="1:12" ht="25.5">
      <c r="A7765" s="1">
        <f t="shared" si="192"/>
        <v>40251</v>
      </c>
      <c r="B7765" s="49" t="s">
        <v>5410</v>
      </c>
      <c r="C7765" s="7">
        <v>6.4878904109589245E-3</v>
      </c>
      <c r="D7765" s="7">
        <v>1.2975780821917799E-2</v>
      </c>
      <c r="E7765" s="7">
        <v>1.9463671232876758E-2</v>
      </c>
      <c r="F7765" s="7">
        <v>2.5951561643835597E-2</v>
      </c>
      <c r="G7765" s="7">
        <v>3.2439452054794558E-2</v>
      </c>
      <c r="H7765" s="7">
        <v>3.8927342465753405E-2</v>
      </c>
      <c r="I7765" s="7">
        <v>4.541523287671248E-2</v>
      </c>
      <c r="J7765" s="7">
        <v>5.1903123287671195E-2</v>
      </c>
      <c r="K7765" s="7">
        <v>5.8391013698630159E-2</v>
      </c>
      <c r="L7765" s="7">
        <v>6.4878904109588992E-2</v>
      </c>
    </row>
    <row r="7766" spans="1:12" ht="25.5">
      <c r="A7766" s="1">
        <f t="shared" si="192"/>
        <v>40252</v>
      </c>
      <c r="B7766" s="49" t="s">
        <v>5410</v>
      </c>
      <c r="C7766" s="7">
        <v>1.410410958904104E-2</v>
      </c>
      <c r="D7766" s="7">
        <v>2.8208219178082198E-2</v>
      </c>
      <c r="E7766" s="7">
        <v>4.2312328767123243E-2</v>
      </c>
      <c r="F7766" s="7">
        <v>5.641643835616416E-2</v>
      </c>
      <c r="G7766" s="7">
        <v>7.0520547945205195E-2</v>
      </c>
      <c r="H7766" s="7">
        <v>8.4624657534246361E-2</v>
      </c>
      <c r="I7766" s="7">
        <v>9.8728767123287639E-2</v>
      </c>
      <c r="J7766" s="7">
        <v>0.11283287671232844</v>
      </c>
      <c r="K7766" s="7">
        <v>0.1269369863013696</v>
      </c>
      <c r="L7766" s="7">
        <v>0.14104109589041039</v>
      </c>
    </row>
    <row r="7767" spans="1:12" ht="12.75">
      <c r="A7767" s="1">
        <f t="shared" si="192"/>
        <v>40253</v>
      </c>
      <c r="B7767" s="49" t="s">
        <v>5411</v>
      </c>
      <c r="C7767" s="7">
        <v>3.1075837808219402E-3</v>
      </c>
      <c r="D7767" s="7">
        <v>6.2151675616438674E-3</v>
      </c>
      <c r="E7767" s="7">
        <v>9.3227513424658081E-3</v>
      </c>
      <c r="F7767" s="7">
        <v>1.2430335123287761E-2</v>
      </c>
      <c r="G7767" s="7">
        <v>1.5537918904109639E-2</v>
      </c>
      <c r="H7767" s="7">
        <v>1.8645502684931519E-2</v>
      </c>
      <c r="I7767" s="7">
        <v>2.175308646575352E-2</v>
      </c>
      <c r="J7767" s="7">
        <v>2.48606702465754E-2</v>
      </c>
      <c r="K7767" s="7">
        <v>2.796825402739728E-2</v>
      </c>
      <c r="L7767" s="7">
        <v>3.1075837808219157E-2</v>
      </c>
    </row>
    <row r="7768" spans="1:12" ht="25.5">
      <c r="A7768" s="1">
        <f t="shared" si="192"/>
        <v>40254</v>
      </c>
      <c r="B7768" s="49" t="s">
        <v>5412</v>
      </c>
      <c r="C7768" s="7">
        <v>4.2496767123287878E-2</v>
      </c>
      <c r="D7768" s="7">
        <v>8.4993534246575755E-2</v>
      </c>
      <c r="E7768" s="7">
        <v>0.127490301369864</v>
      </c>
      <c r="F7768" s="7">
        <v>0.16998706849315079</v>
      </c>
      <c r="G7768" s="7">
        <v>0.2124838356164388</v>
      </c>
      <c r="H7768" s="7">
        <v>0.25498060273972556</v>
      </c>
      <c r="I7768" s="7">
        <v>0.29747736986301482</v>
      </c>
      <c r="J7768" s="7">
        <v>0.33997413698630158</v>
      </c>
      <c r="K7768" s="7">
        <v>0.38247090410958956</v>
      </c>
      <c r="L7768" s="7">
        <v>0.42496767123287643</v>
      </c>
    </row>
    <row r="7769" spans="1:12" ht="25.5">
      <c r="A7769" s="1">
        <f t="shared" si="192"/>
        <v>40255</v>
      </c>
      <c r="B7769" s="49" t="s">
        <v>5413</v>
      </c>
      <c r="C7769" s="7">
        <v>9.8844493150685289E-2</v>
      </c>
      <c r="D7769" s="7">
        <v>0.1976889863013708</v>
      </c>
      <c r="E7769" s="7">
        <v>0.2965334794520556</v>
      </c>
      <c r="F7769" s="7">
        <v>0.39537797260274038</v>
      </c>
      <c r="G7769" s="7">
        <v>0.49422246575342521</v>
      </c>
      <c r="H7769" s="7">
        <v>0.59306695890410999</v>
      </c>
      <c r="I7769" s="7">
        <v>0.69191145205479709</v>
      </c>
      <c r="J7769" s="7">
        <v>0.79075594520547965</v>
      </c>
      <c r="K7769" s="7">
        <v>0.88960043835616553</v>
      </c>
      <c r="L7769" s="7">
        <v>0.98844493150684909</v>
      </c>
    </row>
    <row r="7770" spans="1:12" ht="25.5">
      <c r="A7770" s="1">
        <f t="shared" si="192"/>
        <v>40256</v>
      </c>
      <c r="B7770" s="49" t="s">
        <v>5414</v>
      </c>
      <c r="C7770" s="7">
        <v>2.7729402739726201E-2</v>
      </c>
      <c r="D7770" s="7">
        <v>5.5458805479452276E-2</v>
      </c>
      <c r="E7770" s="7">
        <v>8.3188208219178481E-2</v>
      </c>
      <c r="F7770" s="7">
        <v>0.11091761095890432</v>
      </c>
      <c r="G7770" s="7">
        <v>0.13864701369863039</v>
      </c>
      <c r="H7770" s="7">
        <v>0.16637641643835599</v>
      </c>
      <c r="I7770" s="7">
        <v>0.19410581917808281</v>
      </c>
      <c r="J7770" s="7">
        <v>0.22183522191780841</v>
      </c>
      <c r="K7770" s="7">
        <v>0.24956462465753518</v>
      </c>
      <c r="L7770" s="7">
        <v>0.27729402739726078</v>
      </c>
    </row>
    <row r="7771" spans="1:12" ht="25.5">
      <c r="A7771" s="1">
        <f t="shared" si="192"/>
        <v>40257</v>
      </c>
      <c r="B7771" s="49" t="s">
        <v>5414</v>
      </c>
      <c r="C7771" s="7">
        <v>5.3147178082191958E-2</v>
      </c>
      <c r="D7771" s="7">
        <v>0.10629435616438392</v>
      </c>
      <c r="E7771" s="7">
        <v>0.15944153424657601</v>
      </c>
      <c r="F7771" s="7">
        <v>0.21258871232876758</v>
      </c>
      <c r="G7771" s="7">
        <v>0.26573589041095919</v>
      </c>
      <c r="H7771" s="7">
        <v>0.31888306849315079</v>
      </c>
      <c r="I7771" s="7">
        <v>0.37203024657534361</v>
      </c>
      <c r="J7771" s="7">
        <v>0.42517742465753516</v>
      </c>
      <c r="K7771" s="7">
        <v>0.47832460273972677</v>
      </c>
      <c r="L7771" s="7">
        <v>0.53147178082191837</v>
      </c>
    </row>
    <row r="7772" spans="1:12" ht="12.75">
      <c r="A7772" s="1">
        <f t="shared" si="192"/>
        <v>40258</v>
      </c>
      <c r="B7772" s="49" t="s">
        <v>5329</v>
      </c>
      <c r="C7772" s="7">
        <v>6.2973041095890601E-3</v>
      </c>
      <c r="D7772" s="7">
        <v>1.259460821917812E-2</v>
      </c>
      <c r="E7772" s="7">
        <v>1.8891912328767239E-2</v>
      </c>
      <c r="F7772" s="7">
        <v>2.5189216438356241E-2</v>
      </c>
      <c r="G7772" s="7">
        <v>3.1486520547945235E-2</v>
      </c>
      <c r="H7772" s="7">
        <v>3.7783824657534354E-2</v>
      </c>
      <c r="I7772" s="7">
        <v>4.408112876712348E-2</v>
      </c>
      <c r="J7772" s="7">
        <v>5.0378432876712481E-2</v>
      </c>
      <c r="K7772" s="7">
        <v>5.6675736986301475E-2</v>
      </c>
      <c r="L7772" s="7">
        <v>6.297304109589047E-2</v>
      </c>
    </row>
    <row r="7773" spans="1:12" ht="12.75">
      <c r="A7773" s="1">
        <f t="shared" si="192"/>
        <v>40259</v>
      </c>
      <c r="B7773" s="49" t="s">
        <v>5415</v>
      </c>
      <c r="C7773" s="7">
        <v>2.6103452054794682E-2</v>
      </c>
      <c r="D7773" s="7">
        <v>5.2206904109589239E-2</v>
      </c>
      <c r="E7773" s="7">
        <v>7.8310356164383921E-2</v>
      </c>
      <c r="F7773" s="7">
        <v>0.10441380821917824</v>
      </c>
      <c r="G7773" s="7">
        <v>0.13051726027397278</v>
      </c>
      <c r="H7773" s="7">
        <v>0.15662071232876759</v>
      </c>
      <c r="I7773" s="7">
        <v>0.1827241643835624</v>
      </c>
      <c r="J7773" s="7">
        <v>0.20882761643835718</v>
      </c>
      <c r="K7773" s="7">
        <v>0.23493106849315079</v>
      </c>
      <c r="L7773" s="7">
        <v>0.26103452054794557</v>
      </c>
    </row>
    <row r="7774" spans="1:12" ht="12.75">
      <c r="A7774" s="1">
        <f t="shared" si="192"/>
        <v>40260</v>
      </c>
      <c r="B7774" s="49" t="s">
        <v>5416</v>
      </c>
      <c r="C7774" s="7">
        <v>7.0912569863014085E-2</v>
      </c>
      <c r="D7774" s="7">
        <v>0.14182513972602839</v>
      </c>
      <c r="E7774" s="7">
        <v>0.21273770958904198</v>
      </c>
      <c r="F7774" s="7">
        <v>0.28365027945205556</v>
      </c>
      <c r="G7774" s="7">
        <v>0.35456284931506921</v>
      </c>
      <c r="H7774" s="7">
        <v>0.42547541917808279</v>
      </c>
      <c r="I7774" s="7">
        <v>0.4963879890410976</v>
      </c>
      <c r="J7774" s="7">
        <v>0.56730055890411002</v>
      </c>
      <c r="K7774" s="7">
        <v>0.63821312876712366</v>
      </c>
      <c r="L7774" s="7">
        <v>0.70912569863013719</v>
      </c>
    </row>
    <row r="7775" spans="1:12" ht="12.75">
      <c r="A7775" s="1">
        <f t="shared" si="192"/>
        <v>40261</v>
      </c>
      <c r="B7775" s="49" t="s">
        <v>5417</v>
      </c>
      <c r="C7775" s="7">
        <v>7.5370191780822233E-3</v>
      </c>
      <c r="D7775" s="7">
        <v>1.5074038356164398E-2</v>
      </c>
      <c r="E7775" s="7">
        <v>2.2611057534246599E-2</v>
      </c>
      <c r="F7775" s="7">
        <v>3.0148076712328796E-2</v>
      </c>
      <c r="G7775" s="7">
        <v>3.7685095890410997E-2</v>
      </c>
      <c r="H7775" s="7">
        <v>4.5222115068493197E-2</v>
      </c>
      <c r="I7775" s="7">
        <v>5.2759134246575516E-2</v>
      </c>
      <c r="J7775" s="7">
        <v>6.0296153424657592E-2</v>
      </c>
      <c r="K7775" s="7">
        <v>6.78331726027398E-2</v>
      </c>
      <c r="L7775" s="7">
        <v>7.5370191780821882E-2</v>
      </c>
    </row>
    <row r="7776" spans="1:12" ht="12.75">
      <c r="A7776" s="1">
        <f t="shared" si="192"/>
        <v>40262</v>
      </c>
      <c r="B7776" s="49" t="s">
        <v>5417</v>
      </c>
      <c r="C7776" s="7">
        <v>1.691421961643844E-2</v>
      </c>
      <c r="D7776" s="7">
        <v>3.3828439232876761E-2</v>
      </c>
      <c r="E7776" s="7">
        <v>5.0742658849315198E-2</v>
      </c>
      <c r="F7776" s="7">
        <v>6.7656878465753398E-2</v>
      </c>
      <c r="G7776" s="7">
        <v>8.4571098082191723E-2</v>
      </c>
      <c r="H7776" s="7">
        <v>0.10148531769863003</v>
      </c>
      <c r="I7776" s="7">
        <v>0.11839953731506871</v>
      </c>
      <c r="J7776" s="7">
        <v>0.1353137569315068</v>
      </c>
      <c r="K7776" s="7">
        <v>0.15222797654794559</v>
      </c>
      <c r="L7776" s="7">
        <v>0.1691421961643832</v>
      </c>
    </row>
    <row r="7777" spans="1:12" ht="12.75">
      <c r="A7777" s="1">
        <f t="shared" si="192"/>
        <v>40263</v>
      </c>
      <c r="B7777" s="49" t="s">
        <v>5418</v>
      </c>
      <c r="C7777" s="7">
        <v>0.11501720547945241</v>
      </c>
      <c r="D7777" s="7">
        <v>0.23003441095890481</v>
      </c>
      <c r="E7777" s="7">
        <v>0.34505161643835719</v>
      </c>
      <c r="F7777" s="7">
        <v>0.4600688219178084</v>
      </c>
      <c r="G7777" s="7">
        <v>0.57508602739726078</v>
      </c>
      <c r="H7777" s="7">
        <v>0.69010323287671316</v>
      </c>
      <c r="I7777" s="7">
        <v>0.80512043835616676</v>
      </c>
      <c r="J7777" s="7">
        <v>0.9201376438356168</v>
      </c>
      <c r="K7777" s="7">
        <v>1.0351548493150691</v>
      </c>
      <c r="L7777" s="7">
        <v>1.1501720547945202</v>
      </c>
    </row>
    <row r="7778" spans="1:12" ht="12.75">
      <c r="A7778" s="1">
        <f t="shared" si="192"/>
        <v>40264</v>
      </c>
      <c r="B7778" s="49" t="s">
        <v>5419</v>
      </c>
      <c r="C7778" s="7">
        <v>6.4038082191781073E-2</v>
      </c>
      <c r="D7778" s="7">
        <v>0.1280761643835624</v>
      </c>
      <c r="E7778" s="7">
        <v>0.19211424657534359</v>
      </c>
      <c r="F7778" s="7">
        <v>0.25615232876712357</v>
      </c>
      <c r="G7778" s="7">
        <v>0.32019041095890483</v>
      </c>
      <c r="H7778" s="7">
        <v>0.3842284931506848</v>
      </c>
      <c r="I7778" s="7">
        <v>0.44826657534246722</v>
      </c>
      <c r="J7778" s="7">
        <v>0.51230465753424714</v>
      </c>
      <c r="K7778" s="7">
        <v>0.57634273972602834</v>
      </c>
      <c r="L7778" s="7">
        <v>0.64038082191780843</v>
      </c>
    </row>
    <row r="7779" spans="1:12" ht="25.5">
      <c r="A7779" s="1">
        <f t="shared" si="192"/>
        <v>40265</v>
      </c>
      <c r="B7779" s="49" t="s">
        <v>5420</v>
      </c>
      <c r="C7779" s="7">
        <v>1.0329271232876736E-2</v>
      </c>
      <c r="D7779" s="7">
        <v>2.0658542465753518E-2</v>
      </c>
      <c r="E7779" s="7">
        <v>3.098781369863016E-2</v>
      </c>
      <c r="F7779" s="7">
        <v>4.1317084931506799E-2</v>
      </c>
      <c r="G7779" s="7">
        <v>5.164635616438356E-2</v>
      </c>
      <c r="H7779" s="7">
        <v>6.197562739726032E-2</v>
      </c>
      <c r="I7779" s="7">
        <v>7.2304898630137199E-2</v>
      </c>
      <c r="J7779" s="7">
        <v>8.2634169863013723E-2</v>
      </c>
      <c r="K7779" s="7">
        <v>9.2963441095890484E-2</v>
      </c>
      <c r="L7779" s="7">
        <v>0.10329271232876712</v>
      </c>
    </row>
    <row r="7780" spans="1:12" ht="25.5">
      <c r="A7780" s="1">
        <f t="shared" si="192"/>
        <v>40266</v>
      </c>
      <c r="B7780" s="49" t="s">
        <v>5421</v>
      </c>
      <c r="C7780" s="7">
        <v>2.0771675868493319E-2</v>
      </c>
      <c r="D7780" s="7">
        <v>4.154335173698652E-2</v>
      </c>
      <c r="E7780" s="7">
        <v>6.2315027605479842E-2</v>
      </c>
      <c r="F7780" s="7">
        <v>8.3086703473972914E-2</v>
      </c>
      <c r="G7780" s="7">
        <v>0.10385837934246611</v>
      </c>
      <c r="H7780" s="7">
        <v>0.1246300552109592</v>
      </c>
      <c r="I7780" s="7">
        <v>0.1454017310794524</v>
      </c>
      <c r="J7780" s="7">
        <v>0.16617340694794561</v>
      </c>
      <c r="K7780" s="7">
        <v>0.18694508281643879</v>
      </c>
      <c r="L7780" s="7">
        <v>0.20771675868493197</v>
      </c>
    </row>
    <row r="7781" spans="1:12" ht="12.75">
      <c r="A7781" s="1">
        <f t="shared" si="192"/>
        <v>40267</v>
      </c>
      <c r="B7781" s="49" t="s">
        <v>5422</v>
      </c>
      <c r="C7781" s="7">
        <v>1.0386410958904127E-2</v>
      </c>
      <c r="D7781" s="7">
        <v>2.0772821917808278E-2</v>
      </c>
      <c r="E7781" s="7">
        <v>3.1159232876712357E-2</v>
      </c>
      <c r="F7781" s="7">
        <v>4.1545643835616437E-2</v>
      </c>
      <c r="G7781" s="7">
        <v>5.1932054794520517E-2</v>
      </c>
      <c r="H7781" s="7">
        <v>6.2318465753424715E-2</v>
      </c>
      <c r="I7781" s="7">
        <v>7.270487671232892E-2</v>
      </c>
      <c r="J7781" s="7">
        <v>8.3091287671232875E-2</v>
      </c>
      <c r="K7781" s="7">
        <v>9.3477698630136954E-2</v>
      </c>
      <c r="L7781" s="7">
        <v>0.10386410958904103</v>
      </c>
    </row>
    <row r="7782" spans="1:12" ht="25.5">
      <c r="A7782" s="1">
        <f t="shared" si="192"/>
        <v>40268</v>
      </c>
      <c r="B7782" s="49" t="s">
        <v>5423</v>
      </c>
      <c r="C7782" s="7">
        <v>1.9557698630137076E-2</v>
      </c>
      <c r="D7782" s="7">
        <v>3.9115397260274042E-2</v>
      </c>
      <c r="E7782" s="7">
        <v>5.8673095890411121E-2</v>
      </c>
      <c r="F7782" s="7">
        <v>7.8230794520547958E-2</v>
      </c>
      <c r="G7782" s="7">
        <v>9.7788493150684913E-2</v>
      </c>
      <c r="H7782" s="7">
        <v>0.11734619178082187</v>
      </c>
      <c r="I7782" s="7">
        <v>0.13690389041095918</v>
      </c>
      <c r="J7782" s="7">
        <v>0.15646158904109639</v>
      </c>
      <c r="K7782" s="7">
        <v>0.1760192876712324</v>
      </c>
      <c r="L7782" s="7">
        <v>0.19557698630136958</v>
      </c>
    </row>
    <row r="7783" spans="1:12" ht="25.5">
      <c r="A7783" s="1">
        <f t="shared" si="192"/>
        <v>40269</v>
      </c>
      <c r="B7783" s="49" t="s">
        <v>5424</v>
      </c>
      <c r="C7783" s="7">
        <v>1.516272065753436E-2</v>
      </c>
      <c r="D7783" s="7">
        <v>3.0325441315068598E-2</v>
      </c>
      <c r="E7783" s="7">
        <v>4.5488161972602963E-2</v>
      </c>
      <c r="F7783" s="7">
        <v>6.0650882630137071E-2</v>
      </c>
      <c r="G7783" s="7">
        <v>7.5813603287671311E-2</v>
      </c>
      <c r="H7783" s="7">
        <v>9.0976323945205551E-2</v>
      </c>
      <c r="I7783" s="7">
        <v>0.10613904460274004</v>
      </c>
      <c r="J7783" s="7">
        <v>0.12130176526027439</v>
      </c>
      <c r="K7783" s="7">
        <v>0.13646448591780838</v>
      </c>
      <c r="L7783" s="7">
        <v>0.1516272065753424</v>
      </c>
    </row>
    <row r="7784" spans="1:12" ht="25.5">
      <c r="A7784" s="1">
        <f t="shared" si="192"/>
        <v>40270</v>
      </c>
      <c r="B7784" s="49" t="s">
        <v>5425</v>
      </c>
      <c r="C7784" s="7">
        <v>2.4251473972602841E-2</v>
      </c>
      <c r="D7784" s="7">
        <v>4.8502947945205557E-2</v>
      </c>
      <c r="E7784" s="7">
        <v>7.2754421917808398E-2</v>
      </c>
      <c r="F7784" s="7">
        <v>9.7005895890410879E-2</v>
      </c>
      <c r="G7784" s="7">
        <v>0.12125736986301359</v>
      </c>
      <c r="H7784" s="7">
        <v>0.1455088438356168</v>
      </c>
      <c r="I7784" s="7">
        <v>0.16976031780821998</v>
      </c>
      <c r="J7784" s="7">
        <v>0.19401179178082198</v>
      </c>
      <c r="K7784" s="7">
        <v>0.2182632657534252</v>
      </c>
      <c r="L7784" s="7">
        <v>0.24251473972602719</v>
      </c>
    </row>
    <row r="7785" spans="1:12" ht="25.5">
      <c r="A7785" s="1">
        <f t="shared" si="192"/>
        <v>40271</v>
      </c>
      <c r="B7785" s="49" t="s">
        <v>5426</v>
      </c>
      <c r="C7785" s="7">
        <v>3.904306849315092E-3</v>
      </c>
      <c r="D7785" s="7">
        <v>7.8086136986301839E-3</v>
      </c>
      <c r="E7785" s="7">
        <v>1.1712920547945276E-2</v>
      </c>
      <c r="F7785" s="7">
        <v>1.5617227397260319E-2</v>
      </c>
      <c r="G7785" s="7">
        <v>1.9521534246575399E-2</v>
      </c>
      <c r="H7785" s="7">
        <v>2.3425841095890479E-2</v>
      </c>
      <c r="I7785" s="7">
        <v>2.7330147945205562E-2</v>
      </c>
      <c r="J7785" s="7">
        <v>3.1234454794520517E-2</v>
      </c>
      <c r="K7785" s="7">
        <v>3.51387616438356E-2</v>
      </c>
      <c r="L7785" s="7">
        <v>3.9043068493150673E-2</v>
      </c>
    </row>
    <row r="7786" spans="1:12" ht="25.5">
      <c r="A7786" s="1">
        <f t="shared" si="192"/>
        <v>40272</v>
      </c>
      <c r="B7786" s="49" t="s">
        <v>5426</v>
      </c>
      <c r="C7786" s="7">
        <v>9.330410958904152E-4</v>
      </c>
      <c r="D7786" s="7">
        <v>1.8660821917808278E-3</v>
      </c>
      <c r="E7786" s="7">
        <v>2.7991232876712481E-3</v>
      </c>
      <c r="F7786" s="7">
        <v>3.7321643835616556E-3</v>
      </c>
      <c r="G7786" s="7">
        <v>4.6652054794520644E-3</v>
      </c>
      <c r="H7786" s="7">
        <v>5.5982465753424719E-3</v>
      </c>
      <c r="I7786" s="7">
        <v>6.5312876712329037E-3</v>
      </c>
      <c r="J7786" s="7">
        <v>7.4643287671232999E-3</v>
      </c>
      <c r="K7786" s="7">
        <v>8.3973698630137074E-3</v>
      </c>
      <c r="L7786" s="7">
        <v>9.3304109589041149E-3</v>
      </c>
    </row>
    <row r="7787" spans="1:12" ht="25.5">
      <c r="A7787" s="1">
        <f t="shared" si="192"/>
        <v>40273</v>
      </c>
      <c r="B7787" s="49" t="s">
        <v>5427</v>
      </c>
      <c r="C7787" s="7">
        <v>2.7986169863013961E-2</v>
      </c>
      <c r="D7787" s="7">
        <v>5.5972339726027803E-2</v>
      </c>
      <c r="E7787" s="7">
        <v>8.395850958904176E-2</v>
      </c>
      <c r="F7787" s="7">
        <v>0.11194467945205536</v>
      </c>
      <c r="G7787" s="7">
        <v>0.13993084931506919</v>
      </c>
      <c r="H7787" s="7">
        <v>0.1679170191780828</v>
      </c>
      <c r="I7787" s="7">
        <v>0.19590318904109641</v>
      </c>
      <c r="J7787" s="7">
        <v>0.22388935890411002</v>
      </c>
      <c r="K7787" s="7">
        <v>0.2518755287671236</v>
      </c>
      <c r="L7787" s="7">
        <v>0.27986169863013721</v>
      </c>
    </row>
    <row r="7788" spans="1:12" ht="25.5">
      <c r="A7788" s="1">
        <f t="shared" si="192"/>
        <v>40274</v>
      </c>
      <c r="B7788" s="49" t="s">
        <v>5428</v>
      </c>
      <c r="C7788" s="7">
        <v>3.3480986301369961E-2</v>
      </c>
      <c r="D7788" s="7">
        <v>6.6961972602739797E-2</v>
      </c>
      <c r="E7788" s="7">
        <v>0.10044295890410976</v>
      </c>
      <c r="F7788" s="7">
        <v>0.13392394520547959</v>
      </c>
      <c r="G7788" s="7">
        <v>0.16740493150684918</v>
      </c>
      <c r="H7788" s="7">
        <v>0.20088591780821877</v>
      </c>
      <c r="I7788" s="7">
        <v>0.2343669041095896</v>
      </c>
      <c r="J7788" s="7">
        <v>0.26784789041095919</v>
      </c>
      <c r="K7788" s="7">
        <v>0.30132887671232877</v>
      </c>
      <c r="L7788" s="7">
        <v>0.33480986301369836</v>
      </c>
    </row>
    <row r="7789" spans="1:12" ht="25.5">
      <c r="A7789" s="1">
        <f t="shared" si="192"/>
        <v>40275</v>
      </c>
      <c r="B7789" s="49" t="s">
        <v>5429</v>
      </c>
      <c r="C7789" s="7">
        <v>2.6400000000000121E-3</v>
      </c>
      <c r="D7789" s="7">
        <v>5.2800000000000112E-3</v>
      </c>
      <c r="E7789" s="7">
        <v>7.9200000000000242E-3</v>
      </c>
      <c r="F7789" s="7">
        <v>1.056E-2</v>
      </c>
      <c r="G7789" s="7">
        <v>1.3199999999999998E-2</v>
      </c>
      <c r="H7789" s="7">
        <v>1.584E-2</v>
      </c>
      <c r="I7789" s="7">
        <v>1.8480000000000118E-2</v>
      </c>
      <c r="J7789" s="7">
        <v>2.112E-2</v>
      </c>
      <c r="K7789" s="7">
        <v>2.376E-2</v>
      </c>
      <c r="L7789" s="7">
        <v>2.6399999999999996E-2</v>
      </c>
    </row>
    <row r="7790" spans="1:12" ht="25.5">
      <c r="A7790" s="1">
        <f t="shared" si="192"/>
        <v>40276</v>
      </c>
      <c r="B7790" s="49" t="s">
        <v>5430</v>
      </c>
      <c r="C7790" s="7">
        <v>3.1593205479452276E-2</v>
      </c>
      <c r="D7790" s="7">
        <v>6.318641095890444E-2</v>
      </c>
      <c r="E7790" s="7">
        <v>9.4779616438356723E-2</v>
      </c>
      <c r="F7790" s="7">
        <v>0.12637282191780838</v>
      </c>
      <c r="G7790" s="7">
        <v>0.15796602739726079</v>
      </c>
      <c r="H7790" s="7">
        <v>0.189559232876712</v>
      </c>
      <c r="I7790" s="7">
        <v>0.2211524383561656</v>
      </c>
      <c r="J7790" s="7">
        <v>0.25274564383561676</v>
      </c>
      <c r="K7790" s="7">
        <v>0.2843388493150692</v>
      </c>
      <c r="L7790" s="7">
        <v>0.31593205479452036</v>
      </c>
    </row>
    <row r="7791" spans="1:12" ht="25.5">
      <c r="A7791" s="1">
        <f t="shared" si="192"/>
        <v>40277</v>
      </c>
      <c r="B7791" s="49" t="s">
        <v>5430</v>
      </c>
      <c r="C7791" s="7">
        <v>3.2569643835616675E-2</v>
      </c>
      <c r="D7791" s="7">
        <v>6.513928767123324E-2</v>
      </c>
      <c r="E7791" s="7">
        <v>9.7708931506849922E-2</v>
      </c>
      <c r="F7791" s="7">
        <v>0.13027857534246598</v>
      </c>
      <c r="G7791" s="7">
        <v>0.16284821917808279</v>
      </c>
      <c r="H7791" s="7">
        <v>0.1954178630136984</v>
      </c>
      <c r="I7791" s="7">
        <v>0.2279875068493164</v>
      </c>
      <c r="J7791" s="7">
        <v>0.26055715068493196</v>
      </c>
      <c r="K7791" s="7">
        <v>0.29312679452054879</v>
      </c>
      <c r="L7791" s="7">
        <v>0.32569643835616435</v>
      </c>
    </row>
    <row r="7792" spans="1:12" ht="38.25">
      <c r="A7792" s="1">
        <f t="shared" si="192"/>
        <v>40278</v>
      </c>
      <c r="B7792" s="49" t="s">
        <v>5431</v>
      </c>
      <c r="C7792" s="7">
        <v>3.6540493150685159E-2</v>
      </c>
      <c r="D7792" s="7">
        <v>7.3080986301370318E-2</v>
      </c>
      <c r="E7792" s="7">
        <v>0.10962147945205536</v>
      </c>
      <c r="F7792" s="7">
        <v>0.14616197260274039</v>
      </c>
      <c r="G7792" s="7">
        <v>0.18270246575342519</v>
      </c>
      <c r="H7792" s="7">
        <v>0.21924295890411</v>
      </c>
      <c r="I7792" s="7">
        <v>0.2557834520547948</v>
      </c>
      <c r="J7792" s="7">
        <v>0.29232394520547955</v>
      </c>
      <c r="K7792" s="7">
        <v>0.32886443835616441</v>
      </c>
      <c r="L7792" s="7">
        <v>0.36540493150684922</v>
      </c>
    </row>
    <row r="7793" spans="1:12" ht="25.5">
      <c r="A7793" s="1">
        <f t="shared" si="192"/>
        <v>40279</v>
      </c>
      <c r="B7793" s="49" t="s">
        <v>5432</v>
      </c>
      <c r="C7793" s="7">
        <v>9.1282520547945598E-2</v>
      </c>
      <c r="D7793" s="7">
        <v>0.1825650410958912</v>
      </c>
      <c r="E7793" s="7">
        <v>0.27384756164383678</v>
      </c>
      <c r="F7793" s="7">
        <v>0.36513008219178117</v>
      </c>
      <c r="G7793" s="7">
        <v>0.45641260273972672</v>
      </c>
      <c r="H7793" s="7">
        <v>0.54769512328767234</v>
      </c>
      <c r="I7793" s="7">
        <v>0.63897764383561917</v>
      </c>
      <c r="J7793" s="7">
        <v>0.73026016438356234</v>
      </c>
      <c r="K7793" s="7">
        <v>0.82154268493150806</v>
      </c>
      <c r="L7793" s="7">
        <v>0.91282520547945234</v>
      </c>
    </row>
    <row r="7794" spans="1:12" ht="25.5">
      <c r="A7794" s="1">
        <f t="shared" si="192"/>
        <v>40280</v>
      </c>
      <c r="B7794" s="49" t="s">
        <v>5433</v>
      </c>
      <c r="C7794" s="7">
        <v>2.8967671232876999E-2</v>
      </c>
      <c r="D7794" s="7">
        <v>5.7935342465753874E-2</v>
      </c>
      <c r="E7794" s="7">
        <v>8.690301369863089E-2</v>
      </c>
      <c r="F7794" s="7">
        <v>0.11587068493150751</v>
      </c>
      <c r="G7794" s="7">
        <v>0.1448383561643844</v>
      </c>
      <c r="H7794" s="7">
        <v>0.17380602739726081</v>
      </c>
      <c r="I7794" s="7">
        <v>0.20277369863013842</v>
      </c>
      <c r="J7794" s="7">
        <v>0.2317413698630148</v>
      </c>
      <c r="K7794" s="7">
        <v>0.26070904109589121</v>
      </c>
      <c r="L7794" s="7">
        <v>0.28967671232876763</v>
      </c>
    </row>
    <row r="7795" spans="1:12" ht="51">
      <c r="A7795" s="1">
        <f t="shared" si="192"/>
        <v>40281</v>
      </c>
      <c r="B7795" s="49" t="s">
        <v>5270</v>
      </c>
      <c r="C7795" s="7">
        <v>2.7828493150685162E-2</v>
      </c>
      <c r="D7795" s="7">
        <v>5.5656986301370198E-2</v>
      </c>
      <c r="E7795" s="7">
        <v>8.3485479452055353E-2</v>
      </c>
      <c r="F7795" s="7">
        <v>0.11131397260274016</v>
      </c>
      <c r="G7795" s="7">
        <v>0.1391424657534252</v>
      </c>
      <c r="H7795" s="7">
        <v>0.16697095890411001</v>
      </c>
      <c r="I7795" s="7">
        <v>0.19479945205479479</v>
      </c>
      <c r="J7795" s="7">
        <v>0.2226279452054796</v>
      </c>
      <c r="K7795" s="7">
        <v>0.25045643835616438</v>
      </c>
      <c r="L7795" s="7">
        <v>0.27828493150684919</v>
      </c>
    </row>
    <row r="7796" spans="1:12" ht="38.25">
      <c r="A7796" s="1">
        <f t="shared" si="192"/>
        <v>40282</v>
      </c>
      <c r="B7796" s="49" t="s">
        <v>5434</v>
      </c>
      <c r="C7796" s="7">
        <v>5.6127123287671322E-3</v>
      </c>
      <c r="D7796" s="7">
        <v>1.1225424657534264E-2</v>
      </c>
      <c r="E7796" s="7">
        <v>1.683813698630136E-2</v>
      </c>
      <c r="F7796" s="7">
        <v>2.2450849315068477E-2</v>
      </c>
      <c r="G7796" s="7">
        <v>2.80635616438356E-2</v>
      </c>
      <c r="H7796" s="7">
        <v>3.367627397260272E-2</v>
      </c>
      <c r="I7796" s="7">
        <v>3.9288986301369955E-2</v>
      </c>
      <c r="J7796" s="7">
        <v>4.4901698630136953E-2</v>
      </c>
      <c r="K7796" s="7">
        <v>5.0514410958904195E-2</v>
      </c>
      <c r="L7796" s="7">
        <v>5.61271232876712E-2</v>
      </c>
    </row>
    <row r="7797" spans="1:12" ht="12.75">
      <c r="A7797" s="1">
        <f t="shared" si="192"/>
        <v>40283</v>
      </c>
      <c r="B7797" s="49" t="s">
        <v>5435</v>
      </c>
      <c r="C7797" s="7">
        <v>2.0534813260274041E-2</v>
      </c>
      <c r="D7797" s="7">
        <v>4.1069626520547957E-2</v>
      </c>
      <c r="E7797" s="7">
        <v>6.1604439780822001E-2</v>
      </c>
      <c r="F7797" s="7">
        <v>8.2139253041095803E-2</v>
      </c>
      <c r="G7797" s="7">
        <v>0.10267406630136972</v>
      </c>
      <c r="H7797" s="7">
        <v>0.123208879561644</v>
      </c>
      <c r="I7797" s="7">
        <v>0.1437436928219184</v>
      </c>
      <c r="J7797" s="7">
        <v>0.16427850608219161</v>
      </c>
      <c r="K7797" s="7">
        <v>0.18481331934246598</v>
      </c>
      <c r="L7797" s="7">
        <v>0.20534813260273921</v>
      </c>
    </row>
    <row r="7798" spans="1:12" ht="12.75">
      <c r="A7798" s="1">
        <f t="shared" si="192"/>
        <v>40284</v>
      </c>
      <c r="B7798" s="49" t="s">
        <v>5435</v>
      </c>
      <c r="C7798" s="7">
        <v>1.3288458082191838E-3</v>
      </c>
      <c r="D7798" s="7">
        <v>2.6576916164383802E-3</v>
      </c>
      <c r="E7798" s="7">
        <v>3.9865374246575635E-3</v>
      </c>
      <c r="F7798" s="7">
        <v>5.3153832328767352E-3</v>
      </c>
      <c r="G7798" s="7">
        <v>6.6442290410959198E-3</v>
      </c>
      <c r="H7798" s="7">
        <v>7.9730748493151166E-3</v>
      </c>
      <c r="I7798" s="7">
        <v>9.3019206575343238E-3</v>
      </c>
      <c r="J7798" s="7">
        <v>1.0630766465753482E-2</v>
      </c>
      <c r="K7798" s="7">
        <v>1.1959612273972667E-2</v>
      </c>
      <c r="L7798" s="7">
        <v>1.328845808219184E-2</v>
      </c>
    </row>
    <row r="7799" spans="1:12" ht="25.5">
      <c r="A7799" s="1">
        <f t="shared" si="192"/>
        <v>40285</v>
      </c>
      <c r="B7799" s="49" t="s">
        <v>5436</v>
      </c>
      <c r="C7799" s="7">
        <v>3.9176876712328924E-2</v>
      </c>
      <c r="D7799" s="7">
        <v>7.8353753424657849E-2</v>
      </c>
      <c r="E7799" s="7">
        <v>0.11753063013698675</v>
      </c>
      <c r="F7799" s="7">
        <v>0.1567075068493152</v>
      </c>
      <c r="G7799" s="7">
        <v>0.195884383561644</v>
      </c>
      <c r="H7799" s="7">
        <v>0.23506126027397278</v>
      </c>
      <c r="I7799" s="7">
        <v>0.27423813698630278</v>
      </c>
      <c r="J7799" s="7">
        <v>0.3134150136986304</v>
      </c>
      <c r="K7799" s="7">
        <v>0.35259189041095917</v>
      </c>
      <c r="L7799" s="7">
        <v>0.39176876712328801</v>
      </c>
    </row>
    <row r="7800" spans="1:12" ht="25.5">
      <c r="A7800" s="1">
        <f t="shared" si="192"/>
        <v>40286</v>
      </c>
      <c r="B7800" s="49" t="s">
        <v>5436</v>
      </c>
      <c r="C7800" s="7">
        <v>1.9875945205479598E-2</v>
      </c>
      <c r="D7800" s="7">
        <v>3.9751890410959077E-2</v>
      </c>
      <c r="E7800" s="7">
        <v>5.9627835616438675E-2</v>
      </c>
      <c r="F7800" s="7">
        <v>7.9503780821918044E-2</v>
      </c>
      <c r="G7800" s="7">
        <v>9.9379726027397516E-2</v>
      </c>
      <c r="H7800" s="7">
        <v>0.119255671232877</v>
      </c>
      <c r="I7800" s="7">
        <v>0.1391316164383572</v>
      </c>
      <c r="J7800" s="7">
        <v>0.15900756164383559</v>
      </c>
      <c r="K7800" s="7">
        <v>0.17888350684931517</v>
      </c>
      <c r="L7800" s="7">
        <v>0.19875945205479481</v>
      </c>
    </row>
    <row r="7801" spans="1:12" ht="25.5">
      <c r="A7801" s="1">
        <f t="shared" si="192"/>
        <v>40287</v>
      </c>
      <c r="B7801" s="49" t="s">
        <v>5436</v>
      </c>
      <c r="C7801" s="7">
        <v>2.2426980821917918E-2</v>
      </c>
      <c r="D7801" s="7">
        <v>4.4853961643835719E-2</v>
      </c>
      <c r="E7801" s="7">
        <v>6.728094246575364E-2</v>
      </c>
      <c r="F7801" s="7">
        <v>8.9707923287671326E-2</v>
      </c>
      <c r="G7801" s="7">
        <v>0.11213490410958911</v>
      </c>
      <c r="H7801" s="7">
        <v>0.13456188493150678</v>
      </c>
      <c r="I7801" s="7">
        <v>0.15698886575342519</v>
      </c>
      <c r="J7801" s="7">
        <v>0.17941584657534237</v>
      </c>
      <c r="K7801" s="7">
        <v>0.20184282739726081</v>
      </c>
      <c r="L7801" s="7">
        <v>0.224269808219178</v>
      </c>
    </row>
    <row r="7802" spans="1:12" ht="25.5">
      <c r="A7802" s="1">
        <f t="shared" si="192"/>
        <v>40288</v>
      </c>
      <c r="B7802" s="49" t="s">
        <v>5436</v>
      </c>
      <c r="C7802" s="7">
        <v>3.8428273972602837E-2</v>
      </c>
      <c r="D7802" s="7">
        <v>7.6856547945205675E-2</v>
      </c>
      <c r="E7802" s="7">
        <v>0.11528482191780851</v>
      </c>
      <c r="F7802" s="7">
        <v>0.15371309589041038</v>
      </c>
      <c r="G7802" s="7">
        <v>0.19214136986301361</v>
      </c>
      <c r="H7802" s="7">
        <v>0.23056964383561679</v>
      </c>
      <c r="I7802" s="7">
        <v>0.26899791780821997</v>
      </c>
      <c r="J7802" s="7">
        <v>0.30742619178082198</v>
      </c>
      <c r="K7802" s="7">
        <v>0.34585446575342521</v>
      </c>
      <c r="L7802" s="7">
        <v>0.38428273972602722</v>
      </c>
    </row>
    <row r="7803" spans="1:12" ht="38.25">
      <c r="A7803" s="1">
        <f t="shared" si="192"/>
        <v>40289</v>
      </c>
      <c r="B7803" s="49" t="s">
        <v>5437</v>
      </c>
      <c r="C7803" s="7">
        <v>2.9094232109589239E-3</v>
      </c>
      <c r="D7803" s="7">
        <v>5.8188464219178357E-3</v>
      </c>
      <c r="E7803" s="7">
        <v>8.72826963287676E-3</v>
      </c>
      <c r="F7803" s="7">
        <v>1.1637692843835649E-2</v>
      </c>
      <c r="G7803" s="7">
        <v>1.4547116054794558E-2</v>
      </c>
      <c r="H7803" s="7">
        <v>1.7456539265753399E-2</v>
      </c>
      <c r="I7803" s="7">
        <v>2.0365962476712358E-2</v>
      </c>
      <c r="J7803" s="7">
        <v>2.32753856876712E-2</v>
      </c>
      <c r="K7803" s="7">
        <v>2.618480889863016E-2</v>
      </c>
      <c r="L7803" s="7">
        <v>2.9094232109588995E-2</v>
      </c>
    </row>
    <row r="7804" spans="1:12" ht="25.5">
      <c r="A7804" s="1">
        <f t="shared" si="192"/>
        <v>40290</v>
      </c>
      <c r="B7804" s="49" t="s">
        <v>5438</v>
      </c>
      <c r="C7804" s="7">
        <v>5.8767123287671317E-3</v>
      </c>
      <c r="D7804" s="7">
        <v>1.1753424657534275E-2</v>
      </c>
      <c r="E7804" s="7">
        <v>1.7630136986301358E-2</v>
      </c>
      <c r="F7804" s="7">
        <v>2.3506849315068482E-2</v>
      </c>
      <c r="G7804" s="7">
        <v>2.9383561643835598E-2</v>
      </c>
      <c r="H7804" s="7">
        <v>3.5260273972602715E-2</v>
      </c>
      <c r="I7804" s="7">
        <v>4.1136986301369957E-2</v>
      </c>
      <c r="J7804" s="7">
        <v>4.7013698630136963E-2</v>
      </c>
      <c r="K7804" s="7">
        <v>5.2890410958904073E-2</v>
      </c>
      <c r="L7804" s="7">
        <v>5.8767123287671197E-2</v>
      </c>
    </row>
    <row r="7805" spans="1:12" ht="25.5">
      <c r="A7805" s="1">
        <f t="shared" si="192"/>
        <v>40291</v>
      </c>
      <c r="B7805" s="49" t="s">
        <v>5438</v>
      </c>
      <c r="C7805" s="7">
        <v>1.518904109589048E-2</v>
      </c>
      <c r="D7805" s="7">
        <v>3.0378082191780838E-2</v>
      </c>
      <c r="E7805" s="7">
        <v>4.5567123287671318E-2</v>
      </c>
      <c r="F7805" s="7">
        <v>6.0756164383561552E-2</v>
      </c>
      <c r="G7805" s="7">
        <v>7.594520547945191E-2</v>
      </c>
      <c r="H7805" s="7">
        <v>9.1134246575342276E-2</v>
      </c>
      <c r="I7805" s="7">
        <v>0.10632328767123288</v>
      </c>
      <c r="J7805" s="7">
        <v>0.1215123287671224</v>
      </c>
      <c r="K7805" s="7">
        <v>0.13670136986301359</v>
      </c>
      <c r="L7805" s="7">
        <v>0.1518904109589036</v>
      </c>
    </row>
    <row r="7806" spans="1:12" ht="25.5">
      <c r="A7806" s="1">
        <f t="shared" si="192"/>
        <v>40292</v>
      </c>
      <c r="B7806" s="49" t="s">
        <v>5335</v>
      </c>
      <c r="C7806" s="7">
        <v>0.11889692054794572</v>
      </c>
      <c r="D7806" s="7">
        <v>0.23779384109589119</v>
      </c>
      <c r="E7806" s="7">
        <v>0.35669076164383678</v>
      </c>
      <c r="F7806" s="7">
        <v>0.47558768219178121</v>
      </c>
      <c r="G7806" s="7">
        <v>0.59448460273972681</v>
      </c>
      <c r="H7806" s="7">
        <v>0.71338152328767246</v>
      </c>
      <c r="I7806" s="7">
        <v>0.83227844383561911</v>
      </c>
      <c r="J7806" s="7">
        <v>0.95117536438356243</v>
      </c>
      <c r="K7806" s="7">
        <v>1.0700722849315079</v>
      </c>
      <c r="L7806" s="7">
        <v>1.1889692054794525</v>
      </c>
    </row>
    <row r="7807" spans="1:12" ht="25.5">
      <c r="A7807" s="1">
        <f t="shared" si="192"/>
        <v>40293</v>
      </c>
      <c r="B7807" s="49" t="s">
        <v>5335</v>
      </c>
      <c r="C7807" s="7">
        <v>0.1278439890410964</v>
      </c>
      <c r="D7807" s="7">
        <v>0.25568797808219401</v>
      </c>
      <c r="E7807" s="7">
        <v>0.38353196712329035</v>
      </c>
      <c r="F7807" s="7">
        <v>0.51137595616438558</v>
      </c>
      <c r="G7807" s="7">
        <v>0.63921994520548198</v>
      </c>
      <c r="H7807" s="7">
        <v>0.76706393424657837</v>
      </c>
      <c r="I7807" s="7">
        <v>0.89490792328767832</v>
      </c>
      <c r="J7807" s="7">
        <v>1.0227519123287723</v>
      </c>
      <c r="K7807" s="7">
        <v>1.1505959013698688</v>
      </c>
      <c r="L7807" s="7">
        <v>1.278439890410964</v>
      </c>
    </row>
    <row r="7808" spans="1:12" ht="25.5">
      <c r="A7808" s="1">
        <f t="shared" si="192"/>
        <v>40294</v>
      </c>
      <c r="B7808" s="49" t="s">
        <v>5439</v>
      </c>
      <c r="C7808" s="7">
        <v>2.2494246575342641E-2</v>
      </c>
      <c r="D7808" s="7">
        <v>4.4988493150685156E-2</v>
      </c>
      <c r="E7808" s="7">
        <v>6.7482739726027793E-2</v>
      </c>
      <c r="F7808" s="7">
        <v>8.9976986301370201E-2</v>
      </c>
      <c r="G7808" s="7">
        <v>0.11247123287671272</v>
      </c>
      <c r="H7808" s="7">
        <v>0.13496547945205559</v>
      </c>
      <c r="I7808" s="7">
        <v>0.15745972602739799</v>
      </c>
      <c r="J7808" s="7">
        <v>0.1799539726027404</v>
      </c>
      <c r="K7808" s="7">
        <v>0.20244821917808278</v>
      </c>
      <c r="L7808" s="7">
        <v>0.22494246575342519</v>
      </c>
    </row>
    <row r="7809" spans="1:12" ht="25.5">
      <c r="A7809" s="1">
        <f t="shared" si="192"/>
        <v>40295</v>
      </c>
      <c r="B7809" s="49" t="s">
        <v>5440</v>
      </c>
      <c r="C7809" s="7">
        <v>7.7728109589041278E-3</v>
      </c>
      <c r="D7809" s="7">
        <v>1.554562191780828E-2</v>
      </c>
      <c r="E7809" s="7">
        <v>2.3318432876712359E-2</v>
      </c>
      <c r="F7809" s="7">
        <v>3.1091243835616438E-2</v>
      </c>
      <c r="G7809" s="7">
        <v>3.8864054794520521E-2</v>
      </c>
      <c r="H7809" s="7">
        <v>4.66368657534246E-2</v>
      </c>
      <c r="I7809" s="7">
        <v>5.4409676712328915E-2</v>
      </c>
      <c r="J7809" s="7">
        <v>6.2182487671232876E-2</v>
      </c>
      <c r="K7809" s="7">
        <v>6.9955298630136956E-2</v>
      </c>
      <c r="L7809" s="7">
        <v>7.7728109589041042E-2</v>
      </c>
    </row>
    <row r="7810" spans="1:12" ht="12.75">
      <c r="A7810" s="1">
        <f t="shared" si="192"/>
        <v>40296</v>
      </c>
      <c r="B7810" s="49" t="s">
        <v>5441</v>
      </c>
      <c r="C7810" s="7">
        <v>3.8601863013698759E-3</v>
      </c>
      <c r="D7810" s="7">
        <v>7.7203726027397519E-3</v>
      </c>
      <c r="E7810" s="7">
        <v>1.1580558904109617E-2</v>
      </c>
      <c r="F7810" s="7">
        <v>1.5440745205479479E-2</v>
      </c>
      <c r="G7810" s="7">
        <v>1.930093150684932E-2</v>
      </c>
      <c r="H7810" s="7">
        <v>2.3161117808219157E-2</v>
      </c>
      <c r="I7810" s="7">
        <v>2.7021304109589118E-2</v>
      </c>
      <c r="J7810" s="7">
        <v>3.0881490410958959E-2</v>
      </c>
      <c r="K7810" s="7">
        <v>3.4741676712328799E-2</v>
      </c>
      <c r="L7810" s="7">
        <v>3.860186301369864E-2</v>
      </c>
    </row>
    <row r="7811" spans="1:12" ht="51">
      <c r="A7811" s="1">
        <f t="shared" si="192"/>
        <v>40297</v>
      </c>
      <c r="B7811" s="49" t="s">
        <v>5442</v>
      </c>
      <c r="C7811" s="7">
        <v>2.8104065753424837E-2</v>
      </c>
      <c r="D7811" s="7">
        <v>5.6208131506849557E-2</v>
      </c>
      <c r="E7811" s="7">
        <v>8.4312197260274405E-2</v>
      </c>
      <c r="F7811" s="7">
        <v>0.11241626301369888</v>
      </c>
      <c r="G7811" s="7">
        <v>0.14052032876712359</v>
      </c>
      <c r="H7811" s="7">
        <v>0.16862439452054881</v>
      </c>
      <c r="I7811" s="7">
        <v>0.196728460273974</v>
      </c>
      <c r="J7811" s="7">
        <v>0.22483252602739801</v>
      </c>
      <c r="K7811" s="7">
        <v>0.25293659178082317</v>
      </c>
      <c r="L7811" s="7">
        <v>0.28104065753424717</v>
      </c>
    </row>
    <row r="7812" spans="1:12" ht="51">
      <c r="A7812" s="1">
        <f t="shared" si="192"/>
        <v>40298</v>
      </c>
      <c r="B7812" s="49" t="s">
        <v>5442</v>
      </c>
      <c r="C7812" s="7">
        <v>3.3849863013698757E-3</v>
      </c>
      <c r="D7812" s="7">
        <v>6.7699726027397513E-3</v>
      </c>
      <c r="E7812" s="7">
        <v>1.0154958904109614E-2</v>
      </c>
      <c r="F7812" s="7">
        <v>1.353994520547948E-2</v>
      </c>
      <c r="G7812" s="7">
        <v>1.692493150684932E-2</v>
      </c>
      <c r="H7812" s="7">
        <v>2.0309917808219159E-2</v>
      </c>
      <c r="I7812" s="7">
        <v>2.3694904109589118E-2</v>
      </c>
      <c r="J7812" s="7">
        <v>2.707989041095896E-2</v>
      </c>
      <c r="K7812" s="7">
        <v>3.0464876712328798E-2</v>
      </c>
      <c r="L7812" s="7">
        <v>3.384986301369864E-2</v>
      </c>
    </row>
    <row r="7813" spans="1:12" ht="25.5">
      <c r="A7813" s="1">
        <f t="shared" si="192"/>
        <v>40299</v>
      </c>
      <c r="B7813" s="49" t="s">
        <v>5443</v>
      </c>
      <c r="C7813" s="7">
        <v>1.6587156164383679E-2</v>
      </c>
      <c r="D7813" s="7">
        <v>3.317431232876724E-2</v>
      </c>
      <c r="E7813" s="7">
        <v>4.9761468493150919E-2</v>
      </c>
      <c r="F7813" s="7">
        <v>6.6348624657534355E-2</v>
      </c>
      <c r="G7813" s="7">
        <v>8.2935780821917909E-2</v>
      </c>
      <c r="H7813" s="7">
        <v>9.9522936986301477E-2</v>
      </c>
      <c r="I7813" s="7">
        <v>0.11611009315068528</v>
      </c>
      <c r="J7813" s="7">
        <v>0.13269724931506918</v>
      </c>
      <c r="K7813" s="7">
        <v>0.1492844054794524</v>
      </c>
      <c r="L7813" s="7">
        <v>0.1658715616438356</v>
      </c>
    </row>
    <row r="7814" spans="1:12" ht="25.5">
      <c r="A7814" s="1">
        <f t="shared" si="192"/>
        <v>40300</v>
      </c>
      <c r="B7814" s="49" t="s">
        <v>5443</v>
      </c>
      <c r="C7814" s="7">
        <v>5.124854794520556E-3</v>
      </c>
      <c r="D7814" s="7">
        <v>1.0249709589041112E-2</v>
      </c>
      <c r="E7814" s="7">
        <v>1.5374564383561679E-2</v>
      </c>
      <c r="F7814" s="7">
        <v>2.04994191780822E-2</v>
      </c>
      <c r="G7814" s="7">
        <v>2.562427397260272E-2</v>
      </c>
      <c r="H7814" s="7">
        <v>3.0749128767123237E-2</v>
      </c>
      <c r="I7814" s="7">
        <v>3.5873983561643875E-2</v>
      </c>
      <c r="J7814" s="7">
        <v>4.0998838356164399E-2</v>
      </c>
      <c r="K7814" s="7">
        <v>4.6123693150684916E-2</v>
      </c>
      <c r="L7814" s="7">
        <v>5.124854794520544E-2</v>
      </c>
    </row>
    <row r="7815" spans="1:12" ht="25.5">
      <c r="A7815" s="1">
        <f t="shared" si="192"/>
        <v>40301</v>
      </c>
      <c r="B7815" s="49" t="s">
        <v>5336</v>
      </c>
      <c r="C7815" s="7">
        <v>7.4301895890411355E-5</v>
      </c>
      <c r="D7815" s="7">
        <v>1.486037917808232E-4</v>
      </c>
      <c r="E7815" s="7">
        <v>2.2290568767123356E-4</v>
      </c>
      <c r="F7815" s="7">
        <v>2.9720758356164401E-4</v>
      </c>
      <c r="G7815" s="7">
        <v>3.715094794520556E-4</v>
      </c>
      <c r="H7815" s="7">
        <v>4.4581137534246599E-4</v>
      </c>
      <c r="I7815" s="7">
        <v>5.2011327123287882E-4</v>
      </c>
      <c r="J7815" s="7">
        <v>5.9441516712328802E-4</v>
      </c>
      <c r="K7815" s="7">
        <v>6.6871706301369961E-4</v>
      </c>
      <c r="L7815" s="7">
        <v>7.4301895890411E-4</v>
      </c>
    </row>
    <row r="7816" spans="1:12" ht="25.5">
      <c r="A7816" s="1">
        <f t="shared" si="192"/>
        <v>40302</v>
      </c>
      <c r="B7816" s="49" t="s">
        <v>5336</v>
      </c>
      <c r="C7816" s="7">
        <v>1.303726027397256E-3</v>
      </c>
      <c r="D7816" s="7">
        <v>2.6074520547945241E-3</v>
      </c>
      <c r="E7816" s="7">
        <v>3.9111780821917798E-3</v>
      </c>
      <c r="F7816" s="7">
        <v>5.2149041095890239E-3</v>
      </c>
      <c r="G7816" s="7">
        <v>6.5186301369862792E-3</v>
      </c>
      <c r="H7816" s="7">
        <v>7.8223561643835354E-3</v>
      </c>
      <c r="I7816" s="7">
        <v>9.126082191780828E-3</v>
      </c>
      <c r="J7816" s="7">
        <v>1.042980821917806E-2</v>
      </c>
      <c r="K7816" s="7">
        <v>1.1733534246575316E-2</v>
      </c>
      <c r="L7816" s="7">
        <v>1.3037260273972558E-2</v>
      </c>
    </row>
    <row r="7817" spans="1:12" ht="25.5">
      <c r="A7817" s="1">
        <f t="shared" si="192"/>
        <v>40303</v>
      </c>
      <c r="B7817" s="49" t="s">
        <v>5336</v>
      </c>
      <c r="C7817" s="7">
        <v>1.5033534246575401E-3</v>
      </c>
      <c r="D7817" s="7">
        <v>3.0067068493150918E-3</v>
      </c>
      <c r="E7817" s="7">
        <v>4.5100602739726317E-3</v>
      </c>
      <c r="F7817" s="7">
        <v>6.0134136986301602E-3</v>
      </c>
      <c r="G7817" s="7">
        <v>7.5167671232877001E-3</v>
      </c>
      <c r="H7817" s="7">
        <v>9.0201205479452391E-3</v>
      </c>
      <c r="I7817" s="7">
        <v>1.0523473972602814E-2</v>
      </c>
      <c r="J7817" s="7">
        <v>1.202682739726032E-2</v>
      </c>
      <c r="K7817" s="7">
        <v>1.353018082191792E-2</v>
      </c>
      <c r="L7817" s="7">
        <v>1.50335342465754E-2</v>
      </c>
    </row>
    <row r="7818" spans="1:12" ht="25.5">
      <c r="A7818" s="1">
        <f t="shared" si="192"/>
        <v>40304</v>
      </c>
      <c r="B7818" s="49" t="s">
        <v>5336</v>
      </c>
      <c r="C7818" s="7">
        <v>4.6326575342465879E-4</v>
      </c>
      <c r="D7818" s="7">
        <v>9.2653150684931759E-4</v>
      </c>
      <c r="E7818" s="7">
        <v>1.38979726027398E-3</v>
      </c>
      <c r="F7818" s="7">
        <v>1.8530630136986278E-3</v>
      </c>
      <c r="G7818" s="7">
        <v>2.3163287671232879E-3</v>
      </c>
      <c r="H7818" s="7">
        <v>2.7795945205479479E-3</v>
      </c>
      <c r="I7818" s="7">
        <v>3.24286027397262E-3</v>
      </c>
      <c r="J7818" s="7">
        <v>3.7061260273972677E-3</v>
      </c>
      <c r="K7818" s="7">
        <v>4.1693917808219277E-3</v>
      </c>
      <c r="L7818" s="7">
        <v>4.6326575342465759E-3</v>
      </c>
    </row>
    <row r="7819" spans="1:12" ht="25.5">
      <c r="A7819" s="1">
        <f t="shared" si="192"/>
        <v>40305</v>
      </c>
      <c r="B7819" s="49" t="s">
        <v>5336</v>
      </c>
      <c r="C7819" s="7">
        <v>2.1271890410959082E-3</v>
      </c>
      <c r="D7819" s="7">
        <v>4.2543780821918042E-3</v>
      </c>
      <c r="E7819" s="7">
        <v>6.381567123287712E-3</v>
      </c>
      <c r="F7819" s="7">
        <v>8.5087561643835963E-3</v>
      </c>
      <c r="G7819" s="7">
        <v>1.0635945205479492E-2</v>
      </c>
      <c r="H7819" s="7">
        <v>1.27631342465754E-2</v>
      </c>
      <c r="I7819" s="7">
        <v>1.4890323287671318E-2</v>
      </c>
      <c r="J7819" s="7">
        <v>1.7017512328767238E-2</v>
      </c>
      <c r="K7819" s="7">
        <v>1.914470136986304E-2</v>
      </c>
      <c r="L7819" s="7">
        <v>2.1271890410958959E-2</v>
      </c>
    </row>
    <row r="7820" spans="1:12" ht="25.5">
      <c r="A7820" s="1">
        <f t="shared" si="192"/>
        <v>40306</v>
      </c>
      <c r="B7820" s="49" t="s">
        <v>5444</v>
      </c>
      <c r="C7820" s="7">
        <v>1.1051835616438391E-3</v>
      </c>
      <c r="D7820" s="7">
        <v>2.210367123287676E-3</v>
      </c>
      <c r="E7820" s="7">
        <v>3.3155506849315199E-3</v>
      </c>
      <c r="F7820" s="7">
        <v>4.4207342465753521E-3</v>
      </c>
      <c r="G7820" s="7">
        <v>5.5259178082191834E-3</v>
      </c>
      <c r="H7820" s="7">
        <v>6.6311013698630156E-3</v>
      </c>
      <c r="I7820" s="7">
        <v>7.7362849315068842E-3</v>
      </c>
      <c r="J7820" s="7">
        <v>8.8414684931506921E-3</v>
      </c>
      <c r="K7820" s="7">
        <v>9.9466520547945355E-3</v>
      </c>
      <c r="L7820" s="7">
        <v>1.1051835616438355E-2</v>
      </c>
    </row>
    <row r="7821" spans="1:12" ht="25.5">
      <c r="A7821" s="1">
        <f t="shared" si="192"/>
        <v>40307</v>
      </c>
      <c r="B7821" s="49" t="s">
        <v>5445</v>
      </c>
      <c r="C7821" s="7">
        <v>1.0020789041095919E-2</v>
      </c>
      <c r="D7821" s="7">
        <v>2.0041578082191838E-2</v>
      </c>
      <c r="E7821" s="7">
        <v>3.0062367123287762E-2</v>
      </c>
      <c r="F7821" s="7">
        <v>4.0083156164383557E-2</v>
      </c>
      <c r="G7821" s="7">
        <v>5.0103945205479485E-2</v>
      </c>
      <c r="H7821" s="7">
        <v>6.0124734246575398E-2</v>
      </c>
      <c r="I7821" s="7">
        <v>7.0145523287671555E-2</v>
      </c>
      <c r="J7821" s="7">
        <v>8.0166312328767239E-2</v>
      </c>
      <c r="K7821" s="7">
        <v>9.018710136986316E-2</v>
      </c>
      <c r="L7821" s="7">
        <v>0.10020789041095897</v>
      </c>
    </row>
    <row r="7822" spans="1:12" ht="12.75">
      <c r="A7822" s="1">
        <f t="shared" si="192"/>
        <v>40308</v>
      </c>
      <c r="B7822" s="49" t="s">
        <v>5446</v>
      </c>
      <c r="C7822" s="7">
        <v>1.304449315068492E-3</v>
      </c>
      <c r="D7822" s="7">
        <v>2.6088986301369957E-3</v>
      </c>
      <c r="E7822" s="7">
        <v>3.9133479452054878E-3</v>
      </c>
      <c r="F7822" s="7">
        <v>5.2177972602739679E-3</v>
      </c>
      <c r="G7822" s="7">
        <v>6.5222465753424601E-3</v>
      </c>
      <c r="H7822" s="7">
        <v>7.8266958904109514E-3</v>
      </c>
      <c r="I7822" s="7">
        <v>9.1311452054794792E-3</v>
      </c>
      <c r="J7822" s="7">
        <v>1.0435594520547948E-2</v>
      </c>
      <c r="K7822" s="7">
        <v>1.1740043835616441E-2</v>
      </c>
      <c r="L7822" s="7">
        <v>1.304449315068492E-2</v>
      </c>
    </row>
    <row r="7823" spans="1:12" ht="12.75">
      <c r="A7823" s="1">
        <f t="shared" si="192"/>
        <v>40309</v>
      </c>
      <c r="B7823" s="49" t="s">
        <v>5447</v>
      </c>
      <c r="C7823" s="7">
        <v>2.7336657534246839E-3</v>
      </c>
      <c r="D7823" s="7">
        <v>5.4673315068493556E-3</v>
      </c>
      <c r="E7823" s="7">
        <v>8.20099726027404E-3</v>
      </c>
      <c r="F7823" s="7">
        <v>1.0934663013698687E-2</v>
      </c>
      <c r="G7823" s="7">
        <v>1.366832876712336E-2</v>
      </c>
      <c r="H7823" s="7">
        <v>1.6401994520547959E-2</v>
      </c>
      <c r="I7823" s="7">
        <v>1.913566027397268E-2</v>
      </c>
      <c r="J7823" s="7">
        <v>2.1869326027397277E-2</v>
      </c>
      <c r="K7823" s="7">
        <v>2.4602991780821998E-2</v>
      </c>
      <c r="L7823" s="7">
        <v>2.7336657534246599E-2</v>
      </c>
    </row>
    <row r="7824" spans="1:12" ht="25.5">
      <c r="A7824" s="1">
        <f t="shared" ref="A7824:A7887" si="193">A7823+1</f>
        <v>40310</v>
      </c>
      <c r="B7824" s="49" t="s">
        <v>5448</v>
      </c>
      <c r="C7824" s="7">
        <v>1.6002739726027561E-3</v>
      </c>
      <c r="D7824" s="7">
        <v>3.2005479452055E-3</v>
      </c>
      <c r="E7824" s="7">
        <v>4.8008219178082559E-3</v>
      </c>
      <c r="F7824" s="7">
        <v>6.4010958904109879E-3</v>
      </c>
      <c r="G7824" s="7">
        <v>8.0013698630137312E-3</v>
      </c>
      <c r="H7824" s="7">
        <v>9.6016438356164753E-3</v>
      </c>
      <c r="I7824" s="7">
        <v>1.1201917808219242E-2</v>
      </c>
      <c r="J7824" s="7">
        <v>1.2802191780822E-2</v>
      </c>
      <c r="K7824" s="7">
        <v>1.440246575342472E-2</v>
      </c>
      <c r="L7824" s="7">
        <v>1.6002739726027438E-2</v>
      </c>
    </row>
    <row r="7825" spans="1:12" ht="25.5">
      <c r="A7825" s="1">
        <f t="shared" si="193"/>
        <v>40311</v>
      </c>
      <c r="B7825" s="49" t="s">
        <v>5448</v>
      </c>
      <c r="C7825" s="7">
        <v>1.217690958904104E-2</v>
      </c>
      <c r="D7825" s="7">
        <v>2.4353819178082197E-2</v>
      </c>
      <c r="E7825" s="7">
        <v>3.6530728767123238E-2</v>
      </c>
      <c r="F7825" s="7">
        <v>4.8707638356164158E-2</v>
      </c>
      <c r="G7825" s="7">
        <v>6.0884547945205196E-2</v>
      </c>
      <c r="H7825" s="7">
        <v>7.3061457534246241E-2</v>
      </c>
      <c r="I7825" s="7">
        <v>8.5238367123287639E-2</v>
      </c>
      <c r="J7825" s="7">
        <v>9.7415276712328441E-2</v>
      </c>
      <c r="K7825" s="7">
        <v>0.10959218630136948</v>
      </c>
      <c r="L7825" s="7">
        <v>0.12176909589041039</v>
      </c>
    </row>
    <row r="7826" spans="1:12" ht="38.25">
      <c r="A7826" s="1">
        <f t="shared" si="193"/>
        <v>40312</v>
      </c>
      <c r="B7826" s="49" t="s">
        <v>5449</v>
      </c>
      <c r="C7826" s="7">
        <v>2.0830684931506921E-3</v>
      </c>
      <c r="D7826" s="7">
        <v>4.1661369863013721E-3</v>
      </c>
      <c r="E7826" s="7">
        <v>6.2492054794520639E-3</v>
      </c>
      <c r="F7826" s="7">
        <v>8.3322739726027321E-3</v>
      </c>
      <c r="G7826" s="7">
        <v>1.0415342465753411E-2</v>
      </c>
      <c r="H7826" s="7">
        <v>1.2498410958904081E-2</v>
      </c>
      <c r="I7826" s="7">
        <v>1.458147945205476E-2</v>
      </c>
      <c r="J7826" s="7">
        <v>1.666454794520544E-2</v>
      </c>
      <c r="K7826" s="7">
        <v>1.874761643835612E-2</v>
      </c>
      <c r="L7826" s="7">
        <v>2.0830684931506797E-2</v>
      </c>
    </row>
    <row r="7827" spans="1:12" ht="25.5">
      <c r="A7827" s="1">
        <f t="shared" si="193"/>
        <v>40313</v>
      </c>
      <c r="B7827" s="49" t="s">
        <v>5450</v>
      </c>
      <c r="C7827" s="7">
        <v>8.5959123287671438E-4</v>
      </c>
      <c r="D7827" s="7">
        <v>1.719182465753424E-3</v>
      </c>
      <c r="E7827" s="7">
        <v>2.578773698630148E-3</v>
      </c>
      <c r="F7827" s="7">
        <v>3.438364931506848E-3</v>
      </c>
      <c r="G7827" s="7">
        <v>4.2979561643835601E-3</v>
      </c>
      <c r="H7827" s="7">
        <v>5.1575473972602717E-3</v>
      </c>
      <c r="I7827" s="7">
        <v>6.0171386301370077E-3</v>
      </c>
      <c r="J7827" s="7">
        <v>6.8767298630137072E-3</v>
      </c>
      <c r="K7827" s="7">
        <v>7.7363210958904197E-3</v>
      </c>
      <c r="L7827" s="7">
        <v>8.5959123287671201E-3</v>
      </c>
    </row>
    <row r="7828" spans="1:12" ht="25.5">
      <c r="A7828" s="1">
        <f t="shared" si="193"/>
        <v>40314</v>
      </c>
      <c r="B7828" s="49" t="s">
        <v>5450</v>
      </c>
      <c r="C7828" s="7">
        <v>2.32826301369864E-3</v>
      </c>
      <c r="D7828" s="7">
        <v>4.6565260273972679E-3</v>
      </c>
      <c r="E7828" s="7">
        <v>6.984789041095907E-3</v>
      </c>
      <c r="F7828" s="7">
        <v>9.3130520547945114E-3</v>
      </c>
      <c r="G7828" s="7">
        <v>1.1641315068493139E-2</v>
      </c>
      <c r="H7828" s="7">
        <v>1.3969578082191719E-2</v>
      </c>
      <c r="I7828" s="7">
        <v>1.629784109589048E-2</v>
      </c>
      <c r="J7828" s="7">
        <v>1.8626104109588999E-2</v>
      </c>
      <c r="K7828" s="7">
        <v>2.0954367123287642E-2</v>
      </c>
      <c r="L7828" s="7">
        <v>2.3282630136986279E-2</v>
      </c>
    </row>
    <row r="7829" spans="1:12" ht="25.5">
      <c r="A7829" s="1">
        <f t="shared" si="193"/>
        <v>40315</v>
      </c>
      <c r="B7829" s="49" t="s">
        <v>5450</v>
      </c>
      <c r="C7829" s="7">
        <v>6.3106849315068721E-4</v>
      </c>
      <c r="D7829" s="7">
        <v>1.262136986301372E-3</v>
      </c>
      <c r="E7829" s="7">
        <v>1.8932054794520638E-3</v>
      </c>
      <c r="F7829" s="7">
        <v>2.5242739726027441E-3</v>
      </c>
      <c r="G7829" s="7">
        <v>3.1553424657534239E-3</v>
      </c>
      <c r="H7829" s="7">
        <v>3.7864109589041159E-3</v>
      </c>
      <c r="I7829" s="7">
        <v>4.4174794520548078E-3</v>
      </c>
      <c r="J7829" s="7">
        <v>5.0485479452054881E-3</v>
      </c>
      <c r="K7829" s="7">
        <v>5.6796164383561684E-3</v>
      </c>
      <c r="L7829" s="7">
        <v>6.3106849315068478E-3</v>
      </c>
    </row>
    <row r="7830" spans="1:12" ht="25.5">
      <c r="A7830" s="1">
        <f t="shared" si="193"/>
        <v>40316</v>
      </c>
      <c r="B7830" s="49" t="s">
        <v>5450</v>
      </c>
      <c r="C7830" s="7">
        <v>5.8875616438356358E-4</v>
      </c>
      <c r="D7830" s="7">
        <v>1.1775123287671272E-3</v>
      </c>
      <c r="E7830" s="7">
        <v>1.7662684931506918E-3</v>
      </c>
      <c r="F7830" s="7">
        <v>2.3550246575342521E-3</v>
      </c>
      <c r="G7830" s="7">
        <v>2.9437808219178116E-3</v>
      </c>
      <c r="H7830" s="7">
        <v>3.5325369863013715E-3</v>
      </c>
      <c r="I7830" s="7">
        <v>4.1212931506849435E-3</v>
      </c>
      <c r="J7830" s="7">
        <v>4.7100493150684921E-3</v>
      </c>
      <c r="K7830" s="7">
        <v>5.2988054794520512E-3</v>
      </c>
      <c r="L7830" s="7">
        <v>5.8875616438356119E-3</v>
      </c>
    </row>
    <row r="7831" spans="1:12" ht="25.5">
      <c r="A7831" s="1">
        <f t="shared" si="193"/>
        <v>40317</v>
      </c>
      <c r="B7831" s="49" t="s">
        <v>5450</v>
      </c>
      <c r="C7831" s="7">
        <v>1.8093041095890478E-3</v>
      </c>
      <c r="D7831" s="7">
        <v>3.6186082191780838E-3</v>
      </c>
      <c r="E7831" s="7">
        <v>5.4279123287671316E-3</v>
      </c>
      <c r="F7831" s="7">
        <v>7.2372164383561564E-3</v>
      </c>
      <c r="G7831" s="7">
        <v>9.0465205479451916E-3</v>
      </c>
      <c r="H7831" s="7">
        <v>1.0855824657534227E-2</v>
      </c>
      <c r="I7831" s="7">
        <v>1.2665128767123239E-2</v>
      </c>
      <c r="J7831" s="7">
        <v>1.447443287671236E-2</v>
      </c>
      <c r="K7831" s="7">
        <v>1.628373698630136E-2</v>
      </c>
      <c r="L7831" s="7">
        <v>1.8093041095890359E-2</v>
      </c>
    </row>
    <row r="7832" spans="1:12" ht="25.5">
      <c r="A7832" s="1">
        <f t="shared" si="193"/>
        <v>40318</v>
      </c>
      <c r="B7832" s="49" t="s">
        <v>5450</v>
      </c>
      <c r="C7832" s="7">
        <v>4.2569095890411237E-3</v>
      </c>
      <c r="D7832" s="7">
        <v>8.5138191780822475E-3</v>
      </c>
      <c r="E7832" s="7">
        <v>1.2770728767123358E-2</v>
      </c>
      <c r="F7832" s="7">
        <v>1.7027638356164401E-2</v>
      </c>
      <c r="G7832" s="7">
        <v>2.1284547945205561E-2</v>
      </c>
      <c r="H7832" s="7">
        <v>2.5541457534246602E-2</v>
      </c>
      <c r="I7832" s="7">
        <v>2.9798367123287758E-2</v>
      </c>
      <c r="J7832" s="7">
        <v>3.4055276712328802E-2</v>
      </c>
      <c r="K7832" s="7">
        <v>3.8312186301369962E-2</v>
      </c>
      <c r="L7832" s="7">
        <v>4.2569095890410996E-2</v>
      </c>
    </row>
    <row r="7833" spans="1:12" ht="12.75">
      <c r="A7833" s="1">
        <f t="shared" si="193"/>
        <v>40319</v>
      </c>
      <c r="B7833" s="49" t="s">
        <v>5451</v>
      </c>
      <c r="C7833" s="7">
        <v>1.0096372602739751E-2</v>
      </c>
      <c r="D7833" s="7">
        <v>2.0192745205479479E-2</v>
      </c>
      <c r="E7833" s="7">
        <v>3.0289117808219281E-2</v>
      </c>
      <c r="F7833" s="7">
        <v>4.0385490410958957E-2</v>
      </c>
      <c r="G7833" s="7">
        <v>5.0481863013698634E-2</v>
      </c>
      <c r="H7833" s="7">
        <v>6.0578235616438436E-2</v>
      </c>
      <c r="I7833" s="7">
        <v>7.0674608219178356E-2</v>
      </c>
      <c r="J7833" s="7">
        <v>8.0770980821917915E-2</v>
      </c>
      <c r="K7833" s="7">
        <v>9.0867353424657599E-2</v>
      </c>
      <c r="L7833" s="7">
        <v>0.10096372602739727</v>
      </c>
    </row>
    <row r="7834" spans="1:12" ht="25.5">
      <c r="A7834" s="1">
        <f t="shared" si="193"/>
        <v>40320</v>
      </c>
      <c r="B7834" s="49" t="s">
        <v>5452</v>
      </c>
      <c r="C7834" s="7">
        <v>0.16283158356164398</v>
      </c>
      <c r="D7834" s="7">
        <v>0.32566316712328919</v>
      </c>
      <c r="E7834" s="7">
        <v>0.4884947506849332</v>
      </c>
      <c r="F7834" s="7">
        <v>0.65132633424657593</v>
      </c>
      <c r="G7834" s="7">
        <v>0.81415791780822</v>
      </c>
      <c r="H7834" s="7">
        <v>0.97698950136986518</v>
      </c>
      <c r="I7834" s="7">
        <v>1.1398210849315116</v>
      </c>
      <c r="J7834" s="7">
        <v>1.3026526684931519</v>
      </c>
      <c r="K7834" s="7">
        <v>1.4654842520547959</v>
      </c>
      <c r="L7834" s="7">
        <v>1.62831583561644</v>
      </c>
    </row>
    <row r="7835" spans="1:12" ht="25.5">
      <c r="A7835" s="1">
        <f t="shared" si="193"/>
        <v>40321</v>
      </c>
      <c r="B7835" s="49" t="s">
        <v>5453</v>
      </c>
      <c r="C7835" s="7">
        <v>0.31766794520548197</v>
      </c>
      <c r="D7835" s="7">
        <v>0.63533589041096272</v>
      </c>
      <c r="E7835" s="7">
        <v>0.95300383561644475</v>
      </c>
      <c r="F7835" s="7">
        <v>1.2706717808219279</v>
      </c>
      <c r="G7835" s="7">
        <v>1.5883397260274039</v>
      </c>
      <c r="H7835" s="7">
        <v>1.9060076712328797</v>
      </c>
      <c r="I7835" s="7">
        <v>2.223675616438368</v>
      </c>
      <c r="J7835" s="7">
        <v>2.5413435616438442</v>
      </c>
      <c r="K7835" s="7">
        <v>2.85901150684932</v>
      </c>
      <c r="L7835" s="7">
        <v>3.1766794520547958</v>
      </c>
    </row>
    <row r="7836" spans="1:12" ht="38.25">
      <c r="A7836" s="1">
        <f t="shared" si="193"/>
        <v>40322</v>
      </c>
      <c r="B7836" s="49" t="s">
        <v>5454</v>
      </c>
      <c r="C7836" s="7">
        <v>5.9391320547945478E-2</v>
      </c>
      <c r="D7836" s="7">
        <v>0.11878264109589107</v>
      </c>
      <c r="E7836" s="7">
        <v>0.17817396164383681</v>
      </c>
      <c r="F7836" s="7">
        <v>0.23756528219178119</v>
      </c>
      <c r="G7836" s="7">
        <v>0.29695660273972679</v>
      </c>
      <c r="H7836" s="7">
        <v>0.35634792328767123</v>
      </c>
      <c r="I7836" s="7">
        <v>0.415739243835618</v>
      </c>
      <c r="J7836" s="7">
        <v>0.47513056438356238</v>
      </c>
      <c r="K7836" s="7">
        <v>0.53452188493150798</v>
      </c>
      <c r="L7836" s="7">
        <v>0.59391320547945237</v>
      </c>
    </row>
    <row r="7837" spans="1:12" ht="25.5">
      <c r="A7837" s="1">
        <f t="shared" si="193"/>
        <v>40323</v>
      </c>
      <c r="B7837" s="49" t="s">
        <v>5455</v>
      </c>
      <c r="C7837" s="7">
        <v>0.13923287671232878</v>
      </c>
      <c r="D7837" s="7">
        <v>0.27846575342465879</v>
      </c>
      <c r="E7837" s="7">
        <v>0.4176986301369876</v>
      </c>
      <c r="F7837" s="7">
        <v>0.55693150684931514</v>
      </c>
      <c r="G7837" s="7">
        <v>0.69616438356164401</v>
      </c>
      <c r="H7837" s="7">
        <v>0.83539726027397276</v>
      </c>
      <c r="I7837" s="7">
        <v>0.97463013698630518</v>
      </c>
      <c r="J7837" s="7">
        <v>1.1138630136986316</v>
      </c>
      <c r="K7837" s="7">
        <v>1.2530958904109639</v>
      </c>
      <c r="L7837" s="7">
        <v>1.392328767123288</v>
      </c>
    </row>
    <row r="7838" spans="1:12" ht="25.5">
      <c r="A7838" s="1">
        <f t="shared" si="193"/>
        <v>40324</v>
      </c>
      <c r="B7838" s="49" t="s">
        <v>5455</v>
      </c>
      <c r="C7838" s="7">
        <v>0.14707331506849319</v>
      </c>
      <c r="D7838" s="7">
        <v>0.29414663013698761</v>
      </c>
      <c r="E7838" s="7">
        <v>0.44121994520548075</v>
      </c>
      <c r="F7838" s="7">
        <v>0.58829326027397277</v>
      </c>
      <c r="G7838" s="7">
        <v>0.73536657534246597</v>
      </c>
      <c r="H7838" s="7">
        <v>0.88243989041096038</v>
      </c>
      <c r="I7838" s="7">
        <v>1.029513205479456</v>
      </c>
      <c r="J7838" s="7">
        <v>1.1765865205479469</v>
      </c>
      <c r="K7838" s="7">
        <v>1.32365983561644</v>
      </c>
      <c r="L7838" s="7">
        <v>1.4707331506849319</v>
      </c>
    </row>
    <row r="7839" spans="1:12" ht="25.5">
      <c r="A7839" s="1">
        <f t="shared" si="193"/>
        <v>40325</v>
      </c>
      <c r="B7839" s="49" t="s">
        <v>5456</v>
      </c>
      <c r="C7839" s="7">
        <v>2.1532273972602839E-3</v>
      </c>
      <c r="D7839" s="7">
        <v>4.3064547945205556E-3</v>
      </c>
      <c r="E7839" s="7">
        <v>6.4596821917808399E-3</v>
      </c>
      <c r="F7839" s="7">
        <v>8.6129095890410991E-3</v>
      </c>
      <c r="G7839" s="7">
        <v>1.0766136986301371E-2</v>
      </c>
      <c r="H7839" s="7">
        <v>1.291936438356168E-2</v>
      </c>
      <c r="I7839" s="7">
        <v>1.5072591780821999E-2</v>
      </c>
      <c r="J7839" s="7">
        <v>1.7225819178082198E-2</v>
      </c>
      <c r="K7839" s="7">
        <v>1.9379046575342517E-2</v>
      </c>
      <c r="L7839" s="7">
        <v>2.1532273972602718E-2</v>
      </c>
    </row>
    <row r="7840" spans="1:12" ht="25.5">
      <c r="A7840" s="1">
        <f t="shared" si="193"/>
        <v>40326</v>
      </c>
      <c r="B7840" s="49" t="s">
        <v>5457</v>
      </c>
      <c r="C7840" s="7">
        <v>4.6283178082191963E-2</v>
      </c>
      <c r="D7840" s="7">
        <v>9.2566356164383926E-2</v>
      </c>
      <c r="E7840" s="7">
        <v>0.13884953424657601</v>
      </c>
      <c r="F7840" s="7">
        <v>0.1851327123287676</v>
      </c>
      <c r="G7840" s="7">
        <v>0.23141589041095917</v>
      </c>
      <c r="H7840" s="7">
        <v>0.27769906849315079</v>
      </c>
      <c r="I7840" s="7">
        <v>0.32398224657534358</v>
      </c>
      <c r="J7840" s="7">
        <v>0.3702654246575352</v>
      </c>
      <c r="K7840" s="7">
        <v>0.41654860273972677</v>
      </c>
      <c r="L7840" s="7">
        <v>0.46283178082191834</v>
      </c>
    </row>
    <row r="7841" spans="1:12" ht="25.5">
      <c r="A7841" s="1">
        <f t="shared" si="193"/>
        <v>40327</v>
      </c>
      <c r="B7841" s="49" t="s">
        <v>5458</v>
      </c>
      <c r="C7841" s="7">
        <v>2.5472043978082438E-2</v>
      </c>
      <c r="D7841" s="7">
        <v>5.0944087956164764E-2</v>
      </c>
      <c r="E7841" s="7">
        <v>7.6416131934247192E-2</v>
      </c>
      <c r="F7841" s="7">
        <v>0.10188817591232928</v>
      </c>
      <c r="G7841" s="7">
        <v>0.1273602198904116</v>
      </c>
      <c r="H7841" s="7">
        <v>0.15283226386849319</v>
      </c>
      <c r="I7841" s="7">
        <v>0.178304307846576</v>
      </c>
      <c r="J7841" s="7">
        <v>0.20377635182465759</v>
      </c>
      <c r="K7841" s="7">
        <v>0.2292483958027404</v>
      </c>
      <c r="L7841" s="7">
        <v>0.25472043978082198</v>
      </c>
    </row>
    <row r="7842" spans="1:12" ht="25.5">
      <c r="A7842" s="1">
        <f t="shared" si="193"/>
        <v>40328</v>
      </c>
      <c r="B7842" s="49" t="s">
        <v>5274</v>
      </c>
      <c r="C7842" s="7">
        <v>4.0742794520548199E-3</v>
      </c>
      <c r="D7842" s="7">
        <v>8.1485589041096398E-3</v>
      </c>
      <c r="E7842" s="7">
        <v>1.22228383561644E-2</v>
      </c>
      <c r="F7842" s="7">
        <v>1.629711780821928E-2</v>
      </c>
      <c r="G7842" s="7">
        <v>2.0371397260274041E-2</v>
      </c>
      <c r="H7842" s="7">
        <v>2.44456767123288E-2</v>
      </c>
      <c r="I7842" s="7">
        <v>2.8519956164383676E-2</v>
      </c>
      <c r="J7842" s="7">
        <v>3.2594235616438441E-2</v>
      </c>
      <c r="K7842" s="7">
        <v>3.6668515068493203E-2</v>
      </c>
      <c r="L7842" s="7">
        <v>4.0742794520547958E-2</v>
      </c>
    </row>
    <row r="7843" spans="1:12" ht="38.25">
      <c r="A7843" s="1">
        <f t="shared" si="193"/>
        <v>40329</v>
      </c>
      <c r="B7843" s="49" t="s">
        <v>5275</v>
      </c>
      <c r="C7843" s="7">
        <v>1.3416986301369838E-4</v>
      </c>
      <c r="D7843" s="7">
        <v>2.6833972602739801E-4</v>
      </c>
      <c r="E7843" s="7">
        <v>4.0250958904109639E-4</v>
      </c>
      <c r="F7843" s="7">
        <v>5.3667945205479353E-4</v>
      </c>
      <c r="G7843" s="7">
        <v>6.7084931506849197E-4</v>
      </c>
      <c r="H7843" s="7">
        <v>8.050191780821916E-4</v>
      </c>
      <c r="I7843" s="7">
        <v>9.3918904109589231E-4</v>
      </c>
      <c r="J7843" s="7">
        <v>1.0733589041095884E-3</v>
      </c>
      <c r="K7843" s="7">
        <v>1.2075287671232879E-3</v>
      </c>
      <c r="L7843" s="7">
        <v>1.3416986301369839E-3</v>
      </c>
    </row>
    <row r="7844" spans="1:12" ht="25.5">
      <c r="A7844" s="1">
        <f t="shared" si="193"/>
        <v>40330</v>
      </c>
      <c r="B7844" s="49" t="s">
        <v>5459</v>
      </c>
      <c r="C7844" s="7">
        <v>3.4334465753424839E-3</v>
      </c>
      <c r="D7844" s="7">
        <v>6.8668931506849678E-3</v>
      </c>
      <c r="E7844" s="7">
        <v>1.030033972602744E-2</v>
      </c>
      <c r="F7844" s="7">
        <v>1.373378630136984E-2</v>
      </c>
      <c r="G7844" s="7">
        <v>1.716723287671236E-2</v>
      </c>
      <c r="H7844" s="7">
        <v>2.0600679452054762E-2</v>
      </c>
      <c r="I7844" s="7">
        <v>2.4034126027397278E-2</v>
      </c>
      <c r="J7844" s="7">
        <v>2.746757260273968E-2</v>
      </c>
      <c r="K7844" s="7">
        <v>3.0901019178082197E-2</v>
      </c>
      <c r="L7844" s="7">
        <v>3.4334465753424595E-2</v>
      </c>
    </row>
    <row r="7845" spans="1:12" ht="25.5">
      <c r="A7845" s="1">
        <f t="shared" si="193"/>
        <v>40331</v>
      </c>
      <c r="B7845" s="49" t="s">
        <v>5460</v>
      </c>
      <c r="C7845" s="7">
        <v>6.0539178082191965E-4</v>
      </c>
      <c r="D7845" s="7">
        <v>1.2107835616438438E-3</v>
      </c>
      <c r="E7845" s="7">
        <v>1.8161753424657599E-3</v>
      </c>
      <c r="F7845" s="7">
        <v>2.421567123287676E-3</v>
      </c>
      <c r="G7845" s="7">
        <v>3.026958904109592E-3</v>
      </c>
      <c r="H7845" s="7">
        <v>3.6323506849315077E-3</v>
      </c>
      <c r="I7845" s="7">
        <v>4.2377424657534359E-3</v>
      </c>
      <c r="J7845" s="7">
        <v>4.8431342465753398E-3</v>
      </c>
      <c r="K7845" s="7">
        <v>5.4485260273972559E-3</v>
      </c>
      <c r="L7845" s="7">
        <v>6.0539178082191719E-3</v>
      </c>
    </row>
    <row r="7846" spans="1:12" ht="25.5">
      <c r="A7846" s="1">
        <f t="shared" si="193"/>
        <v>40332</v>
      </c>
      <c r="B7846" s="49" t="s">
        <v>5461</v>
      </c>
      <c r="C7846" s="7">
        <v>1.2177271232876761E-2</v>
      </c>
      <c r="D7846" s="7">
        <v>2.4354542465753637E-2</v>
      </c>
      <c r="E7846" s="7">
        <v>3.65318136986304E-2</v>
      </c>
      <c r="F7846" s="7">
        <v>4.8709084931507045E-2</v>
      </c>
      <c r="G7846" s="7">
        <v>6.0886356164383794E-2</v>
      </c>
      <c r="H7846" s="7">
        <v>7.3063627397260564E-2</v>
      </c>
      <c r="I7846" s="7">
        <v>8.5240898630137674E-2</v>
      </c>
      <c r="J7846" s="7">
        <v>9.7418169863014201E-2</v>
      </c>
      <c r="K7846" s="7">
        <v>0.10959544109589096</v>
      </c>
      <c r="L7846" s="7">
        <v>0.12177271232876759</v>
      </c>
    </row>
    <row r="7847" spans="1:12" ht="25.5">
      <c r="A7847" s="1">
        <f t="shared" si="193"/>
        <v>40333</v>
      </c>
      <c r="B7847" s="49" t="s">
        <v>5277</v>
      </c>
      <c r="C7847" s="7">
        <v>1.4653808219178119E-3</v>
      </c>
      <c r="D7847" s="7">
        <v>2.9307616438356359E-3</v>
      </c>
      <c r="E7847" s="7">
        <v>4.3961424657534484E-3</v>
      </c>
      <c r="F7847" s="7">
        <v>5.8615232876712475E-3</v>
      </c>
      <c r="G7847" s="7">
        <v>7.3269041095890596E-3</v>
      </c>
      <c r="H7847" s="7">
        <v>8.7922849315068708E-3</v>
      </c>
      <c r="I7847" s="7">
        <v>1.0257665753424719E-2</v>
      </c>
      <c r="J7847" s="7">
        <v>1.1723046575342509E-2</v>
      </c>
      <c r="K7847" s="7">
        <v>1.3188427397260319E-2</v>
      </c>
      <c r="L7847" s="7">
        <v>1.4653808219178119E-2</v>
      </c>
    </row>
    <row r="7848" spans="1:12" ht="25.5">
      <c r="A7848" s="1">
        <f t="shared" si="193"/>
        <v>40334</v>
      </c>
      <c r="B7848" s="49" t="s">
        <v>5278</v>
      </c>
      <c r="C7848" s="7">
        <v>5.7331397260274282E-3</v>
      </c>
      <c r="D7848" s="7">
        <v>1.1466279452054869E-2</v>
      </c>
      <c r="E7848" s="7">
        <v>1.719941917808232E-2</v>
      </c>
      <c r="F7848" s="7">
        <v>2.293255890410964E-2</v>
      </c>
      <c r="G7848" s="7">
        <v>2.8665698630137081E-2</v>
      </c>
      <c r="H7848" s="7">
        <v>3.4398838356164398E-2</v>
      </c>
      <c r="I7848" s="7">
        <v>4.013197808219196E-2</v>
      </c>
      <c r="J7848" s="7">
        <v>4.586511780821928E-2</v>
      </c>
      <c r="K7848" s="7">
        <v>5.1598257534246718E-2</v>
      </c>
      <c r="L7848" s="7">
        <v>5.7331397260274038E-2</v>
      </c>
    </row>
    <row r="7849" spans="1:12" ht="25.5">
      <c r="A7849" s="1">
        <f t="shared" si="193"/>
        <v>40335</v>
      </c>
      <c r="B7849" s="49" t="s">
        <v>5462</v>
      </c>
      <c r="C7849" s="7">
        <v>3.5242191780822116E-3</v>
      </c>
      <c r="D7849" s="7">
        <v>7.0484383561644232E-3</v>
      </c>
      <c r="E7849" s="7">
        <v>1.0572657534246624E-2</v>
      </c>
      <c r="F7849" s="7">
        <v>1.40968767123288E-2</v>
      </c>
      <c r="G7849" s="7">
        <v>1.7621095890411002E-2</v>
      </c>
      <c r="H7849" s="7">
        <v>2.1145315068493202E-2</v>
      </c>
      <c r="I7849" s="7">
        <v>2.4669534246575399E-2</v>
      </c>
      <c r="J7849" s="7">
        <v>2.8193753424657478E-2</v>
      </c>
      <c r="K7849" s="7">
        <v>3.1717972602739682E-2</v>
      </c>
      <c r="L7849" s="7">
        <v>3.5242191780821878E-2</v>
      </c>
    </row>
    <row r="7850" spans="1:12" ht="25.5">
      <c r="A7850" s="1">
        <f t="shared" si="193"/>
        <v>40336</v>
      </c>
      <c r="B7850" s="49" t="s">
        <v>5462</v>
      </c>
      <c r="C7850" s="7">
        <v>1.1608767123287712E-2</v>
      </c>
      <c r="D7850" s="7">
        <v>2.32175342465754E-2</v>
      </c>
      <c r="E7850" s="7">
        <v>3.4826301369863158E-2</v>
      </c>
      <c r="F7850" s="7">
        <v>4.6435068493150801E-2</v>
      </c>
      <c r="G7850" s="7">
        <v>5.8043835616438437E-2</v>
      </c>
      <c r="H7850" s="7">
        <v>6.965260273972608E-2</v>
      </c>
      <c r="I7850" s="7">
        <v>8.1261369863014077E-2</v>
      </c>
      <c r="J7850" s="7">
        <v>9.2870136986301477E-2</v>
      </c>
      <c r="K7850" s="7">
        <v>0.10447890410958922</v>
      </c>
      <c r="L7850" s="7">
        <v>0.11608767123287676</v>
      </c>
    </row>
    <row r="7851" spans="1:12" ht="25.5">
      <c r="A7851" s="1">
        <f t="shared" si="193"/>
        <v>40337</v>
      </c>
      <c r="B7851" s="49" t="s">
        <v>5463</v>
      </c>
      <c r="C7851" s="7">
        <v>3.223693150684956E-3</v>
      </c>
      <c r="D7851" s="7">
        <v>6.4473863013698998E-3</v>
      </c>
      <c r="E7851" s="7">
        <v>9.6710794520548544E-3</v>
      </c>
      <c r="F7851" s="7">
        <v>1.28947726027398E-2</v>
      </c>
      <c r="G7851" s="7">
        <v>1.6118465753424717E-2</v>
      </c>
      <c r="H7851" s="7">
        <v>1.934215890410964E-2</v>
      </c>
      <c r="I7851" s="7">
        <v>2.2565852054794562E-2</v>
      </c>
      <c r="J7851" s="7">
        <v>2.5789545205479481E-2</v>
      </c>
      <c r="K7851" s="7">
        <v>2.9013238356164397E-2</v>
      </c>
      <c r="L7851" s="7">
        <v>3.2236931506849323E-2</v>
      </c>
    </row>
    <row r="7852" spans="1:12" ht="25.5">
      <c r="A7852" s="1">
        <f t="shared" si="193"/>
        <v>40338</v>
      </c>
      <c r="B7852" s="49" t="s">
        <v>5464</v>
      </c>
      <c r="C7852" s="7">
        <v>3.8840547945205562E-4</v>
      </c>
      <c r="D7852" s="7">
        <v>7.7681095890411124E-4</v>
      </c>
      <c r="E7852" s="7">
        <v>1.1652164383561656E-3</v>
      </c>
      <c r="F7852" s="7">
        <v>1.5536219178082199E-3</v>
      </c>
      <c r="G7852" s="7">
        <v>1.9420273972602718E-3</v>
      </c>
      <c r="H7852" s="7">
        <v>2.3304328767123242E-3</v>
      </c>
      <c r="I7852" s="7">
        <v>2.7188383561643878E-3</v>
      </c>
      <c r="J7852" s="7">
        <v>3.1072438356164397E-3</v>
      </c>
      <c r="K7852" s="7">
        <v>3.4956493150684921E-3</v>
      </c>
      <c r="L7852" s="7">
        <v>3.8840547945205436E-3</v>
      </c>
    </row>
    <row r="7853" spans="1:12" ht="25.5">
      <c r="A7853" s="1">
        <f t="shared" si="193"/>
        <v>40339</v>
      </c>
      <c r="B7853" s="49" t="s">
        <v>5465</v>
      </c>
      <c r="C7853" s="7">
        <v>6.6904109589041398E-4</v>
      </c>
      <c r="D7853" s="7">
        <v>1.338082191780828E-3</v>
      </c>
      <c r="E7853" s="7">
        <v>2.0071232876712479E-3</v>
      </c>
      <c r="F7853" s="7">
        <v>2.6761643835616559E-3</v>
      </c>
      <c r="G7853" s="7">
        <v>3.345205479452064E-3</v>
      </c>
      <c r="H7853" s="7">
        <v>4.0142465753424715E-3</v>
      </c>
      <c r="I7853" s="7">
        <v>4.6832876712328917E-3</v>
      </c>
      <c r="J7853" s="7">
        <v>5.3523287671232997E-3</v>
      </c>
      <c r="K7853" s="7">
        <v>6.0213698630137077E-3</v>
      </c>
      <c r="L7853" s="7">
        <v>6.6904109589041158E-3</v>
      </c>
    </row>
    <row r="7854" spans="1:12" ht="38.25">
      <c r="A7854" s="1">
        <f t="shared" si="193"/>
        <v>40340</v>
      </c>
      <c r="B7854" s="49" t="s">
        <v>5346</v>
      </c>
      <c r="C7854" s="7">
        <v>1.0816767123287711E-2</v>
      </c>
      <c r="D7854" s="7">
        <v>2.1633534246575402E-2</v>
      </c>
      <c r="E7854" s="7">
        <v>3.2450301369863155E-2</v>
      </c>
      <c r="F7854" s="7">
        <v>4.3267068493150804E-2</v>
      </c>
      <c r="G7854" s="7">
        <v>5.4083835616438432E-2</v>
      </c>
      <c r="H7854" s="7">
        <v>6.4900602739726074E-2</v>
      </c>
      <c r="I7854" s="7">
        <v>7.5717369863013959E-2</v>
      </c>
      <c r="J7854" s="7">
        <v>8.6534136986301469E-2</v>
      </c>
      <c r="K7854" s="7">
        <v>9.7350904109589118E-2</v>
      </c>
      <c r="L7854" s="7">
        <v>0.10816767123287675</v>
      </c>
    </row>
    <row r="7855" spans="1:12" ht="38.25">
      <c r="A7855" s="1">
        <f t="shared" si="193"/>
        <v>40341</v>
      </c>
      <c r="B7855" s="49" t="s">
        <v>5346</v>
      </c>
      <c r="C7855" s="7">
        <v>6.0058191780822121E-3</v>
      </c>
      <c r="D7855" s="7">
        <v>1.20116383561644E-2</v>
      </c>
      <c r="E7855" s="7">
        <v>1.8017457534246599E-2</v>
      </c>
      <c r="F7855" s="7">
        <v>2.40232767123288E-2</v>
      </c>
      <c r="G7855" s="7">
        <v>3.0029095890410997E-2</v>
      </c>
      <c r="H7855" s="7">
        <v>3.6034915068493198E-2</v>
      </c>
      <c r="I7855" s="7">
        <v>4.204073424657552E-2</v>
      </c>
      <c r="J7855" s="7">
        <v>4.80465534246576E-2</v>
      </c>
      <c r="K7855" s="7">
        <v>5.4052372602739797E-2</v>
      </c>
      <c r="L7855" s="7">
        <v>6.0058191780821876E-2</v>
      </c>
    </row>
    <row r="7856" spans="1:12" ht="38.25">
      <c r="A7856" s="1">
        <f t="shared" si="193"/>
        <v>40342</v>
      </c>
      <c r="B7856" s="49" t="s">
        <v>5346</v>
      </c>
      <c r="C7856" s="7">
        <v>1.51926575342466E-3</v>
      </c>
      <c r="D7856" s="7">
        <v>3.0385315068493317E-3</v>
      </c>
      <c r="E7856" s="7">
        <v>4.5577972602739922E-3</v>
      </c>
      <c r="F7856" s="7">
        <v>6.07706301369864E-3</v>
      </c>
      <c r="G7856" s="7">
        <v>7.5963287671233001E-3</v>
      </c>
      <c r="H7856" s="7">
        <v>9.1155945205479705E-3</v>
      </c>
      <c r="I7856" s="7">
        <v>1.0634860273972657E-2</v>
      </c>
      <c r="J7856" s="7">
        <v>1.215412602739728E-2</v>
      </c>
      <c r="K7856" s="7">
        <v>1.3673391780821999E-2</v>
      </c>
      <c r="L7856" s="7">
        <v>1.51926575342466E-2</v>
      </c>
    </row>
    <row r="7857" spans="1:12" ht="38.25">
      <c r="A7857" s="1">
        <f t="shared" si="193"/>
        <v>40343</v>
      </c>
      <c r="B7857" s="49" t="s">
        <v>5346</v>
      </c>
      <c r="C7857" s="7">
        <v>1.3344657534246599E-3</v>
      </c>
      <c r="D7857" s="7">
        <v>2.6689315068493319E-3</v>
      </c>
      <c r="E7857" s="7">
        <v>4.0033972602739913E-3</v>
      </c>
      <c r="F7857" s="7">
        <v>5.3378630136986394E-3</v>
      </c>
      <c r="G7857" s="7">
        <v>6.6723287671232997E-3</v>
      </c>
      <c r="H7857" s="7">
        <v>8.00679452054796E-3</v>
      </c>
      <c r="I7857" s="7">
        <v>9.3412602739726559E-3</v>
      </c>
      <c r="J7857" s="7">
        <v>1.0675726027397291E-2</v>
      </c>
      <c r="K7857" s="7">
        <v>1.2010191780821999E-2</v>
      </c>
      <c r="L7857" s="7">
        <v>1.3344657534246599E-2</v>
      </c>
    </row>
    <row r="7858" spans="1:12" ht="38.25">
      <c r="A7858" s="1">
        <f t="shared" si="193"/>
        <v>40344</v>
      </c>
      <c r="B7858" s="49" t="s">
        <v>5346</v>
      </c>
      <c r="C7858" s="7">
        <v>3.6526027397260438E-4</v>
      </c>
      <c r="D7858" s="7">
        <v>7.3052054794520876E-4</v>
      </c>
      <c r="E7858" s="7">
        <v>1.095780821917812E-3</v>
      </c>
      <c r="F7858" s="7">
        <v>1.461041095890408E-3</v>
      </c>
      <c r="G7858" s="7">
        <v>1.8263013698630159E-3</v>
      </c>
      <c r="H7858" s="7">
        <v>2.191561643835624E-3</v>
      </c>
      <c r="I7858" s="7">
        <v>2.5568219178082317E-3</v>
      </c>
      <c r="J7858" s="7">
        <v>2.9220821917808277E-3</v>
      </c>
      <c r="K7858" s="7">
        <v>3.2873424657534358E-3</v>
      </c>
      <c r="L7858" s="7">
        <v>3.6526027397260317E-3</v>
      </c>
    </row>
    <row r="7859" spans="1:12" ht="38.25">
      <c r="A7859" s="1">
        <f t="shared" si="193"/>
        <v>40345</v>
      </c>
      <c r="B7859" s="49" t="s">
        <v>5346</v>
      </c>
      <c r="C7859" s="7">
        <v>5.0554191780822115E-3</v>
      </c>
      <c r="D7859" s="7">
        <v>1.0110838356164423E-2</v>
      </c>
      <c r="E7859" s="7">
        <v>1.5166257534246601E-2</v>
      </c>
      <c r="F7859" s="7">
        <v>2.0221676712328801E-2</v>
      </c>
      <c r="G7859" s="7">
        <v>2.5277095890411001E-2</v>
      </c>
      <c r="H7859" s="7">
        <v>3.0332515068493202E-2</v>
      </c>
      <c r="I7859" s="7">
        <v>3.5387934246575402E-2</v>
      </c>
      <c r="J7859" s="7">
        <v>4.0443353424657477E-2</v>
      </c>
      <c r="K7859" s="7">
        <v>4.5498772602739677E-2</v>
      </c>
      <c r="L7859" s="7">
        <v>5.0554191780821878E-2</v>
      </c>
    </row>
    <row r="7860" spans="1:12" ht="25.5">
      <c r="A7860" s="1">
        <f t="shared" si="193"/>
        <v>40346</v>
      </c>
      <c r="B7860" s="49" t="s">
        <v>5466</v>
      </c>
      <c r="C7860" s="7">
        <v>1.9243791780822E-2</v>
      </c>
      <c r="D7860" s="7">
        <v>3.8487583561643876E-2</v>
      </c>
      <c r="E7860" s="7">
        <v>5.7731375342465877E-2</v>
      </c>
      <c r="F7860" s="7">
        <v>7.6975167123287641E-2</v>
      </c>
      <c r="G7860" s="7">
        <v>9.6218958904109517E-2</v>
      </c>
      <c r="H7860" s="7">
        <v>0.11546275068493139</v>
      </c>
      <c r="I7860" s="7">
        <v>0.13470654246575398</v>
      </c>
      <c r="J7860" s="7">
        <v>0.15395033424657481</v>
      </c>
      <c r="K7860" s="7">
        <v>0.17319412602739678</v>
      </c>
      <c r="L7860" s="7">
        <v>0.19243791780821878</v>
      </c>
    </row>
    <row r="7861" spans="1:12" ht="38.25">
      <c r="A7861" s="1">
        <f t="shared" si="193"/>
        <v>40347</v>
      </c>
      <c r="B7861" s="49" t="s">
        <v>5467</v>
      </c>
      <c r="C7861" s="7">
        <v>1.40317808219178E-2</v>
      </c>
      <c r="D7861" s="7">
        <v>2.8063561643835718E-2</v>
      </c>
      <c r="E7861" s="7">
        <v>4.209534246575352E-2</v>
      </c>
      <c r="F7861" s="7">
        <v>5.61271232876712E-2</v>
      </c>
      <c r="G7861" s="7">
        <v>7.0158904109588999E-2</v>
      </c>
      <c r="H7861" s="7">
        <v>8.419068493150679E-2</v>
      </c>
      <c r="I7861" s="7">
        <v>9.8222465753424956E-2</v>
      </c>
      <c r="J7861" s="7">
        <v>0.11225424657534251</v>
      </c>
      <c r="K7861" s="7">
        <v>0.1262860273972608</v>
      </c>
      <c r="L7861" s="7">
        <v>0.140317808219178</v>
      </c>
    </row>
    <row r="7862" spans="1:12" ht="38.25">
      <c r="A7862" s="1">
        <f t="shared" si="193"/>
        <v>40348</v>
      </c>
      <c r="B7862" s="49" t="s">
        <v>5467</v>
      </c>
      <c r="C7862" s="7">
        <v>2.0772821917808399E-2</v>
      </c>
      <c r="D7862" s="7">
        <v>4.154564383561668E-2</v>
      </c>
      <c r="E7862" s="7">
        <v>6.2318465753425076E-2</v>
      </c>
      <c r="F7862" s="7">
        <v>8.3091287671233235E-2</v>
      </c>
      <c r="G7862" s="7">
        <v>0.10386410958904152</v>
      </c>
      <c r="H7862" s="7">
        <v>0.12463693150684921</v>
      </c>
      <c r="I7862" s="7">
        <v>0.14540975342465878</v>
      </c>
      <c r="J7862" s="7">
        <v>0.166182575342466</v>
      </c>
      <c r="K7862" s="7">
        <v>0.18695539726027441</v>
      </c>
      <c r="L7862" s="7">
        <v>0.20772821917808279</v>
      </c>
    </row>
    <row r="7863" spans="1:12" ht="38.25">
      <c r="A7863" s="1">
        <f t="shared" si="193"/>
        <v>40349</v>
      </c>
      <c r="B7863" s="49" t="s">
        <v>5468</v>
      </c>
      <c r="C7863" s="7">
        <v>2.79912328767126E-2</v>
      </c>
      <c r="D7863" s="7">
        <v>5.5982465753425074E-2</v>
      </c>
      <c r="E7863" s="7">
        <v>8.3973698630137664E-2</v>
      </c>
      <c r="F7863" s="7">
        <v>0.11196493150684993</v>
      </c>
      <c r="G7863" s="7">
        <v>0.1399561643835624</v>
      </c>
      <c r="H7863" s="7">
        <v>0.16794739726027441</v>
      </c>
      <c r="I7863" s="7">
        <v>0.19593863013698762</v>
      </c>
      <c r="J7863" s="7">
        <v>0.2239298630136996</v>
      </c>
      <c r="K7863" s="7">
        <v>0.25192109589041156</v>
      </c>
      <c r="L7863" s="7">
        <v>0.27991232876712357</v>
      </c>
    </row>
    <row r="7864" spans="1:12" ht="38.25">
      <c r="A7864" s="1">
        <f t="shared" si="193"/>
        <v>40350</v>
      </c>
      <c r="B7864" s="49" t="s">
        <v>5468</v>
      </c>
      <c r="C7864" s="7">
        <v>2.4975123287671319E-2</v>
      </c>
      <c r="D7864" s="7">
        <v>4.995024657534252E-2</v>
      </c>
      <c r="E7864" s="7">
        <v>7.4925369863013833E-2</v>
      </c>
      <c r="F7864" s="7">
        <v>9.9900493150684791E-2</v>
      </c>
      <c r="G7864" s="7">
        <v>0.12487561643835599</v>
      </c>
      <c r="H7864" s="7">
        <v>0.14985073972602719</v>
      </c>
      <c r="I7864" s="7">
        <v>0.1748258630136996</v>
      </c>
      <c r="J7864" s="7">
        <v>0.19980098630136958</v>
      </c>
      <c r="K7864" s="7">
        <v>0.22477610958904079</v>
      </c>
      <c r="L7864" s="7">
        <v>0.24975123287671197</v>
      </c>
    </row>
    <row r="7865" spans="1:12" ht="38.25">
      <c r="A7865" s="1">
        <f t="shared" si="193"/>
        <v>40351</v>
      </c>
      <c r="B7865" s="49" t="s">
        <v>5469</v>
      </c>
      <c r="C7865" s="7">
        <v>1.7329972602739798E-2</v>
      </c>
      <c r="D7865" s="7">
        <v>3.4659945205479478E-2</v>
      </c>
      <c r="E7865" s="7">
        <v>5.198991780821928E-2</v>
      </c>
      <c r="F7865" s="7">
        <v>6.9319890410958845E-2</v>
      </c>
      <c r="G7865" s="7">
        <v>8.6649863013698508E-2</v>
      </c>
      <c r="H7865" s="7">
        <v>0.10397983561643818</v>
      </c>
      <c r="I7865" s="7">
        <v>0.121309808219178</v>
      </c>
      <c r="J7865" s="7">
        <v>0.13863978082191719</v>
      </c>
      <c r="K7865" s="7">
        <v>0.1559697534246576</v>
      </c>
      <c r="L7865" s="7">
        <v>0.17329972602739679</v>
      </c>
    </row>
    <row r="7866" spans="1:12" ht="25.5">
      <c r="A7866" s="1">
        <f t="shared" si="193"/>
        <v>40352</v>
      </c>
      <c r="B7866" s="49" t="s">
        <v>5470</v>
      </c>
      <c r="C7866" s="7">
        <v>0.1588122739726032</v>
      </c>
      <c r="D7866" s="7">
        <v>0.31762454794520761</v>
      </c>
      <c r="E7866" s="7">
        <v>0.47643682191781078</v>
      </c>
      <c r="F7866" s="7">
        <v>0.63524909589041278</v>
      </c>
      <c r="G7866" s="7">
        <v>0.79406136986301601</v>
      </c>
      <c r="H7866" s="7">
        <v>0.95287364383561912</v>
      </c>
      <c r="I7866" s="7">
        <v>1.1116859178082259</v>
      </c>
      <c r="J7866" s="7">
        <v>1.270498191780828</v>
      </c>
      <c r="K7866" s="7">
        <v>1.4293104657534361</v>
      </c>
      <c r="L7866" s="7">
        <v>1.588122739726032</v>
      </c>
    </row>
    <row r="7867" spans="1:12" ht="63.75">
      <c r="A7867" s="1">
        <f t="shared" si="193"/>
        <v>40353</v>
      </c>
      <c r="B7867" s="49" t="s">
        <v>5251</v>
      </c>
      <c r="C7867" s="7">
        <v>2.0812241095890478E-2</v>
      </c>
      <c r="D7867" s="7">
        <v>4.1624482191780839E-2</v>
      </c>
      <c r="E7867" s="7">
        <v>6.2436723287671317E-2</v>
      </c>
      <c r="F7867" s="7">
        <v>8.3248964383561552E-2</v>
      </c>
      <c r="G7867" s="7">
        <v>0.10406120547945193</v>
      </c>
      <c r="H7867" s="7">
        <v>0.12487344657534238</v>
      </c>
      <c r="I7867" s="7">
        <v>0.1456856876712336</v>
      </c>
      <c r="J7867" s="7">
        <v>0.1664979287671236</v>
      </c>
      <c r="K7867" s="7">
        <v>0.1873101698630136</v>
      </c>
      <c r="L7867" s="7">
        <v>0.2081224109589036</v>
      </c>
    </row>
    <row r="7868" spans="1:12" ht="63.75">
      <c r="A7868" s="1">
        <f t="shared" si="193"/>
        <v>40354</v>
      </c>
      <c r="B7868" s="49" t="s">
        <v>5251</v>
      </c>
      <c r="C7868" s="7">
        <v>4.5769643835616679E-2</v>
      </c>
      <c r="D7868" s="7">
        <v>9.1539287671233358E-2</v>
      </c>
      <c r="E7868" s="7">
        <v>0.13730893150685039</v>
      </c>
      <c r="F7868" s="7">
        <v>0.18307857534246599</v>
      </c>
      <c r="G7868" s="7">
        <v>0.22884821917808279</v>
      </c>
      <c r="H7868" s="7">
        <v>0.27461786301369839</v>
      </c>
      <c r="I7868" s="7">
        <v>0.32038750684931638</v>
      </c>
      <c r="J7868" s="7">
        <v>0.36615715068493199</v>
      </c>
      <c r="K7868" s="7">
        <v>0.41192679452054876</v>
      </c>
      <c r="L7868" s="7">
        <v>0.45769643835616441</v>
      </c>
    </row>
    <row r="7869" spans="1:12" ht="63.75">
      <c r="A7869" s="1">
        <f t="shared" si="193"/>
        <v>40355</v>
      </c>
      <c r="B7869" s="49" t="s">
        <v>5251</v>
      </c>
      <c r="C7869" s="7">
        <v>1.5680876712328921E-2</v>
      </c>
      <c r="D7869" s="7">
        <v>3.1361753424657718E-2</v>
      </c>
      <c r="E7869" s="7">
        <v>4.7042630136986639E-2</v>
      </c>
      <c r="F7869" s="7">
        <v>6.2723506849315311E-2</v>
      </c>
      <c r="G7869" s="7">
        <v>7.8404383561644114E-2</v>
      </c>
      <c r="H7869" s="7">
        <v>9.4085260273972918E-2</v>
      </c>
      <c r="I7869" s="7">
        <v>0.10976613698630196</v>
      </c>
      <c r="J7869" s="7">
        <v>0.1254470136986304</v>
      </c>
      <c r="K7869" s="7">
        <v>0.14112789041095919</v>
      </c>
      <c r="L7869" s="7">
        <v>0.15680876712328798</v>
      </c>
    </row>
    <row r="7870" spans="1:12" ht="63.75">
      <c r="A7870" s="1">
        <f t="shared" si="193"/>
        <v>40356</v>
      </c>
      <c r="B7870" s="49" t="s">
        <v>5471</v>
      </c>
      <c r="C7870" s="7">
        <v>8.464997260274016E-3</v>
      </c>
      <c r="D7870" s="7">
        <v>1.6929994520548077E-2</v>
      </c>
      <c r="E7870" s="7">
        <v>2.5394991780822E-2</v>
      </c>
      <c r="F7870" s="7">
        <v>3.3859989041095918E-2</v>
      </c>
      <c r="G7870" s="7">
        <v>4.2324986301369959E-2</v>
      </c>
      <c r="H7870" s="7">
        <v>5.0789983561643881E-2</v>
      </c>
      <c r="I7870" s="7">
        <v>5.9254980821918032E-2</v>
      </c>
      <c r="J7870" s="7">
        <v>6.7719978082191962E-2</v>
      </c>
      <c r="K7870" s="7">
        <v>7.6184975342465891E-2</v>
      </c>
      <c r="L7870" s="7">
        <v>8.4649972602739793E-2</v>
      </c>
    </row>
    <row r="7871" spans="1:12" ht="51">
      <c r="A7871" s="1">
        <f t="shared" si="193"/>
        <v>40357</v>
      </c>
      <c r="B7871" s="49" t="s">
        <v>5360</v>
      </c>
      <c r="C7871" s="7">
        <v>6.7732997260274277E-2</v>
      </c>
      <c r="D7871" s="7">
        <v>0.1354659945205488</v>
      </c>
      <c r="E7871" s="7">
        <v>0.20319899178082318</v>
      </c>
      <c r="F7871" s="7">
        <v>0.27093198904109639</v>
      </c>
      <c r="G7871" s="7">
        <v>0.33866498630137082</v>
      </c>
      <c r="H7871" s="7">
        <v>0.40639798356164397</v>
      </c>
      <c r="I7871" s="7">
        <v>0.47413098082191962</v>
      </c>
      <c r="J7871" s="7">
        <v>0.54186397808219278</v>
      </c>
      <c r="K7871" s="7">
        <v>0.60959697534246715</v>
      </c>
      <c r="L7871" s="7">
        <v>0.67732997260274042</v>
      </c>
    </row>
    <row r="7872" spans="1:12" ht="51">
      <c r="A7872" s="1">
        <f t="shared" si="193"/>
        <v>40358</v>
      </c>
      <c r="B7872" s="49" t="s">
        <v>5360</v>
      </c>
      <c r="C7872" s="7">
        <v>2.4982356164383801E-3</v>
      </c>
      <c r="D7872" s="7">
        <v>4.9964712328767471E-3</v>
      </c>
      <c r="E7872" s="7">
        <v>7.4947068493151281E-3</v>
      </c>
      <c r="F7872" s="7">
        <v>9.9929424657534717E-3</v>
      </c>
      <c r="G7872" s="7">
        <v>1.2491178082191839E-2</v>
      </c>
      <c r="H7872" s="7">
        <v>1.4989413698630161E-2</v>
      </c>
      <c r="I7872" s="7">
        <v>1.7487649315068601E-2</v>
      </c>
      <c r="J7872" s="7">
        <v>1.9985884931506919E-2</v>
      </c>
      <c r="K7872" s="7">
        <v>2.2484120547945241E-2</v>
      </c>
      <c r="L7872" s="7">
        <v>2.4982356164383556E-2</v>
      </c>
    </row>
    <row r="7873" spans="1:12" ht="63.75">
      <c r="A7873" s="1">
        <f t="shared" si="193"/>
        <v>40359</v>
      </c>
      <c r="B7873" s="49" t="s">
        <v>5472</v>
      </c>
      <c r="C7873" s="7">
        <v>1.651265753424672E-2</v>
      </c>
      <c r="D7873" s="7">
        <v>3.3025315068493322E-2</v>
      </c>
      <c r="E7873" s="7">
        <v>4.9537972602740038E-2</v>
      </c>
      <c r="F7873" s="7">
        <v>6.6050630136986518E-2</v>
      </c>
      <c r="G7873" s="7">
        <v>8.2563287671233124E-2</v>
      </c>
      <c r="H7873" s="7">
        <v>9.9075945205479715E-2</v>
      </c>
      <c r="I7873" s="7">
        <v>0.11558860273972667</v>
      </c>
      <c r="J7873" s="7">
        <v>0.13210126027397279</v>
      </c>
      <c r="K7873" s="7">
        <v>0.14861391780822</v>
      </c>
      <c r="L7873" s="7">
        <v>0.165126575342466</v>
      </c>
    </row>
    <row r="7874" spans="1:12" ht="38.25">
      <c r="A7874" s="1">
        <f t="shared" si="193"/>
        <v>40360</v>
      </c>
      <c r="B7874" s="49" t="s">
        <v>5473</v>
      </c>
      <c r="C7874" s="7">
        <v>9.2544657534246958E-3</v>
      </c>
      <c r="D7874" s="7">
        <v>1.850893150684944E-2</v>
      </c>
      <c r="E7874" s="7">
        <v>2.7763397260274041E-2</v>
      </c>
      <c r="F7874" s="7">
        <v>3.7017863013698638E-2</v>
      </c>
      <c r="G7874" s="7">
        <v>4.6272328767123359E-2</v>
      </c>
      <c r="H7874" s="7">
        <v>5.5526794520547956E-2</v>
      </c>
      <c r="I7874" s="7">
        <v>6.4781260273972796E-2</v>
      </c>
      <c r="J7874" s="7">
        <v>7.40357260273974E-2</v>
      </c>
      <c r="K7874" s="7">
        <v>8.329019178082199E-2</v>
      </c>
      <c r="L7874" s="7">
        <v>9.2544657534246594E-2</v>
      </c>
    </row>
    <row r="7875" spans="1:12" ht="63.75">
      <c r="A7875" s="1">
        <f t="shared" si="193"/>
        <v>40361</v>
      </c>
      <c r="B7875" s="49" t="s">
        <v>5474</v>
      </c>
      <c r="C7875" s="7">
        <v>8.0718904109589353E-3</v>
      </c>
      <c r="D7875" s="7">
        <v>1.6143780821917919E-2</v>
      </c>
      <c r="E7875" s="7">
        <v>2.4215671232876761E-2</v>
      </c>
      <c r="F7875" s="7">
        <v>3.2287561643835595E-2</v>
      </c>
      <c r="G7875" s="7">
        <v>4.0359452054794555E-2</v>
      </c>
      <c r="H7875" s="7">
        <v>4.8431342465753396E-2</v>
      </c>
      <c r="I7875" s="7">
        <v>5.6503232876712481E-2</v>
      </c>
      <c r="J7875" s="7">
        <v>6.4575123287671315E-2</v>
      </c>
      <c r="K7875" s="7">
        <v>7.2647013698630164E-2</v>
      </c>
      <c r="L7875" s="7">
        <v>8.0718904109588999E-2</v>
      </c>
    </row>
    <row r="7876" spans="1:12" ht="38.25">
      <c r="A7876" s="1">
        <f t="shared" si="193"/>
        <v>40362</v>
      </c>
      <c r="B7876" s="49" t="s">
        <v>5475</v>
      </c>
      <c r="C7876" s="7">
        <v>4.2290630136986515E-3</v>
      </c>
      <c r="D7876" s="7">
        <v>8.458126027397303E-3</v>
      </c>
      <c r="E7876" s="7">
        <v>1.2687189041095918E-2</v>
      </c>
      <c r="F7876" s="7">
        <v>1.6916252054794557E-2</v>
      </c>
      <c r="G7876" s="7">
        <v>2.1145315068493202E-2</v>
      </c>
      <c r="H7876" s="7">
        <v>2.5374378082191722E-2</v>
      </c>
      <c r="I7876" s="7">
        <v>2.9603441095890477E-2</v>
      </c>
      <c r="J7876" s="7">
        <v>3.3832504109588997E-2</v>
      </c>
      <c r="K7876" s="7">
        <v>3.8061567123287642E-2</v>
      </c>
      <c r="L7876" s="7">
        <v>4.2290630136986279E-2</v>
      </c>
    </row>
    <row r="7877" spans="1:12" ht="38.25">
      <c r="A7877" s="1">
        <f t="shared" si="193"/>
        <v>40363</v>
      </c>
      <c r="B7877" s="49" t="s">
        <v>5475</v>
      </c>
      <c r="C7877" s="7">
        <v>2.8768980493150921E-3</v>
      </c>
      <c r="D7877" s="7">
        <v>5.7537960986301711E-3</v>
      </c>
      <c r="E7877" s="7">
        <v>8.6306941479452632E-3</v>
      </c>
      <c r="F7877" s="7">
        <v>1.150759219726032E-2</v>
      </c>
      <c r="G7877" s="7">
        <v>1.4384490246575399E-2</v>
      </c>
      <c r="H7877" s="7">
        <v>1.726138829589036E-2</v>
      </c>
      <c r="I7877" s="7">
        <v>2.013828634520556E-2</v>
      </c>
      <c r="J7877" s="7">
        <v>2.3015184394520518E-2</v>
      </c>
      <c r="K7877" s="7">
        <v>2.5892082443835601E-2</v>
      </c>
      <c r="L7877" s="7">
        <v>2.8768980493150676E-2</v>
      </c>
    </row>
    <row r="7878" spans="1:12" ht="38.25">
      <c r="A7878" s="1">
        <f t="shared" si="193"/>
        <v>40364</v>
      </c>
      <c r="B7878" s="49" t="s">
        <v>5475</v>
      </c>
      <c r="C7878" s="7">
        <v>9.1973260273973045E-4</v>
      </c>
      <c r="D7878" s="7">
        <v>1.8394652054794559E-3</v>
      </c>
      <c r="E7878" s="7">
        <v>2.7591978082191957E-3</v>
      </c>
      <c r="F7878" s="7">
        <v>3.6789304109589118E-3</v>
      </c>
      <c r="G7878" s="7">
        <v>4.5986630136986397E-3</v>
      </c>
      <c r="H7878" s="7">
        <v>5.5183956164383671E-3</v>
      </c>
      <c r="I7878" s="7">
        <v>6.4381282191781084E-3</v>
      </c>
      <c r="J7878" s="7">
        <v>7.3578608219178237E-3</v>
      </c>
      <c r="K7878" s="7">
        <v>8.2775934246575519E-3</v>
      </c>
      <c r="L7878" s="7">
        <v>9.1973260273972672E-3</v>
      </c>
    </row>
    <row r="7879" spans="1:12" ht="51">
      <c r="A7879" s="1">
        <f t="shared" si="193"/>
        <v>40365</v>
      </c>
      <c r="B7879" s="49" t="s">
        <v>5476</v>
      </c>
      <c r="C7879" s="7">
        <v>9.9813698630137199E-3</v>
      </c>
      <c r="D7879" s="7">
        <v>1.996273972602744E-2</v>
      </c>
      <c r="E7879" s="7">
        <v>2.994410958904116E-2</v>
      </c>
      <c r="F7879" s="7">
        <v>3.9925479452054755E-2</v>
      </c>
      <c r="G7879" s="7">
        <v>4.9906849315068481E-2</v>
      </c>
      <c r="H7879" s="7">
        <v>5.9888219178082201E-2</v>
      </c>
      <c r="I7879" s="7">
        <v>6.986958904109615E-2</v>
      </c>
      <c r="J7879" s="7">
        <v>7.9850958904109648E-2</v>
      </c>
      <c r="K7879" s="7">
        <v>8.9832328767123354E-2</v>
      </c>
      <c r="L7879" s="7">
        <v>9.9813698630136963E-2</v>
      </c>
    </row>
    <row r="7880" spans="1:12" ht="51">
      <c r="A7880" s="1">
        <f t="shared" si="193"/>
        <v>40366</v>
      </c>
      <c r="B7880" s="49" t="s">
        <v>5476</v>
      </c>
      <c r="C7880" s="7">
        <v>1.3040876712328798E-2</v>
      </c>
      <c r="D7880" s="7">
        <v>2.6081753424657718E-2</v>
      </c>
      <c r="E7880" s="7">
        <v>3.9122630136986518E-2</v>
      </c>
      <c r="F7880" s="7">
        <v>5.2163506849315193E-2</v>
      </c>
      <c r="G7880" s="7">
        <v>6.5204383561644E-2</v>
      </c>
      <c r="H7880" s="7">
        <v>7.82452602739728E-2</v>
      </c>
      <c r="I7880" s="7">
        <v>9.1286136986301961E-2</v>
      </c>
      <c r="J7880" s="7">
        <v>0.10432701369863052</v>
      </c>
      <c r="K7880" s="7">
        <v>0.11736789041095932</v>
      </c>
      <c r="L7880" s="7">
        <v>0.130408767123288</v>
      </c>
    </row>
    <row r="7881" spans="1:12" ht="51">
      <c r="A7881" s="1">
        <f t="shared" si="193"/>
        <v>40367</v>
      </c>
      <c r="B7881" s="49" t="s">
        <v>5476</v>
      </c>
      <c r="C7881" s="7">
        <v>3.0269589041096042E-3</v>
      </c>
      <c r="D7881" s="7">
        <v>6.0539178082191954E-3</v>
      </c>
      <c r="E7881" s="7">
        <v>9.0808767123288E-3</v>
      </c>
      <c r="F7881" s="7">
        <v>1.210783561643832E-2</v>
      </c>
      <c r="G7881" s="7">
        <v>1.5134794520547959E-2</v>
      </c>
      <c r="H7881" s="7">
        <v>1.81617534246576E-2</v>
      </c>
      <c r="I7881" s="7">
        <v>2.1188712328767238E-2</v>
      </c>
      <c r="J7881" s="7">
        <v>2.4215671232876761E-2</v>
      </c>
      <c r="K7881" s="7">
        <v>2.7242630136986402E-2</v>
      </c>
      <c r="L7881" s="7">
        <v>3.0269589041095918E-2</v>
      </c>
    </row>
    <row r="7882" spans="1:12" ht="51">
      <c r="A7882" s="1">
        <f t="shared" si="193"/>
        <v>40368</v>
      </c>
      <c r="B7882" s="49" t="s">
        <v>5477</v>
      </c>
      <c r="C7882" s="7">
        <v>4.3223671232877001E-3</v>
      </c>
      <c r="D7882" s="7">
        <v>8.6447342465754001E-3</v>
      </c>
      <c r="E7882" s="7">
        <v>1.2967101369863039E-2</v>
      </c>
      <c r="F7882" s="7">
        <v>1.72894684931508E-2</v>
      </c>
      <c r="G7882" s="7">
        <v>2.1611835616438438E-2</v>
      </c>
      <c r="H7882" s="7">
        <v>2.5934202739726079E-2</v>
      </c>
      <c r="I7882" s="7">
        <v>3.0256569863013838E-2</v>
      </c>
      <c r="J7882" s="7">
        <v>3.4578936986301483E-2</v>
      </c>
      <c r="K7882" s="7">
        <v>3.890130410958912E-2</v>
      </c>
      <c r="L7882" s="7">
        <v>4.3223671232876758E-2</v>
      </c>
    </row>
    <row r="7883" spans="1:12" ht="38.25">
      <c r="A7883" s="1">
        <f t="shared" si="193"/>
        <v>40369</v>
      </c>
      <c r="B7883" s="49" t="s">
        <v>5478</v>
      </c>
      <c r="C7883" s="7">
        <v>5.1733150684931638E-3</v>
      </c>
      <c r="D7883" s="7">
        <v>1.0346630136986328E-2</v>
      </c>
      <c r="E7883" s="7">
        <v>1.5519945205479481E-2</v>
      </c>
      <c r="F7883" s="7">
        <v>2.0693260273972558E-2</v>
      </c>
      <c r="G7883" s="7">
        <v>2.5866575342465756E-2</v>
      </c>
      <c r="H7883" s="7">
        <v>3.1039890410958962E-2</v>
      </c>
      <c r="I7883" s="7">
        <v>3.6213205479452157E-2</v>
      </c>
      <c r="J7883" s="7">
        <v>4.1386520547945241E-2</v>
      </c>
      <c r="K7883" s="7">
        <v>4.6559835616438436E-2</v>
      </c>
      <c r="L7883" s="7">
        <v>5.1733150684931513E-2</v>
      </c>
    </row>
    <row r="7884" spans="1:12" ht="51">
      <c r="A7884" s="1">
        <f t="shared" si="193"/>
        <v>40370</v>
      </c>
      <c r="B7884" s="49" t="s">
        <v>5479</v>
      </c>
      <c r="C7884" s="7">
        <v>2.8594201643835715E-4</v>
      </c>
      <c r="D7884" s="7">
        <v>5.7188403287671322E-4</v>
      </c>
      <c r="E7884" s="7">
        <v>8.5782604931507037E-4</v>
      </c>
      <c r="F7884" s="7">
        <v>1.1437680657534241E-3</v>
      </c>
      <c r="G7884" s="7">
        <v>1.4297100821917799E-3</v>
      </c>
      <c r="H7884" s="7">
        <v>1.7156520986301358E-3</v>
      </c>
      <c r="I7884" s="7">
        <v>2.001594115068504E-3</v>
      </c>
      <c r="J7884" s="7">
        <v>2.2875361315068481E-3</v>
      </c>
      <c r="K7884" s="7">
        <v>2.573478147945204E-3</v>
      </c>
      <c r="L7884" s="7">
        <v>2.8594201643835598E-3</v>
      </c>
    </row>
    <row r="7885" spans="1:12" ht="38.25">
      <c r="A7885" s="1">
        <f t="shared" si="193"/>
        <v>40371</v>
      </c>
      <c r="B7885" s="49" t="s">
        <v>5480</v>
      </c>
      <c r="C7885" s="7">
        <v>8.9434520547945599E-4</v>
      </c>
      <c r="D7885" s="7">
        <v>1.788690410958912E-3</v>
      </c>
      <c r="E7885" s="7">
        <v>2.6830356164383681E-3</v>
      </c>
      <c r="F7885" s="7">
        <v>3.5773808219178118E-3</v>
      </c>
      <c r="G7885" s="7">
        <v>4.4717260273972681E-3</v>
      </c>
      <c r="H7885" s="7">
        <v>5.3660712328767119E-3</v>
      </c>
      <c r="I7885" s="7">
        <v>6.260416438356192E-3</v>
      </c>
      <c r="J7885" s="7">
        <v>7.1547616438356236E-3</v>
      </c>
      <c r="K7885" s="7">
        <v>8.0491068493150804E-3</v>
      </c>
      <c r="L7885" s="7">
        <v>8.9434520547945241E-3</v>
      </c>
    </row>
    <row r="7886" spans="1:12" ht="38.25">
      <c r="A7886" s="1">
        <f t="shared" si="193"/>
        <v>40372</v>
      </c>
      <c r="B7886" s="49" t="s">
        <v>5480</v>
      </c>
      <c r="C7886" s="7">
        <v>2.2624438356164517E-3</v>
      </c>
      <c r="D7886" s="7">
        <v>4.5248876712328922E-3</v>
      </c>
      <c r="E7886" s="7">
        <v>6.7873315068493435E-3</v>
      </c>
      <c r="F7886" s="7">
        <v>9.0497753424657705E-3</v>
      </c>
      <c r="G7886" s="7">
        <v>1.1312219178082212E-2</v>
      </c>
      <c r="H7886" s="7">
        <v>1.357466301369864E-2</v>
      </c>
      <c r="I7886" s="7">
        <v>1.5837106849315202E-2</v>
      </c>
      <c r="J7886" s="7">
        <v>1.809955068493152E-2</v>
      </c>
      <c r="K7886" s="7">
        <v>2.036199452054796E-2</v>
      </c>
      <c r="L7886" s="7">
        <v>2.26244383561644E-2</v>
      </c>
    </row>
    <row r="7887" spans="1:12" ht="38.25">
      <c r="A7887" s="1">
        <f t="shared" si="193"/>
        <v>40373</v>
      </c>
      <c r="B7887" s="49" t="s">
        <v>5480</v>
      </c>
      <c r="C7887" s="7">
        <v>2.7199232876712596E-3</v>
      </c>
      <c r="D7887" s="7">
        <v>5.4398465753425079E-3</v>
      </c>
      <c r="E7887" s="7">
        <v>8.1597698630137671E-3</v>
      </c>
      <c r="F7887" s="7">
        <v>1.0879693150684992E-2</v>
      </c>
      <c r="G7887" s="7">
        <v>1.359961643835624E-2</v>
      </c>
      <c r="H7887" s="7">
        <v>1.6319539726027441E-2</v>
      </c>
      <c r="I7887" s="7">
        <v>1.903946301369876E-2</v>
      </c>
      <c r="J7887" s="7">
        <v>2.1759386301369959E-2</v>
      </c>
      <c r="K7887" s="7">
        <v>2.4479309589041161E-2</v>
      </c>
      <c r="L7887" s="7">
        <v>2.7199232876712359E-2</v>
      </c>
    </row>
    <row r="7888" spans="1:12" ht="38.25">
      <c r="A7888" s="1">
        <f t="shared" ref="A7888:A7951" si="194">A7887+1</f>
        <v>40374</v>
      </c>
      <c r="B7888" s="49" t="s">
        <v>5481</v>
      </c>
      <c r="C7888" s="7">
        <v>6.043068493150716E-3</v>
      </c>
      <c r="D7888" s="7">
        <v>1.2086136986301481E-2</v>
      </c>
      <c r="E7888" s="7">
        <v>1.8129205479452161E-2</v>
      </c>
      <c r="F7888" s="7">
        <v>2.417227397260284E-2</v>
      </c>
      <c r="G7888" s="7">
        <v>3.0215342465753518E-2</v>
      </c>
      <c r="H7888" s="7">
        <v>3.6258410958904197E-2</v>
      </c>
      <c r="I7888" s="7">
        <v>4.2301479452055001E-2</v>
      </c>
      <c r="J7888" s="7">
        <v>4.8344547945205554E-2</v>
      </c>
      <c r="K7888" s="7">
        <v>5.4387616438356233E-2</v>
      </c>
      <c r="L7888" s="7">
        <v>6.0430684931506912E-2</v>
      </c>
    </row>
    <row r="7889" spans="1:12" ht="38.25">
      <c r="A7889" s="1">
        <f t="shared" si="194"/>
        <v>40375</v>
      </c>
      <c r="B7889" s="49" t="s">
        <v>5481</v>
      </c>
      <c r="C7889" s="7">
        <v>4.455813698630148E-3</v>
      </c>
      <c r="D7889" s="7">
        <v>8.9116273972602959E-3</v>
      </c>
      <c r="E7889" s="7">
        <v>1.336744109589048E-2</v>
      </c>
      <c r="F7889" s="7">
        <v>1.7823254794520519E-2</v>
      </c>
      <c r="G7889" s="7">
        <v>2.2279068493150679E-2</v>
      </c>
      <c r="H7889" s="7">
        <v>2.6734882191780839E-2</v>
      </c>
      <c r="I7889" s="7">
        <v>3.1190695890410999E-2</v>
      </c>
      <c r="J7889" s="7">
        <v>3.5646509589041156E-2</v>
      </c>
      <c r="K7889" s="7">
        <v>4.0102323287671202E-2</v>
      </c>
      <c r="L7889" s="7">
        <v>4.4558136986301358E-2</v>
      </c>
    </row>
    <row r="7890" spans="1:12" ht="51">
      <c r="A7890" s="1">
        <f t="shared" si="194"/>
        <v>40376</v>
      </c>
      <c r="B7890" s="49" t="s">
        <v>5482</v>
      </c>
      <c r="C7890" s="7">
        <v>9.1568219178082555E-3</v>
      </c>
      <c r="D7890" s="7">
        <v>1.831364383561656E-2</v>
      </c>
      <c r="E7890" s="7">
        <v>2.7470465753424721E-2</v>
      </c>
      <c r="F7890" s="7">
        <v>3.6627287671232883E-2</v>
      </c>
      <c r="G7890" s="7">
        <v>4.578410958904116E-2</v>
      </c>
      <c r="H7890" s="7">
        <v>5.4940931506849318E-2</v>
      </c>
      <c r="I7890" s="7">
        <v>6.4097753424657719E-2</v>
      </c>
      <c r="J7890" s="7">
        <v>7.3254575342465877E-2</v>
      </c>
      <c r="K7890" s="7">
        <v>8.2411397260274036E-2</v>
      </c>
      <c r="L7890" s="7">
        <v>9.1568219178082194E-2</v>
      </c>
    </row>
    <row r="7891" spans="1:12" ht="38.25">
      <c r="A7891" s="1">
        <f t="shared" si="194"/>
        <v>40377</v>
      </c>
      <c r="B7891" s="49" t="s">
        <v>5483</v>
      </c>
      <c r="C7891" s="7">
        <v>6.5005479452054996E-3</v>
      </c>
      <c r="D7891" s="7">
        <v>1.3001095890410999E-2</v>
      </c>
      <c r="E7891" s="7">
        <v>1.9501643835616561E-2</v>
      </c>
      <c r="F7891" s="7">
        <v>2.6002191780821998E-2</v>
      </c>
      <c r="G7891" s="7">
        <v>3.2502739726027435E-2</v>
      </c>
      <c r="H7891" s="7">
        <v>3.9003287671232879E-2</v>
      </c>
      <c r="I7891" s="7">
        <v>4.5503835616438441E-2</v>
      </c>
      <c r="J7891" s="7">
        <v>5.2004383561643878E-2</v>
      </c>
      <c r="K7891" s="7">
        <v>5.8504931506849316E-2</v>
      </c>
      <c r="L7891" s="7">
        <v>6.500547945205476E-2</v>
      </c>
    </row>
    <row r="7892" spans="1:12" ht="51">
      <c r="A7892" s="1">
        <f t="shared" si="194"/>
        <v>40378</v>
      </c>
      <c r="B7892" s="49" t="s">
        <v>5484</v>
      </c>
      <c r="C7892" s="7">
        <v>6.0969534246575639E-3</v>
      </c>
      <c r="D7892" s="7">
        <v>1.2193906849315079E-2</v>
      </c>
      <c r="E7892" s="7">
        <v>1.829086027397268E-2</v>
      </c>
      <c r="F7892" s="7">
        <v>2.4387813698630158E-2</v>
      </c>
      <c r="G7892" s="7">
        <v>3.0484767123287758E-2</v>
      </c>
      <c r="H7892" s="7">
        <v>3.6581720547945236E-2</v>
      </c>
      <c r="I7892" s="7">
        <v>4.2678673972602957E-2</v>
      </c>
      <c r="J7892" s="7">
        <v>4.8775627397260317E-2</v>
      </c>
      <c r="K7892" s="7">
        <v>5.487258082191792E-2</v>
      </c>
      <c r="L7892" s="7">
        <v>6.0969534246575398E-2</v>
      </c>
    </row>
    <row r="7893" spans="1:12" ht="51">
      <c r="A7893" s="1">
        <f t="shared" si="194"/>
        <v>40379</v>
      </c>
      <c r="B7893" s="49" t="s">
        <v>5485</v>
      </c>
      <c r="C7893" s="7">
        <v>1.00312767123288E-3</v>
      </c>
      <c r="D7893" s="7">
        <v>2.0062553424657599E-3</v>
      </c>
      <c r="E7893" s="7">
        <v>3.0093830136986399E-3</v>
      </c>
      <c r="F7893" s="7">
        <v>4.0125106849315077E-3</v>
      </c>
      <c r="G7893" s="7">
        <v>5.0156383561643881E-3</v>
      </c>
      <c r="H7893" s="7">
        <v>6.0187660273972677E-3</v>
      </c>
      <c r="I7893" s="7">
        <v>7.0218936986301593E-3</v>
      </c>
      <c r="J7893" s="7">
        <v>8.0250213698630155E-3</v>
      </c>
      <c r="K7893" s="7">
        <v>9.028149041095895E-3</v>
      </c>
      <c r="L7893" s="7">
        <v>1.0031276712328764E-2</v>
      </c>
    </row>
    <row r="7894" spans="1:12" ht="12.75">
      <c r="A7894" s="1">
        <f t="shared" si="194"/>
        <v>40380</v>
      </c>
      <c r="B7894" s="49" t="s">
        <v>5486</v>
      </c>
      <c r="C7894" s="7">
        <v>3.5245808219178357E-3</v>
      </c>
      <c r="D7894" s="7">
        <v>7.0491616438356601E-3</v>
      </c>
      <c r="E7894" s="7">
        <v>1.0573742465753495E-2</v>
      </c>
      <c r="F7894" s="7">
        <v>1.409832328767132E-2</v>
      </c>
      <c r="G7894" s="7">
        <v>1.7622904109589121E-2</v>
      </c>
      <c r="H7894" s="7">
        <v>2.1147484931506918E-2</v>
      </c>
      <c r="I7894" s="7">
        <v>2.4672065753424718E-2</v>
      </c>
      <c r="J7894" s="7">
        <v>2.8196646575342519E-2</v>
      </c>
      <c r="K7894" s="7">
        <v>3.172122739726032E-2</v>
      </c>
      <c r="L7894" s="7">
        <v>3.5245808219178117E-2</v>
      </c>
    </row>
    <row r="7895" spans="1:12" ht="12.75">
      <c r="A7895" s="1">
        <f t="shared" si="194"/>
        <v>40381</v>
      </c>
      <c r="B7895" s="49" t="s">
        <v>5487</v>
      </c>
      <c r="C7895" s="7">
        <v>4.3364969095890599E-3</v>
      </c>
      <c r="D7895" s="7">
        <v>8.6729938191781198E-3</v>
      </c>
      <c r="E7895" s="7">
        <v>1.300949072876712E-2</v>
      </c>
      <c r="F7895" s="7">
        <v>1.734598763835624E-2</v>
      </c>
      <c r="G7895" s="7">
        <v>2.168248454794524E-2</v>
      </c>
      <c r="H7895" s="7">
        <v>2.601898145753424E-2</v>
      </c>
      <c r="I7895" s="7">
        <v>3.0355478367123358E-2</v>
      </c>
      <c r="J7895" s="7">
        <v>3.4691975276712361E-2</v>
      </c>
      <c r="K7895" s="7">
        <v>3.9028472186301358E-2</v>
      </c>
      <c r="L7895" s="7">
        <v>4.3364969095890354E-2</v>
      </c>
    </row>
    <row r="7896" spans="1:12" ht="25.5">
      <c r="A7896" s="1">
        <f t="shared" si="194"/>
        <v>40382</v>
      </c>
      <c r="B7896" s="49" t="s">
        <v>5488</v>
      </c>
      <c r="C7896" s="7">
        <v>1.922136986301384E-3</v>
      </c>
      <c r="D7896" s="7">
        <v>3.8442739726027558E-3</v>
      </c>
      <c r="E7896" s="7">
        <v>5.7664109589041406E-3</v>
      </c>
      <c r="F7896" s="7">
        <v>7.6885479452055002E-3</v>
      </c>
      <c r="G7896" s="7">
        <v>9.6106849315068729E-3</v>
      </c>
      <c r="H7896" s="7">
        <v>1.1532821917808243E-2</v>
      </c>
      <c r="I7896" s="7">
        <v>1.3454958904109641E-2</v>
      </c>
      <c r="J7896" s="7">
        <v>1.5377095890411E-2</v>
      </c>
      <c r="K7896" s="7">
        <v>1.729923287671236E-2</v>
      </c>
      <c r="L7896" s="7">
        <v>1.9221369863013722E-2</v>
      </c>
    </row>
    <row r="7897" spans="1:12" ht="25.5">
      <c r="A7897" s="1">
        <f t="shared" si="194"/>
        <v>40383</v>
      </c>
      <c r="B7897" s="49" t="s">
        <v>5488</v>
      </c>
      <c r="C7897" s="7">
        <v>8.5803616438356479E-3</v>
      </c>
      <c r="D7897" s="7">
        <v>1.716072328767132E-2</v>
      </c>
      <c r="E7897" s="7">
        <v>2.5741084931506921E-2</v>
      </c>
      <c r="F7897" s="7">
        <v>3.4321446575342522E-2</v>
      </c>
      <c r="G7897" s="7">
        <v>4.290180821917812E-2</v>
      </c>
      <c r="H7897" s="7">
        <v>5.1482169863013842E-2</v>
      </c>
      <c r="I7897" s="7">
        <v>6.0062531506849558E-2</v>
      </c>
      <c r="J7897" s="7">
        <v>6.8642893150685044E-2</v>
      </c>
      <c r="K7897" s="7">
        <v>7.7223254794520635E-2</v>
      </c>
      <c r="L7897" s="7">
        <v>8.5803616438356239E-2</v>
      </c>
    </row>
    <row r="7898" spans="1:12" ht="25.5">
      <c r="A7898" s="1">
        <f t="shared" si="194"/>
        <v>40384</v>
      </c>
      <c r="B7898" s="49" t="s">
        <v>5489</v>
      </c>
      <c r="C7898" s="7">
        <v>1.570980821917824E-2</v>
      </c>
      <c r="D7898" s="7">
        <v>3.1419616438356363E-2</v>
      </c>
      <c r="E7898" s="7">
        <v>4.7129424657534599E-2</v>
      </c>
      <c r="F7898" s="7">
        <v>6.28392328767126E-2</v>
      </c>
      <c r="G7898" s="7">
        <v>7.8549041095890726E-2</v>
      </c>
      <c r="H7898" s="7">
        <v>9.4258849315068838E-2</v>
      </c>
      <c r="I7898" s="7">
        <v>0.1099686575342472</v>
      </c>
      <c r="J7898" s="7">
        <v>0.1256784657534252</v>
      </c>
      <c r="K7898" s="7">
        <v>0.1413882739726032</v>
      </c>
      <c r="L7898" s="7">
        <v>0.15709808219178117</v>
      </c>
    </row>
    <row r="7899" spans="1:12" ht="38.25">
      <c r="A7899" s="1">
        <f t="shared" si="194"/>
        <v>40385</v>
      </c>
      <c r="B7899" s="49" t="s">
        <v>5490</v>
      </c>
      <c r="C7899" s="7">
        <v>1.6432734246575518E-2</v>
      </c>
      <c r="D7899" s="7">
        <v>3.2865468493150918E-2</v>
      </c>
      <c r="E7899" s="7">
        <v>4.9298202739726439E-2</v>
      </c>
      <c r="F7899" s="7">
        <v>6.5730936986301711E-2</v>
      </c>
      <c r="G7899" s="7">
        <v>8.2163671232877128E-2</v>
      </c>
      <c r="H7899" s="7">
        <v>9.8596405479452517E-2</v>
      </c>
      <c r="I7899" s="7">
        <v>0.11502913972602827</v>
      </c>
      <c r="J7899" s="7">
        <v>0.1314618739726032</v>
      </c>
      <c r="K7899" s="7">
        <v>0.14789460821917919</v>
      </c>
      <c r="L7899" s="7">
        <v>0.16432734246575398</v>
      </c>
    </row>
    <row r="7900" spans="1:12" ht="25.5">
      <c r="A7900" s="1">
        <f t="shared" si="194"/>
        <v>40386</v>
      </c>
      <c r="B7900" s="49" t="s">
        <v>5491</v>
      </c>
      <c r="C7900" s="7">
        <v>1.2688273972602719E-2</v>
      </c>
      <c r="D7900" s="7">
        <v>2.5376547945205559E-2</v>
      </c>
      <c r="E7900" s="7">
        <v>3.8064821917808279E-2</v>
      </c>
      <c r="F7900" s="7">
        <v>5.0753095890410875E-2</v>
      </c>
      <c r="G7900" s="7">
        <v>6.3441369863013589E-2</v>
      </c>
      <c r="H7900" s="7">
        <v>7.6129643835616323E-2</v>
      </c>
      <c r="I7900" s="7">
        <v>8.881791780821939E-2</v>
      </c>
      <c r="J7900" s="7">
        <v>0.10150619178082187</v>
      </c>
      <c r="K7900" s="7">
        <v>0.1141944657534246</v>
      </c>
      <c r="L7900" s="7">
        <v>0.12688273972602718</v>
      </c>
    </row>
    <row r="7901" spans="1:12" ht="25.5">
      <c r="A7901" s="1">
        <f t="shared" si="194"/>
        <v>40387</v>
      </c>
      <c r="B7901" s="49" t="s">
        <v>5492</v>
      </c>
      <c r="C7901" s="7">
        <v>4.4959561643835716E-2</v>
      </c>
      <c r="D7901" s="7">
        <v>8.9919123287671432E-2</v>
      </c>
      <c r="E7901" s="7">
        <v>0.13487868493150679</v>
      </c>
      <c r="F7901" s="7">
        <v>0.17983824657534239</v>
      </c>
      <c r="G7901" s="7">
        <v>0.22479780821917797</v>
      </c>
      <c r="H7901" s="7">
        <v>0.26975736986301357</v>
      </c>
      <c r="I7901" s="7">
        <v>0.31471693150685037</v>
      </c>
      <c r="J7901" s="7">
        <v>0.35967649315068478</v>
      </c>
      <c r="K7901" s="7">
        <v>0.40463605479452042</v>
      </c>
      <c r="L7901" s="7">
        <v>0.44959561643835594</v>
      </c>
    </row>
    <row r="7902" spans="1:12" ht="38.25">
      <c r="A7902" s="1">
        <f t="shared" si="194"/>
        <v>40388</v>
      </c>
      <c r="B7902" s="49" t="s">
        <v>5493</v>
      </c>
      <c r="C7902" s="7">
        <v>1.0560723287671272E-2</v>
      </c>
      <c r="D7902" s="7">
        <v>2.1121446575342522E-2</v>
      </c>
      <c r="E7902" s="7">
        <v>3.1682169863013837E-2</v>
      </c>
      <c r="F7902" s="7">
        <v>4.2242893150685044E-2</v>
      </c>
      <c r="G7902" s="7">
        <v>5.2803616438356245E-2</v>
      </c>
      <c r="H7902" s="7">
        <v>6.3364339726027438E-2</v>
      </c>
      <c r="I7902" s="7">
        <v>7.3925063013698875E-2</v>
      </c>
      <c r="J7902" s="7">
        <v>8.448578630136995E-2</v>
      </c>
      <c r="K7902" s="7">
        <v>9.5046509589041164E-2</v>
      </c>
      <c r="L7902" s="7">
        <v>0.10560723287671235</v>
      </c>
    </row>
    <row r="7903" spans="1:12" ht="25.5">
      <c r="A7903" s="1">
        <f t="shared" si="194"/>
        <v>40389</v>
      </c>
      <c r="B7903" s="49" t="s">
        <v>5494</v>
      </c>
      <c r="C7903" s="7">
        <v>1.45561643835618E-2</v>
      </c>
      <c r="D7903" s="7">
        <v>2.9112328767123479E-2</v>
      </c>
      <c r="E7903" s="7">
        <v>4.3668493150685279E-2</v>
      </c>
      <c r="F7903" s="7">
        <v>5.822465753424684E-2</v>
      </c>
      <c r="G7903" s="7">
        <v>7.2780821917808519E-2</v>
      </c>
      <c r="H7903" s="7">
        <v>8.7336986301370198E-2</v>
      </c>
      <c r="I7903" s="7">
        <v>0.10189315068493211</v>
      </c>
      <c r="J7903" s="7">
        <v>0.11644931506849354</v>
      </c>
      <c r="K7903" s="7">
        <v>0.1310054794520556</v>
      </c>
      <c r="L7903" s="7">
        <v>0.14556164383561679</v>
      </c>
    </row>
    <row r="7904" spans="1:12" ht="25.5">
      <c r="A7904" s="1">
        <f t="shared" si="194"/>
        <v>40390</v>
      </c>
      <c r="B7904" s="49" t="s">
        <v>5494</v>
      </c>
      <c r="C7904" s="7">
        <v>2.8880876712328921E-2</v>
      </c>
      <c r="D7904" s="7">
        <v>5.7761753424657718E-2</v>
      </c>
      <c r="E7904" s="7">
        <v>8.6642630136986629E-2</v>
      </c>
      <c r="F7904" s="7">
        <v>0.1155235068493152</v>
      </c>
      <c r="G7904" s="7">
        <v>0.14440438356164401</v>
      </c>
      <c r="H7904" s="7">
        <v>0.17328526027397281</v>
      </c>
      <c r="I7904" s="7">
        <v>0.20216613698630279</v>
      </c>
      <c r="J7904" s="7">
        <v>0.2310470136986304</v>
      </c>
      <c r="K7904" s="7">
        <v>0.25992789041095921</v>
      </c>
      <c r="L7904" s="7">
        <v>0.28880876712328801</v>
      </c>
    </row>
    <row r="7905" spans="1:12" ht="38.25">
      <c r="A7905" s="1">
        <f t="shared" si="194"/>
        <v>40391</v>
      </c>
      <c r="B7905" s="49" t="s">
        <v>5495</v>
      </c>
      <c r="C7905" s="7">
        <v>7.1026849315068714E-3</v>
      </c>
      <c r="D7905" s="7">
        <v>1.4205369863013718E-2</v>
      </c>
      <c r="E7905" s="7">
        <v>2.1308054794520637E-2</v>
      </c>
      <c r="F7905" s="7">
        <v>2.8410739726027437E-2</v>
      </c>
      <c r="G7905" s="7">
        <v>3.5513424657534237E-2</v>
      </c>
      <c r="H7905" s="7">
        <v>4.2616109589041155E-2</v>
      </c>
      <c r="I7905" s="7">
        <v>4.9718794520548074E-2</v>
      </c>
      <c r="J7905" s="7">
        <v>5.6821479452054874E-2</v>
      </c>
      <c r="K7905" s="7">
        <v>6.3924164383561674E-2</v>
      </c>
      <c r="L7905" s="7">
        <v>7.1026849315068474E-2</v>
      </c>
    </row>
    <row r="7906" spans="1:12" ht="25.5">
      <c r="A7906" s="1">
        <f t="shared" si="194"/>
        <v>40392</v>
      </c>
      <c r="B7906" s="49" t="s">
        <v>5496</v>
      </c>
      <c r="C7906" s="7">
        <v>0.1881415890410976</v>
      </c>
      <c r="D7906" s="7">
        <v>0.37628317808219397</v>
      </c>
      <c r="E7906" s="7">
        <v>0.56442476712329159</v>
      </c>
      <c r="F7906" s="7">
        <v>0.75256635616438683</v>
      </c>
      <c r="G7906" s="7">
        <v>0.94070794520548318</v>
      </c>
      <c r="H7906" s="7">
        <v>1.1288495342465794</v>
      </c>
      <c r="I7906" s="7">
        <v>1.3169911232876761</v>
      </c>
      <c r="J7906" s="7">
        <v>1.5051327123287759</v>
      </c>
      <c r="K7906" s="7">
        <v>1.6932743013698639</v>
      </c>
      <c r="L7906" s="7">
        <v>1.8814158904109639</v>
      </c>
    </row>
    <row r="7907" spans="1:12" ht="25.5">
      <c r="A7907" s="1">
        <f t="shared" si="194"/>
        <v>40393</v>
      </c>
      <c r="B7907" s="49" t="s">
        <v>5496</v>
      </c>
      <c r="C7907" s="7">
        <v>0.142950575342466</v>
      </c>
      <c r="D7907" s="7">
        <v>0.28590115068493316</v>
      </c>
      <c r="E7907" s="7">
        <v>0.42885172602739918</v>
      </c>
      <c r="F7907" s="7">
        <v>0.57180230136986399</v>
      </c>
      <c r="G7907" s="7">
        <v>0.71475287671233001</v>
      </c>
      <c r="H7907" s="7">
        <v>0.85770345205479603</v>
      </c>
      <c r="I7907" s="7">
        <v>1.0006540273972655</v>
      </c>
      <c r="J7907" s="7">
        <v>1.1436046027397291</v>
      </c>
      <c r="K7907" s="7">
        <v>1.2865551780822</v>
      </c>
      <c r="L7907" s="7">
        <v>1.42950575342466</v>
      </c>
    </row>
    <row r="7908" spans="1:12" ht="38.25">
      <c r="A7908" s="1">
        <f t="shared" si="194"/>
        <v>40394</v>
      </c>
      <c r="B7908" s="49" t="s">
        <v>5497</v>
      </c>
      <c r="C7908" s="7">
        <v>2.294991780821928E-2</v>
      </c>
      <c r="D7908" s="7">
        <v>4.5899835616438435E-2</v>
      </c>
      <c r="E7908" s="7">
        <v>6.8849753424657711E-2</v>
      </c>
      <c r="F7908" s="7">
        <v>9.1799671232876759E-2</v>
      </c>
      <c r="G7908" s="7">
        <v>0.1147495890410959</v>
      </c>
      <c r="H7908" s="7">
        <v>0.1376995068493152</v>
      </c>
      <c r="I7908" s="7">
        <v>0.16064942465753518</v>
      </c>
      <c r="J7908" s="7">
        <v>0.18359934246575402</v>
      </c>
      <c r="K7908" s="7">
        <v>0.2065492602739728</v>
      </c>
      <c r="L7908" s="7">
        <v>0.22949917808219158</v>
      </c>
    </row>
    <row r="7909" spans="1:12" ht="38.25">
      <c r="A7909" s="1">
        <f t="shared" si="194"/>
        <v>40395</v>
      </c>
      <c r="B7909" s="49" t="s">
        <v>5497</v>
      </c>
      <c r="C7909" s="7">
        <v>2.9282301369863158E-2</v>
      </c>
      <c r="D7909" s="7">
        <v>5.8564602739726197E-2</v>
      </c>
      <c r="E7909" s="7">
        <v>8.7846904109589355E-2</v>
      </c>
      <c r="F7909" s="7">
        <v>0.11712920547945214</v>
      </c>
      <c r="G7909" s="7">
        <v>0.1464115068493152</v>
      </c>
      <c r="H7909" s="7">
        <v>0.17569380821917799</v>
      </c>
      <c r="I7909" s="7">
        <v>0.20497610958904197</v>
      </c>
      <c r="J7909" s="7">
        <v>0.23425841095890479</v>
      </c>
      <c r="K7909" s="7">
        <v>0.26354071232876758</v>
      </c>
      <c r="L7909" s="7">
        <v>0.2928230136986304</v>
      </c>
    </row>
    <row r="7910" spans="1:12" ht="25.5">
      <c r="A7910" s="1">
        <f t="shared" si="194"/>
        <v>40396</v>
      </c>
      <c r="B7910" s="49" t="s">
        <v>5407</v>
      </c>
      <c r="C7910" s="7">
        <v>2.8562991780822118E-2</v>
      </c>
      <c r="D7910" s="7">
        <v>5.7125983561644111E-2</v>
      </c>
      <c r="E7910" s="7">
        <v>8.5688975342466236E-2</v>
      </c>
      <c r="F7910" s="7">
        <v>0.114251967123288</v>
      </c>
      <c r="G7910" s="7">
        <v>0.14281495890411</v>
      </c>
      <c r="H7910" s="7">
        <v>0.17137795068493081</v>
      </c>
      <c r="I7910" s="7">
        <v>0.199940942465754</v>
      </c>
      <c r="J7910" s="7">
        <v>0.22850393424657478</v>
      </c>
      <c r="K7910" s="7">
        <v>0.25706692602739678</v>
      </c>
      <c r="L7910" s="7">
        <v>0.28562991780821878</v>
      </c>
    </row>
    <row r="7911" spans="1:12" ht="38.25">
      <c r="A7911" s="1">
        <f t="shared" si="194"/>
        <v>40397</v>
      </c>
      <c r="B7911" s="49" t="s">
        <v>5498</v>
      </c>
      <c r="C7911" s="7">
        <v>4.4218553424657719E-2</v>
      </c>
      <c r="D7911" s="7">
        <v>8.8437106849315439E-2</v>
      </c>
      <c r="E7911" s="7">
        <v>0.1326556602739728</v>
      </c>
      <c r="F7911" s="7">
        <v>0.17687421369863038</v>
      </c>
      <c r="G7911" s="7">
        <v>0.22109276712328799</v>
      </c>
      <c r="H7911" s="7">
        <v>0.26531132054794437</v>
      </c>
      <c r="I7911" s="7">
        <v>0.30952987397260323</v>
      </c>
      <c r="J7911" s="7">
        <v>0.35374842739725959</v>
      </c>
      <c r="K7911" s="7">
        <v>0.39796698082191717</v>
      </c>
      <c r="L7911" s="7">
        <v>0.44218553424657481</v>
      </c>
    </row>
    <row r="7912" spans="1:12" ht="25.5">
      <c r="A7912" s="1">
        <f t="shared" si="194"/>
        <v>40398</v>
      </c>
      <c r="B7912" s="49" t="s">
        <v>5499</v>
      </c>
      <c r="C7912" s="7">
        <v>5.2033984109589237E-3</v>
      </c>
      <c r="D7912" s="7">
        <v>1.0406796821917847E-2</v>
      </c>
      <c r="E7912" s="7">
        <v>1.5610195232876758E-2</v>
      </c>
      <c r="F7912" s="7">
        <v>2.0813593643835598E-2</v>
      </c>
      <c r="G7912" s="7">
        <v>2.601699205479456E-2</v>
      </c>
      <c r="H7912" s="7">
        <v>3.1220390465753402E-2</v>
      </c>
      <c r="I7912" s="7">
        <v>3.6423788876712479E-2</v>
      </c>
      <c r="J7912" s="7">
        <v>4.1627187287671195E-2</v>
      </c>
      <c r="K7912" s="7">
        <v>4.6830585698630155E-2</v>
      </c>
      <c r="L7912" s="7">
        <v>5.2033984109588996E-2</v>
      </c>
    </row>
    <row r="7913" spans="1:12" ht="12.75">
      <c r="A7913" s="1">
        <f t="shared" si="194"/>
        <v>40399</v>
      </c>
      <c r="B7913" s="49" t="s">
        <v>5500</v>
      </c>
      <c r="C7913" s="7">
        <v>2.103175890410976E-4</v>
      </c>
      <c r="D7913" s="7">
        <v>4.2063517808219394E-4</v>
      </c>
      <c r="E7913" s="7">
        <v>6.3095276712329159E-4</v>
      </c>
      <c r="F7913" s="7">
        <v>8.412703561643868E-4</v>
      </c>
      <c r="G7913" s="7">
        <v>1.0515879452054832E-3</v>
      </c>
      <c r="H7913" s="7">
        <v>1.2619055342465758E-3</v>
      </c>
      <c r="I7913" s="7">
        <v>1.4722231232876758E-3</v>
      </c>
      <c r="J7913" s="7">
        <v>1.6825407123287758E-3</v>
      </c>
      <c r="K7913" s="7">
        <v>1.8928583013698638E-3</v>
      </c>
      <c r="L7913" s="7">
        <v>2.1031758904109638E-3</v>
      </c>
    </row>
    <row r="7914" spans="1:12" ht="12.75">
      <c r="A7914" s="1">
        <f t="shared" si="194"/>
        <v>40400</v>
      </c>
      <c r="B7914" s="49" t="s">
        <v>5500</v>
      </c>
      <c r="C7914" s="7">
        <v>7.0654356164383918E-3</v>
      </c>
      <c r="D7914" s="7">
        <v>1.4130871232876759E-2</v>
      </c>
      <c r="E7914" s="7">
        <v>2.1196306849315196E-2</v>
      </c>
      <c r="F7914" s="7">
        <v>2.8261742465753519E-2</v>
      </c>
      <c r="G7914" s="7">
        <v>3.5327178082191837E-2</v>
      </c>
      <c r="H7914" s="7">
        <v>4.2392613698630163E-2</v>
      </c>
      <c r="I7914" s="7">
        <v>4.9458049315068718E-2</v>
      </c>
      <c r="J7914" s="7">
        <v>5.6523484931506919E-2</v>
      </c>
      <c r="K7914" s="7">
        <v>6.3588920547945238E-2</v>
      </c>
      <c r="L7914" s="7">
        <v>7.065435616438355E-2</v>
      </c>
    </row>
    <row r="7915" spans="1:12" ht="12.75">
      <c r="A7915" s="1">
        <f t="shared" si="194"/>
        <v>40401</v>
      </c>
      <c r="B7915" s="49" t="s">
        <v>5501</v>
      </c>
      <c r="C7915" s="7">
        <v>7.1750136986301599E-3</v>
      </c>
      <c r="D7915" s="7">
        <v>1.435002739726032E-2</v>
      </c>
      <c r="E7915" s="7">
        <v>2.1525041095890481E-2</v>
      </c>
      <c r="F7915" s="7">
        <v>2.8700054794520518E-2</v>
      </c>
      <c r="G7915" s="7">
        <v>3.5875068493150676E-2</v>
      </c>
      <c r="H7915" s="7">
        <v>4.3050082191780838E-2</v>
      </c>
      <c r="I7915" s="7">
        <v>5.0225095890411117E-2</v>
      </c>
      <c r="J7915" s="7">
        <v>5.7400109589041154E-2</v>
      </c>
      <c r="K7915" s="7">
        <v>6.4575123287671315E-2</v>
      </c>
      <c r="L7915" s="7">
        <v>7.1750136986301352E-2</v>
      </c>
    </row>
    <row r="7916" spans="1:12" ht="12.75">
      <c r="A7916" s="1">
        <f t="shared" si="194"/>
        <v>40402</v>
      </c>
      <c r="B7916" s="49" t="s">
        <v>5365</v>
      </c>
      <c r="C7916" s="7">
        <v>5.2405808219178358E-3</v>
      </c>
      <c r="D7916" s="7">
        <v>1.0481161643835672E-2</v>
      </c>
      <c r="E7916" s="7">
        <v>1.5721742465753519E-2</v>
      </c>
      <c r="F7916" s="7">
        <v>2.0962323287671319E-2</v>
      </c>
      <c r="G7916" s="7">
        <v>2.6202904109589118E-2</v>
      </c>
      <c r="H7916" s="7">
        <v>3.1443484931506921E-2</v>
      </c>
      <c r="I7916" s="7">
        <v>3.6684065753424838E-2</v>
      </c>
      <c r="J7916" s="7">
        <v>4.192464657534252E-2</v>
      </c>
      <c r="K7916" s="7">
        <v>4.7165227397260319E-2</v>
      </c>
      <c r="L7916" s="7">
        <v>5.2405808219178125E-2</v>
      </c>
    </row>
    <row r="7917" spans="1:12" ht="25.5">
      <c r="A7917" s="1">
        <f t="shared" si="194"/>
        <v>40403</v>
      </c>
      <c r="B7917" s="49" t="s">
        <v>5502</v>
      </c>
      <c r="C7917" s="7">
        <v>8.0842253589041516E-3</v>
      </c>
      <c r="D7917" s="7">
        <v>1.6168450717808279E-2</v>
      </c>
      <c r="E7917" s="7">
        <v>2.4252676076712477E-2</v>
      </c>
      <c r="F7917" s="7">
        <v>3.2336901435616558E-2</v>
      </c>
      <c r="G7917" s="7">
        <v>4.0421126794520638E-2</v>
      </c>
      <c r="H7917" s="7">
        <v>4.8505352153424712E-2</v>
      </c>
      <c r="I7917" s="7">
        <v>5.6589577512329035E-2</v>
      </c>
      <c r="J7917" s="7">
        <v>6.4673802871232991E-2</v>
      </c>
      <c r="K7917" s="7">
        <v>7.2758028230137078E-2</v>
      </c>
      <c r="L7917" s="7">
        <v>8.0842253589041152E-2</v>
      </c>
    </row>
    <row r="7918" spans="1:12" ht="12.75">
      <c r="A7918" s="1">
        <f t="shared" si="194"/>
        <v>40404</v>
      </c>
      <c r="B7918" s="49" t="s">
        <v>5503</v>
      </c>
      <c r="C7918" s="7">
        <v>1.602805479452064E-2</v>
      </c>
      <c r="D7918" s="7">
        <v>3.2056109589041162E-2</v>
      </c>
      <c r="E7918" s="7">
        <v>4.8084164383561799E-2</v>
      </c>
      <c r="F7918" s="7">
        <v>6.41122191780822E-2</v>
      </c>
      <c r="G7918" s="7">
        <v>8.0140273972602719E-2</v>
      </c>
      <c r="H7918" s="7">
        <v>9.6168328767123112E-2</v>
      </c>
      <c r="I7918" s="7">
        <v>0.11219638356164401</v>
      </c>
      <c r="J7918" s="7">
        <v>0.1282244383561644</v>
      </c>
      <c r="K7918" s="7">
        <v>0.14425249315068481</v>
      </c>
      <c r="L7918" s="7">
        <v>0.16028054794520522</v>
      </c>
    </row>
    <row r="7919" spans="1:12" ht="12.75">
      <c r="A7919" s="1">
        <f t="shared" si="194"/>
        <v>40405</v>
      </c>
      <c r="B7919" s="49" t="s">
        <v>5504</v>
      </c>
      <c r="C7919" s="7">
        <v>1.997431232876724E-2</v>
      </c>
      <c r="D7919" s="7">
        <v>3.9948624657534355E-2</v>
      </c>
      <c r="E7919" s="7">
        <v>5.9922936986301592E-2</v>
      </c>
      <c r="F7919" s="7">
        <v>7.98972493150686E-2</v>
      </c>
      <c r="G7919" s="7">
        <v>9.9871561643835718E-2</v>
      </c>
      <c r="H7919" s="7">
        <v>0.11984587397260284</v>
      </c>
      <c r="I7919" s="7">
        <v>0.1398201863013708</v>
      </c>
      <c r="J7919" s="7">
        <v>0.1597944986301372</v>
      </c>
      <c r="K7919" s="7">
        <v>0.17976881095890479</v>
      </c>
      <c r="L7919" s="7">
        <v>0.19974312328767121</v>
      </c>
    </row>
    <row r="7920" spans="1:12" ht="25.5">
      <c r="A7920" s="1">
        <f t="shared" si="194"/>
        <v>40406</v>
      </c>
      <c r="B7920" s="49" t="s">
        <v>5505</v>
      </c>
      <c r="C7920" s="7">
        <v>1.5650860273972559E-2</v>
      </c>
      <c r="D7920" s="7">
        <v>3.1301720547945243E-2</v>
      </c>
      <c r="E7920" s="7">
        <v>4.6952580821917798E-2</v>
      </c>
      <c r="F7920" s="7">
        <v>6.2603441095890236E-2</v>
      </c>
      <c r="G7920" s="7">
        <v>7.8254301369862792E-2</v>
      </c>
      <c r="H7920" s="7">
        <v>9.3905161643835361E-2</v>
      </c>
      <c r="I7920" s="7">
        <v>0.10955602191780828</v>
      </c>
      <c r="J7920" s="7">
        <v>0.12520688219178</v>
      </c>
      <c r="K7920" s="7">
        <v>0.14085774246575281</v>
      </c>
      <c r="L7920" s="7">
        <v>0.15650860273972558</v>
      </c>
    </row>
    <row r="7921" spans="1:12" ht="25.5">
      <c r="A7921" s="1">
        <f t="shared" si="194"/>
        <v>40407</v>
      </c>
      <c r="B7921" s="49" t="s">
        <v>5506</v>
      </c>
      <c r="C7921" s="7">
        <v>2.1011506849315201E-2</v>
      </c>
      <c r="D7921" s="7">
        <v>4.2023013698630277E-2</v>
      </c>
      <c r="E7921" s="7">
        <v>6.3034520547945477E-2</v>
      </c>
      <c r="F7921" s="7">
        <v>8.4046027397260428E-2</v>
      </c>
      <c r="G7921" s="7">
        <v>0.1050575342465755</v>
      </c>
      <c r="H7921" s="7">
        <v>0.12606904109589001</v>
      </c>
      <c r="I7921" s="7">
        <v>0.14708054794520639</v>
      </c>
      <c r="J7921" s="7">
        <v>0.16809205479452041</v>
      </c>
      <c r="K7921" s="7">
        <v>0.1891035616438356</v>
      </c>
      <c r="L7921" s="7">
        <v>0.21011506849315079</v>
      </c>
    </row>
    <row r="7922" spans="1:12" ht="12.75">
      <c r="A7922" s="1">
        <f t="shared" si="194"/>
        <v>40408</v>
      </c>
      <c r="B7922" s="49" t="s">
        <v>5507</v>
      </c>
      <c r="C7922" s="7">
        <v>9.7133917808219523E-3</v>
      </c>
      <c r="D7922" s="7">
        <v>1.942678356164388E-2</v>
      </c>
      <c r="E7922" s="7">
        <v>2.9140175342465879E-2</v>
      </c>
      <c r="F7922" s="7">
        <v>3.8853567123287761E-2</v>
      </c>
      <c r="G7922" s="7">
        <v>4.8566958904109635E-2</v>
      </c>
      <c r="H7922" s="7">
        <v>5.8280350684931516E-2</v>
      </c>
      <c r="I7922" s="7">
        <v>6.799374246575364E-2</v>
      </c>
      <c r="J7922" s="7">
        <v>7.7707134246575396E-2</v>
      </c>
      <c r="K7922" s="7">
        <v>8.7420526027397263E-2</v>
      </c>
      <c r="L7922" s="7">
        <v>9.7133917808219158E-2</v>
      </c>
    </row>
    <row r="7923" spans="1:12" ht="38.25">
      <c r="A7923" s="1">
        <f t="shared" si="194"/>
        <v>40409</v>
      </c>
      <c r="B7923" s="49" t="s">
        <v>5508</v>
      </c>
      <c r="C7923" s="7">
        <v>3.9589150684931637E-3</v>
      </c>
      <c r="D7923" s="7">
        <v>7.9178301369863275E-3</v>
      </c>
      <c r="E7923" s="7">
        <v>1.1876745205479492E-2</v>
      </c>
      <c r="F7923" s="7">
        <v>1.5835660273972558E-2</v>
      </c>
      <c r="G7923" s="7">
        <v>1.9794575342465759E-2</v>
      </c>
      <c r="H7923" s="7">
        <v>2.375349041095896E-2</v>
      </c>
      <c r="I7923" s="7">
        <v>2.7712405479452161E-2</v>
      </c>
      <c r="J7923" s="7">
        <v>3.1671320547945241E-2</v>
      </c>
      <c r="K7923" s="7">
        <v>3.5630235616438438E-2</v>
      </c>
      <c r="L7923" s="7">
        <v>3.9589150684931518E-2</v>
      </c>
    </row>
    <row r="7924" spans="1:12" ht="38.25">
      <c r="A7924" s="1">
        <f t="shared" si="194"/>
        <v>40410</v>
      </c>
      <c r="B7924" s="49" t="s">
        <v>5508</v>
      </c>
      <c r="C7924" s="7">
        <v>9.5915062356164635E-3</v>
      </c>
      <c r="D7924" s="7">
        <v>1.9183012471232882E-2</v>
      </c>
      <c r="E7924" s="7">
        <v>2.8774518706849439E-2</v>
      </c>
      <c r="F7924" s="7">
        <v>3.8366024942465764E-2</v>
      </c>
      <c r="G7924" s="7">
        <v>4.7957531178082193E-2</v>
      </c>
      <c r="H7924" s="7">
        <v>5.7549037413698635E-2</v>
      </c>
      <c r="I7924" s="7">
        <v>6.7140543649315321E-2</v>
      </c>
      <c r="J7924" s="7">
        <v>7.6732049884931638E-2</v>
      </c>
      <c r="K7924" s="7">
        <v>8.6323556120548081E-2</v>
      </c>
      <c r="L7924" s="7">
        <v>9.5915062356164385E-2</v>
      </c>
    </row>
    <row r="7925" spans="1:12" ht="25.5">
      <c r="A7925" s="1">
        <f t="shared" si="194"/>
        <v>40411</v>
      </c>
      <c r="B7925" s="49" t="s">
        <v>5509</v>
      </c>
      <c r="C7925" s="7">
        <v>4.1372054794520758E-3</v>
      </c>
      <c r="D7925" s="7">
        <v>8.2744109589041517E-3</v>
      </c>
      <c r="E7925" s="7">
        <v>1.2411616438356241E-2</v>
      </c>
      <c r="F7925" s="7">
        <v>1.6548821917808279E-2</v>
      </c>
      <c r="G7925" s="7">
        <v>2.0686027397260321E-2</v>
      </c>
      <c r="H7925" s="7">
        <v>2.482323287671236E-2</v>
      </c>
      <c r="I7925" s="7">
        <v>2.896043835616452E-2</v>
      </c>
      <c r="J7925" s="7">
        <v>3.309764383561644E-2</v>
      </c>
      <c r="K7925" s="7">
        <v>3.7234849315068479E-2</v>
      </c>
      <c r="L7925" s="7">
        <v>4.1372054794520524E-2</v>
      </c>
    </row>
    <row r="7926" spans="1:12" ht="25.5">
      <c r="A7926" s="1">
        <f t="shared" si="194"/>
        <v>40412</v>
      </c>
      <c r="B7926" s="49" t="s">
        <v>5509</v>
      </c>
      <c r="C7926" s="7">
        <v>8.4082191780822241E-3</v>
      </c>
      <c r="D7926" s="7">
        <v>1.68164383561644E-2</v>
      </c>
      <c r="E7926" s="7">
        <v>2.5224657534246717E-2</v>
      </c>
      <c r="F7926" s="7">
        <v>3.3632876712328799E-2</v>
      </c>
      <c r="G7926" s="7">
        <v>4.2041095890411002E-2</v>
      </c>
      <c r="H7926" s="7">
        <v>5.0449315068493199E-2</v>
      </c>
      <c r="I7926" s="7">
        <v>5.8857534246575638E-2</v>
      </c>
      <c r="J7926" s="7">
        <v>6.7265753424657723E-2</v>
      </c>
      <c r="K7926" s="7">
        <v>7.567397260273992E-2</v>
      </c>
      <c r="L7926" s="7">
        <v>8.4082191780822005E-2</v>
      </c>
    </row>
    <row r="7927" spans="1:12" ht="12.75">
      <c r="A7927" s="1">
        <f t="shared" si="194"/>
        <v>40413</v>
      </c>
      <c r="B7927" s="49" t="s">
        <v>5510</v>
      </c>
      <c r="C7927" s="7">
        <v>1.0164255682191816E-2</v>
      </c>
      <c r="D7927" s="7">
        <v>2.032851136438368E-2</v>
      </c>
      <c r="E7927" s="7">
        <v>3.04927670465754E-2</v>
      </c>
      <c r="F7927" s="7">
        <v>4.0657022728767117E-2</v>
      </c>
      <c r="G7927" s="7">
        <v>5.0821278410958959E-2</v>
      </c>
      <c r="H7927" s="7">
        <v>6.0985534093150683E-2</v>
      </c>
      <c r="I7927" s="7">
        <v>7.1149789775342753E-2</v>
      </c>
      <c r="J7927" s="7">
        <v>8.1314045457534359E-2</v>
      </c>
      <c r="K7927" s="7">
        <v>9.1478301139726076E-2</v>
      </c>
      <c r="L7927" s="7">
        <v>0.10164255682191779</v>
      </c>
    </row>
    <row r="7928" spans="1:12" ht="25.5">
      <c r="A7928" s="1">
        <f t="shared" si="194"/>
        <v>40414</v>
      </c>
      <c r="B7928" s="49" t="s">
        <v>5511</v>
      </c>
      <c r="C7928" s="7">
        <v>8.4841643835616794E-4</v>
      </c>
      <c r="D7928" s="7">
        <v>1.6968328767123359E-3</v>
      </c>
      <c r="E7928" s="7">
        <v>2.5452493150685037E-3</v>
      </c>
      <c r="F7928" s="7">
        <v>3.39366575342466E-3</v>
      </c>
      <c r="G7928" s="7">
        <v>4.2420821917808276E-3</v>
      </c>
      <c r="H7928" s="7">
        <v>5.0904986301369961E-3</v>
      </c>
      <c r="I7928" s="7">
        <v>5.9389150684931759E-3</v>
      </c>
      <c r="J7928" s="7">
        <v>6.7873315068493201E-3</v>
      </c>
      <c r="K7928" s="7">
        <v>7.6357479452054877E-3</v>
      </c>
      <c r="L7928" s="7">
        <v>8.4841643835616432E-3</v>
      </c>
    </row>
    <row r="7929" spans="1:12" ht="12.75">
      <c r="A7929" s="1">
        <f t="shared" si="194"/>
        <v>40415</v>
      </c>
      <c r="B7929" s="49" t="s">
        <v>5512</v>
      </c>
      <c r="C7929" s="7">
        <v>2.9253369863013958E-3</v>
      </c>
      <c r="D7929" s="7">
        <v>5.8506739726027802E-3</v>
      </c>
      <c r="E7929" s="7">
        <v>8.7760109589041756E-3</v>
      </c>
      <c r="F7929" s="7">
        <v>1.1701347945205534E-2</v>
      </c>
      <c r="G7929" s="7">
        <v>1.4626684931506919E-2</v>
      </c>
      <c r="H7929" s="7">
        <v>1.7552021917808278E-2</v>
      </c>
      <c r="I7929" s="7">
        <v>2.0477358904109639E-2</v>
      </c>
      <c r="J7929" s="7">
        <v>2.3402695890411E-2</v>
      </c>
      <c r="K7929" s="7">
        <v>2.6328032876712357E-2</v>
      </c>
      <c r="L7929" s="7">
        <v>2.9253369863013717E-2</v>
      </c>
    </row>
    <row r="7930" spans="1:12" ht="12.75">
      <c r="A7930" s="1">
        <f t="shared" si="194"/>
        <v>40416</v>
      </c>
      <c r="B7930" s="49" t="s">
        <v>5512</v>
      </c>
      <c r="C7930" s="7">
        <v>7.4375671232877125E-3</v>
      </c>
      <c r="D7930" s="7">
        <v>1.4875134246575399E-2</v>
      </c>
      <c r="E7930" s="7">
        <v>2.2312701369863158E-2</v>
      </c>
      <c r="F7930" s="7">
        <v>2.9750268493150798E-2</v>
      </c>
      <c r="G7930" s="7">
        <v>3.7187835616438437E-2</v>
      </c>
      <c r="H7930" s="7">
        <v>4.4625402739726081E-2</v>
      </c>
      <c r="I7930" s="7">
        <v>5.206296986301396E-2</v>
      </c>
      <c r="J7930" s="7">
        <v>5.9500536986301478E-2</v>
      </c>
      <c r="K7930" s="7">
        <v>6.6938104109589114E-2</v>
      </c>
      <c r="L7930" s="7">
        <v>7.437567123287675E-2</v>
      </c>
    </row>
    <row r="7931" spans="1:12" ht="12.75">
      <c r="A7931" s="1">
        <f t="shared" si="194"/>
        <v>40417</v>
      </c>
      <c r="B7931" s="49" t="s">
        <v>5513</v>
      </c>
      <c r="C7931" s="7">
        <v>2.4150575342465883E-3</v>
      </c>
      <c r="D7931" s="7">
        <v>4.8301150684931637E-3</v>
      </c>
      <c r="E7931" s="7">
        <v>7.2451726027397516E-3</v>
      </c>
      <c r="F7931" s="7">
        <v>9.6602301369863031E-3</v>
      </c>
      <c r="G7931" s="7">
        <v>1.2075287671232881E-2</v>
      </c>
      <c r="H7931" s="7">
        <v>1.4490345205479479E-2</v>
      </c>
      <c r="I7931" s="7">
        <v>1.6905402739726079E-2</v>
      </c>
      <c r="J7931" s="7">
        <v>1.9320460273972679E-2</v>
      </c>
      <c r="K7931" s="7">
        <v>2.1735517808219161E-2</v>
      </c>
      <c r="L7931" s="7">
        <v>2.4150575342465761E-2</v>
      </c>
    </row>
    <row r="7932" spans="1:12" ht="12.75">
      <c r="A7932" s="1">
        <f t="shared" si="194"/>
        <v>40418</v>
      </c>
      <c r="B7932" s="49" t="s">
        <v>5514</v>
      </c>
      <c r="C7932" s="7">
        <v>1.236496438356168E-2</v>
      </c>
      <c r="D7932" s="7">
        <v>2.4729928767123481E-2</v>
      </c>
      <c r="E7932" s="7">
        <v>3.7094893150685163E-2</v>
      </c>
      <c r="F7932" s="7">
        <v>4.9459857534246719E-2</v>
      </c>
      <c r="G7932" s="7">
        <v>6.1824821917808401E-2</v>
      </c>
      <c r="H7932" s="7">
        <v>7.4189786301370075E-2</v>
      </c>
      <c r="I7932" s="7">
        <v>8.6554750684932111E-2</v>
      </c>
      <c r="J7932" s="7">
        <v>9.8919715068493549E-2</v>
      </c>
      <c r="K7932" s="7">
        <v>0.11128467945205524</v>
      </c>
      <c r="L7932" s="7">
        <v>0.1236496438356168</v>
      </c>
    </row>
    <row r="7933" spans="1:12" ht="12.75">
      <c r="A7933" s="1">
        <f t="shared" si="194"/>
        <v>40419</v>
      </c>
      <c r="B7933" s="49" t="s">
        <v>5515</v>
      </c>
      <c r="C7933" s="7">
        <v>4.3798684931506916E-3</v>
      </c>
      <c r="D7933" s="7">
        <v>8.7597369863013832E-3</v>
      </c>
      <c r="E7933" s="7">
        <v>1.3139605479452039E-2</v>
      </c>
      <c r="F7933" s="7">
        <v>1.7519473972602718E-2</v>
      </c>
      <c r="G7933" s="7">
        <v>2.18993424657534E-2</v>
      </c>
      <c r="H7933" s="7">
        <v>2.6279210958904078E-2</v>
      </c>
      <c r="I7933" s="7">
        <v>3.0659079452054878E-2</v>
      </c>
      <c r="J7933" s="7">
        <v>3.5038947945205436E-2</v>
      </c>
      <c r="K7933" s="7">
        <v>3.9418816438356118E-2</v>
      </c>
      <c r="L7933" s="7">
        <v>4.37986849315068E-2</v>
      </c>
    </row>
    <row r="7934" spans="1:12" ht="25.5">
      <c r="A7934" s="1">
        <f t="shared" si="194"/>
        <v>40420</v>
      </c>
      <c r="B7934" s="49" t="s">
        <v>5516</v>
      </c>
      <c r="C7934" s="7">
        <v>3.8840547945205563E-2</v>
      </c>
      <c r="D7934" s="7">
        <v>7.7681095890411125E-2</v>
      </c>
      <c r="E7934" s="7">
        <v>0.11652164383561668</v>
      </c>
      <c r="F7934" s="7">
        <v>0.155362191780822</v>
      </c>
      <c r="G7934" s="7">
        <v>0.1942027397260272</v>
      </c>
      <c r="H7934" s="7">
        <v>0.23304328767123239</v>
      </c>
      <c r="I7934" s="7">
        <v>0.27188383561643881</v>
      </c>
      <c r="J7934" s="7">
        <v>0.310724383561644</v>
      </c>
      <c r="K7934" s="7">
        <v>0.3495649315068492</v>
      </c>
      <c r="L7934" s="7">
        <v>0.38840547945205439</v>
      </c>
    </row>
    <row r="7935" spans="1:12" ht="12.75">
      <c r="A7935" s="1">
        <f t="shared" si="194"/>
        <v>40421</v>
      </c>
      <c r="B7935" s="49" t="s">
        <v>5517</v>
      </c>
      <c r="C7935" s="7">
        <v>6.697943819178119E-2</v>
      </c>
      <c r="D7935" s="7">
        <v>0.13395887638356238</v>
      </c>
      <c r="E7935" s="7">
        <v>0.20093831457534361</v>
      </c>
      <c r="F7935" s="7">
        <v>0.2679177527671236</v>
      </c>
      <c r="G7935" s="7">
        <v>0.3348971909589048</v>
      </c>
      <c r="H7935" s="7">
        <v>0.40187662915068484</v>
      </c>
      <c r="I7935" s="7">
        <v>0.46885606734246721</v>
      </c>
      <c r="J7935" s="7">
        <v>0.53583550553424719</v>
      </c>
      <c r="K7935" s="7">
        <v>0.6028149437260284</v>
      </c>
      <c r="L7935" s="7">
        <v>0.66979438191780838</v>
      </c>
    </row>
    <row r="7936" spans="1:12" ht="25.5">
      <c r="A7936" s="1">
        <f t="shared" si="194"/>
        <v>40422</v>
      </c>
      <c r="B7936" s="49" t="s">
        <v>5518</v>
      </c>
      <c r="C7936" s="7">
        <v>2.4837698630137081E-3</v>
      </c>
      <c r="D7936" s="7">
        <v>4.967539726027404E-3</v>
      </c>
      <c r="E7936" s="7">
        <v>7.4513095890411125E-3</v>
      </c>
      <c r="F7936" s="7">
        <v>9.9350794520547837E-3</v>
      </c>
      <c r="G7936" s="7">
        <v>1.2418849315068479E-2</v>
      </c>
      <c r="H7936" s="7">
        <v>1.4902619178082199E-2</v>
      </c>
      <c r="I7936" s="7">
        <v>1.738638904109592E-2</v>
      </c>
      <c r="J7936" s="7">
        <v>1.9870158904109637E-2</v>
      </c>
      <c r="K7936" s="7">
        <v>2.2353928767123239E-2</v>
      </c>
      <c r="L7936" s="7">
        <v>2.4837698630136958E-2</v>
      </c>
    </row>
    <row r="7937" spans="1:12" ht="25.5">
      <c r="A7937" s="1">
        <f t="shared" si="194"/>
        <v>40423</v>
      </c>
      <c r="B7937" s="49" t="s">
        <v>5518</v>
      </c>
      <c r="C7937" s="7">
        <v>4.4120547945205556E-3</v>
      </c>
      <c r="D7937" s="7">
        <v>8.8241095890411111E-3</v>
      </c>
      <c r="E7937" s="7">
        <v>1.3236164383561679E-2</v>
      </c>
      <c r="F7937" s="7">
        <v>1.7648219178082198E-2</v>
      </c>
      <c r="G7937" s="7">
        <v>2.2060273972602719E-2</v>
      </c>
      <c r="H7937" s="7">
        <v>2.647232876712324E-2</v>
      </c>
      <c r="I7937" s="7">
        <v>3.0884383561643879E-2</v>
      </c>
      <c r="J7937" s="7">
        <v>3.5296438356164396E-2</v>
      </c>
      <c r="K7937" s="7">
        <v>3.970849315068492E-2</v>
      </c>
      <c r="L7937" s="7">
        <v>4.4120547945205438E-2</v>
      </c>
    </row>
    <row r="7938" spans="1:12" ht="25.5">
      <c r="A7938" s="1">
        <f t="shared" si="194"/>
        <v>40424</v>
      </c>
      <c r="B7938" s="49" t="s">
        <v>5518</v>
      </c>
      <c r="C7938" s="7">
        <v>2.6531312876712596E-4</v>
      </c>
      <c r="D7938" s="7">
        <v>5.3062625753425073E-4</v>
      </c>
      <c r="E7938" s="7">
        <v>7.959393863013768E-4</v>
      </c>
      <c r="F7938" s="7">
        <v>1.0612525150684993E-3</v>
      </c>
      <c r="G7938" s="7">
        <v>1.326565643835624E-3</v>
      </c>
      <c r="H7938" s="7">
        <v>1.5918787726027441E-3</v>
      </c>
      <c r="I7938" s="7">
        <v>1.8571919013698761E-3</v>
      </c>
      <c r="J7938" s="7">
        <v>2.122505030136996E-3</v>
      </c>
      <c r="K7938" s="7">
        <v>2.3878181589041159E-3</v>
      </c>
      <c r="L7938" s="7">
        <v>2.6531312876712358E-3</v>
      </c>
    </row>
    <row r="7939" spans="1:12" ht="12.75">
      <c r="A7939" s="1">
        <f t="shared" si="194"/>
        <v>40425</v>
      </c>
      <c r="B7939" s="49" t="s">
        <v>5519</v>
      </c>
      <c r="C7939" s="7">
        <v>6.5312876712328926E-4</v>
      </c>
      <c r="D7939" s="7">
        <v>1.3062575342465759E-3</v>
      </c>
      <c r="E7939" s="7">
        <v>1.959386301369864E-3</v>
      </c>
      <c r="F7939" s="7">
        <v>2.6125150684931518E-3</v>
      </c>
      <c r="G7939" s="7">
        <v>3.2656438356164397E-3</v>
      </c>
      <c r="H7939" s="7">
        <v>3.918772602739728E-3</v>
      </c>
      <c r="I7939" s="7">
        <v>4.571901369863028E-3</v>
      </c>
      <c r="J7939" s="7">
        <v>5.2250301369863037E-3</v>
      </c>
      <c r="K7939" s="7">
        <v>5.8781589041096037E-3</v>
      </c>
      <c r="L7939" s="7">
        <v>6.5312876712328794E-3</v>
      </c>
    </row>
    <row r="7940" spans="1:12" ht="12.75">
      <c r="A7940" s="1">
        <f t="shared" si="194"/>
        <v>40426</v>
      </c>
      <c r="B7940" s="49" t="s">
        <v>5519</v>
      </c>
      <c r="C7940" s="7">
        <v>1.256350684931508E-3</v>
      </c>
      <c r="D7940" s="7">
        <v>2.5127013698630282E-3</v>
      </c>
      <c r="E7940" s="7">
        <v>3.7690520547945358E-3</v>
      </c>
      <c r="F7940" s="7">
        <v>5.0254027397260322E-3</v>
      </c>
      <c r="G7940" s="7">
        <v>6.2817534246575402E-3</v>
      </c>
      <c r="H7940" s="7">
        <v>7.5381041095890482E-3</v>
      </c>
      <c r="I7940" s="7">
        <v>8.7944547945205918E-3</v>
      </c>
      <c r="J7940" s="7">
        <v>1.0050805479452075E-2</v>
      </c>
      <c r="K7940" s="7">
        <v>1.1307156164383584E-2</v>
      </c>
      <c r="L7940" s="7">
        <v>1.256350684931508E-2</v>
      </c>
    </row>
    <row r="7941" spans="1:12" ht="12.75">
      <c r="A7941" s="1">
        <f t="shared" si="194"/>
        <v>40427</v>
      </c>
      <c r="B7941" s="49" t="s">
        <v>5519</v>
      </c>
      <c r="C7941" s="7">
        <v>5.7113579178082435E-4</v>
      </c>
      <c r="D7941" s="7">
        <v>1.14227158356165E-3</v>
      </c>
      <c r="E7941" s="7">
        <v>1.7134073753424721E-3</v>
      </c>
      <c r="F7941" s="7">
        <v>2.2845431671232879E-3</v>
      </c>
      <c r="G7941" s="7">
        <v>2.8556789589041158E-3</v>
      </c>
      <c r="H7941" s="7">
        <v>3.426814750684932E-3</v>
      </c>
      <c r="I7941" s="7">
        <v>3.9979505424657721E-3</v>
      </c>
      <c r="J7941" s="7">
        <v>4.5690863342465757E-3</v>
      </c>
      <c r="K7941" s="7">
        <v>5.1402221260274036E-3</v>
      </c>
      <c r="L7941" s="7">
        <v>5.7113579178082194E-3</v>
      </c>
    </row>
    <row r="7942" spans="1:12" ht="12.75">
      <c r="A7942" s="1">
        <f t="shared" si="194"/>
        <v>40428</v>
      </c>
      <c r="B7942" s="49" t="s">
        <v>5519</v>
      </c>
      <c r="C7942" s="7">
        <v>4.9870684931506925E-4</v>
      </c>
      <c r="D7942" s="7">
        <v>9.9741369863013849E-4</v>
      </c>
      <c r="E7942" s="7">
        <v>1.4961205479452038E-3</v>
      </c>
      <c r="F7942" s="7">
        <v>1.9948273972602718E-3</v>
      </c>
      <c r="G7942" s="7">
        <v>2.4935342465753399E-3</v>
      </c>
      <c r="H7942" s="7">
        <v>2.9922410958904077E-3</v>
      </c>
      <c r="I7942" s="7">
        <v>3.490947945205488E-3</v>
      </c>
      <c r="J7942" s="7">
        <v>3.9896547945205436E-3</v>
      </c>
      <c r="K7942" s="7">
        <v>4.4883616438356122E-3</v>
      </c>
      <c r="L7942" s="7">
        <v>4.9870684931506799E-3</v>
      </c>
    </row>
    <row r="7943" spans="1:12" ht="12.75">
      <c r="A7943" s="1">
        <f t="shared" si="194"/>
        <v>40429</v>
      </c>
      <c r="B7943" s="49" t="s">
        <v>5520</v>
      </c>
      <c r="C7943" s="7">
        <v>7.564504109589071E-3</v>
      </c>
      <c r="D7943" s="7">
        <v>1.5129008219178119E-2</v>
      </c>
      <c r="E7943" s="7">
        <v>2.2693512328767242E-2</v>
      </c>
      <c r="F7943" s="7">
        <v>3.0258016438356239E-2</v>
      </c>
      <c r="G7943" s="7">
        <v>3.7822520547945243E-2</v>
      </c>
      <c r="H7943" s="7">
        <v>4.538702465753424E-2</v>
      </c>
      <c r="I7943" s="7">
        <v>5.2951528767123481E-2</v>
      </c>
      <c r="J7943" s="7">
        <v>6.051603287671236E-2</v>
      </c>
      <c r="K7943" s="7">
        <v>6.8080536986301357E-2</v>
      </c>
      <c r="L7943" s="7">
        <v>7.5645041095890347E-2</v>
      </c>
    </row>
    <row r="7944" spans="1:12" ht="12.75">
      <c r="A7944" s="1">
        <f t="shared" si="194"/>
        <v>40430</v>
      </c>
      <c r="B7944" s="49" t="s">
        <v>5521</v>
      </c>
      <c r="C7944" s="7">
        <v>1.37160657534246E-2</v>
      </c>
      <c r="D7944" s="7">
        <v>2.7432131506849321E-2</v>
      </c>
      <c r="E7944" s="7">
        <v>4.1148197260273918E-2</v>
      </c>
      <c r="F7944" s="7">
        <v>5.4864263013698518E-2</v>
      </c>
      <c r="G7944" s="7">
        <v>6.8580328767123111E-2</v>
      </c>
      <c r="H7944" s="7">
        <v>8.2296394520547711E-2</v>
      </c>
      <c r="I7944" s="7">
        <v>9.6012460273972561E-2</v>
      </c>
      <c r="J7944" s="7">
        <v>0.10972852602739691</v>
      </c>
      <c r="K7944" s="7">
        <v>0.123444591780822</v>
      </c>
      <c r="L7944" s="7">
        <v>0.137160657534246</v>
      </c>
    </row>
    <row r="7945" spans="1:12" ht="25.5">
      <c r="A7945" s="1">
        <f t="shared" si="194"/>
        <v>40431</v>
      </c>
      <c r="B7945" s="49" t="s">
        <v>5522</v>
      </c>
      <c r="C7945" s="7">
        <v>1.2341471638356119E-2</v>
      </c>
      <c r="D7945" s="7">
        <v>2.468294327671236E-2</v>
      </c>
      <c r="E7945" s="7">
        <v>3.7024414915068478E-2</v>
      </c>
      <c r="F7945" s="7">
        <v>4.9365886553424478E-2</v>
      </c>
      <c r="G7945" s="7">
        <v>6.1707358191780595E-2</v>
      </c>
      <c r="H7945" s="7">
        <v>7.404882983013672E-2</v>
      </c>
      <c r="I7945" s="7">
        <v>8.6390301468493191E-2</v>
      </c>
      <c r="J7945" s="7">
        <v>9.873177310684908E-2</v>
      </c>
      <c r="K7945" s="7">
        <v>0.11107324474520519</v>
      </c>
      <c r="L7945" s="7">
        <v>0.12341471638356119</v>
      </c>
    </row>
    <row r="7946" spans="1:12" ht="25.5">
      <c r="A7946" s="1">
        <f t="shared" si="194"/>
        <v>40432</v>
      </c>
      <c r="B7946" s="49" t="s">
        <v>5523</v>
      </c>
      <c r="C7946" s="7">
        <v>4.2529315068493313E-3</v>
      </c>
      <c r="D7946" s="7">
        <v>8.5058630136986627E-3</v>
      </c>
      <c r="E7946" s="7">
        <v>1.2758794520547961E-2</v>
      </c>
      <c r="F7946" s="7">
        <v>1.701172602739728E-2</v>
      </c>
      <c r="G7946" s="7">
        <v>2.1264657534246601E-2</v>
      </c>
      <c r="H7946" s="7">
        <v>2.5517589041095922E-2</v>
      </c>
      <c r="I7946" s="7">
        <v>2.9770520547945357E-2</v>
      </c>
      <c r="J7946" s="7">
        <v>3.402345205479456E-2</v>
      </c>
      <c r="K7946" s="7">
        <v>3.8276383561643881E-2</v>
      </c>
      <c r="L7946" s="7">
        <v>4.2529315068493202E-2</v>
      </c>
    </row>
    <row r="7947" spans="1:12" ht="25.5">
      <c r="A7947" s="1">
        <f t="shared" si="194"/>
        <v>40433</v>
      </c>
      <c r="B7947" s="49" t="s">
        <v>5523</v>
      </c>
      <c r="C7947" s="7">
        <v>3.4088547945205556E-2</v>
      </c>
      <c r="D7947" s="7">
        <v>6.8177095890411002E-2</v>
      </c>
      <c r="E7947" s="7">
        <v>0.10226564383561657</v>
      </c>
      <c r="F7947" s="7">
        <v>0.136354191780822</v>
      </c>
      <c r="G7947" s="7">
        <v>0.17044273972602719</v>
      </c>
      <c r="H7947" s="7">
        <v>0.20453128767123238</v>
      </c>
      <c r="I7947" s="7">
        <v>0.23861983561643879</v>
      </c>
      <c r="J7947" s="7">
        <v>0.27270838356164401</v>
      </c>
      <c r="K7947" s="7">
        <v>0.30679693150684922</v>
      </c>
      <c r="L7947" s="7">
        <v>0.34088547945205439</v>
      </c>
    </row>
    <row r="7948" spans="1:12" ht="25.5">
      <c r="A7948" s="1">
        <f t="shared" si="194"/>
        <v>40434</v>
      </c>
      <c r="B7948" s="49" t="s">
        <v>5524</v>
      </c>
      <c r="C7948" s="7">
        <v>7.3339561643835843E-2</v>
      </c>
      <c r="D7948" s="7">
        <v>0.14667912328767119</v>
      </c>
      <c r="E7948" s="7">
        <v>0.22001868493150681</v>
      </c>
      <c r="F7948" s="7">
        <v>0.29335824657534237</v>
      </c>
      <c r="G7948" s="7">
        <v>0.36669780821917802</v>
      </c>
      <c r="H7948" s="7">
        <v>0.44003736986301362</v>
      </c>
      <c r="I7948" s="7">
        <v>0.5133769315068516</v>
      </c>
      <c r="J7948" s="7">
        <v>0.58671649315068475</v>
      </c>
      <c r="K7948" s="7">
        <v>0.66005605479452156</v>
      </c>
      <c r="L7948" s="7">
        <v>0.73339561643835605</v>
      </c>
    </row>
    <row r="7949" spans="1:12" ht="25.5">
      <c r="A7949" s="1">
        <f t="shared" si="194"/>
        <v>40435</v>
      </c>
      <c r="B7949" s="49" t="s">
        <v>5525</v>
      </c>
      <c r="C7949" s="7">
        <v>4.9946630136986523E-3</v>
      </c>
      <c r="D7949" s="7">
        <v>9.9893260273973047E-3</v>
      </c>
      <c r="E7949" s="7">
        <v>1.498398904109592E-2</v>
      </c>
      <c r="F7949" s="7">
        <v>1.9978652054794561E-2</v>
      </c>
      <c r="G7949" s="7">
        <v>2.49733150684932E-2</v>
      </c>
      <c r="H7949" s="7">
        <v>2.9967978082191718E-2</v>
      </c>
      <c r="I7949" s="7">
        <v>3.4962641095890479E-2</v>
      </c>
      <c r="J7949" s="7">
        <v>3.9957304109589004E-2</v>
      </c>
      <c r="K7949" s="7">
        <v>4.4951967123287639E-2</v>
      </c>
      <c r="L7949" s="7">
        <v>4.9946630136986282E-2</v>
      </c>
    </row>
    <row r="7950" spans="1:12" ht="25.5">
      <c r="A7950" s="1">
        <f t="shared" si="194"/>
        <v>40436</v>
      </c>
      <c r="B7950" s="49" t="s">
        <v>5525</v>
      </c>
      <c r="C7950" s="7">
        <v>2.0121863013698761E-3</v>
      </c>
      <c r="D7950" s="7">
        <v>4.0243726027397401E-3</v>
      </c>
      <c r="E7950" s="7">
        <v>6.0365589041096153E-3</v>
      </c>
      <c r="F7950" s="7">
        <v>8.048745205479468E-3</v>
      </c>
      <c r="G7950" s="7">
        <v>1.0060931506849332E-2</v>
      </c>
      <c r="H7950" s="7">
        <v>1.2073117808219161E-2</v>
      </c>
      <c r="I7950" s="7">
        <v>1.4085304109589121E-2</v>
      </c>
      <c r="J7950" s="7">
        <v>1.609749041095896E-2</v>
      </c>
      <c r="K7950" s="7">
        <v>1.8109676712328798E-2</v>
      </c>
      <c r="L7950" s="7">
        <v>2.012186301369864E-2</v>
      </c>
    </row>
    <row r="7951" spans="1:12" ht="12.75">
      <c r="A7951" s="1">
        <f t="shared" si="194"/>
        <v>40437</v>
      </c>
      <c r="B7951" s="49" t="s">
        <v>5526</v>
      </c>
      <c r="C7951" s="7">
        <v>6.1613260273972684E-3</v>
      </c>
      <c r="D7951" s="7">
        <v>1.2322652054794559E-2</v>
      </c>
      <c r="E7951" s="7">
        <v>1.8483978082191838E-2</v>
      </c>
      <c r="F7951" s="7">
        <v>2.4645304109588997E-2</v>
      </c>
      <c r="G7951" s="7">
        <v>3.0806630136986278E-2</v>
      </c>
      <c r="H7951" s="7">
        <v>3.6967956164383559E-2</v>
      </c>
      <c r="I7951" s="7">
        <v>4.3129282191780957E-2</v>
      </c>
      <c r="J7951" s="7">
        <v>4.929060821917812E-2</v>
      </c>
      <c r="K7951" s="7">
        <v>5.5451934246575393E-2</v>
      </c>
      <c r="L7951" s="7">
        <v>6.1613260273972556E-2</v>
      </c>
    </row>
    <row r="7952" spans="1:12" ht="25.5">
      <c r="A7952" s="1">
        <f t="shared" ref="A7952:A8015" si="195">A7951+1</f>
        <v>40438</v>
      </c>
      <c r="B7952" s="49" t="s">
        <v>5527</v>
      </c>
      <c r="C7952" s="7">
        <v>1.352837260273968E-2</v>
      </c>
      <c r="D7952" s="7">
        <v>2.7056745205479477E-2</v>
      </c>
      <c r="E7952" s="7">
        <v>4.0585117808219155E-2</v>
      </c>
      <c r="F7952" s="7">
        <v>5.4113490410958719E-2</v>
      </c>
      <c r="G7952" s="7">
        <v>6.76418630136984E-2</v>
      </c>
      <c r="H7952" s="7">
        <v>8.1170235616438074E-2</v>
      </c>
      <c r="I7952" s="7">
        <v>9.4698608219178124E-2</v>
      </c>
      <c r="J7952" s="7">
        <v>0.10822698082191756</v>
      </c>
      <c r="K7952" s="7">
        <v>0.1217553534246576</v>
      </c>
      <c r="L7952" s="7">
        <v>0.1352837260273968</v>
      </c>
    </row>
    <row r="7953" spans="1:12" ht="38.25">
      <c r="A7953" s="1">
        <f t="shared" si="195"/>
        <v>40439</v>
      </c>
      <c r="B7953" s="49" t="s">
        <v>5528</v>
      </c>
      <c r="C7953" s="7">
        <v>9.3998465753424951E-2</v>
      </c>
      <c r="D7953" s="7">
        <v>0.1879969315068504</v>
      </c>
      <c r="E7953" s="7">
        <v>0.28199539726027439</v>
      </c>
      <c r="F7953" s="7">
        <v>0.37599386301369842</v>
      </c>
      <c r="G7953" s="7">
        <v>0.4699923287671236</v>
      </c>
      <c r="H7953" s="7">
        <v>0.56399079452054757</v>
      </c>
      <c r="I7953" s="7">
        <v>0.65798926027397397</v>
      </c>
      <c r="J7953" s="7">
        <v>0.75198772602739805</v>
      </c>
      <c r="K7953" s="7">
        <v>0.84598619178082202</v>
      </c>
      <c r="L7953" s="7">
        <v>0.93998465753424598</v>
      </c>
    </row>
    <row r="7954" spans="1:12" ht="25.5">
      <c r="A7954" s="1">
        <f t="shared" si="195"/>
        <v>40440</v>
      </c>
      <c r="B7954" s="49" t="s">
        <v>5529</v>
      </c>
      <c r="C7954" s="7">
        <v>5.6380273972602834E-4</v>
      </c>
      <c r="D7954" s="7">
        <v>1.1276054794520567E-3</v>
      </c>
      <c r="E7954" s="7">
        <v>1.6914082191780838E-3</v>
      </c>
      <c r="F7954" s="7">
        <v>2.2552109589041038E-3</v>
      </c>
      <c r="G7954" s="7">
        <v>2.8190136986301355E-3</v>
      </c>
      <c r="H7954" s="7">
        <v>3.3828164383561676E-3</v>
      </c>
      <c r="I7954" s="7">
        <v>3.9466191780821993E-3</v>
      </c>
      <c r="J7954" s="7">
        <v>4.5104219178082198E-3</v>
      </c>
      <c r="K7954" s="7">
        <v>5.0742246575342523E-3</v>
      </c>
      <c r="L7954" s="7">
        <v>5.638027397260271E-3</v>
      </c>
    </row>
    <row r="7955" spans="1:12" ht="25.5">
      <c r="A7955" s="1">
        <f t="shared" si="195"/>
        <v>40441</v>
      </c>
      <c r="B7955" s="49" t="s">
        <v>5530</v>
      </c>
      <c r="C7955" s="7">
        <v>6.6184438356164518E-3</v>
      </c>
      <c r="D7955" s="7">
        <v>1.3236887671232879E-2</v>
      </c>
      <c r="E7955" s="7">
        <v>1.985533150684932E-2</v>
      </c>
      <c r="F7955" s="7">
        <v>2.6473775342465759E-2</v>
      </c>
      <c r="G7955" s="7">
        <v>3.3092219178082201E-2</v>
      </c>
      <c r="H7955" s="7">
        <v>3.971066301369864E-2</v>
      </c>
      <c r="I7955" s="7">
        <v>4.6329106849315196E-2</v>
      </c>
      <c r="J7955" s="7">
        <v>5.2947550684931642E-2</v>
      </c>
      <c r="K7955" s="7">
        <v>5.9565994520548081E-2</v>
      </c>
      <c r="L7955" s="7">
        <v>6.6184438356164402E-2</v>
      </c>
    </row>
    <row r="7956" spans="1:12" ht="38.25">
      <c r="A7956" s="1">
        <f t="shared" si="195"/>
        <v>40442</v>
      </c>
      <c r="B7956" s="49" t="s">
        <v>5531</v>
      </c>
      <c r="C7956" s="7">
        <v>2.3141950684931641E-2</v>
      </c>
      <c r="D7956" s="7">
        <v>4.6283901369863156E-2</v>
      </c>
      <c r="E7956" s="7">
        <v>6.9425852054794804E-2</v>
      </c>
      <c r="F7956" s="7">
        <v>9.2567802739726202E-2</v>
      </c>
      <c r="G7956" s="7">
        <v>0.11570975342465771</v>
      </c>
      <c r="H7956" s="7">
        <v>0.13885170410958961</v>
      </c>
      <c r="I7956" s="7">
        <v>0.1619936547945216</v>
      </c>
      <c r="J7956" s="7">
        <v>0.1851356054794524</v>
      </c>
      <c r="K7956" s="7">
        <v>0.2082775561643844</v>
      </c>
      <c r="L7956" s="7">
        <v>0.2314195068493152</v>
      </c>
    </row>
    <row r="7957" spans="1:12" ht="12.75">
      <c r="A7957" s="1">
        <f t="shared" si="195"/>
        <v>40443</v>
      </c>
      <c r="B7957" s="49" t="s">
        <v>5532</v>
      </c>
      <c r="C7957" s="7">
        <v>5.6047561643835717E-3</v>
      </c>
      <c r="D7957" s="7">
        <v>1.1209512328767155E-2</v>
      </c>
      <c r="E7957" s="7">
        <v>1.681426849315068E-2</v>
      </c>
      <c r="F7957" s="7">
        <v>2.2419024657534242E-2</v>
      </c>
      <c r="G7957" s="7">
        <v>2.8023780821917799E-2</v>
      </c>
      <c r="H7957" s="7">
        <v>3.3628536986301361E-2</v>
      </c>
      <c r="I7957" s="7">
        <v>3.9233293150685036E-2</v>
      </c>
      <c r="J7957" s="7">
        <v>4.4838049315068483E-2</v>
      </c>
      <c r="K7957" s="7">
        <v>5.0442805479452159E-2</v>
      </c>
      <c r="L7957" s="7">
        <v>5.6047561643835599E-2</v>
      </c>
    </row>
    <row r="7958" spans="1:12" ht="12.75">
      <c r="A7958" s="1">
        <f t="shared" si="195"/>
        <v>40444</v>
      </c>
      <c r="B7958" s="49" t="s">
        <v>5533</v>
      </c>
      <c r="C7958" s="7">
        <v>1.1637336986301408E-2</v>
      </c>
      <c r="D7958" s="7">
        <v>2.3274673972602838E-2</v>
      </c>
      <c r="E7958" s="7">
        <v>3.4912010958904199E-2</v>
      </c>
      <c r="F7958" s="7">
        <v>4.6549347945205558E-2</v>
      </c>
      <c r="G7958" s="7">
        <v>5.8186684931506916E-2</v>
      </c>
      <c r="H7958" s="7">
        <v>6.9824021917808274E-2</v>
      </c>
      <c r="I7958" s="7">
        <v>8.1461358904109868E-2</v>
      </c>
      <c r="J7958" s="7">
        <v>9.3098695890411115E-2</v>
      </c>
      <c r="K7958" s="7">
        <v>0.10473603287671247</v>
      </c>
      <c r="L7958" s="7">
        <v>0.11637336986301372</v>
      </c>
    </row>
    <row r="7959" spans="1:12" ht="25.5">
      <c r="A7959" s="1">
        <f t="shared" si="195"/>
        <v>40445</v>
      </c>
      <c r="B7959" s="49" t="s">
        <v>5534</v>
      </c>
      <c r="C7959" s="7">
        <v>4.469773150684956E-2</v>
      </c>
      <c r="D7959" s="7">
        <v>8.939546301369912E-2</v>
      </c>
      <c r="E7959" s="7">
        <v>0.1340931945205488</v>
      </c>
      <c r="F7959" s="7">
        <v>0.17879092602739799</v>
      </c>
      <c r="G7959" s="7">
        <v>0.22348865753424721</v>
      </c>
      <c r="H7959" s="7">
        <v>0.26818638904109637</v>
      </c>
      <c r="I7959" s="7">
        <v>0.31288412054794684</v>
      </c>
      <c r="J7959" s="7">
        <v>0.35758185205479476</v>
      </c>
      <c r="K7959" s="7">
        <v>0.40227958356164401</v>
      </c>
      <c r="L7959" s="7">
        <v>0.4469773150684932</v>
      </c>
    </row>
    <row r="7960" spans="1:12" ht="25.5">
      <c r="A7960" s="1">
        <f t="shared" si="195"/>
        <v>40446</v>
      </c>
      <c r="B7960" s="49" t="s">
        <v>5534</v>
      </c>
      <c r="C7960" s="7">
        <v>4.469194520547972E-3</v>
      </c>
      <c r="D7960" s="7">
        <v>8.9383890410959441E-3</v>
      </c>
      <c r="E7960" s="7">
        <v>1.340758356164388E-2</v>
      </c>
      <c r="F7960" s="7">
        <v>1.787677808219184E-2</v>
      </c>
      <c r="G7960" s="7">
        <v>2.2345972602739798E-2</v>
      </c>
      <c r="H7960" s="7">
        <v>2.6815167123287759E-2</v>
      </c>
      <c r="I7960" s="7">
        <v>3.1284361643835717E-2</v>
      </c>
      <c r="J7960" s="7">
        <v>3.5753556164383561E-2</v>
      </c>
      <c r="K7960" s="7">
        <v>4.0222750684931523E-2</v>
      </c>
      <c r="L7960" s="7">
        <v>4.4691945205479484E-2</v>
      </c>
    </row>
    <row r="7961" spans="1:12" ht="25.5">
      <c r="A7961" s="1">
        <f t="shared" si="195"/>
        <v>40447</v>
      </c>
      <c r="B7961" s="49" t="s">
        <v>5535</v>
      </c>
      <c r="C7961" s="7">
        <v>8.7633534246575762E-3</v>
      </c>
      <c r="D7961" s="7">
        <v>1.7526706849315201E-2</v>
      </c>
      <c r="E7961" s="7">
        <v>2.6290060273972682E-2</v>
      </c>
      <c r="F7961" s="7">
        <v>3.5053413698630159E-2</v>
      </c>
      <c r="G7961" s="7">
        <v>4.3816767123287761E-2</v>
      </c>
      <c r="H7961" s="7">
        <v>5.2580120547945239E-2</v>
      </c>
      <c r="I7961" s="7">
        <v>6.1343473972602952E-2</v>
      </c>
      <c r="J7961" s="7">
        <v>7.0106827397260443E-2</v>
      </c>
      <c r="K7961" s="7">
        <v>7.8870180821917907E-2</v>
      </c>
      <c r="L7961" s="7">
        <v>8.7633534246575398E-2</v>
      </c>
    </row>
    <row r="7962" spans="1:12" ht="12.75">
      <c r="A7962" s="1">
        <f t="shared" si="195"/>
        <v>40448</v>
      </c>
      <c r="B7962" s="49" t="s">
        <v>5536</v>
      </c>
      <c r="C7962" s="7">
        <v>2.3535780821917918E-3</v>
      </c>
      <c r="D7962" s="7">
        <v>4.7071561643835724E-3</v>
      </c>
      <c r="E7962" s="7">
        <v>7.0607342465753634E-3</v>
      </c>
      <c r="F7962" s="7">
        <v>9.4143123287671309E-3</v>
      </c>
      <c r="G7962" s="7">
        <v>1.1767890410958912E-2</v>
      </c>
      <c r="H7962" s="7">
        <v>1.412146849315068E-2</v>
      </c>
      <c r="I7962" s="7">
        <v>1.647504657534252E-2</v>
      </c>
      <c r="J7962" s="7">
        <v>1.8828624657534238E-2</v>
      </c>
      <c r="K7962" s="7">
        <v>2.118220273972608E-2</v>
      </c>
      <c r="L7962" s="7">
        <v>2.35357808219178E-2</v>
      </c>
    </row>
    <row r="7963" spans="1:12" ht="12.75">
      <c r="A7963" s="1">
        <f t="shared" si="195"/>
        <v>40449</v>
      </c>
      <c r="B7963" s="49" t="s">
        <v>5536</v>
      </c>
      <c r="C7963" s="7">
        <v>2.1204805479452158E-3</v>
      </c>
      <c r="D7963" s="7">
        <v>4.2409610958904194E-3</v>
      </c>
      <c r="E7963" s="7">
        <v>6.3614416438356356E-3</v>
      </c>
      <c r="F7963" s="7">
        <v>8.4819221917808284E-3</v>
      </c>
      <c r="G7963" s="7">
        <v>1.0602402739726033E-2</v>
      </c>
      <c r="H7963" s="7">
        <v>1.2722883287671198E-2</v>
      </c>
      <c r="I7963" s="7">
        <v>1.4843363835616439E-2</v>
      </c>
      <c r="J7963" s="7">
        <v>1.6963844383561678E-2</v>
      </c>
      <c r="K7963" s="7">
        <v>1.9084324931506799E-2</v>
      </c>
      <c r="L7963" s="7">
        <v>2.1204805479452037E-2</v>
      </c>
    </row>
    <row r="7964" spans="1:12" ht="12.75">
      <c r="A7964" s="1">
        <f t="shared" si="195"/>
        <v>40450</v>
      </c>
      <c r="B7964" s="49" t="s">
        <v>5536</v>
      </c>
      <c r="C7964" s="7">
        <v>1.847525306301372E-2</v>
      </c>
      <c r="D7964" s="7">
        <v>3.6950506126027557E-2</v>
      </c>
      <c r="E7964" s="7">
        <v>5.5425759189041281E-2</v>
      </c>
      <c r="F7964" s="7">
        <v>7.3901012252054879E-2</v>
      </c>
      <c r="G7964" s="7">
        <v>9.2376265315068609E-2</v>
      </c>
      <c r="H7964" s="7">
        <v>0.11085151837808245</v>
      </c>
      <c r="I7964" s="7">
        <v>0.12932677144109639</v>
      </c>
      <c r="J7964" s="7">
        <v>0.14780202450410998</v>
      </c>
      <c r="K7964" s="7">
        <v>0.1662772775671236</v>
      </c>
      <c r="L7964" s="7">
        <v>0.18475253063013722</v>
      </c>
    </row>
    <row r="7965" spans="1:12" ht="12.75">
      <c r="A7965" s="1">
        <f t="shared" si="195"/>
        <v>40451</v>
      </c>
      <c r="B7965" s="49" t="s">
        <v>5537</v>
      </c>
      <c r="C7965" s="7">
        <v>2.5546520547945479E-3</v>
      </c>
      <c r="D7965" s="7">
        <v>5.1093041095890837E-3</v>
      </c>
      <c r="E7965" s="7">
        <v>7.6639561643836313E-3</v>
      </c>
      <c r="F7965" s="7">
        <v>1.0218608219178145E-2</v>
      </c>
      <c r="G7965" s="7">
        <v>1.2773260273972679E-2</v>
      </c>
      <c r="H7965" s="7">
        <v>1.5327912328767119E-2</v>
      </c>
      <c r="I7965" s="7">
        <v>1.7882564383561679E-2</v>
      </c>
      <c r="J7965" s="7">
        <v>2.0437216438356238E-2</v>
      </c>
      <c r="K7965" s="7">
        <v>2.2991868493150682E-2</v>
      </c>
      <c r="L7965" s="7">
        <v>2.5546520547945237E-2</v>
      </c>
    </row>
    <row r="7966" spans="1:12" ht="12.75">
      <c r="A7966" s="1">
        <f t="shared" si="195"/>
        <v>40452</v>
      </c>
      <c r="B7966" s="49" t="s">
        <v>5537</v>
      </c>
      <c r="C7966" s="7">
        <v>6.9663452054794803E-3</v>
      </c>
      <c r="D7966" s="7">
        <v>1.3932690410958961E-2</v>
      </c>
      <c r="E7966" s="7">
        <v>2.0899035616438438E-2</v>
      </c>
      <c r="F7966" s="7">
        <v>2.78653808219178E-2</v>
      </c>
      <c r="G7966" s="7">
        <v>3.4831726027397279E-2</v>
      </c>
      <c r="H7966" s="7">
        <v>4.1798071232876759E-2</v>
      </c>
      <c r="I7966" s="7">
        <v>4.8764416438356356E-2</v>
      </c>
      <c r="J7966" s="7">
        <v>5.5730761643835718E-2</v>
      </c>
      <c r="K7966" s="7">
        <v>6.269710684931519E-2</v>
      </c>
      <c r="L7966" s="7">
        <v>6.9663452054794558E-2</v>
      </c>
    </row>
    <row r="7967" spans="1:12" ht="25.5">
      <c r="A7967" s="1">
        <f t="shared" si="195"/>
        <v>40453</v>
      </c>
      <c r="B7967" s="49" t="s">
        <v>5538</v>
      </c>
      <c r="C7967" s="7">
        <v>8.3033424657534473E-4</v>
      </c>
      <c r="D7967" s="7">
        <v>1.6606684931506919E-3</v>
      </c>
      <c r="E7967" s="7">
        <v>2.4910027397260317E-3</v>
      </c>
      <c r="F7967" s="7">
        <v>3.321336986301372E-3</v>
      </c>
      <c r="G7967" s="7">
        <v>4.1516712328767118E-3</v>
      </c>
      <c r="H7967" s="7">
        <v>4.9820054794520634E-3</v>
      </c>
      <c r="I7967" s="7">
        <v>5.8123397260274158E-3</v>
      </c>
      <c r="J7967" s="7">
        <v>6.642673972602744E-3</v>
      </c>
      <c r="K7967" s="7">
        <v>7.4730082191780843E-3</v>
      </c>
      <c r="L7967" s="7">
        <v>8.3033424657534237E-3</v>
      </c>
    </row>
    <row r="7968" spans="1:12" ht="12.75">
      <c r="A7968" s="1">
        <f t="shared" si="195"/>
        <v>40454</v>
      </c>
      <c r="B7968" s="49" t="s">
        <v>5539</v>
      </c>
      <c r="C7968" s="7">
        <v>8.5572164383561911E-3</v>
      </c>
      <c r="D7968" s="7">
        <v>1.7114432876712358E-2</v>
      </c>
      <c r="E7968" s="7">
        <v>2.5671649315068597E-2</v>
      </c>
      <c r="F7968" s="7">
        <v>3.4228865753424716E-2</v>
      </c>
      <c r="G7968" s="7">
        <v>4.2786082191780837E-2</v>
      </c>
      <c r="H7968" s="7">
        <v>5.1343298630137077E-2</v>
      </c>
      <c r="I7968" s="7">
        <v>5.9900515068493435E-2</v>
      </c>
      <c r="J7968" s="7">
        <v>6.8457731506849431E-2</v>
      </c>
      <c r="K7968" s="7">
        <v>7.7014947945205553E-2</v>
      </c>
      <c r="L7968" s="7">
        <v>8.5572164383561675E-2</v>
      </c>
    </row>
    <row r="7969" spans="1:12" ht="25.5">
      <c r="A7969" s="1">
        <f t="shared" si="195"/>
        <v>40455</v>
      </c>
      <c r="B7969" s="49" t="s">
        <v>5540</v>
      </c>
      <c r="C7969" s="7">
        <v>6.8234958904109999E-3</v>
      </c>
      <c r="D7969" s="7">
        <v>1.3646991780822E-2</v>
      </c>
      <c r="E7969" s="7">
        <v>2.0470487671232999E-2</v>
      </c>
      <c r="F7969" s="7">
        <v>2.7293983561643878E-2</v>
      </c>
      <c r="G7969" s="7">
        <v>3.4117479452054879E-2</v>
      </c>
      <c r="H7969" s="7">
        <v>4.0940975342465762E-2</v>
      </c>
      <c r="I7969" s="7">
        <v>4.776447123287688E-2</v>
      </c>
      <c r="J7969" s="7">
        <v>5.4587967123287756E-2</v>
      </c>
      <c r="K7969" s="7">
        <v>6.1411463013698757E-2</v>
      </c>
      <c r="L7969" s="7">
        <v>6.8234958904109633E-2</v>
      </c>
    </row>
    <row r="7970" spans="1:12" ht="25.5">
      <c r="A7970" s="1">
        <f t="shared" si="195"/>
        <v>40456</v>
      </c>
      <c r="B7970" s="49" t="s">
        <v>5541</v>
      </c>
      <c r="C7970" s="7">
        <v>9.8150136986301594E-4</v>
      </c>
      <c r="D7970" s="7">
        <v>1.9630027397260319E-3</v>
      </c>
      <c r="E7970" s="7">
        <v>2.944504109589048E-3</v>
      </c>
      <c r="F7970" s="7">
        <v>3.9260054794520516E-3</v>
      </c>
      <c r="G7970" s="7">
        <v>4.9075068493150678E-3</v>
      </c>
      <c r="H7970" s="7">
        <v>5.8890082191780839E-3</v>
      </c>
      <c r="I7970" s="7">
        <v>6.8705095890411235E-3</v>
      </c>
      <c r="J7970" s="7">
        <v>7.8520109589041154E-3</v>
      </c>
      <c r="K7970" s="7">
        <v>8.8335123287671315E-3</v>
      </c>
      <c r="L7970" s="7">
        <v>9.8150136986301355E-3</v>
      </c>
    </row>
    <row r="7971" spans="1:12" ht="25.5">
      <c r="A7971" s="1">
        <f t="shared" si="195"/>
        <v>40457</v>
      </c>
      <c r="B7971" s="49" t="s">
        <v>5542</v>
      </c>
      <c r="C7971" s="7">
        <v>1.560854794520556E-2</v>
      </c>
      <c r="D7971" s="7">
        <v>3.1217095890410999E-2</v>
      </c>
      <c r="E7971" s="7">
        <v>4.6825643835616555E-2</v>
      </c>
      <c r="F7971" s="7">
        <v>6.2434191780821872E-2</v>
      </c>
      <c r="G7971" s="7">
        <v>7.8042739726027321E-2</v>
      </c>
      <c r="H7971" s="7">
        <v>9.365128767123275E-2</v>
      </c>
      <c r="I7971" s="7">
        <v>0.10925983561643844</v>
      </c>
      <c r="J7971" s="7">
        <v>0.12486838356164399</v>
      </c>
      <c r="K7971" s="7">
        <v>0.1404769315068492</v>
      </c>
      <c r="L7971" s="7">
        <v>0.15608547945205439</v>
      </c>
    </row>
    <row r="7972" spans="1:12" ht="25.5">
      <c r="A7972" s="1">
        <f t="shared" si="195"/>
        <v>40458</v>
      </c>
      <c r="B7972" s="49" t="s">
        <v>5543</v>
      </c>
      <c r="C7972" s="7">
        <v>4.7758222027397398E-3</v>
      </c>
      <c r="D7972" s="7">
        <v>9.5516444054794796E-3</v>
      </c>
      <c r="E7972" s="7">
        <v>1.4327466608219279E-2</v>
      </c>
      <c r="F7972" s="7">
        <v>1.9103288810958959E-2</v>
      </c>
      <c r="G7972" s="7">
        <v>2.3879111013698641E-2</v>
      </c>
      <c r="H7972" s="7">
        <v>2.8654933216438437E-2</v>
      </c>
      <c r="I7972" s="7">
        <v>3.343075541917824E-2</v>
      </c>
      <c r="J7972" s="7">
        <v>3.82065776219178E-2</v>
      </c>
      <c r="K7972" s="7">
        <v>4.2982399824657597E-2</v>
      </c>
      <c r="L7972" s="7">
        <v>4.7758222027397282E-2</v>
      </c>
    </row>
    <row r="7973" spans="1:12" ht="25.5">
      <c r="A7973" s="1">
        <f t="shared" si="195"/>
        <v>40459</v>
      </c>
      <c r="B7973" s="49" t="s">
        <v>5544</v>
      </c>
      <c r="C7973" s="7">
        <v>1.167169315068498E-2</v>
      </c>
      <c r="D7973" s="7">
        <v>2.3343386301369961E-2</v>
      </c>
      <c r="E7973" s="7">
        <v>3.5015079452054877E-2</v>
      </c>
      <c r="F7973" s="7">
        <v>4.6686772602739804E-2</v>
      </c>
      <c r="G7973" s="7">
        <v>5.8358465753424724E-2</v>
      </c>
      <c r="H7973" s="7">
        <v>7.0030158904109643E-2</v>
      </c>
      <c r="I7973" s="7">
        <v>8.1701852054794799E-2</v>
      </c>
      <c r="J7973" s="7">
        <v>9.3373545205479608E-2</v>
      </c>
      <c r="K7973" s="7">
        <v>0.10504523835616453</v>
      </c>
      <c r="L7973" s="7">
        <v>0.11671693150684931</v>
      </c>
    </row>
    <row r="7974" spans="1:12" ht="12.75">
      <c r="A7974" s="1">
        <f t="shared" si="195"/>
        <v>40460</v>
      </c>
      <c r="B7974" s="49" t="s">
        <v>5545</v>
      </c>
      <c r="C7974" s="7">
        <v>1.2456103331506799E-2</v>
      </c>
      <c r="D7974" s="7">
        <v>2.491220666301372E-2</v>
      </c>
      <c r="E7974" s="7">
        <v>3.7368309994520517E-2</v>
      </c>
      <c r="F7974" s="7">
        <v>4.9824413326027196E-2</v>
      </c>
      <c r="G7974" s="7">
        <v>6.2280516657533994E-2</v>
      </c>
      <c r="H7974" s="7">
        <v>7.4736619989040798E-2</v>
      </c>
      <c r="I7974" s="7">
        <v>8.7192723320547963E-2</v>
      </c>
      <c r="J7974" s="7">
        <v>9.9648826652054504E-2</v>
      </c>
      <c r="K7974" s="7">
        <v>0.11210492998356131</v>
      </c>
      <c r="L7974" s="7">
        <v>0.12456103331506799</v>
      </c>
    </row>
    <row r="7975" spans="1:12" ht="12.75">
      <c r="A7975" s="1">
        <f t="shared" si="195"/>
        <v>40461</v>
      </c>
      <c r="B7975" s="49" t="s">
        <v>5546</v>
      </c>
      <c r="C7975" s="7">
        <v>1.0138684931506872E-2</v>
      </c>
      <c r="D7975" s="7">
        <v>2.0277369863013719E-2</v>
      </c>
      <c r="E7975" s="7">
        <v>3.0416054794520642E-2</v>
      </c>
      <c r="F7975" s="7">
        <v>4.0554739726027439E-2</v>
      </c>
      <c r="G7975" s="7">
        <v>5.0693424657534236E-2</v>
      </c>
      <c r="H7975" s="7">
        <v>6.0832109589041158E-2</v>
      </c>
      <c r="I7975" s="7">
        <v>7.0970794520548192E-2</v>
      </c>
      <c r="J7975" s="7">
        <v>8.1109479452054878E-2</v>
      </c>
      <c r="K7975" s="7">
        <v>9.1248164383561675E-2</v>
      </c>
      <c r="L7975" s="7">
        <v>0.10138684931506847</v>
      </c>
    </row>
    <row r="7976" spans="1:12" ht="12.75">
      <c r="A7976" s="1">
        <f t="shared" si="195"/>
        <v>40462</v>
      </c>
      <c r="B7976" s="49" t="s">
        <v>5546</v>
      </c>
      <c r="C7976" s="7">
        <v>7.6578082191781204E-3</v>
      </c>
      <c r="D7976" s="7">
        <v>1.5315616438356241E-2</v>
      </c>
      <c r="E7976" s="7">
        <v>2.2973424657534356E-2</v>
      </c>
      <c r="F7976" s="7">
        <v>3.063123287671236E-2</v>
      </c>
      <c r="G7976" s="7">
        <v>3.8289041095890479E-2</v>
      </c>
      <c r="H7976" s="7">
        <v>4.5946849315068483E-2</v>
      </c>
      <c r="I7976" s="7">
        <v>5.3604657534246841E-2</v>
      </c>
      <c r="J7976" s="7">
        <v>6.1262465753424721E-2</v>
      </c>
      <c r="K7976" s="7">
        <v>6.8920273972602836E-2</v>
      </c>
      <c r="L7976" s="7">
        <v>7.6578082191780847E-2</v>
      </c>
    </row>
    <row r="7977" spans="1:12" ht="12.75">
      <c r="A7977" s="1">
        <f t="shared" si="195"/>
        <v>40463</v>
      </c>
      <c r="B7977" s="49" t="s">
        <v>5547</v>
      </c>
      <c r="C7977" s="7">
        <v>6.8148164383561921E-3</v>
      </c>
      <c r="D7977" s="7">
        <v>1.362963287671236E-2</v>
      </c>
      <c r="E7977" s="7">
        <v>2.04444493150686E-2</v>
      </c>
      <c r="F7977" s="7">
        <v>2.725926575342472E-2</v>
      </c>
      <c r="G7977" s="7">
        <v>3.407408219178084E-2</v>
      </c>
      <c r="H7977" s="7">
        <v>4.0888898630137081E-2</v>
      </c>
      <c r="I7977" s="7">
        <v>4.7703715068493323E-2</v>
      </c>
      <c r="J7977" s="7">
        <v>5.4518531506849439E-2</v>
      </c>
      <c r="K7977" s="7">
        <v>6.1333347945205556E-2</v>
      </c>
      <c r="L7977" s="7">
        <v>6.814816438356168E-2</v>
      </c>
    </row>
    <row r="7978" spans="1:12" ht="38.25">
      <c r="A7978" s="1">
        <f t="shared" si="195"/>
        <v>40464</v>
      </c>
      <c r="B7978" s="49" t="s">
        <v>5548</v>
      </c>
      <c r="C7978" s="7">
        <v>7.8596054794520878E-3</v>
      </c>
      <c r="D7978" s="7">
        <v>1.57192109589042E-2</v>
      </c>
      <c r="E7978" s="7">
        <v>2.3578816438356239E-2</v>
      </c>
      <c r="F7978" s="7">
        <v>3.1438421917808275E-2</v>
      </c>
      <c r="G7978" s="7">
        <v>3.9298027397260321E-2</v>
      </c>
      <c r="H7978" s="7">
        <v>4.715763287671236E-2</v>
      </c>
      <c r="I7978" s="7">
        <v>5.5017238356164518E-2</v>
      </c>
      <c r="J7978" s="7">
        <v>6.2876843835616439E-2</v>
      </c>
      <c r="K7978" s="7">
        <v>7.0736449315068478E-2</v>
      </c>
      <c r="L7978" s="7">
        <v>7.8596054794520517E-2</v>
      </c>
    </row>
    <row r="7979" spans="1:12" ht="12.75">
      <c r="A7979" s="1">
        <f t="shared" si="195"/>
        <v>40465</v>
      </c>
      <c r="B7979" s="49" t="s">
        <v>5549</v>
      </c>
      <c r="C7979" s="7">
        <v>1.2191013698630161E-3</v>
      </c>
      <c r="D7979" s="7">
        <v>2.4382027397260439E-3</v>
      </c>
      <c r="E7979" s="7">
        <v>3.6573041095890597E-3</v>
      </c>
      <c r="F7979" s="7">
        <v>4.8764054794520643E-3</v>
      </c>
      <c r="G7979" s="7">
        <v>6.0955068493150797E-3</v>
      </c>
      <c r="H7979" s="7">
        <v>7.3146082191780952E-3</v>
      </c>
      <c r="I7979" s="7">
        <v>8.5337095890411357E-3</v>
      </c>
      <c r="J7979" s="7">
        <v>9.7528109589041408E-3</v>
      </c>
      <c r="K7979" s="7">
        <v>1.0971912328767154E-2</v>
      </c>
      <c r="L7979" s="7">
        <v>1.2191013698630159E-2</v>
      </c>
    </row>
    <row r="7980" spans="1:12" ht="25.5">
      <c r="A7980" s="1">
        <f t="shared" si="195"/>
        <v>40466</v>
      </c>
      <c r="B7980" s="49" t="s">
        <v>5550</v>
      </c>
      <c r="C7980" s="7">
        <v>8.0454904109589359E-3</v>
      </c>
      <c r="D7980" s="7">
        <v>1.6090980821917917E-2</v>
      </c>
      <c r="E7980" s="7">
        <v>2.4136471232876763E-2</v>
      </c>
      <c r="F7980" s="7">
        <v>3.2181961643835598E-2</v>
      </c>
      <c r="G7980" s="7">
        <v>4.0227452054794562E-2</v>
      </c>
      <c r="H7980" s="7">
        <v>4.82729424657534E-2</v>
      </c>
      <c r="I7980" s="7">
        <v>5.6318432876712475E-2</v>
      </c>
      <c r="J7980" s="7">
        <v>6.4363923287671321E-2</v>
      </c>
      <c r="K7980" s="7">
        <v>7.240941369863016E-2</v>
      </c>
      <c r="L7980" s="7">
        <v>8.0454904109588998E-2</v>
      </c>
    </row>
    <row r="7981" spans="1:12" ht="12.75">
      <c r="A7981" s="1">
        <f t="shared" si="195"/>
        <v>40467</v>
      </c>
      <c r="B7981" s="49" t="s">
        <v>5551</v>
      </c>
      <c r="C7981" s="7">
        <v>1.4612580821917799E-2</v>
      </c>
      <c r="D7981" s="7">
        <v>2.922516164383572E-2</v>
      </c>
      <c r="E7981" s="7">
        <v>4.3837742465753518E-2</v>
      </c>
      <c r="F7981" s="7">
        <v>5.8450323287671198E-2</v>
      </c>
      <c r="G7981" s="7">
        <v>7.3062904109588989E-2</v>
      </c>
      <c r="H7981" s="7">
        <v>8.76754849315068E-2</v>
      </c>
      <c r="I7981" s="7">
        <v>0.10228806575342496</v>
      </c>
      <c r="J7981" s="7">
        <v>0.11690064657534251</v>
      </c>
      <c r="K7981" s="7">
        <v>0.13151322739726079</v>
      </c>
      <c r="L7981" s="7">
        <v>0.14612580821917798</v>
      </c>
    </row>
    <row r="7982" spans="1:12" ht="12.75">
      <c r="A7982" s="1">
        <f t="shared" si="195"/>
        <v>40468</v>
      </c>
      <c r="B7982" s="49" t="s">
        <v>5552</v>
      </c>
      <c r="C7982" s="7">
        <v>1.0593212646575376E-2</v>
      </c>
      <c r="D7982" s="7">
        <v>2.1186425293150801E-2</v>
      </c>
      <c r="E7982" s="7">
        <v>3.1779637939726199E-2</v>
      </c>
      <c r="F7982" s="7">
        <v>4.2372850586301358E-2</v>
      </c>
      <c r="G7982" s="7">
        <v>5.296606323287676E-2</v>
      </c>
      <c r="H7982" s="7">
        <v>6.3559275879452037E-2</v>
      </c>
      <c r="I7982" s="7">
        <v>7.4152488526027682E-2</v>
      </c>
      <c r="J7982" s="7">
        <v>8.4745701172602841E-2</v>
      </c>
      <c r="K7982" s="7">
        <v>9.5338913819178125E-2</v>
      </c>
      <c r="L7982" s="7">
        <v>0.10593212646575341</v>
      </c>
    </row>
    <row r="7983" spans="1:12" ht="12.75">
      <c r="A7983" s="1">
        <f t="shared" si="195"/>
        <v>40469</v>
      </c>
      <c r="B7983" s="49" t="s">
        <v>5551</v>
      </c>
      <c r="C7983" s="7">
        <v>1.1448920547945251E-2</v>
      </c>
      <c r="D7983" s="7">
        <v>2.2897841095890478E-2</v>
      </c>
      <c r="E7983" s="7">
        <v>3.4346761643835717E-2</v>
      </c>
      <c r="F7983" s="7">
        <v>4.5795682191780838E-2</v>
      </c>
      <c r="G7983" s="7">
        <v>5.7244602739726078E-2</v>
      </c>
      <c r="H7983" s="7">
        <v>6.869352328767131E-2</v>
      </c>
      <c r="I7983" s="7">
        <v>8.0142443835616667E-2</v>
      </c>
      <c r="J7983" s="7">
        <v>9.1591364383561677E-2</v>
      </c>
      <c r="K7983" s="7">
        <v>0.10304028493150691</v>
      </c>
      <c r="L7983" s="7">
        <v>0.11448920547945204</v>
      </c>
    </row>
    <row r="7984" spans="1:12" ht="12.75">
      <c r="A7984" s="1">
        <f t="shared" si="195"/>
        <v>40470</v>
      </c>
      <c r="B7984" s="49" t="s">
        <v>5553</v>
      </c>
      <c r="C7984" s="7">
        <v>2.3181369863013838E-2</v>
      </c>
      <c r="D7984" s="7">
        <v>4.6362739726027558E-2</v>
      </c>
      <c r="E7984" s="7">
        <v>6.9544109589041406E-2</v>
      </c>
      <c r="F7984" s="7">
        <v>9.2725479452055004E-2</v>
      </c>
      <c r="G7984" s="7">
        <v>0.11590684931506871</v>
      </c>
      <c r="H7984" s="7">
        <v>0.13908821917808281</v>
      </c>
      <c r="I7984" s="7">
        <v>0.1622695890410964</v>
      </c>
      <c r="J7984" s="7">
        <v>0.18545095890411001</v>
      </c>
      <c r="K7984" s="7">
        <v>0.20863232876712359</v>
      </c>
      <c r="L7984" s="7">
        <v>0.2318136986301372</v>
      </c>
    </row>
    <row r="7985" spans="1:12" ht="12.75">
      <c r="A7985" s="1">
        <f t="shared" si="195"/>
        <v>40471</v>
      </c>
      <c r="B7985" s="49" t="s">
        <v>5554</v>
      </c>
      <c r="C7985" s="7">
        <v>4.8447153534246839E-3</v>
      </c>
      <c r="D7985" s="7">
        <v>9.6894307068493678E-3</v>
      </c>
      <c r="E7985" s="7">
        <v>1.4534146060274039E-2</v>
      </c>
      <c r="F7985" s="7">
        <v>1.9378861413698639E-2</v>
      </c>
      <c r="G7985" s="7">
        <v>2.4223576767123361E-2</v>
      </c>
      <c r="H7985" s="7">
        <v>2.9068292120547956E-2</v>
      </c>
      <c r="I7985" s="7">
        <v>3.3913007473972683E-2</v>
      </c>
      <c r="J7985" s="7">
        <v>3.8757722827397277E-2</v>
      </c>
      <c r="K7985" s="7">
        <v>4.3602438180821997E-2</v>
      </c>
      <c r="L7985" s="7">
        <v>4.8447153534246598E-2</v>
      </c>
    </row>
    <row r="7986" spans="1:12" ht="25.5">
      <c r="A7986" s="1">
        <f t="shared" si="195"/>
        <v>40472</v>
      </c>
      <c r="B7986" s="49" t="s">
        <v>5555</v>
      </c>
      <c r="C7986" s="7">
        <v>1.355983561643832E-2</v>
      </c>
      <c r="D7986" s="7">
        <v>2.7119671232876761E-2</v>
      </c>
      <c r="E7986" s="7">
        <v>4.0679506849315074E-2</v>
      </c>
      <c r="F7986" s="7">
        <v>5.4239342465753279E-2</v>
      </c>
      <c r="G7986" s="7">
        <v>6.7799178082191588E-2</v>
      </c>
      <c r="H7986" s="7">
        <v>8.1359013698630037E-2</v>
      </c>
      <c r="I7986" s="7">
        <v>9.4918849315068596E-2</v>
      </c>
      <c r="J7986" s="7">
        <v>0.10847868493150667</v>
      </c>
      <c r="K7986" s="7">
        <v>0.12203852054794559</v>
      </c>
      <c r="L7986" s="7">
        <v>0.13559835616438318</v>
      </c>
    </row>
    <row r="7987" spans="1:12" ht="12.75">
      <c r="A7987" s="1">
        <f t="shared" si="195"/>
        <v>40473</v>
      </c>
      <c r="B7987" s="49" t="s">
        <v>5556</v>
      </c>
      <c r="C7987" s="7">
        <v>6.5312876712328924E-3</v>
      </c>
      <c r="D7987" s="7">
        <v>1.3062575342465759E-2</v>
      </c>
      <c r="E7987" s="7">
        <v>1.9593863013698639E-2</v>
      </c>
      <c r="F7987" s="7">
        <v>2.6125150684931518E-2</v>
      </c>
      <c r="G7987" s="7">
        <v>3.2656438356164399E-2</v>
      </c>
      <c r="H7987" s="7">
        <v>3.9187726027397278E-2</v>
      </c>
      <c r="I7987" s="7">
        <v>4.5719013698630274E-2</v>
      </c>
      <c r="J7987" s="7">
        <v>5.2250301369863035E-2</v>
      </c>
      <c r="K7987" s="7">
        <v>5.8781589041096038E-2</v>
      </c>
      <c r="L7987" s="7">
        <v>6.5312876712328799E-2</v>
      </c>
    </row>
    <row r="7988" spans="1:12" ht="38.25">
      <c r="A7988" s="1">
        <f t="shared" si="195"/>
        <v>40474</v>
      </c>
      <c r="B7988" s="49" t="s">
        <v>5557</v>
      </c>
      <c r="C7988" s="7">
        <v>1.9246684931506799E-2</v>
      </c>
      <c r="D7988" s="7">
        <v>3.8493369863013716E-2</v>
      </c>
      <c r="E7988" s="7">
        <v>5.7740054794520518E-2</v>
      </c>
      <c r="F7988" s="7">
        <v>7.6986739726027195E-2</v>
      </c>
      <c r="G7988" s="7">
        <v>9.6233424657533997E-2</v>
      </c>
      <c r="H7988" s="7">
        <v>0.11548010958904091</v>
      </c>
      <c r="I7988" s="7">
        <v>0.13472679452054759</v>
      </c>
      <c r="J7988" s="7">
        <v>0.15397347945205439</v>
      </c>
      <c r="K7988" s="7">
        <v>0.17322016438356119</v>
      </c>
      <c r="L7988" s="7">
        <v>0.19246684931506799</v>
      </c>
    </row>
    <row r="7989" spans="1:12" ht="25.5">
      <c r="A7989" s="1">
        <f t="shared" si="195"/>
        <v>40475</v>
      </c>
      <c r="B7989" s="49" t="s">
        <v>5558</v>
      </c>
      <c r="C7989" s="7">
        <v>3.5324906958904201E-3</v>
      </c>
      <c r="D7989" s="7">
        <v>7.0649813917808401E-3</v>
      </c>
      <c r="E7989" s="7">
        <v>1.0597472087671247E-2</v>
      </c>
      <c r="F7989" s="7">
        <v>1.412996278356168E-2</v>
      </c>
      <c r="G7989" s="7">
        <v>1.7662453479452039E-2</v>
      </c>
      <c r="H7989" s="7">
        <v>2.1194944175342522E-2</v>
      </c>
      <c r="I7989" s="7">
        <v>2.4727434871232998E-2</v>
      </c>
      <c r="J7989" s="7">
        <v>2.8259925567123239E-2</v>
      </c>
      <c r="K7989" s="7">
        <v>3.1792416263013719E-2</v>
      </c>
      <c r="L7989" s="7">
        <v>3.5324906958904077E-2</v>
      </c>
    </row>
    <row r="7990" spans="1:12" ht="25.5">
      <c r="A7990" s="1">
        <f t="shared" si="195"/>
        <v>40476</v>
      </c>
      <c r="B7990" s="49" t="s">
        <v>5558</v>
      </c>
      <c r="C7990" s="7">
        <v>4.5184663232877001E-3</v>
      </c>
      <c r="D7990" s="7">
        <v>9.0369326465754001E-3</v>
      </c>
      <c r="E7990" s="7">
        <v>1.355539896986304E-2</v>
      </c>
      <c r="F7990" s="7">
        <v>1.80738652931508E-2</v>
      </c>
      <c r="G7990" s="7">
        <v>2.2592331616438439E-2</v>
      </c>
      <c r="H7990" s="7">
        <v>2.7110797939726081E-2</v>
      </c>
      <c r="I7990" s="7">
        <v>3.1629264263013837E-2</v>
      </c>
      <c r="J7990" s="7">
        <v>3.6147730586301483E-2</v>
      </c>
      <c r="K7990" s="7">
        <v>4.0666196909589114E-2</v>
      </c>
      <c r="L7990" s="7">
        <v>4.5184663232876753E-2</v>
      </c>
    </row>
    <row r="7991" spans="1:12" ht="12.75">
      <c r="A7991" s="1">
        <f t="shared" si="195"/>
        <v>40477</v>
      </c>
      <c r="B7991" s="49" t="s">
        <v>5559</v>
      </c>
      <c r="C7991" s="7">
        <v>8.3774794520548312E-3</v>
      </c>
      <c r="D7991" s="7">
        <v>1.6754958904109638E-2</v>
      </c>
      <c r="E7991" s="7">
        <v>2.5132438356164518E-2</v>
      </c>
      <c r="F7991" s="7">
        <v>3.3509917808219276E-2</v>
      </c>
      <c r="G7991" s="7">
        <v>4.1887397260274038E-2</v>
      </c>
      <c r="H7991" s="7">
        <v>5.0264876712328793E-2</v>
      </c>
      <c r="I7991" s="7">
        <v>5.8642356164383798E-2</v>
      </c>
      <c r="J7991" s="7">
        <v>6.7019835616438442E-2</v>
      </c>
      <c r="K7991" s="7">
        <v>7.539731506849319E-2</v>
      </c>
      <c r="L7991" s="7">
        <v>8.3774794520547965E-2</v>
      </c>
    </row>
    <row r="7992" spans="1:12" ht="12.75">
      <c r="A7992" s="1">
        <f t="shared" si="195"/>
        <v>40478</v>
      </c>
      <c r="B7992" s="49" t="s">
        <v>5372</v>
      </c>
      <c r="C7992" s="7">
        <v>6.0043726027397392E-3</v>
      </c>
      <c r="D7992" s="7">
        <v>1.2008745205479478E-2</v>
      </c>
      <c r="E7992" s="7">
        <v>1.8013117808219278E-2</v>
      </c>
      <c r="F7992" s="7">
        <v>2.4017490410958957E-2</v>
      </c>
      <c r="G7992" s="7">
        <v>3.0021863013698639E-2</v>
      </c>
      <c r="H7992" s="7">
        <v>3.6026235616438439E-2</v>
      </c>
      <c r="I7992" s="7">
        <v>4.2030608219178235E-2</v>
      </c>
      <c r="J7992" s="7">
        <v>4.8034980821917914E-2</v>
      </c>
      <c r="K7992" s="7">
        <v>5.4039353424657599E-2</v>
      </c>
      <c r="L7992" s="7">
        <v>6.0043726027397278E-2</v>
      </c>
    </row>
    <row r="7993" spans="1:12" ht="25.5">
      <c r="A7993" s="1">
        <f t="shared" si="195"/>
        <v>40479</v>
      </c>
      <c r="B7993" s="49" t="s">
        <v>5560</v>
      </c>
      <c r="C7993" s="7">
        <v>3.6482630136986521E-2</v>
      </c>
      <c r="D7993" s="7">
        <v>7.2965260273973043E-2</v>
      </c>
      <c r="E7993" s="7">
        <v>0.10944789041095956</v>
      </c>
      <c r="F7993" s="7">
        <v>0.14593052054794559</v>
      </c>
      <c r="G7993" s="7">
        <v>0.182413150684932</v>
      </c>
      <c r="H7993" s="7">
        <v>0.21889578082191838</v>
      </c>
      <c r="I7993" s="7">
        <v>0.25537841095890479</v>
      </c>
      <c r="J7993" s="7">
        <v>0.29186104109589001</v>
      </c>
      <c r="K7993" s="7">
        <v>0.32834367123287639</v>
      </c>
      <c r="L7993" s="7">
        <v>0.36482630136986283</v>
      </c>
    </row>
    <row r="7994" spans="1:12" ht="25.5">
      <c r="A7994" s="1">
        <f t="shared" si="195"/>
        <v>40480</v>
      </c>
      <c r="B7994" s="49" t="s">
        <v>5561</v>
      </c>
      <c r="C7994" s="7">
        <v>6.83940821917812E-3</v>
      </c>
      <c r="D7994" s="7">
        <v>1.367881643835624E-2</v>
      </c>
      <c r="E7994" s="7">
        <v>2.0518224657534358E-2</v>
      </c>
      <c r="F7994" s="7">
        <v>2.7357632876712359E-2</v>
      </c>
      <c r="G7994" s="7">
        <v>3.4197041095890481E-2</v>
      </c>
      <c r="H7994" s="7">
        <v>4.1036449315068474E-2</v>
      </c>
      <c r="I7994" s="7">
        <v>4.7875857534246717E-2</v>
      </c>
      <c r="J7994" s="7">
        <v>5.4715265753424717E-2</v>
      </c>
      <c r="K7994" s="7">
        <v>6.1554673972602843E-2</v>
      </c>
      <c r="L7994" s="7">
        <v>6.8394082191780836E-2</v>
      </c>
    </row>
    <row r="7995" spans="1:12" ht="12.75">
      <c r="A7995" s="1">
        <f t="shared" si="195"/>
        <v>40481</v>
      </c>
      <c r="B7995" s="49" t="s">
        <v>5562</v>
      </c>
      <c r="C7995" s="7">
        <v>8.6794520547945605E-5</v>
      </c>
      <c r="D7995" s="7">
        <v>1.7358904109589121E-4</v>
      </c>
      <c r="E7995" s="7">
        <v>2.6038356164383679E-4</v>
      </c>
      <c r="F7995" s="7">
        <v>3.4717808219178117E-4</v>
      </c>
      <c r="G7995" s="7">
        <v>4.3397260273972675E-4</v>
      </c>
      <c r="H7995" s="7">
        <v>5.2076712328767239E-4</v>
      </c>
      <c r="I7995" s="7">
        <v>6.0756164383561921E-4</v>
      </c>
      <c r="J7995" s="7">
        <v>6.9435616438356235E-4</v>
      </c>
      <c r="K7995" s="7">
        <v>7.8115068493150798E-4</v>
      </c>
      <c r="L7995" s="7">
        <v>8.6794520547945231E-4</v>
      </c>
    </row>
    <row r="7996" spans="1:12" ht="12.75">
      <c r="A7996" s="1">
        <f t="shared" si="195"/>
        <v>40482</v>
      </c>
      <c r="B7996" s="49" t="s">
        <v>5563</v>
      </c>
      <c r="C7996" s="7">
        <v>8.6794520547945605E-5</v>
      </c>
      <c r="D7996" s="7">
        <v>1.7358904109589121E-4</v>
      </c>
      <c r="E7996" s="7">
        <v>2.6038356164383679E-4</v>
      </c>
      <c r="F7996" s="7">
        <v>3.4717808219178117E-4</v>
      </c>
      <c r="G7996" s="7">
        <v>4.3397260273972675E-4</v>
      </c>
      <c r="H7996" s="7">
        <v>5.2076712328767239E-4</v>
      </c>
      <c r="I7996" s="7">
        <v>6.0756164383561921E-4</v>
      </c>
      <c r="J7996" s="7">
        <v>6.9435616438356235E-4</v>
      </c>
      <c r="K7996" s="7">
        <v>7.8115068493150798E-4</v>
      </c>
      <c r="L7996" s="7">
        <v>8.6794520547945231E-4</v>
      </c>
    </row>
    <row r="7997" spans="1:12" ht="12.75">
      <c r="A7997" s="1">
        <f t="shared" si="195"/>
        <v>40483</v>
      </c>
      <c r="B7997" s="49" t="s">
        <v>5563</v>
      </c>
      <c r="C7997" s="7">
        <v>7.4617972602739916E-3</v>
      </c>
      <c r="D7997" s="7">
        <v>1.4923594520547961E-2</v>
      </c>
      <c r="E7997" s="7">
        <v>2.2385391780821998E-2</v>
      </c>
      <c r="F7997" s="7">
        <v>2.9847189041095921E-2</v>
      </c>
      <c r="G7997" s="7">
        <v>3.7308986301369834E-2</v>
      </c>
      <c r="H7997" s="7">
        <v>4.4770783561643872E-2</v>
      </c>
      <c r="I7997" s="7">
        <v>5.2232580821917916E-2</v>
      </c>
      <c r="J7997" s="7">
        <v>5.9694378082191843E-2</v>
      </c>
      <c r="K7997" s="7">
        <v>6.7156175342465763E-2</v>
      </c>
      <c r="L7997" s="7">
        <v>7.4617972602739668E-2</v>
      </c>
    </row>
    <row r="7998" spans="1:12" ht="12.75">
      <c r="A7998" s="1">
        <f t="shared" si="195"/>
        <v>40484</v>
      </c>
      <c r="B7998" s="49" t="s">
        <v>5564</v>
      </c>
      <c r="C7998" s="7">
        <v>7.5366575342465994E-4</v>
      </c>
      <c r="D7998" s="7">
        <v>1.5073315068493199E-3</v>
      </c>
      <c r="E7998" s="7">
        <v>2.2609972602739797E-3</v>
      </c>
      <c r="F7998" s="7">
        <v>3.0146630136986281E-3</v>
      </c>
      <c r="G7998" s="7">
        <v>3.7683287671232877E-3</v>
      </c>
      <c r="H7998" s="7">
        <v>4.5219945205479473E-3</v>
      </c>
      <c r="I7998" s="7">
        <v>5.2756602739726195E-3</v>
      </c>
      <c r="J7998" s="7">
        <v>6.0293260273972674E-3</v>
      </c>
      <c r="K7998" s="7">
        <v>6.7829917808219274E-3</v>
      </c>
      <c r="L7998" s="7">
        <v>7.5366575342465754E-3</v>
      </c>
    </row>
    <row r="7999" spans="1:12" ht="12.75">
      <c r="A7999" s="1">
        <f t="shared" si="195"/>
        <v>40485</v>
      </c>
      <c r="B7999" s="49" t="s">
        <v>5565</v>
      </c>
      <c r="C7999" s="7">
        <v>1.312767123287688E-2</v>
      </c>
      <c r="D7999" s="7">
        <v>2.6255342465753641E-2</v>
      </c>
      <c r="E7999" s="7">
        <v>3.9383013698630516E-2</v>
      </c>
      <c r="F7999" s="7">
        <v>5.2510684931507158E-2</v>
      </c>
      <c r="G7999" s="7">
        <v>6.5638356164383918E-2</v>
      </c>
      <c r="H7999" s="7">
        <v>7.8766027397260685E-2</v>
      </c>
      <c r="I7999" s="7">
        <v>9.1893698630137674E-2</v>
      </c>
      <c r="J7999" s="7">
        <v>0.10502136986301419</v>
      </c>
      <c r="K7999" s="7">
        <v>0.11814904109589096</v>
      </c>
      <c r="L7999" s="7">
        <v>0.13127671232876759</v>
      </c>
    </row>
    <row r="8000" spans="1:12" ht="12.75">
      <c r="A8000" s="1">
        <f t="shared" si="195"/>
        <v>40486</v>
      </c>
      <c r="B8000" s="49" t="s">
        <v>5566</v>
      </c>
      <c r="C8000" s="7">
        <v>1.516010958904104E-2</v>
      </c>
      <c r="D8000" s="7">
        <v>3.0320219178082197E-2</v>
      </c>
      <c r="E8000" s="7">
        <v>4.5480328767123233E-2</v>
      </c>
      <c r="F8000" s="7">
        <v>6.0640438356164159E-2</v>
      </c>
      <c r="G8000" s="7">
        <v>7.5800547945205202E-2</v>
      </c>
      <c r="H8000" s="7">
        <v>9.0960657534246356E-2</v>
      </c>
      <c r="I8000" s="7">
        <v>0.10612076712328765</v>
      </c>
      <c r="J8000" s="7">
        <v>0.12128087671232879</v>
      </c>
      <c r="K8000" s="7">
        <v>0.13644098630136961</v>
      </c>
      <c r="L8000" s="7">
        <v>0.1516010958904104</v>
      </c>
    </row>
    <row r="8001" spans="1:12" ht="38.25">
      <c r="A8001" s="1">
        <f t="shared" si="195"/>
        <v>40487</v>
      </c>
      <c r="B8001" s="49" t="s">
        <v>5567</v>
      </c>
      <c r="C8001" s="7">
        <v>6.3895232876712588E-2</v>
      </c>
      <c r="D8001" s="7">
        <v>0.12779046575342518</v>
      </c>
      <c r="E8001" s="7">
        <v>0.1916856986301384</v>
      </c>
      <c r="F8001" s="7">
        <v>0.25558093150685035</v>
      </c>
      <c r="G8001" s="7">
        <v>0.31947616438356236</v>
      </c>
      <c r="H8001" s="7">
        <v>0.38337139726027442</v>
      </c>
      <c r="I8001" s="7">
        <v>0.44726663013698759</v>
      </c>
      <c r="J8001" s="7">
        <v>0.51116186301369959</v>
      </c>
      <c r="K8001" s="7">
        <v>0.57505709589041154</v>
      </c>
      <c r="L8001" s="7">
        <v>0.6389523287671236</v>
      </c>
    </row>
    <row r="8002" spans="1:12" ht="12.75">
      <c r="A8002" s="1">
        <f t="shared" si="195"/>
        <v>40488</v>
      </c>
      <c r="B8002" s="49" t="s">
        <v>5568</v>
      </c>
      <c r="C8002" s="7">
        <v>1.8475298630137079E-2</v>
      </c>
      <c r="D8002" s="7">
        <v>3.695059726027404E-2</v>
      </c>
      <c r="E8002" s="7">
        <v>5.5425895890411123E-2</v>
      </c>
      <c r="F8002" s="7">
        <v>7.3901194520547955E-2</v>
      </c>
      <c r="G8002" s="7">
        <v>9.2376493150684913E-2</v>
      </c>
      <c r="H8002" s="7">
        <v>0.11085179178082187</v>
      </c>
      <c r="I8002" s="7">
        <v>0.12932709041095919</v>
      </c>
      <c r="J8002" s="7">
        <v>0.14780238904109638</v>
      </c>
      <c r="K8002" s="7">
        <v>0.16627768767123241</v>
      </c>
      <c r="L8002" s="7">
        <v>0.18475298630136958</v>
      </c>
    </row>
    <row r="8003" spans="1:12" ht="25.5">
      <c r="A8003" s="1">
        <f t="shared" si="195"/>
        <v>40489</v>
      </c>
      <c r="B8003" s="49" t="s">
        <v>5569</v>
      </c>
      <c r="C8003" s="7">
        <v>6.6206136986301607E-3</v>
      </c>
      <c r="D8003" s="7">
        <v>1.3241227397260321E-2</v>
      </c>
      <c r="E8003" s="7">
        <v>1.9861841095890478E-2</v>
      </c>
      <c r="F8003" s="7">
        <v>2.6482454794520521E-2</v>
      </c>
      <c r="G8003" s="7">
        <v>3.3103068493150679E-2</v>
      </c>
      <c r="H8003" s="7">
        <v>3.9723682191780837E-2</v>
      </c>
      <c r="I8003" s="7">
        <v>4.6344295890411114E-2</v>
      </c>
      <c r="J8003" s="7">
        <v>5.2964909589041161E-2</v>
      </c>
      <c r="K8003" s="7">
        <v>5.9585523287671319E-2</v>
      </c>
      <c r="L8003" s="7">
        <v>6.6206136986301359E-2</v>
      </c>
    </row>
    <row r="8004" spans="1:12" ht="25.5">
      <c r="A8004" s="1">
        <f t="shared" si="195"/>
        <v>40490</v>
      </c>
      <c r="B8004" s="49" t="s">
        <v>5570</v>
      </c>
      <c r="C8004" s="7">
        <v>3.0996493150685159E-3</v>
      </c>
      <c r="D8004" s="7">
        <v>6.1992986301370196E-3</v>
      </c>
      <c r="E8004" s="7">
        <v>9.2989479452055355E-3</v>
      </c>
      <c r="F8004" s="7">
        <v>1.2398597260274039E-2</v>
      </c>
      <c r="G8004" s="7">
        <v>1.549824657534252E-2</v>
      </c>
      <c r="H8004" s="7">
        <v>1.8597895890410998E-2</v>
      </c>
      <c r="I8004" s="7">
        <v>2.1697545205479479E-2</v>
      </c>
      <c r="J8004" s="7">
        <v>2.479719452054796E-2</v>
      </c>
      <c r="K8004" s="7">
        <v>2.7896843835616438E-2</v>
      </c>
      <c r="L8004" s="7">
        <v>3.0996493150684919E-2</v>
      </c>
    </row>
    <row r="8005" spans="1:12" ht="25.5">
      <c r="A8005" s="1">
        <f t="shared" si="195"/>
        <v>40491</v>
      </c>
      <c r="B8005" s="49" t="s">
        <v>5570</v>
      </c>
      <c r="C8005" s="7">
        <v>3.1694465753424835E-3</v>
      </c>
      <c r="D8005" s="7">
        <v>6.3388931506849558E-3</v>
      </c>
      <c r="E8005" s="7">
        <v>9.5083397260274389E-3</v>
      </c>
      <c r="F8005" s="7">
        <v>1.2677786301369839E-2</v>
      </c>
      <c r="G8005" s="7">
        <v>1.5847232876712358E-2</v>
      </c>
      <c r="H8005" s="7">
        <v>1.9016679452054878E-2</v>
      </c>
      <c r="I8005" s="7">
        <v>2.2186126027397401E-2</v>
      </c>
      <c r="J8005" s="7">
        <v>2.5355572602739799E-2</v>
      </c>
      <c r="K8005" s="7">
        <v>2.8525019178082318E-2</v>
      </c>
      <c r="L8005" s="7">
        <v>3.1694465753424717E-2</v>
      </c>
    </row>
    <row r="8006" spans="1:12" ht="25.5">
      <c r="A8006" s="1">
        <f t="shared" si="195"/>
        <v>40492</v>
      </c>
      <c r="B8006" s="49" t="s">
        <v>5571</v>
      </c>
      <c r="C8006" s="7">
        <v>5.8044197260274273E-2</v>
      </c>
      <c r="D8006" s="7">
        <v>0.11608839452054869</v>
      </c>
      <c r="E8006" s="7">
        <v>0.17413259178082319</v>
      </c>
      <c r="F8006" s="7">
        <v>0.2321767890410964</v>
      </c>
      <c r="G8006" s="7">
        <v>0.29022098630137078</v>
      </c>
      <c r="H8006" s="7">
        <v>0.34826518356164399</v>
      </c>
      <c r="I8006" s="7">
        <v>0.40630938082191959</v>
      </c>
      <c r="J8006" s="7">
        <v>0.4643535780821928</v>
      </c>
      <c r="K8006" s="7">
        <v>0.52239777534246723</v>
      </c>
      <c r="L8006" s="7">
        <v>0.58044197260274033</v>
      </c>
    </row>
    <row r="8007" spans="1:12" ht="25.5">
      <c r="A8007" s="1">
        <f t="shared" si="195"/>
        <v>40493</v>
      </c>
      <c r="B8007" s="49" t="s">
        <v>5572</v>
      </c>
      <c r="C8007" s="7">
        <v>1.360504109589036E-2</v>
      </c>
      <c r="D8007" s="7">
        <v>2.7210082191780841E-2</v>
      </c>
      <c r="E8007" s="7">
        <v>4.0815123287671319E-2</v>
      </c>
      <c r="F8007" s="7">
        <v>5.4420164383561558E-2</v>
      </c>
      <c r="G8007" s="7">
        <v>6.8025205479451914E-2</v>
      </c>
      <c r="H8007" s="7">
        <v>8.1630246575342277E-2</v>
      </c>
      <c r="I8007" s="7">
        <v>9.5235287671232891E-2</v>
      </c>
      <c r="J8007" s="7">
        <v>0.10884032876712299</v>
      </c>
      <c r="K8007" s="7">
        <v>0.1224453698630136</v>
      </c>
      <c r="L8007" s="7">
        <v>0.13605041095890358</v>
      </c>
    </row>
    <row r="8008" spans="1:12" ht="12.75">
      <c r="A8008" s="1">
        <f t="shared" si="195"/>
        <v>40494</v>
      </c>
      <c r="B8008" s="49" t="s">
        <v>5573</v>
      </c>
      <c r="C8008" s="7">
        <v>2.7130520547945479E-3</v>
      </c>
      <c r="D8008" s="7">
        <v>5.4261041095890845E-3</v>
      </c>
      <c r="E8008" s="7">
        <v>8.1391561643836315E-3</v>
      </c>
      <c r="F8008" s="7">
        <v>1.0852208219178143E-2</v>
      </c>
      <c r="G8008" s="7">
        <v>1.3565260273972679E-2</v>
      </c>
      <c r="H8008" s="7">
        <v>1.6278312328767121E-2</v>
      </c>
      <c r="I8008" s="7">
        <v>1.8991364383561679E-2</v>
      </c>
      <c r="J8008" s="7">
        <v>2.1704416438356241E-2</v>
      </c>
      <c r="K8008" s="7">
        <v>2.4417468493150678E-2</v>
      </c>
      <c r="L8008" s="7">
        <v>2.713052054794524E-2</v>
      </c>
    </row>
    <row r="8009" spans="1:12" ht="25.5">
      <c r="A8009" s="1">
        <f t="shared" si="195"/>
        <v>40495</v>
      </c>
      <c r="B8009" s="49" t="s">
        <v>5574</v>
      </c>
      <c r="C8009" s="7">
        <v>6.6948320547945478E-3</v>
      </c>
      <c r="D8009" s="7">
        <v>1.338966410958912E-2</v>
      </c>
      <c r="E8009" s="7">
        <v>2.0084496164383677E-2</v>
      </c>
      <c r="F8009" s="7">
        <v>2.6779328219178118E-2</v>
      </c>
      <c r="G8009" s="7">
        <v>3.3474160273972681E-2</v>
      </c>
      <c r="H8009" s="7">
        <v>4.0168992328767118E-2</v>
      </c>
      <c r="I8009" s="7">
        <v>4.6863824383561799E-2</v>
      </c>
      <c r="J8009" s="7">
        <v>5.3558656438356236E-2</v>
      </c>
      <c r="K8009" s="7">
        <v>6.0253488493150799E-2</v>
      </c>
      <c r="L8009" s="7">
        <v>6.6948320547945236E-2</v>
      </c>
    </row>
    <row r="8010" spans="1:12" ht="25.5">
      <c r="A8010" s="1">
        <f t="shared" si="195"/>
        <v>40496</v>
      </c>
      <c r="B8010" s="49" t="s">
        <v>5575</v>
      </c>
      <c r="C8010" s="7">
        <v>3.0165609205479718E-3</v>
      </c>
      <c r="D8010" s="7">
        <v>6.0331218410959323E-3</v>
      </c>
      <c r="E8010" s="7">
        <v>9.0496827616439041E-3</v>
      </c>
      <c r="F8010" s="7">
        <v>1.2066243682191839E-2</v>
      </c>
      <c r="G8010" s="7">
        <v>1.5082804602739799E-2</v>
      </c>
      <c r="H8010" s="7">
        <v>1.809936552328776E-2</v>
      </c>
      <c r="I8010" s="7">
        <v>2.1115926443835718E-2</v>
      </c>
      <c r="J8010" s="7">
        <v>2.4132487364383563E-2</v>
      </c>
      <c r="K8010" s="7">
        <v>2.7149048284931521E-2</v>
      </c>
      <c r="L8010" s="7">
        <v>3.0165609205479477E-2</v>
      </c>
    </row>
    <row r="8011" spans="1:12" ht="25.5">
      <c r="A8011" s="1">
        <f t="shared" si="195"/>
        <v>40497</v>
      </c>
      <c r="B8011" s="49" t="s">
        <v>5575</v>
      </c>
      <c r="C8011" s="7">
        <v>1.991572602739728E-3</v>
      </c>
      <c r="D8011" s="7">
        <v>3.9831452054794681E-3</v>
      </c>
      <c r="E8011" s="7">
        <v>5.9747178082191956E-3</v>
      </c>
      <c r="F8011" s="7">
        <v>7.9662904109589119E-3</v>
      </c>
      <c r="G8011" s="7">
        <v>9.9578630136986403E-3</v>
      </c>
      <c r="H8011" s="7">
        <v>1.1949435616438381E-2</v>
      </c>
      <c r="I8011" s="7">
        <v>1.394100821917812E-2</v>
      </c>
      <c r="J8011" s="7">
        <v>1.5932580821917799E-2</v>
      </c>
      <c r="K8011" s="7">
        <v>1.7924153424657599E-2</v>
      </c>
      <c r="L8011" s="7">
        <v>1.9915726027397281E-2</v>
      </c>
    </row>
    <row r="8012" spans="1:12" ht="25.5">
      <c r="A8012" s="1">
        <f t="shared" si="195"/>
        <v>40498</v>
      </c>
      <c r="B8012" s="49" t="s">
        <v>5575</v>
      </c>
      <c r="C8012" s="7">
        <v>5.390663013698652E-3</v>
      </c>
      <c r="D8012" s="7">
        <v>1.0781326027397304E-2</v>
      </c>
      <c r="E8012" s="7">
        <v>1.617198904109592E-2</v>
      </c>
      <c r="F8012" s="7">
        <v>2.1562652054794556E-2</v>
      </c>
      <c r="G8012" s="7">
        <v>2.6953315068493199E-2</v>
      </c>
      <c r="H8012" s="7">
        <v>3.2343978082191839E-2</v>
      </c>
      <c r="I8012" s="7">
        <v>3.7734641095890482E-2</v>
      </c>
      <c r="J8012" s="7">
        <v>4.3125304109589112E-2</v>
      </c>
      <c r="K8012" s="7">
        <v>4.8515967123287637E-2</v>
      </c>
      <c r="L8012" s="7">
        <v>5.390663013698628E-2</v>
      </c>
    </row>
    <row r="8013" spans="1:12" ht="25.5">
      <c r="A8013" s="1">
        <f t="shared" si="195"/>
        <v>40499</v>
      </c>
      <c r="B8013" s="49" t="s">
        <v>5575</v>
      </c>
      <c r="C8013" s="7">
        <v>2.6652709479452279E-3</v>
      </c>
      <c r="D8013" s="7">
        <v>5.3305418958904437E-3</v>
      </c>
      <c r="E8013" s="7">
        <v>7.9958128438356712E-3</v>
      </c>
      <c r="F8013" s="7">
        <v>1.0661083791780863E-2</v>
      </c>
      <c r="G8013" s="7">
        <v>1.3326354739726079E-2</v>
      </c>
      <c r="H8013" s="7">
        <v>1.59916256876712E-2</v>
      </c>
      <c r="I8013" s="7">
        <v>1.8656896635616441E-2</v>
      </c>
      <c r="J8013" s="7">
        <v>2.1322167583561678E-2</v>
      </c>
      <c r="K8013" s="7">
        <v>2.3987438531506797E-2</v>
      </c>
      <c r="L8013" s="7">
        <v>2.6652709479452037E-2</v>
      </c>
    </row>
    <row r="8014" spans="1:12" ht="25.5">
      <c r="A8014" s="1">
        <f t="shared" si="195"/>
        <v>40500</v>
      </c>
      <c r="B8014" s="49" t="s">
        <v>5576</v>
      </c>
      <c r="C8014" s="7">
        <v>8.6302684931507268E-3</v>
      </c>
      <c r="D8014" s="7">
        <v>1.7260536986301481E-2</v>
      </c>
      <c r="E8014" s="7">
        <v>2.5890805479452158E-2</v>
      </c>
      <c r="F8014" s="7">
        <v>3.4521073972602838E-2</v>
      </c>
      <c r="G8014" s="7">
        <v>4.3151342465753521E-2</v>
      </c>
      <c r="H8014" s="7">
        <v>5.1781610958904198E-2</v>
      </c>
      <c r="I8014" s="7">
        <v>6.0411879452054999E-2</v>
      </c>
      <c r="J8014" s="7">
        <v>6.9042147945205551E-2</v>
      </c>
      <c r="K8014" s="7">
        <v>7.7672416438356359E-2</v>
      </c>
      <c r="L8014" s="7">
        <v>8.6302684931506904E-2</v>
      </c>
    </row>
    <row r="8015" spans="1:12" ht="25.5">
      <c r="A8015" s="1">
        <f t="shared" si="195"/>
        <v>40501</v>
      </c>
      <c r="B8015" s="49" t="s">
        <v>5576</v>
      </c>
      <c r="C8015" s="7">
        <v>2.046650958904116E-2</v>
      </c>
      <c r="D8015" s="7">
        <v>4.0933019178082196E-2</v>
      </c>
      <c r="E8015" s="7">
        <v>6.139952876712336E-2</v>
      </c>
      <c r="F8015" s="7">
        <v>8.1866038356164281E-2</v>
      </c>
      <c r="G8015" s="7">
        <v>0.10233254794520533</v>
      </c>
      <c r="H8015" s="7">
        <v>0.12279905753424598</v>
      </c>
      <c r="I8015" s="7">
        <v>0.143265567123288</v>
      </c>
      <c r="J8015" s="7">
        <v>0.16373207671232878</v>
      </c>
      <c r="K8015" s="7">
        <v>0.18419858630136959</v>
      </c>
      <c r="L8015" s="7">
        <v>0.20466509589041038</v>
      </c>
    </row>
    <row r="8016" spans="1:12" ht="12.75">
      <c r="A8016" s="1">
        <f t="shared" ref="A8016:A8079" si="196">A8015+1</f>
        <v>40502</v>
      </c>
      <c r="B8016" s="49" t="s">
        <v>5577</v>
      </c>
      <c r="C8016" s="7">
        <v>6.6284541369863274E-3</v>
      </c>
      <c r="D8016" s="7">
        <v>1.3256908273972681E-2</v>
      </c>
      <c r="E8016" s="7">
        <v>1.9885362410958958E-2</v>
      </c>
      <c r="F8016" s="7">
        <v>2.651381654794524E-2</v>
      </c>
      <c r="G8016" s="7">
        <v>3.3142270684931523E-2</v>
      </c>
      <c r="H8016" s="7">
        <v>3.9770724821917798E-2</v>
      </c>
      <c r="I8016" s="7">
        <v>4.6399178958904316E-2</v>
      </c>
      <c r="J8016" s="7">
        <v>5.3027633095890481E-2</v>
      </c>
      <c r="K8016" s="7">
        <v>5.9656087232876756E-2</v>
      </c>
      <c r="L8016" s="7">
        <v>6.6284541369863045E-2</v>
      </c>
    </row>
    <row r="8017" spans="1:12" ht="12.75">
      <c r="A8017" s="1">
        <f t="shared" si="196"/>
        <v>40503</v>
      </c>
      <c r="B8017" s="49" t="s">
        <v>5578</v>
      </c>
      <c r="C8017" s="7">
        <v>1.0427276712328799E-2</v>
      </c>
      <c r="D8017" s="7">
        <v>2.0854553424657599E-2</v>
      </c>
      <c r="E8017" s="7">
        <v>3.1281830136986398E-2</v>
      </c>
      <c r="F8017" s="7">
        <v>4.1709106849315079E-2</v>
      </c>
      <c r="G8017" s="7">
        <v>5.2136383561643879E-2</v>
      </c>
      <c r="H8017" s="7">
        <v>6.256366027397256E-2</v>
      </c>
      <c r="I8017" s="7">
        <v>7.2990936986301602E-2</v>
      </c>
      <c r="J8017" s="7">
        <v>8.3418213698630159E-2</v>
      </c>
      <c r="K8017" s="7">
        <v>9.3845490410958965E-2</v>
      </c>
      <c r="L8017" s="7">
        <v>0.10427276712328765</v>
      </c>
    </row>
    <row r="8018" spans="1:12" ht="25.5">
      <c r="A8018" s="1">
        <f t="shared" si="196"/>
        <v>40504</v>
      </c>
      <c r="B8018" s="49" t="s">
        <v>5579</v>
      </c>
      <c r="C8018" s="7">
        <v>2.0270712000000119E-3</v>
      </c>
      <c r="D8018" s="7">
        <v>4.0541424000000116E-3</v>
      </c>
      <c r="E8018" s="7">
        <v>6.0812136000000239E-3</v>
      </c>
      <c r="F8018" s="7">
        <v>8.108284800000011E-3</v>
      </c>
      <c r="G8018" s="7">
        <v>1.0135356000000012E-2</v>
      </c>
      <c r="H8018" s="7">
        <v>1.2162427199999999E-2</v>
      </c>
      <c r="I8018" s="7">
        <v>1.41894984E-2</v>
      </c>
      <c r="J8018" s="7">
        <v>1.6216569600000001E-2</v>
      </c>
      <c r="K8018" s="7">
        <v>1.8243640799999999E-2</v>
      </c>
      <c r="L8018" s="7">
        <v>2.0270712E-2</v>
      </c>
    </row>
    <row r="8019" spans="1:12" ht="12.75">
      <c r="A8019" s="1">
        <f t="shared" si="196"/>
        <v>40505</v>
      </c>
      <c r="B8019" s="49" t="s">
        <v>5580</v>
      </c>
      <c r="C8019" s="7">
        <v>8.4336282739726329E-4</v>
      </c>
      <c r="D8019" s="7">
        <v>1.686725654794524E-3</v>
      </c>
      <c r="E8019" s="7">
        <v>2.5300884821917919E-3</v>
      </c>
      <c r="F8019" s="7">
        <v>3.3734513095890479E-3</v>
      </c>
      <c r="G8019" s="7">
        <v>4.2168141369863044E-3</v>
      </c>
      <c r="H8019" s="7">
        <v>5.0601769643835717E-3</v>
      </c>
      <c r="I8019" s="7">
        <v>5.903539791780852E-3</v>
      </c>
      <c r="J8019" s="7">
        <v>6.7469026191780959E-3</v>
      </c>
      <c r="K8019" s="7">
        <v>7.590265446575351E-3</v>
      </c>
      <c r="L8019" s="7">
        <v>8.4336282739726088E-3</v>
      </c>
    </row>
    <row r="8020" spans="1:12" ht="25.5">
      <c r="A8020" s="1">
        <f t="shared" si="196"/>
        <v>40506</v>
      </c>
      <c r="B8020" s="49" t="s">
        <v>5581</v>
      </c>
      <c r="C8020" s="7">
        <v>2.6056076712328919E-2</v>
      </c>
      <c r="D8020" s="7">
        <v>5.211215342465772E-2</v>
      </c>
      <c r="E8020" s="7">
        <v>7.8168230136986636E-2</v>
      </c>
      <c r="F8020" s="7">
        <v>0.10422430684931519</v>
      </c>
      <c r="G8020" s="7">
        <v>0.13028038356164401</v>
      </c>
      <c r="H8020" s="7">
        <v>0.1563364602739728</v>
      </c>
      <c r="I8020" s="7">
        <v>0.18239253698630278</v>
      </c>
      <c r="J8020" s="7">
        <v>0.20844861369863038</v>
      </c>
      <c r="K8020" s="7">
        <v>0.2345046904109592</v>
      </c>
      <c r="L8020" s="7">
        <v>0.26056076712328802</v>
      </c>
    </row>
    <row r="8021" spans="1:12" ht="12.75">
      <c r="A8021" s="1">
        <f t="shared" si="196"/>
        <v>40507</v>
      </c>
      <c r="B8021" s="49" t="s">
        <v>5582</v>
      </c>
      <c r="C8021" s="7">
        <v>7.0050410958904319E-3</v>
      </c>
      <c r="D8021" s="7">
        <v>1.401008219178084E-2</v>
      </c>
      <c r="E8021" s="7">
        <v>2.1015123287671317E-2</v>
      </c>
      <c r="F8021" s="7">
        <v>2.8020164383561679E-2</v>
      </c>
      <c r="G8021" s="7">
        <v>3.5025205479452037E-2</v>
      </c>
      <c r="H8021" s="7">
        <v>4.2030246575342517E-2</v>
      </c>
      <c r="I8021" s="7">
        <v>4.9035287671232997E-2</v>
      </c>
      <c r="J8021" s="7">
        <v>5.6040328767123358E-2</v>
      </c>
      <c r="K8021" s="7">
        <v>6.304536986301372E-2</v>
      </c>
      <c r="L8021" s="7">
        <v>7.0050410958904075E-2</v>
      </c>
    </row>
    <row r="8022" spans="1:12" ht="38.25">
      <c r="A8022" s="1">
        <f t="shared" si="196"/>
        <v>40508</v>
      </c>
      <c r="B8022" s="49" t="s">
        <v>5583</v>
      </c>
      <c r="C8022" s="7">
        <v>7.9680986301370067E-3</v>
      </c>
      <c r="D8022" s="7">
        <v>1.5936197260274041E-2</v>
      </c>
      <c r="E8022" s="7">
        <v>2.3904295890410997E-2</v>
      </c>
      <c r="F8022" s="7">
        <v>3.1872394520547957E-2</v>
      </c>
      <c r="G8022" s="7">
        <v>3.9840493150684921E-2</v>
      </c>
      <c r="H8022" s="7">
        <v>4.7808591780821877E-2</v>
      </c>
      <c r="I8022" s="7">
        <v>5.5776690410959076E-2</v>
      </c>
      <c r="J8022" s="7">
        <v>6.3744789041095914E-2</v>
      </c>
      <c r="K8022" s="7">
        <v>7.1712887671232878E-2</v>
      </c>
      <c r="L8022" s="7">
        <v>7.9680986301369841E-2</v>
      </c>
    </row>
    <row r="8023" spans="1:12" ht="12.75">
      <c r="A8023" s="1">
        <f t="shared" si="196"/>
        <v>40509</v>
      </c>
      <c r="B8023" s="49" t="s">
        <v>5584</v>
      </c>
      <c r="C8023" s="7">
        <v>3.2927671232876998E-3</v>
      </c>
      <c r="D8023" s="7">
        <v>6.5855342465753995E-3</v>
      </c>
      <c r="E8023" s="7">
        <v>9.8783013698630871E-3</v>
      </c>
      <c r="F8023" s="7">
        <v>1.3171068493150799E-2</v>
      </c>
      <c r="G8023" s="7">
        <v>1.6463835616438442E-2</v>
      </c>
      <c r="H8023" s="7">
        <v>1.9756602739726081E-2</v>
      </c>
      <c r="I8023" s="7">
        <v>2.3049369863013838E-2</v>
      </c>
      <c r="J8023" s="7">
        <v>2.6342136986301477E-2</v>
      </c>
      <c r="K8023" s="7">
        <v>2.9634904109589119E-2</v>
      </c>
      <c r="L8023" s="7">
        <v>3.2927671232876758E-2</v>
      </c>
    </row>
    <row r="8024" spans="1:12" ht="25.5">
      <c r="A8024" s="1">
        <f t="shared" si="196"/>
        <v>40510</v>
      </c>
      <c r="B8024" s="49" t="s">
        <v>5585</v>
      </c>
      <c r="C8024" s="7">
        <v>1.7423999999999999E-2</v>
      </c>
      <c r="D8024" s="7">
        <v>3.4848000000000122E-2</v>
      </c>
      <c r="E8024" s="7">
        <v>5.2272000000000117E-2</v>
      </c>
      <c r="F8024" s="7">
        <v>6.9695999999999994E-2</v>
      </c>
      <c r="G8024" s="7">
        <v>8.7119999999999989E-2</v>
      </c>
      <c r="H8024" s="7">
        <v>0.10454400000000012</v>
      </c>
      <c r="I8024" s="7">
        <v>0.12196799999999999</v>
      </c>
      <c r="J8024" s="7">
        <v>0.13939199999999999</v>
      </c>
      <c r="K8024" s="7">
        <v>0.15681599999999998</v>
      </c>
      <c r="L8024" s="7">
        <v>0.17423999999999998</v>
      </c>
    </row>
    <row r="8025" spans="1:12" ht="38.25">
      <c r="A8025" s="1">
        <f t="shared" si="196"/>
        <v>40511</v>
      </c>
      <c r="B8025" s="49" t="s">
        <v>5586</v>
      </c>
      <c r="C8025" s="7">
        <v>9.2584438356164631E-3</v>
      </c>
      <c r="D8025" s="7">
        <v>1.8516887671232881E-2</v>
      </c>
      <c r="E8025" s="7">
        <v>2.7775331506849438E-2</v>
      </c>
      <c r="F8025" s="7">
        <v>3.7033775342465762E-2</v>
      </c>
      <c r="G8025" s="7">
        <v>4.6292219178082204E-2</v>
      </c>
      <c r="H8025" s="7">
        <v>5.5550663013698633E-2</v>
      </c>
      <c r="I8025" s="7">
        <v>6.4809106849315318E-2</v>
      </c>
      <c r="J8025" s="7">
        <v>7.4067550684931635E-2</v>
      </c>
      <c r="K8025" s="7">
        <v>8.3325994520548077E-2</v>
      </c>
      <c r="L8025" s="7">
        <v>9.2584438356164409E-2</v>
      </c>
    </row>
    <row r="8026" spans="1:12" ht="38.25">
      <c r="A8026" s="1">
        <f t="shared" si="196"/>
        <v>40512</v>
      </c>
      <c r="B8026" s="49" t="s">
        <v>5587</v>
      </c>
      <c r="C8026" s="7">
        <v>6.8567671232877001E-3</v>
      </c>
      <c r="D8026" s="7">
        <v>1.37135342465754E-2</v>
      </c>
      <c r="E8026" s="7">
        <v>2.057030136986316E-2</v>
      </c>
      <c r="F8026" s="7">
        <v>2.74270684931508E-2</v>
      </c>
      <c r="G8026" s="7">
        <v>3.4283835616438441E-2</v>
      </c>
      <c r="H8026" s="7">
        <v>4.1140602739726077E-2</v>
      </c>
      <c r="I8026" s="7">
        <v>4.7997369863013839E-2</v>
      </c>
      <c r="J8026" s="7">
        <v>5.4854136986301483E-2</v>
      </c>
      <c r="K8026" s="7">
        <v>6.1710904109589113E-2</v>
      </c>
      <c r="L8026" s="7">
        <v>6.8567671232876756E-2</v>
      </c>
    </row>
    <row r="8027" spans="1:12" ht="38.25">
      <c r="A8027" s="1">
        <f t="shared" si="196"/>
        <v>40513</v>
      </c>
      <c r="B8027" s="49" t="s">
        <v>5588</v>
      </c>
      <c r="C8027" s="7">
        <v>8.3756712328767365E-3</v>
      </c>
      <c r="D8027" s="7">
        <v>1.6751342465753518E-2</v>
      </c>
      <c r="E8027" s="7">
        <v>2.5127013698630161E-2</v>
      </c>
      <c r="F8027" s="7">
        <v>3.35026849315068E-2</v>
      </c>
      <c r="G8027" s="7">
        <v>4.1878356164383554E-2</v>
      </c>
      <c r="H8027" s="7">
        <v>5.0254027397260322E-2</v>
      </c>
      <c r="I8027" s="7">
        <v>5.8629698630137193E-2</v>
      </c>
      <c r="J8027" s="7">
        <v>6.7005369863013725E-2</v>
      </c>
      <c r="K8027" s="7">
        <v>7.5381041095890472E-2</v>
      </c>
      <c r="L8027" s="7">
        <v>8.3756712328767108E-2</v>
      </c>
    </row>
    <row r="8028" spans="1:12" ht="25.5">
      <c r="A8028" s="1">
        <f t="shared" si="196"/>
        <v>40514</v>
      </c>
      <c r="B8028" s="49" t="s">
        <v>5589</v>
      </c>
      <c r="C8028" s="7">
        <v>8.7011506849315433E-3</v>
      </c>
      <c r="D8028" s="7">
        <v>1.7402301369863038E-2</v>
      </c>
      <c r="E8028" s="7">
        <v>2.6103452054794682E-2</v>
      </c>
      <c r="F8028" s="7">
        <v>3.4804602739726076E-2</v>
      </c>
      <c r="G8028" s="7">
        <v>4.3505753424657602E-2</v>
      </c>
      <c r="H8028" s="7">
        <v>5.2206904109589121E-2</v>
      </c>
      <c r="I8028" s="7">
        <v>6.0908054794520758E-2</v>
      </c>
      <c r="J8028" s="7">
        <v>6.9609205479452152E-2</v>
      </c>
      <c r="K8028" s="7">
        <v>7.8310356164383685E-2</v>
      </c>
      <c r="L8028" s="7">
        <v>8.7011506849315079E-2</v>
      </c>
    </row>
    <row r="8029" spans="1:12" ht="25.5">
      <c r="A8029" s="1">
        <f t="shared" si="196"/>
        <v>40515</v>
      </c>
      <c r="B8029" s="49" t="s">
        <v>5589</v>
      </c>
      <c r="C8029" s="7">
        <v>3.0898849315068599E-2</v>
      </c>
      <c r="D8029" s="7">
        <v>6.1797698630137073E-2</v>
      </c>
      <c r="E8029" s="7">
        <v>9.2696547945205682E-2</v>
      </c>
      <c r="F8029" s="7">
        <v>0.12359539726027439</v>
      </c>
      <c r="G8029" s="7">
        <v>0.15449424657534241</v>
      </c>
      <c r="H8029" s="7">
        <v>0.18539309589041159</v>
      </c>
      <c r="I8029" s="7">
        <v>0.21629194520547959</v>
      </c>
      <c r="J8029" s="7">
        <v>0.2471907945205476</v>
      </c>
      <c r="K8029" s="7">
        <v>0.2780896438356168</v>
      </c>
      <c r="L8029" s="7">
        <v>0.30898849315068483</v>
      </c>
    </row>
    <row r="8030" spans="1:12" ht="12.75">
      <c r="A8030" s="1">
        <f t="shared" si="196"/>
        <v>40516</v>
      </c>
      <c r="B8030" s="49" t="s">
        <v>5590</v>
      </c>
      <c r="C8030" s="7">
        <v>1.33666921315068E-2</v>
      </c>
      <c r="D8030" s="7">
        <v>2.6733384263013717E-2</v>
      </c>
      <c r="E8030" s="7">
        <v>4.0100076394520519E-2</v>
      </c>
      <c r="F8030" s="7">
        <v>5.3466768526027199E-2</v>
      </c>
      <c r="G8030" s="7">
        <v>6.6833460657533997E-2</v>
      </c>
      <c r="H8030" s="7">
        <v>8.0200152789040788E-2</v>
      </c>
      <c r="I8030" s="7">
        <v>9.3566844920547954E-2</v>
      </c>
      <c r="J8030" s="7">
        <v>0.10693353705205452</v>
      </c>
      <c r="K8030" s="7">
        <v>0.1203002291835612</v>
      </c>
      <c r="L8030" s="7">
        <v>0.13366692131506799</v>
      </c>
    </row>
    <row r="8031" spans="1:12" ht="12.75">
      <c r="A8031" s="1">
        <f t="shared" si="196"/>
        <v>40517</v>
      </c>
      <c r="B8031" s="49" t="s">
        <v>5591</v>
      </c>
      <c r="C8031" s="7">
        <v>7.1845285479452282E-3</v>
      </c>
      <c r="D8031" s="7">
        <v>1.4369057095890479E-2</v>
      </c>
      <c r="E8031" s="7">
        <v>2.1553585643835721E-2</v>
      </c>
      <c r="F8031" s="7">
        <v>2.873811419178084E-2</v>
      </c>
      <c r="G8031" s="7">
        <v>3.5922642739726077E-2</v>
      </c>
      <c r="H8031" s="7">
        <v>4.3107171287671199E-2</v>
      </c>
      <c r="I8031" s="7">
        <v>5.0291699835616564E-2</v>
      </c>
      <c r="J8031" s="7">
        <v>5.747622838356168E-2</v>
      </c>
      <c r="K8031" s="7">
        <v>6.4660756931506913E-2</v>
      </c>
      <c r="L8031" s="7">
        <v>7.1845285479452042E-2</v>
      </c>
    </row>
    <row r="8032" spans="1:12" ht="25.5">
      <c r="A8032" s="1">
        <f t="shared" si="196"/>
        <v>40518</v>
      </c>
      <c r="B8032" s="49" t="s">
        <v>5592</v>
      </c>
      <c r="C8032" s="7">
        <v>5.0731397260274279E-2</v>
      </c>
      <c r="D8032" s="7">
        <v>0.10146279452054856</v>
      </c>
      <c r="E8032" s="7">
        <v>0.15219419178082319</v>
      </c>
      <c r="F8032" s="7">
        <v>0.20292558904109639</v>
      </c>
      <c r="G8032" s="7">
        <v>0.25365698630137079</v>
      </c>
      <c r="H8032" s="7">
        <v>0.30438838356164399</v>
      </c>
      <c r="I8032" s="7">
        <v>0.35511978082191958</v>
      </c>
      <c r="J8032" s="7">
        <v>0.40585117808219279</v>
      </c>
      <c r="K8032" s="7">
        <v>0.45658257534246721</v>
      </c>
      <c r="L8032" s="7">
        <v>0.50731397260274036</v>
      </c>
    </row>
    <row r="8033" spans="1:12" ht="25.5">
      <c r="A8033" s="1">
        <f t="shared" si="196"/>
        <v>40519</v>
      </c>
      <c r="B8033" s="49" t="s">
        <v>5593</v>
      </c>
      <c r="C8033" s="7">
        <v>1.701895890410976E-2</v>
      </c>
      <c r="D8033" s="7">
        <v>3.4037917808219395E-2</v>
      </c>
      <c r="E8033" s="7">
        <v>5.1056876712329162E-2</v>
      </c>
      <c r="F8033" s="7">
        <v>6.8075835616438679E-2</v>
      </c>
      <c r="G8033" s="7">
        <v>8.5094794520548314E-2</v>
      </c>
      <c r="H8033" s="7">
        <v>0.10211375342465796</v>
      </c>
      <c r="I8033" s="7">
        <v>0.11913271232876795</v>
      </c>
      <c r="J8033" s="7">
        <v>0.13615167123287758</v>
      </c>
      <c r="K8033" s="7">
        <v>0.1531706301369864</v>
      </c>
      <c r="L8033" s="7">
        <v>0.17018958904109641</v>
      </c>
    </row>
    <row r="8034" spans="1:12" ht="25.5">
      <c r="A8034" s="1">
        <f t="shared" si="196"/>
        <v>40520</v>
      </c>
      <c r="B8034" s="49" t="s">
        <v>5593</v>
      </c>
      <c r="C8034" s="7">
        <v>2.2810684931506918E-2</v>
      </c>
      <c r="D8034" s="7">
        <v>4.5621369863013718E-2</v>
      </c>
      <c r="E8034" s="7">
        <v>6.8432054794520636E-2</v>
      </c>
      <c r="F8034" s="7">
        <v>9.1242739726027325E-2</v>
      </c>
      <c r="G8034" s="7">
        <v>0.11405342465753411</v>
      </c>
      <c r="H8034" s="7">
        <v>0.1368641095890408</v>
      </c>
      <c r="I8034" s="7">
        <v>0.15967479452054761</v>
      </c>
      <c r="J8034" s="7">
        <v>0.1824854794520544</v>
      </c>
      <c r="K8034" s="7">
        <v>0.20529616438356121</v>
      </c>
      <c r="L8034" s="7">
        <v>0.228106849315068</v>
      </c>
    </row>
    <row r="8035" spans="1:12" ht="25.5">
      <c r="A8035" s="1">
        <f t="shared" si="196"/>
        <v>40521</v>
      </c>
      <c r="B8035" s="49" t="s">
        <v>5594</v>
      </c>
      <c r="C8035" s="7">
        <v>4.8420493150685157E-3</v>
      </c>
      <c r="D8035" s="7">
        <v>9.6840986301370315E-3</v>
      </c>
      <c r="E8035" s="7">
        <v>1.4526147945205559E-2</v>
      </c>
      <c r="F8035" s="7">
        <v>1.9368197260274039E-2</v>
      </c>
      <c r="G8035" s="7">
        <v>2.4210246575342521E-2</v>
      </c>
      <c r="H8035" s="7">
        <v>2.9052295890411001E-2</v>
      </c>
      <c r="I8035" s="7">
        <v>3.3894345205479598E-2</v>
      </c>
      <c r="J8035" s="7">
        <v>3.8736394520547959E-2</v>
      </c>
      <c r="K8035" s="7">
        <v>4.3578443835616439E-2</v>
      </c>
      <c r="L8035" s="7">
        <v>4.8420493150684918E-2</v>
      </c>
    </row>
    <row r="8036" spans="1:12" ht="25.5">
      <c r="A8036" s="1">
        <f t="shared" si="196"/>
        <v>40522</v>
      </c>
      <c r="B8036" s="49" t="s">
        <v>5595</v>
      </c>
      <c r="C8036" s="7">
        <v>4.6909400547945476E-4</v>
      </c>
      <c r="D8036" s="7">
        <v>9.3818801095890952E-4</v>
      </c>
      <c r="E8036" s="7">
        <v>1.407282016438368E-3</v>
      </c>
      <c r="F8036" s="7">
        <v>1.8763760219178121E-3</v>
      </c>
      <c r="G8036" s="7">
        <v>2.3454700273972677E-3</v>
      </c>
      <c r="H8036" s="7">
        <v>2.8145640328767116E-3</v>
      </c>
      <c r="I8036" s="7">
        <v>3.2836580383561798E-3</v>
      </c>
      <c r="J8036" s="7">
        <v>3.7527520438356242E-3</v>
      </c>
      <c r="K8036" s="7">
        <v>4.2218460493150803E-3</v>
      </c>
      <c r="L8036" s="7">
        <v>4.6909400547945242E-3</v>
      </c>
    </row>
    <row r="8037" spans="1:12" ht="25.5">
      <c r="A8037" s="1">
        <f t="shared" si="196"/>
        <v>40523</v>
      </c>
      <c r="B8037" s="49" t="s">
        <v>5595</v>
      </c>
      <c r="C8037" s="7">
        <v>9.1358465753424954E-3</v>
      </c>
      <c r="D8037" s="7">
        <v>1.8271693150685039E-2</v>
      </c>
      <c r="E8037" s="7">
        <v>2.7407539726027438E-2</v>
      </c>
      <c r="F8037" s="7">
        <v>3.6543386301369836E-2</v>
      </c>
      <c r="G8037" s="7">
        <v>4.5679232876712363E-2</v>
      </c>
      <c r="H8037" s="7">
        <v>5.4815079452054875E-2</v>
      </c>
      <c r="I8037" s="7">
        <v>6.395092602739752E-2</v>
      </c>
      <c r="J8037" s="7">
        <v>7.3086772602739797E-2</v>
      </c>
      <c r="K8037" s="7">
        <v>8.2222619178082323E-2</v>
      </c>
      <c r="L8037" s="7">
        <v>9.1358465753424725E-2</v>
      </c>
    </row>
    <row r="8038" spans="1:12" ht="38.25">
      <c r="A8038" s="1">
        <f t="shared" si="196"/>
        <v>40524</v>
      </c>
      <c r="B8038" s="49" t="s">
        <v>5596</v>
      </c>
      <c r="C8038" s="7">
        <v>8.4769315068493438E-3</v>
      </c>
      <c r="D8038" s="7">
        <v>1.6953863013698639E-2</v>
      </c>
      <c r="E8038" s="7">
        <v>2.543079452054808E-2</v>
      </c>
      <c r="F8038" s="7">
        <v>3.3907726027397278E-2</v>
      </c>
      <c r="G8038" s="7">
        <v>4.2384657534246598E-2</v>
      </c>
      <c r="H8038" s="7">
        <v>5.0861589041095917E-2</v>
      </c>
      <c r="I8038" s="7">
        <v>5.9338520547945472E-2</v>
      </c>
      <c r="J8038" s="7">
        <v>6.7815452054794681E-2</v>
      </c>
      <c r="K8038" s="7">
        <v>7.6292383561644E-2</v>
      </c>
      <c r="L8038" s="7">
        <v>8.4769315068493195E-2</v>
      </c>
    </row>
    <row r="8039" spans="1:12" ht="25.5">
      <c r="A8039" s="1">
        <f t="shared" si="196"/>
        <v>40525</v>
      </c>
      <c r="B8039" s="49" t="s">
        <v>5387</v>
      </c>
      <c r="C8039" s="7">
        <v>4.4286904109589239E-3</v>
      </c>
      <c r="D8039" s="7">
        <v>8.8573808219178478E-3</v>
      </c>
      <c r="E8039" s="7">
        <v>1.328607123287676E-2</v>
      </c>
      <c r="F8039" s="7">
        <v>1.7714761643835598E-2</v>
      </c>
      <c r="G8039" s="7">
        <v>2.2143452054794559E-2</v>
      </c>
      <c r="H8039" s="7">
        <v>2.6572142465753398E-2</v>
      </c>
      <c r="I8039" s="7">
        <v>3.1000832876712358E-2</v>
      </c>
      <c r="J8039" s="7">
        <v>3.5429523287671197E-2</v>
      </c>
      <c r="K8039" s="7">
        <v>3.9858213698630157E-2</v>
      </c>
      <c r="L8039" s="7">
        <v>4.4286904109589E-2</v>
      </c>
    </row>
    <row r="8040" spans="1:12" ht="25.5">
      <c r="A8040" s="1">
        <f t="shared" si="196"/>
        <v>40526</v>
      </c>
      <c r="B8040" s="49" t="s">
        <v>5387</v>
      </c>
      <c r="C8040" s="7">
        <v>1.6279035616438321E-2</v>
      </c>
      <c r="D8040" s="7">
        <v>3.255807123287676E-2</v>
      </c>
      <c r="E8040" s="7">
        <v>4.8837106849315075E-2</v>
      </c>
      <c r="F8040" s="7">
        <v>6.5116142465753285E-2</v>
      </c>
      <c r="G8040" s="7">
        <v>8.1395178082191599E-2</v>
      </c>
      <c r="H8040" s="7">
        <v>9.7674213698630039E-2</v>
      </c>
      <c r="I8040" s="7">
        <v>0.11395324931506859</v>
      </c>
      <c r="J8040" s="7">
        <v>0.13023228493150679</v>
      </c>
      <c r="K8040" s="7">
        <v>0.14651132054794558</v>
      </c>
      <c r="L8040" s="7">
        <v>0.1627903561643832</v>
      </c>
    </row>
    <row r="8041" spans="1:12" ht="25.5">
      <c r="A8041" s="1">
        <f t="shared" si="196"/>
        <v>40527</v>
      </c>
      <c r="B8041" s="49" t="s">
        <v>5387</v>
      </c>
      <c r="C8041" s="7">
        <v>1.1355616438356204E-2</v>
      </c>
      <c r="D8041" s="7">
        <v>2.2711232876712357E-2</v>
      </c>
      <c r="E8041" s="7">
        <v>3.4066849315068599E-2</v>
      </c>
      <c r="F8041" s="7">
        <v>4.5422465753424714E-2</v>
      </c>
      <c r="G8041" s="7">
        <v>5.6778082191780842E-2</v>
      </c>
      <c r="H8041" s="7">
        <v>6.8133698630137074E-2</v>
      </c>
      <c r="I8041" s="7">
        <v>7.9489315068493438E-2</v>
      </c>
      <c r="J8041" s="7">
        <v>9.0844931506849427E-2</v>
      </c>
      <c r="K8041" s="7">
        <v>0.10220054794520556</v>
      </c>
      <c r="L8041" s="7">
        <v>0.11355616438356168</v>
      </c>
    </row>
    <row r="8042" spans="1:12" ht="25.5">
      <c r="A8042" s="1">
        <f t="shared" si="196"/>
        <v>40528</v>
      </c>
      <c r="B8042" s="49" t="s">
        <v>5597</v>
      </c>
      <c r="C8042" s="7">
        <v>3.2913205479452282E-3</v>
      </c>
      <c r="D8042" s="7">
        <v>6.5826410958904433E-3</v>
      </c>
      <c r="E8042" s="7">
        <v>9.8739616438356728E-3</v>
      </c>
      <c r="F8042" s="7">
        <v>1.316528219178084E-2</v>
      </c>
      <c r="G8042" s="7">
        <v>1.645660273972608E-2</v>
      </c>
      <c r="H8042" s="7">
        <v>1.97479232876712E-2</v>
      </c>
      <c r="I8042" s="7">
        <v>2.303924383561656E-2</v>
      </c>
      <c r="J8042" s="7">
        <v>2.633056438356168E-2</v>
      </c>
      <c r="K8042" s="7">
        <v>2.96218849315068E-2</v>
      </c>
      <c r="L8042" s="7">
        <v>3.2913205479452042E-2</v>
      </c>
    </row>
    <row r="8043" spans="1:12" ht="25.5">
      <c r="A8043" s="1">
        <f t="shared" si="196"/>
        <v>40529</v>
      </c>
      <c r="B8043" s="49" t="s">
        <v>5597</v>
      </c>
      <c r="C8043" s="7">
        <v>1.0126027397260296E-4</v>
      </c>
      <c r="D8043" s="7">
        <v>2.0252054794520639E-4</v>
      </c>
      <c r="E8043" s="7">
        <v>3.0378082191780841E-4</v>
      </c>
      <c r="F8043" s="7">
        <v>4.0504109589041044E-4</v>
      </c>
      <c r="G8043" s="7">
        <v>5.0630136986301361E-4</v>
      </c>
      <c r="H8043" s="7">
        <v>6.0756164383561683E-4</v>
      </c>
      <c r="I8043" s="7">
        <v>7.0882191780822113E-4</v>
      </c>
      <c r="J8043" s="7">
        <v>8.1008219178082196E-4</v>
      </c>
      <c r="K8043" s="7">
        <v>9.1134246575342518E-4</v>
      </c>
      <c r="L8043" s="7">
        <v>1.0126027397260272E-3</v>
      </c>
    </row>
    <row r="8044" spans="1:12" ht="25.5">
      <c r="A8044" s="1">
        <f t="shared" si="196"/>
        <v>40530</v>
      </c>
      <c r="B8044" s="49" t="s">
        <v>5598</v>
      </c>
      <c r="C8044" s="7">
        <v>9.0881095890411358E-4</v>
      </c>
      <c r="D8044" s="7">
        <v>1.8176219178082319E-3</v>
      </c>
      <c r="E8044" s="7">
        <v>2.726432876712336E-3</v>
      </c>
      <c r="F8044" s="7">
        <v>3.63524383561644E-3</v>
      </c>
      <c r="G8044" s="7">
        <v>4.5440547945205557E-3</v>
      </c>
      <c r="H8044" s="7">
        <v>5.4528657534246598E-3</v>
      </c>
      <c r="I8044" s="7">
        <v>6.3616767123287881E-3</v>
      </c>
      <c r="J8044" s="7">
        <v>7.2704876712328913E-3</v>
      </c>
      <c r="K8044" s="7">
        <v>8.1792986301369962E-3</v>
      </c>
      <c r="L8044" s="7">
        <v>9.0881095890410993E-3</v>
      </c>
    </row>
    <row r="8045" spans="1:12" ht="25.5">
      <c r="A8045" s="1">
        <f t="shared" si="196"/>
        <v>40531</v>
      </c>
      <c r="B8045" s="49" t="s">
        <v>5599</v>
      </c>
      <c r="C8045" s="7">
        <v>2.0288219178082319E-2</v>
      </c>
      <c r="D8045" s="7">
        <v>4.0576438356164514E-2</v>
      </c>
      <c r="E8045" s="7">
        <v>6.0864657534246844E-2</v>
      </c>
      <c r="F8045" s="7">
        <v>8.1152876712328917E-2</v>
      </c>
      <c r="G8045" s="7">
        <v>0.10144109589041111</v>
      </c>
      <c r="H8045" s="7">
        <v>0.1217293150684932</v>
      </c>
      <c r="I8045" s="7">
        <v>0.14201753424657601</v>
      </c>
      <c r="J8045" s="7">
        <v>0.16230575342465761</v>
      </c>
      <c r="K8045" s="7">
        <v>0.18259397260274041</v>
      </c>
      <c r="L8045" s="7">
        <v>0.20288219178082201</v>
      </c>
    </row>
    <row r="8046" spans="1:12" ht="38.25">
      <c r="A8046" s="1">
        <f t="shared" si="196"/>
        <v>40532</v>
      </c>
      <c r="B8046" s="49" t="s">
        <v>5600</v>
      </c>
      <c r="C8046" s="7">
        <v>1.550403287671236E-2</v>
      </c>
      <c r="D8046" s="7">
        <v>3.1008065753424838E-2</v>
      </c>
      <c r="E8046" s="7">
        <v>4.6512098630137201E-2</v>
      </c>
      <c r="F8046" s="7">
        <v>6.201613150684944E-2</v>
      </c>
      <c r="G8046" s="7">
        <v>7.7520164383561796E-2</v>
      </c>
      <c r="H8046" s="7">
        <v>9.3024197260274263E-2</v>
      </c>
      <c r="I8046" s="7">
        <v>0.10852823013698687</v>
      </c>
      <c r="J8046" s="7">
        <v>0.12403226301369959</v>
      </c>
      <c r="K8046" s="7">
        <v>0.13953629589041158</v>
      </c>
      <c r="L8046" s="7">
        <v>0.15504032876712359</v>
      </c>
    </row>
    <row r="8047" spans="1:12" ht="25.5">
      <c r="A8047" s="1">
        <f t="shared" si="196"/>
        <v>40533</v>
      </c>
      <c r="B8047" s="49" t="s">
        <v>5601</v>
      </c>
      <c r="C8047" s="7">
        <v>1.577852054794524E-3</v>
      </c>
      <c r="D8047" s="7">
        <v>3.1557041095890597E-3</v>
      </c>
      <c r="E8047" s="7">
        <v>4.7335561643835839E-3</v>
      </c>
      <c r="F8047" s="7">
        <v>6.3114082191780959E-3</v>
      </c>
      <c r="G8047" s="7">
        <v>7.8892602739726193E-3</v>
      </c>
      <c r="H8047" s="7">
        <v>9.4671123287671435E-3</v>
      </c>
      <c r="I8047" s="7">
        <v>1.1044964383561704E-2</v>
      </c>
      <c r="J8047" s="7">
        <v>1.2622816438356239E-2</v>
      </c>
      <c r="K8047" s="7">
        <v>1.420066849315068E-2</v>
      </c>
      <c r="L8047" s="7">
        <v>1.5778520547945239E-2</v>
      </c>
    </row>
    <row r="8048" spans="1:12" ht="25.5">
      <c r="A8048" s="1">
        <f t="shared" si="196"/>
        <v>40534</v>
      </c>
      <c r="B8048" s="49" t="s">
        <v>5602</v>
      </c>
      <c r="C8048" s="7">
        <v>6.3161095890411243E-3</v>
      </c>
      <c r="D8048" s="7">
        <v>1.26322191780822E-2</v>
      </c>
      <c r="E8048" s="7">
        <v>1.8948328767123362E-2</v>
      </c>
      <c r="F8048" s="7">
        <v>2.52644383561644E-2</v>
      </c>
      <c r="G8048" s="7">
        <v>3.158054794520556E-2</v>
      </c>
      <c r="H8048" s="7">
        <v>3.7896657534246599E-2</v>
      </c>
      <c r="I8048" s="7">
        <v>4.421276712328788E-2</v>
      </c>
      <c r="J8048" s="7">
        <v>5.05288767123288E-2</v>
      </c>
      <c r="K8048" s="7">
        <v>5.6844986301369957E-2</v>
      </c>
      <c r="L8048" s="7">
        <v>6.3161095890410995E-2</v>
      </c>
    </row>
    <row r="8049" spans="1:12" ht="12.75">
      <c r="A8049" s="1">
        <f t="shared" si="196"/>
        <v>40535</v>
      </c>
      <c r="B8049" s="49" t="s">
        <v>5390</v>
      </c>
      <c r="C8049" s="7">
        <v>8.0789641643835841E-4</v>
      </c>
      <c r="D8049" s="7">
        <v>1.6157928328767118E-3</v>
      </c>
      <c r="E8049" s="7">
        <v>2.42368924931508E-3</v>
      </c>
      <c r="F8049" s="7">
        <v>3.2315856657534237E-3</v>
      </c>
      <c r="G8049" s="7">
        <v>4.0394820821917799E-3</v>
      </c>
      <c r="H8049" s="7">
        <v>4.8473784986301357E-3</v>
      </c>
      <c r="I8049" s="7">
        <v>5.6552749150685158E-3</v>
      </c>
      <c r="J8049" s="7">
        <v>6.4631713315068604E-3</v>
      </c>
      <c r="K8049" s="7">
        <v>7.2710677479452162E-3</v>
      </c>
      <c r="L8049" s="7">
        <v>8.0789641643835598E-3</v>
      </c>
    </row>
    <row r="8050" spans="1:12" ht="12.75">
      <c r="A8050" s="1">
        <f t="shared" si="196"/>
        <v>40536</v>
      </c>
      <c r="B8050" s="49" t="s">
        <v>5390</v>
      </c>
      <c r="C8050" s="7">
        <v>1.59899809315068E-3</v>
      </c>
      <c r="D8050" s="7">
        <v>3.1979961863013722E-3</v>
      </c>
      <c r="E8050" s="7">
        <v>4.7969942794520524E-3</v>
      </c>
      <c r="F8050" s="7">
        <v>6.39599237260272E-3</v>
      </c>
      <c r="G8050" s="7">
        <v>7.9949904657533998E-3</v>
      </c>
      <c r="H8050" s="7">
        <v>9.5939885589040926E-3</v>
      </c>
      <c r="I8050" s="7">
        <v>1.1192986652054796E-2</v>
      </c>
      <c r="J8050" s="7">
        <v>1.279198474520544E-2</v>
      </c>
      <c r="K8050" s="7">
        <v>1.4390982838356121E-2</v>
      </c>
      <c r="L8050" s="7">
        <v>1.59899809315068E-2</v>
      </c>
    </row>
    <row r="8051" spans="1:12" ht="12.75">
      <c r="A8051" s="1">
        <f t="shared" si="196"/>
        <v>40537</v>
      </c>
      <c r="B8051" s="49" t="s">
        <v>5390</v>
      </c>
      <c r="C8051" s="7">
        <v>1.581106849315068E-3</v>
      </c>
      <c r="D8051" s="7">
        <v>3.1622136986301477E-3</v>
      </c>
      <c r="E8051" s="7">
        <v>4.7433205479452158E-3</v>
      </c>
      <c r="F8051" s="7">
        <v>6.3244273972602721E-3</v>
      </c>
      <c r="G8051" s="7">
        <v>7.9055342465753388E-3</v>
      </c>
      <c r="H8051" s="7">
        <v>9.486641095890409E-3</v>
      </c>
      <c r="I8051" s="7">
        <v>1.1067747945205512E-2</v>
      </c>
      <c r="J8051" s="7">
        <v>1.2648854794520518E-2</v>
      </c>
      <c r="K8051" s="7">
        <v>1.4229961643835599E-2</v>
      </c>
      <c r="L8051" s="7">
        <v>1.5811068493150678E-2</v>
      </c>
    </row>
    <row r="8052" spans="1:12" ht="12.75">
      <c r="A8052" s="1">
        <f t="shared" si="196"/>
        <v>40538</v>
      </c>
      <c r="B8052" s="49" t="s">
        <v>5390</v>
      </c>
      <c r="C8052" s="7">
        <v>3.5444806356164519E-3</v>
      </c>
      <c r="D8052" s="7">
        <v>7.0889612712329037E-3</v>
      </c>
      <c r="E8052" s="7">
        <v>1.0633441906849344E-2</v>
      </c>
      <c r="F8052" s="7">
        <v>1.4177922542465759E-2</v>
      </c>
      <c r="G8052" s="7">
        <v>1.7722403178082199E-2</v>
      </c>
      <c r="H8052" s="7">
        <v>2.126688381369864E-2</v>
      </c>
      <c r="I8052" s="7">
        <v>2.4811364449315199E-2</v>
      </c>
      <c r="J8052" s="7">
        <v>2.8355845084931518E-2</v>
      </c>
      <c r="K8052" s="7">
        <v>3.1900325720547955E-2</v>
      </c>
      <c r="L8052" s="7">
        <v>3.5444806356164399E-2</v>
      </c>
    </row>
    <row r="8053" spans="1:12" ht="12.75">
      <c r="A8053" s="1">
        <f t="shared" si="196"/>
        <v>40539</v>
      </c>
      <c r="B8053" s="49" t="s">
        <v>5390</v>
      </c>
      <c r="C8053" s="7">
        <v>1.1867432876712383E-3</v>
      </c>
      <c r="D8053" s="7">
        <v>2.3734865753424718E-3</v>
      </c>
      <c r="E8053" s="7">
        <v>3.5602298630137198E-3</v>
      </c>
      <c r="F8053" s="7">
        <v>4.7469731506849435E-3</v>
      </c>
      <c r="G8053" s="7">
        <v>5.9337164383561798E-3</v>
      </c>
      <c r="H8053" s="7">
        <v>7.120459726027404E-3</v>
      </c>
      <c r="I8053" s="7">
        <v>8.3072030136986646E-3</v>
      </c>
      <c r="J8053" s="7">
        <v>9.4939463013698749E-3</v>
      </c>
      <c r="K8053" s="7">
        <v>1.0680689589041111E-2</v>
      </c>
      <c r="L8053" s="7">
        <v>1.1867432876712337E-2</v>
      </c>
    </row>
    <row r="8054" spans="1:12" ht="12.75">
      <c r="A8054" s="1">
        <f t="shared" si="196"/>
        <v>40540</v>
      </c>
      <c r="B8054" s="49" t="s">
        <v>5603</v>
      </c>
      <c r="C8054" s="7">
        <v>1.8098664657534239E-3</v>
      </c>
      <c r="D8054" s="7">
        <v>3.61973293150686E-3</v>
      </c>
      <c r="E8054" s="7">
        <v>5.4295993972602839E-3</v>
      </c>
      <c r="F8054" s="7">
        <v>7.2394658630136957E-3</v>
      </c>
      <c r="G8054" s="7">
        <v>9.0493323287671196E-3</v>
      </c>
      <c r="H8054" s="7">
        <v>1.0859198794520556E-2</v>
      </c>
      <c r="I8054" s="7">
        <v>1.266906526027404E-2</v>
      </c>
      <c r="J8054" s="7">
        <v>1.447893172602744E-2</v>
      </c>
      <c r="K8054" s="7">
        <v>1.6288798191780838E-2</v>
      </c>
      <c r="L8054" s="7">
        <v>1.8098664657534239E-2</v>
      </c>
    </row>
    <row r="8055" spans="1:12" ht="25.5">
      <c r="A8055" s="1">
        <f t="shared" si="196"/>
        <v>40541</v>
      </c>
      <c r="B8055" s="49" t="s">
        <v>5604</v>
      </c>
      <c r="C8055" s="7">
        <v>2.4985972602739799E-3</v>
      </c>
      <c r="D8055" s="7">
        <v>4.9971945205479484E-3</v>
      </c>
      <c r="E8055" s="7">
        <v>7.4957917808219279E-3</v>
      </c>
      <c r="F8055" s="7">
        <v>9.9943890410958709E-3</v>
      </c>
      <c r="G8055" s="7">
        <v>1.249298630136984E-2</v>
      </c>
      <c r="H8055" s="7">
        <v>1.4991583561643759E-2</v>
      </c>
      <c r="I8055" s="7">
        <v>1.7490180821917799E-2</v>
      </c>
      <c r="J8055" s="7">
        <v>1.9988778082191717E-2</v>
      </c>
      <c r="K8055" s="7">
        <v>2.2487375342465758E-2</v>
      </c>
      <c r="L8055" s="7">
        <v>2.498597260273968E-2</v>
      </c>
    </row>
    <row r="8056" spans="1:12" ht="25.5">
      <c r="A8056" s="1">
        <f t="shared" si="196"/>
        <v>40542</v>
      </c>
      <c r="B8056" s="49" t="s">
        <v>5605</v>
      </c>
      <c r="C8056" s="7">
        <v>9.5249753424657829E-3</v>
      </c>
      <c r="D8056" s="7">
        <v>1.9049950684931521E-2</v>
      </c>
      <c r="E8056" s="7">
        <v>2.8574926027397397E-2</v>
      </c>
      <c r="F8056" s="7">
        <v>3.8099901369863041E-2</v>
      </c>
      <c r="G8056" s="7">
        <v>4.7624876712328804E-2</v>
      </c>
      <c r="H8056" s="7">
        <v>5.7149852054794552E-2</v>
      </c>
      <c r="I8056" s="7">
        <v>6.667482739726055E-2</v>
      </c>
      <c r="J8056" s="7">
        <v>7.6199802739726194E-2</v>
      </c>
      <c r="K8056" s="7">
        <v>8.5724778082191949E-2</v>
      </c>
      <c r="L8056" s="7">
        <v>9.5249753424657607E-2</v>
      </c>
    </row>
    <row r="8057" spans="1:12" ht="38.25">
      <c r="A8057" s="1">
        <f t="shared" si="196"/>
        <v>40543</v>
      </c>
      <c r="B8057" s="49" t="s">
        <v>5606</v>
      </c>
      <c r="C8057" s="7">
        <v>7.0451835616438434E-3</v>
      </c>
      <c r="D8057" s="7">
        <v>1.409036712328764E-2</v>
      </c>
      <c r="E8057" s="7">
        <v>2.1135550684931521E-2</v>
      </c>
      <c r="F8057" s="7">
        <v>2.818073424657528E-2</v>
      </c>
      <c r="G8057" s="7">
        <v>3.5225917808219161E-2</v>
      </c>
      <c r="H8057" s="7">
        <v>4.2271101369863041E-2</v>
      </c>
      <c r="I8057" s="7">
        <v>4.931628493150704E-2</v>
      </c>
      <c r="J8057" s="7">
        <v>5.6361468493150671E-2</v>
      </c>
      <c r="K8057" s="7">
        <v>6.3406652054794552E-2</v>
      </c>
      <c r="L8057" s="7">
        <v>7.0451835616438321E-2</v>
      </c>
    </row>
    <row r="8058" spans="1:12" ht="12.75">
      <c r="A8058" s="1">
        <f t="shared" si="196"/>
        <v>40544</v>
      </c>
      <c r="B8058" s="49" t="s">
        <v>5607</v>
      </c>
      <c r="C8058" s="7">
        <v>1.9930191780822001E-2</v>
      </c>
      <c r="D8058" s="7">
        <v>3.9860383561643876E-2</v>
      </c>
      <c r="E8058" s="7">
        <v>5.9790575342465874E-2</v>
      </c>
      <c r="F8058" s="7">
        <v>7.9720767123287642E-2</v>
      </c>
      <c r="G8058" s="7">
        <v>9.9650958904109507E-2</v>
      </c>
      <c r="H8058" s="7">
        <v>0.11958115068493139</v>
      </c>
      <c r="I8058" s="7">
        <v>0.139511342465754</v>
      </c>
      <c r="J8058" s="7">
        <v>0.15944153424657481</v>
      </c>
      <c r="K8058" s="7">
        <v>0.17937172602739679</v>
      </c>
      <c r="L8058" s="7">
        <v>0.19930191780821879</v>
      </c>
    </row>
    <row r="8059" spans="1:12" ht="25.5">
      <c r="A8059" s="1">
        <f t="shared" si="196"/>
        <v>40545</v>
      </c>
      <c r="B8059" s="49" t="s">
        <v>5608</v>
      </c>
      <c r="C8059" s="7">
        <v>5.7316931506849553E-3</v>
      </c>
      <c r="D8059" s="7">
        <v>1.1463386301369911E-2</v>
      </c>
      <c r="E8059" s="7">
        <v>1.7195079452054878E-2</v>
      </c>
      <c r="F8059" s="7">
        <v>2.2926772602739801E-2</v>
      </c>
      <c r="G8059" s="7">
        <v>2.8658465753424716E-2</v>
      </c>
      <c r="H8059" s="7">
        <v>3.4390158904109638E-2</v>
      </c>
      <c r="I8059" s="7">
        <v>4.0121852054794675E-2</v>
      </c>
      <c r="J8059" s="7">
        <v>4.5853545205479476E-2</v>
      </c>
      <c r="K8059" s="7">
        <v>5.1585238356164402E-2</v>
      </c>
      <c r="L8059" s="7">
        <v>5.7316931506849314E-2</v>
      </c>
    </row>
    <row r="8060" spans="1:12" ht="25.5">
      <c r="A8060" s="1">
        <f t="shared" si="196"/>
        <v>40546</v>
      </c>
      <c r="B8060" s="49" t="s">
        <v>5321</v>
      </c>
      <c r="C8060" s="7">
        <v>1.5680876712328919E-3</v>
      </c>
      <c r="D8060" s="7">
        <v>3.136175342465772E-3</v>
      </c>
      <c r="E8060" s="7">
        <v>4.7042630136986639E-3</v>
      </c>
      <c r="F8060" s="7">
        <v>6.272350684931532E-3</v>
      </c>
      <c r="G8060" s="7">
        <v>7.8404383561644121E-3</v>
      </c>
      <c r="H8060" s="7">
        <v>9.4085260273972914E-3</v>
      </c>
      <c r="I8060" s="7">
        <v>1.0976613698630197E-2</v>
      </c>
      <c r="J8060" s="7">
        <v>1.254470136986304E-2</v>
      </c>
      <c r="K8060" s="7">
        <v>1.4112789041095921E-2</v>
      </c>
      <c r="L8060" s="7">
        <v>1.56808767123288E-2</v>
      </c>
    </row>
    <row r="8061" spans="1:12" ht="25.5">
      <c r="A8061" s="1">
        <f t="shared" si="196"/>
        <v>40547</v>
      </c>
      <c r="B8061" s="49" t="s">
        <v>5609</v>
      </c>
      <c r="C8061" s="7">
        <v>7.2220273972602958E-4</v>
      </c>
      <c r="D8061" s="7">
        <v>1.4444054794520639E-3</v>
      </c>
      <c r="E8061" s="7">
        <v>2.1666082191780841E-3</v>
      </c>
      <c r="F8061" s="7">
        <v>2.888810958904104E-3</v>
      </c>
      <c r="G8061" s="7">
        <v>3.6110136986301357E-3</v>
      </c>
      <c r="H8061" s="7">
        <v>4.3332164383561682E-3</v>
      </c>
      <c r="I8061" s="7">
        <v>5.0554191780822115E-3</v>
      </c>
      <c r="J8061" s="7">
        <v>5.7776219178082193E-3</v>
      </c>
      <c r="K8061" s="7">
        <v>6.4998246575342523E-3</v>
      </c>
      <c r="L8061" s="7">
        <v>7.2220273972602713E-3</v>
      </c>
    </row>
    <row r="8062" spans="1:12" ht="12.75">
      <c r="A8062" s="1">
        <f t="shared" si="196"/>
        <v>40548</v>
      </c>
      <c r="B8062" s="49" t="s">
        <v>5610</v>
      </c>
      <c r="C8062" s="7">
        <v>2.6631452054794679E-2</v>
      </c>
      <c r="D8062" s="7">
        <v>5.3262904109589233E-2</v>
      </c>
      <c r="E8062" s="7">
        <v>7.9894356164383923E-2</v>
      </c>
      <c r="F8062" s="7">
        <v>0.10652580821917824</v>
      </c>
      <c r="G8062" s="7">
        <v>0.13315726027397279</v>
      </c>
      <c r="H8062" s="7">
        <v>0.1597887123287676</v>
      </c>
      <c r="I8062" s="7">
        <v>0.1864201643835624</v>
      </c>
      <c r="J8062" s="7">
        <v>0.21305161643835721</v>
      </c>
      <c r="K8062" s="7">
        <v>0.23968306849315077</v>
      </c>
      <c r="L8062" s="7">
        <v>0.26631452054794558</v>
      </c>
    </row>
    <row r="8063" spans="1:12" ht="12.75">
      <c r="A8063" s="1">
        <f t="shared" si="196"/>
        <v>40549</v>
      </c>
      <c r="B8063" s="49" t="s">
        <v>5611</v>
      </c>
      <c r="C8063" s="7">
        <v>1.66175342465754E-3</v>
      </c>
      <c r="D8063" s="7">
        <v>3.3235068493150917E-3</v>
      </c>
      <c r="E8063" s="7">
        <v>4.9852602739726319E-3</v>
      </c>
      <c r="F8063" s="7">
        <v>6.64701369863016E-3</v>
      </c>
      <c r="G8063" s="7">
        <v>8.3087671232876994E-3</v>
      </c>
      <c r="H8063" s="7">
        <v>9.9705205479452517E-3</v>
      </c>
      <c r="I8063" s="7">
        <v>1.1632273972602816E-2</v>
      </c>
      <c r="J8063" s="7">
        <v>1.329402739726032E-2</v>
      </c>
      <c r="K8063" s="7">
        <v>1.4955780821917919E-2</v>
      </c>
      <c r="L8063" s="7">
        <v>1.6617534246575399E-2</v>
      </c>
    </row>
    <row r="8064" spans="1:12" ht="25.5">
      <c r="A8064" s="1">
        <f t="shared" si="196"/>
        <v>40550</v>
      </c>
      <c r="B8064" s="49" t="s">
        <v>5612</v>
      </c>
      <c r="C8064" s="7">
        <v>3.2547945205479718E-4</v>
      </c>
      <c r="D8064" s="7">
        <v>6.5095890410959316E-4</v>
      </c>
      <c r="E8064" s="7">
        <v>9.7643835616439034E-4</v>
      </c>
      <c r="F8064" s="7">
        <v>1.3019178082191839E-3</v>
      </c>
      <c r="G8064" s="7">
        <v>1.6273972602739801E-3</v>
      </c>
      <c r="H8064" s="7">
        <v>1.9528767123287759E-3</v>
      </c>
      <c r="I8064" s="7">
        <v>2.2783561643835719E-3</v>
      </c>
      <c r="J8064" s="7">
        <v>2.6038356164383562E-3</v>
      </c>
      <c r="K8064" s="7">
        <v>2.9293150684931522E-3</v>
      </c>
      <c r="L8064" s="7">
        <v>3.2547945205479482E-3</v>
      </c>
    </row>
    <row r="8065" spans="1:12" ht="25.5">
      <c r="A8065" s="1">
        <f t="shared" si="196"/>
        <v>40551</v>
      </c>
      <c r="B8065" s="49" t="s">
        <v>5613</v>
      </c>
      <c r="C8065" s="7">
        <v>1.0607013698630159E-3</v>
      </c>
      <c r="D8065" s="7">
        <v>2.1214027397260318E-3</v>
      </c>
      <c r="E8065" s="7">
        <v>3.1821041095890477E-3</v>
      </c>
      <c r="F8065" s="7">
        <v>4.2428054794520515E-3</v>
      </c>
      <c r="G8065" s="7">
        <v>5.3035068493150683E-3</v>
      </c>
      <c r="H8065" s="7">
        <v>6.3642082191780842E-3</v>
      </c>
      <c r="I8065" s="7">
        <v>7.4249095890411235E-3</v>
      </c>
      <c r="J8065" s="7">
        <v>8.4856109589041152E-3</v>
      </c>
      <c r="K8065" s="7">
        <v>9.5463123287671328E-3</v>
      </c>
      <c r="L8065" s="7">
        <v>1.0607013698630137E-2</v>
      </c>
    </row>
    <row r="8066" spans="1:12" ht="25.5">
      <c r="A8066" s="1">
        <f t="shared" si="196"/>
        <v>40552</v>
      </c>
      <c r="B8066" s="49" t="s">
        <v>5614</v>
      </c>
      <c r="C8066" s="7">
        <v>2.3651506849315201E-2</v>
      </c>
      <c r="D8066" s="7">
        <v>4.7303013698630277E-2</v>
      </c>
      <c r="E8066" s="7">
        <v>7.0954520547945474E-2</v>
      </c>
      <c r="F8066" s="7">
        <v>9.4606027397260442E-2</v>
      </c>
      <c r="G8066" s="7">
        <v>0.11825753424657552</v>
      </c>
      <c r="H8066" s="7">
        <v>0.14190904109588998</v>
      </c>
      <c r="I8066" s="7">
        <v>0.16556054794520639</v>
      </c>
      <c r="J8066" s="7">
        <v>0.18921205479452041</v>
      </c>
      <c r="K8066" s="7">
        <v>0.2128635616438356</v>
      </c>
      <c r="L8066" s="7">
        <v>0.23651506849315079</v>
      </c>
    </row>
    <row r="8067" spans="1:12" ht="25.5">
      <c r="A8067" s="1">
        <f t="shared" si="196"/>
        <v>40553</v>
      </c>
      <c r="B8067" s="49" t="s">
        <v>5615</v>
      </c>
      <c r="C8067" s="7">
        <v>4.2526060273972682E-2</v>
      </c>
      <c r="D8067" s="7">
        <v>8.5052120547945365E-2</v>
      </c>
      <c r="E8067" s="7">
        <v>0.12757818082191838</v>
      </c>
      <c r="F8067" s="7">
        <v>0.17010424109588998</v>
      </c>
      <c r="G8067" s="7">
        <v>0.2126303013698628</v>
      </c>
      <c r="H8067" s="7">
        <v>0.25515636164383559</v>
      </c>
      <c r="I8067" s="7">
        <v>0.29768242191780836</v>
      </c>
      <c r="J8067" s="7">
        <v>0.34020848219178118</v>
      </c>
      <c r="K8067" s="7">
        <v>0.382734542465754</v>
      </c>
      <c r="L8067" s="7">
        <v>0.4252606027397256</v>
      </c>
    </row>
    <row r="8068" spans="1:12" ht="25.5">
      <c r="A8068" s="1">
        <f t="shared" si="196"/>
        <v>40554</v>
      </c>
      <c r="B8068" s="49" t="s">
        <v>5615</v>
      </c>
      <c r="C8068" s="7">
        <v>3.0674630136986517E-2</v>
      </c>
      <c r="D8068" s="7">
        <v>6.1349260273972916E-2</v>
      </c>
      <c r="E8068" s="7">
        <v>9.2023890410959444E-2</v>
      </c>
      <c r="F8068" s="7">
        <v>0.12269852054794558</v>
      </c>
      <c r="G8068" s="7">
        <v>0.15337315068493201</v>
      </c>
      <c r="H8068" s="7">
        <v>0.18404778082191842</v>
      </c>
      <c r="I8068" s="7">
        <v>0.21472241095890479</v>
      </c>
      <c r="J8068" s="7">
        <v>0.24539704109588997</v>
      </c>
      <c r="K8068" s="7">
        <v>0.2760716712328764</v>
      </c>
      <c r="L8068" s="7">
        <v>0.30674630136986281</v>
      </c>
    </row>
    <row r="8069" spans="1:12" ht="12.75">
      <c r="A8069" s="1">
        <f t="shared" si="196"/>
        <v>40555</v>
      </c>
      <c r="B8069" s="49" t="s">
        <v>5616</v>
      </c>
      <c r="C8069" s="7">
        <v>4.8170958904109875E-3</v>
      </c>
      <c r="D8069" s="7">
        <v>9.6341917808219751E-3</v>
      </c>
      <c r="E8069" s="7">
        <v>1.4451287671233E-2</v>
      </c>
      <c r="F8069" s="7">
        <v>1.9268383561643881E-2</v>
      </c>
      <c r="G8069" s="7">
        <v>2.4085479452054876E-2</v>
      </c>
      <c r="H8069" s="7">
        <v>2.8902575342465757E-2</v>
      </c>
      <c r="I8069" s="7">
        <v>3.3719671232876877E-2</v>
      </c>
      <c r="J8069" s="7">
        <v>3.8536767123287761E-2</v>
      </c>
      <c r="K8069" s="7">
        <v>4.3353863013698764E-2</v>
      </c>
      <c r="L8069" s="7">
        <v>4.8170958904109641E-2</v>
      </c>
    </row>
    <row r="8070" spans="1:12" ht="25.5">
      <c r="A8070" s="1">
        <f t="shared" si="196"/>
        <v>40556</v>
      </c>
      <c r="B8070" s="49" t="s">
        <v>5398</v>
      </c>
      <c r="C8070" s="7">
        <v>0.3501229479452076</v>
      </c>
      <c r="D8070" s="7">
        <v>0.70024589589041519</v>
      </c>
      <c r="E8070" s="7">
        <v>1.0503688438356216</v>
      </c>
      <c r="F8070" s="7">
        <v>1.4004917917808279</v>
      </c>
      <c r="G8070" s="7">
        <v>1.7506147397260321</v>
      </c>
      <c r="H8070" s="7">
        <v>2.100737687671236</v>
      </c>
      <c r="I8070" s="7">
        <v>2.45086063561644</v>
      </c>
      <c r="J8070" s="7">
        <v>2.8009835835616439</v>
      </c>
      <c r="K8070" s="7">
        <v>3.1511065315068483</v>
      </c>
      <c r="L8070" s="7">
        <v>3.5012294794520518</v>
      </c>
    </row>
    <row r="8071" spans="1:12" ht="25.5">
      <c r="A8071" s="1">
        <f t="shared" si="196"/>
        <v>40557</v>
      </c>
      <c r="B8071" s="49" t="s">
        <v>5398</v>
      </c>
      <c r="C8071" s="7">
        <v>3.742869041095908E-2</v>
      </c>
      <c r="D8071" s="7">
        <v>7.485738082191816E-2</v>
      </c>
      <c r="E8071" s="7">
        <v>0.11228607123287712</v>
      </c>
      <c r="F8071" s="7">
        <v>0.1497147616438356</v>
      </c>
      <c r="G8071" s="7">
        <v>0.1871434520547948</v>
      </c>
      <c r="H8071" s="7">
        <v>0.22457214246575399</v>
      </c>
      <c r="I8071" s="7">
        <v>0.26200083287671316</v>
      </c>
      <c r="J8071" s="7">
        <v>0.29942952328767236</v>
      </c>
      <c r="K8071" s="7">
        <v>0.33685821369863039</v>
      </c>
      <c r="L8071" s="7">
        <v>0.37428690410958959</v>
      </c>
    </row>
    <row r="8072" spans="1:12" ht="12.75">
      <c r="A8072" s="1">
        <f t="shared" si="196"/>
        <v>40558</v>
      </c>
      <c r="B8072" s="49" t="s">
        <v>5617</v>
      </c>
      <c r="C8072" s="7">
        <v>3.4200657534246837E-2</v>
      </c>
      <c r="D8072" s="7">
        <v>6.8401315068493673E-2</v>
      </c>
      <c r="E8072" s="7">
        <v>0.10260197260274038</v>
      </c>
      <c r="F8072" s="7">
        <v>0.13680263013698638</v>
      </c>
      <c r="G8072" s="7">
        <v>0.1710032876712336</v>
      </c>
      <c r="H8072" s="7">
        <v>0.20520394520547958</v>
      </c>
      <c r="I8072" s="7">
        <v>0.2394046027397268</v>
      </c>
      <c r="J8072" s="7">
        <v>0.27360526027397275</v>
      </c>
      <c r="K8072" s="7">
        <v>0.30780591780821998</v>
      </c>
      <c r="L8072" s="7">
        <v>0.34200657534246598</v>
      </c>
    </row>
    <row r="8073" spans="1:12" ht="25.5">
      <c r="A8073" s="1">
        <f t="shared" si="196"/>
        <v>40559</v>
      </c>
      <c r="B8073" s="49" t="s">
        <v>5403</v>
      </c>
      <c r="C8073" s="7">
        <v>3.2736000000000119E-2</v>
      </c>
      <c r="D8073" s="7">
        <v>6.5472000000000113E-2</v>
      </c>
      <c r="E8073" s="7">
        <v>9.820800000000024E-2</v>
      </c>
      <c r="F8073" s="7">
        <v>0.13094399999999998</v>
      </c>
      <c r="G8073" s="7">
        <v>0.16367999999999999</v>
      </c>
      <c r="H8073" s="7">
        <v>0.19641599999999998</v>
      </c>
      <c r="I8073" s="7">
        <v>0.22915200000000119</v>
      </c>
      <c r="J8073" s="7">
        <v>0.26188799999999995</v>
      </c>
      <c r="K8073" s="7">
        <v>0.294624</v>
      </c>
      <c r="L8073" s="7">
        <v>0.32735999999999998</v>
      </c>
    </row>
    <row r="8074" spans="1:12" ht="25.5">
      <c r="A8074" s="1">
        <f t="shared" si="196"/>
        <v>40560</v>
      </c>
      <c r="B8074" s="49" t="s">
        <v>5412</v>
      </c>
      <c r="C8074" s="7">
        <v>2.0559452054794557E-2</v>
      </c>
      <c r="D8074" s="7">
        <v>4.1118904109589238E-2</v>
      </c>
      <c r="E8074" s="7">
        <v>6.1678356164383795E-2</v>
      </c>
      <c r="F8074" s="7">
        <v>8.2237808219178227E-2</v>
      </c>
      <c r="G8074" s="7">
        <v>0.1027972602739728</v>
      </c>
      <c r="H8074" s="7">
        <v>0.12335671232876759</v>
      </c>
      <c r="I8074" s="7">
        <v>0.14391616438356239</v>
      </c>
      <c r="J8074" s="7">
        <v>0.1644756164383572</v>
      </c>
      <c r="K8074" s="7">
        <v>0.18503506849315079</v>
      </c>
      <c r="L8074" s="7">
        <v>0.20559452054794561</v>
      </c>
    </row>
    <row r="8075" spans="1:12" ht="25.5">
      <c r="A8075" s="1">
        <f t="shared" si="196"/>
        <v>40561</v>
      </c>
      <c r="B8075" s="49" t="s">
        <v>5618</v>
      </c>
      <c r="C8075" s="7">
        <v>1.9355178082191959E-2</v>
      </c>
      <c r="D8075" s="7">
        <v>3.87103561643838E-2</v>
      </c>
      <c r="E8075" s="7">
        <v>5.8065534246575762E-2</v>
      </c>
      <c r="F8075" s="7">
        <v>7.7420712328767488E-2</v>
      </c>
      <c r="G8075" s="7">
        <v>9.6775890410959312E-2</v>
      </c>
      <c r="H8075" s="7">
        <v>0.11613106849315115</v>
      </c>
      <c r="I8075" s="7">
        <v>0.13548624657534358</v>
      </c>
      <c r="J8075" s="7">
        <v>0.1548414246575352</v>
      </c>
      <c r="K8075" s="7">
        <v>0.17419660273972679</v>
      </c>
      <c r="L8075" s="7">
        <v>0.1935517808219184</v>
      </c>
    </row>
    <row r="8076" spans="1:12" ht="12.75">
      <c r="A8076" s="1">
        <f t="shared" si="196"/>
        <v>40562</v>
      </c>
      <c r="B8076" s="49" t="s">
        <v>5619</v>
      </c>
      <c r="C8076" s="7">
        <v>2.2816109589041279E-3</v>
      </c>
      <c r="D8076" s="7">
        <v>4.5632219178082436E-3</v>
      </c>
      <c r="E8076" s="7">
        <v>6.8448328767123723E-3</v>
      </c>
      <c r="F8076" s="7">
        <v>9.126443835616475E-3</v>
      </c>
      <c r="G8076" s="7">
        <v>1.1408054794520591E-2</v>
      </c>
      <c r="H8076" s="7">
        <v>1.3689665753424719E-2</v>
      </c>
      <c r="I8076" s="7">
        <v>1.5971276712328918E-2</v>
      </c>
      <c r="J8076" s="7">
        <v>1.8252887671232999E-2</v>
      </c>
      <c r="K8076" s="7">
        <v>2.053449863013708E-2</v>
      </c>
      <c r="L8076" s="7">
        <v>2.2816109589041157E-2</v>
      </c>
    </row>
    <row r="8077" spans="1:12" ht="25.5">
      <c r="A8077" s="1">
        <f t="shared" si="196"/>
        <v>40563</v>
      </c>
      <c r="B8077" s="49" t="s">
        <v>5620</v>
      </c>
      <c r="C8077" s="7">
        <v>4.6435068493150912E-2</v>
      </c>
      <c r="D8077" s="7">
        <v>9.2870136986301824E-2</v>
      </c>
      <c r="E8077" s="7">
        <v>0.13930520547945238</v>
      </c>
      <c r="F8077" s="7">
        <v>0.1857402739726032</v>
      </c>
      <c r="G8077" s="7">
        <v>0.232175342465754</v>
      </c>
      <c r="H8077" s="7">
        <v>0.27861041095890476</v>
      </c>
      <c r="I8077" s="7">
        <v>0.32504547945205559</v>
      </c>
      <c r="J8077" s="7">
        <v>0.37148054794520641</v>
      </c>
      <c r="K8077" s="7">
        <v>0.41791561643835601</v>
      </c>
      <c r="L8077" s="7">
        <v>0.46435068493150677</v>
      </c>
    </row>
    <row r="8078" spans="1:12" ht="12.75">
      <c r="A8078" s="1">
        <f t="shared" si="196"/>
        <v>40564</v>
      </c>
      <c r="B8078" s="49" t="s">
        <v>5621</v>
      </c>
      <c r="C8078" s="7">
        <v>3.6743013698630278E-3</v>
      </c>
      <c r="D8078" s="7">
        <v>7.3486027397260557E-3</v>
      </c>
      <c r="E8078" s="7">
        <v>1.1022904109589072E-2</v>
      </c>
      <c r="F8078" s="7">
        <v>1.469720547945204E-2</v>
      </c>
      <c r="G8078" s="7">
        <v>1.8371506849315079E-2</v>
      </c>
      <c r="H8078" s="7">
        <v>2.204580821917812E-2</v>
      </c>
      <c r="I8078" s="7">
        <v>2.5720109589041161E-2</v>
      </c>
      <c r="J8078" s="7">
        <v>2.9394410958904202E-2</v>
      </c>
      <c r="K8078" s="7">
        <v>3.3068712328767118E-2</v>
      </c>
      <c r="L8078" s="7">
        <v>3.6743013698630159E-2</v>
      </c>
    </row>
    <row r="8079" spans="1:12" ht="12.75">
      <c r="A8079" s="1">
        <f t="shared" si="196"/>
        <v>40565</v>
      </c>
      <c r="B8079" s="49" t="s">
        <v>5621</v>
      </c>
      <c r="C8079" s="7">
        <v>7.2039452054794798E-2</v>
      </c>
      <c r="D8079" s="7">
        <v>0.1440789041095896</v>
      </c>
      <c r="E8079" s="7">
        <v>0.21611835616438438</v>
      </c>
      <c r="F8079" s="7">
        <v>0.28815780821917797</v>
      </c>
      <c r="G8079" s="7">
        <v>0.36019726027397275</v>
      </c>
      <c r="H8079" s="7">
        <v>0.43223671232876754</v>
      </c>
      <c r="I8079" s="7">
        <v>0.5042761643835636</v>
      </c>
      <c r="J8079" s="7">
        <v>0.57631561643835716</v>
      </c>
      <c r="K8079" s="7">
        <v>0.64835506849315205</v>
      </c>
      <c r="L8079" s="7">
        <v>0.7203945205479455</v>
      </c>
    </row>
    <row r="8080" spans="1:12" ht="12.75">
      <c r="A8080" s="1">
        <f t="shared" ref="A8080:A8143" si="197">A8079+1</f>
        <v>40566</v>
      </c>
      <c r="B8080" s="49" t="s">
        <v>5622</v>
      </c>
      <c r="C8080" s="7">
        <v>3.1126684931506918E-2</v>
      </c>
      <c r="D8080" s="7">
        <v>6.2253369863013712E-2</v>
      </c>
      <c r="E8080" s="7">
        <v>9.3380054794520648E-2</v>
      </c>
      <c r="F8080" s="7">
        <v>0.12450673972602719</v>
      </c>
      <c r="G8080" s="7">
        <v>0.15563342465753399</v>
      </c>
      <c r="H8080" s="7">
        <v>0.1867601095890408</v>
      </c>
      <c r="I8080" s="7">
        <v>0.21788679452054879</v>
      </c>
      <c r="J8080" s="7">
        <v>0.24901347945205438</v>
      </c>
      <c r="K8080" s="7">
        <v>0.28014016438356115</v>
      </c>
      <c r="L8080" s="7">
        <v>0.31126684931506798</v>
      </c>
    </row>
    <row r="8081" spans="1:12" ht="25.5">
      <c r="A8081" s="1">
        <f t="shared" si="197"/>
        <v>40567</v>
      </c>
      <c r="B8081" s="49" t="s">
        <v>5623</v>
      </c>
      <c r="C8081" s="7">
        <v>7.5308712328767359E-3</v>
      </c>
      <c r="D8081" s="7">
        <v>1.506174246575352E-2</v>
      </c>
      <c r="E8081" s="7">
        <v>2.2592613698630158E-2</v>
      </c>
      <c r="F8081" s="7">
        <v>3.0123484931506798E-2</v>
      </c>
      <c r="G8081" s="7">
        <v>3.7654356164383562E-2</v>
      </c>
      <c r="H8081" s="7">
        <v>4.5185227397260316E-2</v>
      </c>
      <c r="I8081" s="7">
        <v>5.2716098630137202E-2</v>
      </c>
      <c r="J8081" s="7">
        <v>6.0246969863013713E-2</v>
      </c>
      <c r="K8081" s="7">
        <v>6.7777841095890481E-2</v>
      </c>
      <c r="L8081" s="7">
        <v>7.5308712328767125E-2</v>
      </c>
    </row>
    <row r="8082" spans="1:12" ht="12.75">
      <c r="A8082" s="1">
        <f t="shared" si="197"/>
        <v>40568</v>
      </c>
      <c r="B8082" s="49" t="s">
        <v>5624</v>
      </c>
      <c r="C8082" s="7">
        <v>0.1949838904109604</v>
      </c>
      <c r="D8082" s="7">
        <v>0.38996778082191957</v>
      </c>
      <c r="E8082" s="7">
        <v>0.58495167123287994</v>
      </c>
      <c r="F8082" s="7">
        <v>0.77993556164383793</v>
      </c>
      <c r="G8082" s="7">
        <v>0.97491945205479713</v>
      </c>
      <c r="H8082" s="7">
        <v>1.1699033424657563</v>
      </c>
      <c r="I8082" s="7">
        <v>1.3648872328767239</v>
      </c>
      <c r="J8082" s="7">
        <v>1.5598711232876759</v>
      </c>
      <c r="K8082" s="7">
        <v>1.7548550136986398</v>
      </c>
      <c r="L8082" s="7">
        <v>1.9498389041095918</v>
      </c>
    </row>
    <row r="8083" spans="1:12" ht="25.5">
      <c r="A8083" s="1">
        <f t="shared" si="197"/>
        <v>40569</v>
      </c>
      <c r="B8083" s="49" t="s">
        <v>5625</v>
      </c>
      <c r="C8083" s="7">
        <v>4.3317698630137076E-2</v>
      </c>
      <c r="D8083" s="7">
        <v>8.6635397260274152E-2</v>
      </c>
      <c r="E8083" s="7">
        <v>0.1299530958904116</v>
      </c>
      <c r="F8083" s="7">
        <v>0.17327079452054758</v>
      </c>
      <c r="G8083" s="7">
        <v>0.21658849315068479</v>
      </c>
      <c r="H8083" s="7">
        <v>0.25990619178082203</v>
      </c>
      <c r="I8083" s="7">
        <v>0.30322389041095921</v>
      </c>
      <c r="J8083" s="7">
        <v>0.34654158904109639</v>
      </c>
      <c r="K8083" s="7">
        <v>0.3898592876712324</v>
      </c>
      <c r="L8083" s="7">
        <v>0.43317698630136958</v>
      </c>
    </row>
    <row r="8084" spans="1:12" ht="12.75">
      <c r="A8084" s="1">
        <f t="shared" si="197"/>
        <v>40570</v>
      </c>
      <c r="B8084" s="49" t="s">
        <v>5626</v>
      </c>
      <c r="C8084" s="7">
        <v>6.8451945205479717E-3</v>
      </c>
      <c r="D8084" s="7">
        <v>1.3690389041095919E-2</v>
      </c>
      <c r="E8084" s="7">
        <v>2.053558356164388E-2</v>
      </c>
      <c r="F8084" s="7">
        <v>2.7380778082191838E-2</v>
      </c>
      <c r="G8084" s="7">
        <v>3.4225972602739796E-2</v>
      </c>
      <c r="H8084" s="7">
        <v>4.1071167123287761E-2</v>
      </c>
      <c r="I8084" s="7">
        <v>4.7916361643835836E-2</v>
      </c>
      <c r="J8084" s="7">
        <v>5.4761556164383676E-2</v>
      </c>
      <c r="K8084" s="7">
        <v>6.1606750684931641E-2</v>
      </c>
      <c r="L8084" s="7">
        <v>6.8451945205479481E-2</v>
      </c>
    </row>
    <row r="8085" spans="1:12" ht="12.75">
      <c r="A8085" s="1">
        <f t="shared" si="197"/>
        <v>40571</v>
      </c>
      <c r="B8085" s="49" t="s">
        <v>5329</v>
      </c>
      <c r="C8085" s="7">
        <v>1.3103802739726078E-2</v>
      </c>
      <c r="D8085" s="7">
        <v>2.6207605479452278E-2</v>
      </c>
      <c r="E8085" s="7">
        <v>3.9311408219178355E-2</v>
      </c>
      <c r="F8085" s="7">
        <v>5.2415210958904314E-2</v>
      </c>
      <c r="G8085" s="7">
        <v>6.5519013698630404E-2</v>
      </c>
      <c r="H8085" s="7">
        <v>7.8622816438356488E-2</v>
      </c>
      <c r="I8085" s="7">
        <v>9.1726619178082919E-2</v>
      </c>
      <c r="J8085" s="7">
        <v>0.10483042191780875</v>
      </c>
      <c r="K8085" s="7">
        <v>0.11793422465753484</v>
      </c>
      <c r="L8085" s="7">
        <v>0.13103802739726081</v>
      </c>
    </row>
    <row r="8086" spans="1:12" ht="12.75">
      <c r="A8086" s="1">
        <f t="shared" si="197"/>
        <v>40572</v>
      </c>
      <c r="B8086" s="49" t="s">
        <v>5627</v>
      </c>
      <c r="C8086" s="7">
        <v>1.0088054794520568E-2</v>
      </c>
      <c r="D8086" s="7">
        <v>2.0176109589041157E-2</v>
      </c>
      <c r="E8086" s="7">
        <v>3.0264164383561679E-2</v>
      </c>
      <c r="F8086" s="7">
        <v>4.0352219178082196E-2</v>
      </c>
      <c r="G8086" s="7">
        <v>5.0440273972602721E-2</v>
      </c>
      <c r="H8086" s="7">
        <v>6.0528328767123357E-2</v>
      </c>
      <c r="I8086" s="7">
        <v>7.0616383561644111E-2</v>
      </c>
      <c r="J8086" s="7">
        <v>8.0704438356164393E-2</v>
      </c>
      <c r="K8086" s="7">
        <v>9.0792493150685036E-2</v>
      </c>
      <c r="L8086" s="7">
        <v>0.10088054794520544</v>
      </c>
    </row>
    <row r="8087" spans="1:12" ht="12.75">
      <c r="A8087" s="1">
        <f t="shared" si="197"/>
        <v>40573</v>
      </c>
      <c r="B8087" s="49" t="s">
        <v>5627</v>
      </c>
      <c r="C8087" s="7">
        <v>1.36477150684932E-2</v>
      </c>
      <c r="D8087" s="7">
        <v>2.7295430136986518E-2</v>
      </c>
      <c r="E8087" s="7">
        <v>4.0943145205479724E-2</v>
      </c>
      <c r="F8087" s="7">
        <v>5.4590860273972801E-2</v>
      </c>
      <c r="G8087" s="7">
        <v>6.8238575342465996E-2</v>
      </c>
      <c r="H8087" s="7">
        <v>8.1886290410959198E-2</v>
      </c>
      <c r="I8087" s="7">
        <v>9.5534005479452747E-2</v>
      </c>
      <c r="J8087" s="7">
        <v>0.10918172054794571</v>
      </c>
      <c r="K8087" s="7">
        <v>0.12282943561643879</v>
      </c>
      <c r="L8087" s="7">
        <v>0.13647715068493199</v>
      </c>
    </row>
    <row r="8088" spans="1:12" ht="25.5">
      <c r="A8088" s="1">
        <f t="shared" si="197"/>
        <v>40574</v>
      </c>
      <c r="B8088" s="49" t="s">
        <v>5628</v>
      </c>
      <c r="C8088" s="7">
        <v>3.8557019178082443E-2</v>
      </c>
      <c r="D8088" s="7">
        <v>7.7114038356164885E-2</v>
      </c>
      <c r="E8088" s="7">
        <v>0.11567105753424732</v>
      </c>
      <c r="F8088" s="7">
        <v>0.1542280767123288</v>
      </c>
      <c r="G8088" s="7">
        <v>0.1927850958904116</v>
      </c>
      <c r="H8088" s="7">
        <v>0.2313421150684932</v>
      </c>
      <c r="I8088" s="7">
        <v>0.26989913424657597</v>
      </c>
      <c r="J8088" s="7">
        <v>0.3084561534246576</v>
      </c>
      <c r="K8088" s="7">
        <v>0.34701317260274039</v>
      </c>
      <c r="L8088" s="7">
        <v>0.38557019178082197</v>
      </c>
    </row>
    <row r="8089" spans="1:12" ht="25.5">
      <c r="A8089" s="1">
        <f t="shared" si="197"/>
        <v>40575</v>
      </c>
      <c r="B8089" s="49" t="s">
        <v>5628</v>
      </c>
      <c r="C8089" s="7">
        <v>5.6980602739726193E-3</v>
      </c>
      <c r="D8089" s="7">
        <v>1.1396120547945239E-2</v>
      </c>
      <c r="E8089" s="7">
        <v>1.709418082191792E-2</v>
      </c>
      <c r="F8089" s="7">
        <v>2.2792241095890477E-2</v>
      </c>
      <c r="G8089" s="7">
        <v>2.8490301369863039E-2</v>
      </c>
      <c r="H8089" s="7">
        <v>3.4188361643835721E-2</v>
      </c>
      <c r="I8089" s="7">
        <v>3.9886421917808397E-2</v>
      </c>
      <c r="J8089" s="7">
        <v>4.5584482191780955E-2</v>
      </c>
      <c r="K8089" s="7">
        <v>5.1282542465753519E-2</v>
      </c>
      <c r="L8089" s="7">
        <v>5.6980602739726077E-2</v>
      </c>
    </row>
    <row r="8090" spans="1:12" ht="25.5">
      <c r="A8090" s="1">
        <f t="shared" si="197"/>
        <v>40576</v>
      </c>
      <c r="B8090" s="49" t="s">
        <v>5629</v>
      </c>
      <c r="C8090" s="7">
        <v>6.6180821917808637E-3</v>
      </c>
      <c r="D8090" s="7">
        <v>1.3236164383561679E-2</v>
      </c>
      <c r="E8090" s="7">
        <v>1.9854246575342519E-2</v>
      </c>
      <c r="F8090" s="7">
        <v>2.6472328767123358E-2</v>
      </c>
      <c r="G8090" s="7">
        <v>3.30904109589042E-2</v>
      </c>
      <c r="H8090" s="7">
        <v>3.9708493150685038E-2</v>
      </c>
      <c r="I8090" s="7">
        <v>4.6326575342466002E-2</v>
      </c>
      <c r="J8090" s="7">
        <v>5.2944657534246715E-2</v>
      </c>
      <c r="K8090" s="7">
        <v>5.9562739726027561E-2</v>
      </c>
      <c r="L8090" s="7">
        <v>6.6180821917808275E-2</v>
      </c>
    </row>
    <row r="8091" spans="1:12" ht="25.5">
      <c r="A8091" s="1">
        <f t="shared" si="197"/>
        <v>40577</v>
      </c>
      <c r="B8091" s="49" t="s">
        <v>5630</v>
      </c>
      <c r="C8091" s="7">
        <v>0.11438794520547996</v>
      </c>
      <c r="D8091" s="7">
        <v>0.22877589041096041</v>
      </c>
      <c r="E8091" s="7">
        <v>0.34316383561643998</v>
      </c>
      <c r="F8091" s="7">
        <v>0.45755178082191839</v>
      </c>
      <c r="G8091" s="7">
        <v>0.57193972602739795</v>
      </c>
      <c r="H8091" s="7">
        <v>0.68632767123287752</v>
      </c>
      <c r="I8091" s="7">
        <v>0.80071561643835953</v>
      </c>
      <c r="J8091" s="7">
        <v>0.91510356164383677</v>
      </c>
      <c r="K8091" s="7">
        <v>1.0294915068493165</v>
      </c>
      <c r="L8091" s="7">
        <v>1.1438794520547948</v>
      </c>
    </row>
    <row r="8092" spans="1:12" ht="25.5">
      <c r="A8092" s="1">
        <f t="shared" si="197"/>
        <v>40578</v>
      </c>
      <c r="B8092" s="49" t="s">
        <v>5631</v>
      </c>
      <c r="C8092" s="7">
        <v>3.6680504284931637E-2</v>
      </c>
      <c r="D8092" s="7">
        <v>7.3361008569863273E-2</v>
      </c>
      <c r="E8092" s="7">
        <v>0.11004151285479492</v>
      </c>
      <c r="F8092" s="7">
        <v>0.1467220171397256</v>
      </c>
      <c r="G8092" s="7">
        <v>0.1834025214246576</v>
      </c>
      <c r="H8092" s="7">
        <v>0.22008302570958957</v>
      </c>
      <c r="I8092" s="7">
        <v>0.25676352999452157</v>
      </c>
      <c r="J8092" s="7">
        <v>0.29344403427945237</v>
      </c>
      <c r="K8092" s="7">
        <v>0.3301245385643844</v>
      </c>
      <c r="L8092" s="7">
        <v>0.3668050428493152</v>
      </c>
    </row>
    <row r="8093" spans="1:12" ht="25.5">
      <c r="A8093" s="1">
        <f t="shared" si="197"/>
        <v>40579</v>
      </c>
      <c r="B8093" s="49" t="s">
        <v>5632</v>
      </c>
      <c r="C8093" s="7">
        <v>1.3149369863013721E-2</v>
      </c>
      <c r="D8093" s="7">
        <v>2.6298739726027563E-2</v>
      </c>
      <c r="E8093" s="7">
        <v>3.9448109589041276E-2</v>
      </c>
      <c r="F8093" s="7">
        <v>5.2597479452055E-2</v>
      </c>
      <c r="G8093" s="7">
        <v>6.5746849315068717E-2</v>
      </c>
      <c r="H8093" s="7">
        <v>7.8896219178082441E-2</v>
      </c>
      <c r="I8093" s="7">
        <v>9.2045589041096401E-2</v>
      </c>
      <c r="J8093" s="7">
        <v>0.10519495890410988</v>
      </c>
      <c r="K8093" s="7">
        <v>0.1183443287671236</v>
      </c>
      <c r="L8093" s="7">
        <v>0.13149369863013718</v>
      </c>
    </row>
    <row r="8094" spans="1:12" ht="25.5">
      <c r="A8094" s="1">
        <f t="shared" si="197"/>
        <v>40580</v>
      </c>
      <c r="B8094" s="49" t="s">
        <v>5632</v>
      </c>
      <c r="C8094" s="7">
        <v>2.3846794520548081E-2</v>
      </c>
      <c r="D8094" s="7">
        <v>4.7693589041096038E-2</v>
      </c>
      <c r="E8094" s="7">
        <v>7.1540383561644119E-2</v>
      </c>
      <c r="F8094" s="7">
        <v>9.5387178082191951E-2</v>
      </c>
      <c r="G8094" s="7">
        <v>0.11923397260273992</v>
      </c>
      <c r="H8094" s="7">
        <v>0.14308076712328799</v>
      </c>
      <c r="I8094" s="7">
        <v>0.16692756164383679</v>
      </c>
      <c r="J8094" s="7">
        <v>0.19077435616438437</v>
      </c>
      <c r="K8094" s="7">
        <v>0.21462115068493201</v>
      </c>
      <c r="L8094" s="7">
        <v>0.23846794520547959</v>
      </c>
    </row>
    <row r="8095" spans="1:12" ht="38.25">
      <c r="A8095" s="1">
        <f t="shared" si="197"/>
        <v>40581</v>
      </c>
      <c r="B8095" s="49" t="s">
        <v>5633</v>
      </c>
      <c r="C8095" s="7">
        <v>2.3723835616438441E-2</v>
      </c>
      <c r="D8095" s="7">
        <v>4.7447671232876756E-2</v>
      </c>
      <c r="E8095" s="7">
        <v>7.1171506849315197E-2</v>
      </c>
      <c r="F8095" s="7">
        <v>9.4895342465753388E-2</v>
      </c>
      <c r="G8095" s="7">
        <v>0.1186191780821917</v>
      </c>
      <c r="H8095" s="7">
        <v>0.14234301369863039</v>
      </c>
      <c r="I8095" s="7">
        <v>0.16606684931506921</v>
      </c>
      <c r="J8095" s="7">
        <v>0.18979068493150678</v>
      </c>
      <c r="K8095" s="7">
        <v>0.21351452054794559</v>
      </c>
      <c r="L8095" s="7">
        <v>0.23723835616438319</v>
      </c>
    </row>
    <row r="8096" spans="1:12" ht="38.25">
      <c r="A8096" s="1">
        <f t="shared" si="197"/>
        <v>40582</v>
      </c>
      <c r="B8096" s="49" t="s">
        <v>5634</v>
      </c>
      <c r="C8096" s="7">
        <v>7.0650739726027673E-2</v>
      </c>
      <c r="D8096" s="7">
        <v>0.1413014794520556</v>
      </c>
      <c r="E8096" s="7">
        <v>0.2119522191780828</v>
      </c>
      <c r="F8096" s="7">
        <v>0.28260295890411002</v>
      </c>
      <c r="G8096" s="7">
        <v>0.35325369863013723</v>
      </c>
      <c r="H8096" s="7">
        <v>0.42390443835616437</v>
      </c>
      <c r="I8096" s="7">
        <v>0.49455517808219396</v>
      </c>
      <c r="J8096" s="7">
        <v>0.56520591780822005</v>
      </c>
      <c r="K8096" s="7">
        <v>0.63585665753424714</v>
      </c>
      <c r="L8096" s="7">
        <v>0.70650739726027445</v>
      </c>
    </row>
    <row r="8097" spans="1:12" ht="12.75">
      <c r="A8097" s="1">
        <f t="shared" si="197"/>
        <v>40583</v>
      </c>
      <c r="B8097" s="49" t="s">
        <v>5635</v>
      </c>
      <c r="C8097" s="7">
        <v>5.6558202739726199E-2</v>
      </c>
      <c r="D8097" s="7">
        <v>0.1131164054794524</v>
      </c>
      <c r="E8097" s="7">
        <v>0.16967460821917921</v>
      </c>
      <c r="F8097" s="7">
        <v>0.2262328109589048</v>
      </c>
      <c r="G8097" s="7">
        <v>0.28279101369863041</v>
      </c>
      <c r="H8097" s="7">
        <v>0.33934921643835719</v>
      </c>
      <c r="I8097" s="7">
        <v>0.39590741917808397</v>
      </c>
      <c r="J8097" s="7">
        <v>0.45246562191780959</v>
      </c>
      <c r="K8097" s="7">
        <v>0.50902382465753515</v>
      </c>
      <c r="L8097" s="7">
        <v>0.56558202739726082</v>
      </c>
    </row>
    <row r="8098" spans="1:12" ht="25.5">
      <c r="A8098" s="1">
        <f t="shared" si="197"/>
        <v>40584</v>
      </c>
      <c r="B8098" s="49" t="s">
        <v>5636</v>
      </c>
      <c r="C8098" s="7">
        <v>4.8460273972602842E-4</v>
      </c>
      <c r="D8098" s="7">
        <v>9.6920547945205683E-4</v>
      </c>
      <c r="E8098" s="7">
        <v>1.4538082191780841E-3</v>
      </c>
      <c r="F8098" s="7">
        <v>1.9384109589041039E-3</v>
      </c>
      <c r="G8098" s="7">
        <v>2.4230136986301359E-3</v>
      </c>
      <c r="H8098" s="7">
        <v>2.9076164383561682E-3</v>
      </c>
      <c r="I8098" s="7">
        <v>3.3922191780822002E-3</v>
      </c>
      <c r="J8098" s="7">
        <v>3.87682191780822E-3</v>
      </c>
      <c r="K8098" s="7">
        <v>4.3614246575342519E-3</v>
      </c>
      <c r="L8098" s="7">
        <v>4.8460273972602717E-3</v>
      </c>
    </row>
    <row r="8099" spans="1:12" ht="25.5">
      <c r="A8099" s="1">
        <f t="shared" si="197"/>
        <v>40585</v>
      </c>
      <c r="B8099" s="49" t="s">
        <v>5636</v>
      </c>
      <c r="C8099" s="7">
        <v>6.934882191780864E-2</v>
      </c>
      <c r="D8099" s="7">
        <v>0.13869764383561678</v>
      </c>
      <c r="E8099" s="7">
        <v>0.2080464657534252</v>
      </c>
      <c r="F8099" s="7">
        <v>0.27739528767123356</v>
      </c>
      <c r="G8099" s="7">
        <v>0.34674410958904195</v>
      </c>
      <c r="H8099" s="7">
        <v>0.41609293150685039</v>
      </c>
      <c r="I8099" s="7">
        <v>0.48544175342466001</v>
      </c>
      <c r="J8099" s="7">
        <v>0.55479057534246712</v>
      </c>
      <c r="K8099" s="7">
        <v>0.62413939726027556</v>
      </c>
      <c r="L8099" s="7">
        <v>0.69348821917808279</v>
      </c>
    </row>
    <row r="8100" spans="1:12" ht="25.5">
      <c r="A8100" s="1">
        <f t="shared" si="197"/>
        <v>40586</v>
      </c>
      <c r="B8100" s="49" t="s">
        <v>5637</v>
      </c>
      <c r="C8100" s="7">
        <v>5.9978594334246842E-2</v>
      </c>
      <c r="D8100" s="7">
        <v>0.11995718866849379</v>
      </c>
      <c r="E8100" s="7">
        <v>0.17993578300274041</v>
      </c>
      <c r="F8100" s="7">
        <v>0.2399143773369864</v>
      </c>
      <c r="G8100" s="7">
        <v>0.29989297167123358</v>
      </c>
      <c r="H8100" s="7">
        <v>0.35987156600547959</v>
      </c>
      <c r="I8100" s="7">
        <v>0.419850160339728</v>
      </c>
      <c r="J8100" s="7">
        <v>0.47982875467397279</v>
      </c>
      <c r="K8100" s="7">
        <v>0.53980734900822003</v>
      </c>
      <c r="L8100" s="7">
        <v>0.59978594334246593</v>
      </c>
    </row>
    <row r="8101" spans="1:12" ht="25.5">
      <c r="A8101" s="1">
        <f t="shared" si="197"/>
        <v>40587</v>
      </c>
      <c r="B8101" s="49" t="s">
        <v>5638</v>
      </c>
      <c r="C8101" s="7">
        <v>2.9770520547945479E-2</v>
      </c>
      <c r="D8101" s="7">
        <v>5.954104109589084E-2</v>
      </c>
      <c r="E8101" s="7">
        <v>8.9311561643836315E-2</v>
      </c>
      <c r="F8101" s="7">
        <v>0.11908208219178143</v>
      </c>
      <c r="G8101" s="7">
        <v>0.14885260273972681</v>
      </c>
      <c r="H8101" s="7">
        <v>0.17862312328767119</v>
      </c>
      <c r="I8101" s="7">
        <v>0.20839364383561801</v>
      </c>
      <c r="J8101" s="7">
        <v>0.23816416438356239</v>
      </c>
      <c r="K8101" s="7">
        <v>0.26793468493150679</v>
      </c>
      <c r="L8101" s="7">
        <v>0.29770520547945239</v>
      </c>
    </row>
    <row r="8102" spans="1:12" ht="25.5">
      <c r="A8102" s="1">
        <f t="shared" si="197"/>
        <v>40588</v>
      </c>
      <c r="B8102" s="49" t="s">
        <v>5638</v>
      </c>
      <c r="C8102" s="7">
        <v>1.1442410958904152E-2</v>
      </c>
      <c r="D8102" s="7">
        <v>2.288482191780828E-2</v>
      </c>
      <c r="E8102" s="7">
        <v>3.432723287671248E-2</v>
      </c>
      <c r="F8102" s="7">
        <v>4.5769643835616561E-2</v>
      </c>
      <c r="G8102" s="7">
        <v>5.7212054794520635E-2</v>
      </c>
      <c r="H8102" s="7">
        <v>6.8654465753424723E-2</v>
      </c>
      <c r="I8102" s="7">
        <v>8.009687671232904E-2</v>
      </c>
      <c r="J8102" s="7">
        <v>9.1539287671232997E-2</v>
      </c>
      <c r="K8102" s="7">
        <v>0.10298169863013719</v>
      </c>
      <c r="L8102" s="7">
        <v>0.11442410958904115</v>
      </c>
    </row>
    <row r="8103" spans="1:12" ht="25.5">
      <c r="A8103" s="1">
        <f t="shared" si="197"/>
        <v>40589</v>
      </c>
      <c r="B8103" s="49" t="s">
        <v>5639</v>
      </c>
      <c r="C8103" s="7">
        <v>7.1431890410959195E-2</v>
      </c>
      <c r="D8103" s="7">
        <v>0.14286378082191839</v>
      </c>
      <c r="E8103" s="7">
        <v>0.2142956712328776</v>
      </c>
      <c r="F8103" s="7">
        <v>0.28572756164383556</v>
      </c>
      <c r="G8103" s="7">
        <v>0.35715945205479482</v>
      </c>
      <c r="H8103" s="7">
        <v>0.42859134246575398</v>
      </c>
      <c r="I8103" s="7">
        <v>0.50002323287671435</v>
      </c>
      <c r="J8103" s="7">
        <v>0.57145512328767234</v>
      </c>
      <c r="K8103" s="7">
        <v>0.64288701369863155</v>
      </c>
      <c r="L8103" s="7">
        <v>0.71431890410958965</v>
      </c>
    </row>
    <row r="8104" spans="1:12" ht="12.75">
      <c r="A8104" s="1">
        <f t="shared" si="197"/>
        <v>40590</v>
      </c>
      <c r="B8104" s="49" t="s">
        <v>5640</v>
      </c>
      <c r="C8104" s="7">
        <v>2.2168767123287758E-3</v>
      </c>
      <c r="D8104" s="7">
        <v>4.4337534246575404E-3</v>
      </c>
      <c r="E8104" s="7">
        <v>6.6506301369863158E-3</v>
      </c>
      <c r="F8104" s="7">
        <v>8.8675068493150669E-3</v>
      </c>
      <c r="G8104" s="7">
        <v>1.1084383561643832E-2</v>
      </c>
      <c r="H8104" s="7">
        <v>1.330126027397256E-2</v>
      </c>
      <c r="I8104" s="7">
        <v>1.5518136986301358E-2</v>
      </c>
      <c r="J8104" s="7">
        <v>1.7735013698630162E-2</v>
      </c>
      <c r="K8104" s="7">
        <v>1.995189041095884E-2</v>
      </c>
      <c r="L8104" s="7">
        <v>2.2168767123287639E-2</v>
      </c>
    </row>
    <row r="8105" spans="1:12" ht="12.75">
      <c r="A8105" s="1">
        <f t="shared" si="197"/>
        <v>40591</v>
      </c>
      <c r="B8105" s="49" t="s">
        <v>5640</v>
      </c>
      <c r="C8105" s="7">
        <v>3.4167386301369958E-2</v>
      </c>
      <c r="D8105" s="7">
        <v>6.8334772602739791E-2</v>
      </c>
      <c r="E8105" s="7">
        <v>0.10250215890410976</v>
      </c>
      <c r="F8105" s="7">
        <v>0.13666954520547958</v>
      </c>
      <c r="G8105" s="7">
        <v>0.1708369315068492</v>
      </c>
      <c r="H8105" s="7">
        <v>0.20500431780821879</v>
      </c>
      <c r="I8105" s="7">
        <v>0.2391717041095896</v>
      </c>
      <c r="J8105" s="7">
        <v>0.27333909041095916</v>
      </c>
      <c r="K8105" s="7">
        <v>0.30750647671232884</v>
      </c>
      <c r="L8105" s="7">
        <v>0.3416738630136984</v>
      </c>
    </row>
    <row r="8106" spans="1:12" ht="25.5">
      <c r="A8106" s="1">
        <f t="shared" si="197"/>
        <v>40592</v>
      </c>
      <c r="B8106" s="49" t="s">
        <v>5641</v>
      </c>
      <c r="C8106" s="7">
        <v>3.4717808219178359E-2</v>
      </c>
      <c r="D8106" s="7">
        <v>6.9435616438356593E-2</v>
      </c>
      <c r="E8106" s="7">
        <v>0.10415342465753495</v>
      </c>
      <c r="F8106" s="7">
        <v>0.13887123287671319</v>
      </c>
      <c r="G8106" s="7">
        <v>0.17358904109589118</v>
      </c>
      <c r="H8106" s="7">
        <v>0.20830684931506918</v>
      </c>
      <c r="I8106" s="7">
        <v>0.24302465753424718</v>
      </c>
      <c r="J8106" s="7">
        <v>0.27774246575342521</v>
      </c>
      <c r="K8106" s="7">
        <v>0.31246027397260323</v>
      </c>
      <c r="L8106" s="7">
        <v>0.34717808219178115</v>
      </c>
    </row>
    <row r="8107" spans="1:12" ht="38.25">
      <c r="A8107" s="1">
        <f t="shared" si="197"/>
        <v>40593</v>
      </c>
      <c r="B8107" s="49" t="s">
        <v>5642</v>
      </c>
      <c r="C8107" s="7">
        <v>3.8449972602739801E-2</v>
      </c>
      <c r="D8107" s="7">
        <v>7.6899945205479603E-2</v>
      </c>
      <c r="E8107" s="7">
        <v>0.1153499178082194</v>
      </c>
      <c r="F8107" s="7">
        <v>0.15379989041095921</v>
      </c>
      <c r="G8107" s="7">
        <v>0.1922498630136984</v>
      </c>
      <c r="H8107" s="7">
        <v>0.23069983561643881</v>
      </c>
      <c r="I8107" s="7">
        <v>0.26914980821917922</v>
      </c>
      <c r="J8107" s="7">
        <v>0.30759978082191719</v>
      </c>
      <c r="K8107" s="7">
        <v>0.34604975342465755</v>
      </c>
      <c r="L8107" s="7">
        <v>0.38449972602739679</v>
      </c>
    </row>
    <row r="8108" spans="1:12" ht="12.75">
      <c r="A8108" s="1">
        <f t="shared" si="197"/>
        <v>40594</v>
      </c>
      <c r="B8108" s="49" t="s">
        <v>5643</v>
      </c>
      <c r="C8108" s="7">
        <v>2.6534169863013959E-2</v>
      </c>
      <c r="D8108" s="7">
        <v>5.3068339726027793E-2</v>
      </c>
      <c r="E8108" s="7">
        <v>7.9602509589041748E-2</v>
      </c>
      <c r="F8108" s="7">
        <v>0.10613667945205536</v>
      </c>
      <c r="G8108" s="7">
        <v>0.1326708493150692</v>
      </c>
      <c r="H8108" s="7">
        <v>0.1592050191780828</v>
      </c>
      <c r="I8108" s="7">
        <v>0.1857391890410964</v>
      </c>
      <c r="J8108" s="7">
        <v>0.21227335890410998</v>
      </c>
      <c r="K8108" s="7">
        <v>0.23880752876712361</v>
      </c>
      <c r="L8108" s="7">
        <v>0.26534169863013718</v>
      </c>
    </row>
    <row r="8109" spans="1:12" ht="25.5">
      <c r="A8109" s="1">
        <f t="shared" si="197"/>
        <v>40595</v>
      </c>
      <c r="B8109" s="49" t="s">
        <v>5644</v>
      </c>
      <c r="C8109" s="7">
        <v>1.8474575342465879E-2</v>
      </c>
      <c r="D8109" s="7">
        <v>3.6949150684931639E-2</v>
      </c>
      <c r="E8109" s="7">
        <v>5.5423726027397521E-2</v>
      </c>
      <c r="F8109" s="7">
        <v>7.3898301369863154E-2</v>
      </c>
      <c r="G8109" s="7">
        <v>9.2372876712328911E-2</v>
      </c>
      <c r="H8109" s="7">
        <v>0.11084745205479467</v>
      </c>
      <c r="I8109" s="7">
        <v>0.12932202739726079</v>
      </c>
      <c r="J8109" s="7">
        <v>0.14779660273972678</v>
      </c>
      <c r="K8109" s="7">
        <v>0.16627117808219161</v>
      </c>
      <c r="L8109" s="7">
        <v>0.1847457534246576</v>
      </c>
    </row>
    <row r="8110" spans="1:12" ht="25.5">
      <c r="A8110" s="1">
        <f t="shared" si="197"/>
        <v>40596</v>
      </c>
      <c r="B8110" s="49" t="s">
        <v>5645</v>
      </c>
      <c r="C8110" s="7">
        <v>4.6825643835616673E-2</v>
      </c>
      <c r="D8110" s="7">
        <v>9.3651287671233346E-2</v>
      </c>
      <c r="E8110" s="7">
        <v>0.14047693150685039</v>
      </c>
      <c r="F8110" s="7">
        <v>0.187302575342466</v>
      </c>
      <c r="G8110" s="7">
        <v>0.2341282191780828</v>
      </c>
      <c r="H8110" s="7">
        <v>0.2809538630136984</v>
      </c>
      <c r="I8110" s="7">
        <v>0.32777950684931639</v>
      </c>
      <c r="J8110" s="7">
        <v>0.374605150684932</v>
      </c>
      <c r="K8110" s="7">
        <v>0.42143079452054877</v>
      </c>
      <c r="L8110" s="7">
        <v>0.46825643835616437</v>
      </c>
    </row>
    <row r="8111" spans="1:12" ht="12.75">
      <c r="A8111" s="1">
        <f t="shared" si="197"/>
        <v>40597</v>
      </c>
      <c r="B8111" s="49" t="s">
        <v>5646</v>
      </c>
      <c r="C8111" s="7">
        <v>6.5110356164383805E-3</v>
      </c>
      <c r="D8111" s="7">
        <v>1.3022071232876761E-2</v>
      </c>
      <c r="E8111" s="7">
        <v>1.9533106849315199E-2</v>
      </c>
      <c r="F8111" s="7">
        <v>2.6044142465753522E-2</v>
      </c>
      <c r="G8111" s="7">
        <v>3.2555178082191834E-2</v>
      </c>
      <c r="H8111" s="7">
        <v>3.9066213698630156E-2</v>
      </c>
      <c r="I8111" s="7">
        <v>4.5577249315068596E-2</v>
      </c>
      <c r="J8111" s="7">
        <v>5.2088284931506919E-2</v>
      </c>
      <c r="K8111" s="7">
        <v>5.8599320547945234E-2</v>
      </c>
      <c r="L8111" s="7">
        <v>6.5110356164383557E-2</v>
      </c>
    </row>
    <row r="8112" spans="1:12" ht="12.75">
      <c r="A8112" s="1">
        <f t="shared" si="197"/>
        <v>40598</v>
      </c>
      <c r="B8112" s="49" t="s">
        <v>5646</v>
      </c>
      <c r="C8112" s="7">
        <v>1.749054246575352E-2</v>
      </c>
      <c r="D8112" s="7">
        <v>3.4981084931506916E-2</v>
      </c>
      <c r="E8112" s="7">
        <v>5.247162739726044E-2</v>
      </c>
      <c r="F8112" s="7">
        <v>6.9962169863013721E-2</v>
      </c>
      <c r="G8112" s="7">
        <v>8.7452712328767113E-2</v>
      </c>
      <c r="H8112" s="7">
        <v>0.10494325479452052</v>
      </c>
      <c r="I8112" s="7">
        <v>0.1224337972602744</v>
      </c>
      <c r="J8112" s="7">
        <v>0.13992433972602719</v>
      </c>
      <c r="K8112" s="7">
        <v>0.15741488219178121</v>
      </c>
      <c r="L8112" s="7">
        <v>0.17490542465753398</v>
      </c>
    </row>
    <row r="8113" spans="1:12" ht="12.75">
      <c r="A8113" s="1">
        <f t="shared" si="197"/>
        <v>40599</v>
      </c>
      <c r="B8113" s="49" t="s">
        <v>5647</v>
      </c>
      <c r="C8113" s="7">
        <v>6.8567671232877001E-3</v>
      </c>
      <c r="D8113" s="7">
        <v>1.37135342465754E-2</v>
      </c>
      <c r="E8113" s="7">
        <v>2.057030136986316E-2</v>
      </c>
      <c r="F8113" s="7">
        <v>2.74270684931508E-2</v>
      </c>
      <c r="G8113" s="7">
        <v>3.4283835616438441E-2</v>
      </c>
      <c r="H8113" s="7">
        <v>4.1140602739726077E-2</v>
      </c>
      <c r="I8113" s="7">
        <v>4.7997369863013839E-2</v>
      </c>
      <c r="J8113" s="7">
        <v>5.4854136986301483E-2</v>
      </c>
      <c r="K8113" s="7">
        <v>6.1710904109589113E-2</v>
      </c>
      <c r="L8113" s="7">
        <v>6.8567671232876756E-2</v>
      </c>
    </row>
    <row r="8114" spans="1:12" ht="25.5">
      <c r="A8114" s="1">
        <f t="shared" si="197"/>
        <v>40600</v>
      </c>
      <c r="B8114" s="49" t="s">
        <v>5648</v>
      </c>
      <c r="C8114" s="7">
        <v>9.7224328767123603E-3</v>
      </c>
      <c r="D8114" s="7">
        <v>1.9444865753424721E-2</v>
      </c>
      <c r="E8114" s="7">
        <v>2.9167298630137079E-2</v>
      </c>
      <c r="F8114" s="7">
        <v>3.8889731506849316E-2</v>
      </c>
      <c r="G8114" s="7">
        <v>4.8612164383561675E-2</v>
      </c>
      <c r="H8114" s="7">
        <v>5.833459726027404E-2</v>
      </c>
      <c r="I8114" s="7">
        <v>6.8057030136986635E-2</v>
      </c>
      <c r="J8114" s="7">
        <v>7.7779463013698744E-2</v>
      </c>
      <c r="K8114" s="7">
        <v>8.7501895890411116E-2</v>
      </c>
      <c r="L8114" s="7">
        <v>9.722432876712335E-2</v>
      </c>
    </row>
    <row r="8115" spans="1:12" ht="25.5">
      <c r="A8115" s="1">
        <f t="shared" si="197"/>
        <v>40601</v>
      </c>
      <c r="B8115" s="49" t="s">
        <v>5649</v>
      </c>
      <c r="C8115" s="7">
        <v>1.6809205479452038E-2</v>
      </c>
      <c r="D8115" s="7">
        <v>3.36184109589042E-2</v>
      </c>
      <c r="E8115" s="7">
        <v>5.0427616438356242E-2</v>
      </c>
      <c r="F8115" s="7">
        <v>6.7236821917808151E-2</v>
      </c>
      <c r="G8115" s="7">
        <v>8.4046027397260206E-2</v>
      </c>
      <c r="H8115" s="7">
        <v>0.10085523287671236</v>
      </c>
      <c r="I8115" s="7">
        <v>0.11766443835616464</v>
      </c>
      <c r="J8115" s="7">
        <v>0.1344736438356168</v>
      </c>
      <c r="K8115" s="7">
        <v>0.151282849315068</v>
      </c>
      <c r="L8115" s="7">
        <v>0.16809205479452041</v>
      </c>
    </row>
    <row r="8116" spans="1:12" ht="25.5">
      <c r="A8116" s="1">
        <f t="shared" si="197"/>
        <v>40602</v>
      </c>
      <c r="B8116" s="49" t="s">
        <v>5649</v>
      </c>
      <c r="C8116" s="7">
        <v>1.0578082191780864E-3</v>
      </c>
      <c r="D8116" s="7">
        <v>2.1156164383561681E-3</v>
      </c>
      <c r="E8116" s="7">
        <v>3.1734246575342638E-3</v>
      </c>
      <c r="F8116" s="7">
        <v>4.2312328767123361E-3</v>
      </c>
      <c r="G8116" s="7">
        <v>5.2890410958904193E-3</v>
      </c>
      <c r="H8116" s="7">
        <v>6.3468493150685042E-3</v>
      </c>
      <c r="I8116" s="7">
        <v>7.4046575342466125E-3</v>
      </c>
      <c r="J8116" s="7">
        <v>8.4624657534246722E-3</v>
      </c>
      <c r="K8116" s="7">
        <v>9.5202739726027545E-3</v>
      </c>
      <c r="L8116" s="7">
        <v>1.0578082191780826E-2</v>
      </c>
    </row>
    <row r="8117" spans="1:12" ht="25.5">
      <c r="A8117" s="1">
        <f t="shared" si="197"/>
        <v>40603</v>
      </c>
      <c r="B8117" s="49" t="s">
        <v>5649</v>
      </c>
      <c r="C8117" s="7">
        <v>7.0520547945205681E-4</v>
      </c>
      <c r="D8117" s="7">
        <v>1.410410958904116E-3</v>
      </c>
      <c r="E8117" s="7">
        <v>2.1156164383561681E-3</v>
      </c>
      <c r="F8117" s="7">
        <v>2.8208219178082199E-3</v>
      </c>
      <c r="G8117" s="7">
        <v>3.5260273972602721E-3</v>
      </c>
      <c r="H8117" s="7">
        <v>4.231232876712324E-3</v>
      </c>
      <c r="I8117" s="7">
        <v>4.9364383561643996E-3</v>
      </c>
      <c r="J8117" s="7">
        <v>5.6416438356164398E-3</v>
      </c>
      <c r="K8117" s="7">
        <v>6.3468493150684912E-3</v>
      </c>
      <c r="L8117" s="7">
        <v>7.0520547945205443E-3</v>
      </c>
    </row>
    <row r="8118" spans="1:12" ht="25.5">
      <c r="A8118" s="1">
        <f t="shared" si="197"/>
        <v>40604</v>
      </c>
      <c r="B8118" s="49" t="s">
        <v>5649</v>
      </c>
      <c r="C8118" s="7">
        <v>8.6794520547945605E-5</v>
      </c>
      <c r="D8118" s="7">
        <v>1.7358904109589121E-4</v>
      </c>
      <c r="E8118" s="7">
        <v>2.6038356164383679E-4</v>
      </c>
      <c r="F8118" s="7">
        <v>3.4717808219178117E-4</v>
      </c>
      <c r="G8118" s="7">
        <v>4.3397260273972675E-4</v>
      </c>
      <c r="H8118" s="7">
        <v>5.2076712328767239E-4</v>
      </c>
      <c r="I8118" s="7">
        <v>6.0756164383561921E-4</v>
      </c>
      <c r="J8118" s="7">
        <v>6.9435616438356235E-4</v>
      </c>
      <c r="K8118" s="7">
        <v>7.8115068493150798E-4</v>
      </c>
      <c r="L8118" s="7">
        <v>8.6794520547945231E-4</v>
      </c>
    </row>
    <row r="8119" spans="1:12" ht="25.5">
      <c r="A8119" s="1">
        <f t="shared" si="197"/>
        <v>40605</v>
      </c>
      <c r="B8119" s="49" t="s">
        <v>5650</v>
      </c>
      <c r="C8119" s="7">
        <v>4.8807452054794673E-3</v>
      </c>
      <c r="D8119" s="7">
        <v>9.7614904109589347E-3</v>
      </c>
      <c r="E8119" s="7">
        <v>1.464223561643844E-2</v>
      </c>
      <c r="F8119" s="7">
        <v>1.95229808219178E-2</v>
      </c>
      <c r="G8119" s="7">
        <v>2.4403726027397276E-2</v>
      </c>
      <c r="H8119" s="7">
        <v>2.9284471232876759E-2</v>
      </c>
      <c r="I8119" s="7">
        <v>3.4165216438356356E-2</v>
      </c>
      <c r="J8119" s="7">
        <v>3.9045961643835718E-2</v>
      </c>
      <c r="K8119" s="7">
        <v>4.3926706849315204E-2</v>
      </c>
      <c r="L8119" s="7">
        <v>4.8807452054794552E-2</v>
      </c>
    </row>
    <row r="8120" spans="1:12" ht="51">
      <c r="A8120" s="1">
        <f t="shared" si="197"/>
        <v>40606</v>
      </c>
      <c r="B8120" s="49" t="s">
        <v>5442</v>
      </c>
      <c r="C8120" s="7">
        <v>9.1061917808219514E-4</v>
      </c>
      <c r="D8120" s="7">
        <v>1.8212383561643879E-3</v>
      </c>
      <c r="E8120" s="7">
        <v>2.7318575342465882E-3</v>
      </c>
      <c r="F8120" s="7">
        <v>3.6424767123287758E-3</v>
      </c>
      <c r="G8120" s="7">
        <v>4.5530958904109638E-3</v>
      </c>
      <c r="H8120" s="7">
        <v>5.4637150684931522E-3</v>
      </c>
      <c r="I8120" s="7">
        <v>6.3743342465753632E-3</v>
      </c>
      <c r="J8120" s="7">
        <v>7.2849534246575403E-3</v>
      </c>
      <c r="K8120" s="7">
        <v>8.1955726027397278E-3</v>
      </c>
      <c r="L8120" s="7">
        <v>9.1061917808219154E-3</v>
      </c>
    </row>
    <row r="8121" spans="1:12" ht="51">
      <c r="A8121" s="1">
        <f t="shared" si="197"/>
        <v>40607</v>
      </c>
      <c r="B8121" s="49" t="s">
        <v>5442</v>
      </c>
      <c r="C8121" s="7">
        <v>2.3145205479452159E-4</v>
      </c>
      <c r="D8121" s="7">
        <v>4.6290410958904198E-4</v>
      </c>
      <c r="E8121" s="7">
        <v>6.9435616438356354E-4</v>
      </c>
      <c r="F8121" s="7">
        <v>9.2580821917808277E-4</v>
      </c>
      <c r="G8121" s="7">
        <v>1.1572602739726031E-3</v>
      </c>
      <c r="H8121" s="7">
        <v>1.3887123287671199E-3</v>
      </c>
      <c r="I8121" s="7">
        <v>1.6201643835616439E-3</v>
      </c>
      <c r="J8121" s="7">
        <v>1.8516164383561679E-3</v>
      </c>
      <c r="K8121" s="7">
        <v>2.08306849315068E-3</v>
      </c>
      <c r="L8121" s="7">
        <v>2.314520547945204E-3</v>
      </c>
    </row>
    <row r="8122" spans="1:12" ht="25.5">
      <c r="A8122" s="1">
        <f t="shared" si="197"/>
        <v>40608</v>
      </c>
      <c r="B8122" s="49" t="s">
        <v>5651</v>
      </c>
      <c r="C8122" s="7">
        <v>3.8326818410959079E-3</v>
      </c>
      <c r="D8122" s="7">
        <v>7.6653636821918157E-3</v>
      </c>
      <c r="E8122" s="7">
        <v>1.1498045523287712E-2</v>
      </c>
      <c r="F8122" s="7">
        <v>1.5330727364383559E-2</v>
      </c>
      <c r="G8122" s="7">
        <v>1.916340920547948E-2</v>
      </c>
      <c r="H8122" s="7">
        <v>2.29960910465754E-2</v>
      </c>
      <c r="I8122" s="7">
        <v>2.6828772887671323E-2</v>
      </c>
      <c r="J8122" s="7">
        <v>3.0661454728767239E-2</v>
      </c>
      <c r="K8122" s="7">
        <v>3.449413656986304E-2</v>
      </c>
      <c r="L8122" s="7">
        <v>3.832681841095896E-2</v>
      </c>
    </row>
    <row r="8123" spans="1:12" ht="25.5">
      <c r="A8123" s="1">
        <f t="shared" si="197"/>
        <v>40609</v>
      </c>
      <c r="B8123" s="49" t="s">
        <v>5652</v>
      </c>
      <c r="C8123" s="7">
        <v>4.3064547945205556E-3</v>
      </c>
      <c r="D8123" s="7">
        <v>8.6129095890411112E-3</v>
      </c>
      <c r="E8123" s="7">
        <v>1.291936438356168E-2</v>
      </c>
      <c r="F8123" s="7">
        <v>1.7225819178082198E-2</v>
      </c>
      <c r="G8123" s="7">
        <v>2.1532273972602718E-2</v>
      </c>
      <c r="H8123" s="7">
        <v>2.5838728767123242E-2</v>
      </c>
      <c r="I8123" s="7">
        <v>3.0145183561643876E-2</v>
      </c>
      <c r="J8123" s="7">
        <v>3.4451638356164396E-2</v>
      </c>
      <c r="K8123" s="7">
        <v>3.8758093150684923E-2</v>
      </c>
      <c r="L8123" s="7">
        <v>4.3064547945205436E-2</v>
      </c>
    </row>
    <row r="8124" spans="1:12" ht="25.5">
      <c r="A8124" s="1">
        <f t="shared" si="197"/>
        <v>40610</v>
      </c>
      <c r="B8124" s="49" t="s">
        <v>5653</v>
      </c>
      <c r="C8124" s="7">
        <v>9.3014794520548325E-3</v>
      </c>
      <c r="D8124" s="7">
        <v>1.8602958904109637E-2</v>
      </c>
      <c r="E8124" s="7">
        <v>2.7904438356164518E-2</v>
      </c>
      <c r="F8124" s="7">
        <v>3.7205917808219274E-2</v>
      </c>
      <c r="G8124" s="7">
        <v>4.6507397260274037E-2</v>
      </c>
      <c r="H8124" s="7">
        <v>5.58088767123288E-2</v>
      </c>
      <c r="I8124" s="7">
        <v>6.5110356164383792E-2</v>
      </c>
      <c r="J8124" s="7">
        <v>7.4411835616438438E-2</v>
      </c>
      <c r="K8124" s="7">
        <v>8.3713315068493208E-2</v>
      </c>
      <c r="L8124" s="7">
        <v>9.3014794520547964E-2</v>
      </c>
    </row>
    <row r="8125" spans="1:12" ht="25.5">
      <c r="A8125" s="1">
        <f t="shared" si="197"/>
        <v>40611</v>
      </c>
      <c r="B8125" s="49" t="s">
        <v>5653</v>
      </c>
      <c r="C8125" s="7">
        <v>1.445852054794536E-3</v>
      </c>
      <c r="D8125" s="7">
        <v>2.8917041095890602E-3</v>
      </c>
      <c r="E8125" s="7">
        <v>4.3375561643835955E-3</v>
      </c>
      <c r="F8125" s="7">
        <v>5.7834082191781074E-3</v>
      </c>
      <c r="G8125" s="7">
        <v>7.2292602739726323E-3</v>
      </c>
      <c r="H8125" s="7">
        <v>8.6751123287671546E-3</v>
      </c>
      <c r="I8125" s="7">
        <v>1.0120964383561705E-2</v>
      </c>
      <c r="J8125" s="7">
        <v>1.1566816438356203E-2</v>
      </c>
      <c r="K8125" s="7">
        <v>1.301266849315068E-2</v>
      </c>
      <c r="L8125" s="7">
        <v>1.4458520547945239E-2</v>
      </c>
    </row>
    <row r="8126" spans="1:12" ht="25.5">
      <c r="A8126" s="1">
        <f t="shared" si="197"/>
        <v>40612</v>
      </c>
      <c r="B8126" s="49" t="s">
        <v>5444</v>
      </c>
      <c r="C8126" s="7">
        <v>1.1814904109589085E-3</v>
      </c>
      <c r="D8126" s="7">
        <v>2.3629808219178122E-3</v>
      </c>
      <c r="E8126" s="7">
        <v>3.544471232876724E-3</v>
      </c>
      <c r="F8126" s="7">
        <v>4.7259616438356244E-3</v>
      </c>
      <c r="G8126" s="7">
        <v>5.9074520547945245E-3</v>
      </c>
      <c r="H8126" s="7">
        <v>7.0889424657534349E-3</v>
      </c>
      <c r="I8126" s="7">
        <v>8.2704328767123601E-3</v>
      </c>
      <c r="J8126" s="7">
        <v>9.4519232876712489E-3</v>
      </c>
      <c r="K8126" s="7">
        <v>1.0633413698630148E-2</v>
      </c>
      <c r="L8126" s="7">
        <v>1.1814904109589049E-2</v>
      </c>
    </row>
    <row r="8127" spans="1:12" ht="12.75">
      <c r="A8127" s="1">
        <f t="shared" si="197"/>
        <v>40613</v>
      </c>
      <c r="B8127" s="49" t="s">
        <v>5654</v>
      </c>
      <c r="C8127" s="7">
        <v>1.41764383561644E-2</v>
      </c>
      <c r="D8127" s="7">
        <v>2.8352876712328917E-2</v>
      </c>
      <c r="E8127" s="7">
        <v>4.2529315068493313E-2</v>
      </c>
      <c r="F8127" s="7">
        <v>5.6705753424657598E-2</v>
      </c>
      <c r="G8127" s="7">
        <v>7.0882191780822001E-2</v>
      </c>
      <c r="H8127" s="7">
        <v>8.5058630136986405E-2</v>
      </c>
      <c r="I8127" s="7">
        <v>9.9235068493151155E-2</v>
      </c>
      <c r="J8127" s="7">
        <v>0.11341150684931532</v>
      </c>
      <c r="K8127" s="7">
        <v>0.12758794520547959</v>
      </c>
      <c r="L8127" s="7">
        <v>0.141764383561644</v>
      </c>
    </row>
    <row r="8128" spans="1:12" ht="12.75">
      <c r="A8128" s="1">
        <f t="shared" si="197"/>
        <v>40614</v>
      </c>
      <c r="B8128" s="49" t="s">
        <v>5654</v>
      </c>
      <c r="C8128" s="7">
        <v>1.1970410958904139E-2</v>
      </c>
      <c r="D8128" s="7">
        <v>2.3940821917808278E-2</v>
      </c>
      <c r="E8128" s="7">
        <v>3.5911232876712357E-2</v>
      </c>
      <c r="F8128" s="7">
        <v>4.7881643835616439E-2</v>
      </c>
      <c r="G8128" s="7">
        <v>5.9852054794520521E-2</v>
      </c>
      <c r="H8128" s="7">
        <v>7.1822465753424602E-2</v>
      </c>
      <c r="I8128" s="7">
        <v>8.3792876712329045E-2</v>
      </c>
      <c r="J8128" s="7">
        <v>9.5763287671232877E-2</v>
      </c>
      <c r="K8128" s="7">
        <v>0.10773369863013708</v>
      </c>
      <c r="L8128" s="7">
        <v>0.11970410958904104</v>
      </c>
    </row>
    <row r="8129" spans="1:12" ht="25.5">
      <c r="A8129" s="1">
        <f t="shared" si="197"/>
        <v>40615</v>
      </c>
      <c r="B8129" s="49" t="s">
        <v>5655</v>
      </c>
      <c r="C8129" s="7">
        <v>3.1303890410959078E-3</v>
      </c>
      <c r="D8129" s="7">
        <v>6.2607780821918035E-3</v>
      </c>
      <c r="E8129" s="7">
        <v>9.3911671232877105E-3</v>
      </c>
      <c r="F8129" s="7">
        <v>1.2521556164383559E-2</v>
      </c>
      <c r="G8129" s="7">
        <v>1.5651945205479478E-2</v>
      </c>
      <c r="H8129" s="7">
        <v>1.8782334246575397E-2</v>
      </c>
      <c r="I8129" s="7">
        <v>2.1912723287671319E-2</v>
      </c>
      <c r="J8129" s="7">
        <v>2.5043112328767238E-2</v>
      </c>
      <c r="K8129" s="7">
        <v>2.817350136986304E-2</v>
      </c>
      <c r="L8129" s="7">
        <v>3.1303890410958955E-2</v>
      </c>
    </row>
    <row r="8130" spans="1:12" ht="25.5">
      <c r="A8130" s="1">
        <f t="shared" si="197"/>
        <v>40616</v>
      </c>
      <c r="B8130" s="49" t="s">
        <v>5655</v>
      </c>
      <c r="C8130" s="7">
        <v>1.791583561643844E-2</v>
      </c>
      <c r="D8130" s="7">
        <v>3.5831671232876755E-2</v>
      </c>
      <c r="E8130" s="7">
        <v>5.3747506849315195E-2</v>
      </c>
      <c r="F8130" s="7">
        <v>7.1663342465753399E-2</v>
      </c>
      <c r="G8130" s="7">
        <v>8.9579178082191707E-2</v>
      </c>
      <c r="H8130" s="7">
        <v>0.10749501369863003</v>
      </c>
      <c r="I8130" s="7">
        <v>0.12541084931506918</v>
      </c>
      <c r="J8130" s="7">
        <v>0.1433266849315068</v>
      </c>
      <c r="K8130" s="7">
        <v>0.16124252054794558</v>
      </c>
      <c r="L8130" s="7">
        <v>0.17915835616438319</v>
      </c>
    </row>
    <row r="8131" spans="1:12" ht="25.5">
      <c r="A8131" s="1">
        <f t="shared" si="197"/>
        <v>40617</v>
      </c>
      <c r="B8131" s="49" t="s">
        <v>5448</v>
      </c>
      <c r="C8131" s="7">
        <v>1.432109589041112E-4</v>
      </c>
      <c r="D8131" s="7">
        <v>2.8642191780822122E-4</v>
      </c>
      <c r="E8131" s="7">
        <v>4.2963287671233239E-4</v>
      </c>
      <c r="F8131" s="7">
        <v>5.7284383561644113E-4</v>
      </c>
      <c r="G8131" s="7">
        <v>7.1605479452055128E-4</v>
      </c>
      <c r="H8131" s="7">
        <v>8.592657534246611E-4</v>
      </c>
      <c r="I8131" s="7">
        <v>1.0024767123287736E-3</v>
      </c>
      <c r="J8131" s="7">
        <v>1.1456876712328812E-3</v>
      </c>
      <c r="K8131" s="7">
        <v>1.2888986301369959E-3</v>
      </c>
      <c r="L8131" s="7">
        <v>1.4321095890411E-3</v>
      </c>
    </row>
    <row r="8132" spans="1:12" ht="25.5">
      <c r="A8132" s="1">
        <f t="shared" si="197"/>
        <v>40618</v>
      </c>
      <c r="B8132" s="49" t="s">
        <v>5448</v>
      </c>
      <c r="C8132" s="7">
        <v>2.1373150684931641E-4</v>
      </c>
      <c r="D8132" s="7">
        <v>4.2746301369863158E-4</v>
      </c>
      <c r="E8132" s="7">
        <v>6.4119452054794794E-4</v>
      </c>
      <c r="F8132" s="7">
        <v>8.5492602739726197E-4</v>
      </c>
      <c r="G8132" s="7">
        <v>1.0686575342465773E-3</v>
      </c>
      <c r="H8132" s="7">
        <v>1.2823890410958959E-3</v>
      </c>
      <c r="I8132" s="7">
        <v>1.496120547945216E-3</v>
      </c>
      <c r="J8132" s="7">
        <v>1.7098520547945239E-3</v>
      </c>
      <c r="K8132" s="7">
        <v>1.923583561643844E-3</v>
      </c>
      <c r="L8132" s="7">
        <v>2.137315068493152E-3</v>
      </c>
    </row>
    <row r="8133" spans="1:12" ht="25.5">
      <c r="A8133" s="1">
        <f t="shared" si="197"/>
        <v>40619</v>
      </c>
      <c r="B8133" s="49" t="s">
        <v>5656</v>
      </c>
      <c r="C8133" s="7">
        <v>2.0810794520547959E-2</v>
      </c>
      <c r="D8133" s="7">
        <v>4.1621589041096044E-2</v>
      </c>
      <c r="E8133" s="7">
        <v>6.2432383561644003E-2</v>
      </c>
      <c r="F8133" s="7">
        <v>8.3243178082191838E-2</v>
      </c>
      <c r="G8133" s="7">
        <v>0.1040539726027398</v>
      </c>
      <c r="H8133" s="7">
        <v>0.12486476712328801</v>
      </c>
      <c r="I8133" s="7">
        <v>0.1456755616438368</v>
      </c>
      <c r="J8133" s="7">
        <v>0.1664863561643844</v>
      </c>
      <c r="K8133" s="7">
        <v>0.187297150684932</v>
      </c>
      <c r="L8133" s="7">
        <v>0.20810794520547959</v>
      </c>
    </row>
    <row r="8134" spans="1:12" ht="38.25">
      <c r="A8134" s="1">
        <f t="shared" si="197"/>
        <v>40620</v>
      </c>
      <c r="B8134" s="49" t="s">
        <v>5449</v>
      </c>
      <c r="C8134" s="7">
        <v>6.5529863013698883E-4</v>
      </c>
      <c r="D8134" s="7">
        <v>1.3105972602739798E-3</v>
      </c>
      <c r="E8134" s="7">
        <v>1.9658958904109638E-3</v>
      </c>
      <c r="F8134" s="7">
        <v>2.6211945205479479E-3</v>
      </c>
      <c r="G8134" s="7">
        <v>3.2764931506849321E-3</v>
      </c>
      <c r="H8134" s="7">
        <v>3.9317917808219154E-3</v>
      </c>
      <c r="I8134" s="7">
        <v>4.5870904109589243E-3</v>
      </c>
      <c r="J8134" s="7">
        <v>5.2423890410958959E-3</v>
      </c>
      <c r="K8134" s="7">
        <v>5.8976876712328796E-3</v>
      </c>
      <c r="L8134" s="7">
        <v>6.5529863013698642E-3</v>
      </c>
    </row>
    <row r="8135" spans="1:12" ht="12.75">
      <c r="A8135" s="1">
        <f t="shared" si="197"/>
        <v>40621</v>
      </c>
      <c r="B8135" s="49" t="s">
        <v>5451</v>
      </c>
      <c r="C8135" s="7">
        <v>5.2619178082191957E-2</v>
      </c>
      <c r="D8135" s="7">
        <v>0.10523835616438391</v>
      </c>
      <c r="E8135" s="7">
        <v>0.15785753424657598</v>
      </c>
      <c r="F8135" s="7">
        <v>0.21047671232876761</v>
      </c>
      <c r="G8135" s="7">
        <v>0.26309589041095921</v>
      </c>
      <c r="H8135" s="7">
        <v>0.31571506849315079</v>
      </c>
      <c r="I8135" s="7">
        <v>0.36833424657534358</v>
      </c>
      <c r="J8135" s="7">
        <v>0.42095342465753399</v>
      </c>
      <c r="K8135" s="7">
        <v>0.47357260273972557</v>
      </c>
      <c r="L8135" s="7">
        <v>0.5261917808219172</v>
      </c>
    </row>
    <row r="8136" spans="1:12" ht="12.75">
      <c r="A8136" s="1">
        <f t="shared" si="197"/>
        <v>40622</v>
      </c>
      <c r="B8136" s="49" t="s">
        <v>5451</v>
      </c>
      <c r="C8136" s="7">
        <v>1.9165315068493321E-2</v>
      </c>
      <c r="D8136" s="7">
        <v>3.8330630136986524E-2</v>
      </c>
      <c r="E8136" s="7">
        <v>5.7495945205479834E-2</v>
      </c>
      <c r="F8136" s="7">
        <v>7.6661260273972909E-2</v>
      </c>
      <c r="G8136" s="7">
        <v>9.5826575342466108E-2</v>
      </c>
      <c r="H8136" s="7">
        <v>0.11499189041095931</v>
      </c>
      <c r="I8136" s="7">
        <v>0.1341572054794524</v>
      </c>
      <c r="J8136" s="7">
        <v>0.1533225205479456</v>
      </c>
      <c r="K8136" s="7">
        <v>0.17248783561643879</v>
      </c>
      <c r="L8136" s="7">
        <v>0.19165315068493199</v>
      </c>
    </row>
    <row r="8137" spans="1:12" ht="12.75">
      <c r="A8137" s="1">
        <f t="shared" si="197"/>
        <v>40623</v>
      </c>
      <c r="B8137" s="49" t="s">
        <v>5451</v>
      </c>
      <c r="C8137" s="7">
        <v>3.3213369863013958E-2</v>
      </c>
      <c r="D8137" s="7">
        <v>6.6426739726027792E-2</v>
      </c>
      <c r="E8137" s="7">
        <v>9.964010958904175E-2</v>
      </c>
      <c r="F8137" s="7">
        <v>0.13285347945205558</v>
      </c>
      <c r="G8137" s="7">
        <v>0.16606684931506921</v>
      </c>
      <c r="H8137" s="7">
        <v>0.19928021917808278</v>
      </c>
      <c r="I8137" s="7">
        <v>0.23249358904109638</v>
      </c>
      <c r="J8137" s="7">
        <v>0.26570695890411</v>
      </c>
      <c r="K8137" s="7">
        <v>0.2989203287671236</v>
      </c>
      <c r="L8137" s="7">
        <v>0.3321336986301372</v>
      </c>
    </row>
    <row r="8138" spans="1:12" ht="25.5">
      <c r="A8138" s="1">
        <f t="shared" si="197"/>
        <v>40624</v>
      </c>
      <c r="B8138" s="49" t="s">
        <v>5452</v>
      </c>
      <c r="C8138" s="7">
        <v>1.0993972602739752E-2</v>
      </c>
      <c r="D8138" s="7">
        <v>2.1987945205479479E-2</v>
      </c>
      <c r="E8138" s="7">
        <v>3.2981917808219276E-2</v>
      </c>
      <c r="F8138" s="7">
        <v>4.3975890410958958E-2</v>
      </c>
      <c r="G8138" s="7">
        <v>5.496986301369864E-2</v>
      </c>
      <c r="H8138" s="7">
        <v>6.596383561643844E-2</v>
      </c>
      <c r="I8138" s="7">
        <v>7.6957808219178359E-2</v>
      </c>
      <c r="J8138" s="7">
        <v>8.7951780821917916E-2</v>
      </c>
      <c r="K8138" s="7">
        <v>9.8945753424657598E-2</v>
      </c>
      <c r="L8138" s="7">
        <v>0.10993972602739728</v>
      </c>
    </row>
    <row r="8139" spans="1:12" ht="12.75">
      <c r="A8139" s="1">
        <f t="shared" si="197"/>
        <v>40625</v>
      </c>
      <c r="B8139" s="49" t="s">
        <v>5657</v>
      </c>
      <c r="C8139" s="7">
        <v>6.5811945205479713E-2</v>
      </c>
      <c r="D8139" s="7">
        <v>0.13162389041095918</v>
      </c>
      <c r="E8139" s="7">
        <v>0.19743583561643882</v>
      </c>
      <c r="F8139" s="7">
        <v>0.26324778082191835</v>
      </c>
      <c r="G8139" s="7">
        <v>0.32905972602739797</v>
      </c>
      <c r="H8139" s="7">
        <v>0.39487167123287764</v>
      </c>
      <c r="I8139" s="7">
        <v>0.46068361643835837</v>
      </c>
      <c r="J8139" s="7">
        <v>0.52649556164383671</v>
      </c>
      <c r="K8139" s="7">
        <v>0.59230750684931643</v>
      </c>
      <c r="L8139" s="7">
        <v>0.65811945205479472</v>
      </c>
    </row>
    <row r="8140" spans="1:12" ht="25.5">
      <c r="A8140" s="1">
        <f t="shared" si="197"/>
        <v>40626</v>
      </c>
      <c r="B8140" s="49" t="s">
        <v>5658</v>
      </c>
      <c r="C8140" s="7">
        <v>4.0214794520548193E-2</v>
      </c>
      <c r="D8140" s="7">
        <v>8.0429589041096386E-2</v>
      </c>
      <c r="E8140" s="7">
        <v>0.12064438356164399</v>
      </c>
      <c r="F8140" s="7">
        <v>0.16085917808219277</v>
      </c>
      <c r="G8140" s="7">
        <v>0.2010739726027404</v>
      </c>
      <c r="H8140" s="7">
        <v>0.24128876712328798</v>
      </c>
      <c r="I8140" s="7">
        <v>0.28150356164383677</v>
      </c>
      <c r="J8140" s="7">
        <v>0.32171835616438438</v>
      </c>
      <c r="K8140" s="7">
        <v>0.36193315068493198</v>
      </c>
      <c r="L8140" s="7">
        <v>0.40214794520547958</v>
      </c>
    </row>
    <row r="8141" spans="1:12" ht="25.5">
      <c r="A8141" s="1">
        <f t="shared" si="197"/>
        <v>40627</v>
      </c>
      <c r="B8141" s="49" t="s">
        <v>5658</v>
      </c>
      <c r="C8141" s="7">
        <v>8.4986301369863285E-5</v>
      </c>
      <c r="D8141" s="7">
        <v>1.6997260273972679E-4</v>
      </c>
      <c r="E8141" s="7">
        <v>2.5495890410958961E-4</v>
      </c>
      <c r="F8141" s="7">
        <v>3.3994520547945244E-4</v>
      </c>
      <c r="G8141" s="7">
        <v>4.2493150684931515E-4</v>
      </c>
      <c r="H8141" s="7">
        <v>5.0991780821917792E-4</v>
      </c>
      <c r="I8141" s="7">
        <v>5.9490410958904308E-4</v>
      </c>
      <c r="J8141" s="7">
        <v>6.7989041095890487E-4</v>
      </c>
      <c r="K8141" s="7">
        <v>7.6487671232876753E-4</v>
      </c>
      <c r="L8141" s="7">
        <v>8.498630136986303E-4</v>
      </c>
    </row>
    <row r="8142" spans="1:12" ht="25.5">
      <c r="A8142" s="1">
        <f t="shared" si="197"/>
        <v>40628</v>
      </c>
      <c r="B8142" s="49" t="s">
        <v>5659</v>
      </c>
      <c r="C8142" s="7">
        <v>1.6794739726027439E-2</v>
      </c>
      <c r="D8142" s="7">
        <v>3.3589479452054996E-2</v>
      </c>
      <c r="E8142" s="7">
        <v>5.0384219178082439E-2</v>
      </c>
      <c r="F8142" s="7">
        <v>6.7178958904109756E-2</v>
      </c>
      <c r="G8142" s="7">
        <v>8.3973698630137206E-2</v>
      </c>
      <c r="H8142" s="7">
        <v>0.10076843835616464</v>
      </c>
      <c r="I8142" s="7">
        <v>0.11756317808219244</v>
      </c>
      <c r="J8142" s="7">
        <v>0.13435791780821998</v>
      </c>
      <c r="K8142" s="7">
        <v>0.1511526575342472</v>
      </c>
      <c r="L8142" s="7">
        <v>0.16794739726027441</v>
      </c>
    </row>
    <row r="8143" spans="1:12" ht="25.5">
      <c r="A8143" s="1">
        <f t="shared" si="197"/>
        <v>40629</v>
      </c>
      <c r="B8143" s="49" t="s">
        <v>5659</v>
      </c>
      <c r="C8143" s="7">
        <v>4.4292690410959075E-2</v>
      </c>
      <c r="D8143" s="7">
        <v>8.858538082191815E-2</v>
      </c>
      <c r="E8143" s="7">
        <v>0.13287807123287759</v>
      </c>
      <c r="F8143" s="7">
        <v>0.17717076164383561</v>
      </c>
      <c r="G8143" s="7">
        <v>0.22146345205479481</v>
      </c>
      <c r="H8143" s="7">
        <v>0.26575614246575402</v>
      </c>
      <c r="I8143" s="7">
        <v>0.3100488328767132</v>
      </c>
      <c r="J8143" s="7">
        <v>0.35434152328767238</v>
      </c>
      <c r="K8143" s="7">
        <v>0.39863421369863039</v>
      </c>
      <c r="L8143" s="7">
        <v>0.44292690410958963</v>
      </c>
    </row>
    <row r="8144" spans="1:12" ht="38.25">
      <c r="A8144" s="1">
        <f t="shared" ref="A8144:A8207" si="198">A8143+1</f>
        <v>40630</v>
      </c>
      <c r="B8144" s="49" t="s">
        <v>5660</v>
      </c>
      <c r="C8144" s="7">
        <v>0.3039110136986316</v>
      </c>
      <c r="D8144" s="7">
        <v>0.60782202739726199</v>
      </c>
      <c r="E8144" s="7">
        <v>0.91173304109589359</v>
      </c>
      <c r="F8144" s="7">
        <v>1.215644054794524</v>
      </c>
      <c r="G8144" s="7">
        <v>1.519555068493152</v>
      </c>
      <c r="H8144" s="7">
        <v>1.8234660821917799</v>
      </c>
      <c r="I8144" s="7">
        <v>2.1273770958904201</v>
      </c>
      <c r="J8144" s="7">
        <v>2.431288109589048</v>
      </c>
      <c r="K8144" s="7">
        <v>2.7351991232876758</v>
      </c>
      <c r="L8144" s="7">
        <v>3.0391101369863041</v>
      </c>
    </row>
    <row r="8145" spans="1:12" ht="25.5">
      <c r="A8145" s="1">
        <f t="shared" si="198"/>
        <v>40631</v>
      </c>
      <c r="B8145" s="49" t="s">
        <v>5661</v>
      </c>
      <c r="C8145" s="7">
        <v>2.6575035616438439E-2</v>
      </c>
      <c r="D8145" s="7">
        <v>5.315007123287676E-2</v>
      </c>
      <c r="E8145" s="7">
        <v>7.9725106849315205E-2</v>
      </c>
      <c r="F8145" s="7">
        <v>0.10630014246575327</v>
      </c>
      <c r="G8145" s="7">
        <v>0.1328751780821916</v>
      </c>
      <c r="H8145" s="7">
        <v>0.15945021369863041</v>
      </c>
      <c r="I8145" s="7">
        <v>0.18602524931506917</v>
      </c>
      <c r="J8145" s="7">
        <v>0.21260028493150679</v>
      </c>
      <c r="K8145" s="7">
        <v>0.23917532054794557</v>
      </c>
      <c r="L8145" s="7">
        <v>0.26575035616438319</v>
      </c>
    </row>
    <row r="8146" spans="1:12" ht="51">
      <c r="A8146" s="1">
        <f t="shared" si="198"/>
        <v>40632</v>
      </c>
      <c r="B8146" s="49" t="s">
        <v>5662</v>
      </c>
      <c r="C8146" s="7">
        <v>5.9779726027397395E-2</v>
      </c>
      <c r="D8146" s="7">
        <v>0.1195594520547949</v>
      </c>
      <c r="E8146" s="7">
        <v>0.17933917808219277</v>
      </c>
      <c r="F8146" s="7">
        <v>0.23911890410958958</v>
      </c>
      <c r="G8146" s="7">
        <v>0.29889863013698637</v>
      </c>
      <c r="H8146" s="7">
        <v>0.35867835616438437</v>
      </c>
      <c r="I8146" s="7">
        <v>0.41845808219178238</v>
      </c>
      <c r="J8146" s="7">
        <v>0.47823780821917916</v>
      </c>
      <c r="K8146" s="7">
        <v>0.53801753424657595</v>
      </c>
      <c r="L8146" s="7">
        <v>0.59779726027397273</v>
      </c>
    </row>
    <row r="8147" spans="1:12" ht="51">
      <c r="A8147" s="1">
        <f t="shared" si="198"/>
        <v>40633</v>
      </c>
      <c r="B8147" s="49" t="s">
        <v>5663</v>
      </c>
      <c r="C8147" s="7">
        <v>3.5451945205479715E-2</v>
      </c>
      <c r="D8147" s="7">
        <v>7.090389041095943E-2</v>
      </c>
      <c r="E8147" s="7">
        <v>0.10635583561643903</v>
      </c>
      <c r="F8147" s="7">
        <v>0.14180778082191839</v>
      </c>
      <c r="G8147" s="7">
        <v>0.17725972602739798</v>
      </c>
      <c r="H8147" s="7">
        <v>0.2127116712328776</v>
      </c>
      <c r="I8147" s="7">
        <v>0.24816361643835719</v>
      </c>
      <c r="J8147" s="7">
        <v>0.28361556164383561</v>
      </c>
      <c r="K8147" s="7">
        <v>0.31906750684931517</v>
      </c>
      <c r="L8147" s="7">
        <v>0.35451945205479479</v>
      </c>
    </row>
    <row r="8148" spans="1:12" ht="25.5">
      <c r="A8148" s="1">
        <f t="shared" si="198"/>
        <v>40634</v>
      </c>
      <c r="B8148" s="49" t="s">
        <v>2743</v>
      </c>
      <c r="C8148" s="7">
        <v>1.671336986301384E-2</v>
      </c>
      <c r="D8148" s="7">
        <v>3.3426739726027555E-2</v>
      </c>
      <c r="E8148" s="7">
        <v>5.0140109589041394E-2</v>
      </c>
      <c r="F8148" s="7">
        <v>6.6853479452054998E-2</v>
      </c>
      <c r="G8148" s="7">
        <v>8.356684931506872E-2</v>
      </c>
      <c r="H8148" s="7">
        <v>0.10028021917808244</v>
      </c>
      <c r="I8148" s="7">
        <v>0.11699358904109652</v>
      </c>
      <c r="J8148" s="7">
        <v>0.13370695890411</v>
      </c>
      <c r="K8148" s="7">
        <v>0.15042032876712361</v>
      </c>
      <c r="L8148" s="7">
        <v>0.16713369863013719</v>
      </c>
    </row>
    <row r="8149" spans="1:12" ht="25.5">
      <c r="A8149" s="1">
        <f t="shared" si="198"/>
        <v>40635</v>
      </c>
      <c r="B8149" s="49" t="s">
        <v>5664</v>
      </c>
      <c r="C8149" s="7">
        <v>5.7971506849315317E-4</v>
      </c>
      <c r="D8149" s="7">
        <v>1.1594301369863076E-3</v>
      </c>
      <c r="E8149" s="7">
        <v>1.739145205479456E-3</v>
      </c>
      <c r="F8149" s="7">
        <v>2.3188602739726079E-3</v>
      </c>
      <c r="G8149" s="7">
        <v>2.8985753424657602E-3</v>
      </c>
      <c r="H8149" s="7">
        <v>3.4782904109589121E-3</v>
      </c>
      <c r="I8149" s="7">
        <v>4.0580054794520639E-3</v>
      </c>
      <c r="J8149" s="7">
        <v>4.6377205479452037E-3</v>
      </c>
      <c r="K8149" s="7">
        <v>5.2174356164383564E-3</v>
      </c>
      <c r="L8149" s="7">
        <v>5.7971506849315074E-3</v>
      </c>
    </row>
    <row r="8150" spans="1:12" ht="25.5">
      <c r="A8150" s="1">
        <f t="shared" si="198"/>
        <v>40636</v>
      </c>
      <c r="B8150" s="49" t="s">
        <v>5664</v>
      </c>
      <c r="C8150" s="7">
        <v>3.3705205479452277E-4</v>
      </c>
      <c r="D8150" s="7">
        <v>6.7410410958904435E-4</v>
      </c>
      <c r="E8150" s="7">
        <v>1.0111561643835671E-3</v>
      </c>
      <c r="F8150" s="7">
        <v>1.3482082191780839E-3</v>
      </c>
      <c r="G8150" s="7">
        <v>1.6852602739726081E-3</v>
      </c>
      <c r="H8150" s="7">
        <v>2.0223123287671199E-3</v>
      </c>
      <c r="I8150" s="7">
        <v>2.3593643835616556E-3</v>
      </c>
      <c r="J8150" s="7">
        <v>2.6964164383561679E-3</v>
      </c>
      <c r="K8150" s="7">
        <v>3.0334684931506923E-3</v>
      </c>
      <c r="L8150" s="7">
        <v>3.3705205479452041E-3</v>
      </c>
    </row>
    <row r="8151" spans="1:12" ht="38.25">
      <c r="A8151" s="1">
        <f t="shared" si="198"/>
        <v>40637</v>
      </c>
      <c r="B8151" s="49" t="s">
        <v>5275</v>
      </c>
      <c r="C8151" s="7">
        <v>3.5043287671232998E-4</v>
      </c>
      <c r="D8151" s="7">
        <v>7.0086575342465996E-4</v>
      </c>
      <c r="E8151" s="7">
        <v>1.0512986301369888E-3</v>
      </c>
      <c r="F8151" s="7">
        <v>1.4017315068493199E-3</v>
      </c>
      <c r="G8151" s="7">
        <v>1.7521643835616439E-3</v>
      </c>
      <c r="H8151" s="7">
        <v>2.1025972602739798E-3</v>
      </c>
      <c r="I8151" s="7">
        <v>2.453030136986304E-3</v>
      </c>
      <c r="J8151" s="7">
        <v>2.8034630136986281E-3</v>
      </c>
      <c r="K8151" s="7">
        <v>3.153895890410964E-3</v>
      </c>
      <c r="L8151" s="7">
        <v>3.5043287671232878E-3</v>
      </c>
    </row>
    <row r="8152" spans="1:12" ht="25.5">
      <c r="A8152" s="1">
        <f t="shared" si="198"/>
        <v>40638</v>
      </c>
      <c r="B8152" s="49" t="s">
        <v>5277</v>
      </c>
      <c r="C8152" s="7">
        <v>2.604920547945228E-3</v>
      </c>
      <c r="D8152" s="7">
        <v>5.2098410958904438E-3</v>
      </c>
      <c r="E8152" s="7">
        <v>7.8147616438356722E-3</v>
      </c>
      <c r="F8152" s="7">
        <v>1.0419682191780863E-2</v>
      </c>
      <c r="G8152" s="7">
        <v>1.3024602739726079E-2</v>
      </c>
      <c r="H8152" s="7">
        <v>1.5629523287671199E-2</v>
      </c>
      <c r="I8152" s="7">
        <v>1.823444383561644E-2</v>
      </c>
      <c r="J8152" s="7">
        <v>2.0839364383561678E-2</v>
      </c>
      <c r="K8152" s="7">
        <v>2.3444284931506798E-2</v>
      </c>
      <c r="L8152" s="7">
        <v>2.6049205479452036E-2</v>
      </c>
    </row>
    <row r="8153" spans="1:12" ht="25.5">
      <c r="A8153" s="1">
        <f t="shared" si="198"/>
        <v>40639</v>
      </c>
      <c r="B8153" s="49" t="s">
        <v>5278</v>
      </c>
      <c r="C8153" s="7">
        <v>5.3103780821918039E-3</v>
      </c>
      <c r="D8153" s="7">
        <v>1.0620756164383608E-2</v>
      </c>
      <c r="E8153" s="7">
        <v>1.5931134246575399E-2</v>
      </c>
      <c r="F8153" s="7">
        <v>2.1241512328767122E-2</v>
      </c>
      <c r="G8153" s="7">
        <v>2.6551890410958959E-2</v>
      </c>
      <c r="H8153" s="7">
        <v>3.1862268493150679E-2</v>
      </c>
      <c r="I8153" s="7">
        <v>3.7172646575342638E-2</v>
      </c>
      <c r="J8153" s="7">
        <v>4.2483024657534244E-2</v>
      </c>
      <c r="K8153" s="7">
        <v>4.7793402739726078E-2</v>
      </c>
      <c r="L8153" s="7">
        <v>5.3103780821917794E-2</v>
      </c>
    </row>
    <row r="8154" spans="1:12" ht="25.5">
      <c r="A8154" s="1">
        <f t="shared" si="198"/>
        <v>40640</v>
      </c>
      <c r="B8154" s="49" t="s">
        <v>5278</v>
      </c>
      <c r="C8154" s="7">
        <v>9.2533808219178483E-3</v>
      </c>
      <c r="D8154" s="7">
        <v>1.8506761643835717E-2</v>
      </c>
      <c r="E8154" s="7">
        <v>2.7760142465753521E-2</v>
      </c>
      <c r="F8154" s="7">
        <v>3.7013523287671317E-2</v>
      </c>
      <c r="G8154" s="7">
        <v>4.626690410958912E-2</v>
      </c>
      <c r="H8154" s="7">
        <v>5.5520284931506916E-2</v>
      </c>
      <c r="I8154" s="7">
        <v>6.4773665753424955E-2</v>
      </c>
      <c r="J8154" s="7">
        <v>7.4027046575342523E-2</v>
      </c>
      <c r="K8154" s="7">
        <v>8.3280427397260437E-2</v>
      </c>
      <c r="L8154" s="7">
        <v>9.2533808219178115E-2</v>
      </c>
    </row>
    <row r="8155" spans="1:12" ht="25.5">
      <c r="A8155" s="1">
        <f t="shared" si="198"/>
        <v>40641</v>
      </c>
      <c r="B8155" s="49" t="s">
        <v>5278</v>
      </c>
      <c r="C8155" s="7">
        <v>5.2199671232877002E-3</v>
      </c>
      <c r="D8155" s="7">
        <v>1.04399342465754E-2</v>
      </c>
      <c r="E8155" s="7">
        <v>1.5659901369863158E-2</v>
      </c>
      <c r="F8155" s="7">
        <v>2.0879868493150801E-2</v>
      </c>
      <c r="G8155" s="7">
        <v>2.609983561643844E-2</v>
      </c>
      <c r="H8155" s="7">
        <v>3.131980273972608E-2</v>
      </c>
      <c r="I8155" s="7">
        <v>3.6539769863013841E-2</v>
      </c>
      <c r="J8155" s="7">
        <v>4.1759736986301477E-2</v>
      </c>
      <c r="K8155" s="7">
        <v>4.697970410958912E-2</v>
      </c>
      <c r="L8155" s="7">
        <v>5.2199671232876763E-2</v>
      </c>
    </row>
    <row r="8156" spans="1:12" ht="25.5">
      <c r="A8156" s="1">
        <f t="shared" si="198"/>
        <v>40642</v>
      </c>
      <c r="B8156" s="49" t="s">
        <v>5344</v>
      </c>
      <c r="C8156" s="7">
        <v>1.3062575342465759E-2</v>
      </c>
      <c r="D8156" s="7">
        <v>2.6125150684931639E-2</v>
      </c>
      <c r="E8156" s="7">
        <v>3.9187726027397396E-2</v>
      </c>
      <c r="F8156" s="7">
        <v>5.2250301369863035E-2</v>
      </c>
      <c r="G8156" s="7">
        <v>6.5312876712328799E-2</v>
      </c>
      <c r="H8156" s="7">
        <v>7.8375452054794556E-2</v>
      </c>
      <c r="I8156" s="7">
        <v>9.1438027397260688E-2</v>
      </c>
      <c r="J8156" s="7">
        <v>0.10450060273972619</v>
      </c>
      <c r="K8156" s="7">
        <v>0.11756317808219195</v>
      </c>
      <c r="L8156" s="7">
        <v>0.1306257534246576</v>
      </c>
    </row>
    <row r="8157" spans="1:12" ht="25.5">
      <c r="A8157" s="1">
        <f t="shared" si="198"/>
        <v>40643</v>
      </c>
      <c r="B8157" s="49" t="s">
        <v>5344</v>
      </c>
      <c r="C8157" s="7">
        <v>4.043069589041124E-2</v>
      </c>
      <c r="D8157" s="7">
        <v>8.0861391780822481E-2</v>
      </c>
      <c r="E8157" s="7">
        <v>0.12129208767123359</v>
      </c>
      <c r="F8157" s="7">
        <v>0.16172278356164399</v>
      </c>
      <c r="G8157" s="7">
        <v>0.20215347945205558</v>
      </c>
      <c r="H8157" s="7">
        <v>0.24258417534246599</v>
      </c>
      <c r="I8157" s="7">
        <v>0.28301487123287761</v>
      </c>
      <c r="J8157" s="7">
        <v>0.32344556712328798</v>
      </c>
      <c r="K8157" s="7">
        <v>0.36387626301369963</v>
      </c>
      <c r="L8157" s="7">
        <v>0.40430695890411</v>
      </c>
    </row>
    <row r="8158" spans="1:12" ht="25.5">
      <c r="A8158" s="1">
        <f t="shared" si="198"/>
        <v>40644</v>
      </c>
      <c r="B8158" s="49" t="s">
        <v>5344</v>
      </c>
      <c r="C8158" s="7">
        <v>4.9226958904109878E-2</v>
      </c>
      <c r="D8158" s="7">
        <v>9.8453917808219757E-2</v>
      </c>
      <c r="E8158" s="7">
        <v>0.14768087671232999</v>
      </c>
      <c r="F8158" s="7">
        <v>0.19690783561643879</v>
      </c>
      <c r="G8158" s="7">
        <v>0.24613479452054882</v>
      </c>
      <c r="H8158" s="7">
        <v>0.29536175342465759</v>
      </c>
      <c r="I8158" s="7">
        <v>0.34458871232876875</v>
      </c>
      <c r="J8158" s="7">
        <v>0.39381567123287758</v>
      </c>
      <c r="K8158" s="7">
        <v>0.44304263013698758</v>
      </c>
      <c r="L8158" s="7">
        <v>0.49226958904109636</v>
      </c>
    </row>
    <row r="8159" spans="1:12" ht="51">
      <c r="A8159" s="1">
        <f t="shared" si="198"/>
        <v>40645</v>
      </c>
      <c r="B8159" s="49" t="s">
        <v>5665</v>
      </c>
      <c r="C8159" s="7">
        <v>6.9290958904109879E-4</v>
      </c>
      <c r="D8159" s="7">
        <v>1.3858191780822E-3</v>
      </c>
      <c r="E8159" s="7">
        <v>2.0787287671233E-3</v>
      </c>
      <c r="F8159" s="7">
        <v>2.7716383561643882E-3</v>
      </c>
      <c r="G8159" s="7">
        <v>3.4645479452054878E-3</v>
      </c>
      <c r="H8159" s="7">
        <v>4.1574575342465756E-3</v>
      </c>
      <c r="I8159" s="7">
        <v>4.8503671232876877E-3</v>
      </c>
      <c r="J8159" s="7">
        <v>5.5432767123287765E-3</v>
      </c>
      <c r="K8159" s="7">
        <v>6.2361863013698764E-3</v>
      </c>
      <c r="L8159" s="7">
        <v>6.9290958904109643E-3</v>
      </c>
    </row>
    <row r="8160" spans="1:12" ht="12.75">
      <c r="A8160" s="1">
        <f t="shared" si="198"/>
        <v>40646</v>
      </c>
      <c r="B8160" s="49" t="s">
        <v>5345</v>
      </c>
      <c r="C8160" s="7">
        <v>3.2697875506849561E-3</v>
      </c>
      <c r="D8160" s="7">
        <v>6.5395751013699122E-3</v>
      </c>
      <c r="E8160" s="7">
        <v>9.8093626520548566E-3</v>
      </c>
      <c r="F8160" s="7">
        <v>1.30791502027398E-2</v>
      </c>
      <c r="G8160" s="7">
        <v>1.6348937753424719E-2</v>
      </c>
      <c r="H8160" s="7">
        <v>1.9618725304109637E-2</v>
      </c>
      <c r="I8160" s="7">
        <v>2.2888512854794558E-2</v>
      </c>
      <c r="J8160" s="7">
        <v>2.6158300405479479E-2</v>
      </c>
      <c r="K8160" s="7">
        <v>2.9428087956164396E-2</v>
      </c>
      <c r="L8160" s="7">
        <v>3.2697875506849321E-2</v>
      </c>
    </row>
    <row r="8161" spans="1:12" ht="51">
      <c r="A8161" s="1">
        <f t="shared" si="198"/>
        <v>40647</v>
      </c>
      <c r="B8161" s="49" t="s">
        <v>5666</v>
      </c>
      <c r="C8161" s="7">
        <v>5.7975846575342518E-4</v>
      </c>
      <c r="D8161" s="7">
        <v>1.1595169315068517E-3</v>
      </c>
      <c r="E8161" s="7">
        <v>1.739275397260272E-3</v>
      </c>
      <c r="F8161" s="7">
        <v>2.319033863013696E-3</v>
      </c>
      <c r="G8161" s="7">
        <v>2.8987923287671197E-3</v>
      </c>
      <c r="H8161" s="7">
        <v>3.4785507945205439E-3</v>
      </c>
      <c r="I8161" s="7">
        <v>4.0583092602739798E-3</v>
      </c>
      <c r="J8161" s="7">
        <v>4.6380677260273919E-3</v>
      </c>
      <c r="K8161" s="7">
        <v>5.2178261917808161E-3</v>
      </c>
      <c r="L8161" s="7">
        <v>5.7975846575342395E-3</v>
      </c>
    </row>
    <row r="8162" spans="1:12" ht="25.5">
      <c r="A8162" s="1">
        <f t="shared" si="198"/>
        <v>40648</v>
      </c>
      <c r="B8162" s="49" t="s">
        <v>5667</v>
      </c>
      <c r="C8162" s="7">
        <v>6.7678027397260442E-3</v>
      </c>
      <c r="D8162" s="7">
        <v>1.353560547945204E-2</v>
      </c>
      <c r="E8162" s="7">
        <v>2.0303408219178122E-2</v>
      </c>
      <c r="F8162" s="7">
        <v>2.7071210958904079E-2</v>
      </c>
      <c r="G8162" s="7">
        <v>3.3839013698630162E-2</v>
      </c>
      <c r="H8162" s="7">
        <v>4.0606816438356244E-2</v>
      </c>
      <c r="I8162" s="7">
        <v>4.7374619178082437E-2</v>
      </c>
      <c r="J8162" s="7">
        <v>5.4142421917808277E-2</v>
      </c>
      <c r="K8162" s="7">
        <v>6.0910224657534359E-2</v>
      </c>
      <c r="L8162" s="7">
        <v>6.7678027397260324E-2</v>
      </c>
    </row>
    <row r="8163" spans="1:12" ht="25.5">
      <c r="A8163" s="1">
        <f t="shared" si="198"/>
        <v>40649</v>
      </c>
      <c r="B8163" s="49" t="s">
        <v>5668</v>
      </c>
      <c r="C8163" s="7">
        <v>1.5079463013698639E-2</v>
      </c>
      <c r="D8163" s="7">
        <v>3.0158926027397399E-2</v>
      </c>
      <c r="E8163" s="7">
        <v>4.523838904109604E-2</v>
      </c>
      <c r="F8163" s="7">
        <v>6.0317852054794556E-2</v>
      </c>
      <c r="G8163" s="7">
        <v>7.539731506849319E-2</v>
      </c>
      <c r="H8163" s="7">
        <v>9.0476778082191844E-2</v>
      </c>
      <c r="I8163" s="7">
        <v>0.10555624109589083</v>
      </c>
      <c r="J8163" s="7">
        <v>0.1206357041095896</v>
      </c>
      <c r="K8163" s="7">
        <v>0.13571516712328799</v>
      </c>
      <c r="L8163" s="7">
        <v>0.15079463013698638</v>
      </c>
    </row>
    <row r="8164" spans="1:12" ht="25.5">
      <c r="A8164" s="1">
        <f t="shared" si="198"/>
        <v>40650</v>
      </c>
      <c r="B8164" s="49" t="s">
        <v>5668</v>
      </c>
      <c r="C8164" s="7">
        <v>4.9816438356164519E-3</v>
      </c>
      <c r="D8164" s="7">
        <v>9.9632876712329038E-3</v>
      </c>
      <c r="E8164" s="7">
        <v>1.4944931506849319E-2</v>
      </c>
      <c r="F8164" s="7">
        <v>1.9926575342465759E-2</v>
      </c>
      <c r="G8164" s="7">
        <v>2.4908219178082201E-2</v>
      </c>
      <c r="H8164" s="7">
        <v>2.9889863013698639E-2</v>
      </c>
      <c r="I8164" s="7">
        <v>3.4871506849315198E-2</v>
      </c>
      <c r="J8164" s="7">
        <v>3.9853150684931518E-2</v>
      </c>
      <c r="K8164" s="7">
        <v>4.4834794520547963E-2</v>
      </c>
      <c r="L8164" s="7">
        <v>4.9816438356164401E-2</v>
      </c>
    </row>
    <row r="8165" spans="1:12" ht="38.25">
      <c r="A8165" s="1">
        <f t="shared" si="198"/>
        <v>40651</v>
      </c>
      <c r="B8165" s="49" t="s">
        <v>5346</v>
      </c>
      <c r="C8165" s="7">
        <v>2.0254947945205558E-2</v>
      </c>
      <c r="D8165" s="7">
        <v>4.0509895890410999E-2</v>
      </c>
      <c r="E8165" s="7">
        <v>6.0764843835616561E-2</v>
      </c>
      <c r="F8165" s="7">
        <v>8.1019791780821887E-2</v>
      </c>
      <c r="G8165" s="7">
        <v>0.10127473972602731</v>
      </c>
      <c r="H8165" s="7">
        <v>0.1215296876712324</v>
      </c>
      <c r="I8165" s="7">
        <v>0.14178463561643878</v>
      </c>
      <c r="J8165" s="7">
        <v>0.162039583561644</v>
      </c>
      <c r="K8165" s="7">
        <v>0.18229453150684918</v>
      </c>
      <c r="L8165" s="7">
        <v>0.2025494794520544</v>
      </c>
    </row>
    <row r="8166" spans="1:12" ht="38.25">
      <c r="A8166" s="1">
        <f t="shared" si="198"/>
        <v>40652</v>
      </c>
      <c r="B8166" s="49" t="s">
        <v>5346</v>
      </c>
      <c r="C8166" s="7">
        <v>1.6157161643835721E-2</v>
      </c>
      <c r="D8166" s="7">
        <v>3.2314323287671316E-2</v>
      </c>
      <c r="E8166" s="7">
        <v>4.847148493150704E-2</v>
      </c>
      <c r="F8166" s="7">
        <v>6.4628646575342522E-2</v>
      </c>
      <c r="G8166" s="7">
        <v>8.0785808219178107E-2</v>
      </c>
      <c r="H8166" s="7">
        <v>9.694296986301372E-2</v>
      </c>
      <c r="I8166" s="7">
        <v>0.11310013150684955</v>
      </c>
      <c r="J8166" s="7">
        <v>0.12925729315068479</v>
      </c>
      <c r="K8166" s="7">
        <v>0.14541445479452039</v>
      </c>
      <c r="L8166" s="7">
        <v>0.16157161643835599</v>
      </c>
    </row>
    <row r="8167" spans="1:12" ht="38.25">
      <c r="A8167" s="1">
        <f t="shared" si="198"/>
        <v>40653</v>
      </c>
      <c r="B8167" s="49" t="s">
        <v>5346</v>
      </c>
      <c r="C8167" s="7">
        <v>7.6140493150685272E-3</v>
      </c>
      <c r="D8167" s="7">
        <v>1.522809863013708E-2</v>
      </c>
      <c r="E8167" s="7">
        <v>2.284214794520556E-2</v>
      </c>
      <c r="F8167" s="7">
        <v>3.0456197260274039E-2</v>
      </c>
      <c r="G8167" s="7">
        <v>3.8070246575342519E-2</v>
      </c>
      <c r="H8167" s="7">
        <v>4.5684295890410995E-2</v>
      </c>
      <c r="I8167" s="7">
        <v>5.3298345205479596E-2</v>
      </c>
      <c r="J8167" s="7">
        <v>6.0912394520547961E-2</v>
      </c>
      <c r="K8167" s="7">
        <v>6.852644383561643E-2</v>
      </c>
      <c r="L8167" s="7">
        <v>7.6140493150684913E-2</v>
      </c>
    </row>
    <row r="8168" spans="1:12" ht="38.25">
      <c r="A8168" s="1">
        <f t="shared" si="198"/>
        <v>40654</v>
      </c>
      <c r="B8168" s="49" t="s">
        <v>5346</v>
      </c>
      <c r="C8168" s="7">
        <v>2.3151353424657597E-2</v>
      </c>
      <c r="D8168" s="7">
        <v>4.6302706849315083E-2</v>
      </c>
      <c r="E8168" s="7">
        <v>6.9454060273972676E-2</v>
      </c>
      <c r="F8168" s="7">
        <v>9.260541369863004E-2</v>
      </c>
      <c r="G8168" s="7">
        <v>0.11575676712328752</v>
      </c>
      <c r="H8168" s="7">
        <v>0.13890812054794441</v>
      </c>
      <c r="I8168" s="7">
        <v>0.1620594739726032</v>
      </c>
      <c r="J8168" s="7">
        <v>0.18521082739725958</v>
      </c>
      <c r="K8168" s="7">
        <v>0.20836218082191718</v>
      </c>
      <c r="L8168" s="7">
        <v>0.23151353424657481</v>
      </c>
    </row>
    <row r="8169" spans="1:12" ht="38.25">
      <c r="A8169" s="1">
        <f t="shared" si="198"/>
        <v>40655</v>
      </c>
      <c r="B8169" s="49" t="s">
        <v>5346</v>
      </c>
      <c r="C8169" s="7">
        <v>5.3233972602739798E-4</v>
      </c>
      <c r="D8169" s="7">
        <v>1.064679452054796E-3</v>
      </c>
      <c r="E8169" s="7">
        <v>1.5970191780821999E-3</v>
      </c>
      <c r="F8169" s="7">
        <v>2.1293589041095919E-3</v>
      </c>
      <c r="G8169" s="7">
        <v>2.6616986301369839E-3</v>
      </c>
      <c r="H8169" s="7">
        <v>3.1940383561643881E-3</v>
      </c>
      <c r="I8169" s="7">
        <v>3.7263780821917918E-3</v>
      </c>
      <c r="J8169" s="7">
        <v>4.2587178082191838E-3</v>
      </c>
      <c r="K8169" s="7">
        <v>4.7910575342465754E-3</v>
      </c>
      <c r="L8169" s="7">
        <v>5.3233972602739679E-3</v>
      </c>
    </row>
    <row r="8170" spans="1:12" ht="51">
      <c r="A8170" s="1">
        <f t="shared" si="198"/>
        <v>40656</v>
      </c>
      <c r="B8170" s="49" t="s">
        <v>5669</v>
      </c>
      <c r="C8170" s="7">
        <v>1.1388164383561692E-3</v>
      </c>
      <c r="D8170" s="7">
        <v>2.2776328767123359E-3</v>
      </c>
      <c r="E8170" s="7">
        <v>3.4164493150685041E-3</v>
      </c>
      <c r="F8170" s="7">
        <v>4.5552657534246596E-3</v>
      </c>
      <c r="G8170" s="7">
        <v>5.6940821917808278E-3</v>
      </c>
      <c r="H8170" s="7">
        <v>6.832898630136996E-3</v>
      </c>
      <c r="I8170" s="7">
        <v>7.9717150684931754E-3</v>
      </c>
      <c r="J8170" s="7">
        <v>9.1105315068493193E-3</v>
      </c>
      <c r="K8170" s="7">
        <v>1.0249347945205487E-2</v>
      </c>
      <c r="L8170" s="7">
        <v>1.1388164383561643E-2</v>
      </c>
    </row>
    <row r="8171" spans="1:12" ht="25.5">
      <c r="A8171" s="1">
        <f t="shared" si="198"/>
        <v>40657</v>
      </c>
      <c r="B8171" s="49" t="s">
        <v>5347</v>
      </c>
      <c r="C8171" s="7">
        <v>3.1860821917808281E-4</v>
      </c>
      <c r="D8171" s="7">
        <v>6.3721643835616562E-4</v>
      </c>
      <c r="E8171" s="7">
        <v>9.5582465753424719E-4</v>
      </c>
      <c r="F8171" s="7">
        <v>1.2744328767123239E-3</v>
      </c>
      <c r="G8171" s="7">
        <v>1.5930410958904079E-3</v>
      </c>
      <c r="H8171" s="7">
        <v>1.911649315068492E-3</v>
      </c>
      <c r="I8171" s="7">
        <v>2.230257534246576E-3</v>
      </c>
      <c r="J8171" s="7">
        <v>2.5488657534246599E-3</v>
      </c>
      <c r="K8171" s="7">
        <v>2.867473972602732E-3</v>
      </c>
      <c r="L8171" s="7">
        <v>3.1860821917808159E-3</v>
      </c>
    </row>
    <row r="8172" spans="1:12" ht="25.5">
      <c r="A8172" s="1">
        <f t="shared" si="198"/>
        <v>40658</v>
      </c>
      <c r="B8172" s="49" t="s">
        <v>5347</v>
      </c>
      <c r="C8172" s="7">
        <v>1.3431452054794562E-3</v>
      </c>
      <c r="D8172" s="7">
        <v>2.686290410958924E-3</v>
      </c>
      <c r="E8172" s="7">
        <v>4.02943561643838E-3</v>
      </c>
      <c r="F8172" s="7">
        <v>5.3725808219178247E-3</v>
      </c>
      <c r="G8172" s="7">
        <v>6.7157260273972797E-3</v>
      </c>
      <c r="H8172" s="7">
        <v>8.0588712328767357E-3</v>
      </c>
      <c r="I8172" s="7">
        <v>9.4020164383562272E-3</v>
      </c>
      <c r="J8172" s="7">
        <v>1.074516164383566E-2</v>
      </c>
      <c r="K8172" s="7">
        <v>1.208830684931508E-2</v>
      </c>
      <c r="L8172" s="7">
        <v>1.3431452054794559E-2</v>
      </c>
    </row>
    <row r="8173" spans="1:12" ht="25.5">
      <c r="A8173" s="1">
        <f t="shared" si="198"/>
        <v>40659</v>
      </c>
      <c r="B8173" s="49" t="s">
        <v>5347</v>
      </c>
      <c r="C8173" s="7">
        <v>2.332602739726044E-4</v>
      </c>
      <c r="D8173" s="7">
        <v>4.665205479452076E-4</v>
      </c>
      <c r="E8173" s="7">
        <v>6.9978082191781202E-4</v>
      </c>
      <c r="F8173" s="7">
        <v>9.330410958904139E-4</v>
      </c>
      <c r="G8173" s="7">
        <v>1.1663013698630172E-3</v>
      </c>
      <c r="H8173" s="7">
        <v>1.399561643835624E-3</v>
      </c>
      <c r="I8173" s="7">
        <v>1.632821917808232E-3</v>
      </c>
      <c r="J8173" s="7">
        <v>1.8660821917808278E-3</v>
      </c>
      <c r="K8173" s="7">
        <v>2.099342465753436E-3</v>
      </c>
      <c r="L8173" s="7">
        <v>2.3326027397260322E-3</v>
      </c>
    </row>
    <row r="8174" spans="1:12" ht="25.5">
      <c r="A8174" s="1">
        <f t="shared" si="198"/>
        <v>40660</v>
      </c>
      <c r="B8174" s="49" t="s">
        <v>5347</v>
      </c>
      <c r="C8174" s="7">
        <v>2.6087178082191961E-2</v>
      </c>
      <c r="D8174" s="7">
        <v>5.2174356164383803E-2</v>
      </c>
      <c r="E8174" s="7">
        <v>7.8261534246575754E-2</v>
      </c>
      <c r="F8174" s="7">
        <v>0.10434871232876736</v>
      </c>
      <c r="G8174" s="7">
        <v>0.13043589041095921</v>
      </c>
      <c r="H8174" s="7">
        <v>0.15652306849315079</v>
      </c>
      <c r="I8174" s="7">
        <v>0.18261024657534361</v>
      </c>
      <c r="J8174" s="7">
        <v>0.20869742465753521</v>
      </c>
      <c r="K8174" s="7">
        <v>0.23478460273972679</v>
      </c>
      <c r="L8174" s="7">
        <v>0.26087178082191842</v>
      </c>
    </row>
    <row r="8175" spans="1:12" ht="38.25">
      <c r="A8175" s="1">
        <f t="shared" si="198"/>
        <v>40661</v>
      </c>
      <c r="B8175" s="49" t="s">
        <v>5670</v>
      </c>
      <c r="C8175" s="7">
        <v>1.414528020821916E-2</v>
      </c>
      <c r="D8175" s="7">
        <v>2.8290560416438439E-2</v>
      </c>
      <c r="E8175" s="7">
        <v>4.2435840624657599E-2</v>
      </c>
      <c r="F8175" s="7">
        <v>5.6581120832876752E-2</v>
      </c>
      <c r="G8175" s="7">
        <v>7.0726401041095913E-2</v>
      </c>
      <c r="H8175" s="7">
        <v>8.4871681249315073E-2</v>
      </c>
      <c r="I8175" s="7">
        <v>9.9016961457534483E-2</v>
      </c>
      <c r="J8175" s="7">
        <v>0.11316224166575339</v>
      </c>
      <c r="K8175" s="7">
        <v>0.12730752187397279</v>
      </c>
      <c r="L8175" s="7">
        <v>0.1414528020821916</v>
      </c>
    </row>
    <row r="8176" spans="1:12" ht="51">
      <c r="A8176" s="1">
        <f t="shared" si="198"/>
        <v>40662</v>
      </c>
      <c r="B8176" s="49" t="s">
        <v>5671</v>
      </c>
      <c r="C8176" s="7">
        <v>3.2547945205479718E-2</v>
      </c>
      <c r="D8176" s="7">
        <v>6.5095890410959326E-2</v>
      </c>
      <c r="E8176" s="7">
        <v>9.7643835616439037E-2</v>
      </c>
      <c r="F8176" s="7">
        <v>0.1301917808219184</v>
      </c>
      <c r="G8176" s="7">
        <v>0.16273972602739797</v>
      </c>
      <c r="H8176" s="7">
        <v>0.1952876712328776</v>
      </c>
      <c r="I8176" s="7">
        <v>0.2278356164383572</v>
      </c>
      <c r="J8176" s="7">
        <v>0.26038356164383558</v>
      </c>
      <c r="K8176" s="7">
        <v>0.29293150684931518</v>
      </c>
      <c r="L8176" s="7">
        <v>0.32547945205479478</v>
      </c>
    </row>
    <row r="8177" spans="1:12" ht="38.25">
      <c r="A8177" s="1">
        <f t="shared" si="198"/>
        <v>40663</v>
      </c>
      <c r="B8177" s="49" t="s">
        <v>5672</v>
      </c>
      <c r="C8177" s="7">
        <v>3.508668493150692E-2</v>
      </c>
      <c r="D8177" s="7">
        <v>7.0173369863013715E-2</v>
      </c>
      <c r="E8177" s="7">
        <v>0.10526005479452064</v>
      </c>
      <c r="F8177" s="7">
        <v>0.14034673972602721</v>
      </c>
      <c r="G8177" s="7">
        <v>0.17543342465753398</v>
      </c>
      <c r="H8177" s="7">
        <v>0.2105201095890408</v>
      </c>
      <c r="I8177" s="7">
        <v>0.24560679452054879</v>
      </c>
      <c r="J8177" s="7">
        <v>0.28069347945205442</v>
      </c>
      <c r="K8177" s="7">
        <v>0.31578016438356121</v>
      </c>
      <c r="L8177" s="7">
        <v>0.35086684931506795</v>
      </c>
    </row>
    <row r="8178" spans="1:12" ht="51">
      <c r="A8178" s="1">
        <f t="shared" si="198"/>
        <v>40664</v>
      </c>
      <c r="B8178" s="49" t="s">
        <v>5673</v>
      </c>
      <c r="C8178" s="7">
        <v>3.6337972602739799E-2</v>
      </c>
      <c r="D8178" s="7">
        <v>7.2675945205479597E-2</v>
      </c>
      <c r="E8178" s="7">
        <v>0.10901391780821927</v>
      </c>
      <c r="F8178" s="7">
        <v>0.14535189041095919</v>
      </c>
      <c r="G8178" s="7">
        <v>0.18168986301369841</v>
      </c>
      <c r="H8178" s="7">
        <v>0.21802783561643879</v>
      </c>
      <c r="I8178" s="7">
        <v>0.2543658082191792</v>
      </c>
      <c r="J8178" s="7">
        <v>0.29070378082191717</v>
      </c>
      <c r="K8178" s="7">
        <v>0.32704175342465763</v>
      </c>
      <c r="L8178" s="7">
        <v>0.36337972602739682</v>
      </c>
    </row>
    <row r="8179" spans="1:12" ht="38.25">
      <c r="A8179" s="1">
        <f t="shared" si="198"/>
        <v>40665</v>
      </c>
      <c r="B8179" s="49" t="s">
        <v>5674</v>
      </c>
      <c r="C8179" s="7">
        <v>2.49845260273974E-2</v>
      </c>
      <c r="D8179" s="7">
        <v>4.9969052054794676E-2</v>
      </c>
      <c r="E8179" s="7">
        <v>7.4953578082192079E-2</v>
      </c>
      <c r="F8179" s="7">
        <v>9.9938104109589115E-2</v>
      </c>
      <c r="G8179" s="7">
        <v>0.1249226301369864</v>
      </c>
      <c r="H8179" s="7">
        <v>0.14990715616438319</v>
      </c>
      <c r="I8179" s="7">
        <v>0.17489168219178119</v>
      </c>
      <c r="J8179" s="7">
        <v>0.19987620821917801</v>
      </c>
      <c r="K8179" s="7">
        <v>0.22486073424657599</v>
      </c>
      <c r="L8179" s="7">
        <v>0.2498452602739728</v>
      </c>
    </row>
    <row r="8180" spans="1:12" ht="38.25">
      <c r="A8180" s="1">
        <f t="shared" si="198"/>
        <v>40666</v>
      </c>
      <c r="B8180" s="49" t="s">
        <v>5674</v>
      </c>
      <c r="C8180" s="7">
        <v>6.3432328767123482E-4</v>
      </c>
      <c r="D8180" s="7">
        <v>1.2686465753424718E-3</v>
      </c>
      <c r="E8180" s="7">
        <v>1.9029698630137078E-3</v>
      </c>
      <c r="F8180" s="7">
        <v>2.5372931506849319E-3</v>
      </c>
      <c r="G8180" s="7">
        <v>3.1716164383561677E-3</v>
      </c>
      <c r="H8180" s="7">
        <v>3.8059397260273918E-3</v>
      </c>
      <c r="I8180" s="7">
        <v>4.4402630136986393E-3</v>
      </c>
      <c r="J8180" s="7">
        <v>5.0745863013698638E-3</v>
      </c>
      <c r="K8180" s="7">
        <v>5.7089095890410996E-3</v>
      </c>
      <c r="L8180" s="7">
        <v>6.3432328767123241E-3</v>
      </c>
    </row>
    <row r="8181" spans="1:12" ht="51">
      <c r="A8181" s="1">
        <f t="shared" si="198"/>
        <v>40667</v>
      </c>
      <c r="B8181" s="49" t="s">
        <v>5675</v>
      </c>
      <c r="C8181" s="7">
        <v>1.18742534794521E-3</v>
      </c>
      <c r="D8181" s="7">
        <v>2.3748506958904199E-3</v>
      </c>
      <c r="E8181" s="7">
        <v>3.562276043835624E-3</v>
      </c>
      <c r="F8181" s="7">
        <v>4.7497013917808277E-3</v>
      </c>
      <c r="G8181" s="7">
        <v>5.9371267397260322E-3</v>
      </c>
      <c r="H8181" s="7">
        <v>7.124552087671235E-3</v>
      </c>
      <c r="I8181" s="7">
        <v>8.3119774356164629E-3</v>
      </c>
      <c r="J8181" s="7">
        <v>9.4994027835616432E-3</v>
      </c>
      <c r="K8181" s="7">
        <v>1.068682813150686E-2</v>
      </c>
      <c r="L8181" s="7">
        <v>1.1874253479452052E-2</v>
      </c>
    </row>
    <row r="8182" spans="1:12" ht="63.75">
      <c r="A8182" s="1">
        <f t="shared" si="198"/>
        <v>40668</v>
      </c>
      <c r="B8182" s="49" t="s">
        <v>5676</v>
      </c>
      <c r="C8182" s="7">
        <v>1.846661917808232E-2</v>
      </c>
      <c r="D8182" s="7">
        <v>3.6933238356164522E-2</v>
      </c>
      <c r="E8182" s="7">
        <v>5.5399857534246838E-2</v>
      </c>
      <c r="F8182" s="7">
        <v>7.3866476712328918E-2</v>
      </c>
      <c r="G8182" s="7">
        <v>9.2333095890411124E-2</v>
      </c>
      <c r="H8182" s="7">
        <v>0.11079971506849332</v>
      </c>
      <c r="I8182" s="7">
        <v>0.12926633424657599</v>
      </c>
      <c r="J8182" s="7">
        <v>0.14773295342465759</v>
      </c>
      <c r="K8182" s="7">
        <v>0.1661995726027404</v>
      </c>
      <c r="L8182" s="7">
        <v>0.184666191780822</v>
      </c>
    </row>
    <row r="8183" spans="1:12" ht="63.75">
      <c r="A8183" s="1">
        <f t="shared" si="198"/>
        <v>40669</v>
      </c>
      <c r="B8183" s="49" t="s">
        <v>5676</v>
      </c>
      <c r="C8183" s="7">
        <v>4.4283287671233003E-3</v>
      </c>
      <c r="D8183" s="7">
        <v>8.8566575342466005E-3</v>
      </c>
      <c r="E8183" s="7">
        <v>1.3284986301369959E-2</v>
      </c>
      <c r="F8183" s="7">
        <v>1.7713315068493201E-2</v>
      </c>
      <c r="G8183" s="7">
        <v>2.214164383561644E-2</v>
      </c>
      <c r="H8183" s="7">
        <v>2.6569972602739796E-2</v>
      </c>
      <c r="I8183" s="7">
        <v>3.099830136986316E-2</v>
      </c>
      <c r="J8183" s="7">
        <v>3.5426630136986402E-2</v>
      </c>
      <c r="K8183" s="7">
        <v>3.9854958904109637E-2</v>
      </c>
      <c r="L8183" s="7">
        <v>4.4283287671232879E-2</v>
      </c>
    </row>
    <row r="8184" spans="1:12" ht="38.25">
      <c r="A8184" s="1">
        <f t="shared" si="198"/>
        <v>40670</v>
      </c>
      <c r="B8184" s="49" t="s">
        <v>5677</v>
      </c>
      <c r="C8184" s="7">
        <v>6.583364383561667E-2</v>
      </c>
      <c r="D8184" s="7">
        <v>0.13166728767123359</v>
      </c>
      <c r="E8184" s="7">
        <v>0.19750093150685039</v>
      </c>
      <c r="F8184" s="7">
        <v>0.26333457534246602</v>
      </c>
      <c r="G8184" s="7">
        <v>0.32916821917808275</v>
      </c>
      <c r="H8184" s="7">
        <v>0.39500186301369838</v>
      </c>
      <c r="I8184" s="7">
        <v>0.4608355068493164</v>
      </c>
      <c r="J8184" s="7">
        <v>0.52666915068493203</v>
      </c>
      <c r="K8184" s="7">
        <v>0.59250279452054877</v>
      </c>
      <c r="L8184" s="7">
        <v>0.6583364383561644</v>
      </c>
    </row>
    <row r="8185" spans="1:12" ht="38.25">
      <c r="A8185" s="1">
        <f t="shared" si="198"/>
        <v>40671</v>
      </c>
      <c r="B8185" s="49" t="s">
        <v>5677</v>
      </c>
      <c r="C8185" s="7">
        <v>1.7662684931506918E-2</v>
      </c>
      <c r="D8185" s="7">
        <v>3.5325369863013718E-2</v>
      </c>
      <c r="E8185" s="7">
        <v>5.2988054794520643E-2</v>
      </c>
      <c r="F8185" s="7">
        <v>7.0650739726027312E-2</v>
      </c>
      <c r="G8185" s="7">
        <v>8.8313424657534126E-2</v>
      </c>
      <c r="H8185" s="7">
        <v>0.10597610958904091</v>
      </c>
      <c r="I8185" s="7">
        <v>0.12363879452054759</v>
      </c>
      <c r="J8185" s="7">
        <v>0.1413014794520544</v>
      </c>
      <c r="K8185" s="7">
        <v>0.1589641643835612</v>
      </c>
      <c r="L8185" s="7">
        <v>0.176626849315068</v>
      </c>
    </row>
    <row r="8186" spans="1:12" ht="38.25">
      <c r="A8186" s="1">
        <f t="shared" si="198"/>
        <v>40672</v>
      </c>
      <c r="B8186" s="49" t="s">
        <v>5678</v>
      </c>
      <c r="C8186" s="7">
        <v>1.7518027397260438E-2</v>
      </c>
      <c r="D8186" s="7">
        <v>3.5036054794520759E-2</v>
      </c>
      <c r="E8186" s="7">
        <v>5.2554082191781197E-2</v>
      </c>
      <c r="F8186" s="7">
        <v>7.0072109589041393E-2</v>
      </c>
      <c r="G8186" s="7">
        <v>8.7590136986301706E-2</v>
      </c>
      <c r="H8186" s="7">
        <v>0.10510816438356205</v>
      </c>
      <c r="I8186" s="7">
        <v>0.12262619178082319</v>
      </c>
      <c r="J8186" s="7">
        <v>0.14014421917808279</v>
      </c>
      <c r="K8186" s="7">
        <v>0.15766224657534361</v>
      </c>
      <c r="L8186" s="7">
        <v>0.17518027397260319</v>
      </c>
    </row>
    <row r="8187" spans="1:12" ht="38.25">
      <c r="A8187" s="1">
        <f t="shared" si="198"/>
        <v>40673</v>
      </c>
      <c r="B8187" s="49" t="s">
        <v>5679</v>
      </c>
      <c r="C8187" s="7">
        <v>1.0088778082191815E-2</v>
      </c>
      <c r="D8187" s="7">
        <v>2.0177556164383676E-2</v>
      </c>
      <c r="E8187" s="7">
        <v>3.0266334246575398E-2</v>
      </c>
      <c r="F8187" s="7">
        <v>4.0355112328767123E-2</v>
      </c>
      <c r="G8187" s="7">
        <v>5.0443890410958959E-2</v>
      </c>
      <c r="H8187" s="7">
        <v>6.0532668493150671E-2</v>
      </c>
      <c r="I8187" s="7">
        <v>7.0621446575342764E-2</v>
      </c>
      <c r="J8187" s="7">
        <v>8.0710224657534357E-2</v>
      </c>
      <c r="K8187" s="7">
        <v>9.0799002739726076E-2</v>
      </c>
      <c r="L8187" s="7">
        <v>0.10088778082191779</v>
      </c>
    </row>
    <row r="8188" spans="1:12" ht="38.25">
      <c r="A8188" s="1">
        <f t="shared" si="198"/>
        <v>40674</v>
      </c>
      <c r="B8188" s="49" t="s">
        <v>5679</v>
      </c>
      <c r="C8188" s="7">
        <v>2.1608219178082321E-2</v>
      </c>
      <c r="D8188" s="7">
        <v>4.3216438356164517E-2</v>
      </c>
      <c r="E8188" s="7">
        <v>6.4824657534246835E-2</v>
      </c>
      <c r="F8188" s="7">
        <v>8.6432876712328924E-2</v>
      </c>
      <c r="G8188" s="7">
        <v>0.10804109589041112</v>
      </c>
      <c r="H8188" s="7">
        <v>0.1296493150684932</v>
      </c>
      <c r="I8188" s="7">
        <v>0.15125753424657598</v>
      </c>
      <c r="J8188" s="7">
        <v>0.1728657534246576</v>
      </c>
      <c r="K8188" s="7">
        <v>0.19447397260274038</v>
      </c>
      <c r="L8188" s="7">
        <v>0.21608219178082197</v>
      </c>
    </row>
    <row r="8189" spans="1:12" ht="38.25">
      <c r="A8189" s="1">
        <f t="shared" si="198"/>
        <v>40675</v>
      </c>
      <c r="B8189" s="49" t="s">
        <v>5679</v>
      </c>
      <c r="C8189" s="7">
        <v>2.0613698630137081E-2</v>
      </c>
      <c r="D8189" s="7">
        <v>4.1227397260274037E-2</v>
      </c>
      <c r="E8189" s="7">
        <v>6.1841095890411119E-2</v>
      </c>
      <c r="F8189" s="7">
        <v>8.245479452054795E-2</v>
      </c>
      <c r="G8189" s="7">
        <v>0.10306849315068491</v>
      </c>
      <c r="H8189" s="7">
        <v>0.123682191780822</v>
      </c>
      <c r="I8189" s="7">
        <v>0.14429589041095919</v>
      </c>
      <c r="J8189" s="7">
        <v>0.1649095890410964</v>
      </c>
      <c r="K8189" s="7">
        <v>0.18552328767123241</v>
      </c>
      <c r="L8189" s="7">
        <v>0.20613698630136959</v>
      </c>
    </row>
    <row r="8190" spans="1:12" ht="38.25">
      <c r="A8190" s="1">
        <f t="shared" si="198"/>
        <v>40676</v>
      </c>
      <c r="B8190" s="49" t="s">
        <v>5679</v>
      </c>
      <c r="C8190" s="7">
        <v>2.5821369863013961E-3</v>
      </c>
      <c r="D8190" s="7">
        <v>5.1642739726027792E-3</v>
      </c>
      <c r="E8190" s="7">
        <v>7.7464109589041761E-3</v>
      </c>
      <c r="F8190" s="7">
        <v>1.0328547945205536E-2</v>
      </c>
      <c r="G8190" s="7">
        <v>1.2910684931506919E-2</v>
      </c>
      <c r="H8190" s="7">
        <v>1.5492821917808279E-2</v>
      </c>
      <c r="I8190" s="7">
        <v>1.807495890410964E-2</v>
      </c>
      <c r="J8190" s="7">
        <v>2.0657095890410999E-2</v>
      </c>
      <c r="K8190" s="7">
        <v>2.3239232876712358E-2</v>
      </c>
      <c r="L8190" s="7">
        <v>2.5821369863013716E-2</v>
      </c>
    </row>
    <row r="8191" spans="1:12" ht="51">
      <c r="A8191" s="1">
        <f t="shared" si="198"/>
        <v>40677</v>
      </c>
      <c r="B8191" s="49" t="s">
        <v>5665</v>
      </c>
      <c r="C8191" s="7">
        <v>6.9290958904109879E-4</v>
      </c>
      <c r="D8191" s="7">
        <v>1.3858191780822E-3</v>
      </c>
      <c r="E8191" s="7">
        <v>2.0787287671233E-3</v>
      </c>
      <c r="F8191" s="7">
        <v>2.7716383561643882E-3</v>
      </c>
      <c r="G8191" s="7">
        <v>3.4645479452054878E-3</v>
      </c>
      <c r="H8191" s="7">
        <v>4.1574575342465756E-3</v>
      </c>
      <c r="I8191" s="7">
        <v>4.8503671232876877E-3</v>
      </c>
      <c r="J8191" s="7">
        <v>5.5432767123287765E-3</v>
      </c>
      <c r="K8191" s="7">
        <v>6.2361863013698764E-3</v>
      </c>
      <c r="L8191" s="7">
        <v>6.9290958904109643E-3</v>
      </c>
    </row>
    <row r="8192" spans="1:12" ht="63.75">
      <c r="A8192" s="1">
        <f t="shared" si="198"/>
        <v>40678</v>
      </c>
      <c r="B8192" s="49" t="s">
        <v>5251</v>
      </c>
      <c r="C8192" s="7">
        <v>1.0589654794520568E-2</v>
      </c>
      <c r="D8192" s="7">
        <v>2.117930958904116E-2</v>
      </c>
      <c r="E8192" s="7">
        <v>3.1768964383561679E-2</v>
      </c>
      <c r="F8192" s="7">
        <v>4.2358619178082195E-2</v>
      </c>
      <c r="G8192" s="7">
        <v>5.2948273972602718E-2</v>
      </c>
      <c r="H8192" s="7">
        <v>6.3537928767123358E-2</v>
      </c>
      <c r="I8192" s="7">
        <v>7.4127583561644117E-2</v>
      </c>
      <c r="J8192" s="7">
        <v>8.471723835616439E-2</v>
      </c>
      <c r="K8192" s="7">
        <v>9.5306893150685038E-2</v>
      </c>
      <c r="L8192" s="7">
        <v>0.10589654794520544</v>
      </c>
    </row>
    <row r="8193" spans="1:12" ht="63.75">
      <c r="A8193" s="1">
        <f t="shared" si="198"/>
        <v>40679</v>
      </c>
      <c r="B8193" s="49" t="s">
        <v>5251</v>
      </c>
      <c r="C8193" s="7">
        <v>2.0476273972602839E-3</v>
      </c>
      <c r="D8193" s="7">
        <v>4.0952547945205557E-3</v>
      </c>
      <c r="E8193" s="7">
        <v>6.14288219178084E-3</v>
      </c>
      <c r="F8193" s="7">
        <v>8.1905095890410992E-3</v>
      </c>
      <c r="G8193" s="7">
        <v>1.0238136986301372E-2</v>
      </c>
      <c r="H8193" s="7">
        <v>1.228576438356168E-2</v>
      </c>
      <c r="I8193" s="7">
        <v>1.4333391780821998E-2</v>
      </c>
      <c r="J8193" s="7">
        <v>1.6381019178082198E-2</v>
      </c>
      <c r="K8193" s="7">
        <v>1.842864657534252E-2</v>
      </c>
      <c r="L8193" s="7">
        <v>2.047627397260272E-2</v>
      </c>
    </row>
    <row r="8194" spans="1:12" ht="63.75">
      <c r="A8194" s="1">
        <f t="shared" si="198"/>
        <v>40680</v>
      </c>
      <c r="B8194" s="49" t="s">
        <v>5251</v>
      </c>
      <c r="C8194" s="7">
        <v>3.9821326027397394E-2</v>
      </c>
      <c r="D8194" s="7">
        <v>7.9642652054794788E-2</v>
      </c>
      <c r="E8194" s="7">
        <v>0.1194639780821922</v>
      </c>
      <c r="F8194" s="7">
        <v>0.15928530410958958</v>
      </c>
      <c r="G8194" s="7">
        <v>0.19910663013698637</v>
      </c>
      <c r="H8194" s="7">
        <v>0.23892795616438439</v>
      </c>
      <c r="I8194" s="7">
        <v>0.27874928219178241</v>
      </c>
      <c r="J8194" s="7">
        <v>0.31857060821917799</v>
      </c>
      <c r="K8194" s="7">
        <v>0.358391934246576</v>
      </c>
      <c r="L8194" s="7">
        <v>0.39821326027397275</v>
      </c>
    </row>
    <row r="8195" spans="1:12" ht="63.75">
      <c r="A8195" s="1">
        <f t="shared" si="198"/>
        <v>40681</v>
      </c>
      <c r="B8195" s="49" t="s">
        <v>5251</v>
      </c>
      <c r="C8195" s="7">
        <v>4.0269041095890596E-3</v>
      </c>
      <c r="D8195" s="7">
        <v>8.0538082191781192E-3</v>
      </c>
      <c r="E8195" s="7">
        <v>1.208071232876712E-2</v>
      </c>
      <c r="F8195" s="7">
        <v>1.6107616438356238E-2</v>
      </c>
      <c r="G8195" s="7">
        <v>2.0134520547945237E-2</v>
      </c>
      <c r="H8195" s="7">
        <v>2.416142465753424E-2</v>
      </c>
      <c r="I8195" s="7">
        <v>2.8188328767123356E-2</v>
      </c>
      <c r="J8195" s="7">
        <v>3.2215232876712359E-2</v>
      </c>
      <c r="K8195" s="7">
        <v>3.6242136986301354E-2</v>
      </c>
      <c r="L8195" s="7">
        <v>4.0269041095890364E-2</v>
      </c>
    </row>
    <row r="8196" spans="1:12" ht="63.75">
      <c r="A8196" s="1">
        <f t="shared" si="198"/>
        <v>40682</v>
      </c>
      <c r="B8196" s="49" t="s">
        <v>5251</v>
      </c>
      <c r="C8196" s="7">
        <v>5.6995068493150919E-2</v>
      </c>
      <c r="D8196" s="7">
        <v>0.11399013698630184</v>
      </c>
      <c r="E8196" s="7">
        <v>0.1709852054794524</v>
      </c>
      <c r="F8196" s="7">
        <v>0.2279802739726032</v>
      </c>
      <c r="G8196" s="7">
        <v>0.28497534246575401</v>
      </c>
      <c r="H8196" s="7">
        <v>0.34197041095890479</v>
      </c>
      <c r="I8196" s="7">
        <v>0.39896547945205557</v>
      </c>
      <c r="J8196" s="7">
        <v>0.45596054794520641</v>
      </c>
      <c r="K8196" s="7">
        <v>0.51295561643835719</v>
      </c>
      <c r="L8196" s="7">
        <v>0.5699506849315068</v>
      </c>
    </row>
    <row r="8197" spans="1:12" ht="63.75">
      <c r="A8197" s="1">
        <f t="shared" si="198"/>
        <v>40683</v>
      </c>
      <c r="B8197" s="49" t="s">
        <v>5251</v>
      </c>
      <c r="C8197" s="7">
        <v>9.2942465753424958E-4</v>
      </c>
      <c r="D8197" s="7">
        <v>1.8588493150685039E-3</v>
      </c>
      <c r="E8197" s="7">
        <v>2.7882739726027435E-3</v>
      </c>
      <c r="F8197" s="7">
        <v>3.7176986301369836E-3</v>
      </c>
      <c r="G8197" s="7">
        <v>4.6471232876712362E-3</v>
      </c>
      <c r="H8197" s="7">
        <v>5.5765479452054871E-3</v>
      </c>
      <c r="I8197" s="7">
        <v>6.5059726027397518E-3</v>
      </c>
      <c r="J8197" s="7">
        <v>7.4353972602739793E-3</v>
      </c>
      <c r="K8197" s="7">
        <v>8.3648219178082319E-3</v>
      </c>
      <c r="L8197" s="7">
        <v>9.2942465753424724E-3</v>
      </c>
    </row>
    <row r="8198" spans="1:12" ht="51">
      <c r="A8198" s="1">
        <f t="shared" si="198"/>
        <v>40684</v>
      </c>
      <c r="B8198" s="49" t="s">
        <v>5680</v>
      </c>
      <c r="C8198" s="7">
        <v>9.8598575342465997E-3</v>
      </c>
      <c r="D8198" s="7">
        <v>1.9719715068493199E-2</v>
      </c>
      <c r="E8198" s="7">
        <v>2.9579572602739797E-2</v>
      </c>
      <c r="F8198" s="7">
        <v>3.9439430136986281E-2</v>
      </c>
      <c r="G8198" s="7">
        <v>4.9299287671232879E-2</v>
      </c>
      <c r="H8198" s="7">
        <v>5.9159145205479477E-2</v>
      </c>
      <c r="I8198" s="7">
        <v>6.9019002739726318E-2</v>
      </c>
      <c r="J8198" s="7">
        <v>7.8878860273972687E-2</v>
      </c>
      <c r="K8198" s="7">
        <v>8.8738717808219278E-2</v>
      </c>
      <c r="L8198" s="7">
        <v>9.8598575342465758E-2</v>
      </c>
    </row>
    <row r="8199" spans="1:12" ht="38.25">
      <c r="A8199" s="1">
        <f t="shared" si="198"/>
        <v>40685</v>
      </c>
      <c r="B8199" s="49" t="s">
        <v>5681</v>
      </c>
      <c r="C8199" s="7">
        <v>1.664791232876724E-2</v>
      </c>
      <c r="D8199" s="7">
        <v>3.3295824657534362E-2</v>
      </c>
      <c r="E8199" s="7">
        <v>4.9943736986301598E-2</v>
      </c>
      <c r="F8199" s="7">
        <v>6.6591649315068599E-2</v>
      </c>
      <c r="G8199" s="7">
        <v>8.3239561643835724E-2</v>
      </c>
      <c r="H8199" s="7">
        <v>9.9887473972602836E-2</v>
      </c>
      <c r="I8199" s="7">
        <v>0.11653538630137031</v>
      </c>
      <c r="J8199" s="7">
        <v>0.1331832986301372</v>
      </c>
      <c r="K8199" s="7">
        <v>0.14983121095890481</v>
      </c>
      <c r="L8199" s="7">
        <v>0.1664791232876712</v>
      </c>
    </row>
    <row r="8200" spans="1:12" ht="51">
      <c r="A8200" s="1">
        <f t="shared" si="198"/>
        <v>40686</v>
      </c>
      <c r="B8200" s="49" t="s">
        <v>5252</v>
      </c>
      <c r="C8200" s="7">
        <v>3.0696328767123478E-3</v>
      </c>
      <c r="D8200" s="7">
        <v>6.1392657534246843E-3</v>
      </c>
      <c r="E8200" s="7">
        <v>9.2088986301370312E-3</v>
      </c>
      <c r="F8200" s="7">
        <v>1.227853150684932E-2</v>
      </c>
      <c r="G8200" s="7">
        <v>1.534816438356168E-2</v>
      </c>
      <c r="H8200" s="7">
        <v>1.841779726027392E-2</v>
      </c>
      <c r="I8200" s="7">
        <v>2.14874301369864E-2</v>
      </c>
      <c r="J8200" s="7">
        <v>2.455706301369864E-2</v>
      </c>
      <c r="K8200" s="7">
        <v>2.7626695890410998E-2</v>
      </c>
      <c r="L8200" s="7">
        <v>3.0696328767123238E-2</v>
      </c>
    </row>
    <row r="8201" spans="1:12" ht="51">
      <c r="A8201" s="1">
        <f t="shared" si="198"/>
        <v>40687</v>
      </c>
      <c r="B8201" s="49" t="s">
        <v>5666</v>
      </c>
      <c r="C8201" s="7">
        <v>5.7975846575342518E-4</v>
      </c>
      <c r="D8201" s="7">
        <v>1.1595169315068517E-3</v>
      </c>
      <c r="E8201" s="7">
        <v>1.739275397260272E-3</v>
      </c>
      <c r="F8201" s="7">
        <v>2.319033863013696E-3</v>
      </c>
      <c r="G8201" s="7">
        <v>2.8987923287671197E-3</v>
      </c>
      <c r="H8201" s="7">
        <v>3.4785507945205439E-3</v>
      </c>
      <c r="I8201" s="7">
        <v>4.0583092602739798E-3</v>
      </c>
      <c r="J8201" s="7">
        <v>4.6380677260273919E-3</v>
      </c>
      <c r="K8201" s="7">
        <v>5.2178261917808161E-3</v>
      </c>
      <c r="L8201" s="7">
        <v>5.7975846575342395E-3</v>
      </c>
    </row>
    <row r="8202" spans="1:12" ht="38.25">
      <c r="A8202" s="1">
        <f t="shared" si="198"/>
        <v>40688</v>
      </c>
      <c r="B8202" s="49" t="s">
        <v>5682</v>
      </c>
      <c r="C8202" s="7">
        <v>8.5185205479452394E-3</v>
      </c>
      <c r="D8202" s="7">
        <v>1.7037041095890479E-2</v>
      </c>
      <c r="E8202" s="7">
        <v>2.5555561643835718E-2</v>
      </c>
      <c r="F8202" s="7">
        <v>3.407408219178084E-2</v>
      </c>
      <c r="G8202" s="7">
        <v>4.2592602739726079E-2</v>
      </c>
      <c r="H8202" s="7">
        <v>5.1111123287671201E-2</v>
      </c>
      <c r="I8202" s="7">
        <v>5.9629643835616683E-2</v>
      </c>
      <c r="J8202" s="7">
        <v>6.814816438356168E-2</v>
      </c>
      <c r="K8202" s="7">
        <v>7.6666684931506912E-2</v>
      </c>
      <c r="L8202" s="7">
        <v>8.5185205479452047E-2</v>
      </c>
    </row>
    <row r="8203" spans="1:12" ht="38.25">
      <c r="A8203" s="1">
        <f t="shared" si="198"/>
        <v>40689</v>
      </c>
      <c r="B8203" s="49" t="s">
        <v>5682</v>
      </c>
      <c r="C8203" s="7">
        <v>1.9435463013698761E-2</v>
      </c>
      <c r="D8203" s="7">
        <v>3.8870926027397404E-2</v>
      </c>
      <c r="E8203" s="7">
        <v>5.8306389041096154E-2</v>
      </c>
      <c r="F8203" s="7">
        <v>7.7741852054794669E-2</v>
      </c>
      <c r="G8203" s="7">
        <v>9.7177315068493308E-2</v>
      </c>
      <c r="H8203" s="7">
        <v>0.11661277808219195</v>
      </c>
      <c r="I8203" s="7">
        <v>0.1360482410958912</v>
      </c>
      <c r="J8203" s="7">
        <v>0.15548370410958962</v>
      </c>
      <c r="K8203" s="7">
        <v>0.17491916712328798</v>
      </c>
      <c r="L8203" s="7">
        <v>0.19435463013698639</v>
      </c>
    </row>
    <row r="8204" spans="1:12" ht="51">
      <c r="A8204" s="1">
        <f t="shared" si="198"/>
        <v>40690</v>
      </c>
      <c r="B8204" s="49" t="s">
        <v>5683</v>
      </c>
      <c r="C8204" s="7">
        <v>9.8656438356164635E-3</v>
      </c>
      <c r="D8204" s="7">
        <v>1.9731287671232878E-2</v>
      </c>
      <c r="E8204" s="7">
        <v>2.9596931506849441E-2</v>
      </c>
      <c r="F8204" s="7">
        <v>3.9462575342465757E-2</v>
      </c>
      <c r="G8204" s="7">
        <v>4.9328219178082201E-2</v>
      </c>
      <c r="H8204" s="7">
        <v>5.9193863013698639E-2</v>
      </c>
      <c r="I8204" s="7">
        <v>6.9059506849315319E-2</v>
      </c>
      <c r="J8204" s="7">
        <v>7.8925150684931625E-2</v>
      </c>
      <c r="K8204" s="7">
        <v>8.8790794520548083E-2</v>
      </c>
      <c r="L8204" s="7">
        <v>9.8656438356164403E-2</v>
      </c>
    </row>
    <row r="8205" spans="1:12" ht="51">
      <c r="A8205" s="1">
        <f t="shared" si="198"/>
        <v>40691</v>
      </c>
      <c r="B8205" s="49" t="s">
        <v>5683</v>
      </c>
      <c r="C8205" s="7">
        <v>5.5121753424657721E-3</v>
      </c>
      <c r="D8205" s="7">
        <v>1.1024350684931544E-2</v>
      </c>
      <c r="E8205" s="7">
        <v>1.6536526027397282E-2</v>
      </c>
      <c r="F8205" s="7">
        <v>2.204870136986304E-2</v>
      </c>
      <c r="G8205" s="7">
        <v>2.7560876712328802E-2</v>
      </c>
      <c r="H8205" s="7">
        <v>3.3073052054794563E-2</v>
      </c>
      <c r="I8205" s="7">
        <v>3.858522739726044E-2</v>
      </c>
      <c r="J8205" s="7">
        <v>4.409740273972608E-2</v>
      </c>
      <c r="K8205" s="7">
        <v>4.9609578082191838E-2</v>
      </c>
      <c r="L8205" s="7">
        <v>5.5121753424657603E-2</v>
      </c>
    </row>
    <row r="8206" spans="1:12" ht="51">
      <c r="A8206" s="1">
        <f t="shared" si="198"/>
        <v>40692</v>
      </c>
      <c r="B8206" s="49" t="s">
        <v>5684</v>
      </c>
      <c r="C8206" s="7">
        <v>7.7355616438356478E-2</v>
      </c>
      <c r="D8206" s="7">
        <v>0.15471123287671321</v>
      </c>
      <c r="E8206" s="7">
        <v>0.23206684931506918</v>
      </c>
      <c r="F8206" s="7">
        <v>0.30942246575342519</v>
      </c>
      <c r="G8206" s="7">
        <v>0.38677808219178117</v>
      </c>
      <c r="H8206" s="7">
        <v>0.4641336986301372</v>
      </c>
      <c r="I8206" s="7">
        <v>0.54148931506849562</v>
      </c>
      <c r="J8206" s="7">
        <v>0.61884493150685038</v>
      </c>
      <c r="K8206" s="7">
        <v>0.69620054794520636</v>
      </c>
      <c r="L8206" s="7">
        <v>0.77355616438356234</v>
      </c>
    </row>
    <row r="8207" spans="1:12" ht="63.75">
      <c r="A8207" s="1">
        <f t="shared" si="198"/>
        <v>40693</v>
      </c>
      <c r="B8207" s="49" t="s">
        <v>5357</v>
      </c>
      <c r="C8207" s="7">
        <v>2.0635397260274038E-2</v>
      </c>
      <c r="D8207" s="7">
        <v>4.1270794520547958E-2</v>
      </c>
      <c r="E8207" s="7">
        <v>6.1906191780821997E-2</v>
      </c>
      <c r="F8207" s="7">
        <v>8.2541589041095792E-2</v>
      </c>
      <c r="G8207" s="7">
        <v>0.10317698630136972</v>
      </c>
      <c r="H8207" s="7">
        <v>0.12381238356164399</v>
      </c>
      <c r="I8207" s="7">
        <v>0.14444778082191839</v>
      </c>
      <c r="J8207" s="7">
        <v>0.16508317808219158</v>
      </c>
      <c r="K8207" s="7">
        <v>0.18571857534246597</v>
      </c>
      <c r="L8207" s="7">
        <v>0.20635397260273919</v>
      </c>
    </row>
    <row r="8208" spans="1:12" ht="38.25">
      <c r="A8208" s="1">
        <f t="shared" ref="A8208:A8271" si="199">A8207+1</f>
        <v>40694</v>
      </c>
      <c r="B8208" s="49" t="s">
        <v>5685</v>
      </c>
      <c r="C8208" s="7">
        <v>0.27210082191781076</v>
      </c>
      <c r="D8208" s="7">
        <v>0.54420164383562031</v>
      </c>
      <c r="E8208" s="7">
        <v>0.81630246575343113</v>
      </c>
      <c r="F8208" s="7">
        <v>1.0884032876712384</v>
      </c>
      <c r="G8208" s="7">
        <v>1.360504109589048</v>
      </c>
      <c r="H8208" s="7">
        <v>1.632604931506848</v>
      </c>
      <c r="I8208" s="7">
        <v>1.9047057534246599</v>
      </c>
      <c r="J8208" s="7">
        <v>2.1768065753424719</v>
      </c>
      <c r="K8208" s="7">
        <v>2.448907397260272</v>
      </c>
      <c r="L8208" s="7">
        <v>2.7210082191780836</v>
      </c>
    </row>
    <row r="8209" spans="1:12" ht="51">
      <c r="A8209" s="1">
        <f t="shared" si="199"/>
        <v>40695</v>
      </c>
      <c r="B8209" s="49" t="s">
        <v>5360</v>
      </c>
      <c r="C8209" s="7">
        <v>1.6805589041096039E-2</v>
      </c>
      <c r="D8209" s="7">
        <v>3.361117808219196E-2</v>
      </c>
      <c r="E8209" s="7">
        <v>5.0416767123287999E-2</v>
      </c>
      <c r="F8209" s="7">
        <v>6.7222356164383795E-2</v>
      </c>
      <c r="G8209" s="7">
        <v>8.4027945205479723E-2</v>
      </c>
      <c r="H8209" s="7">
        <v>0.10083353424657564</v>
      </c>
      <c r="I8209" s="7">
        <v>0.11763912328767191</v>
      </c>
      <c r="J8209" s="7">
        <v>0.13444471232876759</v>
      </c>
      <c r="K8209" s="7">
        <v>0.15125030136986398</v>
      </c>
      <c r="L8209" s="7">
        <v>0.1680558904109592</v>
      </c>
    </row>
    <row r="8210" spans="1:12" ht="51">
      <c r="A8210" s="1">
        <f t="shared" si="199"/>
        <v>40696</v>
      </c>
      <c r="B8210" s="49" t="s">
        <v>5686</v>
      </c>
      <c r="C8210" s="7">
        <v>5.6105424657534363E-3</v>
      </c>
      <c r="D8210" s="7">
        <v>1.1221084931506873E-2</v>
      </c>
      <c r="E8210" s="7">
        <v>1.683162739726032E-2</v>
      </c>
      <c r="F8210" s="7">
        <v>2.2442169863013717E-2</v>
      </c>
      <c r="G8210" s="7">
        <v>2.8052712328767118E-2</v>
      </c>
      <c r="H8210" s="7">
        <v>3.3663254794520522E-2</v>
      </c>
      <c r="I8210" s="7">
        <v>3.9273797260274156E-2</v>
      </c>
      <c r="J8210" s="7">
        <v>4.4884339726027435E-2</v>
      </c>
      <c r="K8210" s="7">
        <v>5.0494882191780839E-2</v>
      </c>
      <c r="L8210" s="7">
        <v>5.6105424657534236E-2</v>
      </c>
    </row>
    <row r="8211" spans="1:12" ht="51">
      <c r="A8211" s="1">
        <f t="shared" si="199"/>
        <v>40697</v>
      </c>
      <c r="B8211" s="49" t="s">
        <v>5686</v>
      </c>
      <c r="C8211" s="7">
        <v>3.171218630136996E-2</v>
      </c>
      <c r="D8211" s="7">
        <v>6.3424372602739795E-2</v>
      </c>
      <c r="E8211" s="7">
        <v>9.5136558904109755E-2</v>
      </c>
      <c r="F8211" s="7">
        <v>0.12684874520547959</v>
      </c>
      <c r="G8211" s="7">
        <v>0.15856093150684922</v>
      </c>
      <c r="H8211" s="7">
        <v>0.19027311780821879</v>
      </c>
      <c r="I8211" s="7">
        <v>0.22198530410958961</v>
      </c>
      <c r="J8211" s="7">
        <v>0.25369749041095918</v>
      </c>
      <c r="K8211" s="7">
        <v>0.28540967671232881</v>
      </c>
      <c r="L8211" s="7">
        <v>0.31712186301369844</v>
      </c>
    </row>
    <row r="8212" spans="1:12" ht="76.5">
      <c r="A8212" s="1">
        <f t="shared" si="199"/>
        <v>40698</v>
      </c>
      <c r="B8212" s="49" t="s">
        <v>5687</v>
      </c>
      <c r="C8212" s="7">
        <v>9.3521095890411361E-3</v>
      </c>
      <c r="D8212" s="7">
        <v>1.8704219178082317E-2</v>
      </c>
      <c r="E8212" s="7">
        <v>2.805632876712336E-2</v>
      </c>
      <c r="F8212" s="7">
        <v>3.7408438356164399E-2</v>
      </c>
      <c r="G8212" s="7">
        <v>4.6760547945205559E-2</v>
      </c>
      <c r="H8212" s="7">
        <v>5.6112657534246595E-2</v>
      </c>
      <c r="I8212" s="7">
        <v>6.5464767123287873E-2</v>
      </c>
      <c r="J8212" s="7">
        <v>7.4816876712328922E-2</v>
      </c>
      <c r="K8212" s="7">
        <v>8.4168986301369944E-2</v>
      </c>
      <c r="L8212" s="7">
        <v>9.3521095890410993E-2</v>
      </c>
    </row>
    <row r="8213" spans="1:12" ht="76.5">
      <c r="A8213" s="1">
        <f t="shared" si="199"/>
        <v>40699</v>
      </c>
      <c r="B8213" s="49" t="s">
        <v>5687</v>
      </c>
      <c r="C8213" s="7">
        <v>1.8183452054794557E-2</v>
      </c>
      <c r="D8213" s="7">
        <v>3.6366904109589239E-2</v>
      </c>
      <c r="E8213" s="7">
        <v>5.4550356164383799E-2</v>
      </c>
      <c r="F8213" s="7">
        <v>7.2733808219178228E-2</v>
      </c>
      <c r="G8213" s="7">
        <v>9.0917260273972803E-2</v>
      </c>
      <c r="H8213" s="7">
        <v>0.10910071232876736</v>
      </c>
      <c r="I8213" s="7">
        <v>0.12728416438356238</v>
      </c>
      <c r="J8213" s="7">
        <v>0.14546761643835601</v>
      </c>
      <c r="K8213" s="7">
        <v>0.16365106849315078</v>
      </c>
      <c r="L8213" s="7">
        <v>0.18183452054794561</v>
      </c>
    </row>
    <row r="8214" spans="1:12" ht="63.75">
      <c r="A8214" s="1">
        <f t="shared" si="199"/>
        <v>40700</v>
      </c>
      <c r="B8214" s="49" t="s">
        <v>5688</v>
      </c>
      <c r="C8214" s="7">
        <v>6.9569424657534356E-3</v>
      </c>
      <c r="D8214" s="7">
        <v>1.391388493150692E-2</v>
      </c>
      <c r="E8214" s="7">
        <v>2.087082739726032E-2</v>
      </c>
      <c r="F8214" s="7">
        <v>2.7827769863013718E-2</v>
      </c>
      <c r="G8214" s="7">
        <v>3.478471232876712E-2</v>
      </c>
      <c r="H8214" s="7">
        <v>4.1741654794520515E-2</v>
      </c>
      <c r="I8214" s="7">
        <v>4.8698597260274153E-2</v>
      </c>
      <c r="J8214" s="7">
        <v>5.5655539726027436E-2</v>
      </c>
      <c r="K8214" s="7">
        <v>6.2612482191780838E-2</v>
      </c>
      <c r="L8214" s="7">
        <v>6.956942465753424E-2</v>
      </c>
    </row>
    <row r="8215" spans="1:12" ht="51">
      <c r="A8215" s="1">
        <f t="shared" si="199"/>
        <v>40701</v>
      </c>
      <c r="B8215" s="49" t="s">
        <v>5689</v>
      </c>
      <c r="C8215" s="7">
        <v>6.8173479452055E-2</v>
      </c>
      <c r="D8215" s="7">
        <v>0.13634695890411</v>
      </c>
      <c r="E8215" s="7">
        <v>0.2045204383561656</v>
      </c>
      <c r="F8215" s="7">
        <v>0.27269391780822</v>
      </c>
      <c r="G8215" s="7">
        <v>0.34086739726027443</v>
      </c>
      <c r="H8215" s="7">
        <v>0.40904087671232875</v>
      </c>
      <c r="I8215" s="7">
        <v>0.4772143561643844</v>
      </c>
      <c r="J8215" s="7">
        <v>0.54538783561643878</v>
      </c>
      <c r="K8215" s="7">
        <v>0.6135613150684931</v>
      </c>
      <c r="L8215" s="7">
        <v>0.68173479452054764</v>
      </c>
    </row>
    <row r="8216" spans="1:12" ht="51">
      <c r="A8216" s="1">
        <f t="shared" si="199"/>
        <v>40702</v>
      </c>
      <c r="B8216" s="49" t="s">
        <v>5689</v>
      </c>
      <c r="C8216" s="7">
        <v>0.13195696438356119</v>
      </c>
      <c r="D8216" s="7">
        <v>0.26391392876712361</v>
      </c>
      <c r="E8216" s="7">
        <v>0.39587089315068474</v>
      </c>
      <c r="F8216" s="7">
        <v>0.52782785753424477</v>
      </c>
      <c r="G8216" s="7">
        <v>0.65978482191780607</v>
      </c>
      <c r="H8216" s="7">
        <v>0.79174178630136716</v>
      </c>
      <c r="I8216" s="7">
        <v>0.9236987506849319</v>
      </c>
      <c r="J8216" s="7">
        <v>1.0556557150684909</v>
      </c>
      <c r="K8216" s="7">
        <v>1.1876126794520518</v>
      </c>
      <c r="L8216" s="7">
        <v>1.3195696438356121</v>
      </c>
    </row>
    <row r="8217" spans="1:12" ht="25.5">
      <c r="A8217" s="1">
        <f t="shared" si="199"/>
        <v>40703</v>
      </c>
      <c r="B8217" s="49" t="s">
        <v>5690</v>
      </c>
      <c r="C8217" s="7">
        <v>1.6382465753424721E-3</v>
      </c>
      <c r="D8217" s="7">
        <v>3.2764931506849559E-3</v>
      </c>
      <c r="E8217" s="7">
        <v>4.9147397260274278E-3</v>
      </c>
      <c r="F8217" s="7">
        <v>6.5529863013698885E-3</v>
      </c>
      <c r="G8217" s="7">
        <v>8.1912328767123604E-3</v>
      </c>
      <c r="H8217" s="7">
        <v>9.8294794520548314E-3</v>
      </c>
      <c r="I8217" s="7">
        <v>1.1467726027397341E-2</v>
      </c>
      <c r="J8217" s="7">
        <v>1.3105972602739799E-2</v>
      </c>
      <c r="K8217" s="7">
        <v>1.4744219178082319E-2</v>
      </c>
      <c r="L8217" s="7">
        <v>1.6382465753424721E-2</v>
      </c>
    </row>
    <row r="8218" spans="1:12" ht="38.25">
      <c r="A8218" s="1">
        <f t="shared" si="199"/>
        <v>40704</v>
      </c>
      <c r="B8218" s="49" t="s">
        <v>5285</v>
      </c>
      <c r="C8218" s="7">
        <v>1.25671232876712E-3</v>
      </c>
      <c r="D8218" s="7">
        <v>2.5134246575342517E-3</v>
      </c>
      <c r="E8218" s="7">
        <v>3.7701369863013721E-3</v>
      </c>
      <c r="F8218" s="7">
        <v>5.0268493150684799E-3</v>
      </c>
      <c r="G8218" s="7">
        <v>6.2835616438356003E-3</v>
      </c>
      <c r="H8218" s="7">
        <v>7.5402739726027198E-3</v>
      </c>
      <c r="I8218" s="7">
        <v>8.7969863013698749E-3</v>
      </c>
      <c r="J8218" s="7">
        <v>1.0053698630136972E-2</v>
      </c>
      <c r="K8218" s="7">
        <v>1.1310410958904091E-2</v>
      </c>
      <c r="L8218" s="7">
        <v>1.2567123287671201E-2</v>
      </c>
    </row>
    <row r="8219" spans="1:12" ht="38.25">
      <c r="A8219" s="1">
        <f t="shared" si="199"/>
        <v>40705</v>
      </c>
      <c r="B8219" s="49" t="s">
        <v>5285</v>
      </c>
      <c r="C8219" s="7">
        <v>1.1861917808219206E-3</v>
      </c>
      <c r="D8219" s="7">
        <v>2.3723835616438439E-3</v>
      </c>
      <c r="E8219" s="7">
        <v>3.5585753424657598E-3</v>
      </c>
      <c r="F8219" s="7">
        <v>4.7447671232876756E-3</v>
      </c>
      <c r="G8219" s="7">
        <v>5.9309589041095919E-3</v>
      </c>
      <c r="H8219" s="7">
        <v>7.1171506849315195E-3</v>
      </c>
      <c r="I8219" s="7">
        <v>8.3033424657534601E-3</v>
      </c>
      <c r="J8219" s="7">
        <v>9.4895342465753513E-3</v>
      </c>
      <c r="K8219" s="7">
        <v>1.0675726027397279E-2</v>
      </c>
      <c r="L8219" s="7">
        <v>1.1861917808219184E-2</v>
      </c>
    </row>
    <row r="8220" spans="1:12" ht="25.5">
      <c r="A8220" s="1">
        <f t="shared" si="199"/>
        <v>40706</v>
      </c>
      <c r="B8220" s="49" t="s">
        <v>5691</v>
      </c>
      <c r="C8220" s="7">
        <v>3.0992876712328922E-3</v>
      </c>
      <c r="D8220" s="7">
        <v>6.1985753424657715E-3</v>
      </c>
      <c r="E8220" s="7">
        <v>9.2978630136986637E-3</v>
      </c>
      <c r="F8220" s="7">
        <v>1.2397150684931519E-2</v>
      </c>
      <c r="G8220" s="7">
        <v>1.5496438356164398E-2</v>
      </c>
      <c r="H8220" s="7">
        <v>1.8595726027397279E-2</v>
      </c>
      <c r="I8220" s="7">
        <v>2.1695013698630281E-2</v>
      </c>
      <c r="J8220" s="7">
        <v>2.4794301369863037E-2</v>
      </c>
      <c r="K8220" s="7">
        <v>2.7893589041095918E-2</v>
      </c>
      <c r="L8220" s="7">
        <v>3.0992876712328796E-2</v>
      </c>
    </row>
    <row r="8221" spans="1:12" ht="51">
      <c r="A8221" s="1">
        <f t="shared" si="199"/>
        <v>40707</v>
      </c>
      <c r="B8221" s="49" t="s">
        <v>5476</v>
      </c>
      <c r="C8221" s="7">
        <v>3.6605589041096035E-3</v>
      </c>
      <c r="D8221" s="7">
        <v>7.3211178082192071E-3</v>
      </c>
      <c r="E8221" s="7">
        <v>1.0981676712328801E-2</v>
      </c>
      <c r="F8221" s="7">
        <v>1.4642235616438319E-2</v>
      </c>
      <c r="G8221" s="7">
        <v>1.830279452054796E-2</v>
      </c>
      <c r="H8221" s="7">
        <v>2.1963353424657602E-2</v>
      </c>
      <c r="I8221" s="7">
        <v>2.5623912328767241E-2</v>
      </c>
      <c r="J8221" s="7">
        <v>2.9284471232876759E-2</v>
      </c>
      <c r="K8221" s="7">
        <v>3.2945030136986402E-2</v>
      </c>
      <c r="L8221" s="7">
        <v>3.6605589041095919E-2</v>
      </c>
    </row>
    <row r="8222" spans="1:12" ht="51">
      <c r="A8222" s="1">
        <f t="shared" si="199"/>
        <v>40708</v>
      </c>
      <c r="B8222" s="49" t="s">
        <v>5477</v>
      </c>
      <c r="C8222" s="7">
        <v>1.684898630136996E-3</v>
      </c>
      <c r="D8222" s="7">
        <v>3.3697972602739798E-3</v>
      </c>
      <c r="E8222" s="7">
        <v>5.0546958904109755E-3</v>
      </c>
      <c r="F8222" s="7">
        <v>6.7395945205479474E-3</v>
      </c>
      <c r="G8222" s="7">
        <v>8.4244931506849315E-3</v>
      </c>
      <c r="H8222" s="7">
        <v>1.0109391780821915E-2</v>
      </c>
      <c r="I8222" s="7">
        <v>1.1794290410958936E-2</v>
      </c>
      <c r="J8222" s="7">
        <v>1.3479189041095919E-2</v>
      </c>
      <c r="K8222" s="7">
        <v>1.516408767123288E-2</v>
      </c>
      <c r="L8222" s="7">
        <v>1.6848986301369839E-2</v>
      </c>
    </row>
    <row r="8223" spans="1:12" ht="51">
      <c r="A8223" s="1">
        <f t="shared" si="199"/>
        <v>40709</v>
      </c>
      <c r="B8223" s="49" t="s">
        <v>5692</v>
      </c>
      <c r="C8223" s="7">
        <v>1.303002739726032E-2</v>
      </c>
      <c r="D8223" s="7">
        <v>2.6060054794520761E-2</v>
      </c>
      <c r="E8223" s="7">
        <v>3.9090082191781082E-2</v>
      </c>
      <c r="F8223" s="7">
        <v>5.2120109589041397E-2</v>
      </c>
      <c r="G8223" s="7">
        <v>6.5150136986301718E-2</v>
      </c>
      <c r="H8223" s="7">
        <v>7.818016438356204E-2</v>
      </c>
      <c r="I8223" s="7">
        <v>9.1210191780822597E-2</v>
      </c>
      <c r="J8223" s="7">
        <v>0.10424021917808267</v>
      </c>
      <c r="K8223" s="7">
        <v>0.11727024657534299</v>
      </c>
      <c r="L8223" s="7">
        <v>0.13030027397260319</v>
      </c>
    </row>
    <row r="8224" spans="1:12" ht="51">
      <c r="A8224" s="1">
        <f t="shared" si="199"/>
        <v>40710</v>
      </c>
      <c r="B8224" s="49" t="s">
        <v>5693</v>
      </c>
      <c r="C8224" s="7">
        <v>1.500098630136984E-2</v>
      </c>
      <c r="D8224" s="7">
        <v>3.0001972602739797E-2</v>
      </c>
      <c r="E8224" s="7">
        <v>4.5002958904109644E-2</v>
      </c>
      <c r="F8224" s="7">
        <v>6.0003945205479359E-2</v>
      </c>
      <c r="G8224" s="7">
        <v>7.5004931506849198E-2</v>
      </c>
      <c r="H8224" s="7">
        <v>9.0005917808219038E-2</v>
      </c>
      <c r="I8224" s="7">
        <v>0.10500690410958924</v>
      </c>
      <c r="J8224" s="7">
        <v>0.12000789041095919</v>
      </c>
      <c r="K8224" s="7">
        <v>0.13500887671232881</v>
      </c>
      <c r="L8224" s="7">
        <v>0.1500098630136984</v>
      </c>
    </row>
    <row r="8225" spans="1:12" ht="38.25">
      <c r="A8225" s="1">
        <f t="shared" si="199"/>
        <v>40711</v>
      </c>
      <c r="B8225" s="49" t="s">
        <v>5694</v>
      </c>
      <c r="C8225" s="7">
        <v>1.2426082191780839E-2</v>
      </c>
      <c r="D8225" s="7">
        <v>2.48521643835618E-2</v>
      </c>
      <c r="E8225" s="7">
        <v>3.7278246575342636E-2</v>
      </c>
      <c r="F8225" s="7">
        <v>4.9704328767123357E-2</v>
      </c>
      <c r="G8225" s="7">
        <v>6.2130410958904196E-2</v>
      </c>
      <c r="H8225" s="7">
        <v>7.4556493150685035E-2</v>
      </c>
      <c r="I8225" s="7">
        <v>8.6982575342466242E-2</v>
      </c>
      <c r="J8225" s="7">
        <v>9.9408657534246839E-2</v>
      </c>
      <c r="K8225" s="7">
        <v>0.11183473972602768</v>
      </c>
      <c r="L8225" s="7">
        <v>0.12426082191780839</v>
      </c>
    </row>
    <row r="8226" spans="1:12" ht="38.25">
      <c r="A8226" s="1">
        <f t="shared" si="199"/>
        <v>40712</v>
      </c>
      <c r="B8226" s="49" t="s">
        <v>5694</v>
      </c>
      <c r="C8226" s="7">
        <v>9.9419506849315453E-3</v>
      </c>
      <c r="D8226" s="7">
        <v>1.9883901369863038E-2</v>
      </c>
      <c r="E8226" s="7">
        <v>2.9825852054794676E-2</v>
      </c>
      <c r="F8226" s="7">
        <v>3.9767802739726077E-2</v>
      </c>
      <c r="G8226" s="7">
        <v>4.9709753424657603E-2</v>
      </c>
      <c r="H8226" s="7">
        <v>5.9651704109589122E-2</v>
      </c>
      <c r="I8226" s="7">
        <v>6.959365479452076E-2</v>
      </c>
      <c r="J8226" s="7">
        <v>7.9535605479452154E-2</v>
      </c>
      <c r="K8226" s="7">
        <v>8.9477556164383673E-2</v>
      </c>
      <c r="L8226" s="7">
        <v>9.9419506849315081E-2</v>
      </c>
    </row>
    <row r="8227" spans="1:12" ht="63.75">
      <c r="A8227" s="1">
        <f t="shared" si="199"/>
        <v>40713</v>
      </c>
      <c r="B8227" s="49" t="s">
        <v>5695</v>
      </c>
      <c r="C8227" s="7">
        <v>1.2914301369863039E-3</v>
      </c>
      <c r="D8227" s="7">
        <v>2.5828602739726195E-3</v>
      </c>
      <c r="E8227" s="7">
        <v>3.8742904109589239E-3</v>
      </c>
      <c r="F8227" s="7">
        <v>5.1657205479452156E-3</v>
      </c>
      <c r="G8227" s="7">
        <v>6.4571506849315195E-3</v>
      </c>
      <c r="H8227" s="7">
        <v>7.7485808219178243E-3</v>
      </c>
      <c r="I8227" s="7">
        <v>9.0400109589041516E-3</v>
      </c>
      <c r="J8227" s="7">
        <v>1.0331441095890443E-2</v>
      </c>
      <c r="K8227" s="7">
        <v>1.1622871232876747E-2</v>
      </c>
      <c r="L8227" s="7">
        <v>1.2914301369863039E-2</v>
      </c>
    </row>
    <row r="8228" spans="1:12" ht="25.5">
      <c r="A8228" s="1">
        <f t="shared" si="199"/>
        <v>40714</v>
      </c>
      <c r="B8228" s="49" t="s">
        <v>5696</v>
      </c>
      <c r="C8228" s="7">
        <v>6.4849972602739796E-3</v>
      </c>
      <c r="D8228" s="7">
        <v>1.2969994520547959E-2</v>
      </c>
      <c r="E8228" s="7">
        <v>1.9454991780821999E-2</v>
      </c>
      <c r="F8228" s="7">
        <v>2.5939989041095918E-2</v>
      </c>
      <c r="G8228" s="7">
        <v>3.2424986301369842E-2</v>
      </c>
      <c r="H8228" s="7">
        <v>3.8909983561643872E-2</v>
      </c>
      <c r="I8228" s="7">
        <v>4.5394980821917924E-2</v>
      </c>
      <c r="J8228" s="7">
        <v>5.1879978082191837E-2</v>
      </c>
      <c r="K8228" s="7">
        <v>5.8364975342465757E-2</v>
      </c>
      <c r="L8228" s="7">
        <v>6.4849972602739683E-2</v>
      </c>
    </row>
    <row r="8229" spans="1:12" ht="51">
      <c r="A8229" s="1">
        <f t="shared" si="199"/>
        <v>40715</v>
      </c>
      <c r="B8229" s="49" t="s">
        <v>5697</v>
      </c>
      <c r="C8229" s="7">
        <v>4.2619726027397394E-3</v>
      </c>
      <c r="D8229" s="7">
        <v>8.5239452054794787E-3</v>
      </c>
      <c r="E8229" s="7">
        <v>1.2785917808219159E-2</v>
      </c>
      <c r="F8229" s="7">
        <v>1.7047890410958957E-2</v>
      </c>
      <c r="G8229" s="7">
        <v>2.1309863013698641E-2</v>
      </c>
      <c r="H8229" s="7">
        <v>2.557183561643844E-2</v>
      </c>
      <c r="I8229" s="7">
        <v>2.9833808219178238E-2</v>
      </c>
      <c r="J8229" s="7">
        <v>3.4095780821917797E-2</v>
      </c>
      <c r="K8229" s="7">
        <v>3.8357753424657595E-2</v>
      </c>
      <c r="L8229" s="7">
        <v>4.2619726027397282E-2</v>
      </c>
    </row>
    <row r="8230" spans="1:12" ht="51">
      <c r="A8230" s="1">
        <f t="shared" si="199"/>
        <v>40716</v>
      </c>
      <c r="B8230" s="49" t="s">
        <v>5697</v>
      </c>
      <c r="C8230" s="7">
        <v>1.0628712328767142E-2</v>
      </c>
      <c r="D8230" s="7">
        <v>2.1257424657534239E-2</v>
      </c>
      <c r="E8230" s="7">
        <v>3.188613698630148E-2</v>
      </c>
      <c r="F8230" s="7">
        <v>4.2514849315068479E-2</v>
      </c>
      <c r="G8230" s="7">
        <v>5.3143561643835602E-2</v>
      </c>
      <c r="H8230" s="7">
        <v>6.3772273972602725E-2</v>
      </c>
      <c r="I8230" s="7">
        <v>7.4400986301370084E-2</v>
      </c>
      <c r="J8230" s="7">
        <v>8.5029698630137082E-2</v>
      </c>
      <c r="K8230" s="7">
        <v>9.5658410958904191E-2</v>
      </c>
      <c r="L8230" s="7">
        <v>0.1062871232876712</v>
      </c>
    </row>
    <row r="8231" spans="1:12" ht="63.75">
      <c r="A8231" s="1">
        <f t="shared" si="199"/>
        <v>40717</v>
      </c>
      <c r="B8231" s="49" t="s">
        <v>5698</v>
      </c>
      <c r="C8231" s="7">
        <v>7.9120438356164637E-3</v>
      </c>
      <c r="D8231" s="7">
        <v>1.5824087671232879E-2</v>
      </c>
      <c r="E8231" s="7">
        <v>2.3736131506849438E-2</v>
      </c>
      <c r="F8231" s="7">
        <v>3.1648175342465758E-2</v>
      </c>
      <c r="G8231" s="7">
        <v>3.9560219178082195E-2</v>
      </c>
      <c r="H8231" s="7">
        <v>4.747226301369864E-2</v>
      </c>
      <c r="I8231" s="7">
        <v>5.5384306849315321E-2</v>
      </c>
      <c r="J8231" s="7">
        <v>6.329635068493164E-2</v>
      </c>
      <c r="K8231" s="7">
        <v>7.1208394520548071E-2</v>
      </c>
      <c r="L8231" s="7">
        <v>7.9120438356164391E-2</v>
      </c>
    </row>
    <row r="8232" spans="1:12" ht="63.75">
      <c r="A8232" s="1">
        <f t="shared" si="199"/>
        <v>40718</v>
      </c>
      <c r="B8232" s="49" t="s">
        <v>5698</v>
      </c>
      <c r="C8232" s="7">
        <v>4.2963287671232995E-4</v>
      </c>
      <c r="D8232" s="7">
        <v>8.5926575342465991E-4</v>
      </c>
      <c r="E8232" s="7">
        <v>1.288898630136984E-3</v>
      </c>
      <c r="F8232" s="7">
        <v>1.7185315068493198E-3</v>
      </c>
      <c r="G8232" s="7">
        <v>2.148164383561644E-3</v>
      </c>
      <c r="H8232" s="7">
        <v>2.5777972602739679E-3</v>
      </c>
      <c r="I8232" s="7">
        <v>3.0074301369863161E-3</v>
      </c>
      <c r="J8232" s="7">
        <v>3.4370630136986279E-3</v>
      </c>
      <c r="K8232" s="7">
        <v>3.866695890410964E-3</v>
      </c>
      <c r="L8232" s="7">
        <v>4.2963287671232879E-3</v>
      </c>
    </row>
    <row r="8233" spans="1:12" ht="25.5">
      <c r="A8233" s="1">
        <f t="shared" si="199"/>
        <v>40719</v>
      </c>
      <c r="B8233" s="49" t="s">
        <v>5699</v>
      </c>
      <c r="C8233" s="7">
        <v>1.3977534246575401E-3</v>
      </c>
      <c r="D8233" s="7">
        <v>2.7955068493150919E-3</v>
      </c>
      <c r="E8233" s="7">
        <v>4.1932602739726318E-3</v>
      </c>
      <c r="F8233" s="7">
        <v>5.5910136986301604E-3</v>
      </c>
      <c r="G8233" s="7">
        <v>6.9887671232876994E-3</v>
      </c>
      <c r="H8233" s="7">
        <v>8.3865205479452393E-3</v>
      </c>
      <c r="I8233" s="7">
        <v>9.7842739726028156E-3</v>
      </c>
      <c r="J8233" s="7">
        <v>1.1182027397260333E-2</v>
      </c>
      <c r="K8233" s="7">
        <v>1.257978082191792E-2</v>
      </c>
      <c r="L8233" s="7">
        <v>1.3977534246575399E-2</v>
      </c>
    </row>
    <row r="8234" spans="1:12" ht="12.75">
      <c r="A8234" s="1">
        <f t="shared" si="199"/>
        <v>40720</v>
      </c>
      <c r="B8234" s="49" t="s">
        <v>5700</v>
      </c>
      <c r="C8234" s="7">
        <v>7.8776876712329039E-3</v>
      </c>
      <c r="D8234" s="7">
        <v>1.5755375342465759E-2</v>
      </c>
      <c r="E8234" s="7">
        <v>2.363306301369876E-2</v>
      </c>
      <c r="F8234" s="7">
        <v>3.1510750684931518E-2</v>
      </c>
      <c r="G8234" s="7">
        <v>3.9388438356164401E-2</v>
      </c>
      <c r="H8234" s="7">
        <v>4.7266126027397277E-2</v>
      </c>
      <c r="I8234" s="7">
        <v>5.5143813698630396E-2</v>
      </c>
      <c r="J8234" s="7">
        <v>6.3021501369863162E-2</v>
      </c>
      <c r="K8234" s="7">
        <v>7.0899189041096031E-2</v>
      </c>
      <c r="L8234" s="7">
        <v>7.8776876712328803E-2</v>
      </c>
    </row>
    <row r="8235" spans="1:12" ht="25.5">
      <c r="A8235" s="1">
        <f t="shared" si="199"/>
        <v>40721</v>
      </c>
      <c r="B8235" s="49" t="s">
        <v>5289</v>
      </c>
      <c r="C8235" s="7">
        <v>3.6088800000000122E-2</v>
      </c>
      <c r="D8235" s="7">
        <v>7.2177600000000244E-2</v>
      </c>
      <c r="E8235" s="7">
        <v>0.10826640000000025</v>
      </c>
      <c r="F8235" s="7">
        <v>0.14435519999999999</v>
      </c>
      <c r="G8235" s="7">
        <v>0.18044399999999999</v>
      </c>
      <c r="H8235" s="7">
        <v>0.2165328</v>
      </c>
      <c r="I8235" s="7">
        <v>0.25262160000000122</v>
      </c>
      <c r="J8235" s="7">
        <v>0.28871039999999998</v>
      </c>
      <c r="K8235" s="7">
        <v>0.32479920000000001</v>
      </c>
      <c r="L8235" s="7">
        <v>0.36088799999999999</v>
      </c>
    </row>
    <row r="8236" spans="1:12" ht="25.5">
      <c r="A8236" s="1">
        <f t="shared" si="199"/>
        <v>40722</v>
      </c>
      <c r="B8236" s="49" t="s">
        <v>5701</v>
      </c>
      <c r="C8236" s="7">
        <v>8.9832328767123597E-3</v>
      </c>
      <c r="D8236" s="7">
        <v>1.7966465753424719E-2</v>
      </c>
      <c r="E8236" s="7">
        <v>2.6949698630137079E-2</v>
      </c>
      <c r="F8236" s="7">
        <v>3.5932931506849321E-2</v>
      </c>
      <c r="G8236" s="7">
        <v>4.4916164383561677E-2</v>
      </c>
      <c r="H8236" s="7">
        <v>5.3899397260274033E-2</v>
      </c>
      <c r="I8236" s="7">
        <v>6.2882630136986514E-2</v>
      </c>
      <c r="J8236" s="7">
        <v>7.1865863013698641E-2</v>
      </c>
      <c r="K8236" s="7">
        <v>8.0849095890410991E-2</v>
      </c>
      <c r="L8236" s="7">
        <v>8.9832328767123229E-2</v>
      </c>
    </row>
    <row r="8237" spans="1:12" ht="25.5">
      <c r="A8237" s="1">
        <f t="shared" si="199"/>
        <v>40723</v>
      </c>
      <c r="B8237" s="49" t="s">
        <v>5364</v>
      </c>
      <c r="C8237" s="7">
        <v>2.4233391780822119E-2</v>
      </c>
      <c r="D8237" s="7">
        <v>4.8466783561644113E-2</v>
      </c>
      <c r="E8237" s="7">
        <v>7.2700175342466242E-2</v>
      </c>
      <c r="F8237" s="7">
        <v>9.6933567123288003E-2</v>
      </c>
      <c r="G8237" s="7">
        <v>0.12116695890411</v>
      </c>
      <c r="H8237" s="7">
        <v>0.14540035068493198</v>
      </c>
      <c r="I8237" s="7">
        <v>0.16963374246575399</v>
      </c>
      <c r="J8237" s="7">
        <v>0.19386713424657478</v>
      </c>
      <c r="K8237" s="7">
        <v>0.2181005260273968</v>
      </c>
      <c r="L8237" s="7">
        <v>0.24233391780821878</v>
      </c>
    </row>
    <row r="8238" spans="1:12" ht="25.5">
      <c r="A8238" s="1">
        <f t="shared" si="199"/>
        <v>40724</v>
      </c>
      <c r="B8238" s="49" t="s">
        <v>5702</v>
      </c>
      <c r="C8238" s="7">
        <v>9.6721643835616811E-3</v>
      </c>
      <c r="D8238" s="7">
        <v>1.9344328767123362E-2</v>
      </c>
      <c r="E8238" s="7">
        <v>2.9016493150685038E-2</v>
      </c>
      <c r="F8238" s="7">
        <v>3.86886575342466E-2</v>
      </c>
      <c r="G8238" s="7">
        <v>4.8360821917808279E-2</v>
      </c>
      <c r="H8238" s="7">
        <v>5.803298630136984E-2</v>
      </c>
      <c r="I8238" s="7">
        <v>6.7705150684931756E-2</v>
      </c>
      <c r="J8238" s="7">
        <v>7.7377315068493199E-2</v>
      </c>
      <c r="K8238" s="7">
        <v>8.7049479452054865E-2</v>
      </c>
      <c r="L8238" s="7">
        <v>9.6721643835616433E-2</v>
      </c>
    </row>
    <row r="8239" spans="1:12" ht="25.5">
      <c r="A8239" s="1">
        <f t="shared" si="199"/>
        <v>40725</v>
      </c>
      <c r="B8239" s="49" t="s">
        <v>5499</v>
      </c>
      <c r="C8239" s="7">
        <v>5.912876712328788E-3</v>
      </c>
      <c r="D8239" s="7">
        <v>1.1825753424657588E-2</v>
      </c>
      <c r="E8239" s="7">
        <v>1.77386301369864E-2</v>
      </c>
      <c r="F8239" s="7">
        <v>2.3651506849315079E-2</v>
      </c>
      <c r="G8239" s="7">
        <v>2.956438356164388E-2</v>
      </c>
      <c r="H8239" s="7">
        <v>3.5477260273972556E-2</v>
      </c>
      <c r="I8239" s="7">
        <v>4.1390136986301479E-2</v>
      </c>
      <c r="J8239" s="7">
        <v>4.7303013698630159E-2</v>
      </c>
      <c r="K8239" s="7">
        <v>5.3215890410958956E-2</v>
      </c>
      <c r="L8239" s="7">
        <v>5.9128767123287636E-2</v>
      </c>
    </row>
    <row r="8240" spans="1:12" ht="12.75">
      <c r="A8240" s="1">
        <f t="shared" si="199"/>
        <v>40726</v>
      </c>
      <c r="B8240" s="49" t="s">
        <v>5703</v>
      </c>
      <c r="C8240" s="7">
        <v>9.088471232876736E-3</v>
      </c>
      <c r="D8240" s="7">
        <v>1.8176942465753521E-2</v>
      </c>
      <c r="E8240" s="7">
        <v>2.7265413698630159E-2</v>
      </c>
      <c r="F8240" s="7">
        <v>3.6353884931506798E-2</v>
      </c>
      <c r="G8240" s="7">
        <v>4.5442356164383559E-2</v>
      </c>
      <c r="H8240" s="7">
        <v>5.4530827397260319E-2</v>
      </c>
      <c r="I8240" s="7">
        <v>6.3619298630137197E-2</v>
      </c>
      <c r="J8240" s="7">
        <v>7.2707769863013721E-2</v>
      </c>
      <c r="K8240" s="7">
        <v>8.1796241095890468E-2</v>
      </c>
      <c r="L8240" s="7">
        <v>9.0884712328767117E-2</v>
      </c>
    </row>
    <row r="8241" spans="1:12" ht="12.75">
      <c r="A8241" s="1">
        <f t="shared" si="199"/>
        <v>40727</v>
      </c>
      <c r="B8241" s="49" t="s">
        <v>5704</v>
      </c>
      <c r="C8241" s="7">
        <v>7.3052054794520878E-3</v>
      </c>
      <c r="D8241" s="7">
        <v>1.46104109589042E-2</v>
      </c>
      <c r="E8241" s="7">
        <v>2.1915616438356239E-2</v>
      </c>
      <c r="F8241" s="7">
        <v>2.9220821917808278E-2</v>
      </c>
      <c r="G8241" s="7">
        <v>3.6526027397260317E-2</v>
      </c>
      <c r="H8241" s="7">
        <v>4.3831232876712353E-2</v>
      </c>
      <c r="I8241" s="7">
        <v>5.1136438356164521E-2</v>
      </c>
      <c r="J8241" s="7">
        <v>5.8441643835616439E-2</v>
      </c>
      <c r="K8241" s="7">
        <v>6.5746849315068481E-2</v>
      </c>
      <c r="L8241" s="7">
        <v>7.3052054794520524E-2</v>
      </c>
    </row>
    <row r="8242" spans="1:12" ht="12.75">
      <c r="A8242" s="1">
        <f t="shared" si="199"/>
        <v>40728</v>
      </c>
      <c r="B8242" s="49" t="s">
        <v>5705</v>
      </c>
      <c r="C8242" s="7">
        <v>3.4377863013698761E-3</v>
      </c>
      <c r="D8242" s="7">
        <v>6.8755726027397521E-3</v>
      </c>
      <c r="E8242" s="7">
        <v>1.0313358904109615E-2</v>
      </c>
      <c r="F8242" s="7">
        <v>1.3751145205479478E-2</v>
      </c>
      <c r="G8242" s="7">
        <v>1.7188931506849321E-2</v>
      </c>
      <c r="H8242" s="7">
        <v>2.0626717808219158E-2</v>
      </c>
      <c r="I8242" s="7">
        <v>2.4064504109589119E-2</v>
      </c>
      <c r="J8242" s="7">
        <v>2.7502290410958957E-2</v>
      </c>
      <c r="K8242" s="7">
        <v>3.0940076712328797E-2</v>
      </c>
      <c r="L8242" s="7">
        <v>3.4377863013698641E-2</v>
      </c>
    </row>
    <row r="8243" spans="1:12" ht="12.75">
      <c r="A8243" s="1">
        <f t="shared" si="199"/>
        <v>40729</v>
      </c>
      <c r="B8243" s="49" t="s">
        <v>5706</v>
      </c>
      <c r="C8243" s="7">
        <v>1.211289863013696E-2</v>
      </c>
      <c r="D8243" s="7">
        <v>2.4225797260274042E-2</v>
      </c>
      <c r="E8243" s="7">
        <v>3.6338695890410999E-2</v>
      </c>
      <c r="F8243" s="7">
        <v>4.8451594520547842E-2</v>
      </c>
      <c r="G8243" s="7">
        <v>6.0564493150684795E-2</v>
      </c>
      <c r="H8243" s="7">
        <v>7.2677391780821873E-2</v>
      </c>
      <c r="I8243" s="7">
        <v>8.4790290410959077E-2</v>
      </c>
      <c r="J8243" s="7">
        <v>9.6903189041095794E-2</v>
      </c>
      <c r="K8243" s="7">
        <v>0.10901608767123276</v>
      </c>
      <c r="L8243" s="7">
        <v>0.12112898630136959</v>
      </c>
    </row>
    <row r="8244" spans="1:12" ht="12.75">
      <c r="A8244" s="1">
        <f t="shared" si="199"/>
        <v>40730</v>
      </c>
      <c r="B8244" s="49" t="s">
        <v>5707</v>
      </c>
      <c r="C8244" s="7">
        <v>1.0393368986301409E-2</v>
      </c>
      <c r="D8244" s="7">
        <v>2.0786737972602838E-2</v>
      </c>
      <c r="E8244" s="7">
        <v>3.1180106958904198E-2</v>
      </c>
      <c r="F8244" s="7">
        <v>4.1573475945205558E-2</v>
      </c>
      <c r="G8244" s="7">
        <v>5.1966844931506918E-2</v>
      </c>
      <c r="H8244" s="7">
        <v>6.2360213917808271E-2</v>
      </c>
      <c r="I8244" s="7">
        <v>7.2753582904109881E-2</v>
      </c>
      <c r="J8244" s="7">
        <v>8.3146951890411006E-2</v>
      </c>
      <c r="K8244" s="7">
        <v>9.3540320876712477E-2</v>
      </c>
      <c r="L8244" s="7">
        <v>0.10393368986301371</v>
      </c>
    </row>
    <row r="8245" spans="1:12" ht="12.75">
      <c r="A8245" s="1">
        <f t="shared" si="199"/>
        <v>40731</v>
      </c>
      <c r="B8245" s="49" t="s">
        <v>5708</v>
      </c>
      <c r="C8245" s="7">
        <v>7.7409863013698874E-3</v>
      </c>
      <c r="D8245" s="7">
        <v>1.5481972602739799E-2</v>
      </c>
      <c r="E8245" s="7">
        <v>2.322295890410964E-2</v>
      </c>
      <c r="F8245" s="7">
        <v>3.096394520547948E-2</v>
      </c>
      <c r="G8245" s="7">
        <v>3.8704931506849317E-2</v>
      </c>
      <c r="H8245" s="7">
        <v>4.6445917808219155E-2</v>
      </c>
      <c r="I8245" s="7">
        <v>5.4186904109589235E-2</v>
      </c>
      <c r="J8245" s="7">
        <v>6.1927890410958961E-2</v>
      </c>
      <c r="K8245" s="7">
        <v>6.9668876712328798E-2</v>
      </c>
      <c r="L8245" s="7">
        <v>7.7409863013698635E-2</v>
      </c>
    </row>
    <row r="8246" spans="1:12" ht="25.5">
      <c r="A8246" s="1">
        <f t="shared" si="199"/>
        <v>40732</v>
      </c>
      <c r="B8246" s="49" t="s">
        <v>5709</v>
      </c>
      <c r="C8246" s="7">
        <v>6.7352547945205557E-3</v>
      </c>
      <c r="D8246" s="7">
        <v>1.347050958904116E-2</v>
      </c>
      <c r="E8246" s="7">
        <v>2.0205764383561677E-2</v>
      </c>
      <c r="F8246" s="7">
        <v>2.6941019178082202E-2</v>
      </c>
      <c r="G8246" s="7">
        <v>3.367627397260272E-2</v>
      </c>
      <c r="H8246" s="7">
        <v>4.0411528767123235E-2</v>
      </c>
      <c r="I8246" s="7">
        <v>4.7146783561644E-2</v>
      </c>
      <c r="J8246" s="7">
        <v>5.3882038356164404E-2</v>
      </c>
      <c r="K8246" s="7">
        <v>6.0617293150684912E-2</v>
      </c>
      <c r="L8246" s="7">
        <v>6.735254794520544E-2</v>
      </c>
    </row>
    <row r="8247" spans="1:12" ht="25.5">
      <c r="A8247" s="1">
        <f t="shared" si="199"/>
        <v>40733</v>
      </c>
      <c r="B8247" s="49" t="s">
        <v>5710</v>
      </c>
      <c r="C8247" s="7">
        <v>9.7274958904109993E-3</v>
      </c>
      <c r="D8247" s="7">
        <v>1.9454991780821999E-2</v>
      </c>
      <c r="E8247" s="7">
        <v>2.9182487671233E-2</v>
      </c>
      <c r="F8247" s="7">
        <v>3.8909983561643872E-2</v>
      </c>
      <c r="G8247" s="7">
        <v>4.8637479452054877E-2</v>
      </c>
      <c r="H8247" s="7">
        <v>5.8364975342465757E-2</v>
      </c>
      <c r="I8247" s="7">
        <v>6.8092471232876997E-2</v>
      </c>
      <c r="J8247" s="7">
        <v>7.7819967123287745E-2</v>
      </c>
      <c r="K8247" s="7">
        <v>8.7547463013698756E-2</v>
      </c>
      <c r="L8247" s="7">
        <v>9.7274958904109629E-2</v>
      </c>
    </row>
    <row r="8248" spans="1:12" ht="12.75">
      <c r="A8248" s="1">
        <f t="shared" si="199"/>
        <v>40734</v>
      </c>
      <c r="B8248" s="49" t="s">
        <v>5711</v>
      </c>
      <c r="C8248" s="7">
        <v>2.6754410958904202E-2</v>
      </c>
      <c r="D8248" s="7">
        <v>5.3508821917808279E-2</v>
      </c>
      <c r="E8248" s="7">
        <v>8.0263232876712484E-2</v>
      </c>
      <c r="F8248" s="7">
        <v>0.10701764383561632</v>
      </c>
      <c r="G8248" s="7">
        <v>0.1337720547945204</v>
      </c>
      <c r="H8248" s="7">
        <v>0.160526465753424</v>
      </c>
      <c r="I8248" s="7">
        <v>0.18728087671232879</v>
      </c>
      <c r="J8248" s="7">
        <v>0.21403528767123239</v>
      </c>
      <c r="K8248" s="7">
        <v>0.24078969863013719</v>
      </c>
      <c r="L8248" s="7">
        <v>0.26754410958904079</v>
      </c>
    </row>
    <row r="8249" spans="1:12" ht="12.75">
      <c r="A8249" s="1">
        <f t="shared" si="199"/>
        <v>40735</v>
      </c>
      <c r="B8249" s="49" t="s">
        <v>5712</v>
      </c>
      <c r="C8249" s="7">
        <v>8.284995550684968E-3</v>
      </c>
      <c r="D8249" s="7">
        <v>1.656999110136996E-2</v>
      </c>
      <c r="E8249" s="7">
        <v>2.4854986652054881E-2</v>
      </c>
      <c r="F8249" s="7">
        <v>3.3139982202739796E-2</v>
      </c>
      <c r="G8249" s="7">
        <v>4.142497775342472E-2</v>
      </c>
      <c r="H8249" s="7">
        <v>4.9709973304109638E-2</v>
      </c>
      <c r="I8249" s="7">
        <v>5.7994968854794798E-2</v>
      </c>
      <c r="J8249" s="7">
        <v>6.627996440547948E-2</v>
      </c>
      <c r="K8249" s="7">
        <v>7.4564959956164509E-2</v>
      </c>
      <c r="L8249" s="7">
        <v>8.2849955506849315E-2</v>
      </c>
    </row>
    <row r="8250" spans="1:12" ht="12.75">
      <c r="A8250" s="1">
        <f t="shared" si="199"/>
        <v>40736</v>
      </c>
      <c r="B8250" s="49" t="s">
        <v>5713</v>
      </c>
      <c r="C8250" s="7">
        <v>1.0233435616438392E-2</v>
      </c>
      <c r="D8250" s="7">
        <v>2.0466871232876761E-2</v>
      </c>
      <c r="E8250" s="7">
        <v>3.0700306849315198E-2</v>
      </c>
      <c r="F8250" s="7">
        <v>4.0933742465753521E-2</v>
      </c>
      <c r="G8250" s="7">
        <v>5.1167178082191837E-2</v>
      </c>
      <c r="H8250" s="7">
        <v>6.140061369863016E-2</v>
      </c>
      <c r="I8250" s="7">
        <v>7.1634049315068712E-2</v>
      </c>
      <c r="J8250" s="7">
        <v>8.1867484931506918E-2</v>
      </c>
      <c r="K8250" s="7">
        <v>9.2100920547945234E-2</v>
      </c>
      <c r="L8250" s="7">
        <v>0.10233435616438356</v>
      </c>
    </row>
    <row r="8251" spans="1:12" ht="12.75">
      <c r="A8251" s="1">
        <f t="shared" si="199"/>
        <v>40737</v>
      </c>
      <c r="B8251" s="49" t="s">
        <v>5714</v>
      </c>
      <c r="C8251" s="7">
        <v>6.9869589041096159E-3</v>
      </c>
      <c r="D8251" s="7">
        <v>1.397391780821928E-2</v>
      </c>
      <c r="E8251" s="7">
        <v>2.09608767123288E-2</v>
      </c>
      <c r="F8251" s="7">
        <v>2.7947835616438318E-2</v>
      </c>
      <c r="G8251" s="7">
        <v>3.4934794520547957E-2</v>
      </c>
      <c r="H8251" s="7">
        <v>4.19217534246576E-2</v>
      </c>
      <c r="I8251" s="7">
        <v>4.8908712328767361E-2</v>
      </c>
      <c r="J8251" s="7">
        <v>5.589567123287676E-2</v>
      </c>
      <c r="K8251" s="7">
        <v>6.2882630136986389E-2</v>
      </c>
      <c r="L8251" s="7">
        <v>6.9869589041095914E-2</v>
      </c>
    </row>
    <row r="8252" spans="1:12" ht="25.5">
      <c r="A8252" s="1">
        <f t="shared" si="199"/>
        <v>40738</v>
      </c>
      <c r="B8252" s="49" t="s">
        <v>5715</v>
      </c>
      <c r="C8252" s="7">
        <v>1.4424164383561798E-2</v>
      </c>
      <c r="D8252" s="7">
        <v>2.8848328767123475E-2</v>
      </c>
      <c r="E8252" s="7">
        <v>4.3272493150685279E-2</v>
      </c>
      <c r="F8252" s="7">
        <v>5.769665753424684E-2</v>
      </c>
      <c r="G8252" s="7">
        <v>7.2120821917808525E-2</v>
      </c>
      <c r="H8252" s="7">
        <v>8.6544986301370197E-2</v>
      </c>
      <c r="I8252" s="7">
        <v>0.1009691506849321</v>
      </c>
      <c r="J8252" s="7">
        <v>0.11539331506849355</v>
      </c>
      <c r="K8252" s="7">
        <v>0.1298174794520556</v>
      </c>
      <c r="L8252" s="7">
        <v>0.1442416438356168</v>
      </c>
    </row>
    <row r="8253" spans="1:12" ht="25.5">
      <c r="A8253" s="1">
        <f t="shared" si="199"/>
        <v>40739</v>
      </c>
      <c r="B8253" s="49" t="s">
        <v>5716</v>
      </c>
      <c r="C8253" s="7">
        <v>9.1857534246575761E-3</v>
      </c>
      <c r="D8253" s="7">
        <v>1.8371506849315201E-2</v>
      </c>
      <c r="E8253" s="7">
        <v>2.7557260273972678E-2</v>
      </c>
      <c r="F8253" s="7">
        <v>3.6743013698630159E-2</v>
      </c>
      <c r="G8253" s="7">
        <v>4.5928767123287757E-2</v>
      </c>
      <c r="H8253" s="7">
        <v>5.5114520547945238E-2</v>
      </c>
      <c r="I8253" s="7">
        <v>6.4300273972602962E-2</v>
      </c>
      <c r="J8253" s="7">
        <v>7.3486027397260442E-2</v>
      </c>
      <c r="K8253" s="7">
        <v>8.2671780821917909E-2</v>
      </c>
      <c r="L8253" s="7">
        <v>9.1857534246575404E-2</v>
      </c>
    </row>
    <row r="8254" spans="1:12" ht="12.75">
      <c r="A8254" s="1">
        <f t="shared" si="199"/>
        <v>40740</v>
      </c>
      <c r="B8254" s="49" t="s">
        <v>5717</v>
      </c>
      <c r="C8254" s="7">
        <v>2.5184876712328916E-2</v>
      </c>
      <c r="D8254" s="7">
        <v>5.0369753424657722E-2</v>
      </c>
      <c r="E8254" s="7">
        <v>7.5554630136986642E-2</v>
      </c>
      <c r="F8254" s="7">
        <v>0.10073950684931521</v>
      </c>
      <c r="G8254" s="7">
        <v>0.12592438356164398</v>
      </c>
      <c r="H8254" s="7">
        <v>0.15110926027397281</v>
      </c>
      <c r="I8254" s="7">
        <v>0.17629413698630278</v>
      </c>
      <c r="J8254" s="7">
        <v>0.20147901369863042</v>
      </c>
      <c r="K8254" s="7">
        <v>0.22666389041095919</v>
      </c>
      <c r="L8254" s="7">
        <v>0.25184876712328796</v>
      </c>
    </row>
    <row r="8255" spans="1:12" ht="12.75">
      <c r="A8255" s="1">
        <f t="shared" si="199"/>
        <v>40741</v>
      </c>
      <c r="B8255" s="49" t="s">
        <v>5718</v>
      </c>
      <c r="C8255" s="7">
        <v>7.9479821917808648E-3</v>
      </c>
      <c r="D8255" s="7">
        <v>1.5895964383561681E-2</v>
      </c>
      <c r="E8255" s="7">
        <v>2.3843946575342636E-2</v>
      </c>
      <c r="F8255" s="7">
        <v>3.1791928767123362E-2</v>
      </c>
      <c r="G8255" s="7">
        <v>3.9739910958904195E-2</v>
      </c>
      <c r="H8255" s="7">
        <v>4.7687893150685043E-2</v>
      </c>
      <c r="I8255" s="7">
        <v>5.5635875342466001E-2</v>
      </c>
      <c r="J8255" s="7">
        <v>6.3583857534246724E-2</v>
      </c>
      <c r="K8255" s="7">
        <v>7.1531839726027557E-2</v>
      </c>
      <c r="L8255" s="7">
        <v>7.947982191780828E-2</v>
      </c>
    </row>
    <row r="8256" spans="1:12" ht="12.75">
      <c r="A8256" s="1">
        <f t="shared" si="199"/>
        <v>40742</v>
      </c>
      <c r="B8256" s="49" t="s">
        <v>5719</v>
      </c>
      <c r="C8256" s="7">
        <v>8.982327320547984E-3</v>
      </c>
      <c r="D8256" s="7">
        <v>1.7964654641095919E-2</v>
      </c>
      <c r="E8256" s="7">
        <v>2.6946981961643999E-2</v>
      </c>
      <c r="F8256" s="7">
        <v>3.5929309282191839E-2</v>
      </c>
      <c r="G8256" s="7">
        <v>4.4911636602739793E-2</v>
      </c>
      <c r="H8256" s="7">
        <v>5.3893963923287762E-2</v>
      </c>
      <c r="I8256" s="7">
        <v>6.2876291243835841E-2</v>
      </c>
      <c r="J8256" s="7">
        <v>7.1858618564383678E-2</v>
      </c>
      <c r="K8256" s="7">
        <v>8.0840945884931639E-2</v>
      </c>
      <c r="L8256" s="7">
        <v>8.9823273205479476E-2</v>
      </c>
    </row>
    <row r="8257" spans="1:12" ht="25.5">
      <c r="A8257" s="1">
        <f t="shared" si="199"/>
        <v>40743</v>
      </c>
      <c r="B8257" s="49" t="s">
        <v>5720</v>
      </c>
      <c r="C8257" s="7">
        <v>3.7039561643835719E-2</v>
      </c>
      <c r="D8257" s="7">
        <v>7.4079123287671314E-2</v>
      </c>
      <c r="E8257" s="7">
        <v>0.11111868493150703</v>
      </c>
      <c r="F8257" s="7">
        <v>0.14815824657534241</v>
      </c>
      <c r="G8257" s="7">
        <v>0.18519780821917797</v>
      </c>
      <c r="H8257" s="7">
        <v>0.2222373698630136</v>
      </c>
      <c r="I8257" s="7">
        <v>0.25927693150685038</v>
      </c>
      <c r="J8257" s="7">
        <v>0.29631649315068481</v>
      </c>
      <c r="K8257" s="7">
        <v>0.33335605479452041</v>
      </c>
      <c r="L8257" s="7">
        <v>0.37039561643835595</v>
      </c>
    </row>
    <row r="8258" spans="1:12" ht="25.5">
      <c r="A8258" s="1">
        <f t="shared" si="199"/>
        <v>40744</v>
      </c>
      <c r="B8258" s="49" t="s">
        <v>5721</v>
      </c>
      <c r="C8258" s="7">
        <v>1.0956723287671284E-2</v>
      </c>
      <c r="D8258" s="7">
        <v>2.1913446575342516E-2</v>
      </c>
      <c r="E8258" s="7">
        <v>3.2870169863013839E-2</v>
      </c>
      <c r="F8258" s="7">
        <v>4.3826893150685033E-2</v>
      </c>
      <c r="G8258" s="7">
        <v>5.478361643835624E-2</v>
      </c>
      <c r="H8258" s="7">
        <v>6.5740339726027441E-2</v>
      </c>
      <c r="I8258" s="7">
        <v>7.6697063013698885E-2</v>
      </c>
      <c r="J8258" s="7">
        <v>8.7653786301369954E-2</v>
      </c>
      <c r="K8258" s="7">
        <v>9.8610509589041162E-2</v>
      </c>
      <c r="L8258" s="7">
        <v>0.10956723287671237</v>
      </c>
    </row>
    <row r="8259" spans="1:12" ht="25.5">
      <c r="A8259" s="1">
        <f t="shared" si="199"/>
        <v>40745</v>
      </c>
      <c r="B8259" s="49" t="s">
        <v>5722</v>
      </c>
      <c r="C8259" s="7">
        <v>5.3031452054794682E-2</v>
      </c>
      <c r="D8259" s="7">
        <v>0.10606290410958936</v>
      </c>
      <c r="E8259" s="7">
        <v>0.15909435616438442</v>
      </c>
      <c r="F8259" s="7">
        <v>0.21212580821917801</v>
      </c>
      <c r="G8259" s="7">
        <v>0.26515726027397279</v>
      </c>
      <c r="H8259" s="7">
        <v>0.31818871232876761</v>
      </c>
      <c r="I8259" s="7">
        <v>0.37122016438356359</v>
      </c>
      <c r="J8259" s="7">
        <v>0.42425161643835718</v>
      </c>
      <c r="K8259" s="7">
        <v>0.477283068493152</v>
      </c>
      <c r="L8259" s="7">
        <v>0.53031452054794559</v>
      </c>
    </row>
    <row r="8260" spans="1:12" ht="12.75">
      <c r="A8260" s="1">
        <f t="shared" si="199"/>
        <v>40746</v>
      </c>
      <c r="B8260" s="49" t="s">
        <v>5723</v>
      </c>
      <c r="C8260" s="7">
        <v>2.4761753424657716E-3</v>
      </c>
      <c r="D8260" s="7">
        <v>4.952350684931532E-3</v>
      </c>
      <c r="E8260" s="7">
        <v>7.4285260273973044E-3</v>
      </c>
      <c r="F8260" s="7">
        <v>9.9047013698630396E-3</v>
      </c>
      <c r="G8260" s="7">
        <v>1.2380876712328799E-2</v>
      </c>
      <c r="H8260" s="7">
        <v>1.4857052054794439E-2</v>
      </c>
      <c r="I8260" s="7">
        <v>1.7333227397260322E-2</v>
      </c>
      <c r="J8260" s="7">
        <v>1.9809402739725961E-2</v>
      </c>
      <c r="K8260" s="7">
        <v>2.2285578082191723E-2</v>
      </c>
      <c r="L8260" s="7">
        <v>2.476175342465748E-2</v>
      </c>
    </row>
    <row r="8261" spans="1:12" ht="25.5">
      <c r="A8261" s="1">
        <f t="shared" si="199"/>
        <v>40747</v>
      </c>
      <c r="B8261" s="49" t="s">
        <v>5724</v>
      </c>
      <c r="C8261" s="7">
        <v>6.98478904109592E-3</v>
      </c>
      <c r="D8261" s="7">
        <v>1.396957808219184E-2</v>
      </c>
      <c r="E8261" s="7">
        <v>2.095436712328776E-2</v>
      </c>
      <c r="F8261" s="7">
        <v>2.7939156164383559E-2</v>
      </c>
      <c r="G8261" s="7">
        <v>3.4923945205479479E-2</v>
      </c>
      <c r="H8261" s="7">
        <v>4.1908734246575395E-2</v>
      </c>
      <c r="I8261" s="7">
        <v>4.8893523287671443E-2</v>
      </c>
      <c r="J8261" s="7">
        <v>5.5878312328767242E-2</v>
      </c>
      <c r="K8261" s="7">
        <v>6.2863101369863159E-2</v>
      </c>
      <c r="L8261" s="7">
        <v>6.9847890410958957E-2</v>
      </c>
    </row>
    <row r="8262" spans="1:12" ht="38.25">
      <c r="A8262" s="1">
        <f t="shared" si="199"/>
        <v>40748</v>
      </c>
      <c r="B8262" s="49" t="s">
        <v>5725</v>
      </c>
      <c r="C8262" s="7">
        <v>1.345315068493152E-2</v>
      </c>
      <c r="D8262" s="7">
        <v>2.6906301369863158E-2</v>
      </c>
      <c r="E8262" s="7">
        <v>4.035945205479468E-2</v>
      </c>
      <c r="F8262" s="7">
        <v>5.3812602739726205E-2</v>
      </c>
      <c r="G8262" s="7">
        <v>6.7265753424657723E-2</v>
      </c>
      <c r="H8262" s="7">
        <v>8.0718904109589235E-2</v>
      </c>
      <c r="I8262" s="7">
        <v>9.4172054794520996E-2</v>
      </c>
      <c r="J8262" s="7">
        <v>0.10762520547945227</v>
      </c>
      <c r="K8262" s="7">
        <v>0.12107835616438439</v>
      </c>
      <c r="L8262" s="7">
        <v>0.1345315068493152</v>
      </c>
    </row>
    <row r="8263" spans="1:12" ht="25.5">
      <c r="A8263" s="1">
        <f t="shared" si="199"/>
        <v>40749</v>
      </c>
      <c r="B8263" s="49" t="s">
        <v>5726</v>
      </c>
      <c r="C8263" s="7">
        <v>2.2675068493150799E-3</v>
      </c>
      <c r="D8263" s="7">
        <v>4.5350136986301477E-3</v>
      </c>
      <c r="E8263" s="7">
        <v>6.8025205479452277E-3</v>
      </c>
      <c r="F8263" s="7">
        <v>9.0700273972602833E-3</v>
      </c>
      <c r="G8263" s="7">
        <v>1.1337534246575352E-2</v>
      </c>
      <c r="H8263" s="7">
        <v>1.360504109589048E-2</v>
      </c>
      <c r="I8263" s="7">
        <v>1.587254794520556E-2</v>
      </c>
      <c r="J8263" s="7">
        <v>1.8140054794520518E-2</v>
      </c>
      <c r="K8263" s="7">
        <v>2.0407561643835597E-2</v>
      </c>
      <c r="L8263" s="7">
        <v>2.267506849315068E-2</v>
      </c>
    </row>
    <row r="8264" spans="1:12" ht="12.75">
      <c r="A8264" s="1">
        <f t="shared" si="199"/>
        <v>40750</v>
      </c>
      <c r="B8264" s="49" t="s">
        <v>5727</v>
      </c>
      <c r="C8264" s="7">
        <v>3.58859178082194E-3</v>
      </c>
      <c r="D8264" s="7">
        <v>7.17718356164388E-3</v>
      </c>
      <c r="E8264" s="7">
        <v>1.0765775342465809E-2</v>
      </c>
      <c r="F8264" s="7">
        <v>1.435436712328776E-2</v>
      </c>
      <c r="G8264" s="7">
        <v>1.794295890410964E-2</v>
      </c>
      <c r="H8264" s="7">
        <v>2.1531550684931521E-2</v>
      </c>
      <c r="I8264" s="7">
        <v>2.5120142465753521E-2</v>
      </c>
      <c r="J8264" s="7">
        <v>2.8708734246575399E-2</v>
      </c>
      <c r="K8264" s="7">
        <v>3.229732602739728E-2</v>
      </c>
      <c r="L8264" s="7">
        <v>3.5885917808219162E-2</v>
      </c>
    </row>
    <row r="8265" spans="1:12" ht="12.75">
      <c r="A8265" s="1">
        <f t="shared" si="199"/>
        <v>40751</v>
      </c>
      <c r="B8265" s="49" t="s">
        <v>5727</v>
      </c>
      <c r="C8265" s="7">
        <v>1.879824657534264E-3</v>
      </c>
      <c r="D8265" s="7">
        <v>3.7596493150685159E-3</v>
      </c>
      <c r="E8265" s="7">
        <v>5.6394739726027803E-3</v>
      </c>
      <c r="F8265" s="7">
        <v>7.5192986301370196E-3</v>
      </c>
      <c r="G8265" s="7">
        <v>9.399123287671271E-3</v>
      </c>
      <c r="H8265" s="7">
        <v>1.1278947945205522E-2</v>
      </c>
      <c r="I8265" s="7">
        <v>1.31587726027398E-2</v>
      </c>
      <c r="J8265" s="7">
        <v>1.5038597260274039E-2</v>
      </c>
      <c r="K8265" s="7">
        <v>1.691842191780828E-2</v>
      </c>
      <c r="L8265" s="7">
        <v>1.8798246575342521E-2</v>
      </c>
    </row>
    <row r="8266" spans="1:12" ht="25.5">
      <c r="A8266" s="1">
        <f t="shared" si="199"/>
        <v>40752</v>
      </c>
      <c r="B8266" s="49" t="s">
        <v>5728</v>
      </c>
      <c r="C8266" s="7">
        <v>2.1229578082191961E-2</v>
      </c>
      <c r="D8266" s="7">
        <v>4.2459156164383796E-2</v>
      </c>
      <c r="E8266" s="7">
        <v>6.3688734246575757E-2</v>
      </c>
      <c r="F8266" s="7">
        <v>8.4918312328767467E-2</v>
      </c>
      <c r="G8266" s="7">
        <v>0.10614789041095933</v>
      </c>
      <c r="H8266" s="7">
        <v>0.12737746849315079</v>
      </c>
      <c r="I8266" s="7">
        <v>0.1486070465753436</v>
      </c>
      <c r="J8266" s="7">
        <v>0.16983662465753518</v>
      </c>
      <c r="K8266" s="7">
        <v>0.19106620273972677</v>
      </c>
      <c r="L8266" s="7">
        <v>0.21229578082191838</v>
      </c>
    </row>
    <row r="8267" spans="1:12" ht="25.5">
      <c r="A8267" s="1">
        <f t="shared" si="199"/>
        <v>40753</v>
      </c>
      <c r="B8267" s="49" t="s">
        <v>5729</v>
      </c>
      <c r="C8267" s="7">
        <v>2.4085479452054998E-2</v>
      </c>
      <c r="D8267" s="7">
        <v>4.8170958904109877E-2</v>
      </c>
      <c r="E8267" s="7">
        <v>7.2256438356164868E-2</v>
      </c>
      <c r="F8267" s="7">
        <v>9.6341917808219504E-2</v>
      </c>
      <c r="G8267" s="7">
        <v>0.12042739726027439</v>
      </c>
      <c r="H8267" s="7">
        <v>0.14451287671232879</v>
      </c>
      <c r="I8267" s="7">
        <v>0.16859835616438437</v>
      </c>
      <c r="J8267" s="7">
        <v>0.19268383561643879</v>
      </c>
      <c r="K8267" s="7">
        <v>0.2167693150684932</v>
      </c>
      <c r="L8267" s="7">
        <v>0.24085479452054759</v>
      </c>
    </row>
    <row r="8268" spans="1:12" ht="12.75">
      <c r="A8268" s="1">
        <f t="shared" si="199"/>
        <v>40754</v>
      </c>
      <c r="B8268" s="49" t="s">
        <v>5562</v>
      </c>
      <c r="C8268" s="7">
        <v>3.3231452054794677E-2</v>
      </c>
      <c r="D8268" s="7">
        <v>6.6462904109589244E-2</v>
      </c>
      <c r="E8268" s="7">
        <v>9.9694356164383921E-2</v>
      </c>
      <c r="F8268" s="7">
        <v>0.13292580821917799</v>
      </c>
      <c r="G8268" s="7">
        <v>0.16615726027397279</v>
      </c>
      <c r="H8268" s="7">
        <v>0.19938871232876762</v>
      </c>
      <c r="I8268" s="7">
        <v>0.23262016438356237</v>
      </c>
      <c r="J8268" s="7">
        <v>0.2658516164383572</v>
      </c>
      <c r="K8268" s="7">
        <v>0.29908306849315081</v>
      </c>
      <c r="L8268" s="7">
        <v>0.33231452054794558</v>
      </c>
    </row>
    <row r="8269" spans="1:12" ht="25.5">
      <c r="A8269" s="1">
        <f t="shared" si="199"/>
        <v>40755</v>
      </c>
      <c r="B8269" s="49" t="s">
        <v>5730</v>
      </c>
      <c r="C8269" s="7">
        <v>2.6801424657534358E-3</v>
      </c>
      <c r="D8269" s="7">
        <v>5.3602849315068602E-3</v>
      </c>
      <c r="E8269" s="7">
        <v>8.0404273972602951E-3</v>
      </c>
      <c r="F8269" s="7">
        <v>1.0720569863013696E-2</v>
      </c>
      <c r="G8269" s="7">
        <v>1.340071232876712E-2</v>
      </c>
      <c r="H8269" s="7">
        <v>1.6080854794520521E-2</v>
      </c>
      <c r="I8269" s="7">
        <v>1.8760997260274036E-2</v>
      </c>
      <c r="J8269" s="7">
        <v>2.1441139726027441E-2</v>
      </c>
      <c r="K8269" s="7">
        <v>2.4121282191780839E-2</v>
      </c>
      <c r="L8269" s="7">
        <v>2.680142465753424E-2</v>
      </c>
    </row>
    <row r="8270" spans="1:12" ht="25.5">
      <c r="A8270" s="1">
        <f t="shared" si="199"/>
        <v>40756</v>
      </c>
      <c r="B8270" s="49" t="s">
        <v>5730</v>
      </c>
      <c r="C8270" s="7">
        <v>4.5827506849315316E-3</v>
      </c>
      <c r="D8270" s="7">
        <v>9.1655013698630633E-3</v>
      </c>
      <c r="E8270" s="7">
        <v>1.3748252054794559E-2</v>
      </c>
      <c r="F8270" s="7">
        <v>1.8331002739726078E-2</v>
      </c>
      <c r="G8270" s="7">
        <v>2.2913753424657599E-2</v>
      </c>
      <c r="H8270" s="7">
        <v>2.7496504109589117E-2</v>
      </c>
      <c r="I8270" s="7">
        <v>3.2079254794520638E-2</v>
      </c>
      <c r="J8270" s="7">
        <v>3.6662005479452156E-2</v>
      </c>
      <c r="K8270" s="7">
        <v>4.1244756164383556E-2</v>
      </c>
      <c r="L8270" s="7">
        <v>4.5827506849315081E-2</v>
      </c>
    </row>
    <row r="8271" spans="1:12" ht="12.75">
      <c r="A8271" s="1">
        <f t="shared" si="199"/>
        <v>40757</v>
      </c>
      <c r="B8271" s="49" t="s">
        <v>5731</v>
      </c>
      <c r="C8271" s="7">
        <v>1.2983013698630161E-2</v>
      </c>
      <c r="D8271" s="7">
        <v>2.5966027397260439E-2</v>
      </c>
      <c r="E8271" s="7">
        <v>3.8949041095890598E-2</v>
      </c>
      <c r="F8271" s="7">
        <v>5.1932054794520642E-2</v>
      </c>
      <c r="G8271" s="7">
        <v>6.491506849315079E-2</v>
      </c>
      <c r="H8271" s="7">
        <v>7.789808219178096E-2</v>
      </c>
      <c r="I8271" s="7">
        <v>9.0881095890411476E-2</v>
      </c>
      <c r="J8271" s="7">
        <v>0.1038641095890414</v>
      </c>
      <c r="K8271" s="7">
        <v>0.11684712328767155</v>
      </c>
      <c r="L8271" s="7">
        <v>0.12983013698630158</v>
      </c>
    </row>
    <row r="8272" spans="1:12" ht="12.75">
      <c r="A8272" s="1">
        <f t="shared" ref="A8272:A8335" si="200">A8271+1</f>
        <v>40758</v>
      </c>
      <c r="B8272" s="49" t="s">
        <v>5564</v>
      </c>
      <c r="C8272" s="7">
        <v>7.52580821917812E-4</v>
      </c>
      <c r="D8272" s="7">
        <v>1.505161643835624E-3</v>
      </c>
      <c r="E8272" s="7">
        <v>2.2577424657534359E-3</v>
      </c>
      <c r="F8272" s="7">
        <v>3.0103232876712359E-3</v>
      </c>
      <c r="G8272" s="7">
        <v>3.7629041095890475E-3</v>
      </c>
      <c r="H8272" s="7">
        <v>4.5154849315068597E-3</v>
      </c>
      <c r="I8272" s="7">
        <v>5.2680657534246835E-3</v>
      </c>
      <c r="J8272" s="7">
        <v>6.0206465753424717E-3</v>
      </c>
      <c r="K8272" s="7">
        <v>6.7732273972602834E-3</v>
      </c>
      <c r="L8272" s="7">
        <v>7.5258082191780838E-3</v>
      </c>
    </row>
    <row r="8273" spans="1:12" ht="12.75">
      <c r="A8273" s="1">
        <f t="shared" si="200"/>
        <v>40759</v>
      </c>
      <c r="B8273" s="49" t="s">
        <v>5374</v>
      </c>
      <c r="C8273" s="7">
        <v>2.8403506849315318E-3</v>
      </c>
      <c r="D8273" s="7">
        <v>5.6807013698630523E-3</v>
      </c>
      <c r="E8273" s="7">
        <v>8.5210520547945832E-3</v>
      </c>
      <c r="F8273" s="7">
        <v>1.1361402739726079E-2</v>
      </c>
      <c r="G8273" s="7">
        <v>1.4201753424657598E-2</v>
      </c>
      <c r="H8273" s="7">
        <v>1.7042104109589E-2</v>
      </c>
      <c r="I8273" s="7">
        <v>1.9882454794520641E-2</v>
      </c>
      <c r="J8273" s="7">
        <v>2.2722805479452043E-2</v>
      </c>
      <c r="K8273" s="7">
        <v>2.5563156164383559E-2</v>
      </c>
      <c r="L8273" s="7">
        <v>2.8403506849315079E-2</v>
      </c>
    </row>
    <row r="8274" spans="1:12" ht="12.75">
      <c r="A8274" s="1">
        <f t="shared" si="200"/>
        <v>40760</v>
      </c>
      <c r="B8274" s="49" t="s">
        <v>5374</v>
      </c>
      <c r="C8274" s="7">
        <v>5.4608219178082433E-4</v>
      </c>
      <c r="D8274" s="7">
        <v>1.0921643835616487E-3</v>
      </c>
      <c r="E8274" s="7">
        <v>1.6382465753424721E-3</v>
      </c>
      <c r="F8274" s="7">
        <v>2.1843287671232878E-3</v>
      </c>
      <c r="G8274" s="7">
        <v>2.7304109589041158E-3</v>
      </c>
      <c r="H8274" s="7">
        <v>3.2764931506849321E-3</v>
      </c>
      <c r="I8274" s="7">
        <v>3.8225753424657718E-3</v>
      </c>
      <c r="J8274" s="7">
        <v>4.3686575342465755E-3</v>
      </c>
      <c r="K8274" s="7">
        <v>4.9147397260274036E-3</v>
      </c>
      <c r="L8274" s="7">
        <v>5.4608219178082203E-3</v>
      </c>
    </row>
    <row r="8275" spans="1:12" ht="12.75">
      <c r="A8275" s="1">
        <f t="shared" si="200"/>
        <v>40761</v>
      </c>
      <c r="B8275" s="49" t="s">
        <v>5732</v>
      </c>
      <c r="C8275" s="7">
        <v>8.0151123287671433E-3</v>
      </c>
      <c r="D8275" s="7">
        <v>1.6030224657534238E-2</v>
      </c>
      <c r="E8275" s="7">
        <v>2.4045336986301357E-2</v>
      </c>
      <c r="F8275" s="7">
        <v>3.2060449315068476E-2</v>
      </c>
      <c r="G8275" s="7">
        <v>4.0075561643835599E-2</v>
      </c>
      <c r="H8275" s="7">
        <v>4.8090673972602714E-2</v>
      </c>
      <c r="I8275" s="7">
        <v>5.6105786301370079E-2</v>
      </c>
      <c r="J8275" s="7">
        <v>6.4120898630137077E-2</v>
      </c>
      <c r="K8275" s="7">
        <v>7.2136010958904193E-2</v>
      </c>
      <c r="L8275" s="7">
        <v>8.0151123287671197E-2</v>
      </c>
    </row>
    <row r="8276" spans="1:12" ht="25.5">
      <c r="A8276" s="1">
        <f t="shared" si="200"/>
        <v>40762</v>
      </c>
      <c r="B8276" s="49" t="s">
        <v>5733</v>
      </c>
      <c r="C8276" s="7">
        <v>8.001369863013719E-3</v>
      </c>
      <c r="D8276" s="7">
        <v>1.6002739726027438E-2</v>
      </c>
      <c r="E8276" s="7">
        <v>2.4004109589041159E-2</v>
      </c>
      <c r="F8276" s="7">
        <v>3.2005479452054758E-2</v>
      </c>
      <c r="G8276" s="7">
        <v>4.0006849315068475E-2</v>
      </c>
      <c r="H8276" s="7">
        <v>4.80082191780822E-2</v>
      </c>
      <c r="I8276" s="7">
        <v>5.6009589041096035E-2</v>
      </c>
      <c r="J8276" s="7">
        <v>6.4010958904109641E-2</v>
      </c>
      <c r="K8276" s="7">
        <v>7.2012328767123351E-2</v>
      </c>
      <c r="L8276" s="7">
        <v>8.0013698630136951E-2</v>
      </c>
    </row>
    <row r="8277" spans="1:12" ht="25.5">
      <c r="A8277" s="1">
        <f t="shared" si="200"/>
        <v>40763</v>
      </c>
      <c r="B8277" s="49" t="s">
        <v>5734</v>
      </c>
      <c r="C8277" s="7">
        <v>3.3329095890411243E-3</v>
      </c>
      <c r="D8277" s="7">
        <v>6.6658191780822355E-3</v>
      </c>
      <c r="E8277" s="7">
        <v>9.9987287671233598E-3</v>
      </c>
      <c r="F8277" s="7">
        <v>1.3331638356164398E-2</v>
      </c>
      <c r="G8277" s="7">
        <v>1.6664547945205558E-2</v>
      </c>
      <c r="H8277" s="7">
        <v>1.9997457534246598E-2</v>
      </c>
      <c r="I8277" s="7">
        <v>2.333036712328776E-2</v>
      </c>
      <c r="J8277" s="7">
        <v>2.6663276712328796E-2</v>
      </c>
      <c r="K8277" s="7">
        <v>2.9996186301369958E-2</v>
      </c>
      <c r="L8277" s="7">
        <v>3.3329095890410998E-2</v>
      </c>
    </row>
    <row r="8278" spans="1:12" ht="38.25">
      <c r="A8278" s="1">
        <f t="shared" si="200"/>
        <v>40764</v>
      </c>
      <c r="B8278" s="49" t="s">
        <v>5735</v>
      </c>
      <c r="C8278" s="7">
        <v>9.4226301369863281E-3</v>
      </c>
      <c r="D8278" s="7">
        <v>1.884526027397268E-2</v>
      </c>
      <c r="E8278" s="7">
        <v>2.8267890410958958E-2</v>
      </c>
      <c r="F8278" s="7">
        <v>3.7690520547945236E-2</v>
      </c>
      <c r="G8278" s="7">
        <v>4.7113150684931514E-2</v>
      </c>
      <c r="H8278" s="7">
        <v>5.6535780821917916E-2</v>
      </c>
      <c r="I8278" s="7">
        <v>6.5958410958904326E-2</v>
      </c>
      <c r="J8278" s="7">
        <v>7.5381041095890472E-2</v>
      </c>
      <c r="K8278" s="7">
        <v>8.4803671232876882E-2</v>
      </c>
      <c r="L8278" s="7">
        <v>9.4226301369863028E-2</v>
      </c>
    </row>
    <row r="8279" spans="1:12" ht="25.5">
      <c r="A8279" s="1">
        <f t="shared" si="200"/>
        <v>40765</v>
      </c>
      <c r="B8279" s="49" t="s">
        <v>5736</v>
      </c>
      <c r="C8279" s="7">
        <v>1.649095890410976E-3</v>
      </c>
      <c r="D8279" s="7">
        <v>3.2981917808219399E-3</v>
      </c>
      <c r="E8279" s="7">
        <v>4.9472876712329163E-3</v>
      </c>
      <c r="F8279" s="7">
        <v>6.5963835616438676E-3</v>
      </c>
      <c r="G8279" s="7">
        <v>8.2454794520548328E-3</v>
      </c>
      <c r="H8279" s="7">
        <v>9.8945753424657945E-3</v>
      </c>
      <c r="I8279" s="7">
        <v>1.1543671232876784E-2</v>
      </c>
      <c r="J8279" s="7">
        <v>1.319276712328776E-2</v>
      </c>
      <c r="K8279" s="7">
        <v>1.484186301369864E-2</v>
      </c>
      <c r="L8279" s="7">
        <v>1.6490958904109638E-2</v>
      </c>
    </row>
    <row r="8280" spans="1:12" ht="25.5">
      <c r="A8280" s="1">
        <f t="shared" si="200"/>
        <v>40766</v>
      </c>
      <c r="B8280" s="49" t="s">
        <v>5736</v>
      </c>
      <c r="C8280" s="7">
        <v>1.5808175342465758E-2</v>
      </c>
      <c r="D8280" s="7">
        <v>3.1616350684931641E-2</v>
      </c>
      <c r="E8280" s="7">
        <v>4.7424526027397398E-2</v>
      </c>
      <c r="F8280" s="7">
        <v>6.3232701369863031E-2</v>
      </c>
      <c r="G8280" s="7">
        <v>7.9040876712328803E-2</v>
      </c>
      <c r="H8280" s="7">
        <v>9.4849052054794672E-2</v>
      </c>
      <c r="I8280" s="7">
        <v>0.11065722739726068</v>
      </c>
      <c r="J8280" s="7">
        <v>0.12646540273972678</v>
      </c>
      <c r="K8280" s="7">
        <v>0.1422735780821916</v>
      </c>
      <c r="L8280" s="7">
        <v>0.15808175342465761</v>
      </c>
    </row>
    <row r="8281" spans="1:12" ht="12.75">
      <c r="A8281" s="1">
        <f t="shared" si="200"/>
        <v>40767</v>
      </c>
      <c r="B8281" s="49" t="s">
        <v>5737</v>
      </c>
      <c r="C8281" s="7">
        <v>1.9854246575342641E-2</v>
      </c>
      <c r="D8281" s="7">
        <v>3.9708493150685156E-2</v>
      </c>
      <c r="E8281" s="7">
        <v>5.9562739726027797E-2</v>
      </c>
      <c r="F8281" s="7">
        <v>7.9416986301370188E-2</v>
      </c>
      <c r="G8281" s="7">
        <v>9.9271232876712703E-2</v>
      </c>
      <c r="H8281" s="7">
        <v>0.11912547945205523</v>
      </c>
      <c r="I8281" s="7">
        <v>0.138979726027398</v>
      </c>
      <c r="J8281" s="7">
        <v>0.15883397260274038</v>
      </c>
      <c r="K8281" s="7">
        <v>0.17868821917808281</v>
      </c>
      <c r="L8281" s="7">
        <v>0.19854246575342518</v>
      </c>
    </row>
    <row r="8282" spans="1:12" ht="25.5">
      <c r="A8282" s="1">
        <f t="shared" si="200"/>
        <v>40768</v>
      </c>
      <c r="B8282" s="49" t="s">
        <v>5738</v>
      </c>
      <c r="C8282" s="7">
        <v>6.001177117808244E-3</v>
      </c>
      <c r="D8282" s="7">
        <v>1.2002354235616441E-2</v>
      </c>
      <c r="E8282" s="7">
        <v>1.800353135342472E-2</v>
      </c>
      <c r="F8282" s="7">
        <v>2.4004708471232882E-2</v>
      </c>
      <c r="G8282" s="7">
        <v>3.0005885589041159E-2</v>
      </c>
      <c r="H8282" s="7">
        <v>3.6007062706849322E-2</v>
      </c>
      <c r="I8282" s="7">
        <v>4.200823982465772E-2</v>
      </c>
      <c r="J8282" s="7">
        <v>4.8009416942465764E-2</v>
      </c>
      <c r="K8282" s="7">
        <v>5.4010594060274038E-2</v>
      </c>
      <c r="L8282" s="7">
        <v>6.00117711780822E-2</v>
      </c>
    </row>
    <row r="8283" spans="1:12" ht="25.5">
      <c r="A8283" s="1">
        <f t="shared" si="200"/>
        <v>40769</v>
      </c>
      <c r="B8283" s="49" t="s">
        <v>5739</v>
      </c>
      <c r="C8283" s="7">
        <v>2.004953424657552E-3</v>
      </c>
      <c r="D8283" s="7">
        <v>4.0099068493150919E-3</v>
      </c>
      <c r="E8283" s="7">
        <v>6.0148602739726435E-3</v>
      </c>
      <c r="F8283" s="7">
        <v>8.0198136986301717E-3</v>
      </c>
      <c r="G8283" s="7">
        <v>1.0024767123287712E-2</v>
      </c>
      <c r="H8283" s="7">
        <v>1.202972054794524E-2</v>
      </c>
      <c r="I8283" s="7">
        <v>1.403467397260284E-2</v>
      </c>
      <c r="J8283" s="7">
        <v>1.6039627397260319E-2</v>
      </c>
      <c r="K8283" s="7">
        <v>1.804458082191792E-2</v>
      </c>
      <c r="L8283" s="7">
        <v>2.00495342465754E-2</v>
      </c>
    </row>
    <row r="8284" spans="1:12" ht="25.5">
      <c r="A8284" s="1">
        <f t="shared" si="200"/>
        <v>40770</v>
      </c>
      <c r="B8284" s="49" t="s">
        <v>5740</v>
      </c>
      <c r="C8284" s="7">
        <v>3.5565978739726199E-3</v>
      </c>
      <c r="D8284" s="7">
        <v>7.1131957479452397E-3</v>
      </c>
      <c r="E8284" s="7">
        <v>1.0669793621917847E-2</v>
      </c>
      <c r="F8284" s="7">
        <v>1.4226391495890479E-2</v>
      </c>
      <c r="G8284" s="7">
        <v>1.7782989369863039E-2</v>
      </c>
      <c r="H8284" s="7">
        <v>2.1339587243835719E-2</v>
      </c>
      <c r="I8284" s="7">
        <v>2.4896185117808278E-2</v>
      </c>
      <c r="J8284" s="7">
        <v>2.8452782991780837E-2</v>
      </c>
      <c r="K8284" s="7">
        <v>3.2009380865753521E-2</v>
      </c>
      <c r="L8284" s="7">
        <v>3.5565978739726077E-2</v>
      </c>
    </row>
    <row r="8285" spans="1:12" ht="25.5">
      <c r="A8285" s="1">
        <f t="shared" si="200"/>
        <v>40771</v>
      </c>
      <c r="B8285" s="49" t="s">
        <v>5741</v>
      </c>
      <c r="C8285" s="7">
        <v>2.4529578082191958E-2</v>
      </c>
      <c r="D8285" s="7">
        <v>4.9059156164383798E-2</v>
      </c>
      <c r="E8285" s="7">
        <v>7.3588734246575749E-2</v>
      </c>
      <c r="F8285" s="7">
        <v>9.8118312328767346E-2</v>
      </c>
      <c r="G8285" s="7">
        <v>0.12264789041095919</v>
      </c>
      <c r="H8285" s="7">
        <v>0.1471774684931508</v>
      </c>
      <c r="I8285" s="7">
        <v>0.17170704657534361</v>
      </c>
      <c r="J8285" s="7">
        <v>0.19623662465753519</v>
      </c>
      <c r="K8285" s="7">
        <v>0.2207662027397268</v>
      </c>
      <c r="L8285" s="7">
        <v>0.24529578082191839</v>
      </c>
    </row>
    <row r="8286" spans="1:12" ht="12.75">
      <c r="A8286" s="1">
        <f t="shared" si="200"/>
        <v>40772</v>
      </c>
      <c r="B8286" s="49" t="s">
        <v>5603</v>
      </c>
      <c r="C8286" s="7">
        <v>3.7657972602739799E-3</v>
      </c>
      <c r="D8286" s="7">
        <v>7.5315945205479597E-3</v>
      </c>
      <c r="E8286" s="7">
        <v>1.129739178082194E-2</v>
      </c>
      <c r="F8286" s="7">
        <v>1.5063189041095919E-2</v>
      </c>
      <c r="G8286" s="7">
        <v>1.8828986301369841E-2</v>
      </c>
      <c r="H8286" s="7">
        <v>2.259478356164376E-2</v>
      </c>
      <c r="I8286" s="7">
        <v>2.6360580821917917E-2</v>
      </c>
      <c r="J8286" s="7">
        <v>3.0126378082191718E-2</v>
      </c>
      <c r="K8286" s="7">
        <v>3.3892175342465761E-2</v>
      </c>
      <c r="L8286" s="7">
        <v>3.7657972602739682E-2</v>
      </c>
    </row>
    <row r="8287" spans="1:12" ht="25.5">
      <c r="A8287" s="1">
        <f t="shared" si="200"/>
        <v>40773</v>
      </c>
      <c r="B8287" s="49" t="s">
        <v>5742</v>
      </c>
      <c r="C8287" s="7">
        <v>8.7904767123288003E-3</v>
      </c>
      <c r="D8287" s="7">
        <v>1.7580953424657601E-2</v>
      </c>
      <c r="E8287" s="7">
        <v>2.6371430136986399E-2</v>
      </c>
      <c r="F8287" s="7">
        <v>3.5161906849315076E-2</v>
      </c>
      <c r="G8287" s="7">
        <v>4.3952383561643882E-2</v>
      </c>
      <c r="H8287" s="7">
        <v>5.2742860273972555E-2</v>
      </c>
      <c r="I8287" s="7">
        <v>6.1533336986301597E-2</v>
      </c>
      <c r="J8287" s="7">
        <v>7.0323813698630153E-2</v>
      </c>
      <c r="K8287" s="7">
        <v>7.9114290410958951E-2</v>
      </c>
      <c r="L8287" s="7">
        <v>8.7904767123287639E-2</v>
      </c>
    </row>
    <row r="8288" spans="1:12" ht="25.5">
      <c r="A8288" s="1">
        <f t="shared" si="200"/>
        <v>40774</v>
      </c>
      <c r="B8288" s="49" t="s">
        <v>5743</v>
      </c>
      <c r="C8288" s="7">
        <v>9.1438027397260559E-3</v>
      </c>
      <c r="D8288" s="7">
        <v>1.8287605479452157E-2</v>
      </c>
      <c r="E8288" s="7">
        <v>2.7431408219178118E-2</v>
      </c>
      <c r="F8288" s="7">
        <v>3.6575210958904078E-2</v>
      </c>
      <c r="G8288" s="7">
        <v>4.5719013698630157E-2</v>
      </c>
      <c r="H8288" s="7">
        <v>5.4862816438356235E-2</v>
      </c>
      <c r="I8288" s="7">
        <v>6.4006619178082438E-2</v>
      </c>
      <c r="J8288" s="7">
        <v>7.3150421917808281E-2</v>
      </c>
      <c r="K8288" s="7">
        <v>8.2294224657534359E-2</v>
      </c>
      <c r="L8288" s="7">
        <v>9.1438027397260313E-2</v>
      </c>
    </row>
    <row r="8289" spans="1:12" ht="12.75">
      <c r="A8289" s="1">
        <f t="shared" si="200"/>
        <v>40775</v>
      </c>
      <c r="B8289" s="49" t="s">
        <v>5386</v>
      </c>
      <c r="C8289" s="7">
        <v>3.6381369863013957E-4</v>
      </c>
      <c r="D8289" s="7">
        <v>7.2762739726027915E-4</v>
      </c>
      <c r="E8289" s="7">
        <v>1.0914410958904174E-3</v>
      </c>
      <c r="F8289" s="7">
        <v>1.4552547945205559E-3</v>
      </c>
      <c r="G8289" s="7">
        <v>1.8190684931506918E-3</v>
      </c>
      <c r="H8289" s="7">
        <v>2.1828821917808279E-3</v>
      </c>
      <c r="I8289" s="7">
        <v>2.5466958904109636E-3</v>
      </c>
      <c r="J8289" s="7">
        <v>2.9105095890410997E-3</v>
      </c>
      <c r="K8289" s="7">
        <v>3.2743232876712362E-3</v>
      </c>
      <c r="L8289" s="7">
        <v>3.6381369863013715E-3</v>
      </c>
    </row>
    <row r="8290" spans="1:12" ht="25.5">
      <c r="A8290" s="1">
        <f t="shared" si="200"/>
        <v>40776</v>
      </c>
      <c r="B8290" s="49" t="s">
        <v>5744</v>
      </c>
      <c r="C8290" s="7">
        <v>6.4951232876712603E-3</v>
      </c>
      <c r="D8290" s="7">
        <v>1.2990246575342521E-2</v>
      </c>
      <c r="E8290" s="7">
        <v>1.948536986301384E-2</v>
      </c>
      <c r="F8290" s="7">
        <v>2.5980493150685041E-2</v>
      </c>
      <c r="G8290" s="7">
        <v>3.2475616438356239E-2</v>
      </c>
      <c r="H8290" s="7">
        <v>3.8970739726027437E-2</v>
      </c>
      <c r="I8290" s="7">
        <v>4.546586301369876E-2</v>
      </c>
      <c r="J8290" s="7">
        <v>5.1960986301369957E-2</v>
      </c>
      <c r="K8290" s="7">
        <v>5.8456109589041162E-2</v>
      </c>
      <c r="L8290" s="7">
        <v>6.4951232876712353E-2</v>
      </c>
    </row>
    <row r="8291" spans="1:12" ht="25.5">
      <c r="A8291" s="1">
        <f t="shared" si="200"/>
        <v>40777</v>
      </c>
      <c r="B8291" s="49" t="s">
        <v>5745</v>
      </c>
      <c r="C8291" s="7">
        <v>2.2181786301369959E-2</v>
      </c>
      <c r="D8291" s="7">
        <v>4.4363572602739799E-2</v>
      </c>
      <c r="E8291" s="7">
        <v>6.6545358904109758E-2</v>
      </c>
      <c r="F8291" s="7">
        <v>8.8727145205479474E-2</v>
      </c>
      <c r="G8291" s="7">
        <v>0.11090893150684931</v>
      </c>
      <c r="H8291" s="7">
        <v>0.13309071780821879</v>
      </c>
      <c r="I8291" s="7">
        <v>0.15527250410958959</v>
      </c>
      <c r="J8291" s="7">
        <v>0.1774542904109592</v>
      </c>
      <c r="K8291" s="7">
        <v>0.19963607671232877</v>
      </c>
      <c r="L8291" s="7">
        <v>0.22181786301369841</v>
      </c>
    </row>
    <row r="8292" spans="1:12" ht="25.5">
      <c r="A8292" s="1">
        <f t="shared" si="200"/>
        <v>40778</v>
      </c>
      <c r="B8292" s="49" t="s">
        <v>5746</v>
      </c>
      <c r="C8292" s="7">
        <v>1.2585205479452039E-2</v>
      </c>
      <c r="D8292" s="7">
        <v>2.51704109589042E-2</v>
      </c>
      <c r="E8292" s="7">
        <v>3.7755616438356239E-2</v>
      </c>
      <c r="F8292" s="7">
        <v>5.0340821917808157E-2</v>
      </c>
      <c r="G8292" s="7">
        <v>6.2926027397260192E-2</v>
      </c>
      <c r="H8292" s="7">
        <v>7.5511232876712367E-2</v>
      </c>
      <c r="I8292" s="7">
        <v>8.8096438356164639E-2</v>
      </c>
      <c r="J8292" s="7">
        <v>0.10068164383561644</v>
      </c>
      <c r="K8292" s="7">
        <v>0.11326684931506847</v>
      </c>
      <c r="L8292" s="7">
        <v>0.12585205479452038</v>
      </c>
    </row>
    <row r="8293" spans="1:12" ht="38.25">
      <c r="A8293" s="1">
        <f t="shared" si="200"/>
        <v>40779</v>
      </c>
      <c r="B8293" s="49" t="s">
        <v>5747</v>
      </c>
      <c r="C8293" s="7">
        <v>8.5594683945205679E-3</v>
      </c>
      <c r="D8293" s="7">
        <v>1.711893678904116E-2</v>
      </c>
      <c r="E8293" s="7">
        <v>2.5678405183561678E-2</v>
      </c>
      <c r="F8293" s="7">
        <v>3.4237873578082195E-2</v>
      </c>
      <c r="G8293" s="7">
        <v>4.2797341972602723E-2</v>
      </c>
      <c r="H8293" s="7">
        <v>5.1356810367123355E-2</v>
      </c>
      <c r="I8293" s="7">
        <v>5.9916278761644001E-2</v>
      </c>
      <c r="J8293" s="7">
        <v>6.847574715616439E-2</v>
      </c>
      <c r="K8293" s="7">
        <v>7.7035215550684918E-2</v>
      </c>
      <c r="L8293" s="7">
        <v>8.5594683945205446E-2</v>
      </c>
    </row>
    <row r="8294" spans="1:12" ht="38.25">
      <c r="A8294" s="1">
        <f t="shared" si="200"/>
        <v>40780</v>
      </c>
      <c r="B8294" s="49" t="s">
        <v>5747</v>
      </c>
      <c r="C8294" s="7">
        <v>8.0440438356164639E-3</v>
      </c>
      <c r="D8294" s="7">
        <v>1.6088087671232879E-2</v>
      </c>
      <c r="E8294" s="7">
        <v>2.4132131506849439E-2</v>
      </c>
      <c r="F8294" s="7">
        <v>3.2176175342465758E-2</v>
      </c>
      <c r="G8294" s="7">
        <v>4.0220219178082196E-2</v>
      </c>
      <c r="H8294" s="7">
        <v>4.8264263013698641E-2</v>
      </c>
      <c r="I8294" s="7">
        <v>5.6308306849315315E-2</v>
      </c>
      <c r="J8294" s="7">
        <v>6.4352350684931642E-2</v>
      </c>
      <c r="K8294" s="7">
        <v>7.239639452054808E-2</v>
      </c>
      <c r="L8294" s="7">
        <v>8.0440438356164393E-2</v>
      </c>
    </row>
    <row r="8295" spans="1:12" ht="63.75">
      <c r="A8295" s="1">
        <f t="shared" si="200"/>
        <v>40781</v>
      </c>
      <c r="B8295" s="49" t="s">
        <v>5748</v>
      </c>
      <c r="C8295" s="7">
        <v>7.070136986301408E-3</v>
      </c>
      <c r="D8295" s="7">
        <v>1.4140273972602839E-2</v>
      </c>
      <c r="E8295" s="7">
        <v>2.1210410958904198E-2</v>
      </c>
      <c r="F8295" s="7">
        <v>2.8280547945205556E-2</v>
      </c>
      <c r="G8295" s="7">
        <v>3.535068493150692E-2</v>
      </c>
      <c r="H8295" s="7">
        <v>4.2420821917808278E-2</v>
      </c>
      <c r="I8295" s="7">
        <v>4.9490958904109761E-2</v>
      </c>
      <c r="J8295" s="7">
        <v>5.6561095890411001E-2</v>
      </c>
      <c r="K8295" s="7">
        <v>6.3631232876712351E-2</v>
      </c>
      <c r="L8295" s="7">
        <v>7.0701369863013716E-2</v>
      </c>
    </row>
    <row r="8296" spans="1:12" ht="25.5">
      <c r="A8296" s="1">
        <f t="shared" si="200"/>
        <v>40782</v>
      </c>
      <c r="B8296" s="49" t="s">
        <v>5749</v>
      </c>
      <c r="C8296" s="7">
        <v>6.951156164383584E-3</v>
      </c>
      <c r="D8296" s="7">
        <v>1.3902312328767119E-2</v>
      </c>
      <c r="E8296" s="7">
        <v>2.0853468493150677E-2</v>
      </c>
      <c r="F8296" s="7">
        <v>2.7804624657534239E-2</v>
      </c>
      <c r="G8296" s="7">
        <v>3.4755780821917798E-2</v>
      </c>
      <c r="H8296" s="7">
        <v>4.1706936986301353E-2</v>
      </c>
      <c r="I8296" s="7">
        <v>4.8658093150685165E-2</v>
      </c>
      <c r="J8296" s="7">
        <v>5.5609249315068603E-2</v>
      </c>
      <c r="K8296" s="7">
        <v>6.2560405479452158E-2</v>
      </c>
      <c r="L8296" s="7">
        <v>6.9511561643835595E-2</v>
      </c>
    </row>
    <row r="8297" spans="1:12" ht="12.75">
      <c r="A8297" s="1">
        <f t="shared" si="200"/>
        <v>40783</v>
      </c>
      <c r="B8297" s="49" t="s">
        <v>5750</v>
      </c>
      <c r="C8297" s="7">
        <v>1.2809424657534239E-2</v>
      </c>
      <c r="D8297" s="7">
        <v>2.5618849315068599E-2</v>
      </c>
      <c r="E8297" s="7">
        <v>3.8428273972602837E-2</v>
      </c>
      <c r="F8297" s="7">
        <v>5.1237698630136955E-2</v>
      </c>
      <c r="G8297" s="7">
        <v>6.4047123287671204E-2</v>
      </c>
      <c r="H8297" s="7">
        <v>7.6856547945205439E-2</v>
      </c>
      <c r="I8297" s="7">
        <v>8.9665972602740049E-2</v>
      </c>
      <c r="J8297" s="7">
        <v>0.10247539726027405</v>
      </c>
      <c r="K8297" s="7">
        <v>0.11528482191780828</v>
      </c>
      <c r="L8297" s="7">
        <v>0.12809424657534241</v>
      </c>
    </row>
    <row r="8298" spans="1:12" ht="12.75">
      <c r="A8298" s="1">
        <f t="shared" si="200"/>
        <v>40784</v>
      </c>
      <c r="B8298" s="49" t="s">
        <v>5750</v>
      </c>
      <c r="C8298" s="7">
        <v>1.417643835616452E-3</v>
      </c>
      <c r="D8298" s="7">
        <v>2.8352876712328919E-3</v>
      </c>
      <c r="E8298" s="7">
        <v>4.2529315068493435E-3</v>
      </c>
      <c r="F8298" s="7">
        <v>5.6705753424657716E-3</v>
      </c>
      <c r="G8298" s="7">
        <v>7.0882191780822119E-3</v>
      </c>
      <c r="H8298" s="7">
        <v>8.5058630136986401E-3</v>
      </c>
      <c r="I8298" s="7">
        <v>9.9235068493151151E-3</v>
      </c>
      <c r="J8298" s="7">
        <v>1.1341150684931533E-2</v>
      </c>
      <c r="K8298" s="7">
        <v>1.2758794520547961E-2</v>
      </c>
      <c r="L8298" s="7">
        <v>1.41764383561644E-2</v>
      </c>
    </row>
    <row r="8299" spans="1:12" ht="12.75">
      <c r="A8299" s="1">
        <f t="shared" si="200"/>
        <v>40785</v>
      </c>
      <c r="B8299" s="49" t="s">
        <v>5751</v>
      </c>
      <c r="C8299" s="7">
        <v>5.2344328767123475E-3</v>
      </c>
      <c r="D8299" s="7">
        <v>1.0468865753424695E-2</v>
      </c>
      <c r="E8299" s="7">
        <v>1.5703298630137079E-2</v>
      </c>
      <c r="F8299" s="7">
        <v>2.0937731506849321E-2</v>
      </c>
      <c r="G8299" s="7">
        <v>2.6172164383561677E-2</v>
      </c>
      <c r="H8299" s="7">
        <v>3.1406597260273922E-2</v>
      </c>
      <c r="I8299" s="7">
        <v>3.6641030136986399E-2</v>
      </c>
      <c r="J8299" s="7">
        <v>4.1875463013698641E-2</v>
      </c>
      <c r="K8299" s="7">
        <v>4.7109895890411001E-2</v>
      </c>
      <c r="L8299" s="7">
        <v>5.2344328767123242E-2</v>
      </c>
    </row>
    <row r="8300" spans="1:12" ht="12.75">
      <c r="A8300" s="1">
        <f t="shared" si="200"/>
        <v>40786</v>
      </c>
      <c r="B8300" s="49" t="s">
        <v>5751</v>
      </c>
      <c r="C8300" s="7">
        <v>1.4787616438356119E-3</v>
      </c>
      <c r="D8300" s="7">
        <v>2.9575232876712363E-3</v>
      </c>
      <c r="E8300" s="7">
        <v>4.4362849315068478E-3</v>
      </c>
      <c r="F8300" s="7">
        <v>5.9150465753424475E-3</v>
      </c>
      <c r="G8300" s="7">
        <v>7.3938082191780602E-3</v>
      </c>
      <c r="H8300" s="7">
        <v>8.8725698630136712E-3</v>
      </c>
      <c r="I8300" s="7">
        <v>1.035133150684932E-2</v>
      </c>
      <c r="J8300" s="7">
        <v>1.1830093150684907E-2</v>
      </c>
      <c r="K8300" s="7">
        <v>1.3308854794520519E-2</v>
      </c>
      <c r="L8300" s="7">
        <v>1.478761643835612E-2</v>
      </c>
    </row>
    <row r="8301" spans="1:12" ht="12.75">
      <c r="A8301" s="1">
        <f t="shared" si="200"/>
        <v>40787</v>
      </c>
      <c r="B8301" s="49" t="s">
        <v>5752</v>
      </c>
      <c r="C8301" s="7">
        <v>7.6296000000000237E-3</v>
      </c>
      <c r="D8301" s="7">
        <v>1.5259199999999999E-2</v>
      </c>
      <c r="E8301" s="7">
        <v>2.2888800000000122E-2</v>
      </c>
      <c r="F8301" s="7">
        <v>3.0518399999999998E-2</v>
      </c>
      <c r="G8301" s="7">
        <v>3.8147999999999994E-2</v>
      </c>
      <c r="H8301" s="7">
        <v>4.5777600000000002E-2</v>
      </c>
      <c r="I8301" s="7">
        <v>5.3407200000000238E-2</v>
      </c>
      <c r="J8301" s="7">
        <v>6.1036800000000113E-2</v>
      </c>
      <c r="K8301" s="7">
        <v>6.8666400000000113E-2</v>
      </c>
      <c r="L8301" s="7">
        <v>7.6295999999999989E-2</v>
      </c>
    </row>
    <row r="8302" spans="1:12" ht="12.75">
      <c r="A8302" s="1">
        <f t="shared" si="200"/>
        <v>40788</v>
      </c>
      <c r="B8302" s="49" t="s">
        <v>5753</v>
      </c>
      <c r="C8302" s="7">
        <v>6.8585753424657836E-3</v>
      </c>
      <c r="D8302" s="7">
        <v>1.3717150684931519E-2</v>
      </c>
      <c r="E8302" s="7">
        <v>2.0575726027397278E-2</v>
      </c>
      <c r="F8302" s="7">
        <v>2.7434301369863037E-2</v>
      </c>
      <c r="G8302" s="7">
        <v>3.42928767123288E-2</v>
      </c>
      <c r="H8302" s="7">
        <v>4.1151452054794556E-2</v>
      </c>
      <c r="I8302" s="7">
        <v>4.8010027397260444E-2</v>
      </c>
      <c r="J8302" s="7">
        <v>5.4868602739726074E-2</v>
      </c>
      <c r="K8302" s="7">
        <v>6.1727178082191955E-2</v>
      </c>
      <c r="L8302" s="7">
        <v>6.85857534246576E-2</v>
      </c>
    </row>
    <row r="8303" spans="1:12" ht="12.75">
      <c r="A8303" s="1">
        <f t="shared" si="200"/>
        <v>40789</v>
      </c>
      <c r="B8303" s="49" t="s">
        <v>5754</v>
      </c>
      <c r="C8303" s="7">
        <v>7.6892712328767354E-3</v>
      </c>
      <c r="D8303" s="7">
        <v>1.5378542465753518E-2</v>
      </c>
      <c r="E8303" s="7">
        <v>2.3067813698630157E-2</v>
      </c>
      <c r="F8303" s="7">
        <v>3.0757084931506799E-2</v>
      </c>
      <c r="G8303" s="7">
        <v>3.8446356164383563E-2</v>
      </c>
      <c r="H8303" s="7">
        <v>4.6135627397260313E-2</v>
      </c>
      <c r="I8303" s="7">
        <v>5.3824898630137195E-2</v>
      </c>
      <c r="J8303" s="7">
        <v>6.1514169863013717E-2</v>
      </c>
      <c r="K8303" s="7">
        <v>6.9203441095890481E-2</v>
      </c>
      <c r="L8303" s="7">
        <v>7.6892712328767127E-2</v>
      </c>
    </row>
    <row r="8304" spans="1:12" ht="12.75">
      <c r="A8304" s="1">
        <f t="shared" si="200"/>
        <v>40790</v>
      </c>
      <c r="B8304" s="49" t="s">
        <v>5755</v>
      </c>
      <c r="C8304" s="7">
        <v>8.9105424657534484E-3</v>
      </c>
      <c r="D8304" s="7">
        <v>1.7821084931506918E-2</v>
      </c>
      <c r="E8304" s="7">
        <v>2.6731627397260319E-2</v>
      </c>
      <c r="F8304" s="7">
        <v>3.5642169863013717E-2</v>
      </c>
      <c r="G8304" s="7">
        <v>4.4552712328767112E-2</v>
      </c>
      <c r="H8304" s="7">
        <v>5.3463254794520514E-2</v>
      </c>
      <c r="I8304" s="7">
        <v>6.2373797260274158E-2</v>
      </c>
      <c r="J8304" s="7">
        <v>7.1284339726027435E-2</v>
      </c>
      <c r="K8304" s="7">
        <v>8.019488219178085E-2</v>
      </c>
      <c r="L8304" s="7">
        <v>8.9105424657534224E-2</v>
      </c>
    </row>
    <row r="8305" spans="1:12" ht="12.75">
      <c r="A8305" s="1">
        <f t="shared" si="200"/>
        <v>40791</v>
      </c>
      <c r="B8305" s="49" t="s">
        <v>5756</v>
      </c>
      <c r="C8305" s="7">
        <v>1.1906038356164437E-2</v>
      </c>
      <c r="D8305" s="7">
        <v>2.381207671232892E-2</v>
      </c>
      <c r="E8305" s="7">
        <v>3.5718115068493317E-2</v>
      </c>
      <c r="F8305" s="7">
        <v>4.7624153424657596E-2</v>
      </c>
      <c r="G8305" s="7">
        <v>5.9530191780822E-2</v>
      </c>
      <c r="H8305" s="7">
        <v>7.1436230136986398E-2</v>
      </c>
      <c r="I8305" s="7">
        <v>8.3342268493151031E-2</v>
      </c>
      <c r="J8305" s="7">
        <v>9.5248306849315192E-2</v>
      </c>
      <c r="K8305" s="7">
        <v>0.1071543452054796</v>
      </c>
      <c r="L8305" s="7">
        <v>0.11906038356164386</v>
      </c>
    </row>
    <row r="8306" spans="1:12" ht="25.5">
      <c r="A8306" s="1">
        <f t="shared" si="200"/>
        <v>40792</v>
      </c>
      <c r="B8306" s="49" t="s">
        <v>5757</v>
      </c>
      <c r="C8306" s="7">
        <v>1.4519276712328799E-2</v>
      </c>
      <c r="D8306" s="7">
        <v>2.903855342465772E-2</v>
      </c>
      <c r="E8306" s="7">
        <v>4.3557830136986518E-2</v>
      </c>
      <c r="F8306" s="7">
        <v>5.8077106849315198E-2</v>
      </c>
      <c r="G8306" s="7">
        <v>7.2596383561643996E-2</v>
      </c>
      <c r="H8306" s="7">
        <v>8.7115660273972925E-2</v>
      </c>
      <c r="I8306" s="7">
        <v>0.10163493698630195</v>
      </c>
      <c r="J8306" s="7">
        <v>0.11615421369863051</v>
      </c>
      <c r="K8306" s="7">
        <v>0.13067349041095919</v>
      </c>
      <c r="L8306" s="7">
        <v>0.14519276712328799</v>
      </c>
    </row>
    <row r="8307" spans="1:12" ht="25.5">
      <c r="A8307" s="1">
        <f t="shared" si="200"/>
        <v>40793</v>
      </c>
      <c r="B8307" s="49" t="s">
        <v>5758</v>
      </c>
      <c r="C8307" s="7">
        <v>1.4349665753424839E-2</v>
      </c>
      <c r="D8307" s="7">
        <v>2.8699331506849557E-2</v>
      </c>
      <c r="E8307" s="7">
        <v>4.3048997260274398E-2</v>
      </c>
      <c r="F8307" s="7">
        <v>5.7398663013699003E-2</v>
      </c>
      <c r="G8307" s="7">
        <v>7.1748328767123712E-2</v>
      </c>
      <c r="H8307" s="7">
        <v>8.6097994520548435E-2</v>
      </c>
      <c r="I8307" s="7">
        <v>0.10044766027397341</v>
      </c>
      <c r="J8307" s="7">
        <v>0.11479732602739787</v>
      </c>
      <c r="K8307" s="7">
        <v>0.1291469917808232</v>
      </c>
      <c r="L8307" s="7">
        <v>0.1434966575342472</v>
      </c>
    </row>
    <row r="8308" spans="1:12" ht="12.75">
      <c r="A8308" s="1">
        <f t="shared" si="200"/>
        <v>40794</v>
      </c>
      <c r="B8308" s="49" t="s">
        <v>5759</v>
      </c>
      <c r="C8308" s="7">
        <v>6.5956602739726195E-3</v>
      </c>
      <c r="D8308" s="7">
        <v>1.3191320547945239E-2</v>
      </c>
      <c r="E8308" s="7">
        <v>1.9786980821917918E-2</v>
      </c>
      <c r="F8308" s="7">
        <v>2.6382641095890478E-2</v>
      </c>
      <c r="G8308" s="7">
        <v>3.2978301369863038E-2</v>
      </c>
      <c r="H8308" s="7">
        <v>3.9573961643835719E-2</v>
      </c>
      <c r="I8308" s="7">
        <v>4.61696219178084E-2</v>
      </c>
      <c r="J8308" s="7">
        <v>5.2765282191780956E-2</v>
      </c>
      <c r="K8308" s="7">
        <v>5.9360942465753519E-2</v>
      </c>
      <c r="L8308" s="7">
        <v>6.5956602739726075E-2</v>
      </c>
    </row>
    <row r="8309" spans="1:12" ht="25.5">
      <c r="A8309" s="1">
        <f t="shared" si="200"/>
        <v>40795</v>
      </c>
      <c r="B8309" s="49" t="s">
        <v>5760</v>
      </c>
      <c r="C8309" s="7">
        <v>1.0095649315068527E-2</v>
      </c>
      <c r="D8309" s="7">
        <v>2.0191298630137078E-2</v>
      </c>
      <c r="E8309" s="7">
        <v>3.0286947945205558E-2</v>
      </c>
      <c r="F8309" s="7">
        <v>4.0382597260274038E-2</v>
      </c>
      <c r="G8309" s="7">
        <v>5.0478246575342514E-2</v>
      </c>
      <c r="H8309" s="7">
        <v>6.0573895890410998E-2</v>
      </c>
      <c r="I8309" s="7">
        <v>7.0669545205479717E-2</v>
      </c>
      <c r="J8309" s="7">
        <v>8.0765194520547964E-2</v>
      </c>
      <c r="K8309" s="7">
        <v>9.0860843835616559E-2</v>
      </c>
      <c r="L8309" s="7">
        <v>0.10095649315068492</v>
      </c>
    </row>
    <row r="8310" spans="1:12" ht="12.75">
      <c r="A8310" s="1">
        <f t="shared" si="200"/>
        <v>40796</v>
      </c>
      <c r="B8310" s="49" t="s">
        <v>5761</v>
      </c>
      <c r="C8310" s="7">
        <v>9.2870136986301596E-4</v>
      </c>
      <c r="D8310" s="7">
        <v>1.8574027397260319E-3</v>
      </c>
      <c r="E8310" s="7">
        <v>2.7861041095890477E-3</v>
      </c>
      <c r="F8310" s="7">
        <v>3.7148054794520517E-3</v>
      </c>
      <c r="G8310" s="7">
        <v>4.6435068493150674E-3</v>
      </c>
      <c r="H8310" s="7">
        <v>5.572208219178084E-3</v>
      </c>
      <c r="I8310" s="7">
        <v>6.5009095890411232E-3</v>
      </c>
      <c r="J8310" s="7">
        <v>7.4296109589041155E-3</v>
      </c>
      <c r="K8310" s="7">
        <v>8.3583123287671313E-3</v>
      </c>
      <c r="L8310" s="7">
        <v>9.2870136986301349E-3</v>
      </c>
    </row>
    <row r="8311" spans="1:12" ht="12.75">
      <c r="A8311" s="1">
        <f t="shared" si="200"/>
        <v>40797</v>
      </c>
      <c r="B8311" s="49" t="s">
        <v>5762</v>
      </c>
      <c r="C8311" s="7">
        <v>1.221271232876712E-2</v>
      </c>
      <c r="D8311" s="7">
        <v>2.4425424657534361E-2</v>
      </c>
      <c r="E8311" s="7">
        <v>3.663813698630148E-2</v>
      </c>
      <c r="F8311" s="7">
        <v>4.885084931506848E-2</v>
      </c>
      <c r="G8311" s="7">
        <v>6.1063561643835598E-2</v>
      </c>
      <c r="H8311" s="7">
        <v>7.327627397260271E-2</v>
      </c>
      <c r="I8311" s="7">
        <v>8.5488986301370209E-2</v>
      </c>
      <c r="J8311" s="7">
        <v>9.7701698630137071E-2</v>
      </c>
      <c r="K8311" s="7">
        <v>0.1099144109589042</v>
      </c>
      <c r="L8311" s="7">
        <v>0.1221271232876712</v>
      </c>
    </row>
    <row r="8312" spans="1:12" ht="25.5">
      <c r="A8312" s="1">
        <f t="shared" si="200"/>
        <v>40798</v>
      </c>
      <c r="B8312" s="49" t="s">
        <v>5763</v>
      </c>
      <c r="C8312" s="7">
        <v>6.9439232876712716E-3</v>
      </c>
      <c r="D8312" s="7">
        <v>1.3887846575342519E-2</v>
      </c>
      <c r="E8312" s="7">
        <v>2.0831769863013841E-2</v>
      </c>
      <c r="F8312" s="7">
        <v>2.7775693150685038E-2</v>
      </c>
      <c r="G8312" s="7">
        <v>3.4719616438356235E-2</v>
      </c>
      <c r="H8312" s="7">
        <v>4.1663539726027439E-2</v>
      </c>
      <c r="I8312" s="7">
        <v>4.8607463013698879E-2</v>
      </c>
      <c r="J8312" s="7">
        <v>5.5551386301369958E-2</v>
      </c>
      <c r="K8312" s="7">
        <v>6.2495309589041155E-2</v>
      </c>
      <c r="L8312" s="7">
        <v>6.9439232876712359E-2</v>
      </c>
    </row>
    <row r="8313" spans="1:12" ht="25.5">
      <c r="A8313" s="1">
        <f t="shared" si="200"/>
        <v>40799</v>
      </c>
      <c r="B8313" s="49" t="s">
        <v>5764</v>
      </c>
      <c r="C8313" s="7">
        <v>7.7663013698630393E-3</v>
      </c>
      <c r="D8313" s="7">
        <v>1.5532602739726079E-2</v>
      </c>
      <c r="E8313" s="7">
        <v>2.3298904109589121E-2</v>
      </c>
      <c r="F8313" s="7">
        <v>3.1065205479452039E-2</v>
      </c>
      <c r="G8313" s="7">
        <v>3.8831506849315078E-2</v>
      </c>
      <c r="H8313" s="7">
        <v>4.6597808219178118E-2</v>
      </c>
      <c r="I8313" s="7">
        <v>5.4364109589041275E-2</v>
      </c>
      <c r="J8313" s="7">
        <v>6.2130410958904196E-2</v>
      </c>
      <c r="K8313" s="7">
        <v>6.9896712328767235E-2</v>
      </c>
      <c r="L8313" s="7">
        <v>7.7663013698630157E-2</v>
      </c>
    </row>
    <row r="8314" spans="1:12" ht="38.25">
      <c r="A8314" s="1">
        <f t="shared" si="200"/>
        <v>40800</v>
      </c>
      <c r="B8314" s="49" t="s">
        <v>5765</v>
      </c>
      <c r="C8314" s="7">
        <v>3.5043287671233003E-3</v>
      </c>
      <c r="D8314" s="7">
        <v>7.0086575342465877E-3</v>
      </c>
      <c r="E8314" s="7">
        <v>1.0512986301369888E-2</v>
      </c>
      <c r="F8314" s="7">
        <v>1.4017315068493201E-2</v>
      </c>
      <c r="G8314" s="7">
        <v>1.7521643835616441E-2</v>
      </c>
      <c r="H8314" s="7">
        <v>2.1025972602739799E-2</v>
      </c>
      <c r="I8314" s="7">
        <v>2.453030136986304E-2</v>
      </c>
      <c r="J8314" s="7">
        <v>2.8034630136986281E-2</v>
      </c>
      <c r="K8314" s="7">
        <v>3.153895890410964E-2</v>
      </c>
      <c r="L8314" s="7">
        <v>3.5043287671232881E-2</v>
      </c>
    </row>
    <row r="8315" spans="1:12" ht="25.5">
      <c r="A8315" s="1">
        <f t="shared" si="200"/>
        <v>40801</v>
      </c>
      <c r="B8315" s="49" t="s">
        <v>5766</v>
      </c>
      <c r="C8315" s="7">
        <v>6.6086794520548312E-3</v>
      </c>
      <c r="D8315" s="7">
        <v>1.321735890410964E-2</v>
      </c>
      <c r="E8315" s="7">
        <v>1.9826038356164519E-2</v>
      </c>
      <c r="F8315" s="7">
        <v>2.643471780821928E-2</v>
      </c>
      <c r="G8315" s="7">
        <v>3.3043397260274041E-2</v>
      </c>
      <c r="H8315" s="7">
        <v>3.9652076712328795E-2</v>
      </c>
      <c r="I8315" s="7">
        <v>4.6260756164383673E-2</v>
      </c>
      <c r="J8315" s="7">
        <v>5.2869435616438434E-2</v>
      </c>
      <c r="K8315" s="7">
        <v>5.9478115068493195E-2</v>
      </c>
      <c r="L8315" s="7">
        <v>6.6086794520547956E-2</v>
      </c>
    </row>
    <row r="8316" spans="1:12" ht="25.5">
      <c r="A8316" s="1">
        <f t="shared" si="200"/>
        <v>40802</v>
      </c>
      <c r="B8316" s="49" t="s">
        <v>5766</v>
      </c>
      <c r="C8316" s="7">
        <v>1.0275747945205513E-2</v>
      </c>
      <c r="D8316" s="7">
        <v>2.0551495890411001E-2</v>
      </c>
      <c r="E8316" s="7">
        <v>3.0827243835616559E-2</v>
      </c>
      <c r="F8316" s="7">
        <v>4.1102991780822003E-2</v>
      </c>
      <c r="G8316" s="7">
        <v>5.1378739726027439E-2</v>
      </c>
      <c r="H8316" s="7">
        <v>6.1654487671232876E-2</v>
      </c>
      <c r="I8316" s="7">
        <v>7.1930235616438548E-2</v>
      </c>
      <c r="J8316" s="7">
        <v>8.2205983561643881E-2</v>
      </c>
      <c r="K8316" s="7">
        <v>9.2481731506849324E-2</v>
      </c>
      <c r="L8316" s="7">
        <v>0.10275747945205475</v>
      </c>
    </row>
    <row r="8317" spans="1:12" ht="25.5">
      <c r="A8317" s="1">
        <f t="shared" si="200"/>
        <v>40803</v>
      </c>
      <c r="B8317" s="49" t="s">
        <v>5767</v>
      </c>
      <c r="C8317" s="7">
        <v>7.909150684931544E-3</v>
      </c>
      <c r="D8317" s="7">
        <v>1.5818301369863039E-2</v>
      </c>
      <c r="E8317" s="7">
        <v>2.3727452054794679E-2</v>
      </c>
      <c r="F8317" s="7">
        <v>3.1636602739726079E-2</v>
      </c>
      <c r="G8317" s="7">
        <v>3.9545753424657604E-2</v>
      </c>
      <c r="H8317" s="7">
        <v>4.7454904109589115E-2</v>
      </c>
      <c r="I8317" s="7">
        <v>5.5364054794520758E-2</v>
      </c>
      <c r="J8317" s="7">
        <v>6.3273205479452158E-2</v>
      </c>
      <c r="K8317" s="7">
        <v>7.1182356164383676E-2</v>
      </c>
      <c r="L8317" s="7">
        <v>7.9091506849315069E-2</v>
      </c>
    </row>
    <row r="8318" spans="1:12" ht="38.25">
      <c r="A8318" s="1">
        <f t="shared" si="200"/>
        <v>40804</v>
      </c>
      <c r="B8318" s="49" t="s">
        <v>5768</v>
      </c>
      <c r="C8318" s="7">
        <v>7.5999452054794792E-3</v>
      </c>
      <c r="D8318" s="7">
        <v>1.5199890410958958E-2</v>
      </c>
      <c r="E8318" s="7">
        <v>2.2799835616438439E-2</v>
      </c>
      <c r="F8318" s="7">
        <v>3.0399780821917799E-2</v>
      </c>
      <c r="G8318" s="7">
        <v>3.7999726027397283E-2</v>
      </c>
      <c r="H8318" s="7">
        <v>4.5599671232876754E-2</v>
      </c>
      <c r="I8318" s="7">
        <v>5.3199616438356356E-2</v>
      </c>
      <c r="J8318" s="7">
        <v>6.0799561643835723E-2</v>
      </c>
      <c r="K8318" s="7">
        <v>6.83995068493152E-2</v>
      </c>
      <c r="L8318" s="7">
        <v>7.5999452054794567E-2</v>
      </c>
    </row>
    <row r="8319" spans="1:12" ht="38.25">
      <c r="A8319" s="1">
        <f t="shared" si="200"/>
        <v>40805</v>
      </c>
      <c r="B8319" s="49" t="s">
        <v>5769</v>
      </c>
      <c r="C8319" s="7">
        <v>3.3726904109589242E-3</v>
      </c>
      <c r="D8319" s="7">
        <v>6.7453808219178355E-3</v>
      </c>
      <c r="E8319" s="7">
        <v>1.0118071232876761E-2</v>
      </c>
      <c r="F8319" s="7">
        <v>1.3490761643835598E-2</v>
      </c>
      <c r="G8319" s="7">
        <v>1.6863452054794559E-2</v>
      </c>
      <c r="H8319" s="7">
        <v>2.02361424657534E-2</v>
      </c>
      <c r="I8319" s="7">
        <v>2.3608832876712362E-2</v>
      </c>
      <c r="J8319" s="7">
        <v>2.6981523287671196E-2</v>
      </c>
      <c r="K8319" s="7">
        <v>3.0354213698630159E-2</v>
      </c>
      <c r="L8319" s="7">
        <v>3.3726904109589E-2</v>
      </c>
    </row>
    <row r="8320" spans="1:12" ht="25.5">
      <c r="A8320" s="1">
        <f t="shared" si="200"/>
        <v>40806</v>
      </c>
      <c r="B8320" s="49" t="s">
        <v>5770</v>
      </c>
      <c r="C8320" s="7">
        <v>8.8335123287671437E-3</v>
      </c>
      <c r="D8320" s="7">
        <v>1.7667024657534239E-2</v>
      </c>
      <c r="E8320" s="7">
        <v>2.650053698630148E-2</v>
      </c>
      <c r="F8320" s="7">
        <v>3.5334049315068478E-2</v>
      </c>
      <c r="G8320" s="7">
        <v>4.4167561643835597E-2</v>
      </c>
      <c r="H8320" s="7">
        <v>5.3001073972602716E-2</v>
      </c>
      <c r="I8320" s="7">
        <v>6.1834586301370079E-2</v>
      </c>
      <c r="J8320" s="7">
        <v>7.066809863013708E-2</v>
      </c>
      <c r="K8320" s="7">
        <v>7.9501610958904192E-2</v>
      </c>
      <c r="L8320" s="7">
        <v>8.8335123287671194E-2</v>
      </c>
    </row>
    <row r="8321" spans="1:12" ht="12.75">
      <c r="A8321" s="1">
        <f t="shared" si="200"/>
        <v>40807</v>
      </c>
      <c r="B8321" s="49" t="s">
        <v>5771</v>
      </c>
      <c r="C8321" s="7">
        <v>3.1329205479452278E-3</v>
      </c>
      <c r="D8321" s="7">
        <v>6.2658410958904443E-3</v>
      </c>
      <c r="E8321" s="7">
        <v>9.3987616438356725E-3</v>
      </c>
      <c r="F8321" s="7">
        <v>1.253168219178084E-2</v>
      </c>
      <c r="G8321" s="7">
        <v>1.5664602739726079E-2</v>
      </c>
      <c r="H8321" s="7">
        <v>1.8797523287671199E-2</v>
      </c>
      <c r="I8321" s="7">
        <v>2.1930443835616559E-2</v>
      </c>
      <c r="J8321" s="7">
        <v>2.506336438356168E-2</v>
      </c>
      <c r="K8321" s="7">
        <v>2.8196284931506797E-2</v>
      </c>
      <c r="L8321" s="7">
        <v>3.1329205479452039E-2</v>
      </c>
    </row>
    <row r="8322" spans="1:12" ht="25.5">
      <c r="A8322" s="1">
        <f t="shared" si="200"/>
        <v>40808</v>
      </c>
      <c r="B8322" s="49" t="s">
        <v>5598</v>
      </c>
      <c r="C8322" s="7">
        <v>2.110486520547948E-3</v>
      </c>
      <c r="D8322" s="7">
        <v>4.2209730410959073E-3</v>
      </c>
      <c r="E8322" s="7">
        <v>6.3314595616438558E-3</v>
      </c>
      <c r="F8322" s="7">
        <v>8.4419460821917921E-3</v>
      </c>
      <c r="G8322" s="7">
        <v>1.0552432602739739E-2</v>
      </c>
      <c r="H8322" s="7">
        <v>1.266291912328764E-2</v>
      </c>
      <c r="I8322" s="7">
        <v>1.4773405643835719E-2</v>
      </c>
      <c r="J8322" s="7">
        <v>1.688389216438356E-2</v>
      </c>
      <c r="K8322" s="7">
        <v>1.899437868493152E-2</v>
      </c>
      <c r="L8322" s="7">
        <v>2.1104865205479478E-2</v>
      </c>
    </row>
    <row r="8323" spans="1:12" ht="51">
      <c r="A8323" s="1">
        <f t="shared" si="200"/>
        <v>40809</v>
      </c>
      <c r="B8323" s="49" t="s">
        <v>5772</v>
      </c>
      <c r="C8323" s="7">
        <v>5.6850410958904198E-3</v>
      </c>
      <c r="D8323" s="7">
        <v>1.137008219178084E-2</v>
      </c>
      <c r="E8323" s="7">
        <v>1.7055123287671319E-2</v>
      </c>
      <c r="F8323" s="7">
        <v>2.2740164383561679E-2</v>
      </c>
      <c r="G8323" s="7">
        <v>2.8425205479452039E-2</v>
      </c>
      <c r="H8323" s="7">
        <v>3.411024657534252E-2</v>
      </c>
      <c r="I8323" s="7">
        <v>3.9795287671232998E-2</v>
      </c>
      <c r="J8323" s="7">
        <v>4.5480328767123358E-2</v>
      </c>
      <c r="K8323" s="7">
        <v>5.1165369863013718E-2</v>
      </c>
      <c r="L8323" s="7">
        <v>5.6850410958904078E-2</v>
      </c>
    </row>
    <row r="8324" spans="1:12" ht="12.75">
      <c r="A8324" s="1">
        <f t="shared" si="200"/>
        <v>40810</v>
      </c>
      <c r="B8324" s="49" t="s">
        <v>5773</v>
      </c>
      <c r="C8324" s="7">
        <v>7.588010958904128E-3</v>
      </c>
      <c r="D8324" s="7">
        <v>1.5176021917808279E-2</v>
      </c>
      <c r="E8324" s="7">
        <v>2.2764032876712362E-2</v>
      </c>
      <c r="F8324" s="7">
        <v>3.0352043835616436E-2</v>
      </c>
      <c r="G8324" s="7">
        <v>3.794005479452052E-2</v>
      </c>
      <c r="H8324" s="7">
        <v>4.55280657534246E-2</v>
      </c>
      <c r="I8324" s="7">
        <v>5.3116076712328916E-2</v>
      </c>
      <c r="J8324" s="7">
        <v>6.0704087671232872E-2</v>
      </c>
      <c r="K8324" s="7">
        <v>6.8292098630136952E-2</v>
      </c>
      <c r="L8324" s="7">
        <v>7.5880109589041039E-2</v>
      </c>
    </row>
    <row r="8325" spans="1:12" ht="25.5">
      <c r="A8325" s="1">
        <f t="shared" si="200"/>
        <v>40811</v>
      </c>
      <c r="B8325" s="49" t="s">
        <v>5774</v>
      </c>
      <c r="C8325" s="7">
        <v>3.6865972602739797E-3</v>
      </c>
      <c r="D8325" s="7">
        <v>7.3731945205479594E-3</v>
      </c>
      <c r="E8325" s="7">
        <v>1.1059791780821927E-2</v>
      </c>
      <c r="F8325" s="7">
        <v>1.4746389041095919E-2</v>
      </c>
      <c r="G8325" s="7">
        <v>1.8432986301369837E-2</v>
      </c>
      <c r="H8325" s="7">
        <v>2.2119583561643879E-2</v>
      </c>
      <c r="I8325" s="7">
        <v>2.5806180821917921E-2</v>
      </c>
      <c r="J8325" s="7">
        <v>2.9492778082191716E-2</v>
      </c>
      <c r="K8325" s="7">
        <v>3.3179375342465761E-2</v>
      </c>
      <c r="L8325" s="7">
        <v>3.6865972602739674E-2</v>
      </c>
    </row>
    <row r="8326" spans="1:12" ht="25.5">
      <c r="A8326" s="1">
        <f t="shared" si="200"/>
        <v>40812</v>
      </c>
      <c r="B8326" s="49" t="s">
        <v>5775</v>
      </c>
      <c r="C8326" s="7">
        <v>5.3284602739726199E-3</v>
      </c>
      <c r="D8326" s="7">
        <v>1.065692054794524E-2</v>
      </c>
      <c r="E8326" s="7">
        <v>1.598538082191792E-2</v>
      </c>
      <c r="F8326" s="7">
        <v>2.131384109589048E-2</v>
      </c>
      <c r="G8326" s="7">
        <v>2.664230136986304E-2</v>
      </c>
      <c r="H8326" s="7">
        <v>3.1970761643835714E-2</v>
      </c>
      <c r="I8326" s="7">
        <v>3.7299221917808399E-2</v>
      </c>
      <c r="J8326" s="7">
        <v>4.2627682191780959E-2</v>
      </c>
      <c r="K8326" s="7">
        <v>4.7956142465753519E-2</v>
      </c>
      <c r="L8326" s="7">
        <v>5.3284602739726079E-2</v>
      </c>
    </row>
    <row r="8327" spans="1:12" ht="12.75">
      <c r="A8327" s="1">
        <f t="shared" si="200"/>
        <v>40813</v>
      </c>
      <c r="B8327" s="49" t="s">
        <v>5776</v>
      </c>
      <c r="C8327" s="7">
        <v>5.5125369863013958E-3</v>
      </c>
      <c r="D8327" s="7">
        <v>1.1025073972602792E-2</v>
      </c>
      <c r="E8327" s="7">
        <v>1.65376109589042E-2</v>
      </c>
      <c r="F8327" s="7">
        <v>2.2050147945205559E-2</v>
      </c>
      <c r="G8327" s="7">
        <v>2.7562684931506921E-2</v>
      </c>
      <c r="H8327" s="7">
        <v>3.3075221917808276E-2</v>
      </c>
      <c r="I8327" s="7">
        <v>3.8587758904109752E-2</v>
      </c>
      <c r="J8327" s="7">
        <v>4.4100295890411E-2</v>
      </c>
      <c r="K8327" s="7">
        <v>4.9612832876712358E-2</v>
      </c>
      <c r="L8327" s="7">
        <v>5.5125369863013723E-2</v>
      </c>
    </row>
    <row r="8328" spans="1:12" ht="12.75">
      <c r="A8328" s="1">
        <f t="shared" si="200"/>
        <v>40814</v>
      </c>
      <c r="B8328" s="49" t="s">
        <v>5390</v>
      </c>
      <c r="C8328" s="7">
        <v>1.1268821917808254E-3</v>
      </c>
      <c r="D8328" s="7">
        <v>2.2537643835616561E-3</v>
      </c>
      <c r="E8328" s="7">
        <v>3.3806465753424843E-3</v>
      </c>
      <c r="F8328" s="7">
        <v>4.5075287671232879E-3</v>
      </c>
      <c r="G8328" s="7">
        <v>5.6344109589041153E-3</v>
      </c>
      <c r="H8328" s="7">
        <v>6.7612931506849322E-3</v>
      </c>
      <c r="I8328" s="7">
        <v>7.8881753424657839E-3</v>
      </c>
      <c r="J8328" s="7">
        <v>9.0150575342465879E-3</v>
      </c>
      <c r="K8328" s="7">
        <v>1.0141939726027402E-2</v>
      </c>
      <c r="L8328" s="7">
        <v>1.126882191780822E-2</v>
      </c>
    </row>
    <row r="8329" spans="1:12" ht="12.75">
      <c r="A8329" s="1">
        <f t="shared" si="200"/>
        <v>40815</v>
      </c>
      <c r="B8329" s="49" t="s">
        <v>5777</v>
      </c>
      <c r="C8329" s="7">
        <v>3.2547945205479718E-4</v>
      </c>
      <c r="D8329" s="7">
        <v>6.5095890410959316E-4</v>
      </c>
      <c r="E8329" s="7">
        <v>9.7643835616439034E-4</v>
      </c>
      <c r="F8329" s="7">
        <v>1.3019178082191839E-3</v>
      </c>
      <c r="G8329" s="7">
        <v>1.6273972602739801E-3</v>
      </c>
      <c r="H8329" s="7">
        <v>1.9528767123287759E-3</v>
      </c>
      <c r="I8329" s="7">
        <v>2.2783561643835719E-3</v>
      </c>
      <c r="J8329" s="7">
        <v>2.6038356164383562E-3</v>
      </c>
      <c r="K8329" s="7">
        <v>2.9293150684931522E-3</v>
      </c>
      <c r="L8329" s="7">
        <v>3.2547945205479482E-3</v>
      </c>
    </row>
    <row r="8330" spans="1:12" ht="12.75">
      <c r="A8330" s="1">
        <f t="shared" si="200"/>
        <v>40816</v>
      </c>
      <c r="B8330" s="49" t="s">
        <v>5777</v>
      </c>
      <c r="C8330" s="7">
        <v>6.3287671232876996E-4</v>
      </c>
      <c r="D8330" s="7">
        <v>1.2657534246575399E-3</v>
      </c>
      <c r="E8330" s="7">
        <v>1.8986301369863161E-3</v>
      </c>
      <c r="F8330" s="7">
        <v>2.5315068493150798E-3</v>
      </c>
      <c r="G8330" s="7">
        <v>3.1643835616438441E-3</v>
      </c>
      <c r="H8330" s="7">
        <v>3.7972602739726078E-3</v>
      </c>
      <c r="I8330" s="7">
        <v>4.4301369863013838E-3</v>
      </c>
      <c r="J8330" s="7">
        <v>5.0630136986301484E-3</v>
      </c>
      <c r="K8330" s="7">
        <v>5.6958904109589122E-3</v>
      </c>
      <c r="L8330" s="7">
        <v>6.3287671232876751E-3</v>
      </c>
    </row>
    <row r="8331" spans="1:12" ht="25.5">
      <c r="A8331" s="1">
        <f t="shared" si="200"/>
        <v>40817</v>
      </c>
      <c r="B8331" s="49" t="s">
        <v>5778</v>
      </c>
      <c r="C8331" s="7">
        <v>2.2223013698630277E-3</v>
      </c>
      <c r="D8331" s="7">
        <v>4.4446027397260441E-3</v>
      </c>
      <c r="E8331" s="7">
        <v>6.6669041095890717E-3</v>
      </c>
      <c r="F8331" s="7">
        <v>8.889205479452076E-3</v>
      </c>
      <c r="G8331" s="7">
        <v>1.1111506849315092E-2</v>
      </c>
      <c r="H8331" s="7">
        <v>1.3333808219178119E-2</v>
      </c>
      <c r="I8331" s="7">
        <v>1.555610958904116E-2</v>
      </c>
      <c r="J8331" s="7">
        <v>1.7778410958904201E-2</v>
      </c>
      <c r="K8331" s="7">
        <v>2.0000712328767122E-2</v>
      </c>
      <c r="L8331" s="7">
        <v>2.2223013698630157E-2</v>
      </c>
    </row>
    <row r="8332" spans="1:12" ht="25.5">
      <c r="A8332" s="1">
        <f t="shared" si="200"/>
        <v>40818</v>
      </c>
      <c r="B8332" s="49" t="s">
        <v>5779</v>
      </c>
      <c r="C8332" s="7">
        <v>1.345676712328764E-3</v>
      </c>
      <c r="D8332" s="7">
        <v>2.6913534246575401E-3</v>
      </c>
      <c r="E8332" s="7">
        <v>4.0370301369863039E-3</v>
      </c>
      <c r="F8332" s="7">
        <v>5.3827068493150559E-3</v>
      </c>
      <c r="G8332" s="7">
        <v>6.7283835616438192E-3</v>
      </c>
      <c r="H8332" s="7">
        <v>8.0740602739725834E-3</v>
      </c>
      <c r="I8332" s="7">
        <v>9.4197369863013823E-3</v>
      </c>
      <c r="J8332" s="7">
        <v>1.0765413698630124E-2</v>
      </c>
      <c r="K8332" s="7">
        <v>1.211109041095884E-2</v>
      </c>
      <c r="L8332" s="7">
        <v>1.3456767123287638E-2</v>
      </c>
    </row>
    <row r="8333" spans="1:12" ht="25.5">
      <c r="A8333" s="1">
        <f t="shared" si="200"/>
        <v>40819</v>
      </c>
      <c r="B8333" s="49" t="s">
        <v>5780</v>
      </c>
      <c r="C8333" s="7">
        <v>3.1130301369863161E-3</v>
      </c>
      <c r="D8333" s="7">
        <v>6.22606027397262E-3</v>
      </c>
      <c r="E8333" s="7">
        <v>9.3390904109589348E-3</v>
      </c>
      <c r="F8333" s="7">
        <v>1.245212054794524E-2</v>
      </c>
      <c r="G8333" s="7">
        <v>1.5565150684931518E-2</v>
      </c>
      <c r="H8333" s="7">
        <v>1.86781808219178E-2</v>
      </c>
      <c r="I8333" s="7">
        <v>2.1791210958904201E-2</v>
      </c>
      <c r="J8333" s="7">
        <v>2.490424109589048E-2</v>
      </c>
      <c r="K8333" s="7">
        <v>2.8017271232876759E-2</v>
      </c>
      <c r="L8333" s="7">
        <v>3.1130301369863035E-2</v>
      </c>
    </row>
    <row r="8334" spans="1:12" ht="25.5">
      <c r="A8334" s="1">
        <f t="shared" si="200"/>
        <v>40820</v>
      </c>
      <c r="B8334" s="49" t="s">
        <v>5781</v>
      </c>
      <c r="C8334" s="7">
        <v>2.7168854794520757E-2</v>
      </c>
      <c r="D8334" s="7">
        <v>5.4337709589041397E-2</v>
      </c>
      <c r="E8334" s="7">
        <v>8.1506564383562158E-2</v>
      </c>
      <c r="F8334" s="7">
        <v>0.10867541917808256</v>
      </c>
      <c r="G8334" s="7">
        <v>0.13584427397260321</v>
      </c>
      <c r="H8334" s="7">
        <v>0.16301312876712362</v>
      </c>
      <c r="I8334" s="7">
        <v>0.19018198356164401</v>
      </c>
      <c r="J8334" s="7">
        <v>0.21735083835616439</v>
      </c>
      <c r="K8334" s="7">
        <v>0.24451969315068478</v>
      </c>
      <c r="L8334" s="7">
        <v>0.27168854794520519</v>
      </c>
    </row>
    <row r="8335" spans="1:12" ht="25.5">
      <c r="A8335" s="1">
        <f t="shared" si="200"/>
        <v>40821</v>
      </c>
      <c r="B8335" s="49" t="s">
        <v>5609</v>
      </c>
      <c r="C8335" s="7">
        <v>1.9601095890411117E-3</v>
      </c>
      <c r="D8335" s="7">
        <v>3.9202191780822121E-3</v>
      </c>
      <c r="E8335" s="7">
        <v>5.8803287671233238E-3</v>
      </c>
      <c r="F8335" s="7">
        <v>7.8404383561644121E-3</v>
      </c>
      <c r="G8335" s="7">
        <v>9.8005479452055125E-3</v>
      </c>
      <c r="H8335" s="7">
        <v>1.1760657534246613E-2</v>
      </c>
      <c r="I8335" s="7">
        <v>1.3720767123287759E-2</v>
      </c>
      <c r="J8335" s="7">
        <v>1.56808767123288E-2</v>
      </c>
      <c r="K8335" s="7">
        <v>1.7640986301369958E-2</v>
      </c>
      <c r="L8335" s="7">
        <v>1.9601095890410997E-2</v>
      </c>
    </row>
    <row r="8336" spans="1:12" ht="25.5">
      <c r="A8336" s="1">
        <f t="shared" ref="A8336:A8399" si="201">A8335+1</f>
        <v>40822</v>
      </c>
      <c r="B8336" s="49" t="s">
        <v>5782</v>
      </c>
      <c r="C8336" s="7">
        <v>3.4612931506849561E-3</v>
      </c>
      <c r="D8336" s="7">
        <v>6.9225863013699001E-3</v>
      </c>
      <c r="E8336" s="7">
        <v>1.0383879452054856E-2</v>
      </c>
      <c r="F8336" s="7">
        <v>1.38451726027398E-2</v>
      </c>
      <c r="G8336" s="7">
        <v>1.7306465753424718E-2</v>
      </c>
      <c r="H8336" s="7">
        <v>2.0767758904109642E-2</v>
      </c>
      <c r="I8336" s="7">
        <v>2.4229052054794559E-2</v>
      </c>
      <c r="J8336" s="7">
        <v>2.7690345205479479E-2</v>
      </c>
      <c r="K8336" s="7">
        <v>3.1151638356164399E-2</v>
      </c>
      <c r="L8336" s="7">
        <v>3.4612931506849319E-2</v>
      </c>
    </row>
    <row r="8337" spans="1:12" ht="51">
      <c r="A8337" s="1">
        <f t="shared" si="201"/>
        <v>40823</v>
      </c>
      <c r="B8337" s="49" t="s">
        <v>5783</v>
      </c>
      <c r="C8337" s="7">
        <v>0.13579002739726079</v>
      </c>
      <c r="D8337" s="7">
        <v>0.2715800547945228</v>
      </c>
      <c r="E8337" s="7">
        <v>0.40737008219178361</v>
      </c>
      <c r="F8337" s="7">
        <v>0.54316010958904315</v>
      </c>
      <c r="G8337" s="7">
        <v>0.67895013698630402</v>
      </c>
      <c r="H8337" s="7">
        <v>0.81474016438356478</v>
      </c>
      <c r="I8337" s="7">
        <v>0.95053019178082909</v>
      </c>
      <c r="J8337" s="7">
        <v>1.0863202191780874</v>
      </c>
      <c r="K8337" s="7">
        <v>1.2221102465753519</v>
      </c>
      <c r="L8337" s="7">
        <v>1.357900273972608</v>
      </c>
    </row>
    <row r="8338" spans="1:12" ht="38.25">
      <c r="A8338" s="1">
        <f t="shared" si="201"/>
        <v>40824</v>
      </c>
      <c r="B8338" s="49" t="s">
        <v>5784</v>
      </c>
      <c r="C8338" s="7">
        <v>1.2309994520547958E-2</v>
      </c>
      <c r="D8338" s="7">
        <v>2.4619989041096038E-2</v>
      </c>
      <c r="E8338" s="7">
        <v>3.6929983561643995E-2</v>
      </c>
      <c r="F8338" s="7">
        <v>4.9239978082191958E-2</v>
      </c>
      <c r="G8338" s="7">
        <v>6.1549972602739922E-2</v>
      </c>
      <c r="H8338" s="7">
        <v>7.3859967123287878E-2</v>
      </c>
      <c r="I8338" s="7">
        <v>8.6169961643836071E-2</v>
      </c>
      <c r="J8338" s="7">
        <v>9.8479956164383792E-2</v>
      </c>
      <c r="K8338" s="7">
        <v>0.11078995068493176</v>
      </c>
      <c r="L8338" s="7">
        <v>0.12309994520547959</v>
      </c>
    </row>
    <row r="8339" spans="1:12" ht="25.5">
      <c r="A8339" s="1">
        <f t="shared" si="201"/>
        <v>40825</v>
      </c>
      <c r="B8339" s="49" t="s">
        <v>5785</v>
      </c>
      <c r="C8339" s="7">
        <v>5.5220120547945478E-2</v>
      </c>
      <c r="D8339" s="7">
        <v>0.11044024109589096</v>
      </c>
      <c r="E8339" s="7">
        <v>0.16566036164383677</v>
      </c>
      <c r="F8339" s="7">
        <v>0.22088048219178119</v>
      </c>
      <c r="G8339" s="7">
        <v>0.27610060273972681</v>
      </c>
      <c r="H8339" s="7">
        <v>0.33132072328767115</v>
      </c>
      <c r="I8339" s="7">
        <v>0.38654084383561799</v>
      </c>
      <c r="J8339" s="7">
        <v>0.44176096438356238</v>
      </c>
      <c r="K8339" s="7">
        <v>0.49698108493150794</v>
      </c>
      <c r="L8339" s="7">
        <v>0.55220120547945239</v>
      </c>
    </row>
    <row r="8340" spans="1:12" ht="25.5">
      <c r="A8340" s="1">
        <f t="shared" si="201"/>
        <v>40826</v>
      </c>
      <c r="B8340" s="49" t="s">
        <v>5786</v>
      </c>
      <c r="C8340" s="7">
        <v>9.5529304109589361E-2</v>
      </c>
      <c r="D8340" s="7">
        <v>0.19105860821917922</v>
      </c>
      <c r="E8340" s="7">
        <v>0.28658791232876757</v>
      </c>
      <c r="F8340" s="7">
        <v>0.382117216438356</v>
      </c>
      <c r="G8340" s="7">
        <v>0.4776465205479456</v>
      </c>
      <c r="H8340" s="7">
        <v>0.57317582465753392</v>
      </c>
      <c r="I8340" s="7">
        <v>0.66870512876712596</v>
      </c>
      <c r="J8340" s="7">
        <v>0.76423443287671322</v>
      </c>
      <c r="K8340" s="7">
        <v>0.8597637369863016</v>
      </c>
      <c r="L8340" s="7">
        <v>0.95529304109588997</v>
      </c>
    </row>
    <row r="8341" spans="1:12" ht="38.25">
      <c r="A8341" s="1">
        <f t="shared" si="201"/>
        <v>40827</v>
      </c>
      <c r="B8341" s="49" t="s">
        <v>5787</v>
      </c>
      <c r="C8341" s="7">
        <v>9.9509917808219533E-3</v>
      </c>
      <c r="D8341" s="7">
        <v>1.9901983561643879E-2</v>
      </c>
      <c r="E8341" s="7">
        <v>2.9852975342465879E-2</v>
      </c>
      <c r="F8341" s="7">
        <v>3.9803967123287758E-2</v>
      </c>
      <c r="G8341" s="7">
        <v>4.9754958904109643E-2</v>
      </c>
      <c r="H8341" s="7">
        <v>5.9705950684931522E-2</v>
      </c>
      <c r="I8341" s="7">
        <v>6.9656942465753643E-2</v>
      </c>
      <c r="J8341" s="7">
        <v>7.9607934246575404E-2</v>
      </c>
      <c r="K8341" s="7">
        <v>8.9558926027397276E-2</v>
      </c>
      <c r="L8341" s="7">
        <v>9.9509917808219162E-2</v>
      </c>
    </row>
    <row r="8342" spans="1:12" ht="38.25">
      <c r="A8342" s="1">
        <f t="shared" si="201"/>
        <v>40828</v>
      </c>
      <c r="B8342" s="49" t="s">
        <v>5787</v>
      </c>
      <c r="C8342" s="7">
        <v>2.7826684931506921E-2</v>
      </c>
      <c r="D8342" s="7">
        <v>5.5653369863013717E-2</v>
      </c>
      <c r="E8342" s="7">
        <v>8.3480054794520628E-2</v>
      </c>
      <c r="F8342" s="7">
        <v>0.1113067397260272</v>
      </c>
      <c r="G8342" s="7">
        <v>0.13913342465753401</v>
      </c>
      <c r="H8342" s="7">
        <v>0.16696010958904081</v>
      </c>
      <c r="I8342" s="7">
        <v>0.19478679452054878</v>
      </c>
      <c r="J8342" s="7">
        <v>0.2226134794520544</v>
      </c>
      <c r="K8342" s="7">
        <v>0.2504401643835612</v>
      </c>
      <c r="L8342" s="7">
        <v>0.27826684931506801</v>
      </c>
    </row>
    <row r="8343" spans="1:12" ht="25.5">
      <c r="A8343" s="1">
        <f t="shared" si="201"/>
        <v>40829</v>
      </c>
      <c r="B8343" s="49" t="s">
        <v>5788</v>
      </c>
      <c r="C8343" s="7">
        <v>5.9020273972602837E-2</v>
      </c>
      <c r="D8343" s="7">
        <v>0.11804054794520567</v>
      </c>
      <c r="E8343" s="7">
        <v>0.17706082191780839</v>
      </c>
      <c r="F8343" s="7">
        <v>0.23608109589041038</v>
      </c>
      <c r="G8343" s="7">
        <v>0.29510136986301361</v>
      </c>
      <c r="H8343" s="7">
        <v>0.35412164383561678</v>
      </c>
      <c r="I8343" s="7">
        <v>0.41314191780822002</v>
      </c>
      <c r="J8343" s="7">
        <v>0.47216219178082197</v>
      </c>
      <c r="K8343" s="7">
        <v>0.5311824657534252</v>
      </c>
      <c r="L8343" s="7">
        <v>0.59020273972602721</v>
      </c>
    </row>
    <row r="8344" spans="1:12" ht="25.5">
      <c r="A8344" s="1">
        <f t="shared" si="201"/>
        <v>40830</v>
      </c>
      <c r="B8344" s="49" t="s">
        <v>5788</v>
      </c>
      <c r="C8344" s="7">
        <v>5.6011397260274272E-2</v>
      </c>
      <c r="D8344" s="7">
        <v>0.11202279452054854</v>
      </c>
      <c r="E8344" s="7">
        <v>0.16803419178082318</v>
      </c>
      <c r="F8344" s="7">
        <v>0.22404558904109639</v>
      </c>
      <c r="G8344" s="7">
        <v>0.28005698630137082</v>
      </c>
      <c r="H8344" s="7">
        <v>0.33606838356164398</v>
      </c>
      <c r="I8344" s="7">
        <v>0.39207978082191963</v>
      </c>
      <c r="J8344" s="7">
        <v>0.44809117808219279</v>
      </c>
      <c r="K8344" s="7">
        <v>0.50410257534246716</v>
      </c>
      <c r="L8344" s="7">
        <v>0.56011397260274043</v>
      </c>
    </row>
    <row r="8345" spans="1:12" ht="25.5">
      <c r="A8345" s="1">
        <f t="shared" si="201"/>
        <v>40831</v>
      </c>
      <c r="B8345" s="49" t="s">
        <v>5789</v>
      </c>
      <c r="C8345" s="7">
        <v>3.8110027397260444E-2</v>
      </c>
      <c r="D8345" s="7">
        <v>7.6220054794520889E-2</v>
      </c>
      <c r="E8345" s="7">
        <v>0.11433008219178119</v>
      </c>
      <c r="F8345" s="7">
        <v>0.15244010958904081</v>
      </c>
      <c r="G8345" s="7">
        <v>0.1905501369863016</v>
      </c>
      <c r="H8345" s="7">
        <v>0.22866016438356238</v>
      </c>
      <c r="I8345" s="7">
        <v>0.26677019178082317</v>
      </c>
      <c r="J8345" s="7">
        <v>0.30488021917808278</v>
      </c>
      <c r="K8345" s="7">
        <v>0.3429902465753436</v>
      </c>
      <c r="L8345" s="7">
        <v>0.38110027397260321</v>
      </c>
    </row>
    <row r="8346" spans="1:12" ht="25.5">
      <c r="A8346" s="1">
        <f t="shared" si="201"/>
        <v>40832</v>
      </c>
      <c r="B8346" s="49" t="s">
        <v>5790</v>
      </c>
      <c r="C8346" s="7">
        <v>2.3911890410959081E-2</v>
      </c>
      <c r="D8346" s="7">
        <v>4.7823780821918037E-2</v>
      </c>
      <c r="E8346" s="7">
        <v>7.1735671232877121E-2</v>
      </c>
      <c r="F8346" s="7">
        <v>9.5647561643835963E-2</v>
      </c>
      <c r="G8346" s="7">
        <v>0.1195594520547949</v>
      </c>
      <c r="H8346" s="7">
        <v>0.14347134246575399</v>
      </c>
      <c r="I8346" s="7">
        <v>0.16738323287671317</v>
      </c>
      <c r="J8346" s="7">
        <v>0.19129512328767237</v>
      </c>
      <c r="K8346" s="7">
        <v>0.21520701369863038</v>
      </c>
      <c r="L8346" s="7">
        <v>0.23911890410958958</v>
      </c>
    </row>
    <row r="8347" spans="1:12" ht="38.25">
      <c r="A8347" s="1">
        <f t="shared" si="201"/>
        <v>40833</v>
      </c>
      <c r="B8347" s="49" t="s">
        <v>5791</v>
      </c>
      <c r="C8347" s="7">
        <v>2.7322191780822121E-2</v>
      </c>
      <c r="D8347" s="7">
        <v>5.4644383561644118E-2</v>
      </c>
      <c r="E8347" s="7">
        <v>8.1966575342466236E-2</v>
      </c>
      <c r="F8347" s="7">
        <v>0.109288767123288</v>
      </c>
      <c r="G8347" s="7">
        <v>0.13661095890411001</v>
      </c>
      <c r="H8347" s="7">
        <v>0.16393315068493078</v>
      </c>
      <c r="I8347" s="7">
        <v>0.19125534246575401</v>
      </c>
      <c r="J8347" s="7">
        <v>0.21857753424657481</v>
      </c>
      <c r="K8347" s="7">
        <v>0.24589972602739679</v>
      </c>
      <c r="L8347" s="7">
        <v>0.27322191780821875</v>
      </c>
    </row>
    <row r="8348" spans="1:12" ht="25.5">
      <c r="A8348" s="1">
        <f t="shared" si="201"/>
        <v>40834</v>
      </c>
      <c r="B8348" s="49" t="s">
        <v>5792</v>
      </c>
      <c r="C8348" s="7">
        <v>2.6884602739726201E-2</v>
      </c>
      <c r="D8348" s="7">
        <v>5.3769205479452277E-2</v>
      </c>
      <c r="E8348" s="7">
        <v>8.0653808219178474E-2</v>
      </c>
      <c r="F8348" s="7">
        <v>0.10753841095890432</v>
      </c>
      <c r="G8348" s="7">
        <v>0.13442301369863038</v>
      </c>
      <c r="H8348" s="7">
        <v>0.16130761643835598</v>
      </c>
      <c r="I8348" s="7">
        <v>0.18819221917808279</v>
      </c>
      <c r="J8348" s="7">
        <v>0.21507682191780841</v>
      </c>
      <c r="K8348" s="7">
        <v>0.2419614246575352</v>
      </c>
      <c r="L8348" s="7">
        <v>0.26884602739726077</v>
      </c>
    </row>
    <row r="8349" spans="1:12" ht="25.5">
      <c r="A8349" s="1">
        <f t="shared" si="201"/>
        <v>40835</v>
      </c>
      <c r="B8349" s="49" t="s">
        <v>5792</v>
      </c>
      <c r="C8349" s="7">
        <v>1.9366027397260441E-2</v>
      </c>
      <c r="D8349" s="7">
        <v>3.8732054794520757E-2</v>
      </c>
      <c r="E8349" s="7">
        <v>5.8098082191781197E-2</v>
      </c>
      <c r="F8349" s="7">
        <v>7.7464109589041388E-2</v>
      </c>
      <c r="G8349" s="7">
        <v>9.6830136986301704E-2</v>
      </c>
      <c r="H8349" s="7">
        <v>0.11619616438356203</v>
      </c>
      <c r="I8349" s="7">
        <v>0.13556219178082318</v>
      </c>
      <c r="J8349" s="7">
        <v>0.15492821917808278</v>
      </c>
      <c r="K8349" s="7">
        <v>0.17429424657534359</v>
      </c>
      <c r="L8349" s="7">
        <v>0.19366027397260319</v>
      </c>
    </row>
    <row r="8350" spans="1:12" ht="25.5">
      <c r="A8350" s="1">
        <f t="shared" si="201"/>
        <v>40836</v>
      </c>
      <c r="B8350" s="49" t="s">
        <v>5793</v>
      </c>
      <c r="C8350" s="7">
        <v>3.0103594520548199E-2</v>
      </c>
      <c r="D8350" s="7">
        <v>6.0207189041096273E-2</v>
      </c>
      <c r="E8350" s="7">
        <v>9.0310783561644473E-2</v>
      </c>
      <c r="F8350" s="7">
        <v>0.1204143780821928</v>
      </c>
      <c r="G8350" s="7">
        <v>0.15051797260274039</v>
      </c>
      <c r="H8350" s="7">
        <v>0.180621567123288</v>
      </c>
      <c r="I8350" s="7">
        <v>0.21072516164383678</v>
      </c>
      <c r="J8350" s="7">
        <v>0.2408287561643844</v>
      </c>
      <c r="K8350" s="7">
        <v>0.27093235068493199</v>
      </c>
      <c r="L8350" s="7">
        <v>0.3010359452054796</v>
      </c>
    </row>
    <row r="8351" spans="1:12" ht="25.5">
      <c r="A8351" s="1">
        <f t="shared" si="201"/>
        <v>40837</v>
      </c>
      <c r="B8351" s="49" t="s">
        <v>5794</v>
      </c>
      <c r="C8351" s="7">
        <v>2.3260931506849439E-2</v>
      </c>
      <c r="D8351" s="7">
        <v>4.6521863013698754E-2</v>
      </c>
      <c r="E8351" s="7">
        <v>6.9782794520548197E-2</v>
      </c>
      <c r="F8351" s="7">
        <v>9.3043726027397397E-2</v>
      </c>
      <c r="G8351" s="7">
        <v>0.11630465753424672</v>
      </c>
      <c r="H8351" s="7">
        <v>0.13956558904109639</v>
      </c>
      <c r="I8351" s="7">
        <v>0.16282652054794561</v>
      </c>
      <c r="J8351" s="7">
        <v>0.18608745205479479</v>
      </c>
      <c r="K8351" s="7">
        <v>0.20934838356164398</v>
      </c>
      <c r="L8351" s="7">
        <v>0.23260931506849319</v>
      </c>
    </row>
    <row r="8352" spans="1:12" ht="25.5">
      <c r="A8352" s="1">
        <f t="shared" si="201"/>
        <v>40838</v>
      </c>
      <c r="B8352" s="49" t="s">
        <v>5795</v>
      </c>
      <c r="C8352" s="7">
        <v>2.6005808219178358E-2</v>
      </c>
      <c r="D8352" s="7">
        <v>5.2011616438356598E-2</v>
      </c>
      <c r="E8352" s="7">
        <v>7.8017424657534959E-2</v>
      </c>
      <c r="F8352" s="7">
        <v>0.10402323287671296</v>
      </c>
      <c r="G8352" s="7">
        <v>0.1300290410958912</v>
      </c>
      <c r="H8352" s="7">
        <v>0.1560348493150692</v>
      </c>
      <c r="I8352" s="7">
        <v>0.18204065753424717</v>
      </c>
      <c r="J8352" s="7">
        <v>0.2080464657534252</v>
      </c>
      <c r="K8352" s="7">
        <v>0.23405227397260317</v>
      </c>
      <c r="L8352" s="7">
        <v>0.26005808219178117</v>
      </c>
    </row>
    <row r="8353" spans="1:12" ht="25.5">
      <c r="A8353" s="1">
        <f t="shared" si="201"/>
        <v>40839</v>
      </c>
      <c r="B8353" s="49" t="s">
        <v>5796</v>
      </c>
      <c r="C8353" s="7">
        <v>0.10200526027397279</v>
      </c>
      <c r="D8353" s="7">
        <v>0.20401052054794558</v>
      </c>
      <c r="E8353" s="7">
        <v>0.30601578082191844</v>
      </c>
      <c r="F8353" s="7">
        <v>0.40802104109588999</v>
      </c>
      <c r="G8353" s="7">
        <v>0.51002630136986282</v>
      </c>
      <c r="H8353" s="7">
        <v>0.61203156164383565</v>
      </c>
      <c r="I8353" s="7">
        <v>0.71403682191781082</v>
      </c>
      <c r="J8353" s="7">
        <v>0.8160420821917812</v>
      </c>
      <c r="K8353" s="7">
        <v>0.91804734246575392</v>
      </c>
      <c r="L8353" s="7">
        <v>1.0200526027397256</v>
      </c>
    </row>
    <row r="8354" spans="1:12" ht="25.5">
      <c r="A8354" s="1">
        <f t="shared" si="201"/>
        <v>40840</v>
      </c>
      <c r="B8354" s="49" t="s">
        <v>5796</v>
      </c>
      <c r="C8354" s="7">
        <v>1.4528317808219159E-2</v>
      </c>
      <c r="D8354" s="7">
        <v>2.9056635616438439E-2</v>
      </c>
      <c r="E8354" s="7">
        <v>4.3584953424657596E-2</v>
      </c>
      <c r="F8354" s="7">
        <v>5.8113271232876636E-2</v>
      </c>
      <c r="G8354" s="7">
        <v>7.26415890410958E-2</v>
      </c>
      <c r="H8354" s="7">
        <v>8.7169906849315068E-2</v>
      </c>
      <c r="I8354" s="7">
        <v>0.10169822465753449</v>
      </c>
      <c r="J8354" s="7">
        <v>0.1162265424657534</v>
      </c>
      <c r="K8354" s="7">
        <v>0.13075486027397279</v>
      </c>
      <c r="L8354" s="7">
        <v>0.1452831780821916</v>
      </c>
    </row>
    <row r="8355" spans="1:12" ht="30" customHeight="1">
      <c r="A8355" s="1">
        <f t="shared" si="201"/>
        <v>40841</v>
      </c>
      <c r="B8355" s="49" t="s">
        <v>5797</v>
      </c>
      <c r="C8355" s="7">
        <v>2.2295342465753518E-2</v>
      </c>
      <c r="D8355" s="7">
        <v>4.4590684931506919E-2</v>
      </c>
      <c r="E8355" s="7">
        <v>6.6886027397260434E-2</v>
      </c>
      <c r="F8355" s="7">
        <v>8.9181369863013726E-2</v>
      </c>
      <c r="G8355" s="7">
        <v>0.11147671232876712</v>
      </c>
      <c r="H8355" s="7">
        <v>0.1337720547945204</v>
      </c>
      <c r="I8355" s="7">
        <v>0.15606739726027438</v>
      </c>
      <c r="J8355" s="7">
        <v>0.17836273972602718</v>
      </c>
      <c r="K8355" s="7">
        <v>0.20065808219178119</v>
      </c>
      <c r="L8355" s="7">
        <v>0.22295342465753401</v>
      </c>
    </row>
    <row r="8356" spans="1:12" ht="30" customHeight="1">
      <c r="A8356" s="1">
        <f t="shared" si="201"/>
        <v>40842</v>
      </c>
      <c r="B8356" s="49" t="s">
        <v>5797</v>
      </c>
      <c r="C8356" s="7">
        <v>2.6956931506849561E-3</v>
      </c>
      <c r="D8356" s="7">
        <v>5.3913863013698993E-3</v>
      </c>
      <c r="E8356" s="7">
        <v>8.0870794520548558E-3</v>
      </c>
      <c r="F8356" s="7">
        <v>1.0782772602739776E-2</v>
      </c>
      <c r="G8356" s="7">
        <v>1.347846575342472E-2</v>
      </c>
      <c r="H8356" s="7">
        <v>1.6174158904109639E-2</v>
      </c>
      <c r="I8356" s="7">
        <v>1.8869852054794557E-2</v>
      </c>
      <c r="J8356" s="7">
        <v>2.1565545205479483E-2</v>
      </c>
      <c r="K8356" s="7">
        <v>2.4261238356164401E-2</v>
      </c>
      <c r="L8356" s="7">
        <v>2.6956931506849319E-2</v>
      </c>
    </row>
    <row r="8357" spans="1:12" ht="30" customHeight="1">
      <c r="A8357" s="1">
        <f t="shared" si="201"/>
        <v>40843</v>
      </c>
      <c r="B8357" s="49" t="s">
        <v>5798</v>
      </c>
      <c r="C8357" s="7">
        <v>1.4553271232876759E-2</v>
      </c>
      <c r="D8357" s="7">
        <v>2.910654246575364E-2</v>
      </c>
      <c r="E8357" s="7">
        <v>4.3659813698630395E-2</v>
      </c>
      <c r="F8357" s="7">
        <v>5.8213084931507036E-2</v>
      </c>
      <c r="G8357" s="7">
        <v>7.2766356164383789E-2</v>
      </c>
      <c r="H8357" s="7">
        <v>8.7319627397260555E-2</v>
      </c>
      <c r="I8357" s="7">
        <v>0.10187289863013768</v>
      </c>
      <c r="J8357" s="7">
        <v>0.11642616986301418</v>
      </c>
      <c r="K8357" s="7">
        <v>0.13097944109589119</v>
      </c>
      <c r="L8357" s="7">
        <v>0.14553271232876758</v>
      </c>
    </row>
    <row r="8358" spans="1:12" ht="30" customHeight="1">
      <c r="A8358" s="1">
        <f t="shared" si="201"/>
        <v>40844</v>
      </c>
      <c r="B8358" s="49" t="s">
        <v>5798</v>
      </c>
      <c r="C8358" s="7">
        <v>8.6291835616438568E-3</v>
      </c>
      <c r="D8358" s="7">
        <v>1.7258367123287759E-2</v>
      </c>
      <c r="E8358" s="7">
        <v>2.588755068493152E-2</v>
      </c>
      <c r="F8358" s="7">
        <v>3.4516734246575281E-2</v>
      </c>
      <c r="G8358" s="7">
        <v>4.3145917808219157E-2</v>
      </c>
      <c r="H8358" s="7">
        <v>5.177510136986304E-2</v>
      </c>
      <c r="I8358" s="7">
        <v>6.0404284931507041E-2</v>
      </c>
      <c r="J8358" s="7">
        <v>6.9033468493150674E-2</v>
      </c>
      <c r="K8358" s="7">
        <v>7.7662652054794556E-2</v>
      </c>
      <c r="L8358" s="7">
        <v>8.6291835616438314E-2</v>
      </c>
    </row>
    <row r="8359" spans="1:12" ht="30" customHeight="1">
      <c r="A8359" s="1">
        <f t="shared" si="201"/>
        <v>40845</v>
      </c>
      <c r="B8359" s="49" t="s">
        <v>5798</v>
      </c>
      <c r="C8359" s="7">
        <v>1.4841501369863159E-2</v>
      </c>
      <c r="D8359" s="7">
        <v>2.9683002739726197E-2</v>
      </c>
      <c r="E8359" s="7">
        <v>4.4524504109589358E-2</v>
      </c>
      <c r="F8359" s="7">
        <v>5.9366005479452276E-2</v>
      </c>
      <c r="G8359" s="7">
        <v>7.4207506849315319E-2</v>
      </c>
      <c r="H8359" s="7">
        <v>8.9049008219178369E-2</v>
      </c>
      <c r="I8359" s="7">
        <v>0.10389050958904164</v>
      </c>
      <c r="J8359" s="7">
        <v>0.11873201095890444</v>
      </c>
      <c r="K8359" s="7">
        <v>0.1335735123287676</v>
      </c>
      <c r="L8359" s="7">
        <v>0.14841501369863039</v>
      </c>
    </row>
    <row r="8360" spans="1:12" ht="30" customHeight="1">
      <c r="A8360" s="1">
        <f t="shared" si="201"/>
        <v>40846</v>
      </c>
      <c r="B8360" s="49" t="s">
        <v>5798</v>
      </c>
      <c r="C8360" s="7">
        <v>1.0958169863013718E-2</v>
      </c>
      <c r="D8360" s="7">
        <v>2.1916339726027436E-2</v>
      </c>
      <c r="E8360" s="7">
        <v>3.2874509589041159E-2</v>
      </c>
      <c r="F8360" s="7">
        <v>4.3832679452054761E-2</v>
      </c>
      <c r="G8360" s="7">
        <v>5.4790849315068474E-2</v>
      </c>
      <c r="H8360" s="7">
        <v>6.5749019178082194E-2</v>
      </c>
      <c r="I8360" s="7">
        <v>7.6707189041096149E-2</v>
      </c>
      <c r="J8360" s="7">
        <v>8.7665358904109633E-2</v>
      </c>
      <c r="K8360" s="7">
        <v>9.8623528767123353E-2</v>
      </c>
      <c r="L8360" s="7">
        <v>0.10958169863013695</v>
      </c>
    </row>
    <row r="8361" spans="1:12" ht="30" customHeight="1">
      <c r="A8361" s="1">
        <f t="shared" si="201"/>
        <v>40847</v>
      </c>
      <c r="B8361" s="49" t="s">
        <v>5799</v>
      </c>
      <c r="C8361" s="7">
        <v>8.6432876712329038E-5</v>
      </c>
      <c r="D8361" s="7">
        <v>1.7286575342465759E-4</v>
      </c>
      <c r="E8361" s="7">
        <v>2.592986301369876E-4</v>
      </c>
      <c r="F8361" s="7">
        <v>3.4573150684931518E-4</v>
      </c>
      <c r="G8361" s="7">
        <v>4.32164383561644E-4</v>
      </c>
      <c r="H8361" s="7">
        <v>5.1859726027397282E-4</v>
      </c>
      <c r="I8361" s="7">
        <v>6.0503013698630403E-4</v>
      </c>
      <c r="J8361" s="7">
        <v>6.9146301369863155E-4</v>
      </c>
      <c r="K8361" s="7">
        <v>7.7789589041096037E-4</v>
      </c>
      <c r="L8361" s="7">
        <v>8.64328767123288E-4</v>
      </c>
    </row>
    <row r="8362" spans="1:12" ht="30" customHeight="1">
      <c r="A8362" s="1">
        <f t="shared" si="201"/>
        <v>40848</v>
      </c>
      <c r="B8362" s="49" t="s">
        <v>5800</v>
      </c>
      <c r="C8362" s="7">
        <v>6.968153424657576E-3</v>
      </c>
      <c r="D8362" s="7">
        <v>1.3936306849315201E-2</v>
      </c>
      <c r="E8362" s="7">
        <v>2.0904460273972678E-2</v>
      </c>
      <c r="F8362" s="7">
        <v>2.7872613698630158E-2</v>
      </c>
      <c r="G8362" s="7">
        <v>3.4840767123287757E-2</v>
      </c>
      <c r="H8362" s="7">
        <v>4.1808920547945237E-2</v>
      </c>
      <c r="I8362" s="7">
        <v>4.8777073972602961E-2</v>
      </c>
      <c r="J8362" s="7">
        <v>5.5745227397260316E-2</v>
      </c>
      <c r="K8362" s="7">
        <v>6.2713380821917908E-2</v>
      </c>
      <c r="L8362" s="7">
        <v>6.9681534246575388E-2</v>
      </c>
    </row>
    <row r="8363" spans="1:12" ht="30" customHeight="1">
      <c r="A8363" s="1">
        <f t="shared" si="201"/>
        <v>40849</v>
      </c>
      <c r="B8363" s="49" t="s">
        <v>5801</v>
      </c>
      <c r="C8363" s="7">
        <v>5.6579178082191955E-2</v>
      </c>
      <c r="D8363" s="7">
        <v>0.11315835616438391</v>
      </c>
      <c r="E8363" s="7">
        <v>0.16973753424657601</v>
      </c>
      <c r="F8363" s="7">
        <v>0.2263167123287676</v>
      </c>
      <c r="G8363" s="7">
        <v>0.28289589041095919</v>
      </c>
      <c r="H8363" s="7">
        <v>0.33947506849315073</v>
      </c>
      <c r="I8363" s="7">
        <v>0.39605424657534355</v>
      </c>
      <c r="J8363" s="7">
        <v>0.45263342465753398</v>
      </c>
      <c r="K8363" s="7">
        <v>0.50921260273972557</v>
      </c>
      <c r="L8363" s="7">
        <v>0.56579178082191717</v>
      </c>
    </row>
    <row r="8364" spans="1:12" ht="30" customHeight="1">
      <c r="A8364" s="1">
        <f t="shared" si="201"/>
        <v>40850</v>
      </c>
      <c r="B8364" s="49" t="s">
        <v>5802</v>
      </c>
      <c r="C8364" s="7">
        <v>1.1193961643835649E-2</v>
      </c>
      <c r="D8364" s="7">
        <v>2.2387923287671321E-2</v>
      </c>
      <c r="E8364" s="7">
        <v>3.358188493150692E-2</v>
      </c>
      <c r="F8364" s="7">
        <v>4.4775846575342518E-2</v>
      </c>
      <c r="G8364" s="7">
        <v>5.5969808219178116E-2</v>
      </c>
      <c r="H8364" s="7">
        <v>6.7163769863013714E-2</v>
      </c>
      <c r="I8364" s="7">
        <v>7.8357731506849548E-2</v>
      </c>
      <c r="J8364" s="7">
        <v>8.9551693150685036E-2</v>
      </c>
      <c r="K8364" s="7">
        <v>0.10074565479452063</v>
      </c>
      <c r="L8364" s="7">
        <v>0.11193961643835611</v>
      </c>
    </row>
    <row r="8365" spans="1:12" ht="30" customHeight="1">
      <c r="A8365" s="1">
        <f t="shared" si="201"/>
        <v>40851</v>
      </c>
      <c r="B8365" s="49" t="s">
        <v>5803</v>
      </c>
      <c r="C8365" s="7">
        <v>3.96361643835618E-3</v>
      </c>
      <c r="D8365" s="7">
        <v>7.92723287671236E-3</v>
      </c>
      <c r="E8365" s="7">
        <v>1.1890849315068541E-2</v>
      </c>
      <c r="F8365" s="7">
        <v>1.585446575342472E-2</v>
      </c>
      <c r="G8365" s="7">
        <v>1.9818082191780842E-2</v>
      </c>
      <c r="H8365" s="7">
        <v>2.378169863013696E-2</v>
      </c>
      <c r="I8365" s="7">
        <v>2.7745315068493318E-2</v>
      </c>
      <c r="J8365" s="7">
        <v>3.1708931506849315E-2</v>
      </c>
      <c r="K8365" s="7">
        <v>3.5672547945205559E-2</v>
      </c>
      <c r="L8365" s="7">
        <v>3.9636164383561684E-2</v>
      </c>
    </row>
    <row r="8366" spans="1:12" ht="30" customHeight="1">
      <c r="A8366" s="1">
        <f t="shared" si="201"/>
        <v>40852</v>
      </c>
      <c r="B8366" s="49" t="s">
        <v>5804</v>
      </c>
      <c r="C8366" s="7">
        <v>2.9437808219178359E-2</v>
      </c>
      <c r="D8366" s="7">
        <v>5.88756164383566E-2</v>
      </c>
      <c r="E8366" s="7">
        <v>8.8313424657534959E-2</v>
      </c>
      <c r="F8366" s="7">
        <v>0.11775123287671295</v>
      </c>
      <c r="G8366" s="7">
        <v>0.14718904109589118</v>
      </c>
      <c r="H8366" s="7">
        <v>0.1766268493150692</v>
      </c>
      <c r="I8366" s="7">
        <v>0.20606465753424719</v>
      </c>
      <c r="J8366" s="7">
        <v>0.23550246575342521</v>
      </c>
      <c r="K8366" s="7">
        <v>0.26494027397260317</v>
      </c>
      <c r="L8366" s="7">
        <v>0.29437808219178119</v>
      </c>
    </row>
    <row r="8367" spans="1:12" ht="102">
      <c r="A8367" s="1">
        <f t="shared" si="201"/>
        <v>40853</v>
      </c>
      <c r="B8367" s="49" t="s">
        <v>5805</v>
      </c>
      <c r="C8367" s="7">
        <v>1.8639123287671318E-2</v>
      </c>
      <c r="D8367" s="7">
        <v>3.7278246575342518E-2</v>
      </c>
      <c r="E8367" s="7">
        <v>5.5917369863013842E-2</v>
      </c>
      <c r="F8367" s="7">
        <v>7.455649315068491E-2</v>
      </c>
      <c r="G8367" s="7">
        <v>9.3195616438356124E-2</v>
      </c>
      <c r="H8367" s="7">
        <v>0.11183473972602731</v>
      </c>
      <c r="I8367" s="7">
        <v>0.1304738630136984</v>
      </c>
      <c r="J8367" s="7">
        <v>0.1491129863013696</v>
      </c>
      <c r="K8367" s="7">
        <v>0.1677521095890408</v>
      </c>
      <c r="L8367" s="7">
        <v>0.186391232876712</v>
      </c>
    </row>
    <row r="8368" spans="1:12" ht="25.5">
      <c r="A8368" s="1">
        <f t="shared" si="201"/>
        <v>40854</v>
      </c>
      <c r="B8368" s="49" t="s">
        <v>5806</v>
      </c>
      <c r="C8368" s="7">
        <v>2.090301369863028E-4</v>
      </c>
      <c r="D8368" s="7">
        <v>4.1806027397260436E-4</v>
      </c>
      <c r="E8368" s="7">
        <v>6.2709041095890716E-4</v>
      </c>
      <c r="F8368" s="7">
        <v>8.3612054794520753E-4</v>
      </c>
      <c r="G8368" s="7">
        <v>1.0451506849315092E-3</v>
      </c>
      <c r="H8368" s="7">
        <v>1.2541808219178119E-3</v>
      </c>
      <c r="I8368" s="7">
        <v>1.463210958904116E-3</v>
      </c>
      <c r="J8368" s="7">
        <v>1.67224109589042E-3</v>
      </c>
      <c r="K8368" s="7">
        <v>1.881271232876712E-3</v>
      </c>
      <c r="L8368" s="7">
        <v>2.0903013698630158E-3</v>
      </c>
    </row>
    <row r="8369" spans="1:12" ht="25.5">
      <c r="A8369" s="1">
        <f t="shared" si="201"/>
        <v>40855</v>
      </c>
      <c r="B8369" s="49" t="s">
        <v>5806</v>
      </c>
      <c r="C8369" s="7">
        <v>1.439342465753424E-3</v>
      </c>
      <c r="D8369" s="7">
        <v>2.8786849315068598E-3</v>
      </c>
      <c r="E8369" s="7">
        <v>4.318027397260284E-3</v>
      </c>
      <c r="F8369" s="7">
        <v>5.7573698630136961E-3</v>
      </c>
      <c r="G8369" s="7">
        <v>7.1967123287671195E-3</v>
      </c>
      <c r="H8369" s="7">
        <v>8.6360547945205438E-3</v>
      </c>
      <c r="I8369" s="7">
        <v>1.0075397260274004E-2</v>
      </c>
      <c r="J8369" s="7">
        <v>1.1514739726027404E-2</v>
      </c>
      <c r="K8369" s="7">
        <v>1.295408219178084E-2</v>
      </c>
      <c r="L8369" s="7">
        <v>1.4393424657534239E-2</v>
      </c>
    </row>
    <row r="8370" spans="1:12" ht="31.5" customHeight="1">
      <c r="A8370" s="1">
        <f t="shared" si="201"/>
        <v>40856</v>
      </c>
      <c r="B8370" s="49" t="s">
        <v>5807</v>
      </c>
      <c r="C8370" s="7">
        <v>2.795000547945228E-2</v>
      </c>
      <c r="D8370" s="7">
        <v>5.5900010958904435E-2</v>
      </c>
      <c r="E8370" s="7">
        <v>8.3850016438356711E-2</v>
      </c>
      <c r="F8370" s="7">
        <v>0.11180002191780865</v>
      </c>
      <c r="G8370" s="7">
        <v>0.13975002739726081</v>
      </c>
      <c r="H8370" s="7">
        <v>0.16770003287671201</v>
      </c>
      <c r="I8370" s="7">
        <v>0.1956500383561644</v>
      </c>
      <c r="J8370" s="7">
        <v>0.2236000438356168</v>
      </c>
      <c r="K8370" s="7">
        <v>0.25155004931506797</v>
      </c>
      <c r="L8370" s="7">
        <v>0.27950005479452039</v>
      </c>
    </row>
    <row r="8371" spans="1:12" ht="31.5" customHeight="1">
      <c r="A8371" s="1">
        <f t="shared" si="201"/>
        <v>40857</v>
      </c>
      <c r="B8371" s="49" t="s">
        <v>5808</v>
      </c>
      <c r="C8371" s="7">
        <v>8.5926575342466005E-2</v>
      </c>
      <c r="D8371" s="7">
        <v>0.17185315068493201</v>
      </c>
      <c r="E8371" s="7">
        <v>0.25777972602739802</v>
      </c>
      <c r="F8371" s="7">
        <v>0.3437063013698628</v>
      </c>
      <c r="G8371" s="7">
        <v>0.4296328767123288</v>
      </c>
      <c r="H8371" s="7">
        <v>0.51555945205479481</v>
      </c>
      <c r="I8371" s="7">
        <v>0.60148602739726309</v>
      </c>
      <c r="J8371" s="7">
        <v>0.68741260273972682</v>
      </c>
      <c r="K8371" s="7">
        <v>0.77333917808219277</v>
      </c>
      <c r="L8371" s="7">
        <v>0.85926575342465761</v>
      </c>
    </row>
    <row r="8372" spans="1:12" ht="31.5" customHeight="1">
      <c r="A8372" s="1">
        <f t="shared" si="201"/>
        <v>40858</v>
      </c>
      <c r="B8372" s="49" t="s">
        <v>5809</v>
      </c>
      <c r="C8372" s="7">
        <v>2.4020383561644119E-2</v>
      </c>
      <c r="D8372" s="7">
        <v>4.8040767123288121E-2</v>
      </c>
      <c r="E8372" s="7">
        <v>7.206115068493224E-2</v>
      </c>
      <c r="F8372" s="7">
        <v>9.6081534246575992E-2</v>
      </c>
      <c r="G8372" s="7">
        <v>0.12010191780821999</v>
      </c>
      <c r="H8372" s="7">
        <v>0.14412230136986279</v>
      </c>
      <c r="I8372" s="7">
        <v>0.168142684931508</v>
      </c>
      <c r="J8372" s="7">
        <v>0.19216306849315079</v>
      </c>
      <c r="K8372" s="7">
        <v>0.21618345205479478</v>
      </c>
      <c r="L8372" s="7">
        <v>0.24020383561643877</v>
      </c>
    </row>
    <row r="8373" spans="1:12" ht="31.5" customHeight="1">
      <c r="A8373" s="1">
        <f t="shared" si="201"/>
        <v>40859</v>
      </c>
      <c r="B8373" s="49" t="s">
        <v>5810</v>
      </c>
      <c r="C8373" s="7">
        <v>3.8122684931506924E-2</v>
      </c>
      <c r="D8373" s="7">
        <v>7.6245369863013848E-2</v>
      </c>
      <c r="E8373" s="7">
        <v>0.11436805479452077</v>
      </c>
      <c r="F8373" s="7">
        <v>0.1524907397260272</v>
      </c>
      <c r="G8373" s="7">
        <v>0.190613424657534</v>
      </c>
      <c r="H8373" s="7">
        <v>0.22873610958904078</v>
      </c>
      <c r="I8373" s="7">
        <v>0.26685879452054878</v>
      </c>
      <c r="J8373" s="7">
        <v>0.30498147945205439</v>
      </c>
      <c r="K8373" s="7">
        <v>0.34310416438356117</v>
      </c>
      <c r="L8373" s="7">
        <v>0.38122684931506801</v>
      </c>
    </row>
    <row r="8374" spans="1:12" ht="31.5" customHeight="1">
      <c r="A8374" s="1">
        <f t="shared" si="201"/>
        <v>40860</v>
      </c>
      <c r="B8374" s="49" t="s">
        <v>5811</v>
      </c>
      <c r="C8374" s="7">
        <v>3.1086904109589239E-3</v>
      </c>
      <c r="D8374" s="7">
        <v>6.2173808219178357E-3</v>
      </c>
      <c r="E8374" s="7">
        <v>9.3260712328767596E-3</v>
      </c>
      <c r="F8374" s="7">
        <v>1.24347616438356E-2</v>
      </c>
      <c r="G8374" s="7">
        <v>1.5543452054794561E-2</v>
      </c>
      <c r="H8374" s="7">
        <v>1.8652142465753398E-2</v>
      </c>
      <c r="I8374" s="7">
        <v>2.176083287671236E-2</v>
      </c>
      <c r="J8374" s="7">
        <v>2.48695232876712E-2</v>
      </c>
      <c r="K8374" s="7">
        <v>2.7978213698630159E-2</v>
      </c>
      <c r="L8374" s="7">
        <v>3.1086904109589E-2</v>
      </c>
    </row>
    <row r="8375" spans="1:12" ht="31.5" customHeight="1">
      <c r="A8375" s="1">
        <f t="shared" si="201"/>
        <v>40861</v>
      </c>
      <c r="B8375" s="49" t="s">
        <v>5811</v>
      </c>
      <c r="C8375" s="7">
        <v>3.349183561643844E-2</v>
      </c>
      <c r="D8375" s="7">
        <v>6.6983671232876754E-2</v>
      </c>
      <c r="E8375" s="7">
        <v>0.10047550684931519</v>
      </c>
      <c r="F8375" s="7">
        <v>0.13396734246575279</v>
      </c>
      <c r="G8375" s="7">
        <v>0.1674591780821916</v>
      </c>
      <c r="H8375" s="7">
        <v>0.20095101369863039</v>
      </c>
      <c r="I8375" s="7">
        <v>0.2344428493150692</v>
      </c>
      <c r="J8375" s="7">
        <v>0.26793468493150679</v>
      </c>
      <c r="K8375" s="7">
        <v>0.30142652054794561</v>
      </c>
      <c r="L8375" s="7">
        <v>0.3349183561643832</v>
      </c>
    </row>
    <row r="8376" spans="1:12" ht="31.5" customHeight="1">
      <c r="A8376" s="1">
        <f t="shared" si="201"/>
        <v>40862</v>
      </c>
      <c r="B8376" s="49" t="s">
        <v>5812</v>
      </c>
      <c r="C8376" s="7">
        <v>3.5314520547945476E-2</v>
      </c>
      <c r="D8376" s="7">
        <v>7.0629041095890951E-2</v>
      </c>
      <c r="E8376" s="7">
        <v>0.10594356164383631</v>
      </c>
      <c r="F8376" s="7">
        <v>0.14125808219178118</v>
      </c>
      <c r="G8376" s="7">
        <v>0.1765726027397268</v>
      </c>
      <c r="H8376" s="7">
        <v>0.2118871232876712</v>
      </c>
      <c r="I8376" s="7">
        <v>0.24720164383561799</v>
      </c>
      <c r="J8376" s="7">
        <v>0.28251616438356236</v>
      </c>
      <c r="K8376" s="7">
        <v>0.31783068493150801</v>
      </c>
      <c r="L8376" s="7">
        <v>0.35314520547945244</v>
      </c>
    </row>
    <row r="8377" spans="1:12" ht="31.5" customHeight="1">
      <c r="A8377" s="1">
        <f t="shared" si="201"/>
        <v>40863</v>
      </c>
      <c r="B8377" s="49" t="s">
        <v>5813</v>
      </c>
      <c r="C8377" s="7">
        <v>5.9707397260274036E-4</v>
      </c>
      <c r="D8377" s="7">
        <v>1.194147945205482E-3</v>
      </c>
      <c r="E8377" s="7">
        <v>1.7912219178082198E-3</v>
      </c>
      <c r="F8377" s="7">
        <v>2.3882958904109519E-3</v>
      </c>
      <c r="G8377" s="7">
        <v>2.985369863013696E-3</v>
      </c>
      <c r="H8377" s="7">
        <v>3.5824438356164396E-3</v>
      </c>
      <c r="I8377" s="7">
        <v>4.1795178082191841E-3</v>
      </c>
      <c r="J8377" s="7">
        <v>4.7765917808219151E-3</v>
      </c>
      <c r="K8377" s="7">
        <v>5.3736657534246592E-3</v>
      </c>
      <c r="L8377" s="7">
        <v>5.9707397260273919E-3</v>
      </c>
    </row>
    <row r="8378" spans="1:12" ht="31.5" customHeight="1">
      <c r="A8378" s="1">
        <f t="shared" si="201"/>
        <v>40864</v>
      </c>
      <c r="B8378" s="49" t="s">
        <v>5814</v>
      </c>
      <c r="C8378" s="7">
        <v>2.2777775342465879E-2</v>
      </c>
      <c r="D8378" s="7">
        <v>4.5555550684931639E-2</v>
      </c>
      <c r="E8378" s="7">
        <v>6.8333326027397515E-2</v>
      </c>
      <c r="F8378" s="7">
        <v>9.1111101369863168E-2</v>
      </c>
      <c r="G8378" s="7">
        <v>0.11388887671232892</v>
      </c>
      <c r="H8378" s="7">
        <v>0.13666665205479481</v>
      </c>
      <c r="I8378" s="7">
        <v>0.15944442739726081</v>
      </c>
      <c r="J8378" s="7">
        <v>0.18222220273972681</v>
      </c>
      <c r="K8378" s="7">
        <v>0.20499997808219159</v>
      </c>
      <c r="L8378" s="7">
        <v>0.22777775342465759</v>
      </c>
    </row>
    <row r="8379" spans="1:12" ht="25.5">
      <c r="A8379" s="1">
        <f t="shared" si="201"/>
        <v>40865</v>
      </c>
      <c r="B8379" s="49" t="s">
        <v>5815</v>
      </c>
      <c r="C8379" s="7">
        <v>0.1274834301369864</v>
      </c>
      <c r="D8379" s="7">
        <v>0.25496686027397397</v>
      </c>
      <c r="E8379" s="7">
        <v>0.3824502904109604</v>
      </c>
      <c r="F8379" s="7">
        <v>0.50993372054794561</v>
      </c>
      <c r="G8379" s="7">
        <v>0.63741715068493199</v>
      </c>
      <c r="H8379" s="7">
        <v>0.76490058082191836</v>
      </c>
      <c r="I8379" s="7">
        <v>0.8923840109589084</v>
      </c>
      <c r="J8379" s="7">
        <v>1.0198674410958923</v>
      </c>
      <c r="K8379" s="7">
        <v>1.1473508712328788</v>
      </c>
      <c r="L8379" s="7">
        <v>1.274834301369864</v>
      </c>
    </row>
    <row r="8380" spans="1:12" ht="12.75">
      <c r="A8380" s="1">
        <f t="shared" si="201"/>
        <v>40866</v>
      </c>
      <c r="B8380" s="49" t="s">
        <v>5816</v>
      </c>
      <c r="C8380" s="7">
        <v>2.8432438356164519E-2</v>
      </c>
      <c r="D8380" s="7">
        <v>5.6864876712328913E-2</v>
      </c>
      <c r="E8380" s="7">
        <v>8.5297315068493432E-2</v>
      </c>
      <c r="F8380" s="7">
        <v>0.1137297534246576</v>
      </c>
      <c r="G8380" s="7">
        <v>0.14216219178082198</v>
      </c>
      <c r="H8380" s="7">
        <v>0.17059463013698642</v>
      </c>
      <c r="I8380" s="7">
        <v>0.19902706849315199</v>
      </c>
      <c r="J8380" s="7">
        <v>0.22745950684931521</v>
      </c>
      <c r="K8380" s="7">
        <v>0.25589194520547959</v>
      </c>
      <c r="L8380" s="7">
        <v>0.28432438356164397</v>
      </c>
    </row>
    <row r="8381" spans="1:12" ht="25.5">
      <c r="A8381" s="1">
        <f t="shared" si="201"/>
        <v>40867</v>
      </c>
      <c r="B8381" s="49" t="s">
        <v>5817</v>
      </c>
      <c r="C8381" s="7">
        <v>1.5311999999999999E-3</v>
      </c>
      <c r="D8381" s="7">
        <v>3.062400000000012E-3</v>
      </c>
      <c r="E8381" s="7">
        <v>4.5936000000000119E-3</v>
      </c>
      <c r="F8381" s="7">
        <v>6.1247999999999997E-3</v>
      </c>
      <c r="G8381" s="7">
        <v>7.6559999999999996E-3</v>
      </c>
      <c r="H8381" s="7">
        <v>9.1872000000000117E-3</v>
      </c>
      <c r="I8381" s="7">
        <v>1.0718400000000036E-2</v>
      </c>
      <c r="J8381" s="7">
        <v>1.2249599999999999E-2</v>
      </c>
      <c r="K8381" s="7">
        <v>1.3780799999999999E-2</v>
      </c>
      <c r="L8381" s="7">
        <v>1.5311999999999999E-2</v>
      </c>
    </row>
    <row r="8382" spans="1:12" ht="25.5" customHeight="1">
      <c r="A8382" s="1">
        <f t="shared" si="201"/>
        <v>40868</v>
      </c>
      <c r="B8382" s="49" t="s">
        <v>5801</v>
      </c>
      <c r="C8382" s="7">
        <v>5.8767123287671315E-2</v>
      </c>
      <c r="D8382" s="7">
        <v>0.11753424657534275</v>
      </c>
      <c r="E8382" s="7">
        <v>0.17630136986301359</v>
      </c>
      <c r="F8382" s="7">
        <v>0.23506849315068479</v>
      </c>
      <c r="G8382" s="7">
        <v>0.29383561643835598</v>
      </c>
      <c r="H8382" s="7">
        <v>0.35260273972602718</v>
      </c>
      <c r="I8382" s="7">
        <v>0.4113698630136996</v>
      </c>
      <c r="J8382" s="7">
        <v>0.47013698630136957</v>
      </c>
      <c r="K8382" s="7">
        <v>0.52890410958904077</v>
      </c>
      <c r="L8382" s="7">
        <v>0.58767123287671197</v>
      </c>
    </row>
    <row r="8383" spans="1:12" ht="25.5">
      <c r="A8383" s="1">
        <f t="shared" si="201"/>
        <v>40869</v>
      </c>
      <c r="B8383" s="49" t="s">
        <v>5818</v>
      </c>
      <c r="C8383" s="7">
        <v>3.21139726027398E-2</v>
      </c>
      <c r="D8383" s="7">
        <v>6.4227945205479475E-2</v>
      </c>
      <c r="E8383" s="7">
        <v>9.6341917808219282E-2</v>
      </c>
      <c r="F8383" s="7">
        <v>0.1284558904109592</v>
      </c>
      <c r="G8383" s="7">
        <v>0.16056986301369838</v>
      </c>
      <c r="H8383" s="7">
        <v>0.19268383561643759</v>
      </c>
      <c r="I8383" s="7">
        <v>0.22479780821917797</v>
      </c>
      <c r="J8383" s="7">
        <v>0.25691178082191718</v>
      </c>
      <c r="K8383" s="7">
        <v>0.28902575342465758</v>
      </c>
      <c r="L8383" s="7">
        <v>0.32113972602739677</v>
      </c>
    </row>
    <row r="8384" spans="1:12" ht="25.5">
      <c r="A8384" s="1">
        <f t="shared" si="201"/>
        <v>40870</v>
      </c>
      <c r="B8384" s="49" t="s">
        <v>5818</v>
      </c>
      <c r="C8384" s="7">
        <v>3.2417753424657719E-2</v>
      </c>
      <c r="D8384" s="7">
        <v>6.4835506849315314E-2</v>
      </c>
      <c r="E8384" s="7">
        <v>9.7253260273973033E-2</v>
      </c>
      <c r="F8384" s="7">
        <v>0.12967101369863038</v>
      </c>
      <c r="G8384" s="7">
        <v>0.16208876712328801</v>
      </c>
      <c r="H8384" s="7">
        <v>0.19450652054794562</v>
      </c>
      <c r="I8384" s="7">
        <v>0.22692427397260317</v>
      </c>
      <c r="J8384" s="7">
        <v>0.25934202739725959</v>
      </c>
      <c r="K8384" s="7">
        <v>0.29175978082191717</v>
      </c>
      <c r="L8384" s="7">
        <v>0.32417753424657481</v>
      </c>
    </row>
    <row r="8385" spans="1:12" ht="38.25">
      <c r="A8385" s="1">
        <f t="shared" si="201"/>
        <v>40871</v>
      </c>
      <c r="B8385" s="49" t="s">
        <v>5819</v>
      </c>
      <c r="C8385" s="7">
        <v>1.218161095890408E-2</v>
      </c>
      <c r="D8385" s="7">
        <v>2.4363221917808282E-2</v>
      </c>
      <c r="E8385" s="7">
        <v>3.6544832876712355E-2</v>
      </c>
      <c r="F8385" s="7">
        <v>4.872644383561632E-2</v>
      </c>
      <c r="G8385" s="7">
        <v>6.0908054794520397E-2</v>
      </c>
      <c r="H8385" s="7">
        <v>7.3089665753424474E-2</v>
      </c>
      <c r="I8385" s="7">
        <v>8.5271276712328786E-2</v>
      </c>
      <c r="J8385" s="7">
        <v>9.7452887671232752E-2</v>
      </c>
      <c r="K8385" s="7">
        <v>0.10963449863013684</v>
      </c>
      <c r="L8385" s="7">
        <v>0.12181610958904079</v>
      </c>
    </row>
    <row r="8386" spans="1:12" ht="12.75">
      <c r="A8386" s="1">
        <f t="shared" si="201"/>
        <v>40872</v>
      </c>
      <c r="B8386" s="49" t="s">
        <v>5820</v>
      </c>
      <c r="C8386" s="7">
        <v>1.493263561643832E-2</v>
      </c>
      <c r="D8386" s="7">
        <v>2.9865271232876758E-2</v>
      </c>
      <c r="E8386" s="7">
        <v>4.4797906849315082E-2</v>
      </c>
      <c r="F8386" s="7">
        <v>5.9730542465753281E-2</v>
      </c>
      <c r="G8386" s="7">
        <v>7.4663178082191597E-2</v>
      </c>
      <c r="H8386" s="7">
        <v>8.9595813698630025E-2</v>
      </c>
      <c r="I8386" s="7">
        <v>0.10452844931506859</v>
      </c>
      <c r="J8386" s="7">
        <v>0.11946108493150667</v>
      </c>
      <c r="K8386" s="7">
        <v>0.1343937205479456</v>
      </c>
      <c r="L8386" s="7">
        <v>0.14932635616438319</v>
      </c>
    </row>
    <row r="8387" spans="1:12" ht="76.5">
      <c r="A8387" s="1">
        <f t="shared" si="201"/>
        <v>40873</v>
      </c>
      <c r="B8387" s="49" t="s">
        <v>5821</v>
      </c>
      <c r="C8387" s="7">
        <v>2.3094575342465878E-2</v>
      </c>
      <c r="D8387" s="7">
        <v>4.6189150684931644E-2</v>
      </c>
      <c r="E8387" s="7">
        <v>6.9283726027397519E-2</v>
      </c>
      <c r="F8387" s="7">
        <v>9.237830136986315E-2</v>
      </c>
      <c r="G8387" s="7">
        <v>0.11547287671232892</v>
      </c>
      <c r="H8387" s="7">
        <v>0.13856745205479479</v>
      </c>
      <c r="I8387" s="7">
        <v>0.16166202739726079</v>
      </c>
      <c r="J8387" s="7">
        <v>0.1847566027397268</v>
      </c>
      <c r="K8387" s="7">
        <v>0.20785117808219158</v>
      </c>
      <c r="L8387" s="7">
        <v>0.23094575342465759</v>
      </c>
    </row>
    <row r="8388" spans="1:12" ht="25.5">
      <c r="A8388" s="1">
        <f t="shared" si="201"/>
        <v>40874</v>
      </c>
      <c r="B8388" s="49" t="s">
        <v>5822</v>
      </c>
      <c r="C8388" s="7">
        <v>5.081674520547972E-2</v>
      </c>
      <c r="D8388" s="7">
        <v>0.10163349041095944</v>
      </c>
      <c r="E8388" s="7">
        <v>0.15245023561643878</v>
      </c>
      <c r="F8388" s="7">
        <v>0.20326698082191838</v>
      </c>
      <c r="G8388" s="7">
        <v>0.25408372602739798</v>
      </c>
      <c r="H8388" s="7">
        <v>0.30490047123287639</v>
      </c>
      <c r="I8388" s="7">
        <v>0.35571721643835719</v>
      </c>
      <c r="J8388" s="7">
        <v>0.40653396164383676</v>
      </c>
      <c r="K8388" s="7">
        <v>0.45735070684931517</v>
      </c>
      <c r="L8388" s="7">
        <v>0.50816745205479485</v>
      </c>
    </row>
    <row r="8389" spans="1:12" ht="12.75">
      <c r="A8389" s="1">
        <f t="shared" si="201"/>
        <v>40875</v>
      </c>
      <c r="B8389" s="49" t="s">
        <v>5823</v>
      </c>
      <c r="C8389" s="7">
        <v>1.838344109589048E-2</v>
      </c>
      <c r="D8389" s="7">
        <v>3.6766882191780835E-2</v>
      </c>
      <c r="E8389" s="7">
        <v>5.5150323287671318E-2</v>
      </c>
      <c r="F8389" s="7">
        <v>7.3533764383561559E-2</v>
      </c>
      <c r="G8389" s="7">
        <v>9.1917205479451911E-2</v>
      </c>
      <c r="H8389" s="7">
        <v>0.11030064657534228</v>
      </c>
      <c r="I8389" s="7">
        <v>0.12868408767123241</v>
      </c>
      <c r="J8389" s="7">
        <v>0.14706752876712359</v>
      </c>
      <c r="K8389" s="7">
        <v>0.16545096986301358</v>
      </c>
      <c r="L8389" s="7">
        <v>0.1838344109589036</v>
      </c>
    </row>
    <row r="8390" spans="1:12" ht="12.75">
      <c r="A8390" s="1">
        <f t="shared" si="201"/>
        <v>40876</v>
      </c>
      <c r="B8390" s="49" t="s">
        <v>5824</v>
      </c>
      <c r="C8390" s="7">
        <v>7.8802191780822234E-3</v>
      </c>
      <c r="D8390" s="7">
        <v>1.5760438356164402E-2</v>
      </c>
      <c r="E8390" s="7">
        <v>2.3640657534246719E-2</v>
      </c>
      <c r="F8390" s="7">
        <v>3.1520876712328803E-2</v>
      </c>
      <c r="G8390" s="7">
        <v>3.9401095890410999E-2</v>
      </c>
      <c r="H8390" s="7">
        <v>4.7281315068493195E-2</v>
      </c>
      <c r="I8390" s="7">
        <v>5.5161534246575522E-2</v>
      </c>
      <c r="J8390" s="7">
        <v>6.3041753424657607E-2</v>
      </c>
      <c r="K8390" s="7">
        <v>7.0921972602739802E-2</v>
      </c>
      <c r="L8390" s="7">
        <v>7.8802191780821887E-2</v>
      </c>
    </row>
    <row r="8391" spans="1:12" ht="12.75">
      <c r="A8391" s="1">
        <f t="shared" si="201"/>
        <v>40877</v>
      </c>
      <c r="B8391" s="49" t="s">
        <v>5825</v>
      </c>
      <c r="C8391" s="7">
        <v>6.3041753424657723E-3</v>
      </c>
      <c r="D8391" s="7">
        <v>1.260835068493152E-2</v>
      </c>
      <c r="E8391" s="7">
        <v>1.8912526027397281E-2</v>
      </c>
      <c r="F8391" s="7">
        <v>2.5216701369863041E-2</v>
      </c>
      <c r="G8391" s="7">
        <v>3.1520876712328803E-2</v>
      </c>
      <c r="H8391" s="7">
        <v>3.7825052054794563E-2</v>
      </c>
      <c r="I8391" s="7">
        <v>4.412922739726044E-2</v>
      </c>
      <c r="J8391" s="7">
        <v>5.0433402739726081E-2</v>
      </c>
      <c r="K8391" s="7">
        <v>5.673757808219184E-2</v>
      </c>
      <c r="L8391" s="7">
        <v>6.3041753424657607E-2</v>
      </c>
    </row>
    <row r="8392" spans="1:12" ht="12.75">
      <c r="A8392" s="1">
        <f t="shared" si="201"/>
        <v>40878</v>
      </c>
      <c r="B8392" s="49" t="s">
        <v>5825</v>
      </c>
      <c r="C8392" s="7">
        <v>1.5066082191780841E-3</v>
      </c>
      <c r="D8392" s="7">
        <v>3.0132164383561799E-3</v>
      </c>
      <c r="E8392" s="7">
        <v>4.5198246575342644E-3</v>
      </c>
      <c r="F8392" s="7">
        <v>6.0264328767123364E-3</v>
      </c>
      <c r="G8392" s="7">
        <v>7.5330410958904196E-3</v>
      </c>
      <c r="H8392" s="7">
        <v>9.0396493150685028E-3</v>
      </c>
      <c r="I8392" s="7">
        <v>1.0546257534246624E-2</v>
      </c>
      <c r="J8392" s="7">
        <v>1.205286575342472E-2</v>
      </c>
      <c r="K8392" s="7">
        <v>1.3559473972602721E-2</v>
      </c>
      <c r="L8392" s="7">
        <v>1.5066082191780839E-2</v>
      </c>
    </row>
    <row r="8393" spans="1:12" ht="12.75">
      <c r="A8393" s="1">
        <f t="shared" si="201"/>
        <v>40879</v>
      </c>
      <c r="B8393" s="49" t="s">
        <v>5826</v>
      </c>
      <c r="C8393" s="7">
        <v>4.722345205479467E-3</v>
      </c>
      <c r="D8393" s="7">
        <v>9.4446904109589339E-3</v>
      </c>
      <c r="E8393" s="7">
        <v>1.416703561643844E-2</v>
      </c>
      <c r="F8393" s="7">
        <v>1.8889380821917798E-2</v>
      </c>
      <c r="G8393" s="7">
        <v>2.3611726027397282E-2</v>
      </c>
      <c r="H8393" s="7">
        <v>2.8334071232876758E-2</v>
      </c>
      <c r="I8393" s="7">
        <v>3.3056416438356363E-2</v>
      </c>
      <c r="J8393" s="7">
        <v>3.7778761643835722E-2</v>
      </c>
      <c r="K8393" s="7">
        <v>4.2501106849315198E-2</v>
      </c>
      <c r="L8393" s="7">
        <v>4.7223452054794564E-2</v>
      </c>
    </row>
    <row r="8394" spans="1:12" ht="25.5">
      <c r="A8394" s="1">
        <f t="shared" si="201"/>
        <v>40880</v>
      </c>
      <c r="B8394" s="49" t="s">
        <v>5827</v>
      </c>
      <c r="C8394" s="7">
        <v>4.1212931506849557E-2</v>
      </c>
      <c r="D8394" s="7">
        <v>8.2425863013699113E-2</v>
      </c>
      <c r="E8394" s="7">
        <v>0.12363879452054879</v>
      </c>
      <c r="F8394" s="7">
        <v>0.164851726027398</v>
      </c>
      <c r="G8394" s="7">
        <v>0.20606465753424719</v>
      </c>
      <c r="H8394" s="7">
        <v>0.24727758904109637</v>
      </c>
      <c r="I8394" s="7">
        <v>0.28849052054794683</v>
      </c>
      <c r="J8394" s="7">
        <v>0.32970345205479479</v>
      </c>
      <c r="K8394" s="7">
        <v>0.37091638356164397</v>
      </c>
      <c r="L8394" s="7">
        <v>0.41212931506849321</v>
      </c>
    </row>
    <row r="8395" spans="1:12" ht="12.75">
      <c r="A8395" s="1">
        <f t="shared" si="201"/>
        <v>40881</v>
      </c>
      <c r="B8395" s="49" t="s">
        <v>5611</v>
      </c>
      <c r="C8395" s="7">
        <v>2.8058498630137079E-2</v>
      </c>
      <c r="D8395" s="7">
        <v>5.611699726027404E-2</v>
      </c>
      <c r="E8395" s="7">
        <v>8.4175495890411123E-2</v>
      </c>
      <c r="F8395" s="7">
        <v>0.11223399452054784</v>
      </c>
      <c r="G8395" s="7">
        <v>0.14029249315068479</v>
      </c>
      <c r="H8395" s="7">
        <v>0.168350991780822</v>
      </c>
      <c r="I8395" s="7">
        <v>0.19640949041095918</v>
      </c>
      <c r="J8395" s="7">
        <v>0.22446798904109638</v>
      </c>
      <c r="K8395" s="7">
        <v>0.25252648767123237</v>
      </c>
      <c r="L8395" s="7">
        <v>0.28058498630136958</v>
      </c>
    </row>
    <row r="8396" spans="1:12" ht="12.75">
      <c r="A8396" s="1">
        <f t="shared" si="201"/>
        <v>40882</v>
      </c>
      <c r="B8396" s="49" t="s">
        <v>5611</v>
      </c>
      <c r="C8396" s="7">
        <v>1.221632876712324E-2</v>
      </c>
      <c r="D8396" s="7">
        <v>2.4432657534246598E-2</v>
      </c>
      <c r="E8396" s="7">
        <v>3.664898630136984E-2</v>
      </c>
      <c r="F8396" s="7">
        <v>4.8865315068492961E-2</v>
      </c>
      <c r="G8396" s="7">
        <v>6.1081643835616199E-2</v>
      </c>
      <c r="H8396" s="7">
        <v>7.3297972602739431E-2</v>
      </c>
      <c r="I8396" s="7">
        <v>8.551430136986303E-2</v>
      </c>
      <c r="J8396" s="7">
        <v>9.7730630136986033E-2</v>
      </c>
      <c r="K8396" s="7">
        <v>0.10994695890410928</v>
      </c>
      <c r="L8396" s="7">
        <v>0.1221632876712324</v>
      </c>
    </row>
    <row r="8397" spans="1:12" ht="12.75">
      <c r="A8397" s="1">
        <f t="shared" si="201"/>
        <v>40883</v>
      </c>
      <c r="B8397" s="49" t="s">
        <v>5611</v>
      </c>
      <c r="C8397" s="7">
        <v>9.0591780821918152E-3</v>
      </c>
      <c r="D8397" s="7">
        <v>1.8118356164383679E-2</v>
      </c>
      <c r="E8397" s="7">
        <v>2.7177534246575399E-2</v>
      </c>
      <c r="F8397" s="7">
        <v>3.6236712328767122E-2</v>
      </c>
      <c r="G8397" s="7">
        <v>4.529589041095896E-2</v>
      </c>
      <c r="H8397" s="7">
        <v>5.4355068493150673E-2</v>
      </c>
      <c r="I8397" s="7">
        <v>6.3414246575342642E-2</v>
      </c>
      <c r="J8397" s="7">
        <v>7.2473424657534355E-2</v>
      </c>
      <c r="K8397" s="7">
        <v>8.1532602739726068E-2</v>
      </c>
      <c r="L8397" s="7">
        <v>9.0591780821917794E-2</v>
      </c>
    </row>
    <row r="8398" spans="1:12" ht="12.75">
      <c r="A8398" s="1">
        <f t="shared" si="201"/>
        <v>40884</v>
      </c>
      <c r="B8398" s="49" t="s">
        <v>5828</v>
      </c>
      <c r="C8398" s="7">
        <v>1.393413698630136E-3</v>
      </c>
      <c r="D8398" s="7">
        <v>2.7868273972602837E-3</v>
      </c>
      <c r="E8398" s="7">
        <v>4.1802410958904201E-3</v>
      </c>
      <c r="F8398" s="7">
        <v>5.5736547945205439E-3</v>
      </c>
      <c r="G8398" s="7">
        <v>6.9670684931506799E-3</v>
      </c>
      <c r="H8398" s="7">
        <v>8.3604821917808159E-3</v>
      </c>
      <c r="I8398" s="7">
        <v>9.7538958904109865E-3</v>
      </c>
      <c r="J8398" s="7">
        <v>1.11473095890411E-2</v>
      </c>
      <c r="K8398" s="7">
        <v>1.2540723287671201E-2</v>
      </c>
      <c r="L8398" s="7">
        <v>1.393413698630136E-2</v>
      </c>
    </row>
    <row r="8399" spans="1:12" ht="12.75">
      <c r="A8399" s="1">
        <f t="shared" si="201"/>
        <v>40885</v>
      </c>
      <c r="B8399" s="49" t="s">
        <v>5828</v>
      </c>
      <c r="C8399" s="7">
        <v>3.2070575342465881E-3</v>
      </c>
      <c r="D8399" s="7">
        <v>6.414115068493164E-3</v>
      </c>
      <c r="E8399" s="7">
        <v>9.6211726027397512E-3</v>
      </c>
      <c r="F8399" s="7">
        <v>1.2828230136986279E-2</v>
      </c>
      <c r="G8399" s="7">
        <v>1.6035287671232881E-2</v>
      </c>
      <c r="H8399" s="7">
        <v>1.9242345205479482E-2</v>
      </c>
      <c r="I8399" s="7">
        <v>2.2449402739726079E-2</v>
      </c>
      <c r="J8399" s="7">
        <v>2.565646027397268E-2</v>
      </c>
      <c r="K8399" s="7">
        <v>2.886351780821916E-2</v>
      </c>
      <c r="L8399" s="7">
        <v>3.2070575342465761E-2</v>
      </c>
    </row>
    <row r="8400" spans="1:12" ht="12.75">
      <c r="A8400" s="1">
        <f t="shared" ref="A8400:A8463" si="202">A8399+1</f>
        <v>40886</v>
      </c>
      <c r="B8400" s="49" t="s">
        <v>5828</v>
      </c>
      <c r="C8400" s="7">
        <v>3.0287671232876998E-3</v>
      </c>
      <c r="D8400" s="7">
        <v>6.0575342465753875E-3</v>
      </c>
      <c r="E8400" s="7">
        <v>9.0863013698630878E-3</v>
      </c>
      <c r="F8400" s="7">
        <v>1.2115068493150799E-2</v>
      </c>
      <c r="G8400" s="7">
        <v>1.514383561643844E-2</v>
      </c>
      <c r="H8400" s="7">
        <v>1.8172602739726079E-2</v>
      </c>
      <c r="I8400" s="7">
        <v>2.1201369863013839E-2</v>
      </c>
      <c r="J8400" s="7">
        <v>2.4230136986301481E-2</v>
      </c>
      <c r="K8400" s="7">
        <v>2.7258904109589119E-2</v>
      </c>
      <c r="L8400" s="7">
        <v>3.0287671232876758E-2</v>
      </c>
    </row>
    <row r="8401" spans="1:12" ht="12.75">
      <c r="A8401" s="1">
        <f t="shared" si="202"/>
        <v>40887</v>
      </c>
      <c r="B8401" s="49" t="s">
        <v>5828</v>
      </c>
      <c r="C8401" s="7">
        <v>2.2215780821917921E-3</v>
      </c>
      <c r="D8401" s="7">
        <v>4.443156164383572E-3</v>
      </c>
      <c r="E8401" s="7">
        <v>6.6647342465753637E-3</v>
      </c>
      <c r="F8401" s="7">
        <v>8.886312328767132E-3</v>
      </c>
      <c r="G8401" s="7">
        <v>1.1107890410958911E-2</v>
      </c>
      <c r="H8401" s="7">
        <v>1.3329468493150679E-2</v>
      </c>
      <c r="I8401" s="7">
        <v>1.5551046575342519E-2</v>
      </c>
      <c r="J8401" s="7">
        <v>1.777262465753424E-2</v>
      </c>
      <c r="K8401" s="7">
        <v>1.9994202739726078E-2</v>
      </c>
      <c r="L8401" s="7">
        <v>2.2215780821917799E-2</v>
      </c>
    </row>
    <row r="8402" spans="1:12" ht="12.75">
      <c r="A8402" s="1">
        <f t="shared" si="202"/>
        <v>40888</v>
      </c>
      <c r="B8402" s="49" t="s">
        <v>5828</v>
      </c>
      <c r="C8402" s="7">
        <v>1.4357260273972561E-3</v>
      </c>
      <c r="D8402" s="7">
        <v>2.871452054794524E-3</v>
      </c>
      <c r="E8402" s="7">
        <v>4.3071780821917795E-3</v>
      </c>
      <c r="F8402" s="7">
        <v>5.7429041095890246E-3</v>
      </c>
      <c r="G8402" s="7">
        <v>7.1786301369862792E-3</v>
      </c>
      <c r="H8402" s="7">
        <v>8.6143561643835364E-3</v>
      </c>
      <c r="I8402" s="7">
        <v>1.0050082191780827E-2</v>
      </c>
      <c r="J8402" s="7">
        <v>1.148580821917806E-2</v>
      </c>
      <c r="K8402" s="7">
        <v>1.2921534246575279E-2</v>
      </c>
      <c r="L8402" s="7">
        <v>1.4357260273972558E-2</v>
      </c>
    </row>
    <row r="8403" spans="1:12" ht="12.75">
      <c r="A8403" s="1">
        <f t="shared" si="202"/>
        <v>40889</v>
      </c>
      <c r="B8403" s="49" t="s">
        <v>5828</v>
      </c>
      <c r="C8403" s="7">
        <v>9.1098082191781206E-4</v>
      </c>
      <c r="D8403" s="7">
        <v>1.8219616438356241E-3</v>
      </c>
      <c r="E8403" s="7">
        <v>2.7329424657534362E-3</v>
      </c>
      <c r="F8403" s="7">
        <v>3.6439232876712357E-3</v>
      </c>
      <c r="G8403" s="7">
        <v>4.5549041095890473E-3</v>
      </c>
      <c r="H8403" s="7">
        <v>5.4658849315068593E-3</v>
      </c>
      <c r="I8403" s="7">
        <v>6.3768657534246844E-3</v>
      </c>
      <c r="J8403" s="7">
        <v>7.2878465753424713E-3</v>
      </c>
      <c r="K8403" s="7">
        <v>8.1988273972602825E-3</v>
      </c>
      <c r="L8403" s="7">
        <v>9.1098082191780842E-3</v>
      </c>
    </row>
    <row r="8404" spans="1:12" ht="12.75">
      <c r="A8404" s="1">
        <f t="shared" si="202"/>
        <v>40890</v>
      </c>
      <c r="B8404" s="49" t="s">
        <v>5828</v>
      </c>
      <c r="C8404" s="7">
        <v>9.7889753424657833E-3</v>
      </c>
      <c r="D8404" s="7">
        <v>1.9577950684931521E-2</v>
      </c>
      <c r="E8404" s="7">
        <v>2.9366926027397398E-2</v>
      </c>
      <c r="F8404" s="7">
        <v>3.9155901369863043E-2</v>
      </c>
      <c r="G8404" s="7">
        <v>4.8944876712328798E-2</v>
      </c>
      <c r="H8404" s="7">
        <v>5.8733852054794554E-2</v>
      </c>
      <c r="I8404" s="7">
        <v>6.8522827397260552E-2</v>
      </c>
      <c r="J8404" s="7">
        <v>7.8311802739726197E-2</v>
      </c>
      <c r="K8404" s="7">
        <v>8.8100778082191966E-2</v>
      </c>
      <c r="L8404" s="7">
        <v>9.7889753424657597E-2</v>
      </c>
    </row>
    <row r="8405" spans="1:12" ht="12.75">
      <c r="A8405" s="1">
        <f t="shared" si="202"/>
        <v>40891</v>
      </c>
      <c r="B8405" s="49" t="s">
        <v>5828</v>
      </c>
      <c r="C8405" s="7">
        <v>3.0703561643835721E-3</v>
      </c>
      <c r="D8405" s="7">
        <v>6.1407123287671311E-3</v>
      </c>
      <c r="E8405" s="7">
        <v>9.2110684931507036E-3</v>
      </c>
      <c r="F8405" s="7">
        <v>1.228142465753424E-2</v>
      </c>
      <c r="G8405" s="7">
        <v>1.53517808219178E-2</v>
      </c>
      <c r="H8405" s="7">
        <v>1.8422136986301359E-2</v>
      </c>
      <c r="I8405" s="7">
        <v>2.1492493150685039E-2</v>
      </c>
      <c r="J8405" s="7">
        <v>2.4562849315068479E-2</v>
      </c>
      <c r="K8405" s="7">
        <v>2.7633205479452038E-2</v>
      </c>
      <c r="L8405" s="7">
        <v>3.07035616438356E-2</v>
      </c>
    </row>
    <row r="8406" spans="1:12" ht="51">
      <c r="A8406" s="1">
        <f t="shared" si="202"/>
        <v>40892</v>
      </c>
      <c r="B8406" s="49" t="s">
        <v>5829</v>
      </c>
      <c r="C8406" s="7">
        <v>3.3690739726027562E-2</v>
      </c>
      <c r="D8406" s="7">
        <v>6.7381479452054999E-2</v>
      </c>
      <c r="E8406" s="7">
        <v>0.10107221917808255</v>
      </c>
      <c r="F8406" s="7">
        <v>0.13476295890411</v>
      </c>
      <c r="G8406" s="7">
        <v>0.16845369863013718</v>
      </c>
      <c r="H8406" s="7">
        <v>0.20214443835616441</v>
      </c>
      <c r="I8406" s="7">
        <v>0.23583517808219279</v>
      </c>
      <c r="J8406" s="7">
        <v>0.26952591780821999</v>
      </c>
      <c r="K8406" s="7">
        <v>0.3032166575342472</v>
      </c>
      <c r="L8406" s="7">
        <v>0.33690739726027435</v>
      </c>
    </row>
    <row r="8407" spans="1:12" ht="51">
      <c r="A8407" s="1">
        <f t="shared" si="202"/>
        <v>40893</v>
      </c>
      <c r="B8407" s="49" t="s">
        <v>5829</v>
      </c>
      <c r="C8407" s="7">
        <v>2.9894926027397399E-2</v>
      </c>
      <c r="D8407" s="7">
        <v>5.978985205479468E-2</v>
      </c>
      <c r="E8407" s="7">
        <v>8.9684778082192079E-2</v>
      </c>
      <c r="F8407" s="7">
        <v>0.11957970410958911</v>
      </c>
      <c r="G8407" s="7">
        <v>0.14947463013698639</v>
      </c>
      <c r="H8407" s="7">
        <v>0.17936955616438441</v>
      </c>
      <c r="I8407" s="7">
        <v>0.2092644821917812</v>
      </c>
      <c r="J8407" s="7">
        <v>0.23915940821917797</v>
      </c>
      <c r="K8407" s="7">
        <v>0.26905433424657599</v>
      </c>
      <c r="L8407" s="7">
        <v>0.29894926027397278</v>
      </c>
    </row>
    <row r="8408" spans="1:12" ht="12.75">
      <c r="A8408" s="1">
        <f t="shared" si="202"/>
        <v>40894</v>
      </c>
      <c r="B8408" s="49" t="s">
        <v>5830</v>
      </c>
      <c r="C8408" s="7">
        <v>5.1595726027397395E-3</v>
      </c>
      <c r="D8408" s="7">
        <v>1.0319145205479479E-2</v>
      </c>
      <c r="E8408" s="7">
        <v>1.5478717808219279E-2</v>
      </c>
      <c r="F8408" s="7">
        <v>2.0638290410958958E-2</v>
      </c>
      <c r="G8408" s="7">
        <v>2.579786301369864E-2</v>
      </c>
      <c r="H8408" s="7">
        <v>3.0957435616438437E-2</v>
      </c>
      <c r="I8408" s="7">
        <v>3.6117008219178237E-2</v>
      </c>
      <c r="J8408" s="7">
        <v>4.1276580821917916E-2</v>
      </c>
      <c r="K8408" s="7">
        <v>4.6436153424657602E-2</v>
      </c>
      <c r="L8408" s="7">
        <v>5.159572602739728E-2</v>
      </c>
    </row>
    <row r="8409" spans="1:12" ht="12.75">
      <c r="A8409" s="1">
        <f t="shared" si="202"/>
        <v>40895</v>
      </c>
      <c r="B8409" s="49" t="s">
        <v>5830</v>
      </c>
      <c r="C8409" s="7">
        <v>1.3015561643835599E-3</v>
      </c>
      <c r="D8409" s="7">
        <v>2.6031123287671319E-3</v>
      </c>
      <c r="E8409" s="7">
        <v>3.9046684931506918E-3</v>
      </c>
      <c r="F8409" s="7">
        <v>5.2062246575342525E-3</v>
      </c>
      <c r="G8409" s="7">
        <v>6.5077808219178119E-3</v>
      </c>
      <c r="H8409" s="7">
        <v>7.8093369863013722E-3</v>
      </c>
      <c r="I8409" s="7">
        <v>9.1108931506849559E-3</v>
      </c>
      <c r="J8409" s="7">
        <v>1.0412449315068491E-2</v>
      </c>
      <c r="K8409" s="7">
        <v>1.1714005479452052E-2</v>
      </c>
      <c r="L8409" s="7">
        <v>1.30155616438356E-2</v>
      </c>
    </row>
    <row r="8410" spans="1:12" ht="12.75">
      <c r="A8410" s="1">
        <f t="shared" si="202"/>
        <v>40896</v>
      </c>
      <c r="B8410" s="49" t="s">
        <v>5830</v>
      </c>
      <c r="C8410" s="7">
        <v>5.0991780821918041E-4</v>
      </c>
      <c r="D8410" s="7">
        <v>1.0198356164383608E-3</v>
      </c>
      <c r="E8410" s="7">
        <v>1.5297534246575398E-3</v>
      </c>
      <c r="F8410" s="7">
        <v>2.0396712328767117E-3</v>
      </c>
      <c r="G8410" s="7">
        <v>2.5495890410958959E-3</v>
      </c>
      <c r="H8410" s="7">
        <v>3.0595068493150675E-3</v>
      </c>
      <c r="I8410" s="7">
        <v>3.5694246575342639E-3</v>
      </c>
      <c r="J8410" s="7">
        <v>4.0793424657534234E-3</v>
      </c>
      <c r="K8410" s="7">
        <v>4.589260273972608E-3</v>
      </c>
      <c r="L8410" s="7">
        <v>5.0991780821917805E-3</v>
      </c>
    </row>
    <row r="8411" spans="1:12" ht="25.5">
      <c r="A8411" s="1">
        <f t="shared" si="202"/>
        <v>40897</v>
      </c>
      <c r="B8411" s="49" t="s">
        <v>5542</v>
      </c>
      <c r="C8411" s="7">
        <v>2.9582465753424839E-2</v>
      </c>
      <c r="D8411" s="7">
        <v>5.9164931506849559E-2</v>
      </c>
      <c r="E8411" s="7">
        <v>8.8747397260274405E-2</v>
      </c>
      <c r="F8411" s="7">
        <v>0.11832986301369888</v>
      </c>
      <c r="G8411" s="7">
        <v>0.1479123287671236</v>
      </c>
      <c r="H8411" s="7">
        <v>0.17749479452054762</v>
      </c>
      <c r="I8411" s="7">
        <v>0.2070772602739728</v>
      </c>
      <c r="J8411" s="7">
        <v>0.23665972602739679</v>
      </c>
      <c r="K8411" s="7">
        <v>0.26624219178082198</v>
      </c>
      <c r="L8411" s="7">
        <v>0.29582465753424597</v>
      </c>
    </row>
    <row r="8412" spans="1:12" ht="25.5">
      <c r="A8412" s="1">
        <f t="shared" si="202"/>
        <v>40898</v>
      </c>
      <c r="B8412" s="49" t="s">
        <v>5831</v>
      </c>
      <c r="C8412" s="7">
        <v>7.6465972602739921E-2</v>
      </c>
      <c r="D8412" s="7">
        <v>0.15293194520547959</v>
      </c>
      <c r="E8412" s="7">
        <v>0.22939791780821997</v>
      </c>
      <c r="F8412" s="7">
        <v>0.30586389041095918</v>
      </c>
      <c r="G8412" s="7">
        <v>0.38232986301369842</v>
      </c>
      <c r="H8412" s="7">
        <v>0.45879583561643877</v>
      </c>
      <c r="I8412" s="7">
        <v>0.53526180821917912</v>
      </c>
      <c r="J8412" s="7">
        <v>0.61172778082191837</v>
      </c>
      <c r="K8412" s="7">
        <v>0.6881937534246575</v>
      </c>
      <c r="L8412" s="7">
        <v>0.76465972602739685</v>
      </c>
    </row>
    <row r="8413" spans="1:12" ht="38.25">
      <c r="A8413" s="1">
        <f t="shared" si="202"/>
        <v>40899</v>
      </c>
      <c r="B8413" s="49" t="s">
        <v>5832</v>
      </c>
      <c r="C8413" s="7">
        <v>6.8336219178082552E-2</v>
      </c>
      <c r="D8413" s="7">
        <v>0.1366724383561656</v>
      </c>
      <c r="E8413" s="7">
        <v>0.20500865753424721</v>
      </c>
      <c r="F8413" s="7">
        <v>0.27334487671232877</v>
      </c>
      <c r="G8413" s="7">
        <v>0.34168109589041162</v>
      </c>
      <c r="H8413" s="7">
        <v>0.4100173150684932</v>
      </c>
      <c r="I8413" s="7">
        <v>0.47835353424657717</v>
      </c>
      <c r="J8413" s="7">
        <v>0.54668975342465875</v>
      </c>
      <c r="K8413" s="7">
        <v>0.61502597260274039</v>
      </c>
      <c r="L8413" s="7">
        <v>0.68336219178082203</v>
      </c>
    </row>
    <row r="8414" spans="1:12" ht="38.25">
      <c r="A8414" s="1">
        <f t="shared" si="202"/>
        <v>40900</v>
      </c>
      <c r="B8414" s="49" t="s">
        <v>5832</v>
      </c>
      <c r="C8414" s="7">
        <v>9.3510246575342886E-3</v>
      </c>
      <c r="D8414" s="7">
        <v>1.8702049315068598E-2</v>
      </c>
      <c r="E8414" s="7">
        <v>2.805307397260284E-2</v>
      </c>
      <c r="F8414" s="7">
        <v>3.7404098630137078E-2</v>
      </c>
      <c r="G8414" s="7">
        <v>4.675512328767132E-2</v>
      </c>
      <c r="H8414" s="7">
        <v>5.6106147945205555E-2</v>
      </c>
      <c r="I8414" s="7">
        <v>6.5457172602740032E-2</v>
      </c>
      <c r="J8414" s="7">
        <v>7.4808197260274031E-2</v>
      </c>
      <c r="K8414" s="7">
        <v>8.4159221917808391E-2</v>
      </c>
      <c r="L8414" s="7">
        <v>9.3510246575342515E-2</v>
      </c>
    </row>
    <row r="8415" spans="1:12" ht="38.25">
      <c r="A8415" s="1">
        <f t="shared" si="202"/>
        <v>40901</v>
      </c>
      <c r="B8415" s="49" t="s">
        <v>5832</v>
      </c>
      <c r="C8415" s="7">
        <v>4.6970301369863151E-3</v>
      </c>
      <c r="D8415" s="7">
        <v>9.3940602739726303E-3</v>
      </c>
      <c r="E8415" s="7">
        <v>1.409109041095896E-2</v>
      </c>
      <c r="F8415" s="7">
        <v>1.878812054794524E-2</v>
      </c>
      <c r="G8415" s="7">
        <v>2.3485150684931518E-2</v>
      </c>
      <c r="H8415" s="7">
        <v>2.8182180821917799E-2</v>
      </c>
      <c r="I8415" s="7">
        <v>3.2879210958904198E-2</v>
      </c>
      <c r="J8415" s="7">
        <v>3.7576241095890479E-2</v>
      </c>
      <c r="K8415" s="7">
        <v>4.2273271232876761E-2</v>
      </c>
      <c r="L8415" s="7">
        <v>4.6970301369863035E-2</v>
      </c>
    </row>
    <row r="8416" spans="1:12" ht="38.25">
      <c r="A8416" s="1">
        <f t="shared" si="202"/>
        <v>40902</v>
      </c>
      <c r="B8416" s="49" t="s">
        <v>5832</v>
      </c>
      <c r="C8416" s="7">
        <v>1.6762553424657479E-2</v>
      </c>
      <c r="D8416" s="7">
        <v>3.3525106849315076E-2</v>
      </c>
      <c r="E8416" s="7">
        <v>5.0287660273972558E-2</v>
      </c>
      <c r="F8416" s="7">
        <v>6.7050213698629915E-2</v>
      </c>
      <c r="G8416" s="7">
        <v>8.3812767123287404E-2</v>
      </c>
      <c r="H8416" s="7">
        <v>0.100575320547945</v>
      </c>
      <c r="I8416" s="7">
        <v>0.11733787397260272</v>
      </c>
      <c r="J8416" s="7">
        <v>0.13410042739725961</v>
      </c>
      <c r="K8416" s="7">
        <v>0.15086298082191721</v>
      </c>
      <c r="L8416" s="7">
        <v>0.16762553424657481</v>
      </c>
    </row>
    <row r="8417" spans="1:12" ht="25.5">
      <c r="A8417" s="1">
        <f t="shared" si="202"/>
        <v>40903</v>
      </c>
      <c r="B8417" s="49" t="s">
        <v>5833</v>
      </c>
      <c r="C8417" s="7">
        <v>0.203177293150686</v>
      </c>
      <c r="D8417" s="7">
        <v>0.40635458630137083</v>
      </c>
      <c r="E8417" s="7">
        <v>0.60953187945205667</v>
      </c>
      <c r="F8417" s="7">
        <v>0.81270917260274045</v>
      </c>
      <c r="G8417" s="7">
        <v>1.0158864657534252</v>
      </c>
      <c r="H8417" s="7">
        <v>1.2190637589041038</v>
      </c>
      <c r="I8417" s="7">
        <v>1.4222410520547961</v>
      </c>
      <c r="J8417" s="7">
        <v>1.625418345205476</v>
      </c>
      <c r="K8417" s="7">
        <v>1.8285956383561679</v>
      </c>
      <c r="L8417" s="7">
        <v>2.0317729315068478</v>
      </c>
    </row>
    <row r="8418" spans="1:12" ht="25.5">
      <c r="A8418" s="1">
        <f t="shared" si="202"/>
        <v>40904</v>
      </c>
      <c r="B8418" s="49" t="s">
        <v>5834</v>
      </c>
      <c r="C8418" s="7">
        <v>0.10262222465753447</v>
      </c>
      <c r="D8418" s="7">
        <v>0.20524444931506919</v>
      </c>
      <c r="E8418" s="7">
        <v>0.3078666739726032</v>
      </c>
      <c r="F8418" s="7">
        <v>0.41048889863013716</v>
      </c>
      <c r="G8418" s="7">
        <v>0.51311112328767117</v>
      </c>
      <c r="H8418" s="7">
        <v>0.6157333479452064</v>
      </c>
      <c r="I8418" s="7">
        <v>0.71835557260274274</v>
      </c>
      <c r="J8418" s="7">
        <v>0.82097779726027431</v>
      </c>
      <c r="K8418" s="7">
        <v>0.92360002191780954</v>
      </c>
      <c r="L8418" s="7">
        <v>1.0262222465753423</v>
      </c>
    </row>
    <row r="8419" spans="1:12" ht="25.5">
      <c r="A8419" s="1">
        <f t="shared" si="202"/>
        <v>40905</v>
      </c>
      <c r="B8419" s="49" t="s">
        <v>5834</v>
      </c>
      <c r="C8419" s="7">
        <v>3.6573041095890597E-3</v>
      </c>
      <c r="D8419" s="7">
        <v>7.3146082191781195E-3</v>
      </c>
      <c r="E8419" s="7">
        <v>1.0971912328767168E-2</v>
      </c>
      <c r="F8419" s="7">
        <v>1.4629216438356239E-2</v>
      </c>
      <c r="G8419" s="7">
        <v>1.8286520547945238E-2</v>
      </c>
      <c r="H8419" s="7">
        <v>2.194382465753424E-2</v>
      </c>
      <c r="I8419" s="7">
        <v>2.5601128767123362E-2</v>
      </c>
      <c r="J8419" s="7">
        <v>2.925843287671236E-2</v>
      </c>
      <c r="K8419" s="7">
        <v>3.2915736986301354E-2</v>
      </c>
      <c r="L8419" s="7">
        <v>3.6573041095890359E-2</v>
      </c>
    </row>
    <row r="8420" spans="1:12" ht="38.25">
      <c r="A8420" s="1">
        <f t="shared" si="202"/>
        <v>40906</v>
      </c>
      <c r="B8420" s="49" t="s">
        <v>5835</v>
      </c>
      <c r="C8420" s="7">
        <v>0.13472498630136959</v>
      </c>
      <c r="D8420" s="7">
        <v>0.2694499726027404</v>
      </c>
      <c r="E8420" s="7">
        <v>0.40417495890410998</v>
      </c>
      <c r="F8420" s="7">
        <v>0.53889994520547835</v>
      </c>
      <c r="G8420" s="7">
        <v>0.67362493150684799</v>
      </c>
      <c r="H8420" s="7">
        <v>0.80834991780821752</v>
      </c>
      <c r="I8420" s="7">
        <v>0.94307490410959072</v>
      </c>
      <c r="J8420" s="7">
        <v>1.077799890410958</v>
      </c>
      <c r="K8420" s="7">
        <v>1.212524876712324</v>
      </c>
      <c r="L8420" s="7">
        <v>1.347249863013696</v>
      </c>
    </row>
    <row r="8421" spans="1:12" ht="38.25">
      <c r="A8421" s="1">
        <f t="shared" si="202"/>
        <v>40907</v>
      </c>
      <c r="B8421" s="49" t="s">
        <v>5835</v>
      </c>
      <c r="C8421" s="7">
        <v>0.1249540931506848</v>
      </c>
      <c r="D8421" s="7">
        <v>0.24990818630137079</v>
      </c>
      <c r="E8421" s="7">
        <v>0.37486227945205558</v>
      </c>
      <c r="F8421" s="7">
        <v>0.4998163726027392</v>
      </c>
      <c r="G8421" s="7">
        <v>0.62477046575342399</v>
      </c>
      <c r="H8421" s="7">
        <v>0.74972455890410872</v>
      </c>
      <c r="I8421" s="7">
        <v>0.874678652054796</v>
      </c>
      <c r="J8421" s="7">
        <v>0.99963274520547962</v>
      </c>
      <c r="K8421" s="7">
        <v>1.1245868383561644</v>
      </c>
      <c r="L8421" s="7">
        <v>1.249540931506848</v>
      </c>
    </row>
    <row r="8422" spans="1:12" ht="38.25">
      <c r="A8422" s="1">
        <f t="shared" si="202"/>
        <v>40908</v>
      </c>
      <c r="B8422" s="49" t="s">
        <v>5835</v>
      </c>
      <c r="C8422" s="7">
        <v>2.3955287671232998E-3</v>
      </c>
      <c r="D8422" s="7">
        <v>4.7910575342465884E-3</v>
      </c>
      <c r="E8422" s="7">
        <v>7.1865863013698874E-3</v>
      </c>
      <c r="F8422" s="7">
        <v>9.582115068493163E-3</v>
      </c>
      <c r="G8422" s="7">
        <v>1.1977643835616451E-2</v>
      </c>
      <c r="H8422" s="7">
        <v>1.4373172602739679E-2</v>
      </c>
      <c r="I8422" s="7">
        <v>1.676870136986304E-2</v>
      </c>
      <c r="J8422" s="7">
        <v>1.9164230136986277E-2</v>
      </c>
      <c r="K8422" s="7">
        <v>2.1559758904109636E-2</v>
      </c>
      <c r="L8422" s="7">
        <v>2.395528767123288E-2</v>
      </c>
    </row>
    <row r="8423" spans="1:12" ht="38.25">
      <c r="A8423" s="1">
        <f t="shared" si="202"/>
        <v>40909</v>
      </c>
      <c r="B8423" s="49" t="s">
        <v>5835</v>
      </c>
      <c r="C8423" s="7">
        <v>4.948661917808244E-2</v>
      </c>
      <c r="D8423" s="7">
        <v>9.897323835616488E-2</v>
      </c>
      <c r="E8423" s="7">
        <v>0.1484598575342472</v>
      </c>
      <c r="F8423" s="7">
        <v>0.19794647671232879</v>
      </c>
      <c r="G8423" s="7">
        <v>0.24743309589041157</v>
      </c>
      <c r="H8423" s="7">
        <v>0.29691971506849318</v>
      </c>
      <c r="I8423" s="7">
        <v>0.34640633424657719</v>
      </c>
      <c r="J8423" s="7">
        <v>0.39589295342465758</v>
      </c>
      <c r="K8423" s="7">
        <v>0.44537957260274036</v>
      </c>
      <c r="L8423" s="7">
        <v>0.49486619178082197</v>
      </c>
    </row>
    <row r="8424" spans="1:12" ht="38.25">
      <c r="A8424" s="1">
        <f t="shared" si="202"/>
        <v>40910</v>
      </c>
      <c r="B8424" s="49" t="s">
        <v>5835</v>
      </c>
      <c r="C8424" s="7">
        <v>6.1308032876712597E-2</v>
      </c>
      <c r="D8424" s="7">
        <v>0.12261606575342519</v>
      </c>
      <c r="E8424" s="7">
        <v>0.18392409863013839</v>
      </c>
      <c r="F8424" s="7">
        <v>0.24523213150685039</v>
      </c>
      <c r="G8424" s="7">
        <v>0.30654016438356235</v>
      </c>
      <c r="H8424" s="7">
        <v>0.3678481972602744</v>
      </c>
      <c r="I8424" s="7">
        <v>0.42915623013698762</v>
      </c>
      <c r="J8424" s="7">
        <v>0.49046426301369955</v>
      </c>
      <c r="K8424" s="7">
        <v>0.55177229589041155</v>
      </c>
      <c r="L8424" s="7">
        <v>0.61308032876712348</v>
      </c>
    </row>
    <row r="8425" spans="1:12" ht="25.5">
      <c r="A8425" s="1">
        <f t="shared" si="202"/>
        <v>40911</v>
      </c>
      <c r="B8425" s="49" t="s">
        <v>5836</v>
      </c>
      <c r="C8425" s="7">
        <v>2.5863320547945479E-2</v>
      </c>
      <c r="D8425" s="7">
        <v>5.1726641095890834E-2</v>
      </c>
      <c r="E8425" s="7">
        <v>7.7589961643836317E-2</v>
      </c>
      <c r="F8425" s="7">
        <v>0.10345328219178145</v>
      </c>
      <c r="G8425" s="7">
        <v>0.12931660273972678</v>
      </c>
      <c r="H8425" s="7">
        <v>0.15517992328767119</v>
      </c>
      <c r="I8425" s="7">
        <v>0.18104324383561679</v>
      </c>
      <c r="J8425" s="7">
        <v>0.20690656438356239</v>
      </c>
      <c r="K8425" s="7">
        <v>0.23276988493150799</v>
      </c>
      <c r="L8425" s="7">
        <v>0.2586332054794524</v>
      </c>
    </row>
    <row r="8426" spans="1:12" ht="12.75">
      <c r="A8426" s="1">
        <f t="shared" si="202"/>
        <v>40912</v>
      </c>
      <c r="B8426" s="49" t="s">
        <v>5837</v>
      </c>
      <c r="C8426" s="7">
        <v>4.7451287671233001E-2</v>
      </c>
      <c r="D8426" s="7">
        <v>9.4902575342466003E-2</v>
      </c>
      <c r="E8426" s="7">
        <v>0.14235386301369959</v>
      </c>
      <c r="F8426" s="7">
        <v>0.18980515068493201</v>
      </c>
      <c r="G8426" s="7">
        <v>0.23725643835616439</v>
      </c>
      <c r="H8426" s="7">
        <v>0.28470772602739797</v>
      </c>
      <c r="I8426" s="7">
        <v>0.3321590136986316</v>
      </c>
      <c r="J8426" s="7">
        <v>0.37961030136986279</v>
      </c>
      <c r="K8426" s="7">
        <v>0.42706158904109637</v>
      </c>
      <c r="L8426" s="7">
        <v>0.47451287671232878</v>
      </c>
    </row>
    <row r="8427" spans="1:12" ht="25.5">
      <c r="A8427" s="1">
        <f t="shared" si="202"/>
        <v>40913</v>
      </c>
      <c r="B8427" s="49" t="s">
        <v>5838</v>
      </c>
      <c r="C8427" s="7">
        <v>5.7392876712328918E-4</v>
      </c>
      <c r="D8427" s="7">
        <v>1.1478575342465784E-3</v>
      </c>
      <c r="E8427" s="7">
        <v>1.7217863013698641E-3</v>
      </c>
      <c r="F8427" s="7">
        <v>2.2957150684931519E-3</v>
      </c>
      <c r="G8427" s="7">
        <v>2.86964383561644E-3</v>
      </c>
      <c r="H8427" s="7">
        <v>3.4435726027397281E-3</v>
      </c>
      <c r="I8427" s="7">
        <v>4.0175013698630279E-3</v>
      </c>
      <c r="J8427" s="7">
        <v>4.5914301369863039E-3</v>
      </c>
      <c r="K8427" s="7">
        <v>5.165358904109592E-3</v>
      </c>
      <c r="L8427" s="7">
        <v>5.7392876712328801E-3</v>
      </c>
    </row>
    <row r="8428" spans="1:12" ht="12.75">
      <c r="A8428" s="1">
        <f t="shared" si="202"/>
        <v>40914</v>
      </c>
      <c r="B8428" s="49" t="s">
        <v>5839</v>
      </c>
      <c r="C8428" s="7">
        <v>2.5396076712328922E-2</v>
      </c>
      <c r="D8428" s="7">
        <v>5.0792153424657718E-2</v>
      </c>
      <c r="E8428" s="7">
        <v>7.618823013698664E-2</v>
      </c>
      <c r="F8428" s="7">
        <v>0.1015843068493152</v>
      </c>
      <c r="G8428" s="7">
        <v>0.12698038356164398</v>
      </c>
      <c r="H8428" s="7">
        <v>0.15237646027397281</v>
      </c>
      <c r="I8428" s="7">
        <v>0.1777725369863028</v>
      </c>
      <c r="J8428" s="7">
        <v>0.2031686136986304</v>
      </c>
      <c r="K8428" s="7">
        <v>0.2285646904109592</v>
      </c>
      <c r="L8428" s="7">
        <v>0.25396076712328797</v>
      </c>
    </row>
    <row r="8429" spans="1:12" ht="25.5">
      <c r="A8429" s="1">
        <f t="shared" si="202"/>
        <v>40915</v>
      </c>
      <c r="B8429" s="49" t="s">
        <v>5840</v>
      </c>
      <c r="C8429" s="7">
        <v>3.1835506849315319E-3</v>
      </c>
      <c r="D8429" s="7">
        <v>6.3671013698630517E-3</v>
      </c>
      <c r="E8429" s="7">
        <v>9.5506520547945836E-3</v>
      </c>
      <c r="F8429" s="7">
        <v>1.2734202739726081E-2</v>
      </c>
      <c r="G8429" s="7">
        <v>1.5917753424657601E-2</v>
      </c>
      <c r="H8429" s="7">
        <v>1.9101304109589001E-2</v>
      </c>
      <c r="I8429" s="7">
        <v>2.228485479452064E-2</v>
      </c>
      <c r="J8429" s="7">
        <v>2.546840547945204E-2</v>
      </c>
      <c r="K8429" s="7">
        <v>2.8651956164383558E-2</v>
      </c>
      <c r="L8429" s="7">
        <v>3.1835506849315076E-2</v>
      </c>
    </row>
    <row r="8430" spans="1:12" ht="25.5">
      <c r="A8430" s="1">
        <f t="shared" si="202"/>
        <v>40916</v>
      </c>
      <c r="B8430" s="49" t="s">
        <v>5840</v>
      </c>
      <c r="C8430" s="7">
        <v>3.1408767123287877E-2</v>
      </c>
      <c r="D8430" s="7">
        <v>6.2817534246575643E-2</v>
      </c>
      <c r="E8430" s="7">
        <v>9.4226301369863513E-2</v>
      </c>
      <c r="F8430" s="7">
        <v>0.12563506849315079</v>
      </c>
      <c r="G8430" s="7">
        <v>0.15704383561643878</v>
      </c>
      <c r="H8430" s="7">
        <v>0.18845260273972561</v>
      </c>
      <c r="I8430" s="7">
        <v>0.21986136986301477</v>
      </c>
      <c r="J8430" s="7">
        <v>0.25127013698630157</v>
      </c>
      <c r="K8430" s="7">
        <v>0.28267890410958957</v>
      </c>
      <c r="L8430" s="7">
        <v>0.31408767123287634</v>
      </c>
    </row>
    <row r="8431" spans="1:12" ht="25.5">
      <c r="A8431" s="1">
        <f t="shared" si="202"/>
        <v>40917</v>
      </c>
      <c r="B8431" s="49" t="s">
        <v>5841</v>
      </c>
      <c r="C8431" s="7">
        <v>3.046487671232892E-2</v>
      </c>
      <c r="D8431" s="7">
        <v>6.0929753424657722E-2</v>
      </c>
      <c r="E8431" s="7">
        <v>9.1394630136986635E-2</v>
      </c>
      <c r="F8431" s="7">
        <v>0.12185950684931519</v>
      </c>
      <c r="G8431" s="7">
        <v>0.15232438356164399</v>
      </c>
      <c r="H8431" s="7">
        <v>0.18278926027397277</v>
      </c>
      <c r="I8431" s="7">
        <v>0.21325413698630277</v>
      </c>
      <c r="J8431" s="7">
        <v>0.24371901369863039</v>
      </c>
      <c r="K8431" s="7">
        <v>0.2741838904109592</v>
      </c>
      <c r="L8431" s="7">
        <v>0.30464876712328798</v>
      </c>
    </row>
    <row r="8432" spans="1:12" ht="25.5">
      <c r="A8432" s="1">
        <f t="shared" si="202"/>
        <v>40918</v>
      </c>
      <c r="B8432" s="49" t="s">
        <v>5842</v>
      </c>
      <c r="C8432" s="7">
        <v>2.535014794520556E-2</v>
      </c>
      <c r="D8432" s="7">
        <v>5.0700295890411001E-2</v>
      </c>
      <c r="E8432" s="7">
        <v>7.6050443835616557E-2</v>
      </c>
      <c r="F8432" s="7">
        <v>0.10140059178082175</v>
      </c>
      <c r="G8432" s="7">
        <v>0.12675073972602718</v>
      </c>
      <c r="H8432" s="7">
        <v>0.15210088767123239</v>
      </c>
      <c r="I8432" s="7">
        <v>0.1774510356164388</v>
      </c>
      <c r="J8432" s="7">
        <v>0.20280118356164401</v>
      </c>
      <c r="K8432" s="7">
        <v>0.22815133150684919</v>
      </c>
      <c r="L8432" s="7">
        <v>0.25350147945205437</v>
      </c>
    </row>
    <row r="8433" spans="1:12" ht="25.5">
      <c r="A8433" s="1">
        <f t="shared" si="202"/>
        <v>40919</v>
      </c>
      <c r="B8433" s="49" t="s">
        <v>5612</v>
      </c>
      <c r="C8433" s="7">
        <v>4.2977753424657719E-2</v>
      </c>
      <c r="D8433" s="7">
        <v>8.5955506849315438E-2</v>
      </c>
      <c r="E8433" s="7">
        <v>0.12893326027397278</v>
      </c>
      <c r="F8433" s="7">
        <v>0.17191101369863038</v>
      </c>
      <c r="G8433" s="7">
        <v>0.214888767123288</v>
      </c>
      <c r="H8433" s="7">
        <v>0.25786652054794557</v>
      </c>
      <c r="I8433" s="7">
        <v>0.30084427397260322</v>
      </c>
      <c r="J8433" s="7">
        <v>0.34382202739725959</v>
      </c>
      <c r="K8433" s="7">
        <v>0.38679978082191718</v>
      </c>
      <c r="L8433" s="7">
        <v>0.42977753424657478</v>
      </c>
    </row>
    <row r="8434" spans="1:12" ht="25.5">
      <c r="A8434" s="1">
        <f t="shared" si="202"/>
        <v>40920</v>
      </c>
      <c r="B8434" s="49" t="s">
        <v>5612</v>
      </c>
      <c r="C8434" s="7">
        <v>2.568756164383572E-3</v>
      </c>
      <c r="D8434" s="7">
        <v>5.137512328767131E-3</v>
      </c>
      <c r="E8434" s="7">
        <v>7.7062684931507039E-3</v>
      </c>
      <c r="F8434" s="7">
        <v>1.027502465753424E-2</v>
      </c>
      <c r="G8434" s="7">
        <v>1.28437808219178E-2</v>
      </c>
      <c r="H8434" s="7">
        <v>1.5412536986301359E-2</v>
      </c>
      <c r="I8434" s="7">
        <v>1.798129315068504E-2</v>
      </c>
      <c r="J8434" s="7">
        <v>2.0550049315068479E-2</v>
      </c>
      <c r="K8434" s="7">
        <v>2.3118805479452036E-2</v>
      </c>
      <c r="L8434" s="7">
        <v>2.5687561643835601E-2</v>
      </c>
    </row>
    <row r="8435" spans="1:12" ht="12.75">
      <c r="A8435" s="1">
        <f t="shared" si="202"/>
        <v>40921</v>
      </c>
      <c r="B8435" s="49" t="s">
        <v>5843</v>
      </c>
      <c r="C8435" s="7">
        <v>2.4280767123287878E-2</v>
      </c>
      <c r="D8435" s="7">
        <v>4.8561534246575638E-2</v>
      </c>
      <c r="E8435" s="7">
        <v>7.2842301369863527E-2</v>
      </c>
      <c r="F8435" s="7">
        <v>9.7123068493151027E-2</v>
      </c>
      <c r="G8435" s="7">
        <v>0.12140383561643879</v>
      </c>
      <c r="H8435" s="7">
        <v>0.14568460273972558</v>
      </c>
      <c r="I8435" s="7">
        <v>0.16996536986301361</v>
      </c>
      <c r="J8435" s="7">
        <v>0.19424613698630158</v>
      </c>
      <c r="K8435" s="7">
        <v>0.21852690410958842</v>
      </c>
      <c r="L8435" s="7">
        <v>0.24280767123287639</v>
      </c>
    </row>
    <row r="8436" spans="1:12" ht="25.5">
      <c r="A8436" s="1">
        <f t="shared" si="202"/>
        <v>40922</v>
      </c>
      <c r="B8436" s="49" t="s">
        <v>5844</v>
      </c>
      <c r="C8436" s="7">
        <v>2.4191441095890599E-2</v>
      </c>
      <c r="D8436" s="7">
        <v>4.8382882191781079E-2</v>
      </c>
      <c r="E8436" s="7">
        <v>7.2574323287671674E-2</v>
      </c>
      <c r="F8436" s="7">
        <v>9.6765764383561909E-2</v>
      </c>
      <c r="G8436" s="7">
        <v>0.12095720547945239</v>
      </c>
      <c r="H8436" s="7">
        <v>0.1451486465753424</v>
      </c>
      <c r="I8436" s="7">
        <v>0.1693400876712336</v>
      </c>
      <c r="J8436" s="7">
        <v>0.1935315287671236</v>
      </c>
      <c r="K8436" s="7">
        <v>0.21772296986301362</v>
      </c>
      <c r="L8436" s="7">
        <v>0.24191441095890359</v>
      </c>
    </row>
    <row r="8437" spans="1:12" ht="25.5">
      <c r="A8437" s="1">
        <f t="shared" si="202"/>
        <v>40923</v>
      </c>
      <c r="B8437" s="49" t="s">
        <v>5845</v>
      </c>
      <c r="C8437" s="7">
        <v>3.464909589041124E-3</v>
      </c>
      <c r="D8437" s="7">
        <v>6.929819178082248E-3</v>
      </c>
      <c r="E8437" s="7">
        <v>1.039472876712336E-2</v>
      </c>
      <c r="F8437" s="7">
        <v>1.3859638356164401E-2</v>
      </c>
      <c r="G8437" s="7">
        <v>1.7324547945205559E-2</v>
      </c>
      <c r="H8437" s="7">
        <v>2.0789457534246599E-2</v>
      </c>
      <c r="I8437" s="7">
        <v>2.4254367123287761E-2</v>
      </c>
      <c r="J8437" s="7">
        <v>2.7719276712328801E-2</v>
      </c>
      <c r="K8437" s="7">
        <v>3.1184186301369956E-2</v>
      </c>
      <c r="L8437" s="7">
        <v>3.4649095890411E-2</v>
      </c>
    </row>
    <row r="8438" spans="1:12" ht="25.5">
      <c r="A8438" s="1">
        <f t="shared" si="202"/>
        <v>40924</v>
      </c>
      <c r="B8438" s="49" t="s">
        <v>5845</v>
      </c>
      <c r="C8438" s="7">
        <v>8.9329643835616805E-3</v>
      </c>
      <c r="D8438" s="7">
        <v>1.7865928767123361E-2</v>
      </c>
      <c r="E8438" s="7">
        <v>2.6798893150685038E-2</v>
      </c>
      <c r="F8438" s="7">
        <v>3.5731857534246597E-2</v>
      </c>
      <c r="G8438" s="7">
        <v>4.4664821917808281E-2</v>
      </c>
      <c r="H8438" s="7">
        <v>5.3597786301369833E-2</v>
      </c>
      <c r="I8438" s="7">
        <v>6.253075068493176E-2</v>
      </c>
      <c r="J8438" s="7">
        <v>7.1463715068493194E-2</v>
      </c>
      <c r="K8438" s="7">
        <v>8.0396679452054878E-2</v>
      </c>
      <c r="L8438" s="7">
        <v>8.9329643835616437E-2</v>
      </c>
    </row>
    <row r="8439" spans="1:12" ht="25.5">
      <c r="A8439" s="1">
        <f t="shared" si="202"/>
        <v>40925</v>
      </c>
      <c r="B8439" s="49" t="s">
        <v>5845</v>
      </c>
      <c r="C8439" s="7">
        <v>2.8311649315068597E-2</v>
      </c>
      <c r="D8439" s="7">
        <v>5.6623298630137077E-2</v>
      </c>
      <c r="E8439" s="7">
        <v>8.4934947945205674E-2</v>
      </c>
      <c r="F8439" s="7">
        <v>0.1132465972602739</v>
      </c>
      <c r="G8439" s="7">
        <v>0.14155824657534238</v>
      </c>
      <c r="H8439" s="7">
        <v>0.1698698958904116</v>
      </c>
      <c r="I8439" s="7">
        <v>0.19818154520547959</v>
      </c>
      <c r="J8439" s="7">
        <v>0.22649319452054759</v>
      </c>
      <c r="K8439" s="7">
        <v>0.2548048438356168</v>
      </c>
      <c r="L8439" s="7">
        <v>0.28311649315068477</v>
      </c>
    </row>
    <row r="8440" spans="1:12" ht="12.75">
      <c r="A8440" s="1">
        <f t="shared" si="202"/>
        <v>40926</v>
      </c>
      <c r="B8440" s="49" t="s">
        <v>5846</v>
      </c>
      <c r="C8440" s="7">
        <v>6.4951232876712603E-2</v>
      </c>
      <c r="D8440" s="7">
        <v>0.12990246575342521</v>
      </c>
      <c r="E8440" s="7">
        <v>0.19485369863013841</v>
      </c>
      <c r="F8440" s="7">
        <v>0.25980493150685041</v>
      </c>
      <c r="G8440" s="7">
        <v>0.32475616438356242</v>
      </c>
      <c r="H8440" s="7">
        <v>0.38970739726027437</v>
      </c>
      <c r="I8440" s="7">
        <v>0.4546586301369876</v>
      </c>
      <c r="J8440" s="7">
        <v>0.5196098630136996</v>
      </c>
      <c r="K8440" s="7">
        <v>0.58456109589041161</v>
      </c>
      <c r="L8440" s="7">
        <v>0.64951232876712361</v>
      </c>
    </row>
    <row r="8441" spans="1:12" ht="25.5">
      <c r="A8441" s="1">
        <f t="shared" si="202"/>
        <v>40927</v>
      </c>
      <c r="B8441" s="49" t="s">
        <v>5847</v>
      </c>
      <c r="C8441" s="7">
        <v>2.0431791780821999E-2</v>
      </c>
      <c r="D8441" s="7">
        <v>4.0863583561643879E-2</v>
      </c>
      <c r="E8441" s="7">
        <v>6.1295375342465874E-2</v>
      </c>
      <c r="F8441" s="7">
        <v>8.1727167123287647E-2</v>
      </c>
      <c r="G8441" s="7">
        <v>0.10215895890410952</v>
      </c>
      <c r="H8441" s="7">
        <v>0.1225907506849308</v>
      </c>
      <c r="I8441" s="7">
        <v>0.14302254246575399</v>
      </c>
      <c r="J8441" s="7">
        <v>0.1634543342465748</v>
      </c>
      <c r="K8441" s="7">
        <v>0.18388612602739679</v>
      </c>
      <c r="L8441" s="7">
        <v>0.20431791780821879</v>
      </c>
    </row>
    <row r="8442" spans="1:12" ht="25.5">
      <c r="A8442" s="1">
        <f t="shared" si="202"/>
        <v>40928</v>
      </c>
      <c r="B8442" s="49" t="s">
        <v>5848</v>
      </c>
      <c r="C8442" s="7">
        <v>5.6395101369863157E-2</v>
      </c>
      <c r="D8442" s="7">
        <v>0.11279020273972631</v>
      </c>
      <c r="E8442" s="7">
        <v>0.1691853041095896</v>
      </c>
      <c r="F8442" s="7">
        <v>0.22558040547945238</v>
      </c>
      <c r="G8442" s="7">
        <v>0.28197550684931522</v>
      </c>
      <c r="H8442" s="7">
        <v>0.33837060821917797</v>
      </c>
      <c r="I8442" s="7">
        <v>0.39476570958904317</v>
      </c>
      <c r="J8442" s="7">
        <v>0.45116081095890476</v>
      </c>
      <c r="K8442" s="7">
        <v>0.50755591232876762</v>
      </c>
      <c r="L8442" s="7">
        <v>0.56395101369863043</v>
      </c>
    </row>
    <row r="8443" spans="1:12" ht="25.5">
      <c r="A8443" s="1">
        <f t="shared" si="202"/>
        <v>40929</v>
      </c>
      <c r="B8443" s="49" t="s">
        <v>5849</v>
      </c>
      <c r="C8443" s="7">
        <v>2.0818027397260439E-2</v>
      </c>
      <c r="D8443" s="7">
        <v>4.163605479452076E-2</v>
      </c>
      <c r="E8443" s="7">
        <v>6.2454082191781196E-2</v>
      </c>
      <c r="F8443" s="7">
        <v>8.3272109589041396E-2</v>
      </c>
      <c r="G8443" s="7">
        <v>0.10409013698630171</v>
      </c>
      <c r="H8443" s="7">
        <v>0.12490816438356239</v>
      </c>
      <c r="I8443" s="7">
        <v>0.14572619178082319</v>
      </c>
      <c r="J8443" s="7">
        <v>0.16654421917808279</v>
      </c>
      <c r="K8443" s="7">
        <v>0.18736224657534359</v>
      </c>
      <c r="L8443" s="7">
        <v>0.20818027397260319</v>
      </c>
    </row>
    <row r="8444" spans="1:12" ht="38.25">
      <c r="A8444" s="1">
        <f t="shared" si="202"/>
        <v>40930</v>
      </c>
      <c r="B8444" s="49" t="s">
        <v>5850</v>
      </c>
      <c r="C8444" s="7">
        <v>2.15937534246576E-3</v>
      </c>
      <c r="D8444" s="7">
        <v>4.3187506849315079E-3</v>
      </c>
      <c r="E8444" s="7">
        <v>6.4781260273972675E-3</v>
      </c>
      <c r="F8444" s="7">
        <v>8.6375013698630036E-3</v>
      </c>
      <c r="G8444" s="7">
        <v>1.079687671232875E-2</v>
      </c>
      <c r="H8444" s="7">
        <v>1.295625205479444E-2</v>
      </c>
      <c r="I8444" s="7">
        <v>1.511562739726032E-2</v>
      </c>
      <c r="J8444" s="7">
        <v>1.7275002739725959E-2</v>
      </c>
      <c r="K8444" s="7">
        <v>1.9434378082191717E-2</v>
      </c>
      <c r="L8444" s="7">
        <v>2.159375342465748E-2</v>
      </c>
    </row>
    <row r="8445" spans="1:12" ht="25.5">
      <c r="A8445" s="1">
        <f t="shared" si="202"/>
        <v>40931</v>
      </c>
      <c r="B8445" s="49" t="s">
        <v>5851</v>
      </c>
      <c r="C8445" s="7">
        <v>6.1797698630137073E-2</v>
      </c>
      <c r="D8445" s="7">
        <v>0.12359539726027439</v>
      </c>
      <c r="E8445" s="7">
        <v>0.18539309589041159</v>
      </c>
      <c r="F8445" s="7">
        <v>0.2471907945205476</v>
      </c>
      <c r="G8445" s="7">
        <v>0.30898849315068483</v>
      </c>
      <c r="H8445" s="7">
        <v>0.37078619178082201</v>
      </c>
      <c r="I8445" s="7">
        <v>0.43258389041096035</v>
      </c>
      <c r="J8445" s="7">
        <v>0.49438158904109641</v>
      </c>
      <c r="K8445" s="7">
        <v>0.55617928767123359</v>
      </c>
      <c r="L8445" s="7">
        <v>0.61797698630136966</v>
      </c>
    </row>
    <row r="8446" spans="1:12" ht="25.5">
      <c r="A8446" s="1">
        <f t="shared" si="202"/>
        <v>40932</v>
      </c>
      <c r="B8446" s="49" t="s">
        <v>5851</v>
      </c>
      <c r="C8446" s="7">
        <v>6.1855561643835717E-2</v>
      </c>
      <c r="D8446" s="7">
        <v>0.12371112328767118</v>
      </c>
      <c r="E8446" s="7">
        <v>0.1855666849315068</v>
      </c>
      <c r="F8446" s="7">
        <v>0.24742224657534237</v>
      </c>
      <c r="G8446" s="7">
        <v>0.309277808219178</v>
      </c>
      <c r="H8446" s="7">
        <v>0.3711333698630136</v>
      </c>
      <c r="I8446" s="7">
        <v>0.43298893150685036</v>
      </c>
      <c r="J8446" s="7">
        <v>0.49484449315068474</v>
      </c>
      <c r="K8446" s="7">
        <v>0.55670005479452156</v>
      </c>
      <c r="L8446" s="7">
        <v>0.61855561643835599</v>
      </c>
    </row>
    <row r="8447" spans="1:12" ht="25.5">
      <c r="A8447" s="1">
        <f t="shared" si="202"/>
        <v>40933</v>
      </c>
      <c r="B8447" s="49" t="s">
        <v>5852</v>
      </c>
      <c r="C8447" s="7">
        <v>9.5394410958904319E-3</v>
      </c>
      <c r="D8447" s="7">
        <v>1.907888219178084E-2</v>
      </c>
      <c r="E8447" s="7">
        <v>2.8618323287671318E-2</v>
      </c>
      <c r="F8447" s="7">
        <v>3.8157764383561679E-2</v>
      </c>
      <c r="G8447" s="7">
        <v>4.769720547945204E-2</v>
      </c>
      <c r="H8447" s="7">
        <v>5.7236646575342519E-2</v>
      </c>
      <c r="I8447" s="7">
        <v>6.6776087671233123E-2</v>
      </c>
      <c r="J8447" s="7">
        <v>7.6315528767123358E-2</v>
      </c>
      <c r="K8447" s="7">
        <v>8.5854969863013705E-2</v>
      </c>
      <c r="L8447" s="7">
        <v>9.539441095890408E-2</v>
      </c>
    </row>
    <row r="8448" spans="1:12" ht="25.5">
      <c r="A8448" s="1">
        <f t="shared" si="202"/>
        <v>40934</v>
      </c>
      <c r="B8448" s="49" t="s">
        <v>5852</v>
      </c>
      <c r="C8448" s="7">
        <v>1.7117326027397399E-2</v>
      </c>
      <c r="D8448" s="7">
        <v>3.423465205479468E-2</v>
      </c>
      <c r="E8448" s="7">
        <v>5.1351978082192072E-2</v>
      </c>
      <c r="F8448" s="7">
        <v>6.8469304109589235E-2</v>
      </c>
      <c r="G8448" s="7">
        <v>8.5586630136986516E-2</v>
      </c>
      <c r="H8448" s="7">
        <v>0.1027039561643838</v>
      </c>
      <c r="I8448" s="7">
        <v>0.11982128219178144</v>
      </c>
      <c r="J8448" s="7">
        <v>0.136938608219178</v>
      </c>
      <c r="K8448" s="7">
        <v>0.15405593424657599</v>
      </c>
      <c r="L8448" s="7">
        <v>0.17117326027397278</v>
      </c>
    </row>
    <row r="8449" spans="1:12" ht="25.5">
      <c r="A8449" s="1">
        <f t="shared" si="202"/>
        <v>40935</v>
      </c>
      <c r="B8449" s="49" t="s">
        <v>5852</v>
      </c>
      <c r="C8449" s="7">
        <v>4.414586301369876E-3</v>
      </c>
      <c r="D8449" s="7">
        <v>8.8291726027397519E-3</v>
      </c>
      <c r="E8449" s="7">
        <v>1.3243758904109639E-2</v>
      </c>
      <c r="F8449" s="7">
        <v>1.765834520547948E-2</v>
      </c>
      <c r="G8449" s="7">
        <v>2.207293150684932E-2</v>
      </c>
      <c r="H8449" s="7">
        <v>2.6487517808219157E-2</v>
      </c>
      <c r="I8449" s="7">
        <v>3.0902104109589119E-2</v>
      </c>
      <c r="J8449" s="7">
        <v>3.5316690410958959E-2</v>
      </c>
      <c r="K8449" s="7">
        <v>3.9731276712328803E-2</v>
      </c>
      <c r="L8449" s="7">
        <v>4.414586301369864E-2</v>
      </c>
    </row>
    <row r="8450" spans="1:12" ht="25.5">
      <c r="A8450" s="1">
        <f t="shared" si="202"/>
        <v>40936</v>
      </c>
      <c r="B8450" s="49" t="s">
        <v>5853</v>
      </c>
      <c r="C8450" s="7">
        <v>1.47033534246576E-2</v>
      </c>
      <c r="D8450" s="7">
        <v>2.9406706849315078E-2</v>
      </c>
      <c r="E8450" s="7">
        <v>4.4110060273972677E-2</v>
      </c>
      <c r="F8450" s="7">
        <v>5.8813413698630038E-2</v>
      </c>
      <c r="G8450" s="7">
        <v>7.3516767123287516E-2</v>
      </c>
      <c r="H8450" s="7">
        <v>8.8220120547944994E-2</v>
      </c>
      <c r="I8450" s="7">
        <v>0.10292347397260272</v>
      </c>
      <c r="J8450" s="7">
        <v>0.11762682739725996</v>
      </c>
      <c r="K8450" s="7">
        <v>0.13233018082191719</v>
      </c>
      <c r="L8450" s="7">
        <v>0.14703353424657478</v>
      </c>
    </row>
    <row r="8451" spans="1:12" ht="25.5">
      <c r="A8451" s="1">
        <f t="shared" si="202"/>
        <v>40937</v>
      </c>
      <c r="B8451" s="49" t="s">
        <v>5854</v>
      </c>
      <c r="C8451" s="7">
        <v>3.4775671232877003E-2</v>
      </c>
      <c r="D8451" s="7">
        <v>6.9551342465754007E-2</v>
      </c>
      <c r="E8451" s="7">
        <v>0.10432701369863087</v>
      </c>
      <c r="F8451" s="7">
        <v>0.13910268493150801</v>
      </c>
      <c r="G8451" s="7">
        <v>0.17387835616438441</v>
      </c>
      <c r="H8451" s="7">
        <v>0.20865402739726077</v>
      </c>
      <c r="I8451" s="7">
        <v>0.24342969863013839</v>
      </c>
      <c r="J8451" s="7">
        <v>0.27820536986301475</v>
      </c>
      <c r="K8451" s="7">
        <v>0.3129810410958912</v>
      </c>
      <c r="L8451" s="7">
        <v>0.34775671232876759</v>
      </c>
    </row>
    <row r="8452" spans="1:12" ht="25.5">
      <c r="A8452" s="1">
        <f t="shared" si="202"/>
        <v>40938</v>
      </c>
      <c r="B8452" s="49" t="s">
        <v>5855</v>
      </c>
      <c r="C8452" s="7">
        <v>7.0180241095890591E-2</v>
      </c>
      <c r="D8452" s="7">
        <v>0.14036048219178118</v>
      </c>
      <c r="E8452" s="7">
        <v>0.2105407232876724</v>
      </c>
      <c r="F8452" s="7">
        <v>0.28072096438356237</v>
      </c>
      <c r="G8452" s="7">
        <v>0.35090120547945236</v>
      </c>
      <c r="H8452" s="7">
        <v>0.42108144657534363</v>
      </c>
      <c r="I8452" s="7">
        <v>0.49126168767123479</v>
      </c>
      <c r="J8452" s="7">
        <v>0.56144192876712473</v>
      </c>
      <c r="K8452" s="7">
        <v>0.63162216986301478</v>
      </c>
      <c r="L8452" s="7">
        <v>0.70180241095890472</v>
      </c>
    </row>
    <row r="8453" spans="1:12" ht="25.5">
      <c r="A8453" s="1">
        <f t="shared" si="202"/>
        <v>40939</v>
      </c>
      <c r="B8453" s="49" t="s">
        <v>5856</v>
      </c>
      <c r="C8453" s="7">
        <v>2.7855616438356361E-2</v>
      </c>
      <c r="D8453" s="7">
        <v>5.5711232876712598E-2</v>
      </c>
      <c r="E8453" s="7">
        <v>8.3566849315068956E-2</v>
      </c>
      <c r="F8453" s="7">
        <v>0.11142246575342496</v>
      </c>
      <c r="G8453" s="7">
        <v>0.1392780821917812</v>
      </c>
      <c r="H8453" s="7">
        <v>0.16713369863013719</v>
      </c>
      <c r="I8453" s="7">
        <v>0.19498931506849318</v>
      </c>
      <c r="J8453" s="7">
        <v>0.22284493150684917</v>
      </c>
      <c r="K8453" s="7">
        <v>0.25070054794520519</v>
      </c>
      <c r="L8453" s="7">
        <v>0.27855616438356118</v>
      </c>
    </row>
    <row r="8454" spans="1:12" ht="25.5">
      <c r="A8454" s="1">
        <f t="shared" si="202"/>
        <v>40940</v>
      </c>
      <c r="B8454" s="49" t="s">
        <v>5857</v>
      </c>
      <c r="C8454" s="7">
        <v>2.6091156164383799E-2</v>
      </c>
      <c r="D8454" s="7">
        <v>5.2182312328767473E-2</v>
      </c>
      <c r="E8454" s="7">
        <v>7.8273468493151283E-2</v>
      </c>
      <c r="F8454" s="7">
        <v>0.10436462465753472</v>
      </c>
      <c r="G8454" s="7">
        <v>0.13045578082191839</v>
      </c>
      <c r="H8454" s="7">
        <v>0.15654693698630159</v>
      </c>
      <c r="I8454" s="7">
        <v>0.18263809315068599</v>
      </c>
      <c r="J8454" s="7">
        <v>0.2087292493150692</v>
      </c>
      <c r="K8454" s="7">
        <v>0.23482040547945238</v>
      </c>
      <c r="L8454" s="7">
        <v>0.26091156164383555</v>
      </c>
    </row>
    <row r="8455" spans="1:12" ht="25.5">
      <c r="A8455" s="1">
        <f t="shared" si="202"/>
        <v>40941</v>
      </c>
      <c r="B8455" s="49" t="s">
        <v>5858</v>
      </c>
      <c r="C8455" s="7">
        <v>2.4369731506849557E-2</v>
      </c>
      <c r="D8455" s="7">
        <v>4.8739463013699004E-2</v>
      </c>
      <c r="E8455" s="7">
        <v>7.3109194520548565E-2</v>
      </c>
      <c r="F8455" s="7">
        <v>9.7478926027397758E-2</v>
      </c>
      <c r="G8455" s="7">
        <v>0.1218486575342472</v>
      </c>
      <c r="H8455" s="7">
        <v>0.14621838904109641</v>
      </c>
      <c r="I8455" s="7">
        <v>0.17058812054794562</v>
      </c>
      <c r="J8455" s="7">
        <v>0.19495785205479479</v>
      </c>
      <c r="K8455" s="7">
        <v>0.219327583561644</v>
      </c>
      <c r="L8455" s="7">
        <v>0.24369731506849321</v>
      </c>
    </row>
    <row r="8456" spans="1:12" ht="38.25">
      <c r="A8456" s="1">
        <f t="shared" si="202"/>
        <v>40942</v>
      </c>
      <c r="B8456" s="49" t="s">
        <v>5859</v>
      </c>
      <c r="C8456" s="7">
        <v>2.3364723287671318E-2</v>
      </c>
      <c r="D8456" s="7">
        <v>4.6729446575342524E-2</v>
      </c>
      <c r="E8456" s="7">
        <v>7.0094169863013839E-2</v>
      </c>
      <c r="F8456" s="7">
        <v>9.345889315068491E-2</v>
      </c>
      <c r="G8456" s="7">
        <v>0.11682361643835612</v>
      </c>
      <c r="H8456" s="7">
        <v>0.14018833972602718</v>
      </c>
      <c r="I8456" s="7">
        <v>0.16355306301369837</v>
      </c>
      <c r="J8456" s="7">
        <v>0.1869177863013696</v>
      </c>
      <c r="K8456" s="7">
        <v>0.21028250958904079</v>
      </c>
      <c r="L8456" s="7">
        <v>0.23364723287671199</v>
      </c>
    </row>
    <row r="8457" spans="1:12" ht="25.5">
      <c r="A8457" s="1">
        <f t="shared" si="202"/>
        <v>40943</v>
      </c>
      <c r="B8457" s="49" t="s">
        <v>5860</v>
      </c>
      <c r="C8457" s="7">
        <v>2.4056547945205561E-2</v>
      </c>
      <c r="D8457" s="7">
        <v>4.8113095890411003E-2</v>
      </c>
      <c r="E8457" s="7">
        <v>7.2169643835616554E-2</v>
      </c>
      <c r="F8457" s="7">
        <v>9.6226191780821757E-2</v>
      </c>
      <c r="G8457" s="7">
        <v>0.1202827397260272</v>
      </c>
      <c r="H8457" s="7">
        <v>0.14433928767123239</v>
      </c>
      <c r="I8457" s="7">
        <v>0.16839583561643881</v>
      </c>
      <c r="J8457" s="7">
        <v>0.19245238356164401</v>
      </c>
      <c r="K8457" s="7">
        <v>0.21650893150684922</v>
      </c>
      <c r="L8457" s="7">
        <v>0.24056547945205439</v>
      </c>
    </row>
    <row r="8458" spans="1:12" ht="25.5">
      <c r="A8458" s="1">
        <f t="shared" si="202"/>
        <v>40944</v>
      </c>
      <c r="B8458" s="49" t="s">
        <v>5861</v>
      </c>
      <c r="C8458" s="7">
        <v>5.8125567123287883E-2</v>
      </c>
      <c r="D8458" s="7">
        <v>0.11625113424657577</v>
      </c>
      <c r="E8458" s="7">
        <v>0.174376701369864</v>
      </c>
      <c r="F8458" s="7">
        <v>0.23250226849315078</v>
      </c>
      <c r="G8458" s="7">
        <v>0.29062783561643879</v>
      </c>
      <c r="H8458" s="7">
        <v>0.3487534027397256</v>
      </c>
      <c r="I8458" s="7">
        <v>0.40687896986301475</v>
      </c>
      <c r="J8458" s="7">
        <v>0.46500453698630156</v>
      </c>
      <c r="K8458" s="7">
        <v>0.5231301041095896</v>
      </c>
      <c r="L8458" s="7">
        <v>0.58125567123287636</v>
      </c>
    </row>
    <row r="8459" spans="1:12" ht="12.75">
      <c r="A8459" s="1">
        <f t="shared" si="202"/>
        <v>40945</v>
      </c>
      <c r="B8459" s="49" t="s">
        <v>5862</v>
      </c>
      <c r="C8459" s="7">
        <v>6.6331265753424837E-2</v>
      </c>
      <c r="D8459" s="7">
        <v>0.1326625315068492</v>
      </c>
      <c r="E8459" s="7">
        <v>0.19899379726027439</v>
      </c>
      <c r="F8459" s="7">
        <v>0.2653250630136984</v>
      </c>
      <c r="G8459" s="7">
        <v>0.33165632876712359</v>
      </c>
      <c r="H8459" s="7">
        <v>0.39798759452054877</v>
      </c>
      <c r="I8459" s="7">
        <v>0.46431886027397518</v>
      </c>
      <c r="J8459" s="7">
        <v>0.53065012602739803</v>
      </c>
      <c r="K8459" s="7">
        <v>0.59698139178082321</v>
      </c>
      <c r="L8459" s="7">
        <v>0.66331265753424717</v>
      </c>
    </row>
    <row r="8460" spans="1:12" ht="12.75">
      <c r="A8460" s="1">
        <f t="shared" si="202"/>
        <v>40946</v>
      </c>
      <c r="B8460" s="49" t="s">
        <v>5863</v>
      </c>
      <c r="C8460" s="7">
        <v>2.6342136986301477E-2</v>
      </c>
      <c r="D8460" s="7">
        <v>5.2684273972602842E-2</v>
      </c>
      <c r="E8460" s="7">
        <v>7.9026410958904322E-2</v>
      </c>
      <c r="F8460" s="7">
        <v>0.10536854794520543</v>
      </c>
      <c r="G8460" s="7">
        <v>0.13171068493150678</v>
      </c>
      <c r="H8460" s="7">
        <v>0.15805282191780839</v>
      </c>
      <c r="I8460" s="7">
        <v>0.18439495890410998</v>
      </c>
      <c r="J8460" s="7">
        <v>0.21073709589041159</v>
      </c>
      <c r="K8460" s="7">
        <v>0.23707923287671201</v>
      </c>
      <c r="L8460" s="7">
        <v>0.26342136986301357</v>
      </c>
    </row>
    <row r="8461" spans="1:12" ht="25.5">
      <c r="A8461" s="1">
        <f t="shared" si="202"/>
        <v>40947</v>
      </c>
      <c r="B8461" s="49" t="s">
        <v>5864</v>
      </c>
      <c r="C8461" s="7">
        <v>6.5767101369863162E-2</v>
      </c>
      <c r="D8461" s="7">
        <v>0.1315342027397268</v>
      </c>
      <c r="E8461" s="7">
        <v>0.1973013041095896</v>
      </c>
      <c r="F8461" s="7">
        <v>0.26306840547945237</v>
      </c>
      <c r="G8461" s="7">
        <v>0.32883550684931517</v>
      </c>
      <c r="H8461" s="7">
        <v>0.39460260821917797</v>
      </c>
      <c r="I8461" s="7">
        <v>0.46036970958904316</v>
      </c>
      <c r="J8461" s="7">
        <v>0.52613681095890474</v>
      </c>
      <c r="K8461" s="7">
        <v>0.5919039123287676</v>
      </c>
      <c r="L8461" s="7">
        <v>0.65767101369863035</v>
      </c>
    </row>
    <row r="8462" spans="1:12" ht="12.75">
      <c r="A8462" s="1">
        <f t="shared" si="202"/>
        <v>40948</v>
      </c>
      <c r="B8462" s="49" t="s">
        <v>5865</v>
      </c>
      <c r="C8462" s="7">
        <v>2.7212975342465879E-2</v>
      </c>
      <c r="D8462" s="7">
        <v>5.4425950684931633E-2</v>
      </c>
      <c r="E8462" s="7">
        <v>8.1638926027397515E-2</v>
      </c>
      <c r="F8462" s="7">
        <v>0.10885190136986304</v>
      </c>
      <c r="G8462" s="7">
        <v>0.13606487671232878</v>
      </c>
      <c r="H8462" s="7">
        <v>0.16327785205479481</v>
      </c>
      <c r="I8462" s="7">
        <v>0.19049082739726081</v>
      </c>
      <c r="J8462" s="7">
        <v>0.21770380273972681</v>
      </c>
      <c r="K8462" s="7">
        <v>0.24491677808219159</v>
      </c>
      <c r="L8462" s="7">
        <v>0.27212975342465756</v>
      </c>
    </row>
    <row r="8463" spans="1:12" ht="25.5">
      <c r="A8463" s="1">
        <f t="shared" si="202"/>
        <v>40949</v>
      </c>
      <c r="B8463" s="49" t="s">
        <v>5866</v>
      </c>
      <c r="C8463" s="7">
        <v>1.7923068493150798E-2</v>
      </c>
      <c r="D8463" s="7">
        <v>3.5846136986301479E-2</v>
      </c>
      <c r="E8463" s="7">
        <v>5.3769205479452277E-2</v>
      </c>
      <c r="F8463" s="7">
        <v>7.1692273972602832E-2</v>
      </c>
      <c r="G8463" s="7">
        <v>8.961534246575352E-2</v>
      </c>
      <c r="H8463" s="7">
        <v>0.10753841095890421</v>
      </c>
      <c r="I8463" s="7">
        <v>0.1254614794520556</v>
      </c>
      <c r="J8463" s="7">
        <v>0.14338454794520519</v>
      </c>
      <c r="K8463" s="7">
        <v>0.16130761643835598</v>
      </c>
      <c r="L8463" s="7">
        <v>0.17923068493150679</v>
      </c>
    </row>
    <row r="8464" spans="1:12" ht="25.5">
      <c r="A8464" s="1">
        <f t="shared" ref="A8464:A8527" si="203">A8463+1</f>
        <v>40950</v>
      </c>
      <c r="B8464" s="49" t="s">
        <v>5328</v>
      </c>
      <c r="C8464" s="7">
        <v>1.2514323287671198E-2</v>
      </c>
      <c r="D8464" s="7">
        <v>2.5028646575342518E-2</v>
      </c>
      <c r="E8464" s="7">
        <v>3.7542969863013718E-2</v>
      </c>
      <c r="F8464" s="7">
        <v>5.0057293150684794E-2</v>
      </c>
      <c r="G8464" s="7">
        <v>6.2571616438356001E-2</v>
      </c>
      <c r="H8464" s="7">
        <v>7.5085939726027201E-2</v>
      </c>
      <c r="I8464" s="7">
        <v>8.7600263013698762E-2</v>
      </c>
      <c r="J8464" s="7">
        <v>0.10011458630136971</v>
      </c>
      <c r="K8464" s="7">
        <v>0.11262890958904093</v>
      </c>
      <c r="L8464" s="7">
        <v>0.125143232876712</v>
      </c>
    </row>
    <row r="8465" spans="1:12" ht="25.5">
      <c r="A8465" s="1">
        <f t="shared" si="203"/>
        <v>40951</v>
      </c>
      <c r="B8465" s="49" t="s">
        <v>5867</v>
      </c>
      <c r="C8465" s="7">
        <v>2.1097216438356239E-2</v>
      </c>
      <c r="D8465" s="7">
        <v>4.2194432876712359E-2</v>
      </c>
      <c r="E8465" s="7">
        <v>6.3291649315068602E-2</v>
      </c>
      <c r="F8465" s="7">
        <v>8.4388865753424594E-2</v>
      </c>
      <c r="G8465" s="7">
        <v>0.10548608219178073</v>
      </c>
      <c r="H8465" s="7">
        <v>0.1265832986301372</v>
      </c>
      <c r="I8465" s="7">
        <v>0.1476805150684932</v>
      </c>
      <c r="J8465" s="7">
        <v>0.16877773150684919</v>
      </c>
      <c r="K8465" s="7">
        <v>0.18987494794520518</v>
      </c>
      <c r="L8465" s="7">
        <v>0.21097216438356117</v>
      </c>
    </row>
    <row r="8466" spans="1:12" ht="51">
      <c r="A8466" s="1">
        <f t="shared" si="203"/>
        <v>40952</v>
      </c>
      <c r="B8466" s="49" t="s">
        <v>5270</v>
      </c>
      <c r="C8466" s="7">
        <v>2.8920657534246838E-3</v>
      </c>
      <c r="D8466" s="7">
        <v>5.7841315068493555E-3</v>
      </c>
      <c r="E8466" s="7">
        <v>8.6761972602740385E-3</v>
      </c>
      <c r="F8466" s="7">
        <v>1.1568263013698689E-2</v>
      </c>
      <c r="G8466" s="7">
        <v>1.4460328767123359E-2</v>
      </c>
      <c r="H8466" s="7">
        <v>1.7352394520547959E-2</v>
      </c>
      <c r="I8466" s="7">
        <v>2.024446027397268E-2</v>
      </c>
      <c r="J8466" s="7">
        <v>2.313652602739728E-2</v>
      </c>
      <c r="K8466" s="7">
        <v>2.6028591780822001E-2</v>
      </c>
      <c r="L8466" s="7">
        <v>2.8920657534246601E-2</v>
      </c>
    </row>
    <row r="8467" spans="1:12" ht="51">
      <c r="A8467" s="1">
        <f t="shared" si="203"/>
        <v>40953</v>
      </c>
      <c r="B8467" s="49" t="s">
        <v>5270</v>
      </c>
      <c r="C8467" s="7">
        <v>1.2796767123287639E-2</v>
      </c>
      <c r="D8467" s="7">
        <v>2.5593534246575397E-2</v>
      </c>
      <c r="E8467" s="7">
        <v>3.8390301369863038E-2</v>
      </c>
      <c r="F8467" s="7">
        <v>5.1187068493150557E-2</v>
      </c>
      <c r="G8467" s="7">
        <v>6.3983835616438195E-2</v>
      </c>
      <c r="H8467" s="7">
        <v>7.6780602739725964E-2</v>
      </c>
      <c r="I8467" s="7">
        <v>8.9577369863013831E-2</v>
      </c>
      <c r="J8467" s="7">
        <v>0.10237413698630124</v>
      </c>
      <c r="K8467" s="7">
        <v>0.11517090410958888</v>
      </c>
      <c r="L8467" s="7">
        <v>0.12796767123287639</v>
      </c>
    </row>
    <row r="8468" spans="1:12" ht="51">
      <c r="A8468" s="1">
        <f t="shared" si="203"/>
        <v>40954</v>
      </c>
      <c r="B8468" s="49" t="s">
        <v>5270</v>
      </c>
      <c r="C8468" s="7">
        <v>4.1382542465753645E-2</v>
      </c>
      <c r="D8468" s="7">
        <v>8.2765084931507291E-2</v>
      </c>
      <c r="E8468" s="7">
        <v>0.1241476273972608</v>
      </c>
      <c r="F8468" s="7">
        <v>0.16553016986301361</v>
      </c>
      <c r="G8468" s="7">
        <v>0.2069127123287676</v>
      </c>
      <c r="H8468" s="7">
        <v>0.24829525479452041</v>
      </c>
      <c r="I8468" s="7">
        <v>0.28967779726027437</v>
      </c>
      <c r="J8468" s="7">
        <v>0.33106033972602722</v>
      </c>
      <c r="K8468" s="7">
        <v>0.37244288219178118</v>
      </c>
      <c r="L8468" s="7">
        <v>0.41382542465753402</v>
      </c>
    </row>
    <row r="8469" spans="1:12" ht="25.5">
      <c r="A8469" s="1">
        <f t="shared" si="203"/>
        <v>40955</v>
      </c>
      <c r="B8469" s="49" t="s">
        <v>5868</v>
      </c>
      <c r="C8469" s="7">
        <v>5.0796493150685164E-2</v>
      </c>
      <c r="D8469" s="7">
        <v>0.10159298630137033</v>
      </c>
      <c r="E8469" s="7">
        <v>0.15238947945205558</v>
      </c>
      <c r="F8469" s="7">
        <v>0.20318597260274038</v>
      </c>
      <c r="G8469" s="7">
        <v>0.2539824657534252</v>
      </c>
      <c r="H8469" s="7">
        <v>0.30477895890410994</v>
      </c>
      <c r="I8469" s="7">
        <v>0.35557545205479596</v>
      </c>
      <c r="J8469" s="7">
        <v>0.40637194520547953</v>
      </c>
      <c r="K8469" s="7">
        <v>0.45716843835616439</v>
      </c>
      <c r="L8469" s="7">
        <v>0.50796493150684918</v>
      </c>
    </row>
    <row r="8470" spans="1:12" ht="25.5">
      <c r="A8470" s="1">
        <f t="shared" si="203"/>
        <v>40956</v>
      </c>
      <c r="B8470" s="49" t="s">
        <v>5869</v>
      </c>
      <c r="C8470" s="7">
        <v>2.520512876712348E-2</v>
      </c>
      <c r="D8470" s="7">
        <v>5.0410257534246834E-2</v>
      </c>
      <c r="E8470" s="7">
        <v>7.5615386301370324E-2</v>
      </c>
      <c r="F8470" s="7">
        <v>0.10082051506849345</v>
      </c>
      <c r="G8470" s="7">
        <v>0.12602564383561679</v>
      </c>
      <c r="H8470" s="7">
        <v>0.15123077260273921</v>
      </c>
      <c r="I8470" s="7">
        <v>0.17643590136986279</v>
      </c>
      <c r="J8470" s="7">
        <v>0.20164103013698639</v>
      </c>
      <c r="K8470" s="7">
        <v>0.22684615890411</v>
      </c>
      <c r="L8470" s="7">
        <v>0.25205128767123236</v>
      </c>
    </row>
    <row r="8471" spans="1:12" ht="25.5">
      <c r="A8471" s="1">
        <f t="shared" si="203"/>
        <v>40957</v>
      </c>
      <c r="B8471" s="49" t="s">
        <v>5651</v>
      </c>
      <c r="C8471" s="7">
        <v>1.3633972602739679E-3</v>
      </c>
      <c r="D8471" s="7">
        <v>2.7267945205479479E-3</v>
      </c>
      <c r="E8471" s="7">
        <v>4.0901917808219158E-3</v>
      </c>
      <c r="F8471" s="7">
        <v>5.4535890410958715E-3</v>
      </c>
      <c r="G8471" s="7">
        <v>6.8169863013698402E-3</v>
      </c>
      <c r="H8471" s="7">
        <v>8.1803835616438073E-3</v>
      </c>
      <c r="I8471" s="7">
        <v>9.5437808219178116E-3</v>
      </c>
      <c r="J8471" s="7">
        <v>1.0907178082191755E-2</v>
      </c>
      <c r="K8471" s="7">
        <v>1.2270575342465761E-2</v>
      </c>
      <c r="L8471" s="7">
        <v>1.363397260273968E-2</v>
      </c>
    </row>
    <row r="8472" spans="1:12" ht="25.5">
      <c r="A8472" s="1">
        <f t="shared" si="203"/>
        <v>40958</v>
      </c>
      <c r="B8472" s="49" t="s">
        <v>5652</v>
      </c>
      <c r="C8472" s="7">
        <v>2.2774882191780959E-2</v>
      </c>
      <c r="D8472" s="7">
        <v>4.55497643835618E-2</v>
      </c>
      <c r="E8472" s="7">
        <v>6.8324646575342762E-2</v>
      </c>
      <c r="F8472" s="7">
        <v>9.1099528767123475E-2</v>
      </c>
      <c r="G8472" s="7">
        <v>0.11387441095890431</v>
      </c>
      <c r="H8472" s="7">
        <v>0.13664929315068478</v>
      </c>
      <c r="I8472" s="7">
        <v>0.159424175342466</v>
      </c>
      <c r="J8472" s="7">
        <v>0.1821990575342472</v>
      </c>
      <c r="K8472" s="7">
        <v>0.20497393972602718</v>
      </c>
      <c r="L8472" s="7">
        <v>0.22774882191780838</v>
      </c>
    </row>
    <row r="8473" spans="1:12" ht="25.5">
      <c r="A8473" s="1">
        <f t="shared" si="203"/>
        <v>40959</v>
      </c>
      <c r="B8473" s="49" t="s">
        <v>5653</v>
      </c>
      <c r="C8473" s="7">
        <v>3.144854794520556E-3</v>
      </c>
      <c r="D8473" s="7">
        <v>6.2897095890410998E-3</v>
      </c>
      <c r="E8473" s="7">
        <v>9.4345643835616558E-3</v>
      </c>
      <c r="F8473" s="7">
        <v>1.25794191780822E-2</v>
      </c>
      <c r="G8473" s="7">
        <v>1.5724273972602721E-2</v>
      </c>
      <c r="H8473" s="7">
        <v>1.8869128767123239E-2</v>
      </c>
      <c r="I8473" s="7">
        <v>2.2013983561643878E-2</v>
      </c>
      <c r="J8473" s="7">
        <v>2.5158838356164399E-2</v>
      </c>
      <c r="K8473" s="7">
        <v>2.8303693150684921E-2</v>
      </c>
      <c r="L8473" s="7">
        <v>3.1448547945205442E-2</v>
      </c>
    </row>
    <row r="8474" spans="1:12" ht="25.5">
      <c r="A8474" s="1">
        <f t="shared" si="203"/>
        <v>40960</v>
      </c>
      <c r="B8474" s="49" t="s">
        <v>5653</v>
      </c>
      <c r="C8474" s="7">
        <v>2.8812164383561798E-2</v>
      </c>
      <c r="D8474" s="7">
        <v>5.7624328767123478E-2</v>
      </c>
      <c r="E8474" s="7">
        <v>8.6436493150685287E-2</v>
      </c>
      <c r="F8474" s="7">
        <v>0.11524865753424671</v>
      </c>
      <c r="G8474" s="7">
        <v>0.14406082191780839</v>
      </c>
      <c r="H8474" s="7">
        <v>0.1728729863013708</v>
      </c>
      <c r="I8474" s="7">
        <v>0.20168515068493201</v>
      </c>
      <c r="J8474" s="7">
        <v>0.23049731506849319</v>
      </c>
      <c r="K8474" s="7">
        <v>0.25930947945205557</v>
      </c>
      <c r="L8474" s="7">
        <v>0.28812164383561678</v>
      </c>
    </row>
    <row r="8475" spans="1:12" ht="25.5">
      <c r="A8475" s="1">
        <f t="shared" si="203"/>
        <v>40961</v>
      </c>
      <c r="B8475" s="49" t="s">
        <v>5444</v>
      </c>
      <c r="C8475" s="7">
        <v>3.5054136986301478E-3</v>
      </c>
      <c r="D8475" s="7">
        <v>7.0108273972602957E-3</v>
      </c>
      <c r="E8475" s="7">
        <v>1.0516241095890432E-2</v>
      </c>
      <c r="F8475" s="7">
        <v>1.402165479452052E-2</v>
      </c>
      <c r="G8475" s="7">
        <v>1.752706849315068E-2</v>
      </c>
      <c r="H8475" s="7">
        <v>2.1032482191780839E-2</v>
      </c>
      <c r="I8475" s="7">
        <v>2.4537895890410999E-2</v>
      </c>
      <c r="J8475" s="7">
        <v>2.8043309589041162E-2</v>
      </c>
      <c r="K8475" s="7">
        <v>3.15487232876712E-2</v>
      </c>
      <c r="L8475" s="7">
        <v>3.505413698630136E-2</v>
      </c>
    </row>
    <row r="8476" spans="1:12" ht="12.75">
      <c r="A8476" s="1">
        <f t="shared" si="203"/>
        <v>40962</v>
      </c>
      <c r="B8476" s="49" t="s">
        <v>5870</v>
      </c>
      <c r="C8476" s="7">
        <v>2.4422169863013959E-2</v>
      </c>
      <c r="D8476" s="7">
        <v>4.8844339726027801E-2</v>
      </c>
      <c r="E8476" s="7">
        <v>7.3266509589041753E-2</v>
      </c>
      <c r="F8476" s="7">
        <v>9.7688679452055352E-2</v>
      </c>
      <c r="G8476" s="7">
        <v>0.12211084931506919</v>
      </c>
      <c r="H8476" s="7">
        <v>0.14653301917808281</v>
      </c>
      <c r="I8476" s="7">
        <v>0.17095518904109638</v>
      </c>
      <c r="J8476" s="7">
        <v>0.19537735890411001</v>
      </c>
      <c r="K8476" s="7">
        <v>0.21979952876712358</v>
      </c>
      <c r="L8476" s="7">
        <v>0.24422169863013718</v>
      </c>
    </row>
    <row r="8477" spans="1:12" ht="25.5">
      <c r="A8477" s="1">
        <f t="shared" si="203"/>
        <v>40963</v>
      </c>
      <c r="B8477" s="49" t="s">
        <v>5655</v>
      </c>
      <c r="C8477" s="7">
        <v>2.7916010958904201E-2</v>
      </c>
      <c r="D8477" s="7">
        <v>5.5832021917808276E-2</v>
      </c>
      <c r="E8477" s="7">
        <v>8.3748032876712467E-2</v>
      </c>
      <c r="F8477" s="7">
        <v>0.11166404383561632</v>
      </c>
      <c r="G8477" s="7">
        <v>0.1395800547945204</v>
      </c>
      <c r="H8477" s="7">
        <v>0.16749606575342399</v>
      </c>
      <c r="I8477" s="7">
        <v>0.1954120767123288</v>
      </c>
      <c r="J8477" s="7">
        <v>0.22332808767123241</v>
      </c>
      <c r="K8477" s="7">
        <v>0.25124409863013719</v>
      </c>
      <c r="L8477" s="7">
        <v>0.27916010958904081</v>
      </c>
    </row>
    <row r="8478" spans="1:12" ht="25.5">
      <c r="A8478" s="1">
        <f t="shared" si="203"/>
        <v>40964</v>
      </c>
      <c r="B8478" s="49" t="s">
        <v>5655</v>
      </c>
      <c r="C8478" s="7">
        <v>2.2168767123287761E-2</v>
      </c>
      <c r="D8478" s="7">
        <v>4.4337534246575397E-2</v>
      </c>
      <c r="E8478" s="7">
        <v>6.6506301369863158E-2</v>
      </c>
      <c r="F8478" s="7">
        <v>8.8675068493150669E-2</v>
      </c>
      <c r="G8478" s="7">
        <v>0.1108438356164383</v>
      </c>
      <c r="H8478" s="7">
        <v>0.13301260273972559</v>
      </c>
      <c r="I8478" s="7">
        <v>0.15518136986301359</v>
      </c>
      <c r="J8478" s="7">
        <v>0.17735013698630159</v>
      </c>
      <c r="K8478" s="7">
        <v>0.19951890410958839</v>
      </c>
      <c r="L8478" s="7">
        <v>0.22168767123287639</v>
      </c>
    </row>
    <row r="8479" spans="1:12" ht="25.5">
      <c r="A8479" s="1">
        <f t="shared" si="203"/>
        <v>40965</v>
      </c>
      <c r="B8479" s="49" t="s">
        <v>5655</v>
      </c>
      <c r="C8479" s="7">
        <v>2.9988953424657721E-2</v>
      </c>
      <c r="D8479" s="7">
        <v>5.9977906849315317E-2</v>
      </c>
      <c r="E8479" s="7">
        <v>8.9966860273973048E-2</v>
      </c>
      <c r="F8479" s="7">
        <v>0.1199558136986304</v>
      </c>
      <c r="G8479" s="7">
        <v>0.149944767123288</v>
      </c>
      <c r="H8479" s="7">
        <v>0.1799337205479456</v>
      </c>
      <c r="I8479" s="7">
        <v>0.20992267397260439</v>
      </c>
      <c r="J8479" s="7">
        <v>0.2399116273972608</v>
      </c>
      <c r="K8479" s="7">
        <v>0.26990058082191842</v>
      </c>
      <c r="L8479" s="7">
        <v>0.299889534246576</v>
      </c>
    </row>
    <row r="8480" spans="1:12" ht="25.5">
      <c r="A8480" s="1">
        <f t="shared" si="203"/>
        <v>40966</v>
      </c>
      <c r="B8480" s="49" t="s">
        <v>5655</v>
      </c>
      <c r="C8480" s="7">
        <v>1.1681095890410977E-2</v>
      </c>
      <c r="D8480" s="7">
        <v>2.3362191780821998E-2</v>
      </c>
      <c r="E8480" s="7">
        <v>3.5043287671232999E-2</v>
      </c>
      <c r="F8480" s="7">
        <v>4.6724383561643754E-2</v>
      </c>
      <c r="G8480" s="7">
        <v>5.8405479452054758E-2</v>
      </c>
      <c r="H8480" s="7">
        <v>7.0086575342465762E-2</v>
      </c>
      <c r="I8480" s="7">
        <v>8.1767671232876996E-2</v>
      </c>
      <c r="J8480" s="7">
        <v>9.3448767123287757E-2</v>
      </c>
      <c r="K8480" s="7">
        <v>0.10512986301369864</v>
      </c>
      <c r="L8480" s="7">
        <v>0.11681095890410952</v>
      </c>
    </row>
    <row r="8481" spans="1:12" ht="12.75">
      <c r="A8481" s="1">
        <f t="shared" si="203"/>
        <v>40967</v>
      </c>
      <c r="B8481" s="49" t="s">
        <v>5871</v>
      </c>
      <c r="C8481" s="7">
        <v>7.5434926027397528E-2</v>
      </c>
      <c r="D8481" s="7">
        <v>0.15086985205479478</v>
      </c>
      <c r="E8481" s="7">
        <v>0.22630477808219279</v>
      </c>
      <c r="F8481" s="7">
        <v>0.30173970410958956</v>
      </c>
      <c r="G8481" s="7">
        <v>0.37717463013698638</v>
      </c>
      <c r="H8481" s="7">
        <v>0.45260955616438436</v>
      </c>
      <c r="I8481" s="7">
        <v>0.52804448219178235</v>
      </c>
      <c r="J8481" s="7">
        <v>0.60347940821917911</v>
      </c>
      <c r="K8481" s="7">
        <v>0.67891433424657588</v>
      </c>
      <c r="L8481" s="7">
        <v>0.75434926027397275</v>
      </c>
    </row>
    <row r="8482" spans="1:12" ht="25.5">
      <c r="A8482" s="1">
        <f t="shared" si="203"/>
        <v>40968</v>
      </c>
      <c r="B8482" s="49" t="s">
        <v>5872</v>
      </c>
      <c r="C8482" s="7">
        <v>1.3344657534246599E-3</v>
      </c>
      <c r="D8482" s="7">
        <v>2.6689315068493319E-3</v>
      </c>
      <c r="E8482" s="7">
        <v>4.0033972602739913E-3</v>
      </c>
      <c r="F8482" s="7">
        <v>5.3378630136986394E-3</v>
      </c>
      <c r="G8482" s="7">
        <v>6.6723287671232997E-3</v>
      </c>
      <c r="H8482" s="7">
        <v>8.00679452054796E-3</v>
      </c>
      <c r="I8482" s="7">
        <v>9.3412602739726559E-3</v>
      </c>
      <c r="J8482" s="7">
        <v>1.0675726027397291E-2</v>
      </c>
      <c r="K8482" s="7">
        <v>1.2010191780821999E-2</v>
      </c>
      <c r="L8482" s="7">
        <v>1.3344657534246599E-2</v>
      </c>
    </row>
    <row r="8483" spans="1:12" ht="25.5">
      <c r="A8483" s="1">
        <f t="shared" si="203"/>
        <v>40969</v>
      </c>
      <c r="B8483" s="49" t="s">
        <v>5448</v>
      </c>
      <c r="C8483" s="7">
        <v>7.2918246575342871E-3</v>
      </c>
      <c r="D8483" s="7">
        <v>1.45836493150686E-2</v>
      </c>
      <c r="E8483" s="7">
        <v>2.1875473972602838E-2</v>
      </c>
      <c r="F8483" s="7">
        <v>2.9167298630137079E-2</v>
      </c>
      <c r="G8483" s="7">
        <v>3.645912328767132E-2</v>
      </c>
      <c r="H8483" s="7">
        <v>4.3750947945205558E-2</v>
      </c>
      <c r="I8483" s="7">
        <v>5.1042772602739921E-2</v>
      </c>
      <c r="J8483" s="7">
        <v>5.833459726027404E-2</v>
      </c>
      <c r="K8483" s="7">
        <v>6.5626421917808278E-2</v>
      </c>
      <c r="L8483" s="7">
        <v>7.2918246575342516E-2</v>
      </c>
    </row>
    <row r="8484" spans="1:12" ht="25.5">
      <c r="A8484" s="1">
        <f t="shared" si="203"/>
        <v>40970</v>
      </c>
      <c r="B8484" s="49" t="s">
        <v>5448</v>
      </c>
      <c r="C8484" s="7">
        <v>8.7083835616438561E-4</v>
      </c>
      <c r="D8484" s="7">
        <v>1.741676712328776E-3</v>
      </c>
      <c r="E8484" s="7">
        <v>2.6125150684931518E-3</v>
      </c>
      <c r="F8484" s="7">
        <v>3.4833534246575281E-3</v>
      </c>
      <c r="G8484" s="7">
        <v>4.3541917808219152E-3</v>
      </c>
      <c r="H8484" s="7">
        <v>5.2250301369863037E-3</v>
      </c>
      <c r="I8484" s="7">
        <v>6.0958684931507034E-3</v>
      </c>
      <c r="J8484" s="7">
        <v>6.9667068493150675E-3</v>
      </c>
      <c r="K8484" s="7">
        <v>7.8375452054794559E-3</v>
      </c>
      <c r="L8484" s="7">
        <v>8.7083835616438305E-3</v>
      </c>
    </row>
    <row r="8485" spans="1:12" ht="25.5">
      <c r="A8485" s="1">
        <f t="shared" si="203"/>
        <v>40971</v>
      </c>
      <c r="B8485" s="49" t="s">
        <v>5448</v>
      </c>
      <c r="C8485" s="7">
        <v>1.229589041095896E-4</v>
      </c>
      <c r="D8485" s="7">
        <v>2.4591780821918039E-4</v>
      </c>
      <c r="E8485" s="7">
        <v>3.6887671232877E-4</v>
      </c>
      <c r="F8485" s="7">
        <v>4.918356164383584E-4</v>
      </c>
      <c r="G8485" s="7">
        <v>6.1479452054794795E-4</v>
      </c>
      <c r="H8485" s="7">
        <v>7.377534246575388E-4</v>
      </c>
      <c r="I8485" s="7">
        <v>8.6071232876713073E-4</v>
      </c>
      <c r="J8485" s="7">
        <v>9.8367123287671789E-4</v>
      </c>
      <c r="K8485" s="7">
        <v>1.1066301369863077E-3</v>
      </c>
      <c r="L8485" s="7">
        <v>1.2295890410958959E-3</v>
      </c>
    </row>
    <row r="8486" spans="1:12" ht="25.5">
      <c r="A8486" s="1">
        <f t="shared" si="203"/>
        <v>40972</v>
      </c>
      <c r="B8486" s="49" t="s">
        <v>5448</v>
      </c>
      <c r="C8486" s="7">
        <v>7.9742465753424949E-3</v>
      </c>
      <c r="D8486" s="7">
        <v>1.5948493150685038E-2</v>
      </c>
      <c r="E8486" s="7">
        <v>2.3922739726027438E-2</v>
      </c>
      <c r="F8486" s="7">
        <v>3.1896986301369834E-2</v>
      </c>
      <c r="G8486" s="7">
        <v>3.9871232876712355E-2</v>
      </c>
      <c r="H8486" s="7">
        <v>4.7845479452054876E-2</v>
      </c>
      <c r="I8486" s="7">
        <v>5.5819726027397515E-2</v>
      </c>
      <c r="J8486" s="7">
        <v>6.3793972602739793E-2</v>
      </c>
      <c r="K8486" s="7">
        <v>7.1768219178082321E-2</v>
      </c>
      <c r="L8486" s="7">
        <v>7.974246575342471E-2</v>
      </c>
    </row>
    <row r="8487" spans="1:12" ht="25.5">
      <c r="A8487" s="1">
        <f t="shared" si="203"/>
        <v>40973</v>
      </c>
      <c r="B8487" s="49" t="s">
        <v>5448</v>
      </c>
      <c r="C8487" s="7">
        <v>1.3391671232876761E-3</v>
      </c>
      <c r="D8487" s="7">
        <v>2.678334246575364E-3</v>
      </c>
      <c r="E8487" s="7">
        <v>4.0175013698630401E-3</v>
      </c>
      <c r="F8487" s="7">
        <v>5.3566684931507045E-3</v>
      </c>
      <c r="G8487" s="7">
        <v>6.6958356164383793E-3</v>
      </c>
      <c r="H8487" s="7">
        <v>8.0350027397260559E-3</v>
      </c>
      <c r="I8487" s="7">
        <v>9.374169863013768E-3</v>
      </c>
      <c r="J8487" s="7">
        <v>1.0713336986301419E-2</v>
      </c>
      <c r="K8487" s="7">
        <v>1.2052504109589119E-2</v>
      </c>
      <c r="L8487" s="7">
        <v>1.3391671232876759E-2</v>
      </c>
    </row>
    <row r="8488" spans="1:12" ht="25.5">
      <c r="A8488" s="1">
        <f t="shared" si="203"/>
        <v>40974</v>
      </c>
      <c r="B8488" s="49" t="s">
        <v>5448</v>
      </c>
      <c r="C8488" s="7">
        <v>9.6920547945205683E-4</v>
      </c>
      <c r="D8488" s="7">
        <v>1.9384109589041161E-3</v>
      </c>
      <c r="E8488" s="7">
        <v>2.9076164383561682E-3</v>
      </c>
      <c r="F8488" s="7">
        <v>3.87682191780822E-3</v>
      </c>
      <c r="G8488" s="7">
        <v>4.8460273972602717E-3</v>
      </c>
      <c r="H8488" s="7">
        <v>5.8152328767123364E-3</v>
      </c>
      <c r="I8488" s="7">
        <v>6.7844383561644003E-3</v>
      </c>
      <c r="J8488" s="7">
        <v>7.7536438356164399E-3</v>
      </c>
      <c r="K8488" s="7">
        <v>8.7228493150685038E-3</v>
      </c>
      <c r="L8488" s="7">
        <v>9.6920547945205434E-3</v>
      </c>
    </row>
    <row r="8489" spans="1:12" ht="25.5">
      <c r="A8489" s="1">
        <f t="shared" si="203"/>
        <v>40975</v>
      </c>
      <c r="B8489" s="49" t="s">
        <v>5873</v>
      </c>
      <c r="C8489" s="7">
        <v>1.7348054794520519E-3</v>
      </c>
      <c r="D8489" s="7">
        <v>3.469610958904116E-3</v>
      </c>
      <c r="E8489" s="7">
        <v>5.2044164383561672E-3</v>
      </c>
      <c r="F8489" s="7">
        <v>6.9392219178082077E-3</v>
      </c>
      <c r="G8489" s="7">
        <v>8.6740273972602602E-3</v>
      </c>
      <c r="H8489" s="7">
        <v>1.0408832876712312E-2</v>
      </c>
      <c r="I8489" s="7">
        <v>1.21436383561644E-2</v>
      </c>
      <c r="J8489" s="7">
        <v>1.387844383561644E-2</v>
      </c>
      <c r="K8489" s="7">
        <v>1.5613249315068481E-2</v>
      </c>
      <c r="L8489" s="7">
        <v>1.734805479452052E-2</v>
      </c>
    </row>
    <row r="8490" spans="1:12" ht="25.5">
      <c r="A8490" s="1">
        <f t="shared" si="203"/>
        <v>40976</v>
      </c>
      <c r="B8490" s="49" t="s">
        <v>5873</v>
      </c>
      <c r="C8490" s="7">
        <v>6.0864657534246834E-4</v>
      </c>
      <c r="D8490" s="7">
        <v>1.2172931506849321E-3</v>
      </c>
      <c r="E8490" s="7">
        <v>1.8259397260274039E-3</v>
      </c>
      <c r="F8490" s="7">
        <v>2.4345863013698643E-3</v>
      </c>
      <c r="G8490" s="7">
        <v>3.0432328767123359E-3</v>
      </c>
      <c r="H8490" s="7">
        <v>3.6518794520547957E-3</v>
      </c>
      <c r="I8490" s="7">
        <v>4.2605260273972795E-3</v>
      </c>
      <c r="J8490" s="7">
        <v>4.8691726027397285E-3</v>
      </c>
      <c r="K8490" s="7">
        <v>5.4778191780822001E-3</v>
      </c>
      <c r="L8490" s="7">
        <v>6.0864657534246604E-3</v>
      </c>
    </row>
    <row r="8491" spans="1:12" ht="25.5">
      <c r="A8491" s="1">
        <f t="shared" si="203"/>
        <v>40977</v>
      </c>
      <c r="B8491" s="49" t="s">
        <v>5874</v>
      </c>
      <c r="C8491" s="7">
        <v>1.0613523287671272E-2</v>
      </c>
      <c r="D8491" s="7">
        <v>2.122704657534252E-2</v>
      </c>
      <c r="E8491" s="7">
        <v>3.184056986301384E-2</v>
      </c>
      <c r="F8491" s="7">
        <v>4.2454093150685039E-2</v>
      </c>
      <c r="G8491" s="7">
        <v>5.3067616438356238E-2</v>
      </c>
      <c r="H8491" s="7">
        <v>6.368113972602743E-2</v>
      </c>
      <c r="I8491" s="7">
        <v>7.4294663013698872E-2</v>
      </c>
      <c r="J8491" s="7">
        <v>8.4908186301369953E-2</v>
      </c>
      <c r="K8491" s="7">
        <v>9.5521709589041284E-2</v>
      </c>
      <c r="L8491" s="7">
        <v>0.10613523287671237</v>
      </c>
    </row>
    <row r="8492" spans="1:12" ht="25.5">
      <c r="A8492" s="1">
        <f t="shared" si="203"/>
        <v>40978</v>
      </c>
      <c r="B8492" s="49" t="s">
        <v>5875</v>
      </c>
      <c r="C8492" s="7">
        <v>3.374281643835636E-2</v>
      </c>
      <c r="D8492" s="7">
        <v>6.748563287671272E-2</v>
      </c>
      <c r="E8492" s="7">
        <v>0.10122844931506896</v>
      </c>
      <c r="F8492" s="7">
        <v>0.13497126575342519</v>
      </c>
      <c r="G8492" s="7">
        <v>0.16871408219178122</v>
      </c>
      <c r="H8492" s="7">
        <v>0.20245689863013719</v>
      </c>
      <c r="I8492" s="7">
        <v>0.23619971506849319</v>
      </c>
      <c r="J8492" s="7">
        <v>0.26994253150684916</v>
      </c>
      <c r="K8492" s="7">
        <v>0.30368534794520519</v>
      </c>
      <c r="L8492" s="7">
        <v>0.33742816438356121</v>
      </c>
    </row>
    <row r="8493" spans="1:12" ht="25.5">
      <c r="A8493" s="1">
        <f t="shared" si="203"/>
        <v>40979</v>
      </c>
      <c r="B8493" s="49" t="s">
        <v>5876</v>
      </c>
      <c r="C8493" s="7">
        <v>4.7968438356164513E-3</v>
      </c>
      <c r="D8493" s="7">
        <v>9.5936876712329026E-3</v>
      </c>
      <c r="E8493" s="7">
        <v>1.4390531506849319E-2</v>
      </c>
      <c r="F8493" s="7">
        <v>1.918737534246576E-2</v>
      </c>
      <c r="G8493" s="7">
        <v>2.3984219178082199E-2</v>
      </c>
      <c r="H8493" s="7">
        <v>2.8781063013698639E-2</v>
      </c>
      <c r="I8493" s="7">
        <v>3.3577906849315199E-2</v>
      </c>
      <c r="J8493" s="7">
        <v>3.837475068493152E-2</v>
      </c>
      <c r="K8493" s="7">
        <v>4.3171594520547953E-2</v>
      </c>
      <c r="L8493" s="7">
        <v>4.7968438356164399E-2</v>
      </c>
    </row>
    <row r="8494" spans="1:12" ht="12.75">
      <c r="A8494" s="1">
        <f t="shared" si="203"/>
        <v>40980</v>
      </c>
      <c r="B8494" s="49" t="s">
        <v>5451</v>
      </c>
      <c r="C8494" s="7">
        <v>2.832322191780828E-2</v>
      </c>
      <c r="D8494" s="7">
        <v>5.6646443835616435E-2</v>
      </c>
      <c r="E8494" s="7">
        <v>8.4969665753424711E-2</v>
      </c>
      <c r="F8494" s="7">
        <v>0.11329288767123263</v>
      </c>
      <c r="G8494" s="7">
        <v>0.14161610958904081</v>
      </c>
      <c r="H8494" s="7">
        <v>0.1699393315068492</v>
      </c>
      <c r="I8494" s="7">
        <v>0.19826255342465759</v>
      </c>
      <c r="J8494" s="7">
        <v>0.22658577534246599</v>
      </c>
      <c r="K8494" s="7">
        <v>0.25490899726027316</v>
      </c>
      <c r="L8494" s="7">
        <v>0.28323221917808161</v>
      </c>
    </row>
    <row r="8495" spans="1:12" ht="12.75">
      <c r="A8495" s="1">
        <f t="shared" si="203"/>
        <v>40981</v>
      </c>
      <c r="B8495" s="49" t="s">
        <v>5877</v>
      </c>
      <c r="C8495" s="7">
        <v>1.7037764383561801E-2</v>
      </c>
      <c r="D8495" s="7">
        <v>3.4075528767123477E-2</v>
      </c>
      <c r="E8495" s="7">
        <v>5.1113293150685281E-2</v>
      </c>
      <c r="F8495" s="7">
        <v>6.8151057534246828E-2</v>
      </c>
      <c r="G8495" s="7">
        <v>8.5188821917808522E-2</v>
      </c>
      <c r="H8495" s="7">
        <v>0.10222658630137019</v>
      </c>
      <c r="I8495" s="7">
        <v>0.11926435068493224</v>
      </c>
      <c r="J8495" s="7">
        <v>0.13630211506849321</v>
      </c>
      <c r="K8495" s="7">
        <v>0.1533398794520556</v>
      </c>
      <c r="L8495" s="7">
        <v>0.17037764383561679</v>
      </c>
    </row>
    <row r="8496" spans="1:12" ht="38.25">
      <c r="A8496" s="1">
        <f t="shared" si="203"/>
        <v>40982</v>
      </c>
      <c r="B8496" s="49" t="s">
        <v>5878</v>
      </c>
      <c r="C8496" s="7">
        <v>2.385402739726044E-2</v>
      </c>
      <c r="D8496" s="7">
        <v>4.7708054794520754E-2</v>
      </c>
      <c r="E8496" s="7">
        <v>7.1562082191781201E-2</v>
      </c>
      <c r="F8496" s="7">
        <v>9.5416109589041273E-2</v>
      </c>
      <c r="G8496" s="7">
        <v>0.11927013698630159</v>
      </c>
      <c r="H8496" s="7">
        <v>0.1431241643835624</v>
      </c>
      <c r="I8496" s="7">
        <v>0.16697819178082321</v>
      </c>
      <c r="J8496" s="7">
        <v>0.1908322191780828</v>
      </c>
      <c r="K8496" s="7">
        <v>0.21468624657534358</v>
      </c>
      <c r="L8496" s="7">
        <v>0.23854027397260319</v>
      </c>
    </row>
    <row r="8497" spans="1:12" ht="12.75">
      <c r="A8497" s="1">
        <f t="shared" si="203"/>
        <v>40983</v>
      </c>
      <c r="B8497" s="49" t="s">
        <v>5879</v>
      </c>
      <c r="C8497" s="7">
        <v>0.21298615890410999</v>
      </c>
      <c r="D8497" s="7">
        <v>0.4259723178082212</v>
      </c>
      <c r="E8497" s="7">
        <v>0.63895847671233119</v>
      </c>
      <c r="F8497" s="7">
        <v>0.85194463561643996</v>
      </c>
      <c r="G8497" s="7">
        <v>1.06493079452055</v>
      </c>
      <c r="H8497" s="7">
        <v>1.2779169534246599</v>
      </c>
      <c r="I8497" s="7">
        <v>1.4909031123287761</v>
      </c>
      <c r="J8497" s="7">
        <v>1.7038892712328799</v>
      </c>
      <c r="K8497" s="7">
        <v>1.9168754301369959</v>
      </c>
      <c r="L8497" s="7">
        <v>2.1298615890410999</v>
      </c>
    </row>
    <row r="8498" spans="1:12" ht="25.5">
      <c r="A8498" s="1">
        <f t="shared" si="203"/>
        <v>40984</v>
      </c>
      <c r="B8498" s="49" t="s">
        <v>5456</v>
      </c>
      <c r="C8498" s="7">
        <v>4.5733479452055E-3</v>
      </c>
      <c r="D8498" s="7">
        <v>9.146695890411E-3</v>
      </c>
      <c r="E8498" s="7">
        <v>1.3720043835616438E-2</v>
      </c>
      <c r="F8498" s="7">
        <v>1.8293391780822E-2</v>
      </c>
      <c r="G8498" s="7">
        <v>2.286673972602744E-2</v>
      </c>
      <c r="H8498" s="7">
        <v>2.7440087671232877E-2</v>
      </c>
      <c r="I8498" s="7">
        <v>3.2013435616438442E-2</v>
      </c>
      <c r="J8498" s="7">
        <v>3.6586783561643882E-2</v>
      </c>
      <c r="K8498" s="7">
        <v>4.1160131506849322E-2</v>
      </c>
      <c r="L8498" s="7">
        <v>4.5733479452054762E-2</v>
      </c>
    </row>
    <row r="8499" spans="1:12" ht="38.25">
      <c r="A8499" s="1">
        <f t="shared" si="203"/>
        <v>40985</v>
      </c>
      <c r="B8499" s="49" t="s">
        <v>5880</v>
      </c>
      <c r="C8499" s="7">
        <v>1.5838191780821881E-2</v>
      </c>
      <c r="D8499" s="7">
        <v>3.167638356164388E-2</v>
      </c>
      <c r="E8499" s="7">
        <v>4.751457534246576E-2</v>
      </c>
      <c r="F8499" s="7">
        <v>6.3352767123287523E-2</v>
      </c>
      <c r="G8499" s="7">
        <v>7.9190958904109404E-2</v>
      </c>
      <c r="H8499" s="7">
        <v>9.5029150684931285E-2</v>
      </c>
      <c r="I8499" s="7">
        <v>0.11086734246575351</v>
      </c>
      <c r="J8499" s="7">
        <v>0.1267055342465748</v>
      </c>
      <c r="K8499" s="7">
        <v>0.14254372602739679</v>
      </c>
      <c r="L8499" s="7">
        <v>0.15838191780821881</v>
      </c>
    </row>
    <row r="8500" spans="1:12" ht="25.5">
      <c r="A8500" s="1">
        <f t="shared" si="203"/>
        <v>40986</v>
      </c>
      <c r="B8500" s="49" t="s">
        <v>5272</v>
      </c>
      <c r="C8500" s="7">
        <v>1.134621369863016E-2</v>
      </c>
      <c r="D8500" s="7">
        <v>2.269242739726032E-2</v>
      </c>
      <c r="E8500" s="7">
        <v>3.4038641095890478E-2</v>
      </c>
      <c r="F8500" s="7">
        <v>4.5384854794520521E-2</v>
      </c>
      <c r="G8500" s="7">
        <v>5.6731068493150676E-2</v>
      </c>
      <c r="H8500" s="7">
        <v>6.8077282191780844E-2</v>
      </c>
      <c r="I8500" s="7">
        <v>7.9423495890411228E-2</v>
      </c>
      <c r="J8500" s="7">
        <v>9.0769709589041167E-2</v>
      </c>
      <c r="K8500" s="7">
        <v>0.10211592328767131</v>
      </c>
      <c r="L8500" s="7">
        <v>0.11346213698630135</v>
      </c>
    </row>
    <row r="8501" spans="1:12" ht="25.5">
      <c r="A8501" s="1">
        <f t="shared" si="203"/>
        <v>40987</v>
      </c>
      <c r="B8501" s="49" t="s">
        <v>2743</v>
      </c>
      <c r="C8501" s="7">
        <v>6.4610202739726202E-2</v>
      </c>
      <c r="D8501" s="7">
        <v>0.1292204054794524</v>
      </c>
      <c r="E8501" s="7">
        <v>0.19383060821917919</v>
      </c>
      <c r="F8501" s="7">
        <v>0.25844081095890481</v>
      </c>
      <c r="G8501" s="7">
        <v>0.32305101369863043</v>
      </c>
      <c r="H8501" s="7">
        <v>0.38766121643835716</v>
      </c>
      <c r="I8501" s="7">
        <v>0.452271419178084</v>
      </c>
      <c r="J8501" s="7">
        <v>0.51688162191780962</v>
      </c>
      <c r="K8501" s="7">
        <v>0.58149182465753513</v>
      </c>
      <c r="L8501" s="7">
        <v>0.64610202739726086</v>
      </c>
    </row>
    <row r="8502" spans="1:12" ht="25.5">
      <c r="A8502" s="1">
        <f t="shared" si="203"/>
        <v>40988</v>
      </c>
      <c r="B8502" s="49" t="s">
        <v>2743</v>
      </c>
      <c r="C8502" s="7">
        <v>5.6814246575342757E-4</v>
      </c>
      <c r="D8502" s="7">
        <v>1.1362849315068551E-3</v>
      </c>
      <c r="E8502" s="7">
        <v>1.7044273972602838E-3</v>
      </c>
      <c r="F8502" s="7">
        <v>2.2725698630137081E-3</v>
      </c>
      <c r="G8502" s="7">
        <v>2.840712328767132E-3</v>
      </c>
      <c r="H8502" s="7">
        <v>3.4088547945205559E-3</v>
      </c>
      <c r="I8502" s="7">
        <v>3.9769972602739919E-3</v>
      </c>
      <c r="J8502" s="7">
        <v>4.5451397260274041E-3</v>
      </c>
      <c r="K8502" s="7">
        <v>5.1132821917808284E-3</v>
      </c>
      <c r="L8502" s="7">
        <v>5.6814246575342519E-3</v>
      </c>
    </row>
    <row r="8503" spans="1:12" ht="25.5">
      <c r="A8503" s="1">
        <f t="shared" si="203"/>
        <v>40989</v>
      </c>
      <c r="B8503" s="49" t="s">
        <v>5881</v>
      </c>
      <c r="C8503" s="7">
        <v>8.2961095890411365E-3</v>
      </c>
      <c r="D8503" s="7">
        <v>1.6592219178082318E-2</v>
      </c>
      <c r="E8503" s="7">
        <v>2.4888328767123359E-2</v>
      </c>
      <c r="F8503" s="7">
        <v>3.31844383561644E-2</v>
      </c>
      <c r="G8503" s="7">
        <v>4.1480547945205559E-2</v>
      </c>
      <c r="H8503" s="7">
        <v>4.9776657534246593E-2</v>
      </c>
      <c r="I8503" s="7">
        <v>5.8072767123287877E-2</v>
      </c>
      <c r="J8503" s="7">
        <v>6.6368876712328925E-2</v>
      </c>
      <c r="K8503" s="7">
        <v>7.4664986301369959E-2</v>
      </c>
      <c r="L8503" s="7">
        <v>8.2961095890411007E-2</v>
      </c>
    </row>
    <row r="8504" spans="1:12" ht="38.25">
      <c r="A8504" s="1">
        <f t="shared" si="203"/>
        <v>40990</v>
      </c>
      <c r="B8504" s="49" t="s">
        <v>5275</v>
      </c>
      <c r="C8504" s="7">
        <v>7.6296000000000237E-3</v>
      </c>
      <c r="D8504" s="7">
        <v>1.5259199999999999E-2</v>
      </c>
      <c r="E8504" s="7">
        <v>2.2888800000000122E-2</v>
      </c>
      <c r="F8504" s="7">
        <v>3.0518399999999998E-2</v>
      </c>
      <c r="G8504" s="7">
        <v>3.8147999999999994E-2</v>
      </c>
      <c r="H8504" s="7">
        <v>4.5777600000000002E-2</v>
      </c>
      <c r="I8504" s="7">
        <v>5.3407200000000238E-2</v>
      </c>
      <c r="J8504" s="7">
        <v>6.1036800000000113E-2</v>
      </c>
      <c r="K8504" s="7">
        <v>6.8666400000000113E-2</v>
      </c>
      <c r="L8504" s="7">
        <v>7.6295999999999989E-2</v>
      </c>
    </row>
    <row r="8505" spans="1:12" ht="25.5">
      <c r="A8505" s="1">
        <f t="shared" si="203"/>
        <v>40991</v>
      </c>
      <c r="B8505" s="49" t="s">
        <v>5459</v>
      </c>
      <c r="C8505" s="7">
        <v>1.9731287671232878E-3</v>
      </c>
      <c r="D8505" s="7">
        <v>3.9462575342465878E-3</v>
      </c>
      <c r="E8505" s="7">
        <v>5.9193863013698757E-3</v>
      </c>
      <c r="F8505" s="7">
        <v>7.8925150684931514E-3</v>
      </c>
      <c r="G8505" s="7">
        <v>9.8656438356164392E-3</v>
      </c>
      <c r="H8505" s="7">
        <v>1.1838772602739739E-2</v>
      </c>
      <c r="I8505" s="7">
        <v>1.3811901369863039E-2</v>
      </c>
      <c r="J8505" s="7">
        <v>1.5785030136986278E-2</v>
      </c>
      <c r="K8505" s="7">
        <v>1.7758158904109637E-2</v>
      </c>
      <c r="L8505" s="7">
        <v>1.9731287671232878E-2</v>
      </c>
    </row>
    <row r="8506" spans="1:12" ht="25.5">
      <c r="A8506" s="1">
        <f t="shared" si="203"/>
        <v>40992</v>
      </c>
      <c r="B8506" s="49" t="s">
        <v>5882</v>
      </c>
      <c r="C8506" s="7">
        <v>8.4736767123287995E-3</v>
      </c>
      <c r="D8506" s="7">
        <v>1.6947353424657599E-2</v>
      </c>
      <c r="E8506" s="7">
        <v>2.5421030136986399E-2</v>
      </c>
      <c r="F8506" s="7">
        <v>3.389470684931508E-2</v>
      </c>
      <c r="G8506" s="7">
        <v>4.236838356164388E-2</v>
      </c>
      <c r="H8506" s="7">
        <v>5.0842060273972679E-2</v>
      </c>
      <c r="I8506" s="7">
        <v>5.9315736986301597E-2</v>
      </c>
      <c r="J8506" s="7">
        <v>6.778941369863016E-2</v>
      </c>
      <c r="K8506" s="7">
        <v>7.6263090410958967E-2</v>
      </c>
      <c r="L8506" s="7">
        <v>8.4736767123287635E-2</v>
      </c>
    </row>
    <row r="8507" spans="1:12" ht="25.5">
      <c r="A8507" s="1">
        <f t="shared" si="203"/>
        <v>40993</v>
      </c>
      <c r="B8507" s="49" t="s">
        <v>5883</v>
      </c>
      <c r="C8507" s="7">
        <v>9.4352876712329036E-4</v>
      </c>
      <c r="D8507" s="7">
        <v>1.8870575342465759E-3</v>
      </c>
      <c r="E8507" s="7">
        <v>2.8305863013698761E-3</v>
      </c>
      <c r="F8507" s="7">
        <v>3.7741150684931519E-3</v>
      </c>
      <c r="G8507" s="7">
        <v>4.7176438356164403E-3</v>
      </c>
      <c r="H8507" s="7">
        <v>5.6611726027397278E-3</v>
      </c>
      <c r="I8507" s="7">
        <v>6.6047013698630405E-3</v>
      </c>
      <c r="J8507" s="7">
        <v>7.5482301369863159E-3</v>
      </c>
      <c r="K8507" s="7">
        <v>8.4917589041096034E-3</v>
      </c>
      <c r="L8507" s="7">
        <v>9.4352876712328806E-3</v>
      </c>
    </row>
    <row r="8508" spans="1:12" ht="25.5">
      <c r="A8508" s="1">
        <f t="shared" si="203"/>
        <v>40994</v>
      </c>
      <c r="B8508" s="49" t="s">
        <v>5883</v>
      </c>
      <c r="C8508" s="7">
        <v>2.8685589041096038E-3</v>
      </c>
      <c r="D8508" s="7">
        <v>5.7371178082191963E-3</v>
      </c>
      <c r="E8508" s="7">
        <v>8.6056767123287997E-3</v>
      </c>
      <c r="F8508" s="7">
        <v>1.1474235616438367E-2</v>
      </c>
      <c r="G8508" s="7">
        <v>1.434279452054796E-2</v>
      </c>
      <c r="H8508" s="7">
        <v>1.7211353424657599E-2</v>
      </c>
      <c r="I8508" s="7">
        <v>2.0079912328767238E-2</v>
      </c>
      <c r="J8508" s="7">
        <v>2.2948471232876761E-2</v>
      </c>
      <c r="K8508" s="7">
        <v>2.5817030136986399E-2</v>
      </c>
      <c r="L8508" s="7">
        <v>2.8685589041095919E-2</v>
      </c>
    </row>
    <row r="8509" spans="1:12" ht="25.5">
      <c r="A8509" s="1">
        <f t="shared" si="203"/>
        <v>40995</v>
      </c>
      <c r="B8509" s="49" t="s">
        <v>5883</v>
      </c>
      <c r="C8509" s="7">
        <v>6.9869589041096159E-3</v>
      </c>
      <c r="D8509" s="7">
        <v>1.397391780821928E-2</v>
      </c>
      <c r="E8509" s="7">
        <v>2.09608767123288E-2</v>
      </c>
      <c r="F8509" s="7">
        <v>2.7947835616438318E-2</v>
      </c>
      <c r="G8509" s="7">
        <v>3.4934794520547957E-2</v>
      </c>
      <c r="H8509" s="7">
        <v>4.19217534246576E-2</v>
      </c>
      <c r="I8509" s="7">
        <v>4.8908712328767361E-2</v>
      </c>
      <c r="J8509" s="7">
        <v>5.589567123287676E-2</v>
      </c>
      <c r="K8509" s="7">
        <v>6.2882630136986389E-2</v>
      </c>
      <c r="L8509" s="7">
        <v>6.9869589041095914E-2</v>
      </c>
    </row>
    <row r="8510" spans="1:12" ht="25.5">
      <c r="A8510" s="1">
        <f t="shared" si="203"/>
        <v>40996</v>
      </c>
      <c r="B8510" s="49" t="s">
        <v>5884</v>
      </c>
      <c r="C8510" s="7">
        <v>3.3238323287671317E-2</v>
      </c>
      <c r="D8510" s="7">
        <v>6.6476646575342635E-2</v>
      </c>
      <c r="E8510" s="7">
        <v>9.9714969863013828E-2</v>
      </c>
      <c r="F8510" s="7">
        <v>0.1329532931506848</v>
      </c>
      <c r="G8510" s="7">
        <v>0.166191616438356</v>
      </c>
      <c r="H8510" s="7">
        <v>0.19942993972602721</v>
      </c>
      <c r="I8510" s="7">
        <v>0.23266826301369958</v>
      </c>
      <c r="J8510" s="7">
        <v>0.2659065863013696</v>
      </c>
      <c r="K8510" s="7">
        <v>0.29914490958904077</v>
      </c>
      <c r="L8510" s="7">
        <v>0.33238323287671201</v>
      </c>
    </row>
    <row r="8511" spans="1:12" ht="25.5">
      <c r="A8511" s="1">
        <f t="shared" si="203"/>
        <v>40997</v>
      </c>
      <c r="B8511" s="49" t="s">
        <v>5277</v>
      </c>
      <c r="C8511" s="7">
        <v>5.4058520547945483E-3</v>
      </c>
      <c r="D8511" s="7">
        <v>1.0811704109589097E-2</v>
      </c>
      <c r="E8511" s="7">
        <v>1.6217556164383678E-2</v>
      </c>
      <c r="F8511" s="7">
        <v>2.1623408219178117E-2</v>
      </c>
      <c r="G8511" s="7">
        <v>2.7029260273972681E-2</v>
      </c>
      <c r="H8511" s="7">
        <v>3.243511232876712E-2</v>
      </c>
      <c r="I8511" s="7">
        <v>3.7840964383561805E-2</v>
      </c>
      <c r="J8511" s="7">
        <v>4.3246816438356234E-2</v>
      </c>
      <c r="K8511" s="7">
        <v>4.8652668493150801E-2</v>
      </c>
      <c r="L8511" s="7">
        <v>5.4058520547945244E-2</v>
      </c>
    </row>
    <row r="8512" spans="1:12" ht="25.5">
      <c r="A8512" s="1">
        <f t="shared" si="203"/>
        <v>40998</v>
      </c>
      <c r="B8512" s="49" t="s">
        <v>5885</v>
      </c>
      <c r="C8512" s="7">
        <v>4.0184054794520759E-2</v>
      </c>
      <c r="D8512" s="7">
        <v>8.0368109589041517E-2</v>
      </c>
      <c r="E8512" s="7">
        <v>0.12055216438356239</v>
      </c>
      <c r="F8512" s="7">
        <v>0.16073621917808281</v>
      </c>
      <c r="G8512" s="7">
        <v>0.20092027397260318</v>
      </c>
      <c r="H8512" s="7">
        <v>0.24110432876712359</v>
      </c>
      <c r="I8512" s="7">
        <v>0.28128838356164521</v>
      </c>
      <c r="J8512" s="7">
        <v>0.3214724383561644</v>
      </c>
      <c r="K8512" s="7">
        <v>0.36165649315068477</v>
      </c>
      <c r="L8512" s="7">
        <v>0.40184054794520518</v>
      </c>
    </row>
    <row r="8513" spans="1:12" ht="25.5">
      <c r="A8513" s="1">
        <f t="shared" si="203"/>
        <v>40999</v>
      </c>
      <c r="B8513" s="49" t="s">
        <v>5462</v>
      </c>
      <c r="C8513" s="7">
        <v>4.3064547945205556E-3</v>
      </c>
      <c r="D8513" s="7">
        <v>8.6129095890411112E-3</v>
      </c>
      <c r="E8513" s="7">
        <v>1.291936438356168E-2</v>
      </c>
      <c r="F8513" s="7">
        <v>1.7225819178082198E-2</v>
      </c>
      <c r="G8513" s="7">
        <v>2.1532273972602718E-2</v>
      </c>
      <c r="H8513" s="7">
        <v>2.5838728767123242E-2</v>
      </c>
      <c r="I8513" s="7">
        <v>3.0145183561643876E-2</v>
      </c>
      <c r="J8513" s="7">
        <v>3.4451638356164396E-2</v>
      </c>
      <c r="K8513" s="7">
        <v>3.8758093150684923E-2</v>
      </c>
      <c r="L8513" s="7">
        <v>4.3064547945205436E-2</v>
      </c>
    </row>
    <row r="8514" spans="1:12" ht="25.5">
      <c r="A8514" s="1">
        <f t="shared" si="203"/>
        <v>41000</v>
      </c>
      <c r="B8514" s="49" t="s">
        <v>5886</v>
      </c>
      <c r="C8514" s="7">
        <v>4.482936986301396E-2</v>
      </c>
      <c r="D8514" s="7">
        <v>8.965873972602792E-2</v>
      </c>
      <c r="E8514" s="7">
        <v>0.134488109589042</v>
      </c>
      <c r="F8514" s="7">
        <v>0.17931747945205559</v>
      </c>
      <c r="G8514" s="7">
        <v>0.2241468493150692</v>
      </c>
      <c r="H8514" s="7">
        <v>0.26897621917808279</v>
      </c>
      <c r="I8514" s="7">
        <v>0.31380558904109762</v>
      </c>
      <c r="J8514" s="7">
        <v>0.35863495890411001</v>
      </c>
      <c r="K8514" s="7">
        <v>0.40346432876712363</v>
      </c>
      <c r="L8514" s="7">
        <v>0.44829369863013718</v>
      </c>
    </row>
    <row r="8515" spans="1:12" ht="25.5">
      <c r="A8515" s="1">
        <f t="shared" si="203"/>
        <v>41001</v>
      </c>
      <c r="B8515" s="49" t="s">
        <v>5886</v>
      </c>
      <c r="C8515" s="7">
        <v>6.2188273972602834E-2</v>
      </c>
      <c r="D8515" s="7">
        <v>0.1243765479452052</v>
      </c>
      <c r="E8515" s="7">
        <v>0.1865648219178084</v>
      </c>
      <c r="F8515" s="7">
        <v>0.24875309589041039</v>
      </c>
      <c r="G8515" s="7">
        <v>0.31094136986301363</v>
      </c>
      <c r="H8515" s="7">
        <v>0.37312964383561681</v>
      </c>
      <c r="I8515" s="7">
        <v>0.43531791780821999</v>
      </c>
      <c r="J8515" s="7">
        <v>0.497506191780822</v>
      </c>
      <c r="K8515" s="7">
        <v>0.55969446575342519</v>
      </c>
      <c r="L8515" s="7">
        <v>0.62188273972602726</v>
      </c>
    </row>
    <row r="8516" spans="1:12" ht="25.5">
      <c r="A8516" s="1">
        <f t="shared" si="203"/>
        <v>41002</v>
      </c>
      <c r="B8516" s="49" t="s">
        <v>2743</v>
      </c>
      <c r="C8516" s="7">
        <v>5.3215167123287874E-2</v>
      </c>
      <c r="D8516" s="7">
        <v>0.10643033424657575</v>
      </c>
      <c r="E8516" s="7">
        <v>0.159645501369864</v>
      </c>
      <c r="F8516" s="7">
        <v>0.2128606684931508</v>
      </c>
      <c r="G8516" s="7">
        <v>0.26607583561643883</v>
      </c>
      <c r="H8516" s="7">
        <v>0.3192910027397256</v>
      </c>
      <c r="I8516" s="7">
        <v>0.37250616986301477</v>
      </c>
      <c r="J8516" s="7">
        <v>0.4257213369863016</v>
      </c>
      <c r="K8516" s="7">
        <v>0.47893650410958954</v>
      </c>
      <c r="L8516" s="7">
        <v>0.53215167123287643</v>
      </c>
    </row>
    <row r="8517" spans="1:12" ht="12.75">
      <c r="A8517" s="1">
        <f t="shared" si="203"/>
        <v>41003</v>
      </c>
      <c r="B8517" s="49" t="s">
        <v>5345</v>
      </c>
      <c r="C8517" s="7">
        <v>1.4585095890410999E-3</v>
      </c>
      <c r="D8517" s="7">
        <v>2.917019178082212E-3</v>
      </c>
      <c r="E8517" s="7">
        <v>4.375528767123312E-3</v>
      </c>
      <c r="F8517" s="7">
        <v>5.8340383561643998E-3</v>
      </c>
      <c r="G8517" s="7">
        <v>7.2925479452054997E-3</v>
      </c>
      <c r="H8517" s="7">
        <v>8.7510575342465997E-3</v>
      </c>
      <c r="I8517" s="7">
        <v>1.0209567123287737E-2</v>
      </c>
      <c r="J8517" s="7">
        <v>1.1668076712328812E-2</v>
      </c>
      <c r="K8517" s="7">
        <v>1.3126586301369959E-2</v>
      </c>
      <c r="L8517" s="7">
        <v>1.4585095890410999E-2</v>
      </c>
    </row>
    <row r="8518" spans="1:12" ht="25.5">
      <c r="A8518" s="1">
        <f t="shared" si="203"/>
        <v>41004</v>
      </c>
      <c r="B8518" s="49" t="s">
        <v>5280</v>
      </c>
      <c r="C8518" s="7">
        <v>1.7335035616438441E-2</v>
      </c>
      <c r="D8518" s="7">
        <v>3.4670071232876756E-2</v>
      </c>
      <c r="E8518" s="7">
        <v>5.2005106849315197E-2</v>
      </c>
      <c r="F8518" s="7">
        <v>6.9340142465753402E-2</v>
      </c>
      <c r="G8518" s="7">
        <v>8.6675178082191717E-2</v>
      </c>
      <c r="H8518" s="7">
        <v>0.10401021369862992</v>
      </c>
      <c r="I8518" s="7">
        <v>0.1213452493150692</v>
      </c>
      <c r="J8518" s="7">
        <v>0.1386802849315068</v>
      </c>
      <c r="K8518" s="7">
        <v>0.15601532054794559</v>
      </c>
      <c r="L8518" s="7">
        <v>0.17335035616438321</v>
      </c>
    </row>
    <row r="8519" spans="1:12" ht="25.5">
      <c r="A8519" s="1">
        <f t="shared" si="203"/>
        <v>41005</v>
      </c>
      <c r="B8519" s="49" t="s">
        <v>5887</v>
      </c>
      <c r="C8519" s="7">
        <v>8.7951780821918148E-4</v>
      </c>
      <c r="D8519" s="7">
        <v>1.759035616438368E-3</v>
      </c>
      <c r="E8519" s="7">
        <v>2.6385534246575397E-3</v>
      </c>
      <c r="F8519" s="7">
        <v>3.5180712328767121E-3</v>
      </c>
      <c r="G8519" s="7">
        <v>4.3975890410958961E-3</v>
      </c>
      <c r="H8519" s="7">
        <v>5.2771068493150681E-3</v>
      </c>
      <c r="I8519" s="7">
        <v>6.1566246575342634E-3</v>
      </c>
      <c r="J8519" s="7">
        <v>7.0361424657534354E-3</v>
      </c>
      <c r="K8519" s="7">
        <v>7.9156602739726082E-3</v>
      </c>
      <c r="L8519" s="7">
        <v>8.7951780821917801E-3</v>
      </c>
    </row>
    <row r="8520" spans="1:12" ht="25.5">
      <c r="A8520" s="1">
        <f t="shared" si="203"/>
        <v>41006</v>
      </c>
      <c r="B8520" s="49" t="s">
        <v>5887</v>
      </c>
      <c r="C8520" s="7">
        <v>2.2627693150685038E-2</v>
      </c>
      <c r="D8520" s="7">
        <v>4.5255386301369958E-2</v>
      </c>
      <c r="E8520" s="7">
        <v>6.788307945205499E-2</v>
      </c>
      <c r="F8520" s="7">
        <v>9.0510772602739792E-2</v>
      </c>
      <c r="G8520" s="7">
        <v>0.11313846575342472</v>
      </c>
      <c r="H8520" s="7">
        <v>0.13576615890410998</v>
      </c>
      <c r="I8520" s="7">
        <v>0.15839385205479481</v>
      </c>
      <c r="J8520" s="7">
        <v>0.18102154520547958</v>
      </c>
      <c r="K8520" s="7">
        <v>0.20364923835616439</v>
      </c>
      <c r="L8520" s="7">
        <v>0.22627693150684919</v>
      </c>
    </row>
    <row r="8521" spans="1:12" ht="38.25">
      <c r="A8521" s="1">
        <f t="shared" si="203"/>
        <v>41007</v>
      </c>
      <c r="B8521" s="49" t="s">
        <v>5346</v>
      </c>
      <c r="C8521" s="7">
        <v>4.2634191780822122E-3</v>
      </c>
      <c r="D8521" s="7">
        <v>8.5268383561644245E-3</v>
      </c>
      <c r="E8521" s="7">
        <v>1.2790257534246599E-2</v>
      </c>
      <c r="F8521" s="7">
        <v>1.7053676712328797E-2</v>
      </c>
      <c r="G8521" s="7">
        <v>2.1317095890411E-2</v>
      </c>
      <c r="H8521" s="7">
        <v>2.5580515068493077E-2</v>
      </c>
      <c r="I8521" s="7">
        <v>2.9843934246575398E-2</v>
      </c>
      <c r="J8521" s="7">
        <v>3.4107353424657483E-2</v>
      </c>
      <c r="K8521" s="7">
        <v>3.8370772602739682E-2</v>
      </c>
      <c r="L8521" s="7">
        <v>4.2634191780821881E-2</v>
      </c>
    </row>
    <row r="8522" spans="1:12" ht="38.25">
      <c r="A8522" s="1">
        <f t="shared" si="203"/>
        <v>41008</v>
      </c>
      <c r="B8522" s="49" t="s">
        <v>5346</v>
      </c>
      <c r="C8522" s="7">
        <v>8.352743013698663E-2</v>
      </c>
      <c r="D8522" s="7">
        <v>0.16705486027397279</v>
      </c>
      <c r="E8522" s="7">
        <v>0.25058229041096042</v>
      </c>
      <c r="F8522" s="7">
        <v>0.33410972054794558</v>
      </c>
      <c r="G8522" s="7">
        <v>0.41763715068493201</v>
      </c>
      <c r="H8522" s="7">
        <v>0.50116458082191839</v>
      </c>
      <c r="I8522" s="7">
        <v>0.58469201095890599</v>
      </c>
      <c r="J8522" s="7">
        <v>0.66821944109589115</v>
      </c>
      <c r="K8522" s="7">
        <v>0.75174687123287753</v>
      </c>
      <c r="L8522" s="7">
        <v>0.8352743013698628</v>
      </c>
    </row>
    <row r="8523" spans="1:12" ht="38.25">
      <c r="A8523" s="1">
        <f t="shared" si="203"/>
        <v>41009</v>
      </c>
      <c r="B8523" s="49" t="s">
        <v>5346</v>
      </c>
      <c r="C8523" s="7">
        <v>3.9346849315068603E-3</v>
      </c>
      <c r="D8523" s="7">
        <v>7.8693698630137206E-3</v>
      </c>
      <c r="E8523" s="7">
        <v>1.1804054794520579E-2</v>
      </c>
      <c r="F8523" s="7">
        <v>1.5738739726027441E-2</v>
      </c>
      <c r="G8523" s="7">
        <v>1.9673424657534237E-2</v>
      </c>
      <c r="H8523" s="7">
        <v>2.3608109589041158E-2</v>
      </c>
      <c r="I8523" s="7">
        <v>2.7542794520548079E-2</v>
      </c>
      <c r="J8523" s="7">
        <v>3.1477479452054757E-2</v>
      </c>
      <c r="K8523" s="7">
        <v>3.5412164383561678E-2</v>
      </c>
      <c r="L8523" s="7">
        <v>3.9346849315068474E-2</v>
      </c>
    </row>
    <row r="8524" spans="1:12" ht="63.75">
      <c r="A8524" s="1">
        <f t="shared" si="203"/>
        <v>41010</v>
      </c>
      <c r="B8524" s="49" t="s">
        <v>5888</v>
      </c>
      <c r="C8524" s="7">
        <v>6.6384065753424842E-2</v>
      </c>
      <c r="D8524" s="7">
        <v>0.13276813150684919</v>
      </c>
      <c r="E8524" s="7">
        <v>0.19915219726027442</v>
      </c>
      <c r="F8524" s="7">
        <v>0.26553626301369837</v>
      </c>
      <c r="G8524" s="7">
        <v>0.33192032876712357</v>
      </c>
      <c r="H8524" s="7">
        <v>0.39830439452054883</v>
      </c>
      <c r="I8524" s="7">
        <v>0.46468846027397515</v>
      </c>
      <c r="J8524" s="7">
        <v>0.53107252602739796</v>
      </c>
      <c r="K8524" s="7">
        <v>0.59745659178082322</v>
      </c>
      <c r="L8524" s="7">
        <v>0.66384065753424715</v>
      </c>
    </row>
    <row r="8525" spans="1:12" ht="51">
      <c r="A8525" s="1">
        <f t="shared" si="203"/>
        <v>41011</v>
      </c>
      <c r="B8525" s="49" t="s">
        <v>5889</v>
      </c>
      <c r="C8525" s="7">
        <v>2.1944186301369958E-2</v>
      </c>
      <c r="D8525" s="7">
        <v>4.3888372602739804E-2</v>
      </c>
      <c r="E8525" s="7">
        <v>6.5832558904109759E-2</v>
      </c>
      <c r="F8525" s="7">
        <v>8.777674520547947E-2</v>
      </c>
      <c r="G8525" s="7">
        <v>0.10972093150684931</v>
      </c>
      <c r="H8525" s="7">
        <v>0.1316651178082188</v>
      </c>
      <c r="I8525" s="7">
        <v>0.15360930410958959</v>
      </c>
      <c r="J8525" s="7">
        <v>0.17555349041095922</v>
      </c>
      <c r="K8525" s="7">
        <v>0.19749767671232879</v>
      </c>
      <c r="L8525" s="7">
        <v>0.21944186301369839</v>
      </c>
    </row>
    <row r="8526" spans="1:12" ht="51">
      <c r="A8526" s="1">
        <f t="shared" si="203"/>
        <v>41012</v>
      </c>
      <c r="B8526" s="49" t="s">
        <v>5889</v>
      </c>
      <c r="C8526" s="7">
        <v>2.2549216438356241E-2</v>
      </c>
      <c r="D8526" s="7">
        <v>4.5098432876712356E-2</v>
      </c>
      <c r="E8526" s="7">
        <v>6.76476493150686E-2</v>
      </c>
      <c r="F8526" s="7">
        <v>9.0196865753424602E-2</v>
      </c>
      <c r="G8526" s="7">
        <v>0.11274608219178073</v>
      </c>
      <c r="H8526" s="7">
        <v>0.1352952986301372</v>
      </c>
      <c r="I8526" s="7">
        <v>0.15784451506849317</v>
      </c>
      <c r="J8526" s="7">
        <v>0.1803937315068492</v>
      </c>
      <c r="K8526" s="7">
        <v>0.2029429479452052</v>
      </c>
      <c r="L8526" s="7">
        <v>0.22549216438356118</v>
      </c>
    </row>
    <row r="8527" spans="1:12" ht="63.75">
      <c r="A8527" s="1">
        <f t="shared" si="203"/>
        <v>41013</v>
      </c>
      <c r="B8527" s="49" t="s">
        <v>5890</v>
      </c>
      <c r="C8527" s="7">
        <v>5.1353424657534352E-3</v>
      </c>
      <c r="D8527" s="7">
        <v>1.027068493150687E-2</v>
      </c>
      <c r="E8527" s="7">
        <v>1.5406027397260318E-2</v>
      </c>
      <c r="F8527" s="7">
        <v>2.054136986301372E-2</v>
      </c>
      <c r="G8527" s="7">
        <v>2.5676712328767119E-2</v>
      </c>
      <c r="H8527" s="7">
        <v>3.0812054794520521E-2</v>
      </c>
      <c r="I8527" s="7">
        <v>3.5947397260274037E-2</v>
      </c>
      <c r="J8527" s="7">
        <v>4.108273972602744E-2</v>
      </c>
      <c r="K8527" s="7">
        <v>4.6218082191780842E-2</v>
      </c>
      <c r="L8527" s="7">
        <v>5.1353424657534237E-2</v>
      </c>
    </row>
    <row r="8528" spans="1:12" ht="63.75">
      <c r="A8528" s="1">
        <f t="shared" ref="A8528:A8591" si="204">A8527+1</f>
        <v>41014</v>
      </c>
      <c r="B8528" s="49" t="s">
        <v>5890</v>
      </c>
      <c r="C8528" s="7">
        <v>5.1584876712328913E-2</v>
      </c>
      <c r="D8528" s="7">
        <v>0.10316975342465783</v>
      </c>
      <c r="E8528" s="7">
        <v>0.1547546301369864</v>
      </c>
      <c r="F8528" s="7">
        <v>0.20633950684931521</v>
      </c>
      <c r="G8528" s="7">
        <v>0.25792438356164399</v>
      </c>
      <c r="H8528" s="7">
        <v>0.3095092602739728</v>
      </c>
      <c r="I8528" s="7">
        <v>0.36109413698630277</v>
      </c>
      <c r="J8528" s="7">
        <v>0.41267901369863041</v>
      </c>
      <c r="K8528" s="7">
        <v>0.46426389041095917</v>
      </c>
      <c r="L8528" s="7">
        <v>0.51584876712328798</v>
      </c>
    </row>
    <row r="8529" spans="1:12" ht="51">
      <c r="A8529" s="1">
        <f t="shared" si="204"/>
        <v>41015</v>
      </c>
      <c r="B8529" s="49" t="s">
        <v>5891</v>
      </c>
      <c r="C8529" s="7">
        <v>6.7864273972602834E-2</v>
      </c>
      <c r="D8529" s="7">
        <v>0.1357285479452052</v>
      </c>
      <c r="E8529" s="7">
        <v>0.20359282191780839</v>
      </c>
      <c r="F8529" s="7">
        <v>0.27145709589041039</v>
      </c>
      <c r="G8529" s="7">
        <v>0.33932136986301359</v>
      </c>
      <c r="H8529" s="7">
        <v>0.40718564383561678</v>
      </c>
      <c r="I8529" s="7">
        <v>0.47504991780822114</v>
      </c>
      <c r="J8529" s="7">
        <v>0.54291419178082201</v>
      </c>
      <c r="K8529" s="7">
        <v>0.61077846575342509</v>
      </c>
      <c r="L8529" s="7">
        <v>0.67864273972602718</v>
      </c>
    </row>
    <row r="8530" spans="1:12" ht="51">
      <c r="A8530" s="1">
        <f t="shared" si="204"/>
        <v>41016</v>
      </c>
      <c r="B8530" s="49" t="s">
        <v>5892</v>
      </c>
      <c r="C8530" s="7">
        <v>4.3670663013698763E-2</v>
      </c>
      <c r="D8530" s="7">
        <v>8.7341326027397526E-2</v>
      </c>
      <c r="E8530" s="7">
        <v>0.1310119890410964</v>
      </c>
      <c r="F8530" s="7">
        <v>0.17468265205479477</v>
      </c>
      <c r="G8530" s="7">
        <v>0.2183533150684932</v>
      </c>
      <c r="H8530" s="7">
        <v>0.26202397808219158</v>
      </c>
      <c r="I8530" s="7">
        <v>0.30569464109589117</v>
      </c>
      <c r="J8530" s="7">
        <v>0.34936530410958955</v>
      </c>
      <c r="K8530" s="7">
        <v>0.39303596712328803</v>
      </c>
      <c r="L8530" s="7">
        <v>0.43670663013698641</v>
      </c>
    </row>
    <row r="8531" spans="1:12" ht="76.5">
      <c r="A8531" s="1">
        <f t="shared" si="204"/>
        <v>41017</v>
      </c>
      <c r="B8531" s="49" t="s">
        <v>5893</v>
      </c>
      <c r="C8531" s="7">
        <v>5.3513523287671318E-2</v>
      </c>
      <c r="D8531" s="7">
        <v>0.10702704657534264</v>
      </c>
      <c r="E8531" s="7">
        <v>0.1605405698630136</v>
      </c>
      <c r="F8531" s="7">
        <v>0.2140540931506848</v>
      </c>
      <c r="G8531" s="7">
        <v>0.26756761643835603</v>
      </c>
      <c r="H8531" s="7">
        <v>0.3210811397260272</v>
      </c>
      <c r="I8531" s="7">
        <v>0.37459466301369959</v>
      </c>
      <c r="J8531" s="7">
        <v>0.4281081863013696</v>
      </c>
      <c r="K8531" s="7">
        <v>0.48162170958904077</v>
      </c>
      <c r="L8531" s="7">
        <v>0.53513523287671205</v>
      </c>
    </row>
    <row r="8532" spans="1:12" ht="63.75">
      <c r="A8532" s="1">
        <f t="shared" si="204"/>
        <v>41018</v>
      </c>
      <c r="B8532" s="49" t="s">
        <v>5894</v>
      </c>
      <c r="C8532" s="7">
        <v>2.1830268493150801E-2</v>
      </c>
      <c r="D8532" s="7">
        <v>4.3660536986301478E-2</v>
      </c>
      <c r="E8532" s="7">
        <v>6.5490805479452269E-2</v>
      </c>
      <c r="F8532" s="7">
        <v>8.7321073972602845E-2</v>
      </c>
      <c r="G8532" s="7">
        <v>0.10915134246575352</v>
      </c>
      <c r="H8532" s="7">
        <v>0.13098161095890359</v>
      </c>
      <c r="I8532" s="7">
        <v>0.1528118794520556</v>
      </c>
      <c r="J8532" s="7">
        <v>0.17464214794520519</v>
      </c>
      <c r="K8532" s="7">
        <v>0.19647241643835597</v>
      </c>
      <c r="L8532" s="7">
        <v>0.21830268493150679</v>
      </c>
    </row>
    <row r="8533" spans="1:12" ht="38.25">
      <c r="A8533" s="1">
        <f t="shared" si="204"/>
        <v>41019</v>
      </c>
      <c r="B8533" s="49" t="s">
        <v>5895</v>
      </c>
      <c r="C8533" s="7">
        <v>3.5137315068493317E-2</v>
      </c>
      <c r="D8533" s="7">
        <v>7.0274630136986635E-2</v>
      </c>
      <c r="E8533" s="7">
        <v>0.10541194520547983</v>
      </c>
      <c r="F8533" s="7">
        <v>0.1405492602739728</v>
      </c>
      <c r="G8533" s="7">
        <v>0.17568657534246601</v>
      </c>
      <c r="H8533" s="7">
        <v>0.2108238904109592</v>
      </c>
      <c r="I8533" s="7">
        <v>0.2459612054794536</v>
      </c>
      <c r="J8533" s="7">
        <v>0.2810985205479456</v>
      </c>
      <c r="K8533" s="7">
        <v>0.31623583561643881</v>
      </c>
      <c r="L8533" s="7">
        <v>0.35137315068493202</v>
      </c>
    </row>
    <row r="8534" spans="1:12" ht="38.25">
      <c r="A8534" s="1">
        <f t="shared" si="204"/>
        <v>41020</v>
      </c>
      <c r="B8534" s="49" t="s">
        <v>5896</v>
      </c>
      <c r="C8534" s="7">
        <v>1.9219923287671199E-2</v>
      </c>
      <c r="D8534" s="7">
        <v>3.8439846575342516E-2</v>
      </c>
      <c r="E8534" s="7">
        <v>5.7659769863013716E-2</v>
      </c>
      <c r="F8534" s="7">
        <v>7.6879693150684797E-2</v>
      </c>
      <c r="G8534" s="7">
        <v>9.6099616438355989E-2</v>
      </c>
      <c r="H8534" s="7">
        <v>0.1153195397260272</v>
      </c>
      <c r="I8534" s="7">
        <v>0.1345394630136984</v>
      </c>
      <c r="J8534" s="7">
        <v>0.15375938630136959</v>
      </c>
      <c r="K8534" s="7">
        <v>0.17297930958904079</v>
      </c>
      <c r="L8534" s="7">
        <v>0.19219923287671198</v>
      </c>
    </row>
    <row r="8535" spans="1:12" ht="38.25">
      <c r="A8535" s="1">
        <f t="shared" si="204"/>
        <v>41021</v>
      </c>
      <c r="B8535" s="49" t="s">
        <v>5897</v>
      </c>
      <c r="C8535" s="7">
        <v>3.8788471232876993E-2</v>
      </c>
      <c r="D8535" s="7">
        <v>7.7576942465753987E-2</v>
      </c>
      <c r="E8535" s="7">
        <v>0.11636541369863099</v>
      </c>
      <c r="F8535" s="7">
        <v>0.15515388493150797</v>
      </c>
      <c r="G8535" s="7">
        <v>0.19394235616438438</v>
      </c>
      <c r="H8535" s="7">
        <v>0.23273082739726078</v>
      </c>
      <c r="I8535" s="7">
        <v>0.27151929863013835</v>
      </c>
      <c r="J8535" s="7">
        <v>0.31030776986301478</v>
      </c>
      <c r="K8535" s="7">
        <v>0.34909624109589121</v>
      </c>
      <c r="L8535" s="7">
        <v>0.38788471232876759</v>
      </c>
    </row>
    <row r="8536" spans="1:12" ht="38.25">
      <c r="A8536" s="1">
        <f t="shared" si="204"/>
        <v>41022</v>
      </c>
      <c r="B8536" s="49" t="s">
        <v>5898</v>
      </c>
      <c r="C8536" s="7">
        <v>3.6128219178082434E-2</v>
      </c>
      <c r="D8536" s="7">
        <v>7.2256438356164868E-2</v>
      </c>
      <c r="E8536" s="7">
        <v>0.1083846575342472</v>
      </c>
      <c r="F8536" s="7">
        <v>0.14451287671232879</v>
      </c>
      <c r="G8536" s="7">
        <v>0.18064109589041161</v>
      </c>
      <c r="H8536" s="7">
        <v>0.2167693150684932</v>
      </c>
      <c r="I8536" s="7">
        <v>0.25289753424657596</v>
      </c>
      <c r="J8536" s="7">
        <v>0.28902575342465758</v>
      </c>
      <c r="K8536" s="7">
        <v>0.32515397260274037</v>
      </c>
      <c r="L8536" s="7">
        <v>0.36128219178082199</v>
      </c>
    </row>
    <row r="8537" spans="1:12" ht="38.25">
      <c r="A8537" s="1">
        <f t="shared" si="204"/>
        <v>41023</v>
      </c>
      <c r="B8537" s="49" t="s">
        <v>5898</v>
      </c>
      <c r="C8537" s="7">
        <v>4.0563419178082441E-2</v>
      </c>
      <c r="D8537" s="7">
        <v>8.1126838356164882E-2</v>
      </c>
      <c r="E8537" s="7">
        <v>0.1216902575342472</v>
      </c>
      <c r="F8537" s="7">
        <v>0.16225367671232879</v>
      </c>
      <c r="G8537" s="7">
        <v>0.20281709589041161</v>
      </c>
      <c r="H8537" s="7">
        <v>0.24338051506849318</v>
      </c>
      <c r="I8537" s="7">
        <v>0.28394393424657599</v>
      </c>
      <c r="J8537" s="7">
        <v>0.32450735342465759</v>
      </c>
      <c r="K8537" s="7">
        <v>0.3650707726027404</v>
      </c>
      <c r="L8537" s="7">
        <v>0.405634191780822</v>
      </c>
    </row>
    <row r="8538" spans="1:12" ht="38.25">
      <c r="A8538" s="1">
        <f t="shared" si="204"/>
        <v>41024</v>
      </c>
      <c r="B8538" s="49" t="s">
        <v>5898</v>
      </c>
      <c r="C8538" s="7">
        <v>5.9707397260274036E-4</v>
      </c>
      <c r="D8538" s="7">
        <v>1.194147945205482E-3</v>
      </c>
      <c r="E8538" s="7">
        <v>1.7912219178082198E-3</v>
      </c>
      <c r="F8538" s="7">
        <v>2.3882958904109519E-3</v>
      </c>
      <c r="G8538" s="7">
        <v>2.985369863013696E-3</v>
      </c>
      <c r="H8538" s="7">
        <v>3.5824438356164396E-3</v>
      </c>
      <c r="I8538" s="7">
        <v>4.1795178082191841E-3</v>
      </c>
      <c r="J8538" s="7">
        <v>4.7765917808219151E-3</v>
      </c>
      <c r="K8538" s="7">
        <v>5.3736657534246592E-3</v>
      </c>
      <c r="L8538" s="7">
        <v>5.9707397260273919E-3</v>
      </c>
    </row>
    <row r="8539" spans="1:12" ht="38.25">
      <c r="A8539" s="1">
        <f t="shared" si="204"/>
        <v>41025</v>
      </c>
      <c r="B8539" s="49" t="s">
        <v>5898</v>
      </c>
      <c r="C8539" s="7">
        <v>3.9615189041096045E-2</v>
      </c>
      <c r="D8539" s="7">
        <v>7.9230378082192091E-2</v>
      </c>
      <c r="E8539" s="7">
        <v>0.11884556712328812</v>
      </c>
      <c r="F8539" s="7">
        <v>0.15846075616438321</v>
      </c>
      <c r="G8539" s="7">
        <v>0.19807594520547958</v>
      </c>
      <c r="H8539" s="7">
        <v>0.23769113424657598</v>
      </c>
      <c r="I8539" s="7">
        <v>0.27730632328767241</v>
      </c>
      <c r="J8539" s="7">
        <v>0.31692151232876759</v>
      </c>
      <c r="K8539" s="7">
        <v>0.35653670136986398</v>
      </c>
      <c r="L8539" s="7">
        <v>0.39615189041095916</v>
      </c>
    </row>
    <row r="8540" spans="1:12" ht="38.25">
      <c r="A8540" s="1">
        <f t="shared" si="204"/>
        <v>41026</v>
      </c>
      <c r="B8540" s="49" t="s">
        <v>5899</v>
      </c>
      <c r="C8540" s="7">
        <v>2.0667583561644002E-2</v>
      </c>
      <c r="D8540" s="7">
        <v>4.1335167123287879E-2</v>
      </c>
      <c r="E8540" s="7">
        <v>6.2002750684931877E-2</v>
      </c>
      <c r="F8540" s="7">
        <v>8.2670334246575633E-2</v>
      </c>
      <c r="G8540" s="7">
        <v>0.10333791780821951</v>
      </c>
      <c r="H8540" s="7">
        <v>0.12400550136986278</v>
      </c>
      <c r="I8540" s="7">
        <v>0.14467308493150799</v>
      </c>
      <c r="J8540" s="7">
        <v>0.16534066849315079</v>
      </c>
      <c r="K8540" s="7">
        <v>0.18600825205479479</v>
      </c>
      <c r="L8540" s="7">
        <v>0.20667583561643879</v>
      </c>
    </row>
    <row r="8541" spans="1:12" ht="38.25">
      <c r="A8541" s="1">
        <f t="shared" si="204"/>
        <v>41027</v>
      </c>
      <c r="B8541" s="49" t="s">
        <v>5899</v>
      </c>
      <c r="C8541" s="7">
        <v>2.7904438356164518E-2</v>
      </c>
      <c r="D8541" s="7">
        <v>5.5808876712328918E-2</v>
      </c>
      <c r="E8541" s="7">
        <v>8.371331506849343E-2</v>
      </c>
      <c r="F8541" s="7">
        <v>0.1116177534246576</v>
      </c>
      <c r="G8541" s="7">
        <v>0.13952219178082201</v>
      </c>
      <c r="H8541" s="7">
        <v>0.16742663013698642</v>
      </c>
      <c r="I8541" s="7">
        <v>0.19533106849315199</v>
      </c>
      <c r="J8541" s="7">
        <v>0.2232355068493152</v>
      </c>
      <c r="K8541" s="7">
        <v>0.25113994520547961</v>
      </c>
      <c r="L8541" s="7">
        <v>0.27904438356164402</v>
      </c>
    </row>
    <row r="8542" spans="1:12" ht="38.25">
      <c r="A8542" s="1">
        <f t="shared" si="204"/>
        <v>41028</v>
      </c>
      <c r="B8542" s="49" t="s">
        <v>5899</v>
      </c>
      <c r="C8542" s="7">
        <v>4.2529315068493313E-3</v>
      </c>
      <c r="D8542" s="7">
        <v>8.5058630136986627E-3</v>
      </c>
      <c r="E8542" s="7">
        <v>1.2758794520547961E-2</v>
      </c>
      <c r="F8542" s="7">
        <v>1.701172602739728E-2</v>
      </c>
      <c r="G8542" s="7">
        <v>2.1264657534246601E-2</v>
      </c>
      <c r="H8542" s="7">
        <v>2.5517589041095922E-2</v>
      </c>
      <c r="I8542" s="7">
        <v>2.9770520547945357E-2</v>
      </c>
      <c r="J8542" s="7">
        <v>3.402345205479456E-2</v>
      </c>
      <c r="K8542" s="7">
        <v>3.8276383561643881E-2</v>
      </c>
      <c r="L8542" s="7">
        <v>4.2529315068493202E-2</v>
      </c>
    </row>
    <row r="8543" spans="1:12" ht="38.25">
      <c r="A8543" s="1">
        <f t="shared" si="204"/>
        <v>41029</v>
      </c>
      <c r="B8543" s="49" t="s">
        <v>5900</v>
      </c>
      <c r="C8543" s="7">
        <v>8.1706191780822248E-3</v>
      </c>
      <c r="D8543" s="7">
        <v>1.6341238356164398E-2</v>
      </c>
      <c r="E8543" s="7">
        <v>2.4511857534246721E-2</v>
      </c>
      <c r="F8543" s="7">
        <v>3.2682476712328795E-2</v>
      </c>
      <c r="G8543" s="7">
        <v>4.0853095890411001E-2</v>
      </c>
      <c r="H8543" s="7">
        <v>4.90237150684932E-2</v>
      </c>
      <c r="I8543" s="7">
        <v>5.7194334246575523E-2</v>
      </c>
      <c r="J8543" s="7">
        <v>6.536495342465759E-2</v>
      </c>
      <c r="K8543" s="7">
        <v>7.3535572602739796E-2</v>
      </c>
      <c r="L8543" s="7">
        <v>8.1706191780821877E-2</v>
      </c>
    </row>
    <row r="8544" spans="1:12" ht="76.5">
      <c r="A8544" s="1">
        <f t="shared" si="204"/>
        <v>41030</v>
      </c>
      <c r="B8544" s="49" t="s">
        <v>5901</v>
      </c>
      <c r="C8544" s="7">
        <v>9.4389041095890719E-3</v>
      </c>
      <c r="D8544" s="7">
        <v>1.8877808219178119E-2</v>
      </c>
      <c r="E8544" s="7">
        <v>2.831671232876724E-2</v>
      </c>
      <c r="F8544" s="7">
        <v>3.7755616438356239E-2</v>
      </c>
      <c r="G8544" s="7">
        <v>4.7194520547945241E-2</v>
      </c>
      <c r="H8544" s="7">
        <v>5.6633424657534355E-2</v>
      </c>
      <c r="I8544" s="7">
        <v>6.60723287671236E-2</v>
      </c>
      <c r="J8544" s="7">
        <v>7.5511232876712478E-2</v>
      </c>
      <c r="K8544" s="7">
        <v>8.4950136986301467E-2</v>
      </c>
      <c r="L8544" s="7">
        <v>9.4389041095890483E-2</v>
      </c>
    </row>
    <row r="8545" spans="1:12" ht="76.5">
      <c r="A8545" s="1">
        <f t="shared" si="204"/>
        <v>41031</v>
      </c>
      <c r="B8545" s="49" t="s">
        <v>5901</v>
      </c>
      <c r="C8545" s="7">
        <v>1.7608438356164401E-2</v>
      </c>
      <c r="D8545" s="7">
        <v>3.5216876712328919E-2</v>
      </c>
      <c r="E8545" s="7">
        <v>5.282531506849332E-2</v>
      </c>
      <c r="F8545" s="7">
        <v>7.0433753424657602E-2</v>
      </c>
      <c r="G8545" s="7">
        <v>8.8042191780821996E-2</v>
      </c>
      <c r="H8545" s="7">
        <v>0.10565063013698651</v>
      </c>
      <c r="I8545" s="7">
        <v>0.12325906849315078</v>
      </c>
      <c r="J8545" s="7">
        <v>0.1408675068493152</v>
      </c>
      <c r="K8545" s="7">
        <v>0.15847594520547958</v>
      </c>
      <c r="L8545" s="7">
        <v>0.17608438356164399</v>
      </c>
    </row>
    <row r="8546" spans="1:12" ht="76.5">
      <c r="A8546" s="1">
        <f t="shared" si="204"/>
        <v>41032</v>
      </c>
      <c r="B8546" s="49" t="s">
        <v>5901</v>
      </c>
      <c r="C8546" s="7">
        <v>2.0280986301369961E-2</v>
      </c>
      <c r="D8546" s="7">
        <v>4.0561972602739797E-2</v>
      </c>
      <c r="E8546" s="7">
        <v>6.0842958904109755E-2</v>
      </c>
      <c r="F8546" s="7">
        <v>8.1123945205479484E-2</v>
      </c>
      <c r="G8546" s="7">
        <v>0.10140493150684932</v>
      </c>
      <c r="H8546" s="7">
        <v>0.12168591780821879</v>
      </c>
      <c r="I8546" s="7">
        <v>0.14196690410958959</v>
      </c>
      <c r="J8546" s="7">
        <v>0.16224789041095919</v>
      </c>
      <c r="K8546" s="7">
        <v>0.18252887671232879</v>
      </c>
      <c r="L8546" s="7">
        <v>0.20280986301369841</v>
      </c>
    </row>
    <row r="8547" spans="1:12" ht="38.25">
      <c r="A8547" s="1">
        <f t="shared" si="204"/>
        <v>41033</v>
      </c>
      <c r="B8547" s="49" t="s">
        <v>5902</v>
      </c>
      <c r="C8547" s="7">
        <v>2.9777753424657716E-2</v>
      </c>
      <c r="D8547" s="7">
        <v>5.9555506849315321E-2</v>
      </c>
      <c r="E8547" s="7">
        <v>8.933326027397305E-2</v>
      </c>
      <c r="F8547" s="7">
        <v>0.11911101369863041</v>
      </c>
      <c r="G8547" s="7">
        <v>0.148888767123288</v>
      </c>
      <c r="H8547" s="7">
        <v>0.1786665205479456</v>
      </c>
      <c r="I8547" s="7">
        <v>0.20844427397260318</v>
      </c>
      <c r="J8547" s="7">
        <v>0.23822202739725956</v>
      </c>
      <c r="K8547" s="7">
        <v>0.26799978082191722</v>
      </c>
      <c r="L8547" s="7">
        <v>0.29777753424657477</v>
      </c>
    </row>
    <row r="8548" spans="1:12" ht="38.25">
      <c r="A8548" s="1">
        <f t="shared" si="204"/>
        <v>41034</v>
      </c>
      <c r="B8548" s="49" t="s">
        <v>5902</v>
      </c>
      <c r="C8548" s="7">
        <v>1.199934246575346E-2</v>
      </c>
      <c r="D8548" s="7">
        <v>2.399868493150692E-2</v>
      </c>
      <c r="E8548" s="7">
        <v>3.5998027397260317E-2</v>
      </c>
      <c r="F8548" s="7">
        <v>4.7997369863013721E-2</v>
      </c>
      <c r="G8548" s="7">
        <v>5.9996712328767118E-2</v>
      </c>
      <c r="H8548" s="7">
        <v>7.1996054794520634E-2</v>
      </c>
      <c r="I8548" s="7">
        <v>8.3995397260274288E-2</v>
      </c>
      <c r="J8548" s="7">
        <v>9.5994739726027442E-2</v>
      </c>
      <c r="K8548" s="7">
        <v>0.10799408219178096</v>
      </c>
      <c r="L8548" s="7">
        <v>0.11999342465753424</v>
      </c>
    </row>
    <row r="8549" spans="1:12" ht="38.25">
      <c r="A8549" s="1">
        <f t="shared" si="204"/>
        <v>41035</v>
      </c>
      <c r="B8549" s="49" t="s">
        <v>5903</v>
      </c>
      <c r="C8549" s="7">
        <v>1.8959901369863159E-2</v>
      </c>
      <c r="D8549" s="7">
        <v>3.7919802739726192E-2</v>
      </c>
      <c r="E8549" s="7">
        <v>5.6879704109589355E-2</v>
      </c>
      <c r="F8549" s="7">
        <v>7.5839605479452274E-2</v>
      </c>
      <c r="G8549" s="7">
        <v>9.4799506849315304E-2</v>
      </c>
      <c r="H8549" s="7">
        <v>0.11375940821917836</v>
      </c>
      <c r="I8549" s="7">
        <v>0.13271930958904199</v>
      </c>
      <c r="J8549" s="7">
        <v>0.15167921095890477</v>
      </c>
      <c r="K8549" s="7">
        <v>0.17063911232876761</v>
      </c>
      <c r="L8549" s="7">
        <v>0.18959901369863039</v>
      </c>
    </row>
    <row r="8550" spans="1:12" ht="38.25">
      <c r="A8550" s="1">
        <f t="shared" si="204"/>
        <v>41036</v>
      </c>
      <c r="B8550" s="49" t="s">
        <v>5904</v>
      </c>
      <c r="C8550" s="7">
        <v>9.5123178082192079E-3</v>
      </c>
      <c r="D8550" s="7">
        <v>1.902463561643844E-2</v>
      </c>
      <c r="E8550" s="7">
        <v>2.8536953424657601E-2</v>
      </c>
      <c r="F8550" s="7">
        <v>3.8049271232876755E-2</v>
      </c>
      <c r="G8550" s="7">
        <v>4.756158904109592E-2</v>
      </c>
      <c r="H8550" s="7">
        <v>5.7073906849315202E-2</v>
      </c>
      <c r="I8550" s="7">
        <v>6.6586224657534471E-2</v>
      </c>
      <c r="J8550" s="7">
        <v>7.609854246575351E-2</v>
      </c>
      <c r="K8550" s="7">
        <v>8.56108602739728E-2</v>
      </c>
      <c r="L8550" s="7">
        <v>9.5123178082191839E-2</v>
      </c>
    </row>
    <row r="8551" spans="1:12" ht="38.25">
      <c r="A8551" s="1">
        <f t="shared" si="204"/>
        <v>41037</v>
      </c>
      <c r="B8551" s="49" t="s">
        <v>5904</v>
      </c>
      <c r="C8551" s="7">
        <v>1.4657424657534359E-2</v>
      </c>
      <c r="D8551" s="7">
        <v>2.9314849315068597E-2</v>
      </c>
      <c r="E8551" s="7">
        <v>4.3972273972602963E-2</v>
      </c>
      <c r="F8551" s="7">
        <v>5.8629698630137075E-2</v>
      </c>
      <c r="G8551" s="7">
        <v>7.3287123287671327E-2</v>
      </c>
      <c r="H8551" s="7">
        <v>8.7944547945205551E-2</v>
      </c>
      <c r="I8551" s="7">
        <v>0.10260197260274004</v>
      </c>
      <c r="J8551" s="7">
        <v>0.11725939726027404</v>
      </c>
      <c r="K8551" s="7">
        <v>0.1319168219178084</v>
      </c>
      <c r="L8551" s="7">
        <v>0.1465742465753424</v>
      </c>
    </row>
    <row r="8552" spans="1:12" ht="38.25">
      <c r="A8552" s="1">
        <f t="shared" si="204"/>
        <v>41038</v>
      </c>
      <c r="B8552" s="49" t="s">
        <v>5905</v>
      </c>
      <c r="C8552" s="7">
        <v>5.6976986301369957E-3</v>
      </c>
      <c r="D8552" s="7">
        <v>1.1395397260273991E-2</v>
      </c>
      <c r="E8552" s="7">
        <v>1.7093095890410998E-2</v>
      </c>
      <c r="F8552" s="7">
        <v>2.2790794520547962E-2</v>
      </c>
      <c r="G8552" s="7">
        <v>2.8488493150684916E-2</v>
      </c>
      <c r="H8552" s="7">
        <v>3.4186191780821877E-2</v>
      </c>
      <c r="I8552" s="7">
        <v>3.9883890410959077E-2</v>
      </c>
      <c r="J8552" s="7">
        <v>4.5581589041095924E-2</v>
      </c>
      <c r="K8552" s="7">
        <v>5.1279287671232875E-2</v>
      </c>
      <c r="L8552" s="7">
        <v>5.6976986301369832E-2</v>
      </c>
    </row>
    <row r="8553" spans="1:12" ht="38.25">
      <c r="A8553" s="1">
        <f t="shared" si="204"/>
        <v>41039</v>
      </c>
      <c r="B8553" s="49" t="s">
        <v>5905</v>
      </c>
      <c r="C8553" s="7">
        <v>2.1311671232876878E-2</v>
      </c>
      <c r="D8553" s="7">
        <v>4.2623342465753646E-2</v>
      </c>
      <c r="E8553" s="7">
        <v>6.3935013698630513E-2</v>
      </c>
      <c r="F8553" s="7">
        <v>8.5246684931507152E-2</v>
      </c>
      <c r="G8553" s="7">
        <v>0.10655835616438393</v>
      </c>
      <c r="H8553" s="7">
        <v>0.1278700273972608</v>
      </c>
      <c r="I8553" s="7">
        <v>0.14918169863013839</v>
      </c>
      <c r="J8553" s="7">
        <v>0.1704933698630148</v>
      </c>
      <c r="K8553" s="7">
        <v>0.19180504109589122</v>
      </c>
      <c r="L8553" s="7">
        <v>0.21311671232876758</v>
      </c>
    </row>
    <row r="8554" spans="1:12" ht="38.25">
      <c r="A8554" s="1">
        <f t="shared" si="204"/>
        <v>41040</v>
      </c>
      <c r="B8554" s="49" t="s">
        <v>5906</v>
      </c>
      <c r="C8554" s="7">
        <v>9.1170410958904321E-3</v>
      </c>
      <c r="D8554" s="7">
        <v>1.823408219178084E-2</v>
      </c>
      <c r="E8554" s="7">
        <v>2.7351123287671319E-2</v>
      </c>
      <c r="F8554" s="7">
        <v>3.646816438356168E-2</v>
      </c>
      <c r="G8554" s="7">
        <v>4.5585205479452037E-2</v>
      </c>
      <c r="H8554" s="7">
        <v>5.470224657534252E-2</v>
      </c>
      <c r="I8554" s="7">
        <v>6.3819287671233113E-2</v>
      </c>
      <c r="J8554" s="7">
        <v>7.293632876712336E-2</v>
      </c>
      <c r="K8554" s="7">
        <v>8.2053369863013717E-2</v>
      </c>
      <c r="L8554" s="7">
        <v>9.1170410958904075E-2</v>
      </c>
    </row>
    <row r="8555" spans="1:12" ht="63.75">
      <c r="A8555" s="1">
        <f t="shared" si="204"/>
        <v>41041</v>
      </c>
      <c r="B8555" s="49" t="s">
        <v>5907</v>
      </c>
      <c r="C8555" s="7">
        <v>2.1763726027397397E-2</v>
      </c>
      <c r="D8555" s="7">
        <v>4.3527452054794677E-2</v>
      </c>
      <c r="E8555" s="7">
        <v>6.5291178082192078E-2</v>
      </c>
      <c r="F8555" s="7">
        <v>8.7054904109589243E-2</v>
      </c>
      <c r="G8555" s="7">
        <v>0.10881863013698652</v>
      </c>
      <c r="H8555" s="7">
        <v>0.13058235616438441</v>
      </c>
      <c r="I8555" s="7">
        <v>0.1523460821917812</v>
      </c>
      <c r="J8555" s="7">
        <v>0.17410980821917799</v>
      </c>
      <c r="K8555" s="7">
        <v>0.195873534246576</v>
      </c>
      <c r="L8555" s="7">
        <v>0.21763726027397279</v>
      </c>
    </row>
    <row r="8556" spans="1:12" ht="63.75">
      <c r="A8556" s="1">
        <f t="shared" si="204"/>
        <v>41042</v>
      </c>
      <c r="B8556" s="49" t="s">
        <v>5907</v>
      </c>
      <c r="C8556" s="7">
        <v>7.3681315068493437E-3</v>
      </c>
      <c r="D8556" s="7">
        <v>1.4736263013698639E-2</v>
      </c>
      <c r="E8556" s="7">
        <v>2.2104394520547958E-2</v>
      </c>
      <c r="F8556" s="7">
        <v>2.9472526027397278E-2</v>
      </c>
      <c r="G8556" s="7">
        <v>3.6840657534246597E-2</v>
      </c>
      <c r="H8556" s="7">
        <v>4.4208789041095917E-2</v>
      </c>
      <c r="I8556" s="7">
        <v>5.1576920547945472E-2</v>
      </c>
      <c r="J8556" s="7">
        <v>5.8945052054794674E-2</v>
      </c>
      <c r="K8556" s="7">
        <v>6.6313183561644007E-2</v>
      </c>
      <c r="L8556" s="7">
        <v>7.3681315068493194E-2</v>
      </c>
    </row>
    <row r="8557" spans="1:12" ht="63.75">
      <c r="A8557" s="1">
        <f t="shared" si="204"/>
        <v>41043</v>
      </c>
      <c r="B8557" s="49" t="s">
        <v>5907</v>
      </c>
      <c r="C8557" s="7">
        <v>3.9144328767123475E-2</v>
      </c>
      <c r="D8557" s="7">
        <v>7.828865753424695E-2</v>
      </c>
      <c r="E8557" s="7">
        <v>0.11743298630137031</v>
      </c>
      <c r="F8557" s="7">
        <v>0.15657731506849318</v>
      </c>
      <c r="G8557" s="7">
        <v>0.19572164383561677</v>
      </c>
      <c r="H8557" s="7">
        <v>0.23486597260273917</v>
      </c>
      <c r="I8557" s="7">
        <v>0.27401030136986398</v>
      </c>
      <c r="J8557" s="7">
        <v>0.31315463013698636</v>
      </c>
      <c r="K8557" s="7">
        <v>0.35229895890411</v>
      </c>
      <c r="L8557" s="7">
        <v>0.39144328767123238</v>
      </c>
    </row>
    <row r="8558" spans="1:12" ht="63.75">
      <c r="A8558" s="1">
        <f t="shared" si="204"/>
        <v>41044</v>
      </c>
      <c r="B8558" s="49" t="s">
        <v>5907</v>
      </c>
      <c r="C8558" s="7">
        <v>3.5730410958904196E-3</v>
      </c>
      <c r="D8558" s="7">
        <v>7.1460821917808393E-3</v>
      </c>
      <c r="E8558" s="7">
        <v>1.0719123287671248E-2</v>
      </c>
      <c r="F8558" s="7">
        <v>1.4292164383561679E-2</v>
      </c>
      <c r="G8558" s="7">
        <v>1.7865205479452039E-2</v>
      </c>
      <c r="H8558" s="7">
        <v>2.14382465753424E-2</v>
      </c>
      <c r="I8558" s="7">
        <v>2.5011287671232878E-2</v>
      </c>
      <c r="J8558" s="7">
        <v>2.8584328767123239E-2</v>
      </c>
      <c r="K8558" s="7">
        <v>3.2157369863013714E-2</v>
      </c>
      <c r="L8558" s="7">
        <v>3.5730410958904078E-2</v>
      </c>
    </row>
    <row r="8559" spans="1:12" ht="63.75">
      <c r="A8559" s="1">
        <f t="shared" si="204"/>
        <v>41045</v>
      </c>
      <c r="B8559" s="49" t="s">
        <v>5907</v>
      </c>
      <c r="C8559" s="7">
        <v>7.5077260273972796E-2</v>
      </c>
      <c r="D8559" s="7">
        <v>0.15015452054794559</v>
      </c>
      <c r="E8559" s="7">
        <v>0.22523178082191839</v>
      </c>
      <c r="F8559" s="7">
        <v>0.30030904109588996</v>
      </c>
      <c r="G8559" s="7">
        <v>0.37538630136986278</v>
      </c>
      <c r="H8559" s="7">
        <v>0.45046356164383561</v>
      </c>
      <c r="I8559" s="7">
        <v>0.5255408219178096</v>
      </c>
      <c r="J8559" s="7">
        <v>0.60061808219178114</v>
      </c>
      <c r="K8559" s="7">
        <v>0.67569534246575402</v>
      </c>
      <c r="L8559" s="7">
        <v>0.75077260273972557</v>
      </c>
    </row>
    <row r="8560" spans="1:12" ht="63.75">
      <c r="A8560" s="1">
        <f t="shared" si="204"/>
        <v>41046</v>
      </c>
      <c r="B8560" s="49" t="s">
        <v>5907</v>
      </c>
      <c r="C8560" s="7">
        <v>0.122358575342466</v>
      </c>
      <c r="D8560" s="7">
        <v>0.24471715068493319</v>
      </c>
      <c r="E8560" s="7">
        <v>0.36707572602739919</v>
      </c>
      <c r="F8560" s="7">
        <v>0.48943430136986399</v>
      </c>
      <c r="G8560" s="7">
        <v>0.61179287671233007</v>
      </c>
      <c r="H8560" s="7">
        <v>0.73415145205479593</v>
      </c>
      <c r="I8560" s="7">
        <v>0.85651002739726556</v>
      </c>
      <c r="J8560" s="7">
        <v>0.9788686027397292</v>
      </c>
      <c r="K8560" s="7">
        <v>1.1012271780821952</v>
      </c>
      <c r="L8560" s="7">
        <v>1.2235857534246601</v>
      </c>
    </row>
    <row r="8561" spans="1:12" ht="63.75">
      <c r="A8561" s="1">
        <f t="shared" si="204"/>
        <v>41047</v>
      </c>
      <c r="B8561" s="49" t="s">
        <v>5907</v>
      </c>
      <c r="C8561" s="7">
        <v>1.0053698630137007E-2</v>
      </c>
      <c r="D8561" s="7">
        <v>2.0107397260274041E-2</v>
      </c>
      <c r="E8561" s="7">
        <v>3.0161095890410997E-2</v>
      </c>
      <c r="F8561" s="7">
        <v>4.0214794520547964E-2</v>
      </c>
      <c r="G8561" s="7">
        <v>5.0268493150684913E-2</v>
      </c>
      <c r="H8561" s="7">
        <v>6.0322191780821877E-2</v>
      </c>
      <c r="I8561" s="7">
        <v>7.0375890410959083E-2</v>
      </c>
      <c r="J8561" s="7">
        <v>8.0429589041095928E-2</v>
      </c>
      <c r="K8561" s="7">
        <v>9.0483287671232884E-2</v>
      </c>
      <c r="L8561" s="7">
        <v>0.10053698630136983</v>
      </c>
    </row>
    <row r="8562" spans="1:12" ht="63.75">
      <c r="A8562" s="1">
        <f t="shared" si="204"/>
        <v>41048</v>
      </c>
      <c r="B8562" s="49" t="s">
        <v>5907</v>
      </c>
      <c r="C8562" s="7">
        <v>1.5118158904109759E-2</v>
      </c>
      <c r="D8562" s="7">
        <v>3.0236317808219396E-2</v>
      </c>
      <c r="E8562" s="7">
        <v>4.5354476712329152E-2</v>
      </c>
      <c r="F8562" s="7">
        <v>6.0472635616438675E-2</v>
      </c>
      <c r="G8562" s="7">
        <v>7.5590794520548316E-2</v>
      </c>
      <c r="H8562" s="7">
        <v>9.0708953424657957E-2</v>
      </c>
      <c r="I8562" s="7">
        <v>0.10582711232876783</v>
      </c>
      <c r="J8562" s="7">
        <v>0.12094527123287759</v>
      </c>
      <c r="K8562" s="7">
        <v>0.13606343013698641</v>
      </c>
      <c r="L8562" s="7">
        <v>0.15118158904109641</v>
      </c>
    </row>
    <row r="8563" spans="1:12" ht="51">
      <c r="A8563" s="1">
        <f t="shared" si="204"/>
        <v>41049</v>
      </c>
      <c r="B8563" s="49" t="s">
        <v>5360</v>
      </c>
      <c r="C8563" s="7">
        <v>4.2724602739726197E-2</v>
      </c>
      <c r="D8563" s="7">
        <v>8.5449205479452395E-2</v>
      </c>
      <c r="E8563" s="7">
        <v>0.12817380821917798</v>
      </c>
      <c r="F8563" s="7">
        <v>0.17089841095890479</v>
      </c>
      <c r="G8563" s="7">
        <v>0.2136230136986304</v>
      </c>
      <c r="H8563" s="7">
        <v>0.25634761643835718</v>
      </c>
      <c r="I8563" s="7">
        <v>0.29907221917808396</v>
      </c>
      <c r="J8563" s="7">
        <v>0.34179682191780836</v>
      </c>
      <c r="K8563" s="7">
        <v>0.38452142465753519</v>
      </c>
      <c r="L8563" s="7">
        <v>0.42724602739726081</v>
      </c>
    </row>
    <row r="8564" spans="1:12" ht="38.25">
      <c r="A8564" s="1">
        <f t="shared" si="204"/>
        <v>41050</v>
      </c>
      <c r="B8564" s="49" t="s">
        <v>5285</v>
      </c>
      <c r="C8564" s="7">
        <v>9.2906301369863277E-4</v>
      </c>
      <c r="D8564" s="7">
        <v>1.8581260273972679E-3</v>
      </c>
      <c r="E8564" s="7">
        <v>2.7871890410958956E-3</v>
      </c>
      <c r="F8564" s="7">
        <v>3.7162520547945237E-3</v>
      </c>
      <c r="G8564" s="7">
        <v>4.6453150684931518E-3</v>
      </c>
      <c r="H8564" s="7">
        <v>5.5743780821917912E-3</v>
      </c>
      <c r="I8564" s="7">
        <v>6.5034410958904323E-3</v>
      </c>
      <c r="J8564" s="7">
        <v>7.4325041095890474E-3</v>
      </c>
      <c r="K8564" s="7">
        <v>8.3615671232876877E-3</v>
      </c>
      <c r="L8564" s="7">
        <v>9.2906301369863036E-3</v>
      </c>
    </row>
    <row r="8565" spans="1:12" ht="38.25">
      <c r="A8565" s="1">
        <f t="shared" si="204"/>
        <v>41051</v>
      </c>
      <c r="B8565" s="49" t="s">
        <v>5285</v>
      </c>
      <c r="C8565" s="7">
        <v>7.7753424657534473E-3</v>
      </c>
      <c r="D8565" s="7">
        <v>1.5550684931506919E-2</v>
      </c>
      <c r="E8565" s="7">
        <v>2.3326027397260321E-2</v>
      </c>
      <c r="F8565" s="7">
        <v>3.110136986301372E-2</v>
      </c>
      <c r="G8565" s="7">
        <v>3.8876712328767118E-2</v>
      </c>
      <c r="H8565" s="7">
        <v>4.6652054794520517E-2</v>
      </c>
      <c r="I8565" s="7">
        <v>5.4427397260274159E-2</v>
      </c>
      <c r="J8565" s="7">
        <v>6.220273972602744E-2</v>
      </c>
      <c r="K8565" s="7">
        <v>6.9978082191780838E-2</v>
      </c>
      <c r="L8565" s="7">
        <v>7.7753424657534237E-2</v>
      </c>
    </row>
    <row r="8566" spans="1:12" ht="38.25">
      <c r="A8566" s="1">
        <f t="shared" si="204"/>
        <v>41052</v>
      </c>
      <c r="B8566" s="49" t="s">
        <v>5285</v>
      </c>
      <c r="C8566" s="7">
        <v>1.0397260273972632E-3</v>
      </c>
      <c r="D8566" s="7">
        <v>2.0794520547945238E-3</v>
      </c>
      <c r="E8566" s="7">
        <v>3.1191780821917918E-3</v>
      </c>
      <c r="F8566" s="7">
        <v>4.1589041095890476E-3</v>
      </c>
      <c r="G8566" s="7">
        <v>5.1986301369863043E-3</v>
      </c>
      <c r="H8566" s="7">
        <v>6.2383561643835723E-3</v>
      </c>
      <c r="I8566" s="7">
        <v>7.2780821917808516E-3</v>
      </c>
      <c r="J8566" s="7">
        <v>8.3178082191780953E-3</v>
      </c>
      <c r="K8566" s="7">
        <v>9.3575342465753528E-3</v>
      </c>
      <c r="L8566" s="7">
        <v>1.0397260273972609E-2</v>
      </c>
    </row>
    <row r="8567" spans="1:12" ht="38.25">
      <c r="A8567" s="1">
        <f t="shared" si="204"/>
        <v>41053</v>
      </c>
      <c r="B8567" s="49" t="s">
        <v>5285</v>
      </c>
      <c r="C8567" s="7">
        <v>2.360087671232892E-3</v>
      </c>
      <c r="D8567" s="7">
        <v>4.7201753424657841E-3</v>
      </c>
      <c r="E8567" s="7">
        <v>7.0802630136986636E-3</v>
      </c>
      <c r="F8567" s="7">
        <v>9.4403506849315318E-3</v>
      </c>
      <c r="G8567" s="7">
        <v>1.1800438356164412E-2</v>
      </c>
      <c r="H8567" s="7">
        <v>1.4160526027397279E-2</v>
      </c>
      <c r="I8567" s="7">
        <v>1.6520613698630161E-2</v>
      </c>
      <c r="J8567" s="7">
        <v>1.8880701369863039E-2</v>
      </c>
      <c r="K8567" s="7">
        <v>2.1240789041095918E-2</v>
      </c>
      <c r="L8567" s="7">
        <v>2.36008767123288E-2</v>
      </c>
    </row>
    <row r="8568" spans="1:12" ht="51">
      <c r="A8568" s="1">
        <f t="shared" si="204"/>
        <v>41054</v>
      </c>
      <c r="B8568" s="49" t="s">
        <v>5908</v>
      </c>
      <c r="C8568" s="7">
        <v>4.3975890410959083E-3</v>
      </c>
      <c r="D8568" s="7">
        <v>8.7951780821918166E-3</v>
      </c>
      <c r="E8568" s="7">
        <v>1.319276712328776E-2</v>
      </c>
      <c r="F8568" s="7">
        <v>1.759035616438356E-2</v>
      </c>
      <c r="G8568" s="7">
        <v>2.1987945205479479E-2</v>
      </c>
      <c r="H8568" s="7">
        <v>2.6385534246575398E-2</v>
      </c>
      <c r="I8568" s="7">
        <v>3.078312328767132E-2</v>
      </c>
      <c r="J8568" s="7">
        <v>3.5180712328767239E-2</v>
      </c>
      <c r="K8568" s="7">
        <v>3.9578301369863039E-2</v>
      </c>
      <c r="L8568" s="7">
        <v>4.3975890410958958E-2</v>
      </c>
    </row>
    <row r="8569" spans="1:12" ht="51">
      <c r="A8569" s="1">
        <f t="shared" si="204"/>
        <v>41055</v>
      </c>
      <c r="B8569" s="49" t="s">
        <v>5909</v>
      </c>
      <c r="C8569" s="7">
        <v>9.256273972602768E-3</v>
      </c>
      <c r="D8569" s="7">
        <v>1.8512547945205557E-2</v>
      </c>
      <c r="E8569" s="7">
        <v>2.776882191780828E-2</v>
      </c>
      <c r="F8569" s="7">
        <v>3.7025095890411003E-2</v>
      </c>
      <c r="G8569" s="7">
        <v>4.6281369863013719E-2</v>
      </c>
      <c r="H8569" s="7">
        <v>5.553764383561656E-2</v>
      </c>
      <c r="I8569" s="7">
        <v>6.4793917808219401E-2</v>
      </c>
      <c r="J8569" s="7">
        <v>7.4050191780822006E-2</v>
      </c>
      <c r="K8569" s="7">
        <v>8.3306465753424833E-2</v>
      </c>
      <c r="L8569" s="7">
        <v>9.2562739726027438E-2</v>
      </c>
    </row>
    <row r="8570" spans="1:12" ht="51">
      <c r="A8570" s="1">
        <f t="shared" si="204"/>
        <v>41056</v>
      </c>
      <c r="B8570" s="49" t="s">
        <v>5910</v>
      </c>
      <c r="C8570" s="7">
        <v>3.7683287671232998E-3</v>
      </c>
      <c r="D8570" s="7">
        <v>7.5366575342465996E-3</v>
      </c>
      <c r="E8570" s="7">
        <v>1.1304986301369889E-2</v>
      </c>
      <c r="F8570" s="7">
        <v>1.5073315068493199E-2</v>
      </c>
      <c r="G8570" s="7">
        <v>1.8841643835616439E-2</v>
      </c>
      <c r="H8570" s="7">
        <v>2.260997260273968E-2</v>
      </c>
      <c r="I8570" s="7">
        <v>2.6378301369863161E-2</v>
      </c>
      <c r="J8570" s="7">
        <v>3.0146630136986277E-2</v>
      </c>
      <c r="K8570" s="7">
        <v>3.3914958904109643E-2</v>
      </c>
      <c r="L8570" s="7">
        <v>3.7683287671232878E-2</v>
      </c>
    </row>
    <row r="8571" spans="1:12" ht="25.5">
      <c r="A8571" s="1">
        <f t="shared" si="204"/>
        <v>41057</v>
      </c>
      <c r="B8571" s="49" t="s">
        <v>5911</v>
      </c>
      <c r="C8571" s="7">
        <v>1.2758794520547961E-2</v>
      </c>
      <c r="D8571" s="7">
        <v>2.5517589041096037E-2</v>
      </c>
      <c r="E8571" s="7">
        <v>3.8276383561643999E-2</v>
      </c>
      <c r="F8571" s="7">
        <v>5.1035178082191844E-2</v>
      </c>
      <c r="G8571" s="7">
        <v>6.3793972602739793E-2</v>
      </c>
      <c r="H8571" s="7">
        <v>7.6552767123287763E-2</v>
      </c>
      <c r="I8571" s="7">
        <v>8.9311561643836079E-2</v>
      </c>
      <c r="J8571" s="7">
        <v>0.1020703561643838</v>
      </c>
      <c r="K8571" s="7">
        <v>0.11482915068493174</v>
      </c>
      <c r="L8571" s="7">
        <v>0.12758794520547959</v>
      </c>
    </row>
    <row r="8572" spans="1:12" ht="25.5">
      <c r="A8572" s="1">
        <f t="shared" si="204"/>
        <v>41058</v>
      </c>
      <c r="B8572" s="49" t="s">
        <v>5911</v>
      </c>
      <c r="C8572" s="7">
        <v>8.3322739726027673E-4</v>
      </c>
      <c r="D8572" s="7">
        <v>1.6664547945205558E-3</v>
      </c>
      <c r="E8572" s="7">
        <v>2.4996821917808278E-3</v>
      </c>
      <c r="F8572" s="7">
        <v>3.3329095890410995E-3</v>
      </c>
      <c r="G8572" s="7">
        <v>4.1661369863013721E-3</v>
      </c>
      <c r="H8572" s="7">
        <v>4.9993643835616443E-3</v>
      </c>
      <c r="I8572" s="7">
        <v>5.8325917808219399E-3</v>
      </c>
      <c r="J8572" s="7">
        <v>6.6658191780821991E-3</v>
      </c>
      <c r="K8572" s="7">
        <v>7.4990465753424721E-3</v>
      </c>
      <c r="L8572" s="7">
        <v>8.3322739726027443E-3</v>
      </c>
    </row>
    <row r="8573" spans="1:12" ht="51">
      <c r="A8573" s="1">
        <f t="shared" si="204"/>
        <v>41059</v>
      </c>
      <c r="B8573" s="49" t="s">
        <v>5912</v>
      </c>
      <c r="C8573" s="7">
        <v>1.9065863013698759E-3</v>
      </c>
      <c r="D8573" s="7">
        <v>3.8131726027397402E-3</v>
      </c>
      <c r="E8573" s="7">
        <v>5.7197589041096163E-3</v>
      </c>
      <c r="F8573" s="7">
        <v>7.6263452054794673E-3</v>
      </c>
      <c r="G8573" s="7">
        <v>9.532931506849333E-3</v>
      </c>
      <c r="H8573" s="7">
        <v>1.1439517808219194E-2</v>
      </c>
      <c r="I8573" s="7">
        <v>1.334610410958912E-2</v>
      </c>
      <c r="J8573" s="7">
        <v>1.5252690410958961E-2</v>
      </c>
      <c r="K8573" s="7">
        <v>1.7159276712328801E-2</v>
      </c>
      <c r="L8573" s="7">
        <v>1.9065863013698638E-2</v>
      </c>
    </row>
    <row r="8574" spans="1:12" ht="51">
      <c r="A8574" s="1">
        <f t="shared" si="204"/>
        <v>41060</v>
      </c>
      <c r="B8574" s="49" t="s">
        <v>5476</v>
      </c>
      <c r="C8574" s="7">
        <v>2.3868493150685038E-4</v>
      </c>
      <c r="D8574" s="7">
        <v>4.7736986301369957E-4</v>
      </c>
      <c r="E8574" s="7">
        <v>7.1605479452054998E-4</v>
      </c>
      <c r="F8574" s="7">
        <v>9.5473972602739686E-4</v>
      </c>
      <c r="G8574" s="7">
        <v>1.193424657534246E-3</v>
      </c>
      <c r="H8574" s="7">
        <v>1.4321095890411E-3</v>
      </c>
      <c r="I8574" s="7">
        <v>1.670794520547948E-3</v>
      </c>
      <c r="J8574" s="7">
        <v>1.9094794520547959E-3</v>
      </c>
      <c r="K8574" s="7">
        <v>2.148164383561644E-3</v>
      </c>
      <c r="L8574" s="7">
        <v>2.386849315068492E-3</v>
      </c>
    </row>
    <row r="8575" spans="1:12" ht="51">
      <c r="A8575" s="1">
        <f t="shared" si="204"/>
        <v>41061</v>
      </c>
      <c r="B8575" s="49" t="s">
        <v>5913</v>
      </c>
      <c r="C8575" s="7">
        <v>2.5315068493150919E-4</v>
      </c>
      <c r="D8575" s="7">
        <v>5.0630136986301718E-4</v>
      </c>
      <c r="E8575" s="7">
        <v>7.5945205479452643E-4</v>
      </c>
      <c r="F8575" s="7">
        <v>1.012602739726032E-3</v>
      </c>
      <c r="G8575" s="7">
        <v>1.2657534246575399E-3</v>
      </c>
      <c r="H8575" s="7">
        <v>1.5189041095890359E-3</v>
      </c>
      <c r="I8575" s="7">
        <v>1.772054794520556E-3</v>
      </c>
      <c r="J8575" s="7">
        <v>2.0252054794520518E-3</v>
      </c>
      <c r="K8575" s="7">
        <v>2.2783561643835598E-3</v>
      </c>
      <c r="L8575" s="7">
        <v>2.5315068493150677E-3</v>
      </c>
    </row>
    <row r="8576" spans="1:12" ht="51">
      <c r="A8576" s="1">
        <f t="shared" si="204"/>
        <v>41062</v>
      </c>
      <c r="B8576" s="49" t="s">
        <v>5913</v>
      </c>
      <c r="C8576" s="7">
        <v>8.9326027397260556E-4</v>
      </c>
      <c r="D8576" s="7">
        <v>1.7865205479452159E-3</v>
      </c>
      <c r="E8576" s="7">
        <v>2.6797808219178121E-3</v>
      </c>
      <c r="F8576" s="7">
        <v>3.5730410958904079E-3</v>
      </c>
      <c r="G8576" s="7">
        <v>4.4663013698630159E-3</v>
      </c>
      <c r="H8576" s="7">
        <v>5.3595616438356242E-3</v>
      </c>
      <c r="I8576" s="7">
        <v>6.2528219178082439E-3</v>
      </c>
      <c r="J8576" s="7">
        <v>7.146082191780828E-3</v>
      </c>
      <c r="K8576" s="7">
        <v>8.0393424657534355E-3</v>
      </c>
      <c r="L8576" s="7">
        <v>8.9326027397260317E-3</v>
      </c>
    </row>
    <row r="8577" spans="1:12" ht="51">
      <c r="A8577" s="1">
        <f t="shared" si="204"/>
        <v>41063</v>
      </c>
      <c r="B8577" s="49" t="s">
        <v>5913</v>
      </c>
      <c r="C8577" s="7">
        <v>5.0738630136986523E-4</v>
      </c>
      <c r="D8577" s="7">
        <v>1.0147726027397305E-3</v>
      </c>
      <c r="E8577" s="7">
        <v>1.5221589041095919E-3</v>
      </c>
      <c r="F8577" s="7">
        <v>2.0295452054794557E-3</v>
      </c>
      <c r="G8577" s="7">
        <v>2.53693150684932E-3</v>
      </c>
      <c r="H8577" s="7">
        <v>3.0443178082191838E-3</v>
      </c>
      <c r="I8577" s="7">
        <v>3.5517041095890476E-3</v>
      </c>
      <c r="J8577" s="7">
        <v>4.0590904109589114E-3</v>
      </c>
      <c r="K8577" s="7">
        <v>4.5664767123287644E-3</v>
      </c>
      <c r="L8577" s="7">
        <v>5.0738630136986278E-3</v>
      </c>
    </row>
    <row r="8578" spans="1:12" ht="51">
      <c r="A8578" s="1">
        <f t="shared" si="204"/>
        <v>41064</v>
      </c>
      <c r="B8578" s="49" t="s">
        <v>5913</v>
      </c>
      <c r="C8578" s="7">
        <v>5.6416438356164515E-4</v>
      </c>
      <c r="D8578" s="7">
        <v>1.1283287671232903E-3</v>
      </c>
      <c r="E8578" s="7">
        <v>1.692493150684932E-3</v>
      </c>
      <c r="F8578" s="7">
        <v>2.2566575342465758E-3</v>
      </c>
      <c r="G8578" s="7">
        <v>2.8208219178082199E-3</v>
      </c>
      <c r="H8578" s="7">
        <v>3.3849863013698639E-3</v>
      </c>
      <c r="I8578" s="7">
        <v>3.9491506849315197E-3</v>
      </c>
      <c r="J8578" s="7">
        <v>4.5133150684931516E-3</v>
      </c>
      <c r="K8578" s="7">
        <v>5.0774794520547957E-3</v>
      </c>
      <c r="L8578" s="7">
        <v>5.6416438356164398E-3</v>
      </c>
    </row>
    <row r="8579" spans="1:12" ht="51">
      <c r="A8579" s="1">
        <f t="shared" si="204"/>
        <v>41065</v>
      </c>
      <c r="B8579" s="49" t="s">
        <v>5913</v>
      </c>
      <c r="C8579" s="7">
        <v>4.3086246575342758E-3</v>
      </c>
      <c r="D8579" s="7">
        <v>8.6172493150685515E-3</v>
      </c>
      <c r="E8579" s="7">
        <v>1.2925873972602841E-2</v>
      </c>
      <c r="F8579" s="7">
        <v>1.7234498630137079E-2</v>
      </c>
      <c r="G8579" s="7">
        <v>2.1543123287671322E-2</v>
      </c>
      <c r="H8579" s="7">
        <v>2.5851747945205561E-2</v>
      </c>
      <c r="I8579" s="7">
        <v>3.0160372602739918E-2</v>
      </c>
      <c r="J8579" s="7">
        <v>3.446899726027404E-2</v>
      </c>
      <c r="K8579" s="7">
        <v>3.8777621917808279E-2</v>
      </c>
      <c r="L8579" s="7">
        <v>4.3086246575342518E-2</v>
      </c>
    </row>
    <row r="8580" spans="1:12" ht="51">
      <c r="A8580" s="1">
        <f t="shared" si="204"/>
        <v>41066</v>
      </c>
      <c r="B8580" s="49" t="s">
        <v>5913</v>
      </c>
      <c r="C8580" s="7">
        <v>1.8114739726027558E-3</v>
      </c>
      <c r="D8580" s="7">
        <v>3.6229479452054999E-3</v>
      </c>
      <c r="E8580" s="7">
        <v>5.4344219178082557E-3</v>
      </c>
      <c r="F8580" s="7">
        <v>7.2458958904109885E-3</v>
      </c>
      <c r="G8580" s="7">
        <v>9.0573698630137325E-3</v>
      </c>
      <c r="H8580" s="7">
        <v>1.0868843835616477E-2</v>
      </c>
      <c r="I8580" s="7">
        <v>1.2680317808219278E-2</v>
      </c>
      <c r="J8580" s="7">
        <v>1.4491791780821999E-2</v>
      </c>
      <c r="K8580" s="7">
        <v>1.6303265753424719E-2</v>
      </c>
      <c r="L8580" s="7">
        <v>1.8114739726027437E-2</v>
      </c>
    </row>
    <row r="8581" spans="1:12" ht="51">
      <c r="A8581" s="1">
        <f t="shared" si="204"/>
        <v>41067</v>
      </c>
      <c r="B8581" s="49" t="s">
        <v>5914</v>
      </c>
      <c r="C8581" s="7">
        <v>5.6803397260274278E-3</v>
      </c>
      <c r="D8581" s="7">
        <v>1.1360679452054856E-2</v>
      </c>
      <c r="E8581" s="7">
        <v>1.7041019178082317E-2</v>
      </c>
      <c r="F8581" s="7">
        <v>2.2721358904109638E-2</v>
      </c>
      <c r="G8581" s="7">
        <v>2.8401698630137077E-2</v>
      </c>
      <c r="H8581" s="7">
        <v>3.4082038356164399E-2</v>
      </c>
      <c r="I8581" s="7">
        <v>3.9762378082191956E-2</v>
      </c>
      <c r="J8581" s="7">
        <v>4.5442717808219277E-2</v>
      </c>
      <c r="K8581" s="7">
        <v>5.1123057534246716E-2</v>
      </c>
      <c r="L8581" s="7">
        <v>5.6803397260274044E-2</v>
      </c>
    </row>
    <row r="8582" spans="1:12" ht="38.25">
      <c r="A8582" s="1">
        <f t="shared" si="204"/>
        <v>41068</v>
      </c>
      <c r="B8582" s="49" t="s">
        <v>5915</v>
      </c>
      <c r="C8582" s="7">
        <v>5.9309589041096032E-4</v>
      </c>
      <c r="D8582" s="7">
        <v>1.1861917808219206E-3</v>
      </c>
      <c r="E8582" s="7">
        <v>1.7792876712328799E-3</v>
      </c>
      <c r="F8582" s="7">
        <v>2.3723835616438322E-3</v>
      </c>
      <c r="G8582" s="7">
        <v>2.965479452054796E-3</v>
      </c>
      <c r="H8582" s="7">
        <v>3.5585753424657598E-3</v>
      </c>
      <c r="I8582" s="7">
        <v>4.151671232876724E-3</v>
      </c>
      <c r="J8582" s="7">
        <v>4.7447671232876756E-3</v>
      </c>
      <c r="K8582" s="7">
        <v>5.3378630136986394E-3</v>
      </c>
      <c r="L8582" s="7">
        <v>5.9309589041095919E-3</v>
      </c>
    </row>
    <row r="8583" spans="1:12" ht="38.25">
      <c r="A8583" s="1">
        <f t="shared" si="204"/>
        <v>41069</v>
      </c>
      <c r="B8583" s="49" t="s">
        <v>5916</v>
      </c>
      <c r="C8583" s="7">
        <v>1.4588712328767119E-3</v>
      </c>
      <c r="D8583" s="7">
        <v>2.9177424657534363E-3</v>
      </c>
      <c r="E8583" s="7">
        <v>4.3766136986301473E-3</v>
      </c>
      <c r="F8583" s="7">
        <v>5.8354849315068475E-3</v>
      </c>
      <c r="G8583" s="7">
        <v>7.294356164383559E-3</v>
      </c>
      <c r="H8583" s="7">
        <v>8.7532273972602721E-3</v>
      </c>
      <c r="I8583" s="7">
        <v>1.021209863013702E-2</v>
      </c>
      <c r="J8583" s="7">
        <v>1.1670969863013707E-2</v>
      </c>
      <c r="K8583" s="7">
        <v>1.312984109589036E-2</v>
      </c>
      <c r="L8583" s="7">
        <v>1.4588712328767118E-2</v>
      </c>
    </row>
    <row r="8584" spans="1:12" ht="38.25">
      <c r="A8584" s="1">
        <f t="shared" si="204"/>
        <v>41070</v>
      </c>
      <c r="B8584" s="49" t="s">
        <v>5916</v>
      </c>
      <c r="C8584" s="7">
        <v>6.6397808219178477E-3</v>
      </c>
      <c r="D8584" s="7">
        <v>1.3279561643835721E-2</v>
      </c>
      <c r="E8584" s="7">
        <v>1.9919342465753519E-2</v>
      </c>
      <c r="F8584" s="7">
        <v>2.6559123287671321E-2</v>
      </c>
      <c r="G8584" s="7">
        <v>3.3198904109589117E-2</v>
      </c>
      <c r="H8584" s="7">
        <v>3.9838684931506919E-2</v>
      </c>
      <c r="I8584" s="7">
        <v>4.647846575342484E-2</v>
      </c>
      <c r="J8584" s="7">
        <v>5.3118246575342518E-2</v>
      </c>
      <c r="K8584" s="7">
        <v>5.9758027397260313E-2</v>
      </c>
      <c r="L8584" s="7">
        <v>6.6397808219178123E-2</v>
      </c>
    </row>
    <row r="8585" spans="1:12" ht="76.5">
      <c r="A8585" s="1">
        <f t="shared" si="204"/>
        <v>41071</v>
      </c>
      <c r="B8585" s="49" t="s">
        <v>5917</v>
      </c>
      <c r="C8585" s="7">
        <v>1.4368109589041041E-3</v>
      </c>
      <c r="D8585" s="7">
        <v>2.8736219178082203E-3</v>
      </c>
      <c r="E8585" s="7">
        <v>4.3104328767123237E-3</v>
      </c>
      <c r="F8585" s="7">
        <v>5.7472438356164163E-3</v>
      </c>
      <c r="G8585" s="7">
        <v>7.1840547945205202E-3</v>
      </c>
      <c r="H8585" s="7">
        <v>8.6208657534246232E-3</v>
      </c>
      <c r="I8585" s="7">
        <v>1.0057676712328763E-2</v>
      </c>
      <c r="J8585" s="7">
        <v>1.1494487671232843E-2</v>
      </c>
      <c r="K8585" s="7">
        <v>1.2931298630136961E-2</v>
      </c>
      <c r="L8585" s="7">
        <v>1.436810958904104E-2</v>
      </c>
    </row>
    <row r="8586" spans="1:12" ht="25.5">
      <c r="A8586" s="1">
        <f t="shared" si="204"/>
        <v>41072</v>
      </c>
      <c r="B8586" s="49" t="s">
        <v>5918</v>
      </c>
      <c r="C8586" s="7">
        <v>1.5566597260274038E-2</v>
      </c>
      <c r="D8586" s="7">
        <v>3.1133194520547962E-2</v>
      </c>
      <c r="E8586" s="7">
        <v>4.6699791780822002E-2</v>
      </c>
      <c r="F8586" s="7">
        <v>6.2266389041095799E-2</v>
      </c>
      <c r="G8586" s="7">
        <v>7.7832986301369728E-2</v>
      </c>
      <c r="H8586" s="7">
        <v>9.3399583561643643E-2</v>
      </c>
      <c r="I8586" s="7">
        <v>0.10896618082191779</v>
      </c>
      <c r="J8586" s="7">
        <v>0.1245327780821916</v>
      </c>
      <c r="K8586" s="7">
        <v>0.140099375342466</v>
      </c>
      <c r="L8586" s="7">
        <v>0.15566597260273918</v>
      </c>
    </row>
    <row r="8587" spans="1:12" ht="12.75">
      <c r="A8587" s="1">
        <f t="shared" si="204"/>
        <v>41073</v>
      </c>
      <c r="B8587" s="49" t="s">
        <v>5919</v>
      </c>
      <c r="C8587" s="7">
        <v>1.0775178082191816E-2</v>
      </c>
      <c r="D8587" s="7">
        <v>2.155035616438368E-2</v>
      </c>
      <c r="E8587" s="7">
        <v>3.232553424657552E-2</v>
      </c>
      <c r="F8587" s="7">
        <v>4.3100712328767117E-2</v>
      </c>
      <c r="G8587" s="7">
        <v>5.3875890410958957E-2</v>
      </c>
      <c r="H8587" s="7">
        <v>6.4651068493150679E-2</v>
      </c>
      <c r="I8587" s="7">
        <v>7.5426246575342748E-2</v>
      </c>
      <c r="J8587" s="7">
        <v>8.6201424657534359E-2</v>
      </c>
      <c r="K8587" s="7">
        <v>9.6976602739726081E-2</v>
      </c>
      <c r="L8587" s="7">
        <v>0.1077517808219178</v>
      </c>
    </row>
    <row r="8588" spans="1:12" ht="25.5">
      <c r="A8588" s="1">
        <f t="shared" si="204"/>
        <v>41074</v>
      </c>
      <c r="B8588" s="49" t="s">
        <v>5920</v>
      </c>
      <c r="C8588" s="7">
        <v>5.348712328767131E-3</v>
      </c>
      <c r="D8588" s="7">
        <v>1.0697424657534262E-2</v>
      </c>
      <c r="E8588" s="7">
        <v>1.6046136986301359E-2</v>
      </c>
      <c r="F8588" s="7">
        <v>2.1394849315068479E-2</v>
      </c>
      <c r="G8588" s="7">
        <v>2.6743561643835598E-2</v>
      </c>
      <c r="H8588" s="7">
        <v>3.2092273972602718E-2</v>
      </c>
      <c r="I8588" s="7">
        <v>3.7440986301369959E-2</v>
      </c>
      <c r="J8588" s="7">
        <v>4.2789698630136958E-2</v>
      </c>
      <c r="K8588" s="7">
        <v>4.8138410958904081E-2</v>
      </c>
      <c r="L8588" s="7">
        <v>5.3487123287671197E-2</v>
      </c>
    </row>
    <row r="8589" spans="1:12" ht="25.5">
      <c r="A8589" s="1">
        <f t="shared" si="204"/>
        <v>41075</v>
      </c>
      <c r="B8589" s="49" t="s">
        <v>5921</v>
      </c>
      <c r="C8589" s="7">
        <v>3.286980821917836E-3</v>
      </c>
      <c r="D8589" s="7">
        <v>6.573961643835659E-3</v>
      </c>
      <c r="E8589" s="7">
        <v>9.8609424657534958E-3</v>
      </c>
      <c r="F8589" s="7">
        <v>1.3147923287671318E-2</v>
      </c>
      <c r="G8589" s="7">
        <v>1.6434904109589119E-2</v>
      </c>
      <c r="H8589" s="7">
        <v>1.9721884931506919E-2</v>
      </c>
      <c r="I8589" s="7">
        <v>2.3008865753424722E-2</v>
      </c>
      <c r="J8589" s="7">
        <v>2.6295846575342521E-2</v>
      </c>
      <c r="K8589" s="7">
        <v>2.9582827397260321E-2</v>
      </c>
      <c r="L8589" s="7">
        <v>3.286980821917812E-2</v>
      </c>
    </row>
    <row r="8590" spans="1:12" ht="25.5">
      <c r="A8590" s="1">
        <f t="shared" si="204"/>
        <v>41076</v>
      </c>
      <c r="B8590" s="49" t="s">
        <v>5921</v>
      </c>
      <c r="C8590" s="7">
        <v>4.9455156164383798E-2</v>
      </c>
      <c r="D8590" s="7">
        <v>9.8910312328767597E-2</v>
      </c>
      <c r="E8590" s="7">
        <v>0.14836546849315199</v>
      </c>
      <c r="F8590" s="7">
        <v>0.19782062465753519</v>
      </c>
      <c r="G8590" s="7">
        <v>0.2472757808219184</v>
      </c>
      <c r="H8590" s="7">
        <v>0.2967309369863016</v>
      </c>
      <c r="I8590" s="7">
        <v>0.34618609315068599</v>
      </c>
      <c r="J8590" s="7">
        <v>0.39564124931506917</v>
      </c>
      <c r="K8590" s="7">
        <v>0.44509640547945239</v>
      </c>
      <c r="L8590" s="7">
        <v>0.49455156164383557</v>
      </c>
    </row>
    <row r="8591" spans="1:12" ht="12.75">
      <c r="A8591" s="1">
        <f t="shared" si="204"/>
        <v>41077</v>
      </c>
      <c r="B8591" s="49" t="s">
        <v>5922</v>
      </c>
      <c r="C8591" s="7">
        <v>1.3062575342465759E-2</v>
      </c>
      <c r="D8591" s="7">
        <v>2.6125150684931639E-2</v>
      </c>
      <c r="E8591" s="7">
        <v>3.9187726027397396E-2</v>
      </c>
      <c r="F8591" s="7">
        <v>5.2250301369863035E-2</v>
      </c>
      <c r="G8591" s="7">
        <v>6.5312876712328799E-2</v>
      </c>
      <c r="H8591" s="7">
        <v>7.8375452054794556E-2</v>
      </c>
      <c r="I8591" s="7">
        <v>9.1438027397260688E-2</v>
      </c>
      <c r="J8591" s="7">
        <v>0.10450060273972619</v>
      </c>
      <c r="K8591" s="7">
        <v>0.11756317808219195</v>
      </c>
      <c r="L8591" s="7">
        <v>0.1306257534246576</v>
      </c>
    </row>
    <row r="8592" spans="1:12" ht="12.75">
      <c r="A8592" s="1">
        <f t="shared" ref="A8592:A8655" si="205">A8591+1</f>
        <v>41078</v>
      </c>
      <c r="B8592" s="49" t="s">
        <v>5923</v>
      </c>
      <c r="C8592" s="7">
        <v>6.8683397260274398E-3</v>
      </c>
      <c r="D8592" s="7">
        <v>1.373667945205488E-2</v>
      </c>
      <c r="E8592" s="7">
        <v>2.0605019178082322E-2</v>
      </c>
      <c r="F8592" s="7">
        <v>2.7473358904109641E-2</v>
      </c>
      <c r="G8592" s="7">
        <v>3.4341698630137078E-2</v>
      </c>
      <c r="H8592" s="7">
        <v>4.1210038356164401E-2</v>
      </c>
      <c r="I8592" s="7">
        <v>4.807837808219196E-2</v>
      </c>
      <c r="J8592" s="7">
        <v>5.4946717808219282E-2</v>
      </c>
      <c r="K8592" s="7">
        <v>6.1815057534246716E-2</v>
      </c>
      <c r="L8592" s="7">
        <v>6.8683397260274046E-2</v>
      </c>
    </row>
    <row r="8593" spans="1:12" ht="25.5">
      <c r="A8593" s="1">
        <f t="shared" si="205"/>
        <v>41079</v>
      </c>
      <c r="B8593" s="49" t="s">
        <v>5924</v>
      </c>
      <c r="C8593" s="7">
        <v>2.194273972602756E-2</v>
      </c>
      <c r="D8593" s="7">
        <v>4.3885479452055003E-2</v>
      </c>
      <c r="E8593" s="7">
        <v>6.5828219178082556E-2</v>
      </c>
      <c r="F8593" s="7">
        <v>8.7770958904109866E-2</v>
      </c>
      <c r="G8593" s="7">
        <v>0.10971369863013732</v>
      </c>
      <c r="H8593" s="7">
        <v>0.13165643835616439</v>
      </c>
      <c r="I8593" s="7">
        <v>0.15359917808219278</v>
      </c>
      <c r="J8593" s="7">
        <v>0.17554191780822001</v>
      </c>
      <c r="K8593" s="7">
        <v>0.19748465753424721</v>
      </c>
      <c r="L8593" s="7">
        <v>0.21942739726027441</v>
      </c>
    </row>
    <row r="8594" spans="1:12" ht="12.75">
      <c r="A8594" s="1">
        <f t="shared" si="205"/>
        <v>41080</v>
      </c>
      <c r="B8594" s="49" t="s">
        <v>5925</v>
      </c>
      <c r="C8594" s="7">
        <v>1.0876800000000023E-2</v>
      </c>
      <c r="D8594" s="7">
        <v>2.1753599999999998E-2</v>
      </c>
      <c r="E8594" s="7">
        <v>3.2630400000000122E-2</v>
      </c>
      <c r="F8594" s="7">
        <v>4.3507199999999996E-2</v>
      </c>
      <c r="G8594" s="7">
        <v>5.4383999999999995E-2</v>
      </c>
      <c r="H8594" s="7">
        <v>6.5260799999999994E-2</v>
      </c>
      <c r="I8594" s="7">
        <v>7.6137600000000236E-2</v>
      </c>
      <c r="J8594" s="7">
        <v>8.7014400000000117E-2</v>
      </c>
      <c r="K8594" s="7">
        <v>9.7891200000000123E-2</v>
      </c>
      <c r="L8594" s="7">
        <v>0.10876799999999999</v>
      </c>
    </row>
    <row r="8595" spans="1:12" ht="25.5">
      <c r="A8595" s="1">
        <f t="shared" si="205"/>
        <v>41081</v>
      </c>
      <c r="B8595" s="49" t="s">
        <v>5926</v>
      </c>
      <c r="C8595" s="7">
        <v>2.9900712328767239E-3</v>
      </c>
      <c r="D8595" s="7">
        <v>5.9801424657534357E-3</v>
      </c>
      <c r="E8595" s="7">
        <v>8.9702136986301601E-3</v>
      </c>
      <c r="F8595" s="7">
        <v>1.1960284931506847E-2</v>
      </c>
      <c r="G8595" s="7">
        <v>1.495035616438356E-2</v>
      </c>
      <c r="H8595" s="7">
        <v>1.794042739726032E-2</v>
      </c>
      <c r="I8595" s="7">
        <v>2.093049863013708E-2</v>
      </c>
      <c r="J8595" s="7">
        <v>2.3920569863013719E-2</v>
      </c>
      <c r="K8595" s="7">
        <v>2.6910641095890479E-2</v>
      </c>
      <c r="L8595" s="7">
        <v>2.9900712328767121E-2</v>
      </c>
    </row>
    <row r="8596" spans="1:12" ht="25.5">
      <c r="A8596" s="1">
        <f t="shared" si="205"/>
        <v>41082</v>
      </c>
      <c r="B8596" s="49" t="s">
        <v>5699</v>
      </c>
      <c r="C8596" s="7">
        <v>1.112416438356168E-3</v>
      </c>
      <c r="D8596" s="7">
        <v>2.2248328767123359E-3</v>
      </c>
      <c r="E8596" s="7">
        <v>3.3372493150685039E-3</v>
      </c>
      <c r="F8596" s="7">
        <v>4.4496657534246597E-3</v>
      </c>
      <c r="G8596" s="7">
        <v>5.5620821917808285E-3</v>
      </c>
      <c r="H8596" s="7">
        <v>6.6744986301369965E-3</v>
      </c>
      <c r="I8596" s="7">
        <v>7.7869150684931748E-3</v>
      </c>
      <c r="J8596" s="7">
        <v>8.8993315068493194E-3</v>
      </c>
      <c r="K8596" s="7">
        <v>1.0011747945205488E-2</v>
      </c>
      <c r="L8596" s="7">
        <v>1.1124164383561645E-2</v>
      </c>
    </row>
    <row r="8597" spans="1:12" ht="25.5">
      <c r="A8597" s="1">
        <f t="shared" si="205"/>
        <v>41083</v>
      </c>
      <c r="B8597" s="49" t="s">
        <v>5699</v>
      </c>
      <c r="C8597" s="7">
        <v>1.3897972602739681E-3</v>
      </c>
      <c r="D8597" s="7">
        <v>2.7795945205479479E-3</v>
      </c>
      <c r="E8597" s="7">
        <v>4.1693917808219164E-3</v>
      </c>
      <c r="F8597" s="7">
        <v>5.5591890410958723E-3</v>
      </c>
      <c r="G8597" s="7">
        <v>6.9489863013698396E-3</v>
      </c>
      <c r="H8597" s="7">
        <v>8.3387835616438085E-3</v>
      </c>
      <c r="I8597" s="7">
        <v>9.7285808219178104E-3</v>
      </c>
      <c r="J8597" s="7">
        <v>1.1118378082191755E-2</v>
      </c>
      <c r="K8597" s="7">
        <v>1.2508175342465759E-2</v>
      </c>
      <c r="L8597" s="7">
        <v>1.3897972602739679E-2</v>
      </c>
    </row>
    <row r="8598" spans="1:12" ht="25.5">
      <c r="A8598" s="1">
        <f t="shared" si="205"/>
        <v>41084</v>
      </c>
      <c r="B8598" s="49" t="s">
        <v>5927</v>
      </c>
      <c r="C8598" s="7">
        <v>9.6208109589041527E-3</v>
      </c>
      <c r="D8598" s="7">
        <v>1.9241621917808278E-2</v>
      </c>
      <c r="E8598" s="7">
        <v>2.8862432876712477E-2</v>
      </c>
      <c r="F8598" s="7">
        <v>3.8483243835616555E-2</v>
      </c>
      <c r="G8598" s="7">
        <v>4.8104054794520637E-2</v>
      </c>
      <c r="H8598" s="7">
        <v>5.7724865753424719E-2</v>
      </c>
      <c r="I8598" s="7">
        <v>6.7345676712329036E-2</v>
      </c>
      <c r="J8598" s="7">
        <v>7.6966487671233E-2</v>
      </c>
      <c r="K8598" s="7">
        <v>8.6587298630137075E-2</v>
      </c>
      <c r="L8598" s="7">
        <v>9.6208109589041149E-2</v>
      </c>
    </row>
    <row r="8599" spans="1:12" ht="12.75">
      <c r="A8599" s="1">
        <f t="shared" si="205"/>
        <v>41085</v>
      </c>
      <c r="B8599" s="49" t="s">
        <v>5928</v>
      </c>
      <c r="C8599" s="7">
        <v>9.4342027397260556E-3</v>
      </c>
      <c r="D8599" s="7">
        <v>1.886840547945216E-2</v>
      </c>
      <c r="E8599" s="7">
        <v>2.830260821917812E-2</v>
      </c>
      <c r="F8599" s="7">
        <v>3.7736810958904077E-2</v>
      </c>
      <c r="G8599" s="7">
        <v>4.7171013698630158E-2</v>
      </c>
      <c r="H8599" s="7">
        <v>5.660521643835624E-2</v>
      </c>
      <c r="I8599" s="7">
        <v>6.603941917808244E-2</v>
      </c>
      <c r="J8599" s="7">
        <v>7.5473621917808403E-2</v>
      </c>
      <c r="K8599" s="7">
        <v>8.4907824657534367E-2</v>
      </c>
      <c r="L8599" s="7">
        <v>9.4342027397260317E-2</v>
      </c>
    </row>
    <row r="8600" spans="1:12" ht="12.75">
      <c r="A8600" s="1">
        <f t="shared" si="205"/>
        <v>41086</v>
      </c>
      <c r="B8600" s="49" t="s">
        <v>5929</v>
      </c>
      <c r="C8600" s="7">
        <v>1.3626739726027438E-2</v>
      </c>
      <c r="D8600" s="7">
        <v>2.7253479452054998E-2</v>
      </c>
      <c r="E8600" s="7">
        <v>4.0880219178082433E-2</v>
      </c>
      <c r="F8600" s="7">
        <v>5.4506958904109878E-2</v>
      </c>
      <c r="G8600" s="7">
        <v>6.813369863013731E-2</v>
      </c>
      <c r="H8600" s="7">
        <v>8.1760438356164755E-2</v>
      </c>
      <c r="I8600" s="7">
        <v>9.5387178082192436E-2</v>
      </c>
      <c r="J8600" s="7">
        <v>0.10901391780821965</v>
      </c>
      <c r="K8600" s="7">
        <v>0.12264065753424719</v>
      </c>
      <c r="L8600" s="7">
        <v>0.1362673972602744</v>
      </c>
    </row>
    <row r="8601" spans="1:12" ht="12.75">
      <c r="A8601" s="1">
        <f t="shared" si="205"/>
        <v>41087</v>
      </c>
      <c r="B8601" s="49" t="s">
        <v>5930</v>
      </c>
      <c r="C8601" s="7">
        <v>1.7510794520547959E-2</v>
      </c>
      <c r="D8601" s="7">
        <v>3.5021589041096042E-2</v>
      </c>
      <c r="E8601" s="7">
        <v>5.2532383561644004E-2</v>
      </c>
      <c r="F8601" s="7">
        <v>7.0043178082191834E-2</v>
      </c>
      <c r="G8601" s="7">
        <v>8.7553972602739796E-2</v>
      </c>
      <c r="H8601" s="7">
        <v>0.10506476712328787</v>
      </c>
      <c r="I8601" s="7">
        <v>0.1225755616438356</v>
      </c>
      <c r="J8601" s="7">
        <v>0.1400863561643832</v>
      </c>
      <c r="K8601" s="7">
        <v>0.15759715068493199</v>
      </c>
      <c r="L8601" s="7">
        <v>0.17510794520547959</v>
      </c>
    </row>
    <row r="8602" spans="1:12" ht="12.75">
      <c r="A8602" s="1">
        <f t="shared" si="205"/>
        <v>41088</v>
      </c>
      <c r="B8602" s="49" t="s">
        <v>5931</v>
      </c>
      <c r="C8602" s="7">
        <v>1.7792876712328921E-2</v>
      </c>
      <c r="D8602" s="7">
        <v>3.5585753424657716E-2</v>
      </c>
      <c r="E8602" s="7">
        <v>5.3378630136986641E-2</v>
      </c>
      <c r="F8602" s="7">
        <v>7.1171506849315322E-2</v>
      </c>
      <c r="G8602" s="7">
        <v>8.8964383561644114E-2</v>
      </c>
      <c r="H8602" s="7">
        <v>0.10675726027397292</v>
      </c>
      <c r="I8602" s="7">
        <v>0.1245501369863016</v>
      </c>
      <c r="J8602" s="7">
        <v>0.14234301369863039</v>
      </c>
      <c r="K8602" s="7">
        <v>0.16013589041095921</v>
      </c>
      <c r="L8602" s="7">
        <v>0.17792876712328801</v>
      </c>
    </row>
    <row r="8603" spans="1:12" ht="38.25">
      <c r="A8603" s="1">
        <f t="shared" si="205"/>
        <v>41089</v>
      </c>
      <c r="B8603" s="49" t="s">
        <v>5932</v>
      </c>
      <c r="C8603" s="7">
        <v>5.6539397260274276E-3</v>
      </c>
      <c r="D8603" s="7">
        <v>1.1307879452054867E-2</v>
      </c>
      <c r="E8603" s="7">
        <v>1.6961819178082319E-2</v>
      </c>
      <c r="F8603" s="7">
        <v>2.2615758904109641E-2</v>
      </c>
      <c r="G8603" s="7">
        <v>2.8269698630137081E-2</v>
      </c>
      <c r="H8603" s="7">
        <v>3.3923638356164403E-2</v>
      </c>
      <c r="I8603" s="7">
        <v>3.9577578082191957E-2</v>
      </c>
      <c r="J8603" s="7">
        <v>4.5231517808219282E-2</v>
      </c>
      <c r="K8603" s="7">
        <v>5.0885457534246718E-2</v>
      </c>
      <c r="L8603" s="7">
        <v>5.6539397260274037E-2</v>
      </c>
    </row>
    <row r="8604" spans="1:12" ht="38.25">
      <c r="A8604" s="1">
        <f t="shared" si="205"/>
        <v>41090</v>
      </c>
      <c r="B8604" s="49" t="s">
        <v>5932</v>
      </c>
      <c r="C8604" s="7">
        <v>9.655890410958936E-4</v>
      </c>
      <c r="D8604" s="7">
        <v>1.931178082191792E-3</v>
      </c>
      <c r="E8604" s="7">
        <v>2.8967671232876758E-3</v>
      </c>
      <c r="F8604" s="7">
        <v>3.8623561643835597E-3</v>
      </c>
      <c r="G8604" s="7">
        <v>4.8279452054794565E-3</v>
      </c>
      <c r="H8604" s="7">
        <v>5.7935342465753395E-3</v>
      </c>
      <c r="I8604" s="7">
        <v>6.7591232876712485E-3</v>
      </c>
      <c r="J8604" s="7">
        <v>7.7247123287671323E-3</v>
      </c>
      <c r="K8604" s="7">
        <v>8.6903013698630144E-3</v>
      </c>
      <c r="L8604" s="7">
        <v>9.6558904109589009E-3</v>
      </c>
    </row>
    <row r="8605" spans="1:12" ht="12.75">
      <c r="A8605" s="1">
        <f t="shared" si="205"/>
        <v>41091</v>
      </c>
      <c r="B8605" s="49" t="s">
        <v>5933</v>
      </c>
      <c r="C8605" s="7">
        <v>8.0823780821918153E-3</v>
      </c>
      <c r="D8605" s="7">
        <v>1.6164756164383679E-2</v>
      </c>
      <c r="E8605" s="7">
        <v>2.4247134246575399E-2</v>
      </c>
      <c r="F8605" s="7">
        <v>3.2329512328767115E-2</v>
      </c>
      <c r="G8605" s="7">
        <v>4.041189041095896E-2</v>
      </c>
      <c r="H8605" s="7">
        <v>4.8494268493150673E-2</v>
      </c>
      <c r="I8605" s="7">
        <v>5.6576646575342636E-2</v>
      </c>
      <c r="J8605" s="7">
        <v>6.4659024657534356E-2</v>
      </c>
      <c r="K8605" s="7">
        <v>7.2741402739726083E-2</v>
      </c>
      <c r="L8605" s="7">
        <v>8.0823780821917796E-2</v>
      </c>
    </row>
    <row r="8606" spans="1:12" ht="12.75">
      <c r="A8606" s="1">
        <f t="shared" si="205"/>
        <v>41092</v>
      </c>
      <c r="B8606" s="49" t="s">
        <v>5933</v>
      </c>
      <c r="C8606" s="7">
        <v>1.0433424657534287E-3</v>
      </c>
      <c r="D8606" s="7">
        <v>2.08668493150686E-3</v>
      </c>
      <c r="E8606" s="7">
        <v>3.1300273972602842E-3</v>
      </c>
      <c r="F8606" s="7">
        <v>4.1733698630137079E-3</v>
      </c>
      <c r="G8606" s="7">
        <v>5.2167123287671317E-3</v>
      </c>
      <c r="H8606" s="7">
        <v>6.2600547945205554E-3</v>
      </c>
      <c r="I8606" s="7">
        <v>7.3033972602740034E-3</v>
      </c>
      <c r="J8606" s="7">
        <v>8.3467397260274037E-3</v>
      </c>
      <c r="K8606" s="7">
        <v>9.3900821917808405E-3</v>
      </c>
      <c r="L8606" s="7">
        <v>1.0433424657534253E-2</v>
      </c>
    </row>
    <row r="8607" spans="1:12" ht="12.75">
      <c r="A8607" s="1">
        <f t="shared" si="205"/>
        <v>41093</v>
      </c>
      <c r="B8607" s="49" t="s">
        <v>5934</v>
      </c>
      <c r="C8607" s="7">
        <v>1.0220054794520567E-2</v>
      </c>
      <c r="D8607" s="7">
        <v>2.0440109589041158E-2</v>
      </c>
      <c r="E8607" s="7">
        <v>3.0660164383561679E-2</v>
      </c>
      <c r="F8607" s="7">
        <v>4.0880219178082204E-2</v>
      </c>
      <c r="G8607" s="7">
        <v>5.1100273972602722E-2</v>
      </c>
      <c r="H8607" s="7">
        <v>6.132032876712324E-2</v>
      </c>
      <c r="I8607" s="7">
        <v>7.1540383561643994E-2</v>
      </c>
      <c r="J8607" s="7">
        <v>8.1760438356164408E-2</v>
      </c>
      <c r="K8607" s="7">
        <v>9.198049315068503E-2</v>
      </c>
      <c r="L8607" s="7">
        <v>0.10220054794520544</v>
      </c>
    </row>
    <row r="8608" spans="1:12" ht="12.75">
      <c r="A8608" s="1">
        <f t="shared" si="205"/>
        <v>41094</v>
      </c>
      <c r="B8608" s="49" t="s">
        <v>5486</v>
      </c>
      <c r="C8608" s="7">
        <v>2.4248219178082436E-3</v>
      </c>
      <c r="D8608" s="7">
        <v>4.849643835616476E-3</v>
      </c>
      <c r="E8608" s="7">
        <v>7.2744657534247201E-3</v>
      </c>
      <c r="F8608" s="7">
        <v>9.6992876712329278E-3</v>
      </c>
      <c r="G8608" s="7">
        <v>1.2124109589041159E-2</v>
      </c>
      <c r="H8608" s="7">
        <v>1.4548931506849319E-2</v>
      </c>
      <c r="I8608" s="7">
        <v>1.6973753424657598E-2</v>
      </c>
      <c r="J8608" s="7">
        <v>1.9398575342465758E-2</v>
      </c>
      <c r="K8608" s="7">
        <v>2.182339726027404E-2</v>
      </c>
      <c r="L8608" s="7">
        <v>2.42482191780822E-2</v>
      </c>
    </row>
    <row r="8609" spans="1:12" ht="25.5">
      <c r="A8609" s="1">
        <f t="shared" si="205"/>
        <v>41095</v>
      </c>
      <c r="B8609" s="49" t="s">
        <v>5935</v>
      </c>
      <c r="C8609" s="7">
        <v>1.394209315068504E-2</v>
      </c>
      <c r="D8609" s="7">
        <v>2.7884186301369959E-2</v>
      </c>
      <c r="E8609" s="7">
        <v>4.1826279452054999E-2</v>
      </c>
      <c r="F8609" s="7">
        <v>5.5768372602739799E-2</v>
      </c>
      <c r="G8609" s="7">
        <v>6.9710465753424711E-2</v>
      </c>
      <c r="H8609" s="7">
        <v>8.3652558904109636E-2</v>
      </c>
      <c r="I8609" s="7">
        <v>9.7594652054794798E-2</v>
      </c>
      <c r="J8609" s="7">
        <v>0.11153674520547949</v>
      </c>
      <c r="K8609" s="7">
        <v>0.12547883835616438</v>
      </c>
      <c r="L8609" s="7">
        <v>0.1394209315068492</v>
      </c>
    </row>
    <row r="8610" spans="1:12" ht="12.75">
      <c r="A8610" s="1">
        <f t="shared" si="205"/>
        <v>41096</v>
      </c>
      <c r="B8610" s="49" t="s">
        <v>5936</v>
      </c>
      <c r="C8610" s="7">
        <v>1.6040350684931641E-2</v>
      </c>
      <c r="D8610" s="7">
        <v>3.2080701369863157E-2</v>
      </c>
      <c r="E8610" s="7">
        <v>4.8121052054794798E-2</v>
      </c>
      <c r="F8610" s="7">
        <v>6.4161402739726203E-2</v>
      </c>
      <c r="G8610" s="7">
        <v>8.0201753424657712E-2</v>
      </c>
      <c r="H8610" s="7">
        <v>9.6242104109589235E-2</v>
      </c>
      <c r="I8610" s="7">
        <v>0.11228245479452099</v>
      </c>
      <c r="J8610" s="7">
        <v>0.12832280547945241</v>
      </c>
      <c r="K8610" s="7">
        <v>0.14436315616438439</v>
      </c>
      <c r="L8610" s="7">
        <v>0.16040350684931517</v>
      </c>
    </row>
    <row r="8611" spans="1:12" ht="12.75">
      <c r="A8611" s="1">
        <f t="shared" si="205"/>
        <v>41097</v>
      </c>
      <c r="B8611" s="49" t="s">
        <v>5937</v>
      </c>
      <c r="C8611" s="7">
        <v>7.6925260273972796E-3</v>
      </c>
      <c r="D8611" s="7">
        <v>1.5385052054794559E-2</v>
      </c>
      <c r="E8611" s="7">
        <v>2.3077578082191838E-2</v>
      </c>
      <c r="F8611" s="7">
        <v>3.0770104109588997E-2</v>
      </c>
      <c r="G8611" s="7">
        <v>3.8462630136986281E-2</v>
      </c>
      <c r="H8611" s="7">
        <v>4.6155156164383558E-2</v>
      </c>
      <c r="I8611" s="7">
        <v>5.384768219178096E-2</v>
      </c>
      <c r="J8611" s="7">
        <v>6.1540208219178112E-2</v>
      </c>
      <c r="K8611" s="7">
        <v>6.9232734246575389E-2</v>
      </c>
      <c r="L8611" s="7">
        <v>7.6925260273972562E-2</v>
      </c>
    </row>
    <row r="8612" spans="1:12" ht="12.75">
      <c r="A8612" s="1">
        <f t="shared" si="205"/>
        <v>41098</v>
      </c>
      <c r="B8612" s="49" t="s">
        <v>5938</v>
      </c>
      <c r="C8612" s="7">
        <v>1.263800547945204E-2</v>
      </c>
      <c r="D8612" s="7">
        <v>2.5276010958904201E-2</v>
      </c>
      <c r="E8612" s="7">
        <v>3.7914016438356242E-2</v>
      </c>
      <c r="F8612" s="7">
        <v>5.0552021917808158E-2</v>
      </c>
      <c r="G8612" s="7">
        <v>6.3190027397260207E-2</v>
      </c>
      <c r="H8612" s="7">
        <v>7.5828032876712248E-2</v>
      </c>
      <c r="I8612" s="7">
        <v>8.8466038356164636E-2</v>
      </c>
      <c r="J8612" s="7">
        <v>0.10110404383561643</v>
      </c>
      <c r="K8612" s="7">
        <v>0.11374204931506847</v>
      </c>
      <c r="L8612" s="7">
        <v>0.12638005479452041</v>
      </c>
    </row>
    <row r="8613" spans="1:12" ht="38.25">
      <c r="A8613" s="1">
        <f t="shared" si="205"/>
        <v>41099</v>
      </c>
      <c r="B8613" s="49" t="s">
        <v>5939</v>
      </c>
      <c r="C8613" s="7">
        <v>7.1478904109589358E-3</v>
      </c>
      <c r="D8613" s="7">
        <v>1.429578082191792E-2</v>
      </c>
      <c r="E8613" s="7">
        <v>2.1443671232876757E-2</v>
      </c>
      <c r="F8613" s="7">
        <v>2.8591561643835597E-2</v>
      </c>
      <c r="G8613" s="7">
        <v>3.5739452054794556E-2</v>
      </c>
      <c r="H8613" s="7">
        <v>4.2887342465753396E-2</v>
      </c>
      <c r="I8613" s="7">
        <v>5.0035232876712479E-2</v>
      </c>
      <c r="J8613" s="7">
        <v>5.7183123287671195E-2</v>
      </c>
      <c r="K8613" s="7">
        <v>6.433101369863016E-2</v>
      </c>
      <c r="L8613" s="7">
        <v>7.1478904109589E-2</v>
      </c>
    </row>
    <row r="8614" spans="1:12" ht="38.25">
      <c r="A8614" s="1">
        <f t="shared" si="205"/>
        <v>41100</v>
      </c>
      <c r="B8614" s="49" t="s">
        <v>5939</v>
      </c>
      <c r="C8614" s="7">
        <v>9.2219178082192079E-5</v>
      </c>
      <c r="D8614" s="7">
        <v>1.8443835616438437E-4</v>
      </c>
      <c r="E8614" s="7">
        <v>2.7665753424657599E-4</v>
      </c>
      <c r="F8614" s="7">
        <v>3.6887671232876761E-4</v>
      </c>
      <c r="G8614" s="7">
        <v>4.6109589041095917E-4</v>
      </c>
      <c r="H8614" s="7">
        <v>5.5331506849315198E-4</v>
      </c>
      <c r="I8614" s="7">
        <v>6.4553424657534479E-4</v>
      </c>
      <c r="J8614" s="7">
        <v>7.3775342465753522E-4</v>
      </c>
      <c r="K8614" s="7">
        <v>8.2997260273972684E-4</v>
      </c>
      <c r="L8614" s="7">
        <v>9.2219178082191835E-4</v>
      </c>
    </row>
    <row r="8615" spans="1:12" ht="51">
      <c r="A8615" s="1">
        <f t="shared" si="205"/>
        <v>41101</v>
      </c>
      <c r="B8615" s="49" t="s">
        <v>5940</v>
      </c>
      <c r="C8615" s="7">
        <v>1.1157435616438392E-2</v>
      </c>
      <c r="D8615" s="7">
        <v>2.231487123287676E-2</v>
      </c>
      <c r="E8615" s="7">
        <v>3.3472306849315202E-2</v>
      </c>
      <c r="F8615" s="7">
        <v>4.4629742465753519E-2</v>
      </c>
      <c r="G8615" s="7">
        <v>5.5787178082191836E-2</v>
      </c>
      <c r="H8615" s="7">
        <v>6.6944613698630154E-2</v>
      </c>
      <c r="I8615" s="7">
        <v>7.8102049315068714E-2</v>
      </c>
      <c r="J8615" s="7">
        <v>8.9259484931506913E-2</v>
      </c>
      <c r="K8615" s="7">
        <v>0.10041692054794536</v>
      </c>
      <c r="L8615" s="7">
        <v>0.11157435616438356</v>
      </c>
    </row>
    <row r="8616" spans="1:12" ht="51">
      <c r="A8616" s="1">
        <f t="shared" si="205"/>
        <v>41102</v>
      </c>
      <c r="B8616" s="49" t="s">
        <v>5940</v>
      </c>
      <c r="C8616" s="7">
        <v>6.8723178082191957E-3</v>
      </c>
      <c r="D8616" s="7">
        <v>1.374463561643844E-2</v>
      </c>
      <c r="E8616" s="7">
        <v>2.0616953424657598E-2</v>
      </c>
      <c r="F8616" s="7">
        <v>2.7489271232876759E-2</v>
      </c>
      <c r="G8616" s="7">
        <v>3.4361589041095916E-2</v>
      </c>
      <c r="H8616" s="7">
        <v>4.1233906849315084E-2</v>
      </c>
      <c r="I8616" s="7">
        <v>4.8106224657534481E-2</v>
      </c>
      <c r="J8616" s="7">
        <v>5.4978542465753517E-2</v>
      </c>
      <c r="K8616" s="7">
        <v>6.1850860273972678E-2</v>
      </c>
      <c r="L8616" s="7">
        <v>6.8723178082191833E-2</v>
      </c>
    </row>
    <row r="8617" spans="1:12" ht="25.5">
      <c r="A8617" s="1">
        <f t="shared" si="205"/>
        <v>41103</v>
      </c>
      <c r="B8617" s="49" t="s">
        <v>5941</v>
      </c>
      <c r="C8617" s="7">
        <v>7.3912767123287997E-3</v>
      </c>
      <c r="D8617" s="7">
        <v>1.4782553424657599E-2</v>
      </c>
      <c r="E8617" s="7">
        <v>2.2173830136986396E-2</v>
      </c>
      <c r="F8617" s="7">
        <v>2.9565106849315077E-2</v>
      </c>
      <c r="G8617" s="7">
        <v>3.695638356164388E-2</v>
      </c>
      <c r="H8617" s="7">
        <v>4.4347660273972564E-2</v>
      </c>
      <c r="I8617" s="7">
        <v>5.1738936986301477E-2</v>
      </c>
      <c r="J8617" s="7">
        <v>5.9130213698630155E-2</v>
      </c>
      <c r="K8617" s="7">
        <v>6.652149041095895E-2</v>
      </c>
      <c r="L8617" s="7">
        <v>7.3912767123287634E-2</v>
      </c>
    </row>
    <row r="8618" spans="1:12" ht="25.5">
      <c r="A8618" s="1">
        <f t="shared" si="205"/>
        <v>41104</v>
      </c>
      <c r="B8618" s="49" t="s">
        <v>5941</v>
      </c>
      <c r="C8618" s="7">
        <v>1.8740383561643879E-3</v>
      </c>
      <c r="D8618" s="7">
        <v>3.7480767123287875E-3</v>
      </c>
      <c r="E8618" s="7">
        <v>5.622115068493176E-3</v>
      </c>
      <c r="F8618" s="7">
        <v>7.4961534246575515E-3</v>
      </c>
      <c r="G8618" s="7">
        <v>9.37019178082194E-3</v>
      </c>
      <c r="H8618" s="7">
        <v>1.1244230136986328E-2</v>
      </c>
      <c r="I8618" s="7">
        <v>1.31182684931508E-2</v>
      </c>
      <c r="J8618" s="7">
        <v>1.499230684931508E-2</v>
      </c>
      <c r="K8618" s="7">
        <v>1.6866345205479479E-2</v>
      </c>
      <c r="L8618" s="7">
        <v>1.874038356164388E-2</v>
      </c>
    </row>
    <row r="8619" spans="1:12" ht="25.5">
      <c r="A8619" s="1">
        <f t="shared" si="205"/>
        <v>41105</v>
      </c>
      <c r="B8619" s="49" t="s">
        <v>5942</v>
      </c>
      <c r="C8619" s="7">
        <v>6.9171616438356478E-3</v>
      </c>
      <c r="D8619" s="7">
        <v>1.383432328767132E-2</v>
      </c>
      <c r="E8619" s="7">
        <v>2.0751484931506917E-2</v>
      </c>
      <c r="F8619" s="7">
        <v>2.7668646575342518E-2</v>
      </c>
      <c r="G8619" s="7">
        <v>3.4585808219178123E-2</v>
      </c>
      <c r="H8619" s="7">
        <v>4.1502969863013724E-2</v>
      </c>
      <c r="I8619" s="7">
        <v>4.8420131506849436E-2</v>
      </c>
      <c r="J8619" s="7">
        <v>5.5337293150684926E-2</v>
      </c>
      <c r="K8619" s="7">
        <v>6.2254454794520513E-2</v>
      </c>
      <c r="L8619" s="7">
        <v>6.9171616438356121E-2</v>
      </c>
    </row>
    <row r="8620" spans="1:12" ht="12.75">
      <c r="A8620" s="1">
        <f t="shared" si="205"/>
        <v>41106</v>
      </c>
      <c r="B8620" s="49" t="s">
        <v>5943</v>
      </c>
      <c r="C8620" s="7">
        <v>1.1500273972602768E-2</v>
      </c>
      <c r="D8620" s="7">
        <v>2.3000547945205559E-2</v>
      </c>
      <c r="E8620" s="7">
        <v>3.4500821917808282E-2</v>
      </c>
      <c r="F8620" s="7">
        <v>4.6001095890410994E-2</v>
      </c>
      <c r="G8620" s="7">
        <v>5.7501369863013713E-2</v>
      </c>
      <c r="H8620" s="7">
        <v>6.9001643835616563E-2</v>
      </c>
      <c r="I8620" s="7">
        <v>8.0501917808219525E-2</v>
      </c>
      <c r="J8620" s="7">
        <v>9.2002191780821987E-2</v>
      </c>
      <c r="K8620" s="7">
        <v>0.10350246575342482</v>
      </c>
      <c r="L8620" s="7">
        <v>0.11500273972602743</v>
      </c>
    </row>
    <row r="8621" spans="1:12" ht="12.75">
      <c r="A8621" s="1">
        <f t="shared" si="205"/>
        <v>41107</v>
      </c>
      <c r="B8621" s="49" t="s">
        <v>5944</v>
      </c>
      <c r="C8621" s="7">
        <v>5.1979068493150917E-3</v>
      </c>
      <c r="D8621" s="7">
        <v>1.0395813698630183E-2</v>
      </c>
      <c r="E8621" s="7">
        <v>1.559372054794524E-2</v>
      </c>
      <c r="F8621" s="7">
        <v>2.0791627397260322E-2</v>
      </c>
      <c r="G8621" s="7">
        <v>2.5989534246575397E-2</v>
      </c>
      <c r="H8621" s="7">
        <v>3.1187441095890479E-2</v>
      </c>
      <c r="I8621" s="7">
        <v>3.6385347945205558E-2</v>
      </c>
      <c r="J8621" s="7">
        <v>4.1583254794520644E-2</v>
      </c>
      <c r="K8621" s="7">
        <v>4.6781161643835598E-2</v>
      </c>
      <c r="L8621" s="7">
        <v>5.1979068493150683E-2</v>
      </c>
    </row>
    <row r="8622" spans="1:12" ht="25.5">
      <c r="A8622" s="1">
        <f t="shared" si="205"/>
        <v>41108</v>
      </c>
      <c r="B8622" s="49" t="s">
        <v>5945</v>
      </c>
      <c r="C8622" s="7">
        <v>8.2751342465753764E-3</v>
      </c>
      <c r="D8622" s="7">
        <v>1.6550268493150801E-2</v>
      </c>
      <c r="E8622" s="7">
        <v>2.4825402739726079E-2</v>
      </c>
      <c r="F8622" s="7">
        <v>3.310053698630136E-2</v>
      </c>
      <c r="G8622" s="7">
        <v>4.1375671232876762E-2</v>
      </c>
      <c r="H8622" s="7">
        <v>4.965080547945204E-2</v>
      </c>
      <c r="I8622" s="7">
        <v>5.7925939726027553E-2</v>
      </c>
      <c r="J8622" s="7">
        <v>6.620107397260272E-2</v>
      </c>
      <c r="K8622" s="7">
        <v>7.4476208219178122E-2</v>
      </c>
      <c r="L8622" s="7">
        <v>8.27513424657534E-2</v>
      </c>
    </row>
    <row r="8623" spans="1:12" ht="12.75">
      <c r="A8623" s="1">
        <f t="shared" si="205"/>
        <v>41109</v>
      </c>
      <c r="B8623" s="49" t="s">
        <v>5946</v>
      </c>
      <c r="C8623" s="7">
        <v>7.3786191780822238E-3</v>
      </c>
      <c r="D8623" s="7">
        <v>1.4757238356164399E-2</v>
      </c>
      <c r="E8623" s="7">
        <v>2.21358575342466E-2</v>
      </c>
      <c r="F8623" s="7">
        <v>2.9514476712328798E-2</v>
      </c>
      <c r="G8623" s="7">
        <v>3.6893095890410996E-2</v>
      </c>
      <c r="H8623" s="7">
        <v>4.42717150684932E-2</v>
      </c>
      <c r="I8623" s="7">
        <v>5.1650334246575516E-2</v>
      </c>
      <c r="J8623" s="7">
        <v>5.9028953424657596E-2</v>
      </c>
      <c r="K8623" s="7">
        <v>6.6407572602739801E-2</v>
      </c>
      <c r="L8623" s="7">
        <v>7.378619178082188E-2</v>
      </c>
    </row>
    <row r="8624" spans="1:12" ht="12.75">
      <c r="A8624" s="1">
        <f t="shared" si="205"/>
        <v>41110</v>
      </c>
      <c r="B8624" s="49" t="s">
        <v>5947</v>
      </c>
      <c r="C8624" s="7">
        <v>1.4321095890411E-3</v>
      </c>
      <c r="D8624" s="7">
        <v>2.8642191780822116E-3</v>
      </c>
      <c r="E8624" s="7">
        <v>4.2963287671233122E-3</v>
      </c>
      <c r="F8624" s="7">
        <v>5.7284383561643998E-3</v>
      </c>
      <c r="G8624" s="7">
        <v>7.1605479452054996E-3</v>
      </c>
      <c r="H8624" s="7">
        <v>8.5926575342466002E-3</v>
      </c>
      <c r="I8624" s="7">
        <v>1.0024767123287735E-2</v>
      </c>
      <c r="J8624" s="7">
        <v>1.1456876712328812E-2</v>
      </c>
      <c r="K8624" s="7">
        <v>1.2888986301369958E-2</v>
      </c>
      <c r="L8624" s="7">
        <v>1.4321095890410999E-2</v>
      </c>
    </row>
    <row r="8625" spans="1:12" ht="25.5">
      <c r="A8625" s="1">
        <f t="shared" si="205"/>
        <v>41111</v>
      </c>
      <c r="B8625" s="49" t="s">
        <v>5948</v>
      </c>
      <c r="C8625" s="7">
        <v>7.5424438356164643E-3</v>
      </c>
      <c r="D8625" s="7">
        <v>1.508488767123288E-2</v>
      </c>
      <c r="E8625" s="7">
        <v>2.262733150684932E-2</v>
      </c>
      <c r="F8625" s="7">
        <v>3.016977534246576E-2</v>
      </c>
      <c r="G8625" s="7">
        <v>3.77122191780822E-2</v>
      </c>
      <c r="H8625" s="7">
        <v>4.525466301369864E-2</v>
      </c>
      <c r="I8625" s="7">
        <v>5.2797106849315323E-2</v>
      </c>
      <c r="J8625" s="7">
        <v>6.0339550684931638E-2</v>
      </c>
      <c r="K8625" s="7">
        <v>6.7881994520548078E-2</v>
      </c>
      <c r="L8625" s="7">
        <v>7.54244383561644E-2</v>
      </c>
    </row>
    <row r="8626" spans="1:12" ht="25.5">
      <c r="A8626" s="1">
        <f t="shared" si="205"/>
        <v>41112</v>
      </c>
      <c r="B8626" s="49" t="s">
        <v>5949</v>
      </c>
      <c r="C8626" s="7">
        <v>8.5684273972602958E-3</v>
      </c>
      <c r="D8626" s="7">
        <v>1.713685479452064E-2</v>
      </c>
      <c r="E8626" s="7">
        <v>2.5705282191780837E-2</v>
      </c>
      <c r="F8626" s="7">
        <v>3.4273709589041038E-2</v>
      </c>
      <c r="G8626" s="7">
        <v>4.2842136986301356E-2</v>
      </c>
      <c r="H8626" s="7">
        <v>5.1410564383561674E-2</v>
      </c>
      <c r="I8626" s="7">
        <v>5.9978991780822118E-2</v>
      </c>
      <c r="J8626" s="7">
        <v>6.85474191780822E-2</v>
      </c>
      <c r="K8626" s="7">
        <v>7.7115846575342525E-2</v>
      </c>
      <c r="L8626" s="7">
        <v>8.5684273972602712E-2</v>
      </c>
    </row>
    <row r="8627" spans="1:12" ht="12.75">
      <c r="A8627" s="1">
        <f t="shared" si="205"/>
        <v>41113</v>
      </c>
      <c r="B8627" s="49" t="s">
        <v>5950</v>
      </c>
      <c r="C8627" s="7">
        <v>8.0208986301370088E-3</v>
      </c>
      <c r="D8627" s="7">
        <v>1.6041797260274038E-2</v>
      </c>
      <c r="E8627" s="7">
        <v>2.4062695890410997E-2</v>
      </c>
      <c r="F8627" s="7">
        <v>3.2083594520547959E-2</v>
      </c>
      <c r="G8627" s="7">
        <v>4.0104493150684921E-2</v>
      </c>
      <c r="H8627" s="7">
        <v>4.8125391780821876E-2</v>
      </c>
      <c r="I8627" s="7">
        <v>5.6146290410959081E-2</v>
      </c>
      <c r="J8627" s="7">
        <v>6.4167189041095918E-2</v>
      </c>
      <c r="K8627" s="7">
        <v>7.2188087671232873E-2</v>
      </c>
      <c r="L8627" s="7">
        <v>8.0208986301369842E-2</v>
      </c>
    </row>
    <row r="8628" spans="1:12" ht="25.5">
      <c r="A8628" s="1">
        <f t="shared" si="205"/>
        <v>41114</v>
      </c>
      <c r="B8628" s="49" t="s">
        <v>5951</v>
      </c>
      <c r="C8628" s="7">
        <v>1.1257249315068539E-2</v>
      </c>
      <c r="D8628" s="7">
        <v>2.2514498630137079E-2</v>
      </c>
      <c r="E8628" s="7">
        <v>3.3771747945205557E-2</v>
      </c>
      <c r="F8628" s="7">
        <v>4.502899726027404E-2</v>
      </c>
      <c r="G8628" s="7">
        <v>5.6286246575342522E-2</v>
      </c>
      <c r="H8628" s="7">
        <v>6.7543495890411004E-2</v>
      </c>
      <c r="I8628" s="7">
        <v>7.8800745205479722E-2</v>
      </c>
      <c r="J8628" s="7">
        <v>9.0057994520548079E-2</v>
      </c>
      <c r="K8628" s="7">
        <v>0.10131524383561656</v>
      </c>
      <c r="L8628" s="7">
        <v>0.11257249315068492</v>
      </c>
    </row>
    <row r="8629" spans="1:12" ht="12.75">
      <c r="A8629" s="1">
        <f t="shared" si="205"/>
        <v>41115</v>
      </c>
      <c r="B8629" s="49" t="s">
        <v>5952</v>
      </c>
      <c r="C8629" s="7">
        <v>2.0189128767123362E-2</v>
      </c>
      <c r="D8629" s="7">
        <v>4.0378257534246599E-2</v>
      </c>
      <c r="E8629" s="7">
        <v>6.0567386301369958E-2</v>
      </c>
      <c r="F8629" s="7">
        <v>8.0756515068493073E-2</v>
      </c>
      <c r="G8629" s="7">
        <v>0.10094564383561633</v>
      </c>
      <c r="H8629" s="7">
        <v>0.12113477260273919</v>
      </c>
      <c r="I8629" s="7">
        <v>0.14132390136986278</v>
      </c>
      <c r="J8629" s="7">
        <v>0.1615130301369864</v>
      </c>
      <c r="K8629" s="7">
        <v>0.18170215890410879</v>
      </c>
      <c r="L8629" s="7">
        <v>0.20189128767123238</v>
      </c>
    </row>
    <row r="8630" spans="1:12" ht="25.5">
      <c r="A8630" s="1">
        <f t="shared" si="205"/>
        <v>41116</v>
      </c>
      <c r="B8630" s="49" t="s">
        <v>5953</v>
      </c>
      <c r="C8630" s="7">
        <v>5.8441643835616683E-3</v>
      </c>
      <c r="D8630" s="7">
        <v>1.1688328767123349E-2</v>
      </c>
      <c r="E8630" s="7">
        <v>1.7532493150685041E-2</v>
      </c>
      <c r="F8630" s="7">
        <v>2.33766575342466E-2</v>
      </c>
      <c r="G8630" s="7">
        <v>2.9220821917808278E-2</v>
      </c>
      <c r="H8630" s="7">
        <v>3.5064986301369838E-2</v>
      </c>
      <c r="I8630" s="7">
        <v>4.0909150684931637E-2</v>
      </c>
      <c r="J8630" s="7">
        <v>4.6753315068493201E-2</v>
      </c>
      <c r="K8630" s="7">
        <v>5.2597479452054882E-2</v>
      </c>
      <c r="L8630" s="7">
        <v>5.8441643835616439E-2</v>
      </c>
    </row>
    <row r="8631" spans="1:12" ht="25.5">
      <c r="A8631" s="1">
        <f t="shared" si="205"/>
        <v>41117</v>
      </c>
      <c r="B8631" s="49" t="s">
        <v>5953</v>
      </c>
      <c r="C8631" s="7">
        <v>7.7500273972602957E-4</v>
      </c>
      <c r="D8631" s="7">
        <v>1.5500054794520639E-3</v>
      </c>
      <c r="E8631" s="7">
        <v>2.325008219178084E-3</v>
      </c>
      <c r="F8631" s="7">
        <v>3.100010958904104E-3</v>
      </c>
      <c r="G8631" s="7">
        <v>3.8750136986301356E-3</v>
      </c>
      <c r="H8631" s="7">
        <v>4.6500164383561681E-3</v>
      </c>
      <c r="I8631" s="7">
        <v>5.4250191780822118E-3</v>
      </c>
      <c r="J8631" s="7">
        <v>6.2000219178082201E-3</v>
      </c>
      <c r="K8631" s="7">
        <v>6.9750246575342517E-3</v>
      </c>
      <c r="L8631" s="7">
        <v>7.7500273972602712E-3</v>
      </c>
    </row>
    <row r="8632" spans="1:12" ht="25.5">
      <c r="A8632" s="1">
        <f t="shared" si="205"/>
        <v>41118</v>
      </c>
      <c r="B8632" s="49" t="s">
        <v>5953</v>
      </c>
      <c r="C8632" s="7">
        <v>1.5189041095890359E-3</v>
      </c>
      <c r="D8632" s="7">
        <v>3.0378082191780836E-3</v>
      </c>
      <c r="E8632" s="7">
        <v>4.5567123287671195E-3</v>
      </c>
      <c r="F8632" s="7">
        <v>6.0756164383561437E-3</v>
      </c>
      <c r="G8632" s="7">
        <v>7.5945205479451793E-3</v>
      </c>
      <c r="H8632" s="7">
        <v>9.1134246575342165E-3</v>
      </c>
      <c r="I8632" s="7">
        <v>1.0632328767123287E-2</v>
      </c>
      <c r="J8632" s="7">
        <v>1.2151232876712239E-2</v>
      </c>
      <c r="K8632" s="7">
        <v>1.3670136986301359E-2</v>
      </c>
      <c r="L8632" s="7">
        <v>1.5189041095890359E-2</v>
      </c>
    </row>
    <row r="8633" spans="1:12" ht="12.75">
      <c r="A8633" s="1">
        <f t="shared" si="205"/>
        <v>41119</v>
      </c>
      <c r="B8633" s="49" t="s">
        <v>5954</v>
      </c>
      <c r="C8633" s="7">
        <v>7.4950684931507274E-3</v>
      </c>
      <c r="D8633" s="7">
        <v>1.4990136986301479E-2</v>
      </c>
      <c r="E8633" s="7">
        <v>2.2485205479452156E-2</v>
      </c>
      <c r="F8633" s="7">
        <v>2.998027397260284E-2</v>
      </c>
      <c r="G8633" s="7">
        <v>3.7475342465753521E-2</v>
      </c>
      <c r="H8633" s="7">
        <v>4.4970410958904201E-2</v>
      </c>
      <c r="I8633" s="7">
        <v>5.2465479452055E-2</v>
      </c>
      <c r="J8633" s="7">
        <v>5.9960547945205556E-2</v>
      </c>
      <c r="K8633" s="7">
        <v>6.7455616438356236E-2</v>
      </c>
      <c r="L8633" s="7">
        <v>7.4950684931506917E-2</v>
      </c>
    </row>
    <row r="8634" spans="1:12" ht="12.75">
      <c r="A8634" s="1">
        <f t="shared" si="205"/>
        <v>41120</v>
      </c>
      <c r="B8634" s="49" t="s">
        <v>5510</v>
      </c>
      <c r="C8634" s="7">
        <v>1.153354520547949E-2</v>
      </c>
      <c r="D8634" s="7">
        <v>2.306709041095896E-2</v>
      </c>
      <c r="E8634" s="7">
        <v>3.460063561643844E-2</v>
      </c>
      <c r="F8634" s="7">
        <v>4.6134180821917795E-2</v>
      </c>
      <c r="G8634" s="7">
        <v>5.7667726027397281E-2</v>
      </c>
      <c r="H8634" s="7">
        <v>6.9201271232876754E-2</v>
      </c>
      <c r="I8634" s="7">
        <v>8.0734816438356477E-2</v>
      </c>
      <c r="J8634" s="7">
        <v>9.2268361643835728E-2</v>
      </c>
      <c r="K8634" s="7">
        <v>0.1038019068493152</v>
      </c>
      <c r="L8634" s="7">
        <v>0.11533545205479456</v>
      </c>
    </row>
    <row r="8635" spans="1:12" ht="25.5">
      <c r="A8635" s="1">
        <f t="shared" si="205"/>
        <v>41121</v>
      </c>
      <c r="B8635" s="49" t="s">
        <v>5955</v>
      </c>
      <c r="C8635" s="7">
        <v>9.4678356164383916E-4</v>
      </c>
      <c r="D8635" s="7">
        <v>1.8935671232876759E-3</v>
      </c>
      <c r="E8635" s="7">
        <v>2.8403506849315197E-3</v>
      </c>
      <c r="F8635" s="7">
        <v>3.7871342465753519E-3</v>
      </c>
      <c r="G8635" s="7">
        <v>4.7339178082191841E-3</v>
      </c>
      <c r="H8635" s="7">
        <v>5.6807013698630159E-3</v>
      </c>
      <c r="I8635" s="7">
        <v>6.627484931506872E-3</v>
      </c>
      <c r="J8635" s="7">
        <v>7.5742684931506916E-3</v>
      </c>
      <c r="K8635" s="7">
        <v>8.5210520547945364E-3</v>
      </c>
      <c r="L8635" s="7">
        <v>9.4678356164383543E-3</v>
      </c>
    </row>
    <row r="8636" spans="1:12" ht="25.5">
      <c r="A8636" s="1">
        <f t="shared" si="205"/>
        <v>41122</v>
      </c>
      <c r="B8636" s="49" t="s">
        <v>5955</v>
      </c>
      <c r="C8636" s="7">
        <v>1.4541698630136958E-3</v>
      </c>
      <c r="D8636" s="7">
        <v>2.9083397260274038E-3</v>
      </c>
      <c r="E8636" s="7">
        <v>4.3625095890411003E-3</v>
      </c>
      <c r="F8636" s="7">
        <v>5.8166794520547833E-3</v>
      </c>
      <c r="G8636" s="7">
        <v>7.2708493150684794E-3</v>
      </c>
      <c r="H8636" s="7">
        <v>8.7250191780821763E-3</v>
      </c>
      <c r="I8636" s="7">
        <v>1.0179189041095908E-2</v>
      </c>
      <c r="J8636" s="7">
        <v>1.163335890410958E-2</v>
      </c>
      <c r="K8636" s="7">
        <v>1.3087528767123241E-2</v>
      </c>
      <c r="L8636" s="7">
        <v>1.4541698630136959E-2</v>
      </c>
    </row>
    <row r="8637" spans="1:12" ht="25.5">
      <c r="A8637" s="1">
        <f t="shared" si="205"/>
        <v>41123</v>
      </c>
      <c r="B8637" s="49" t="s">
        <v>5956</v>
      </c>
      <c r="C8637" s="7">
        <v>8.0784000000000238E-3</v>
      </c>
      <c r="D8637" s="7">
        <v>1.6156799999999999E-2</v>
      </c>
      <c r="E8637" s="7">
        <v>2.423520000000012E-2</v>
      </c>
      <c r="F8637" s="7">
        <v>3.2313599999999998E-2</v>
      </c>
      <c r="G8637" s="7">
        <v>4.0392000000000004E-2</v>
      </c>
      <c r="H8637" s="7">
        <v>4.8470399999999997E-2</v>
      </c>
      <c r="I8637" s="7">
        <v>5.6548800000000239E-2</v>
      </c>
      <c r="J8637" s="7">
        <v>6.4627200000000121E-2</v>
      </c>
      <c r="K8637" s="7">
        <v>7.270560000000012E-2</v>
      </c>
      <c r="L8637" s="7">
        <v>8.0784000000000009E-2</v>
      </c>
    </row>
    <row r="8638" spans="1:12" ht="12.75">
      <c r="A8638" s="1">
        <f t="shared" si="205"/>
        <v>41124</v>
      </c>
      <c r="B8638" s="49" t="s">
        <v>5727</v>
      </c>
      <c r="C8638" s="7">
        <v>7.4603506849315439E-3</v>
      </c>
      <c r="D8638" s="7">
        <v>1.4920701369863041E-2</v>
      </c>
      <c r="E8638" s="7">
        <v>2.238105205479456E-2</v>
      </c>
      <c r="F8638" s="7">
        <v>2.9841402739726082E-2</v>
      </c>
      <c r="G8638" s="7">
        <v>3.7301753424657601E-2</v>
      </c>
      <c r="H8638" s="7">
        <v>4.476210410958912E-2</v>
      </c>
      <c r="I8638" s="7">
        <v>5.2222454794520756E-2</v>
      </c>
      <c r="J8638" s="7">
        <v>5.9682805479452164E-2</v>
      </c>
      <c r="K8638" s="7">
        <v>6.7143156164383669E-2</v>
      </c>
      <c r="L8638" s="7">
        <v>7.4603506849315077E-2</v>
      </c>
    </row>
    <row r="8639" spans="1:12" ht="12.75">
      <c r="A8639" s="1">
        <f t="shared" si="205"/>
        <v>41125</v>
      </c>
      <c r="B8639" s="49" t="s">
        <v>5957</v>
      </c>
      <c r="C8639" s="7">
        <v>7.3420931506849672E-3</v>
      </c>
      <c r="D8639" s="7">
        <v>1.4684186301369959E-2</v>
      </c>
      <c r="E8639" s="7">
        <v>2.2026279452054879E-2</v>
      </c>
      <c r="F8639" s="7">
        <v>2.9368372602739799E-2</v>
      </c>
      <c r="G8639" s="7">
        <v>3.6710465753424716E-2</v>
      </c>
      <c r="H8639" s="7">
        <v>4.405255890410964E-2</v>
      </c>
      <c r="I8639" s="7">
        <v>5.1394652054794675E-2</v>
      </c>
      <c r="J8639" s="7">
        <v>5.8736745205479481E-2</v>
      </c>
      <c r="K8639" s="7">
        <v>6.6078838356164404E-2</v>
      </c>
      <c r="L8639" s="7">
        <v>7.3420931506849321E-2</v>
      </c>
    </row>
    <row r="8640" spans="1:12" ht="12.75">
      <c r="A8640" s="1">
        <f t="shared" si="205"/>
        <v>41126</v>
      </c>
      <c r="B8640" s="49" t="s">
        <v>2813</v>
      </c>
      <c r="C8640" s="7">
        <v>4.0012273972602833E-3</v>
      </c>
      <c r="D8640" s="7">
        <v>8.0024547945205665E-3</v>
      </c>
      <c r="E8640" s="7">
        <v>1.2003682191780839E-2</v>
      </c>
      <c r="F8640" s="7">
        <v>1.6004909589041039E-2</v>
      </c>
      <c r="G8640" s="7">
        <v>2.0006136986301357E-2</v>
      </c>
      <c r="H8640" s="7">
        <v>2.4007364383561679E-2</v>
      </c>
      <c r="I8640" s="7">
        <v>2.8008591780822E-2</v>
      </c>
      <c r="J8640" s="7">
        <v>3.2009819178082197E-2</v>
      </c>
      <c r="K8640" s="7">
        <v>3.6011046575342522E-2</v>
      </c>
      <c r="L8640" s="7">
        <v>4.0012273972602715E-2</v>
      </c>
    </row>
    <row r="8641" spans="1:12" ht="12.75">
      <c r="A8641" s="1">
        <f t="shared" si="205"/>
        <v>41127</v>
      </c>
      <c r="B8641" s="49" t="s">
        <v>2813</v>
      </c>
      <c r="C8641" s="7">
        <v>5.6944438356164523E-3</v>
      </c>
      <c r="D8641" s="7">
        <v>1.1388887671232905E-2</v>
      </c>
      <c r="E8641" s="7">
        <v>1.708333150684932E-2</v>
      </c>
      <c r="F8641" s="7">
        <v>2.2777775342465757E-2</v>
      </c>
      <c r="G8641" s="7">
        <v>2.8472219178082198E-2</v>
      </c>
      <c r="H8641" s="7">
        <v>3.4166663013698639E-2</v>
      </c>
      <c r="I8641" s="7">
        <v>3.9861106849315202E-2</v>
      </c>
      <c r="J8641" s="7">
        <v>4.5555550684931514E-2</v>
      </c>
      <c r="K8641" s="7">
        <v>5.1249994520547959E-2</v>
      </c>
      <c r="L8641" s="7">
        <v>5.6944438356164397E-2</v>
      </c>
    </row>
    <row r="8642" spans="1:12" ht="12.75">
      <c r="A8642" s="1">
        <f t="shared" si="205"/>
        <v>41128</v>
      </c>
      <c r="B8642" s="49" t="s">
        <v>5958</v>
      </c>
      <c r="C8642" s="7">
        <v>1.1344043835616463E-2</v>
      </c>
      <c r="D8642" s="7">
        <v>2.2688087671232999E-2</v>
      </c>
      <c r="E8642" s="7">
        <v>3.4032131506849438E-2</v>
      </c>
      <c r="F8642" s="7">
        <v>4.5376175342465762E-2</v>
      </c>
      <c r="G8642" s="7">
        <v>5.6720219178082197E-2</v>
      </c>
      <c r="H8642" s="7">
        <v>6.8064263013698639E-2</v>
      </c>
      <c r="I8642" s="7">
        <v>7.9408306849315324E-2</v>
      </c>
      <c r="J8642" s="7">
        <v>9.0752350684931635E-2</v>
      </c>
      <c r="K8642" s="7">
        <v>0.10209639452054808</v>
      </c>
      <c r="L8642" s="7">
        <v>0.11344043835616439</v>
      </c>
    </row>
    <row r="8643" spans="1:12" ht="25.5">
      <c r="A8643" s="1">
        <f t="shared" si="205"/>
        <v>41129</v>
      </c>
      <c r="B8643" s="49" t="s">
        <v>5959</v>
      </c>
      <c r="C8643" s="7">
        <v>1.5401687671232879E-2</v>
      </c>
      <c r="D8643" s="7">
        <v>3.0803375342465876E-2</v>
      </c>
      <c r="E8643" s="7">
        <v>4.6205063013698755E-2</v>
      </c>
      <c r="F8643" s="7">
        <v>6.1606750684931516E-2</v>
      </c>
      <c r="G8643" s="7">
        <v>7.7008438356164402E-2</v>
      </c>
      <c r="H8643" s="7">
        <v>9.2410126027397274E-2</v>
      </c>
      <c r="I8643" s="7">
        <v>0.10781181369863051</v>
      </c>
      <c r="J8643" s="7">
        <v>0.1232135013698628</v>
      </c>
      <c r="K8643" s="7">
        <v>0.1386151890410964</v>
      </c>
      <c r="L8643" s="7">
        <v>0.1540168767123288</v>
      </c>
    </row>
    <row r="8644" spans="1:12" ht="25.5">
      <c r="A8644" s="1">
        <f t="shared" si="205"/>
        <v>41130</v>
      </c>
      <c r="B8644" s="49" t="s">
        <v>5960</v>
      </c>
      <c r="C8644" s="7">
        <v>1.752526027397268E-3</v>
      </c>
      <c r="D8644" s="7">
        <v>3.5050520547945238E-3</v>
      </c>
      <c r="E8644" s="7">
        <v>5.2575780821917922E-3</v>
      </c>
      <c r="F8644" s="7">
        <v>7.0101041095890363E-3</v>
      </c>
      <c r="G8644" s="7">
        <v>8.7626301369862925E-3</v>
      </c>
      <c r="H8644" s="7">
        <v>1.0515156164383548E-2</v>
      </c>
      <c r="I8644" s="7">
        <v>1.2267682191780838E-2</v>
      </c>
      <c r="J8644" s="7">
        <v>1.4020208219178121E-2</v>
      </c>
      <c r="K8644" s="7">
        <v>1.5772734246575278E-2</v>
      </c>
      <c r="L8644" s="7">
        <v>1.7525260273972557E-2</v>
      </c>
    </row>
    <row r="8645" spans="1:12" ht="12.75">
      <c r="A8645" s="1">
        <f t="shared" si="205"/>
        <v>41131</v>
      </c>
      <c r="B8645" s="49" t="s">
        <v>5961</v>
      </c>
      <c r="C8645" s="7">
        <v>8.0729753424657845E-3</v>
      </c>
      <c r="D8645" s="7">
        <v>1.6145950684931517E-2</v>
      </c>
      <c r="E8645" s="7">
        <v>2.4218926027397402E-2</v>
      </c>
      <c r="F8645" s="7">
        <v>3.2291901369863034E-2</v>
      </c>
      <c r="G8645" s="7">
        <v>4.0364876712328801E-2</v>
      </c>
      <c r="H8645" s="7">
        <v>4.8437852054794561E-2</v>
      </c>
      <c r="I8645" s="7">
        <v>5.6510827397260557E-2</v>
      </c>
      <c r="J8645" s="7">
        <v>6.4583802739726193E-2</v>
      </c>
      <c r="K8645" s="7">
        <v>7.2656778082191953E-2</v>
      </c>
      <c r="L8645" s="7">
        <v>8.0729753424657602E-2</v>
      </c>
    </row>
    <row r="8646" spans="1:12" ht="12.75">
      <c r="A8646" s="1">
        <f t="shared" si="205"/>
        <v>41132</v>
      </c>
      <c r="B8646" s="49" t="s">
        <v>5962</v>
      </c>
      <c r="C8646" s="7">
        <v>1.9175079452054881E-2</v>
      </c>
      <c r="D8646" s="7">
        <v>3.8350158904109644E-2</v>
      </c>
      <c r="E8646" s="7">
        <v>5.7525238356164521E-2</v>
      </c>
      <c r="F8646" s="7">
        <v>7.6700317808219148E-2</v>
      </c>
      <c r="G8646" s="7">
        <v>9.5875397260273929E-2</v>
      </c>
      <c r="H8646" s="7">
        <v>0.11505047671232868</v>
      </c>
      <c r="I8646" s="7">
        <v>0.1342255561643832</v>
      </c>
      <c r="J8646" s="7">
        <v>0.1534006356164388</v>
      </c>
      <c r="K8646" s="7">
        <v>0.1725757150684932</v>
      </c>
      <c r="L8646" s="7">
        <v>0.19175079452054758</v>
      </c>
    </row>
    <row r="8647" spans="1:12" ht="38.25">
      <c r="A8647" s="1">
        <f t="shared" si="205"/>
        <v>41133</v>
      </c>
      <c r="B8647" s="49" t="s">
        <v>5963</v>
      </c>
      <c r="C8647" s="7">
        <v>1.6762191780822E-2</v>
      </c>
      <c r="D8647" s="7">
        <v>3.3524383561643882E-2</v>
      </c>
      <c r="E8647" s="7">
        <v>5.0286575342465882E-2</v>
      </c>
      <c r="F8647" s="7">
        <v>6.7048767123287639E-2</v>
      </c>
      <c r="G8647" s="7">
        <v>8.3810958904109528E-2</v>
      </c>
      <c r="H8647" s="7">
        <v>0.1005731506849314</v>
      </c>
      <c r="I8647" s="7">
        <v>0.11733534246575364</v>
      </c>
      <c r="J8647" s="7">
        <v>0.13409753424657478</v>
      </c>
      <c r="K8647" s="7">
        <v>0.15085972602739681</v>
      </c>
      <c r="L8647" s="7">
        <v>0.16762191780821878</v>
      </c>
    </row>
    <row r="8648" spans="1:12" ht="12.75">
      <c r="A8648" s="1">
        <f t="shared" si="205"/>
        <v>41134</v>
      </c>
      <c r="B8648" s="49" t="s">
        <v>5964</v>
      </c>
      <c r="C8648" s="7">
        <v>7.009380821917848E-3</v>
      </c>
      <c r="D8648" s="7">
        <v>1.4018761643835718E-2</v>
      </c>
      <c r="E8648" s="7">
        <v>2.1028142465753522E-2</v>
      </c>
      <c r="F8648" s="7">
        <v>2.8037523287671322E-2</v>
      </c>
      <c r="G8648" s="7">
        <v>3.5046904109589119E-2</v>
      </c>
      <c r="H8648" s="7">
        <v>4.205628493150692E-2</v>
      </c>
      <c r="I8648" s="7">
        <v>4.9065665753424838E-2</v>
      </c>
      <c r="J8648" s="7">
        <v>5.607504657534252E-2</v>
      </c>
      <c r="K8648" s="7">
        <v>6.308442739726032E-2</v>
      </c>
      <c r="L8648" s="7">
        <v>7.0093808219178114E-2</v>
      </c>
    </row>
    <row r="8649" spans="1:12" ht="25.5">
      <c r="A8649" s="1">
        <f t="shared" si="205"/>
        <v>41135</v>
      </c>
      <c r="B8649" s="49" t="s">
        <v>5362</v>
      </c>
      <c r="C8649" s="7">
        <v>1.1312219178082223E-2</v>
      </c>
      <c r="D8649" s="7">
        <v>2.2624438356164522E-2</v>
      </c>
      <c r="E8649" s="7">
        <v>3.3936657534246718E-2</v>
      </c>
      <c r="F8649" s="7">
        <v>4.52488767123288E-2</v>
      </c>
      <c r="G8649" s="7">
        <v>5.6561095890411001E-2</v>
      </c>
      <c r="H8649" s="7">
        <v>6.7873315068493201E-2</v>
      </c>
      <c r="I8649" s="7">
        <v>7.9185534246575637E-2</v>
      </c>
      <c r="J8649" s="7">
        <v>9.0497753424657601E-2</v>
      </c>
      <c r="K8649" s="7">
        <v>0.1018099726027398</v>
      </c>
      <c r="L8649" s="7">
        <v>0.11312219178082188</v>
      </c>
    </row>
    <row r="8650" spans="1:12" ht="12.75">
      <c r="A8650" s="1">
        <f t="shared" si="205"/>
        <v>41136</v>
      </c>
      <c r="B8650" s="49" t="s">
        <v>5965</v>
      </c>
      <c r="C8650" s="7">
        <v>1.1290520547945239E-3</v>
      </c>
      <c r="D8650" s="7">
        <v>2.2581041095890478E-3</v>
      </c>
      <c r="E8650" s="7">
        <v>3.387156164383572E-3</v>
      </c>
      <c r="F8650" s="7">
        <v>4.5162082191780835E-3</v>
      </c>
      <c r="G8650" s="7">
        <v>5.6452602739726085E-3</v>
      </c>
      <c r="H8650" s="7">
        <v>6.7743123287671318E-3</v>
      </c>
      <c r="I8650" s="7">
        <v>7.9033643835616681E-3</v>
      </c>
      <c r="J8650" s="7">
        <v>9.032416438356167E-3</v>
      </c>
      <c r="K8650" s="7">
        <v>1.0161468493150692E-2</v>
      </c>
      <c r="L8650" s="7">
        <v>1.1290520547945203E-2</v>
      </c>
    </row>
    <row r="8651" spans="1:12" ht="12.75">
      <c r="A8651" s="1">
        <f t="shared" si="205"/>
        <v>41137</v>
      </c>
      <c r="B8651" s="49" t="s">
        <v>5966</v>
      </c>
      <c r="C8651" s="7">
        <v>1.5041852054794679E-2</v>
      </c>
      <c r="D8651" s="7">
        <v>3.008370410958924E-2</v>
      </c>
      <c r="E8651" s="7">
        <v>4.512555616438392E-2</v>
      </c>
      <c r="F8651" s="7">
        <v>6.0167408219178355E-2</v>
      </c>
      <c r="G8651" s="7">
        <v>7.5209260273972928E-2</v>
      </c>
      <c r="H8651" s="7">
        <v>9.025111232876748E-2</v>
      </c>
      <c r="I8651" s="7">
        <v>0.10529296438356228</v>
      </c>
      <c r="J8651" s="7">
        <v>0.12033481643835719</v>
      </c>
      <c r="K8651" s="7">
        <v>0.1353766684931508</v>
      </c>
      <c r="L8651" s="7">
        <v>0.15041852054794558</v>
      </c>
    </row>
    <row r="8652" spans="1:12" ht="12.75">
      <c r="A8652" s="1">
        <f t="shared" si="205"/>
        <v>41138</v>
      </c>
      <c r="B8652" s="49" t="s">
        <v>5967</v>
      </c>
      <c r="C8652" s="7">
        <v>2.1582904109589116E-3</v>
      </c>
      <c r="D8652" s="7">
        <v>4.316580821917812E-3</v>
      </c>
      <c r="E8652" s="7">
        <v>6.4748712328767241E-3</v>
      </c>
      <c r="F8652" s="7">
        <v>8.6331616438356119E-3</v>
      </c>
      <c r="G8652" s="7">
        <v>1.0791452054794513E-2</v>
      </c>
      <c r="H8652" s="7">
        <v>1.29497424657534E-2</v>
      </c>
      <c r="I8652" s="7">
        <v>1.5108032876712359E-2</v>
      </c>
      <c r="J8652" s="7">
        <v>1.7266323287671199E-2</v>
      </c>
      <c r="K8652" s="7">
        <v>1.9424613698630157E-2</v>
      </c>
      <c r="L8652" s="7">
        <v>2.1582904109589001E-2</v>
      </c>
    </row>
    <row r="8653" spans="1:12" ht="25.5">
      <c r="A8653" s="1">
        <f t="shared" si="205"/>
        <v>41139</v>
      </c>
      <c r="B8653" s="49" t="s">
        <v>5968</v>
      </c>
      <c r="C8653" s="7">
        <v>8.2469260273972788E-3</v>
      </c>
      <c r="D8653" s="7">
        <v>1.6493852054794558E-2</v>
      </c>
      <c r="E8653" s="7">
        <v>2.4740778082191842E-2</v>
      </c>
      <c r="F8653" s="7">
        <v>3.2987704109588997E-2</v>
      </c>
      <c r="G8653" s="7">
        <v>4.1234630136986278E-2</v>
      </c>
      <c r="H8653" s="7">
        <v>4.9481556164383558E-2</v>
      </c>
      <c r="I8653" s="7">
        <v>5.7728482191780957E-2</v>
      </c>
      <c r="J8653" s="7">
        <v>6.5975408219178119E-2</v>
      </c>
      <c r="K8653" s="7">
        <v>7.42223342465754E-2</v>
      </c>
      <c r="L8653" s="7">
        <v>8.2469260273972556E-2</v>
      </c>
    </row>
    <row r="8654" spans="1:12" ht="12.75">
      <c r="A8654" s="1">
        <f t="shared" si="205"/>
        <v>41140</v>
      </c>
      <c r="B8654" s="49" t="s">
        <v>5969</v>
      </c>
      <c r="C8654" s="7">
        <v>1.394173150684932E-2</v>
      </c>
      <c r="D8654" s="7">
        <v>2.7883463013698762E-2</v>
      </c>
      <c r="E8654" s="7">
        <v>4.182519452054808E-2</v>
      </c>
      <c r="F8654" s="7">
        <v>5.576692602739728E-2</v>
      </c>
      <c r="G8654" s="7">
        <v>6.9708657534246599E-2</v>
      </c>
      <c r="H8654" s="7">
        <v>8.3650389041096035E-2</v>
      </c>
      <c r="I8654" s="7">
        <v>9.7592120547945596E-2</v>
      </c>
      <c r="J8654" s="7">
        <v>0.11153385205479467</v>
      </c>
      <c r="K8654" s="7">
        <v>0.12547558356164398</v>
      </c>
      <c r="L8654" s="7">
        <v>0.1394173150684932</v>
      </c>
    </row>
    <row r="8655" spans="1:12" ht="12.75">
      <c r="A8655" s="1">
        <f t="shared" si="205"/>
        <v>41141</v>
      </c>
      <c r="B8655" s="49" t="s">
        <v>5970</v>
      </c>
      <c r="C8655" s="7">
        <v>6.4253260273972679E-3</v>
      </c>
      <c r="D8655" s="7">
        <v>1.2850652054794558E-2</v>
      </c>
      <c r="E8655" s="7">
        <v>1.9275978082191839E-2</v>
      </c>
      <c r="F8655" s="7">
        <v>2.5701304109589002E-2</v>
      </c>
      <c r="G8655" s="7">
        <v>3.212663013698628E-2</v>
      </c>
      <c r="H8655" s="7">
        <v>3.8551956164383561E-2</v>
      </c>
      <c r="I8655" s="7">
        <v>4.4977282191780953E-2</v>
      </c>
      <c r="J8655" s="7">
        <v>5.1402608219178116E-2</v>
      </c>
      <c r="K8655" s="7">
        <v>5.7827934246575396E-2</v>
      </c>
      <c r="L8655" s="7">
        <v>6.4253260273972559E-2</v>
      </c>
    </row>
    <row r="8656" spans="1:12" ht="12.75">
      <c r="A8656" s="1">
        <f t="shared" ref="A8656:A8719" si="206">A8655+1</f>
        <v>41142</v>
      </c>
      <c r="B8656" s="49" t="s">
        <v>5971</v>
      </c>
      <c r="C8656" s="7">
        <v>2.2494246575342639E-3</v>
      </c>
      <c r="D8656" s="7">
        <v>4.4988493150685156E-3</v>
      </c>
      <c r="E8656" s="7">
        <v>6.7482739726027795E-3</v>
      </c>
      <c r="F8656" s="7">
        <v>8.9976986301370208E-3</v>
      </c>
      <c r="G8656" s="7">
        <v>1.1247123287671272E-2</v>
      </c>
      <c r="H8656" s="7">
        <v>1.3496547945205559E-2</v>
      </c>
      <c r="I8656" s="7">
        <v>1.5745972602739799E-2</v>
      </c>
      <c r="J8656" s="7">
        <v>1.7995397260274042E-2</v>
      </c>
      <c r="K8656" s="7">
        <v>2.024482191780828E-2</v>
      </c>
      <c r="L8656" s="7">
        <v>2.2494246575342519E-2</v>
      </c>
    </row>
    <row r="8657" spans="1:12" ht="12.75">
      <c r="A8657" s="1">
        <f t="shared" si="206"/>
        <v>41143</v>
      </c>
      <c r="B8657" s="49" t="s">
        <v>5971</v>
      </c>
      <c r="C8657" s="7">
        <v>2.2751013698630277E-3</v>
      </c>
      <c r="D8657" s="7">
        <v>4.550202739726044E-3</v>
      </c>
      <c r="E8657" s="7">
        <v>6.8253041095890721E-3</v>
      </c>
      <c r="F8657" s="7">
        <v>9.1004054794520759E-3</v>
      </c>
      <c r="G8657" s="7">
        <v>1.1375506849315091E-2</v>
      </c>
      <c r="H8657" s="7">
        <v>1.365060821917812E-2</v>
      </c>
      <c r="I8657" s="7">
        <v>1.5925709589041159E-2</v>
      </c>
      <c r="J8657" s="7">
        <v>1.82008109589042E-2</v>
      </c>
      <c r="K8657" s="7">
        <v>2.0475912328767117E-2</v>
      </c>
      <c r="L8657" s="7">
        <v>2.2751013698630158E-2</v>
      </c>
    </row>
    <row r="8658" spans="1:12" ht="12.75">
      <c r="A8658" s="1">
        <f t="shared" si="206"/>
        <v>41144</v>
      </c>
      <c r="B8658" s="49" t="s">
        <v>5972</v>
      </c>
      <c r="C8658" s="7">
        <v>6.2405260273972673E-3</v>
      </c>
      <c r="D8658" s="7">
        <v>1.2481052054794559E-2</v>
      </c>
      <c r="E8658" s="7">
        <v>1.8721578082191839E-2</v>
      </c>
      <c r="F8658" s="7">
        <v>2.4962104109589E-2</v>
      </c>
      <c r="G8658" s="7">
        <v>3.1202630136986279E-2</v>
      </c>
      <c r="H8658" s="7">
        <v>3.7443156164383561E-2</v>
      </c>
      <c r="I8658" s="7">
        <v>4.3683682191780961E-2</v>
      </c>
      <c r="J8658" s="7">
        <v>4.9924208219178125E-2</v>
      </c>
      <c r="K8658" s="7">
        <v>5.61647342465754E-2</v>
      </c>
      <c r="L8658" s="7">
        <v>6.2405260273972557E-2</v>
      </c>
    </row>
    <row r="8659" spans="1:12" ht="12.75">
      <c r="A8659" s="1">
        <f t="shared" si="206"/>
        <v>41145</v>
      </c>
      <c r="B8659" s="49" t="s">
        <v>5973</v>
      </c>
      <c r="C8659" s="7">
        <v>1.0415342465753447E-2</v>
      </c>
      <c r="D8659" s="7">
        <v>2.0830684931506919E-2</v>
      </c>
      <c r="E8659" s="7">
        <v>3.1246027397260318E-2</v>
      </c>
      <c r="F8659" s="7">
        <v>4.166136986301372E-2</v>
      </c>
      <c r="G8659" s="7">
        <v>5.2076712328767122E-2</v>
      </c>
      <c r="H8659" s="7">
        <v>6.2492054794520635E-2</v>
      </c>
      <c r="I8659" s="7">
        <v>7.2907397260274273E-2</v>
      </c>
      <c r="J8659" s="7">
        <v>8.3322739726027439E-2</v>
      </c>
      <c r="K8659" s="7">
        <v>9.3738082191780953E-2</v>
      </c>
      <c r="L8659" s="7">
        <v>0.10415342465753424</v>
      </c>
    </row>
    <row r="8660" spans="1:12" ht="12.75">
      <c r="A8660" s="1">
        <f t="shared" si="206"/>
        <v>41146</v>
      </c>
      <c r="B8660" s="49" t="s">
        <v>5974</v>
      </c>
      <c r="C8660" s="7">
        <v>2.574180821917836E-3</v>
      </c>
      <c r="D8660" s="7">
        <v>5.1483616438356599E-3</v>
      </c>
      <c r="E8660" s="7">
        <v>7.7225424657534954E-3</v>
      </c>
      <c r="F8660" s="7">
        <v>1.0296723287671295E-2</v>
      </c>
      <c r="G8660" s="7">
        <v>1.287090410958912E-2</v>
      </c>
      <c r="H8660" s="7">
        <v>1.544508493150692E-2</v>
      </c>
      <c r="I8660" s="7">
        <v>1.8019265753424718E-2</v>
      </c>
      <c r="J8660" s="7">
        <v>2.0593446575342518E-2</v>
      </c>
      <c r="K8660" s="7">
        <v>2.3167627397260322E-2</v>
      </c>
      <c r="L8660" s="7">
        <v>2.5741808219178118E-2</v>
      </c>
    </row>
    <row r="8661" spans="1:12" ht="25.5">
      <c r="A8661" s="1">
        <f t="shared" si="206"/>
        <v>41147</v>
      </c>
      <c r="B8661" s="49" t="s">
        <v>5975</v>
      </c>
      <c r="C8661" s="7">
        <v>5.358476712328788E-3</v>
      </c>
      <c r="D8661" s="7">
        <v>1.0716953424657576E-2</v>
      </c>
      <c r="E8661" s="7">
        <v>1.60754301369864E-2</v>
      </c>
      <c r="F8661" s="7">
        <v>2.1433906849315083E-2</v>
      </c>
      <c r="G8661" s="7">
        <v>2.679238356164388E-2</v>
      </c>
      <c r="H8661" s="7">
        <v>3.2150860273972556E-2</v>
      </c>
      <c r="I8661" s="7">
        <v>3.7509336986301482E-2</v>
      </c>
      <c r="J8661" s="7">
        <v>4.2867813698630165E-2</v>
      </c>
      <c r="K8661" s="7">
        <v>4.8226290410958959E-2</v>
      </c>
      <c r="L8661" s="7">
        <v>5.3584767123287635E-2</v>
      </c>
    </row>
    <row r="8662" spans="1:12" ht="38.25">
      <c r="A8662" s="1">
        <f t="shared" si="206"/>
        <v>41148</v>
      </c>
      <c r="B8662" s="49" t="s">
        <v>5976</v>
      </c>
      <c r="C8662" s="7">
        <v>7.0082958904109996E-3</v>
      </c>
      <c r="D8662" s="7">
        <v>1.4016591780821999E-2</v>
      </c>
      <c r="E8662" s="7">
        <v>2.1024887671232999E-2</v>
      </c>
      <c r="F8662" s="7">
        <v>2.803318356164388E-2</v>
      </c>
      <c r="G8662" s="7">
        <v>3.504147945205488E-2</v>
      </c>
      <c r="H8662" s="7">
        <v>4.2049775342465755E-2</v>
      </c>
      <c r="I8662" s="7">
        <v>4.9058071232876872E-2</v>
      </c>
      <c r="J8662" s="7">
        <v>5.6066367123287761E-2</v>
      </c>
      <c r="K8662" s="7">
        <v>6.3074663013698753E-2</v>
      </c>
      <c r="L8662" s="7">
        <v>7.0082958904109635E-2</v>
      </c>
    </row>
    <row r="8663" spans="1:12" ht="25.5">
      <c r="A8663" s="1">
        <f t="shared" si="206"/>
        <v>41149</v>
      </c>
      <c r="B8663" s="49" t="s">
        <v>5977</v>
      </c>
      <c r="C8663" s="7">
        <v>1.38730191780822E-2</v>
      </c>
      <c r="D8663" s="7">
        <v>2.7746038356164519E-2</v>
      </c>
      <c r="E8663" s="7">
        <v>4.1619057534246724E-2</v>
      </c>
      <c r="F8663" s="7">
        <v>5.5492076712328801E-2</v>
      </c>
      <c r="G8663" s="7">
        <v>6.9365095890410997E-2</v>
      </c>
      <c r="H8663" s="7">
        <v>8.323811506849331E-2</v>
      </c>
      <c r="I8663" s="7">
        <v>9.7111134246575762E-2</v>
      </c>
      <c r="J8663" s="7">
        <v>0.11098415342465771</v>
      </c>
      <c r="K8663" s="7">
        <v>0.1248571726027404</v>
      </c>
      <c r="L8663" s="7">
        <v>0.13873019178082199</v>
      </c>
    </row>
    <row r="8664" spans="1:12" ht="12.75">
      <c r="A8664" s="1">
        <f t="shared" si="206"/>
        <v>41150</v>
      </c>
      <c r="B8664" s="49" t="s">
        <v>5978</v>
      </c>
      <c r="C8664" s="7">
        <v>1.439884931506848E-2</v>
      </c>
      <c r="D8664" s="7">
        <v>2.8797698630137078E-2</v>
      </c>
      <c r="E8664" s="7">
        <v>4.3196547945205561E-2</v>
      </c>
      <c r="F8664" s="7">
        <v>5.759539726027392E-2</v>
      </c>
      <c r="G8664" s="7">
        <v>7.1994246575342397E-2</v>
      </c>
      <c r="H8664" s="7">
        <v>8.6393095890410873E-2</v>
      </c>
      <c r="I8664" s="7">
        <v>0.10079194520547971</v>
      </c>
      <c r="J8664" s="7">
        <v>0.11519079452054795</v>
      </c>
      <c r="K8664" s="7">
        <v>0.1295896438356168</v>
      </c>
      <c r="L8664" s="7">
        <v>0.14398849315068479</v>
      </c>
    </row>
    <row r="8665" spans="1:12" ht="25.5">
      <c r="A8665" s="1">
        <f t="shared" si="206"/>
        <v>41151</v>
      </c>
      <c r="B8665" s="49" t="s">
        <v>5979</v>
      </c>
      <c r="C8665" s="7">
        <v>1.1486531506849343E-2</v>
      </c>
      <c r="D8665" s="7">
        <v>2.2973063013698638E-2</v>
      </c>
      <c r="E8665" s="7">
        <v>3.445959452054808E-2</v>
      </c>
      <c r="F8665" s="7">
        <v>4.5946126027397276E-2</v>
      </c>
      <c r="G8665" s="7">
        <v>5.7432657534246596E-2</v>
      </c>
      <c r="H8665" s="7">
        <v>6.8919189041095924E-2</v>
      </c>
      <c r="I8665" s="7">
        <v>8.0405720547945481E-2</v>
      </c>
      <c r="J8665" s="7">
        <v>9.189225205479469E-2</v>
      </c>
      <c r="K8665" s="7">
        <v>0.103378783561644</v>
      </c>
      <c r="L8665" s="7">
        <v>0.11486531506849319</v>
      </c>
    </row>
    <row r="8666" spans="1:12" ht="12.75">
      <c r="A8666" s="1">
        <f t="shared" si="206"/>
        <v>41152</v>
      </c>
      <c r="B8666" s="49" t="s">
        <v>5980</v>
      </c>
      <c r="C8666" s="7">
        <v>1.0209205479452088E-2</v>
      </c>
      <c r="D8666" s="7">
        <v>2.0418410958904201E-2</v>
      </c>
      <c r="E8666" s="7">
        <v>3.0627616438356237E-2</v>
      </c>
      <c r="F8666" s="7">
        <v>4.0836821917808276E-2</v>
      </c>
      <c r="G8666" s="7">
        <v>5.1046027397260323E-2</v>
      </c>
      <c r="H8666" s="7">
        <v>6.1255232876712362E-2</v>
      </c>
      <c r="I8666" s="7">
        <v>7.1464438356164645E-2</v>
      </c>
      <c r="J8666" s="7">
        <v>8.1673643835616441E-2</v>
      </c>
      <c r="K8666" s="7">
        <v>9.1882849315068585E-2</v>
      </c>
      <c r="L8666" s="7">
        <v>0.10209205479452051</v>
      </c>
    </row>
    <row r="8667" spans="1:12" ht="12.75">
      <c r="A8667" s="1">
        <f t="shared" si="206"/>
        <v>41153</v>
      </c>
      <c r="B8667" s="49" t="s">
        <v>5981</v>
      </c>
      <c r="C8667" s="7">
        <v>7.1623561643835831E-3</v>
      </c>
      <c r="D8667" s="7">
        <v>1.4324712328767119E-2</v>
      </c>
      <c r="E8667" s="7">
        <v>2.1487068493150678E-2</v>
      </c>
      <c r="F8667" s="7">
        <v>2.8649424657534239E-2</v>
      </c>
      <c r="G8667" s="7">
        <v>3.5811780821917799E-2</v>
      </c>
      <c r="H8667" s="7">
        <v>4.2974136986301356E-2</v>
      </c>
      <c r="I8667" s="7">
        <v>5.0136493150685156E-2</v>
      </c>
      <c r="J8667" s="7">
        <v>5.7298849315068602E-2</v>
      </c>
      <c r="K8667" s="7">
        <v>6.4461205479452166E-2</v>
      </c>
      <c r="L8667" s="7">
        <v>7.1623561643835598E-2</v>
      </c>
    </row>
    <row r="8668" spans="1:12" ht="12.75">
      <c r="A8668" s="1">
        <f t="shared" si="206"/>
        <v>41154</v>
      </c>
      <c r="B8668" s="49" t="s">
        <v>5982</v>
      </c>
      <c r="C8668" s="7">
        <v>1.6130038356164521E-2</v>
      </c>
      <c r="D8668" s="7">
        <v>3.2260076712328917E-2</v>
      </c>
      <c r="E8668" s="7">
        <v>4.8390115068493438E-2</v>
      </c>
      <c r="F8668" s="7">
        <v>6.4520153424657709E-2</v>
      </c>
      <c r="G8668" s="7">
        <v>8.0650191780822111E-2</v>
      </c>
      <c r="H8668" s="7">
        <v>9.6780230136986514E-2</v>
      </c>
      <c r="I8668" s="7">
        <v>0.11291026849315117</v>
      </c>
      <c r="J8668" s="7">
        <v>0.1290403068493152</v>
      </c>
      <c r="K8668" s="7">
        <v>0.14517034520547958</v>
      </c>
      <c r="L8668" s="7">
        <v>0.161300383561644</v>
      </c>
    </row>
    <row r="8669" spans="1:12" ht="12.75">
      <c r="A8669" s="1">
        <f t="shared" si="206"/>
        <v>41155</v>
      </c>
      <c r="B8669" s="49" t="s">
        <v>5983</v>
      </c>
      <c r="C8669" s="7">
        <v>8.3659068493151037E-3</v>
      </c>
      <c r="D8669" s="7">
        <v>1.6731813698630159E-2</v>
      </c>
      <c r="E8669" s="7">
        <v>2.509772054794536E-2</v>
      </c>
      <c r="F8669" s="7">
        <v>3.3463627397260318E-2</v>
      </c>
      <c r="G8669" s="7">
        <v>4.1829534246575401E-2</v>
      </c>
      <c r="H8669" s="7">
        <v>5.0195441095890476E-2</v>
      </c>
      <c r="I8669" s="7">
        <v>5.8561347945205677E-2</v>
      </c>
      <c r="J8669" s="7">
        <v>6.6927254794520635E-2</v>
      </c>
      <c r="K8669" s="7">
        <v>7.5293161643835718E-2</v>
      </c>
      <c r="L8669" s="7">
        <v>8.3659068493150676E-2</v>
      </c>
    </row>
    <row r="8670" spans="1:12" ht="89.25">
      <c r="A8670" s="1">
        <f t="shared" si="206"/>
        <v>41156</v>
      </c>
      <c r="B8670" s="49" t="s">
        <v>5984</v>
      </c>
      <c r="C8670" s="7">
        <v>7.3413698630137199E-3</v>
      </c>
      <c r="D8670" s="7">
        <v>1.468273972602744E-2</v>
      </c>
      <c r="E8670" s="7">
        <v>2.202410958904116E-2</v>
      </c>
      <c r="F8670" s="7">
        <v>2.9365479452054758E-2</v>
      </c>
      <c r="G8670" s="7">
        <v>3.6706849315068478E-2</v>
      </c>
      <c r="H8670" s="7">
        <v>4.4048219178082194E-2</v>
      </c>
      <c r="I8670" s="7">
        <v>5.1389589041096036E-2</v>
      </c>
      <c r="J8670" s="7">
        <v>5.8730958904109641E-2</v>
      </c>
      <c r="K8670" s="7">
        <v>6.6072328767123351E-2</v>
      </c>
      <c r="L8670" s="7">
        <v>7.3413698630136956E-2</v>
      </c>
    </row>
    <row r="8671" spans="1:12" ht="25.5">
      <c r="A8671" s="1">
        <f t="shared" si="206"/>
        <v>41157</v>
      </c>
      <c r="B8671" s="49" t="s">
        <v>5985</v>
      </c>
      <c r="C8671" s="7">
        <v>6.8307287671233001E-3</v>
      </c>
      <c r="D8671" s="7">
        <v>1.36614575342466E-2</v>
      </c>
      <c r="E8671" s="7">
        <v>2.0492186301369959E-2</v>
      </c>
      <c r="F8671" s="7">
        <v>2.73229150684932E-2</v>
      </c>
      <c r="G8671" s="7">
        <v>3.4153643835616435E-2</v>
      </c>
      <c r="H8671" s="7">
        <v>4.0984372602739794E-2</v>
      </c>
      <c r="I8671" s="7">
        <v>4.781510136986316E-2</v>
      </c>
      <c r="J8671" s="7">
        <v>5.4645830136986401E-2</v>
      </c>
      <c r="K8671" s="7">
        <v>6.1476558904109635E-2</v>
      </c>
      <c r="L8671" s="7">
        <v>6.8307287671232869E-2</v>
      </c>
    </row>
    <row r="8672" spans="1:12" ht="25.5">
      <c r="A8672" s="1">
        <f t="shared" si="206"/>
        <v>41158</v>
      </c>
      <c r="B8672" s="49" t="s">
        <v>5986</v>
      </c>
      <c r="C8672" s="7">
        <v>7.6523835616438554E-4</v>
      </c>
      <c r="D8672" s="7">
        <v>1.5304767123287761E-3</v>
      </c>
      <c r="E8672" s="7">
        <v>2.2957150684931519E-3</v>
      </c>
      <c r="F8672" s="7">
        <v>3.0609534246575283E-3</v>
      </c>
      <c r="G8672" s="7">
        <v>3.8261917808219159E-3</v>
      </c>
      <c r="H8672" s="7">
        <v>4.5914301369863039E-3</v>
      </c>
      <c r="I8672" s="7">
        <v>5.3566684931507045E-3</v>
      </c>
      <c r="J8672" s="7">
        <v>6.1219068493150678E-3</v>
      </c>
      <c r="K8672" s="7">
        <v>6.8871452054794563E-3</v>
      </c>
      <c r="L8672" s="7">
        <v>7.6523835616438317E-3</v>
      </c>
    </row>
    <row r="8673" spans="1:12" ht="12.75">
      <c r="A8673" s="1">
        <f t="shared" si="206"/>
        <v>41159</v>
      </c>
      <c r="B8673" s="49" t="s">
        <v>5987</v>
      </c>
      <c r="C8673" s="7">
        <v>8.1597698630137203E-3</v>
      </c>
      <c r="D8673" s="7">
        <v>1.6319539726027441E-2</v>
      </c>
      <c r="E8673" s="7">
        <v>2.4479309589041161E-2</v>
      </c>
      <c r="F8673" s="7">
        <v>3.2639079452054756E-2</v>
      </c>
      <c r="G8673" s="7">
        <v>4.0798849315068476E-2</v>
      </c>
      <c r="H8673" s="7">
        <v>4.8958619178082197E-2</v>
      </c>
      <c r="I8673" s="7">
        <v>5.7118389041096035E-2</v>
      </c>
      <c r="J8673" s="7">
        <v>6.5278158904109637E-2</v>
      </c>
      <c r="K8673" s="7">
        <v>7.3437928767123364E-2</v>
      </c>
      <c r="L8673" s="7">
        <v>8.1597698630136953E-2</v>
      </c>
    </row>
    <row r="8674" spans="1:12" ht="12.75">
      <c r="A8674" s="1">
        <f t="shared" si="206"/>
        <v>41160</v>
      </c>
      <c r="B8674" s="49" t="s">
        <v>5988</v>
      </c>
      <c r="C8674" s="7">
        <v>1.0905008219178131E-2</v>
      </c>
      <c r="D8674" s="7">
        <v>2.1810016438356238E-2</v>
      </c>
      <c r="E8674" s="7">
        <v>3.2715024657534356E-2</v>
      </c>
      <c r="F8674" s="7">
        <v>4.3620032876712359E-2</v>
      </c>
      <c r="G8674" s="7">
        <v>5.4525041095890479E-2</v>
      </c>
      <c r="H8674" s="7">
        <v>6.54300493150686E-2</v>
      </c>
      <c r="I8674" s="7">
        <v>7.6335057534246839E-2</v>
      </c>
      <c r="J8674" s="7">
        <v>8.7240065753424717E-2</v>
      </c>
      <c r="K8674" s="7">
        <v>9.8145073972602845E-2</v>
      </c>
      <c r="L8674" s="7">
        <v>0.10905008219178085</v>
      </c>
    </row>
    <row r="8675" spans="1:12" ht="25.5">
      <c r="A8675" s="1">
        <f t="shared" si="206"/>
        <v>41161</v>
      </c>
      <c r="B8675" s="49" t="s">
        <v>5989</v>
      </c>
      <c r="C8675" s="7">
        <v>4.4641315068493323E-2</v>
      </c>
      <c r="D8675" s="7">
        <v>8.9282630136986646E-2</v>
      </c>
      <c r="E8675" s="7">
        <v>0.13392394520547959</v>
      </c>
      <c r="F8675" s="7">
        <v>0.17856526027397279</v>
      </c>
      <c r="G8675" s="7">
        <v>0.22320657534246599</v>
      </c>
      <c r="H8675" s="7">
        <v>0.26784789041095919</v>
      </c>
      <c r="I8675" s="7">
        <v>0.31248920547945358</v>
      </c>
      <c r="J8675" s="7">
        <v>0.35713052054794558</v>
      </c>
      <c r="K8675" s="7">
        <v>0.40177183561643881</v>
      </c>
      <c r="L8675" s="7">
        <v>0.44641315068493198</v>
      </c>
    </row>
    <row r="8676" spans="1:12" ht="12.75">
      <c r="A8676" s="1">
        <f t="shared" si="206"/>
        <v>41162</v>
      </c>
      <c r="B8676" s="49" t="s">
        <v>5990</v>
      </c>
      <c r="C8676" s="7">
        <v>7.1775452054794794E-3</v>
      </c>
      <c r="D8676" s="7">
        <v>1.4355090410958959E-2</v>
      </c>
      <c r="E8676" s="7">
        <v>2.153263561643844E-2</v>
      </c>
      <c r="F8676" s="7">
        <v>2.87101808219178E-2</v>
      </c>
      <c r="G8676" s="7">
        <v>3.5887726027397281E-2</v>
      </c>
      <c r="H8676" s="7">
        <v>4.3065271232876762E-2</v>
      </c>
      <c r="I8676" s="7">
        <v>5.0242816438356361E-2</v>
      </c>
      <c r="J8676" s="7">
        <v>5.7420361643835724E-2</v>
      </c>
      <c r="K8676" s="7">
        <v>6.4597906849315198E-2</v>
      </c>
      <c r="L8676" s="7">
        <v>7.1775452054794561E-2</v>
      </c>
    </row>
    <row r="8677" spans="1:12" ht="25.5">
      <c r="A8677" s="1">
        <f t="shared" si="206"/>
        <v>41163</v>
      </c>
      <c r="B8677" s="49" t="s">
        <v>5991</v>
      </c>
      <c r="C8677" s="7">
        <v>1.2588821917808279E-2</v>
      </c>
      <c r="D8677" s="7">
        <v>2.517764383561668E-2</v>
      </c>
      <c r="E8677" s="7">
        <v>3.776646575342496E-2</v>
      </c>
      <c r="F8677" s="7">
        <v>5.0355287671233116E-2</v>
      </c>
      <c r="G8677" s="7">
        <v>6.2944109589041397E-2</v>
      </c>
      <c r="H8677" s="7">
        <v>7.5532931506849671E-2</v>
      </c>
      <c r="I8677" s="7">
        <v>8.812175342465832E-2</v>
      </c>
      <c r="J8677" s="7">
        <v>0.10071057534246634</v>
      </c>
      <c r="K8677" s="7">
        <v>0.11329939726027465</v>
      </c>
      <c r="L8677" s="7">
        <v>0.12588821917808279</v>
      </c>
    </row>
    <row r="8678" spans="1:12" ht="25.5">
      <c r="A8678" s="1">
        <f t="shared" si="206"/>
        <v>41164</v>
      </c>
      <c r="B8678" s="49" t="s">
        <v>5991</v>
      </c>
      <c r="C8678" s="7">
        <v>6.0213698630137084E-4</v>
      </c>
      <c r="D8678" s="7">
        <v>1.2042739726027441E-3</v>
      </c>
      <c r="E8678" s="7">
        <v>1.8064109589041159E-3</v>
      </c>
      <c r="F8678" s="7">
        <v>2.408547945205476E-3</v>
      </c>
      <c r="G8678" s="7">
        <v>3.0106849315068478E-3</v>
      </c>
      <c r="H8678" s="7">
        <v>3.6128219178082196E-3</v>
      </c>
      <c r="I8678" s="7">
        <v>4.2149589041096036E-3</v>
      </c>
      <c r="J8678" s="7">
        <v>4.8170958904109632E-3</v>
      </c>
      <c r="K8678" s="7">
        <v>5.4192328767123359E-3</v>
      </c>
      <c r="L8678" s="7">
        <v>6.0213698630136956E-3</v>
      </c>
    </row>
    <row r="8679" spans="1:12" ht="25.5">
      <c r="A8679" s="1">
        <f t="shared" si="206"/>
        <v>41165</v>
      </c>
      <c r="B8679" s="49" t="s">
        <v>5991</v>
      </c>
      <c r="C8679" s="7">
        <v>3.07144109589042E-3</v>
      </c>
      <c r="D8679" s="7">
        <v>6.142882191780827E-3</v>
      </c>
      <c r="E8679" s="7">
        <v>9.2143232876712479E-3</v>
      </c>
      <c r="F8679" s="7">
        <v>1.228576438356168E-2</v>
      </c>
      <c r="G8679" s="7">
        <v>1.5357205479452039E-2</v>
      </c>
      <c r="H8679" s="7">
        <v>1.8428646575342399E-2</v>
      </c>
      <c r="I8679" s="7">
        <v>2.1500087671232879E-2</v>
      </c>
      <c r="J8679" s="7">
        <v>2.4571528767123239E-2</v>
      </c>
      <c r="K8679" s="7">
        <v>2.7642969863013719E-2</v>
      </c>
      <c r="L8679" s="7">
        <v>3.0714410958904079E-2</v>
      </c>
    </row>
    <row r="8680" spans="1:12" ht="25.5">
      <c r="A8680" s="1">
        <f t="shared" si="206"/>
        <v>41166</v>
      </c>
      <c r="B8680" s="49" t="s">
        <v>5991</v>
      </c>
      <c r="C8680" s="7">
        <v>3.0888000000000118E-3</v>
      </c>
      <c r="D8680" s="7">
        <v>6.1776000000000122E-3</v>
      </c>
      <c r="E8680" s="7">
        <v>9.2664000000000236E-3</v>
      </c>
      <c r="F8680" s="7">
        <v>1.2355199999999998E-2</v>
      </c>
      <c r="G8680" s="7">
        <v>1.5443999999999999E-2</v>
      </c>
      <c r="H8680" s="7">
        <v>1.8532799999999999E-2</v>
      </c>
      <c r="I8680" s="7">
        <v>2.1621600000000119E-2</v>
      </c>
      <c r="J8680" s="7">
        <v>2.4710399999999997E-2</v>
      </c>
      <c r="K8680" s="7">
        <v>2.77992E-2</v>
      </c>
      <c r="L8680" s="7">
        <v>3.0887999999999999E-2</v>
      </c>
    </row>
    <row r="8681" spans="1:12" ht="25.5">
      <c r="A8681" s="1">
        <f t="shared" si="206"/>
        <v>41167</v>
      </c>
      <c r="B8681" s="49" t="s">
        <v>5992</v>
      </c>
      <c r="C8681" s="7">
        <v>1.012638904109592E-2</v>
      </c>
      <c r="D8681" s="7">
        <v>2.0252778082191839E-2</v>
      </c>
      <c r="E8681" s="7">
        <v>3.0379167123287761E-2</v>
      </c>
      <c r="F8681" s="7">
        <v>4.0505556164383553E-2</v>
      </c>
      <c r="G8681" s="7">
        <v>5.0631945205479478E-2</v>
      </c>
      <c r="H8681" s="7">
        <v>6.0758334246575396E-2</v>
      </c>
      <c r="I8681" s="7">
        <v>7.0884723287671564E-2</v>
      </c>
      <c r="J8681" s="7">
        <v>8.1011112328767232E-2</v>
      </c>
      <c r="K8681" s="7">
        <v>9.1137501369863164E-2</v>
      </c>
      <c r="L8681" s="7">
        <v>0.10126389041095896</v>
      </c>
    </row>
    <row r="8682" spans="1:12" ht="25.5">
      <c r="A8682" s="1">
        <f t="shared" si="206"/>
        <v>41168</v>
      </c>
      <c r="B8682" s="49" t="s">
        <v>5993</v>
      </c>
      <c r="C8682" s="7">
        <v>7.7724493150685275E-3</v>
      </c>
      <c r="D8682" s="7">
        <v>1.5544898630137079E-2</v>
      </c>
      <c r="E8682" s="7">
        <v>2.3317347945205562E-2</v>
      </c>
      <c r="F8682" s="7">
        <v>3.1089797260274041E-2</v>
      </c>
      <c r="G8682" s="7">
        <v>3.886224657534252E-2</v>
      </c>
      <c r="H8682" s="7">
        <v>4.6634695890410999E-2</v>
      </c>
      <c r="I8682" s="7">
        <v>5.4407145205479596E-2</v>
      </c>
      <c r="J8682" s="7">
        <v>6.2179594520547957E-2</v>
      </c>
      <c r="K8682" s="7">
        <v>6.9952043835616443E-2</v>
      </c>
      <c r="L8682" s="7">
        <v>7.7724493150684915E-2</v>
      </c>
    </row>
    <row r="8683" spans="1:12" ht="25.5">
      <c r="A8683" s="1">
        <f t="shared" si="206"/>
        <v>41169</v>
      </c>
      <c r="B8683" s="49" t="s">
        <v>5994</v>
      </c>
      <c r="C8683" s="7">
        <v>2.2093183561643998E-2</v>
      </c>
      <c r="D8683" s="7">
        <v>4.4186367123287877E-2</v>
      </c>
      <c r="E8683" s="7">
        <v>6.6279550684931868E-2</v>
      </c>
      <c r="F8683" s="7">
        <v>8.8372734246575643E-2</v>
      </c>
      <c r="G8683" s="7">
        <v>0.11046591780821952</v>
      </c>
      <c r="H8683" s="7">
        <v>0.13255910136986279</v>
      </c>
      <c r="I8683" s="7">
        <v>0.15465228493150798</v>
      </c>
      <c r="J8683" s="7">
        <v>0.17674546849315079</v>
      </c>
      <c r="K8683" s="7">
        <v>0.19883865205479478</v>
      </c>
      <c r="L8683" s="7">
        <v>0.22093183561643878</v>
      </c>
    </row>
    <row r="8684" spans="1:12" ht="38.25">
      <c r="A8684" s="1">
        <f t="shared" si="206"/>
        <v>41170</v>
      </c>
      <c r="B8684" s="49" t="s">
        <v>5995</v>
      </c>
      <c r="C8684" s="7">
        <v>6.6719671232877004E-3</v>
      </c>
      <c r="D8684" s="7">
        <v>1.3343934246575401E-2</v>
      </c>
      <c r="E8684" s="7">
        <v>2.001590136986316E-2</v>
      </c>
      <c r="F8684" s="7">
        <v>2.6687868493150801E-2</v>
      </c>
      <c r="G8684" s="7">
        <v>3.3359835616438439E-2</v>
      </c>
      <c r="H8684" s="7">
        <v>4.0031802739726077E-2</v>
      </c>
      <c r="I8684" s="7">
        <v>4.6703769863013958E-2</v>
      </c>
      <c r="J8684" s="7">
        <v>5.3375736986301478E-2</v>
      </c>
      <c r="K8684" s="7">
        <v>6.0047704109589116E-2</v>
      </c>
      <c r="L8684" s="7">
        <v>6.6719671232876754E-2</v>
      </c>
    </row>
    <row r="8685" spans="1:12" ht="12.75">
      <c r="A8685" s="1">
        <f t="shared" si="206"/>
        <v>41171</v>
      </c>
      <c r="B8685" s="49" t="s">
        <v>5996</v>
      </c>
      <c r="C8685" s="7">
        <v>9.6341917808219525E-3</v>
      </c>
      <c r="D8685" s="7">
        <v>1.9268383561643881E-2</v>
      </c>
      <c r="E8685" s="7">
        <v>2.8902575342465878E-2</v>
      </c>
      <c r="F8685" s="7">
        <v>3.8536767123287761E-2</v>
      </c>
      <c r="G8685" s="7">
        <v>4.8170958904109641E-2</v>
      </c>
      <c r="H8685" s="7">
        <v>5.7805150684931514E-2</v>
      </c>
      <c r="I8685" s="7">
        <v>6.7439342465753643E-2</v>
      </c>
      <c r="J8685" s="7">
        <v>7.7073534246575398E-2</v>
      </c>
      <c r="K8685" s="7">
        <v>8.6707726027397278E-2</v>
      </c>
      <c r="L8685" s="7">
        <v>9.6341917808219157E-2</v>
      </c>
    </row>
    <row r="8686" spans="1:12" ht="12.75">
      <c r="A8686" s="1">
        <f t="shared" si="206"/>
        <v>41172</v>
      </c>
      <c r="B8686" s="49" t="s">
        <v>5997</v>
      </c>
      <c r="C8686" s="7">
        <v>1.0064186301369888E-2</v>
      </c>
      <c r="D8686" s="7">
        <v>2.0128372602739801E-2</v>
      </c>
      <c r="E8686" s="7">
        <v>3.0192558904109639E-2</v>
      </c>
      <c r="F8686" s="7">
        <v>4.0256745205479477E-2</v>
      </c>
      <c r="G8686" s="7">
        <v>5.0320931506849319E-2</v>
      </c>
      <c r="H8686" s="7">
        <v>6.0385117808219278E-2</v>
      </c>
      <c r="I8686" s="7">
        <v>7.0449304109589356E-2</v>
      </c>
      <c r="J8686" s="7">
        <v>8.0513490410958954E-2</v>
      </c>
      <c r="K8686" s="7">
        <v>9.0577676712328803E-2</v>
      </c>
      <c r="L8686" s="7">
        <v>0.10064186301369864</v>
      </c>
    </row>
    <row r="8687" spans="1:12" ht="25.5">
      <c r="A8687" s="1">
        <f t="shared" si="206"/>
        <v>41173</v>
      </c>
      <c r="B8687" s="49" t="s">
        <v>5998</v>
      </c>
      <c r="C8687" s="7">
        <v>1.440572054794524E-2</v>
      </c>
      <c r="D8687" s="7">
        <v>2.8811441095890598E-2</v>
      </c>
      <c r="E8687" s="7">
        <v>4.3217161643835843E-2</v>
      </c>
      <c r="F8687" s="7">
        <v>5.7622882191780959E-2</v>
      </c>
      <c r="G8687" s="7">
        <v>7.2028602739726194E-2</v>
      </c>
      <c r="H8687" s="7">
        <v>8.6434323287671436E-2</v>
      </c>
      <c r="I8687" s="7">
        <v>0.10084004383561704</v>
      </c>
      <c r="J8687" s="7">
        <v>0.11524576438356204</v>
      </c>
      <c r="K8687" s="7">
        <v>0.1296514849315068</v>
      </c>
      <c r="L8687" s="7">
        <v>0.14405720547945239</v>
      </c>
    </row>
    <row r="8688" spans="1:12" ht="12.75">
      <c r="A8688" s="1">
        <f t="shared" si="206"/>
        <v>41174</v>
      </c>
      <c r="B8688" s="49" t="s">
        <v>5999</v>
      </c>
      <c r="C8688" s="7">
        <v>3.3468328767123481E-2</v>
      </c>
      <c r="D8688" s="7">
        <v>6.6936657534246963E-2</v>
      </c>
      <c r="E8688" s="7">
        <v>0.10040498630137032</v>
      </c>
      <c r="F8688" s="7">
        <v>0.13387331506849318</v>
      </c>
      <c r="G8688" s="7">
        <v>0.16734164383561681</v>
      </c>
      <c r="H8688" s="7">
        <v>0.2008099726027392</v>
      </c>
      <c r="I8688" s="7">
        <v>0.23427830136986399</v>
      </c>
      <c r="J8688" s="7">
        <v>0.26774663013698635</v>
      </c>
      <c r="K8688" s="7">
        <v>0.30121495890410999</v>
      </c>
      <c r="L8688" s="7">
        <v>0.3346832876712324</v>
      </c>
    </row>
    <row r="8689" spans="1:12" ht="12.75">
      <c r="A8689" s="1">
        <f t="shared" si="206"/>
        <v>41175</v>
      </c>
      <c r="B8689" s="49" t="s">
        <v>6000</v>
      </c>
      <c r="C8689" s="7">
        <v>6.8365150684931639E-3</v>
      </c>
      <c r="D8689" s="7">
        <v>1.3673030136986279E-2</v>
      </c>
      <c r="E8689" s="7">
        <v>2.0509545205479478E-2</v>
      </c>
      <c r="F8689" s="7">
        <v>2.7346060273972558E-2</v>
      </c>
      <c r="G8689" s="7">
        <v>3.4182575342465757E-2</v>
      </c>
      <c r="H8689" s="7">
        <v>4.1019090410958955E-2</v>
      </c>
      <c r="I8689" s="7">
        <v>4.7855605479452272E-2</v>
      </c>
      <c r="J8689" s="7">
        <v>5.4692120547945235E-2</v>
      </c>
      <c r="K8689" s="7">
        <v>6.1528635616438433E-2</v>
      </c>
      <c r="L8689" s="7">
        <v>6.8365150684931514E-2</v>
      </c>
    </row>
    <row r="8690" spans="1:12" ht="25.5">
      <c r="A8690" s="1">
        <f t="shared" si="206"/>
        <v>41176</v>
      </c>
      <c r="B8690" s="49" t="s">
        <v>6001</v>
      </c>
      <c r="C8690" s="7">
        <v>4.5628602739726199E-3</v>
      </c>
      <c r="D8690" s="7">
        <v>9.1257205479452399E-3</v>
      </c>
      <c r="E8690" s="7">
        <v>1.36885808219178E-2</v>
      </c>
      <c r="F8690" s="7">
        <v>1.825144109589048E-2</v>
      </c>
      <c r="G8690" s="7">
        <v>2.2814301369863038E-2</v>
      </c>
      <c r="H8690" s="7">
        <v>2.7377161643835721E-2</v>
      </c>
      <c r="I8690" s="7">
        <v>3.1940021917808398E-2</v>
      </c>
      <c r="J8690" s="7">
        <v>3.6502882191780842E-2</v>
      </c>
      <c r="K8690" s="7">
        <v>4.1065742465753514E-2</v>
      </c>
      <c r="L8690" s="7">
        <v>4.5628602739726076E-2</v>
      </c>
    </row>
    <row r="8691" spans="1:12" ht="25.5">
      <c r="A8691" s="1">
        <f t="shared" si="206"/>
        <v>41177</v>
      </c>
      <c r="B8691" s="49" t="s">
        <v>6001</v>
      </c>
      <c r="C8691" s="7">
        <v>2.38106301369864E-3</v>
      </c>
      <c r="D8691" s="7">
        <v>4.7621260273972678E-3</v>
      </c>
      <c r="E8691" s="7">
        <v>7.1431890410959074E-3</v>
      </c>
      <c r="F8691" s="7">
        <v>9.5242520547945235E-3</v>
      </c>
      <c r="G8691" s="7">
        <v>1.1905315068493152E-2</v>
      </c>
      <c r="H8691" s="7">
        <v>1.4286378082191719E-2</v>
      </c>
      <c r="I8691" s="7">
        <v>1.6667441095890478E-2</v>
      </c>
      <c r="J8691" s="7">
        <v>1.9048504109589002E-2</v>
      </c>
      <c r="K8691" s="7">
        <v>2.1429567123287641E-2</v>
      </c>
      <c r="L8691" s="7">
        <v>2.3810630136986279E-2</v>
      </c>
    </row>
    <row r="8692" spans="1:12" ht="12.75">
      <c r="A8692" s="1">
        <f t="shared" si="206"/>
        <v>41178</v>
      </c>
      <c r="B8692" s="49" t="s">
        <v>6002</v>
      </c>
      <c r="C8692" s="7">
        <v>7.1775452054794794E-3</v>
      </c>
      <c r="D8692" s="7">
        <v>1.4355090410958959E-2</v>
      </c>
      <c r="E8692" s="7">
        <v>2.153263561643844E-2</v>
      </c>
      <c r="F8692" s="7">
        <v>2.87101808219178E-2</v>
      </c>
      <c r="G8692" s="7">
        <v>3.5887726027397281E-2</v>
      </c>
      <c r="H8692" s="7">
        <v>4.3065271232876762E-2</v>
      </c>
      <c r="I8692" s="7">
        <v>5.0242816438356361E-2</v>
      </c>
      <c r="J8692" s="7">
        <v>5.7420361643835724E-2</v>
      </c>
      <c r="K8692" s="7">
        <v>6.4597906849315198E-2</v>
      </c>
      <c r="L8692" s="7">
        <v>7.1775452054794561E-2</v>
      </c>
    </row>
    <row r="8693" spans="1:12" ht="12.75">
      <c r="A8693" s="1">
        <f t="shared" si="206"/>
        <v>41179</v>
      </c>
      <c r="B8693" s="49" t="s">
        <v>6003</v>
      </c>
      <c r="C8693" s="7">
        <v>9.6880767123287987E-3</v>
      </c>
      <c r="D8693" s="7">
        <v>1.9376153424657597E-2</v>
      </c>
      <c r="E8693" s="7">
        <v>2.9064230136986398E-2</v>
      </c>
      <c r="F8693" s="7">
        <v>3.8752306849315084E-2</v>
      </c>
      <c r="G8693" s="7">
        <v>4.8440383561643881E-2</v>
      </c>
      <c r="H8693" s="7">
        <v>5.8128460273972553E-2</v>
      </c>
      <c r="I8693" s="7">
        <v>6.7816536986301593E-2</v>
      </c>
      <c r="J8693" s="7">
        <v>7.7504613698630168E-2</v>
      </c>
      <c r="K8693" s="7">
        <v>8.7192690410958951E-2</v>
      </c>
      <c r="L8693" s="7">
        <v>9.688076712328765E-2</v>
      </c>
    </row>
    <row r="8694" spans="1:12" ht="25.5">
      <c r="A8694" s="1">
        <f t="shared" si="206"/>
        <v>41180</v>
      </c>
      <c r="B8694" s="49" t="s">
        <v>6004</v>
      </c>
      <c r="C8694" s="7">
        <v>3.8406575342465879E-3</v>
      </c>
      <c r="D8694" s="7">
        <v>7.6813150684931757E-3</v>
      </c>
      <c r="E8694" s="7">
        <v>1.1521972602739764E-2</v>
      </c>
      <c r="F8694" s="7">
        <v>1.5362630136986279E-2</v>
      </c>
      <c r="G8694" s="7">
        <v>1.9203287671232878E-2</v>
      </c>
      <c r="H8694" s="7">
        <v>2.3043945205479477E-2</v>
      </c>
      <c r="I8694" s="7">
        <v>2.688460273972608E-2</v>
      </c>
      <c r="J8694" s="7">
        <v>3.0725260273972679E-2</v>
      </c>
      <c r="K8694" s="7">
        <v>3.456591780821916E-2</v>
      </c>
      <c r="L8694" s="7">
        <v>3.8406575342465755E-2</v>
      </c>
    </row>
    <row r="8695" spans="1:12" ht="25.5">
      <c r="A8695" s="1">
        <f t="shared" si="206"/>
        <v>41181</v>
      </c>
      <c r="B8695" s="49" t="s">
        <v>6005</v>
      </c>
      <c r="C8695" s="7">
        <v>7.4722849315068717E-3</v>
      </c>
      <c r="D8695" s="7">
        <v>1.4944569863013719E-2</v>
      </c>
      <c r="E8695" s="7">
        <v>2.241685479452064E-2</v>
      </c>
      <c r="F8695" s="7">
        <v>2.9889139726027438E-2</v>
      </c>
      <c r="G8695" s="7">
        <v>3.736142465753424E-2</v>
      </c>
      <c r="H8695" s="7">
        <v>4.4833709589041162E-2</v>
      </c>
      <c r="I8695" s="7">
        <v>5.2305994520548078E-2</v>
      </c>
      <c r="J8695" s="7">
        <v>5.9778279452054876E-2</v>
      </c>
      <c r="K8695" s="7">
        <v>6.7250564383561681E-2</v>
      </c>
      <c r="L8695" s="7">
        <v>7.4722849315068479E-2</v>
      </c>
    </row>
    <row r="8696" spans="1:12" ht="25.5">
      <c r="A8696" s="1">
        <f t="shared" si="206"/>
        <v>41182</v>
      </c>
      <c r="B8696" s="49" t="s">
        <v>5766</v>
      </c>
      <c r="C8696" s="7">
        <v>2.910509589041124E-3</v>
      </c>
      <c r="D8696" s="7">
        <v>5.8210191780822358E-3</v>
      </c>
      <c r="E8696" s="7">
        <v>8.7315287671233602E-3</v>
      </c>
      <c r="F8696" s="7">
        <v>1.1642038356164447E-2</v>
      </c>
      <c r="G8696" s="7">
        <v>1.4552547945205559E-2</v>
      </c>
      <c r="H8696" s="7">
        <v>1.7463057534246599E-2</v>
      </c>
      <c r="I8696" s="7">
        <v>2.0373567123287761E-2</v>
      </c>
      <c r="J8696" s="7">
        <v>2.3284076712328797E-2</v>
      </c>
      <c r="K8696" s="7">
        <v>2.6194586301369959E-2</v>
      </c>
      <c r="L8696" s="7">
        <v>2.9105095890410999E-2</v>
      </c>
    </row>
    <row r="8697" spans="1:12" ht="25.5">
      <c r="A8697" s="1">
        <f t="shared" si="206"/>
        <v>41183</v>
      </c>
      <c r="B8697" s="49" t="s">
        <v>6006</v>
      </c>
      <c r="C8697" s="7">
        <v>6.8321753424657712E-3</v>
      </c>
      <c r="D8697" s="7">
        <v>1.366435068493152E-2</v>
      </c>
      <c r="E8697" s="7">
        <v>2.049652602739728E-2</v>
      </c>
      <c r="F8697" s="7">
        <v>2.732870136986304E-2</v>
      </c>
      <c r="G8697" s="7">
        <v>3.41608767123288E-2</v>
      </c>
      <c r="H8697" s="7">
        <v>4.099305205479456E-2</v>
      </c>
      <c r="I8697" s="7">
        <v>4.7825227397260438E-2</v>
      </c>
      <c r="J8697" s="7">
        <v>5.4657402739726198E-2</v>
      </c>
      <c r="K8697" s="7">
        <v>6.1489578082191951E-2</v>
      </c>
      <c r="L8697" s="7">
        <v>6.83217534246576E-2</v>
      </c>
    </row>
    <row r="8698" spans="1:12" ht="25.5">
      <c r="A8698" s="1">
        <f t="shared" si="206"/>
        <v>41184</v>
      </c>
      <c r="B8698" s="49" t="s">
        <v>6007</v>
      </c>
      <c r="C8698" s="7">
        <v>8.1623013698630398E-3</v>
      </c>
      <c r="D8698" s="7">
        <v>1.632460273972608E-2</v>
      </c>
      <c r="E8698" s="7">
        <v>2.4486904109589119E-2</v>
      </c>
      <c r="F8698" s="7">
        <v>3.2649205479452041E-2</v>
      </c>
      <c r="G8698" s="7">
        <v>4.0811506849315074E-2</v>
      </c>
      <c r="H8698" s="7">
        <v>4.8973808219178121E-2</v>
      </c>
      <c r="I8698" s="7">
        <v>5.7136109589041278E-2</v>
      </c>
      <c r="J8698" s="7">
        <v>6.5298410958904193E-2</v>
      </c>
      <c r="K8698" s="7">
        <v>7.3460712328767233E-2</v>
      </c>
      <c r="L8698" s="7">
        <v>8.1623013698630148E-2</v>
      </c>
    </row>
    <row r="8699" spans="1:12" ht="25.5">
      <c r="A8699" s="1">
        <f t="shared" si="206"/>
        <v>41185</v>
      </c>
      <c r="B8699" s="49" t="s">
        <v>6008</v>
      </c>
      <c r="C8699" s="7">
        <v>7.2650630136986642E-3</v>
      </c>
      <c r="D8699" s="7">
        <v>1.4530126027397278E-2</v>
      </c>
      <c r="E8699" s="7">
        <v>2.1795189041095921E-2</v>
      </c>
      <c r="F8699" s="7">
        <v>2.9060252054794556E-2</v>
      </c>
      <c r="G8699" s="7">
        <v>3.6325315068493201E-2</v>
      </c>
      <c r="H8699" s="7">
        <v>4.3590378082191843E-2</v>
      </c>
      <c r="I8699" s="7">
        <v>5.0855441095890595E-2</v>
      </c>
      <c r="J8699" s="7">
        <v>5.8120504109589112E-2</v>
      </c>
      <c r="K8699" s="7">
        <v>6.5385567123287761E-2</v>
      </c>
      <c r="L8699" s="7">
        <v>7.2650630136986277E-2</v>
      </c>
    </row>
    <row r="8700" spans="1:12" ht="12.75">
      <c r="A8700" s="1">
        <f t="shared" si="206"/>
        <v>41186</v>
      </c>
      <c r="B8700" s="49" t="s">
        <v>6009</v>
      </c>
      <c r="C8700" s="7">
        <v>1.6418630136986279E-3</v>
      </c>
      <c r="D8700" s="7">
        <v>3.2837260273972679E-3</v>
      </c>
      <c r="E8700" s="7">
        <v>4.925589041095896E-3</v>
      </c>
      <c r="F8700" s="7">
        <v>6.5674520547945115E-3</v>
      </c>
      <c r="G8700" s="7">
        <v>8.20931506849314E-3</v>
      </c>
      <c r="H8700" s="7">
        <v>9.8511780821917798E-3</v>
      </c>
      <c r="I8700" s="7">
        <v>1.1493041095890432E-2</v>
      </c>
      <c r="J8700" s="7">
        <v>1.3134904109588999E-2</v>
      </c>
      <c r="K8700" s="7">
        <v>1.4776767123287638E-2</v>
      </c>
      <c r="L8700" s="7">
        <v>1.641863013698628E-2</v>
      </c>
    </row>
    <row r="8701" spans="1:12" ht="25.5">
      <c r="A8701" s="1">
        <f t="shared" si="206"/>
        <v>41187</v>
      </c>
      <c r="B8701" s="49" t="s">
        <v>6010</v>
      </c>
      <c r="C8701" s="7">
        <v>1.9094794520548079E-2</v>
      </c>
      <c r="D8701" s="7">
        <v>3.8189589041096039E-2</v>
      </c>
      <c r="E8701" s="7">
        <v>5.7284383561644114E-2</v>
      </c>
      <c r="F8701" s="7">
        <v>7.6379178082191967E-2</v>
      </c>
      <c r="G8701" s="7">
        <v>9.5473972602739918E-2</v>
      </c>
      <c r="H8701" s="7">
        <v>0.11456876712328788</v>
      </c>
      <c r="I8701" s="7">
        <v>0.13366356164383678</v>
      </c>
      <c r="J8701" s="7">
        <v>0.15275835616438441</v>
      </c>
      <c r="K8701" s="7">
        <v>0.17185315068493201</v>
      </c>
      <c r="L8701" s="7">
        <v>0.19094794520547959</v>
      </c>
    </row>
    <row r="8702" spans="1:12" ht="12.75">
      <c r="A8702" s="1">
        <f t="shared" si="206"/>
        <v>41188</v>
      </c>
      <c r="B8702" s="49" t="s">
        <v>6011</v>
      </c>
      <c r="C8702" s="7">
        <v>1.0337950684931542E-2</v>
      </c>
      <c r="D8702" s="7">
        <v>2.067590136986304E-2</v>
      </c>
      <c r="E8702" s="7">
        <v>3.1013852054794677E-2</v>
      </c>
      <c r="F8702" s="7">
        <v>4.1351802739726079E-2</v>
      </c>
      <c r="G8702" s="7">
        <v>5.1689753424657599E-2</v>
      </c>
      <c r="H8702" s="7">
        <v>6.2027704109589119E-2</v>
      </c>
      <c r="I8702" s="7">
        <v>7.2365654794520756E-2</v>
      </c>
      <c r="J8702" s="7">
        <v>8.2703605479452158E-2</v>
      </c>
      <c r="K8702" s="7">
        <v>9.3041556164383685E-2</v>
      </c>
      <c r="L8702" s="7">
        <v>0.10337950684931509</v>
      </c>
    </row>
    <row r="8703" spans="1:12" ht="25.5">
      <c r="A8703" s="1">
        <f t="shared" si="206"/>
        <v>41189</v>
      </c>
      <c r="B8703" s="49" t="s">
        <v>6012</v>
      </c>
      <c r="C8703" s="7">
        <v>7.1967123287671315E-5</v>
      </c>
      <c r="D8703" s="7">
        <v>1.4393424657534239E-4</v>
      </c>
      <c r="E8703" s="7">
        <v>2.1590136986301359E-4</v>
      </c>
      <c r="F8703" s="7">
        <v>2.8786849315068477E-4</v>
      </c>
      <c r="G8703" s="7">
        <v>3.5983561643835601E-4</v>
      </c>
      <c r="H8703" s="7">
        <v>4.3180273972602719E-4</v>
      </c>
      <c r="I8703" s="7">
        <v>5.0376986301369961E-4</v>
      </c>
      <c r="J8703" s="7">
        <v>5.7573698630136955E-4</v>
      </c>
      <c r="K8703" s="7">
        <v>6.4770410958904197E-4</v>
      </c>
      <c r="L8703" s="7">
        <v>7.1967123287671202E-4</v>
      </c>
    </row>
    <row r="8704" spans="1:12" ht="25.5">
      <c r="A8704" s="1">
        <f t="shared" si="206"/>
        <v>41190</v>
      </c>
      <c r="B8704" s="49" t="s">
        <v>6013</v>
      </c>
      <c r="C8704" s="7">
        <v>1.0595802739726056E-2</v>
      </c>
      <c r="D8704" s="7">
        <v>2.1191605479452157E-2</v>
      </c>
      <c r="E8704" s="7">
        <v>3.1787408219178116E-2</v>
      </c>
      <c r="F8704" s="7">
        <v>4.2383210958904079E-2</v>
      </c>
      <c r="G8704" s="7">
        <v>5.2979013698630159E-2</v>
      </c>
      <c r="H8704" s="7">
        <v>6.3574816438356233E-2</v>
      </c>
      <c r="I8704" s="7">
        <v>7.4170619178082431E-2</v>
      </c>
      <c r="J8704" s="7">
        <v>8.4766421917808407E-2</v>
      </c>
      <c r="K8704" s="7">
        <v>9.5362224657534356E-2</v>
      </c>
      <c r="L8704" s="7">
        <v>0.10595802739726032</v>
      </c>
    </row>
    <row r="8705" spans="1:12" ht="25.5">
      <c r="A8705" s="1">
        <f t="shared" si="206"/>
        <v>41191</v>
      </c>
      <c r="B8705" s="49" t="s">
        <v>6013</v>
      </c>
      <c r="C8705" s="7">
        <v>3.4139178082191958E-3</v>
      </c>
      <c r="D8705" s="7">
        <v>6.8278356164383795E-3</v>
      </c>
      <c r="E8705" s="7">
        <v>1.0241753424657576E-2</v>
      </c>
      <c r="F8705" s="7">
        <v>1.3655671232876759E-2</v>
      </c>
      <c r="G8705" s="7">
        <v>1.7069589041095918E-2</v>
      </c>
      <c r="H8705" s="7">
        <v>2.0483506849315079E-2</v>
      </c>
      <c r="I8705" s="7">
        <v>2.3897424657534357E-2</v>
      </c>
      <c r="J8705" s="7">
        <v>2.7311342465753518E-2</v>
      </c>
      <c r="K8705" s="7">
        <v>3.0725260273972679E-2</v>
      </c>
      <c r="L8705" s="7">
        <v>3.4139178082191836E-2</v>
      </c>
    </row>
    <row r="8706" spans="1:12" ht="25.5">
      <c r="A8706" s="1">
        <f t="shared" si="206"/>
        <v>41192</v>
      </c>
      <c r="B8706" s="49" t="s">
        <v>6014</v>
      </c>
      <c r="C8706" s="7">
        <v>8.9774465753424959E-3</v>
      </c>
      <c r="D8706" s="7">
        <v>1.795489315068504E-2</v>
      </c>
      <c r="E8706" s="7">
        <v>2.6932339726027443E-2</v>
      </c>
      <c r="F8706" s="7">
        <v>3.5909786301369838E-2</v>
      </c>
      <c r="G8706" s="7">
        <v>4.4887232876712362E-2</v>
      </c>
      <c r="H8706" s="7">
        <v>5.3864679452054885E-2</v>
      </c>
      <c r="I8706" s="7">
        <v>6.2842126027397513E-2</v>
      </c>
      <c r="J8706" s="7">
        <v>7.1819572602739801E-2</v>
      </c>
      <c r="K8706" s="7">
        <v>8.079701917808231E-2</v>
      </c>
      <c r="L8706" s="7">
        <v>8.9774465753424723E-2</v>
      </c>
    </row>
    <row r="8707" spans="1:12" ht="25.5">
      <c r="A8707" s="1">
        <f t="shared" si="206"/>
        <v>41193</v>
      </c>
      <c r="B8707" s="49" t="s">
        <v>6015</v>
      </c>
      <c r="C8707" s="7">
        <v>6.7309150684931748E-2</v>
      </c>
      <c r="D8707" s="7">
        <v>0.134618301369864</v>
      </c>
      <c r="E8707" s="7">
        <v>0.20192745205479479</v>
      </c>
      <c r="F8707" s="7">
        <v>0.26923660273972561</v>
      </c>
      <c r="G8707" s="7">
        <v>0.33654575342465759</v>
      </c>
      <c r="H8707" s="7">
        <v>0.40385490410958957</v>
      </c>
      <c r="I8707" s="7">
        <v>0.47116405479452278</v>
      </c>
      <c r="J8707" s="7">
        <v>0.53847320547945232</v>
      </c>
      <c r="K8707" s="7">
        <v>0.60578235616438436</v>
      </c>
      <c r="L8707" s="7">
        <v>0.67309150684931518</v>
      </c>
    </row>
    <row r="8708" spans="1:12" ht="12.75">
      <c r="A8708" s="1">
        <f t="shared" si="206"/>
        <v>41194</v>
      </c>
      <c r="B8708" s="49" t="s">
        <v>6016</v>
      </c>
      <c r="C8708" s="7">
        <v>1.2204032876712359E-2</v>
      </c>
      <c r="D8708" s="7">
        <v>2.440806575342484E-2</v>
      </c>
      <c r="E8708" s="7">
        <v>3.6612098630137202E-2</v>
      </c>
      <c r="F8708" s="7">
        <v>4.8816131506849436E-2</v>
      </c>
      <c r="G8708" s="7">
        <v>6.1020164383561802E-2</v>
      </c>
      <c r="H8708" s="7">
        <v>7.3224197260274279E-2</v>
      </c>
      <c r="I8708" s="7">
        <v>8.5428230136986888E-2</v>
      </c>
      <c r="J8708" s="7">
        <v>9.7632263013698997E-2</v>
      </c>
      <c r="K8708" s="7">
        <v>0.10983629589041136</v>
      </c>
      <c r="L8708" s="7">
        <v>0.1220403287671236</v>
      </c>
    </row>
    <row r="8709" spans="1:12" ht="25.5">
      <c r="A8709" s="1">
        <f t="shared" si="206"/>
        <v>41195</v>
      </c>
      <c r="B8709" s="49" t="s">
        <v>6017</v>
      </c>
      <c r="C8709" s="7">
        <v>8.4082191780822239E-4</v>
      </c>
      <c r="D8709" s="7">
        <v>1.68164383561644E-3</v>
      </c>
      <c r="E8709" s="7">
        <v>2.5224657534246718E-3</v>
      </c>
      <c r="F8709" s="7">
        <v>3.36328767123288E-3</v>
      </c>
      <c r="G8709" s="7">
        <v>4.2041095890410999E-3</v>
      </c>
      <c r="H8709" s="7">
        <v>5.0449315068493194E-3</v>
      </c>
      <c r="I8709" s="7">
        <v>5.885753424657564E-3</v>
      </c>
      <c r="J8709" s="7">
        <v>6.7265753424657721E-3</v>
      </c>
      <c r="K8709" s="7">
        <v>7.5673972602739916E-3</v>
      </c>
      <c r="L8709" s="7">
        <v>8.4082191780821998E-3</v>
      </c>
    </row>
    <row r="8710" spans="1:12" ht="25.5">
      <c r="A8710" s="1">
        <f t="shared" si="206"/>
        <v>41196</v>
      </c>
      <c r="B8710" s="49" t="s">
        <v>6018</v>
      </c>
      <c r="C8710" s="7">
        <v>1.0685490410958934E-2</v>
      </c>
      <c r="D8710" s="7">
        <v>2.137098082191792E-2</v>
      </c>
      <c r="E8710" s="7">
        <v>3.2056471232876881E-2</v>
      </c>
      <c r="F8710" s="7">
        <v>4.2741961643835598E-2</v>
      </c>
      <c r="G8710" s="7">
        <v>5.3427452054794565E-2</v>
      </c>
      <c r="H8710" s="7">
        <v>6.4112942465753511E-2</v>
      </c>
      <c r="I8710" s="7">
        <v>7.4798432876712603E-2</v>
      </c>
      <c r="J8710" s="7">
        <v>8.5483923287671446E-2</v>
      </c>
      <c r="K8710" s="7">
        <v>9.6169413698630274E-2</v>
      </c>
      <c r="L8710" s="7">
        <v>0.10685490410958913</v>
      </c>
    </row>
    <row r="8711" spans="1:12" ht="25.5">
      <c r="A8711" s="1">
        <f t="shared" si="206"/>
        <v>41197</v>
      </c>
      <c r="B8711" s="49" t="s">
        <v>6019</v>
      </c>
      <c r="C8711" s="7">
        <v>1.7610246575342641E-2</v>
      </c>
      <c r="D8711" s="7">
        <v>3.5220493150685157E-2</v>
      </c>
      <c r="E8711" s="7">
        <v>5.2830739726027802E-2</v>
      </c>
      <c r="F8711" s="7">
        <v>7.0440986301370204E-2</v>
      </c>
      <c r="G8711" s="7">
        <v>8.8051232876712709E-2</v>
      </c>
      <c r="H8711" s="7">
        <v>0.10566147945205523</v>
      </c>
      <c r="I8711" s="7">
        <v>0.123271726027398</v>
      </c>
      <c r="J8711" s="7">
        <v>0.14088197260274041</v>
      </c>
      <c r="K8711" s="7">
        <v>0.15849221917808279</v>
      </c>
      <c r="L8711" s="7">
        <v>0.1761024657534252</v>
      </c>
    </row>
    <row r="8712" spans="1:12" ht="12.75">
      <c r="A8712" s="1">
        <f t="shared" si="206"/>
        <v>41198</v>
      </c>
      <c r="B8712" s="49" t="s">
        <v>6020</v>
      </c>
      <c r="C8712" s="7">
        <v>9.784273972602767E-3</v>
      </c>
      <c r="D8712" s="7">
        <v>1.9568547945205558E-2</v>
      </c>
      <c r="E8712" s="7">
        <v>2.9352821917808278E-2</v>
      </c>
      <c r="F8712" s="7">
        <v>3.9137095890410999E-2</v>
      </c>
      <c r="G8712" s="7">
        <v>4.8921369863013722E-2</v>
      </c>
      <c r="H8712" s="7">
        <v>5.8705643835616557E-2</v>
      </c>
      <c r="I8712" s="7">
        <v>6.8489917808219405E-2</v>
      </c>
      <c r="J8712" s="7">
        <v>7.8274191780821997E-2</v>
      </c>
      <c r="K8712" s="7">
        <v>8.8058465753424839E-2</v>
      </c>
      <c r="L8712" s="7">
        <v>9.7842739726027445E-2</v>
      </c>
    </row>
    <row r="8713" spans="1:12" ht="12.75">
      <c r="A8713" s="1">
        <f t="shared" si="206"/>
        <v>41199</v>
      </c>
      <c r="B8713" s="49" t="s">
        <v>6021</v>
      </c>
      <c r="C8713" s="7">
        <v>1.1130312328767156E-2</v>
      </c>
      <c r="D8713" s="7">
        <v>2.226062465753436E-2</v>
      </c>
      <c r="E8713" s="7">
        <v>3.3390936986301481E-2</v>
      </c>
      <c r="F8713" s="7">
        <v>4.4521249315068477E-2</v>
      </c>
      <c r="G8713" s="7">
        <v>5.5651561643835605E-2</v>
      </c>
      <c r="H8713" s="7">
        <v>6.6781873972602712E-2</v>
      </c>
      <c r="I8713" s="7">
        <v>7.7912186301370076E-2</v>
      </c>
      <c r="J8713" s="7">
        <v>8.9042498630137079E-2</v>
      </c>
      <c r="K8713" s="7">
        <v>0.10017281095890419</v>
      </c>
      <c r="L8713" s="7">
        <v>0.11130312328767121</v>
      </c>
    </row>
    <row r="8714" spans="1:12" ht="25.5">
      <c r="A8714" s="1">
        <f t="shared" si="206"/>
        <v>41200</v>
      </c>
      <c r="B8714" s="49" t="s">
        <v>6022</v>
      </c>
      <c r="C8714" s="7">
        <v>8.288153424657576E-3</v>
      </c>
      <c r="D8714" s="7">
        <v>1.6576306849315197E-2</v>
      </c>
      <c r="E8714" s="7">
        <v>2.4864460273972679E-2</v>
      </c>
      <c r="F8714" s="7">
        <v>3.3152613698630158E-2</v>
      </c>
      <c r="G8714" s="7">
        <v>4.1440767123287758E-2</v>
      </c>
      <c r="H8714" s="7">
        <v>4.9728920547945241E-2</v>
      </c>
      <c r="I8714" s="7">
        <v>5.8017073972602959E-2</v>
      </c>
      <c r="J8714" s="7">
        <v>6.6305227397260441E-2</v>
      </c>
      <c r="K8714" s="7">
        <v>7.4593380821917923E-2</v>
      </c>
      <c r="L8714" s="7">
        <v>8.2881534246575392E-2</v>
      </c>
    </row>
    <row r="8715" spans="1:12" ht="12.75">
      <c r="A8715" s="1">
        <f t="shared" si="206"/>
        <v>41201</v>
      </c>
      <c r="B8715" s="49" t="s">
        <v>6023</v>
      </c>
      <c r="C8715" s="7">
        <v>9.5893479452055109E-3</v>
      </c>
      <c r="D8715" s="7">
        <v>1.9178695890411001E-2</v>
      </c>
      <c r="E8715" s="7">
        <v>2.8768043835616559E-2</v>
      </c>
      <c r="F8715" s="7">
        <v>3.8357391780822002E-2</v>
      </c>
      <c r="G8715" s="7">
        <v>4.7946739726027435E-2</v>
      </c>
      <c r="H8715" s="7">
        <v>5.7536087671232874E-2</v>
      </c>
      <c r="I8715" s="7">
        <v>6.7125435616438564E-2</v>
      </c>
      <c r="J8715" s="7">
        <v>7.6714783561643865E-2</v>
      </c>
      <c r="K8715" s="7">
        <v>8.6304131506849319E-2</v>
      </c>
      <c r="L8715" s="7">
        <v>9.5893479452054758E-2</v>
      </c>
    </row>
    <row r="8716" spans="1:12" ht="25.5">
      <c r="A8716" s="1">
        <f t="shared" si="206"/>
        <v>41202</v>
      </c>
      <c r="B8716" s="49" t="s">
        <v>6024</v>
      </c>
      <c r="C8716" s="7">
        <v>9.6678246575342876E-3</v>
      </c>
      <c r="D8716" s="7">
        <v>1.9335649315068596E-2</v>
      </c>
      <c r="E8716" s="7">
        <v>2.9003473972602837E-2</v>
      </c>
      <c r="F8716" s="7">
        <v>3.8671298630137081E-2</v>
      </c>
      <c r="G8716" s="7">
        <v>4.8339123287671322E-2</v>
      </c>
      <c r="H8716" s="7">
        <v>5.8006947945205556E-2</v>
      </c>
      <c r="I8716" s="7">
        <v>6.7674772602740046E-2</v>
      </c>
      <c r="J8716" s="7">
        <v>7.7342597260274037E-2</v>
      </c>
      <c r="K8716" s="7">
        <v>8.7010421917808403E-2</v>
      </c>
      <c r="L8716" s="7">
        <v>9.6678246575342519E-2</v>
      </c>
    </row>
    <row r="8717" spans="1:12" ht="25.5">
      <c r="A8717" s="1">
        <f t="shared" si="206"/>
        <v>41203</v>
      </c>
      <c r="B8717" s="49" t="s">
        <v>6025</v>
      </c>
      <c r="C8717" s="7">
        <v>2.4523068493150918E-3</v>
      </c>
      <c r="D8717" s="7">
        <v>4.9046136986301723E-3</v>
      </c>
      <c r="E8717" s="7">
        <v>7.3569205479452632E-3</v>
      </c>
      <c r="F8717" s="7">
        <v>9.8092273972603186E-3</v>
      </c>
      <c r="G8717" s="7">
        <v>1.22615342465754E-2</v>
      </c>
      <c r="H8717" s="7">
        <v>1.471384109589048E-2</v>
      </c>
      <c r="I8717" s="7">
        <v>1.7166147945205559E-2</v>
      </c>
      <c r="J8717" s="7">
        <v>1.9618454794520523E-2</v>
      </c>
      <c r="K8717" s="7">
        <v>2.2070761643835601E-2</v>
      </c>
      <c r="L8717" s="7">
        <v>2.4523068493150679E-2</v>
      </c>
    </row>
    <row r="8718" spans="1:12" ht="25.5">
      <c r="A8718" s="1">
        <f t="shared" si="206"/>
        <v>41204</v>
      </c>
      <c r="B8718" s="49" t="s">
        <v>6026</v>
      </c>
      <c r="C8718" s="7">
        <v>7.1822465753424956E-3</v>
      </c>
      <c r="D8718" s="7">
        <v>1.436449315068504E-2</v>
      </c>
      <c r="E8718" s="7">
        <v>2.1546739726027438E-2</v>
      </c>
      <c r="F8718" s="7">
        <v>2.8728986301369837E-2</v>
      </c>
      <c r="G8718" s="7">
        <v>3.5911232876712357E-2</v>
      </c>
      <c r="H8718" s="7">
        <v>4.3093479452054759E-2</v>
      </c>
      <c r="I8718" s="7">
        <v>5.0275726027397404E-2</v>
      </c>
      <c r="J8718" s="7">
        <v>5.7457972602739799E-2</v>
      </c>
      <c r="K8718" s="7">
        <v>6.4640219178082201E-2</v>
      </c>
      <c r="L8718" s="7">
        <v>7.1822465753424602E-2</v>
      </c>
    </row>
    <row r="8719" spans="1:12" ht="12.75">
      <c r="A8719" s="1">
        <f t="shared" si="206"/>
        <v>41205</v>
      </c>
      <c r="B8719" s="49" t="s">
        <v>6027</v>
      </c>
      <c r="C8719" s="7">
        <v>1.1069917808219209E-2</v>
      </c>
      <c r="D8719" s="7">
        <v>2.2139835616438439E-2</v>
      </c>
      <c r="E8719" s="7">
        <v>3.3209753424657595E-2</v>
      </c>
      <c r="F8719" s="7">
        <v>4.4279671232876759E-2</v>
      </c>
      <c r="G8719" s="7">
        <v>5.5349589041095916E-2</v>
      </c>
      <c r="H8719" s="7">
        <v>6.6419506849315191E-2</v>
      </c>
      <c r="I8719" s="7">
        <v>7.7489424657534597E-2</v>
      </c>
      <c r="J8719" s="7">
        <v>8.8559342465753518E-2</v>
      </c>
      <c r="K8719" s="7">
        <v>9.96292602739728E-2</v>
      </c>
      <c r="L8719" s="7">
        <v>0.11069917808219183</v>
      </c>
    </row>
    <row r="8720" spans="1:12" ht="12.75">
      <c r="A8720" s="1">
        <f t="shared" ref="A8720:A8783" si="207">A8719+1</f>
        <v>41206</v>
      </c>
      <c r="B8720" s="49" t="s">
        <v>6027</v>
      </c>
      <c r="C8720" s="7">
        <v>2.4316931506849558E-3</v>
      </c>
      <c r="D8720" s="7">
        <v>4.8633863013699003E-3</v>
      </c>
      <c r="E8720" s="7">
        <v>7.2950794520548557E-3</v>
      </c>
      <c r="F8720" s="7">
        <v>9.7267726027397746E-3</v>
      </c>
      <c r="G8720" s="7">
        <v>1.215846575342472E-2</v>
      </c>
      <c r="H8720" s="7">
        <v>1.4590158904109638E-2</v>
      </c>
      <c r="I8720" s="7">
        <v>1.7021852054794558E-2</v>
      </c>
      <c r="J8720" s="7">
        <v>1.945354520547948E-2</v>
      </c>
      <c r="K8720" s="7">
        <v>2.1885238356164401E-2</v>
      </c>
      <c r="L8720" s="7">
        <v>2.4316931506849319E-2</v>
      </c>
    </row>
    <row r="8721" spans="1:12" ht="25.5">
      <c r="A8721" s="1">
        <f t="shared" si="207"/>
        <v>41207</v>
      </c>
      <c r="B8721" s="49" t="s">
        <v>6028</v>
      </c>
      <c r="C8721" s="7">
        <v>2.309095890410976E-3</v>
      </c>
      <c r="D8721" s="7">
        <v>4.6181917808219399E-3</v>
      </c>
      <c r="E8721" s="7">
        <v>6.9272876712329155E-3</v>
      </c>
      <c r="F8721" s="7">
        <v>9.2363835616438676E-3</v>
      </c>
      <c r="G8721" s="7">
        <v>1.154547945205483E-2</v>
      </c>
      <c r="H8721" s="7">
        <v>1.385457534246576E-2</v>
      </c>
      <c r="I8721" s="7">
        <v>1.6163671232876757E-2</v>
      </c>
      <c r="J8721" s="7">
        <v>1.847276712328776E-2</v>
      </c>
      <c r="K8721" s="7">
        <v>2.0781863013698641E-2</v>
      </c>
      <c r="L8721" s="7">
        <v>2.309095890410964E-2</v>
      </c>
    </row>
    <row r="8722" spans="1:12" ht="12.75">
      <c r="A8722" s="1">
        <f t="shared" si="207"/>
        <v>41208</v>
      </c>
      <c r="B8722" s="49" t="s">
        <v>5487</v>
      </c>
      <c r="C8722" s="7">
        <v>1.316745205479456E-3</v>
      </c>
      <c r="D8722" s="7">
        <v>2.6334904109589241E-3</v>
      </c>
      <c r="E8722" s="7">
        <v>3.9502356164383802E-3</v>
      </c>
      <c r="F8722" s="7">
        <v>5.2669808219178238E-3</v>
      </c>
      <c r="G8722" s="7">
        <v>6.5837260273972796E-3</v>
      </c>
      <c r="H8722" s="7">
        <v>7.9004712328767344E-3</v>
      </c>
      <c r="I8722" s="7">
        <v>9.2172164383562266E-3</v>
      </c>
      <c r="J8722" s="7">
        <v>1.053396164383566E-2</v>
      </c>
      <c r="K8722" s="7">
        <v>1.1850706849315116E-2</v>
      </c>
      <c r="L8722" s="7">
        <v>1.3167452054794559E-2</v>
      </c>
    </row>
    <row r="8723" spans="1:12" ht="12.75">
      <c r="A8723" s="1">
        <f t="shared" si="207"/>
        <v>41209</v>
      </c>
      <c r="B8723" s="49" t="s">
        <v>5487</v>
      </c>
      <c r="C8723" s="7">
        <v>1.23682191780822E-4</v>
      </c>
      <c r="D8723" s="7">
        <v>2.473643835616452E-4</v>
      </c>
      <c r="E8723" s="7">
        <v>3.7104657534246723E-4</v>
      </c>
      <c r="F8723" s="7">
        <v>4.9472876712328801E-4</v>
      </c>
      <c r="G8723" s="7">
        <v>6.1841095890410999E-4</v>
      </c>
      <c r="H8723" s="7">
        <v>7.4209315068493196E-4</v>
      </c>
      <c r="I8723" s="7">
        <v>8.6577534246575763E-4</v>
      </c>
      <c r="J8723" s="7">
        <v>9.8945753424657711E-4</v>
      </c>
      <c r="K8723" s="7">
        <v>1.1131397260273992E-3</v>
      </c>
      <c r="L8723" s="7">
        <v>1.23682191780822E-3</v>
      </c>
    </row>
    <row r="8724" spans="1:12" ht="12.75">
      <c r="A8724" s="1">
        <f t="shared" si="207"/>
        <v>41210</v>
      </c>
      <c r="B8724" s="49" t="s">
        <v>6029</v>
      </c>
      <c r="C8724" s="7">
        <v>1.2671999999999999E-2</v>
      </c>
      <c r="D8724" s="7">
        <v>2.534400000000012E-2</v>
      </c>
      <c r="E8724" s="7">
        <v>3.8016000000000112E-2</v>
      </c>
      <c r="F8724" s="7">
        <v>5.0687999999999997E-2</v>
      </c>
      <c r="G8724" s="7">
        <v>6.336E-2</v>
      </c>
      <c r="H8724" s="7">
        <v>7.6032000000000002E-2</v>
      </c>
      <c r="I8724" s="7">
        <v>8.8704000000000366E-2</v>
      </c>
      <c r="J8724" s="7">
        <v>0.10137600000000012</v>
      </c>
      <c r="K8724" s="7">
        <v>0.11404800000000011</v>
      </c>
      <c r="L8724" s="7">
        <v>0.12672</v>
      </c>
    </row>
    <row r="8725" spans="1:12" ht="25.5">
      <c r="A8725" s="1">
        <f t="shared" si="207"/>
        <v>41211</v>
      </c>
      <c r="B8725" s="49" t="s">
        <v>6030</v>
      </c>
      <c r="C8725" s="7">
        <v>7.419123287671271E-3</v>
      </c>
      <c r="D8725" s="7">
        <v>1.483824657534252E-2</v>
      </c>
      <c r="E8725" s="7">
        <v>2.2257369863013837E-2</v>
      </c>
      <c r="F8725" s="7">
        <v>2.9676493150685039E-2</v>
      </c>
      <c r="G8725" s="7">
        <v>3.7095616438356238E-2</v>
      </c>
      <c r="H8725" s="7">
        <v>4.4514739726027444E-2</v>
      </c>
      <c r="I8725" s="7">
        <v>5.1933863013698879E-2</v>
      </c>
      <c r="J8725" s="7">
        <v>5.9352986301369953E-2</v>
      </c>
      <c r="K8725" s="7">
        <v>6.6772109589041159E-2</v>
      </c>
      <c r="L8725" s="7">
        <v>7.4191232876712351E-2</v>
      </c>
    </row>
    <row r="8726" spans="1:12" ht="25.5">
      <c r="A8726" s="1">
        <f t="shared" si="207"/>
        <v>41212</v>
      </c>
      <c r="B8726" s="49" t="s">
        <v>6031</v>
      </c>
      <c r="C8726" s="7">
        <v>8.9326027397260558E-5</v>
      </c>
      <c r="D8726" s="7">
        <v>1.786520547945216E-4</v>
      </c>
      <c r="E8726" s="7">
        <v>2.679780821917812E-4</v>
      </c>
      <c r="F8726" s="7">
        <v>3.5730410958904082E-4</v>
      </c>
      <c r="G8726" s="7">
        <v>4.4663013698630159E-4</v>
      </c>
      <c r="H8726" s="7">
        <v>5.359561643835624E-4</v>
      </c>
      <c r="I8726" s="7">
        <v>6.2528219178082441E-4</v>
      </c>
      <c r="J8726" s="7">
        <v>7.1460821917808273E-4</v>
      </c>
      <c r="K8726" s="7">
        <v>8.0393424657534366E-4</v>
      </c>
      <c r="L8726" s="7">
        <v>8.9326027397260317E-4</v>
      </c>
    </row>
    <row r="8727" spans="1:12" ht="25.5">
      <c r="A8727" s="1">
        <f t="shared" si="207"/>
        <v>41213</v>
      </c>
      <c r="B8727" s="49" t="s">
        <v>6031</v>
      </c>
      <c r="C8727" s="7">
        <v>1.279495890410964E-2</v>
      </c>
      <c r="D8727" s="7">
        <v>2.5589917808219401E-2</v>
      </c>
      <c r="E8727" s="7">
        <v>3.8384876712329034E-2</v>
      </c>
      <c r="F8727" s="7">
        <v>5.117983561643856E-2</v>
      </c>
      <c r="G8727" s="7">
        <v>6.3974794520548203E-2</v>
      </c>
      <c r="H8727" s="7">
        <v>7.6769753424657847E-2</v>
      </c>
      <c r="I8727" s="7">
        <v>8.9564712328767837E-2</v>
      </c>
      <c r="J8727" s="7">
        <v>0.10235967123287724</v>
      </c>
      <c r="K8727" s="7">
        <v>0.11515463013698687</v>
      </c>
      <c r="L8727" s="7">
        <v>0.12794958904109641</v>
      </c>
    </row>
    <row r="8728" spans="1:12" ht="25.5">
      <c r="A8728" s="1">
        <f t="shared" si="207"/>
        <v>41214</v>
      </c>
      <c r="B8728" s="49" t="s">
        <v>6032</v>
      </c>
      <c r="C8728" s="7">
        <v>1.2675616438356119E-2</v>
      </c>
      <c r="D8728" s="7">
        <v>2.535123287671236E-2</v>
      </c>
      <c r="E8728" s="7">
        <v>3.802684931506848E-2</v>
      </c>
      <c r="F8728" s="7">
        <v>5.0702465753424478E-2</v>
      </c>
      <c r="G8728" s="7">
        <v>6.3378082191780594E-2</v>
      </c>
      <c r="H8728" s="7">
        <v>7.6053698630136848E-2</v>
      </c>
      <c r="I8728" s="7">
        <v>8.8729315068493186E-2</v>
      </c>
      <c r="J8728" s="7">
        <v>0.10140493150684907</v>
      </c>
      <c r="K8728" s="7">
        <v>0.1140805479452052</v>
      </c>
      <c r="L8728" s="7">
        <v>0.12675616438356119</v>
      </c>
    </row>
    <row r="8729" spans="1:12" ht="25.5">
      <c r="A8729" s="1">
        <f t="shared" si="207"/>
        <v>41215</v>
      </c>
      <c r="B8729" s="49" t="s">
        <v>6033</v>
      </c>
      <c r="C8729" s="7">
        <v>1.8972920547945239E-2</v>
      </c>
      <c r="D8729" s="7">
        <v>3.7945841095890602E-2</v>
      </c>
      <c r="E8729" s="7">
        <v>5.6918761643835837E-2</v>
      </c>
      <c r="F8729" s="7">
        <v>7.5891682191780954E-2</v>
      </c>
      <c r="G8729" s="7">
        <v>9.4864602739726203E-2</v>
      </c>
      <c r="H8729" s="7">
        <v>0.11383752328767155</v>
      </c>
      <c r="I8729" s="7">
        <v>0.1328104438356168</v>
      </c>
      <c r="J8729" s="7">
        <v>0.15178336438356241</v>
      </c>
      <c r="K8729" s="7">
        <v>0.1707562849315068</v>
      </c>
      <c r="L8729" s="7">
        <v>0.18972920547945241</v>
      </c>
    </row>
    <row r="8730" spans="1:12" ht="25.5">
      <c r="A8730" s="1">
        <f t="shared" si="207"/>
        <v>41216</v>
      </c>
      <c r="B8730" s="49" t="s">
        <v>6034</v>
      </c>
      <c r="C8730" s="7">
        <v>1.0639561643835647E-2</v>
      </c>
      <c r="D8730" s="7">
        <v>2.1279123287671318E-2</v>
      </c>
      <c r="E8730" s="7">
        <v>3.1918684931506923E-2</v>
      </c>
      <c r="F8730" s="7">
        <v>4.2558246575342525E-2</v>
      </c>
      <c r="G8730" s="7">
        <v>5.3197808219178112E-2</v>
      </c>
      <c r="H8730" s="7">
        <v>6.3837369863013721E-2</v>
      </c>
      <c r="I8730" s="7">
        <v>7.4476931506849559E-2</v>
      </c>
      <c r="J8730" s="7">
        <v>8.511649315068491E-2</v>
      </c>
      <c r="K8730" s="7">
        <v>9.5756054794520637E-2</v>
      </c>
      <c r="L8730" s="7">
        <v>0.10639561643835611</v>
      </c>
    </row>
    <row r="8731" spans="1:12" ht="12.75">
      <c r="A8731" s="1">
        <f t="shared" si="207"/>
        <v>41217</v>
      </c>
      <c r="B8731" s="49" t="s">
        <v>6035</v>
      </c>
      <c r="C8731" s="7">
        <v>2.1005720547945361E-2</v>
      </c>
      <c r="D8731" s="7">
        <v>4.2011441095890598E-2</v>
      </c>
      <c r="E8731" s="7">
        <v>6.3017161643835959E-2</v>
      </c>
      <c r="F8731" s="7">
        <v>8.402288219178107E-2</v>
      </c>
      <c r="G8731" s="7">
        <v>0.10502860273972632</v>
      </c>
      <c r="H8731" s="7">
        <v>0.1260343232876712</v>
      </c>
      <c r="I8731" s="7">
        <v>0.14704004383561678</v>
      </c>
      <c r="J8731" s="7">
        <v>0.16804576438356239</v>
      </c>
      <c r="K8731" s="7">
        <v>0.18905148493150678</v>
      </c>
      <c r="L8731" s="7">
        <v>0.21005720547945242</v>
      </c>
    </row>
    <row r="8732" spans="1:12" ht="25.5">
      <c r="A8732" s="1">
        <f t="shared" si="207"/>
        <v>41218</v>
      </c>
      <c r="B8732" s="49" t="s">
        <v>6036</v>
      </c>
      <c r="C8732" s="7">
        <v>2.49027945205482E-3</v>
      </c>
      <c r="D8732" s="7">
        <v>4.9805589041096278E-3</v>
      </c>
      <c r="E8732" s="7">
        <v>7.4708383561644474E-3</v>
      </c>
      <c r="F8732" s="7">
        <v>9.9611178082192314E-3</v>
      </c>
      <c r="G8732" s="7">
        <v>1.245139726027404E-2</v>
      </c>
      <c r="H8732" s="7">
        <v>1.4941676712328799E-2</v>
      </c>
      <c r="I8732" s="7">
        <v>1.7431956164383679E-2</v>
      </c>
      <c r="J8732" s="7">
        <v>1.9922235616438438E-2</v>
      </c>
      <c r="K8732" s="7">
        <v>2.2412515068493198E-2</v>
      </c>
      <c r="L8732" s="7">
        <v>2.4902794520547958E-2</v>
      </c>
    </row>
    <row r="8733" spans="1:12" ht="25.5">
      <c r="A8733" s="1">
        <f t="shared" si="207"/>
        <v>41219</v>
      </c>
      <c r="B8733" s="49" t="s">
        <v>6036</v>
      </c>
      <c r="C8733" s="7">
        <v>4.8170958904109875E-3</v>
      </c>
      <c r="D8733" s="7">
        <v>9.6341917808219751E-3</v>
      </c>
      <c r="E8733" s="7">
        <v>1.4451287671233E-2</v>
      </c>
      <c r="F8733" s="7">
        <v>1.9268383561643881E-2</v>
      </c>
      <c r="G8733" s="7">
        <v>2.4085479452054876E-2</v>
      </c>
      <c r="H8733" s="7">
        <v>2.8902575342465757E-2</v>
      </c>
      <c r="I8733" s="7">
        <v>3.3719671232876877E-2</v>
      </c>
      <c r="J8733" s="7">
        <v>3.8536767123287761E-2</v>
      </c>
      <c r="K8733" s="7">
        <v>4.3353863013698764E-2</v>
      </c>
      <c r="L8733" s="7">
        <v>4.8170958904109641E-2</v>
      </c>
    </row>
    <row r="8734" spans="1:12" ht="12.75">
      <c r="A8734" s="1">
        <f t="shared" si="207"/>
        <v>41220</v>
      </c>
      <c r="B8734" s="49" t="s">
        <v>6037</v>
      </c>
      <c r="C8734" s="7">
        <v>9.0407342465753764E-3</v>
      </c>
      <c r="D8734" s="7">
        <v>1.8081468493150798E-2</v>
      </c>
      <c r="E8734" s="7">
        <v>2.7122202739726081E-2</v>
      </c>
      <c r="F8734" s="7">
        <v>3.616293698630136E-2</v>
      </c>
      <c r="G8734" s="7">
        <v>4.520367123287676E-2</v>
      </c>
      <c r="H8734" s="7">
        <v>5.4244405479452036E-2</v>
      </c>
      <c r="I8734" s="7">
        <v>6.3285139726027548E-2</v>
      </c>
      <c r="J8734" s="7">
        <v>7.2325873972602844E-2</v>
      </c>
      <c r="K8734" s="7">
        <v>8.1366608219178127E-2</v>
      </c>
      <c r="L8734" s="7">
        <v>9.0407342465753396E-2</v>
      </c>
    </row>
    <row r="8735" spans="1:12" ht="25.5">
      <c r="A8735" s="1">
        <f t="shared" si="207"/>
        <v>41221</v>
      </c>
      <c r="B8735" s="49" t="s">
        <v>6038</v>
      </c>
      <c r="C8735" s="7">
        <v>2.0288219178082319E-2</v>
      </c>
      <c r="D8735" s="7">
        <v>4.0576438356164514E-2</v>
      </c>
      <c r="E8735" s="7">
        <v>6.0864657534246844E-2</v>
      </c>
      <c r="F8735" s="7">
        <v>8.1152876712328917E-2</v>
      </c>
      <c r="G8735" s="7">
        <v>0.10144109589041111</v>
      </c>
      <c r="H8735" s="7">
        <v>0.1217293150684932</v>
      </c>
      <c r="I8735" s="7">
        <v>0.14201753424657601</v>
      </c>
      <c r="J8735" s="7">
        <v>0.16230575342465761</v>
      </c>
      <c r="K8735" s="7">
        <v>0.18259397260274041</v>
      </c>
      <c r="L8735" s="7">
        <v>0.20288219178082201</v>
      </c>
    </row>
    <row r="8736" spans="1:12" ht="25.5">
      <c r="A8736" s="1">
        <f t="shared" si="207"/>
        <v>41222</v>
      </c>
      <c r="B8736" s="49" t="s">
        <v>6038</v>
      </c>
      <c r="C8736" s="7">
        <v>3.6403068493150916E-3</v>
      </c>
      <c r="D8736" s="7">
        <v>7.2806136986301832E-3</v>
      </c>
      <c r="E8736" s="7">
        <v>1.0920920547945263E-2</v>
      </c>
      <c r="F8736" s="7">
        <v>1.4561227397260318E-2</v>
      </c>
      <c r="G8736" s="7">
        <v>1.8201534246575401E-2</v>
      </c>
      <c r="H8736" s="7">
        <v>2.184184109589048E-2</v>
      </c>
      <c r="I8736" s="7">
        <v>2.548214794520556E-2</v>
      </c>
      <c r="J8736" s="7">
        <v>2.9122454794520521E-2</v>
      </c>
      <c r="K8736" s="7">
        <v>3.2762761643835597E-2</v>
      </c>
      <c r="L8736" s="7">
        <v>3.6403068493150677E-2</v>
      </c>
    </row>
    <row r="8737" spans="1:12" ht="12.75">
      <c r="A8737" s="1">
        <f t="shared" si="207"/>
        <v>41223</v>
      </c>
      <c r="B8737" s="49" t="s">
        <v>6039</v>
      </c>
      <c r="C8737" s="7">
        <v>3.36184109589042E-2</v>
      </c>
      <c r="D8737" s="7">
        <v>6.7236821917808276E-2</v>
      </c>
      <c r="E8737" s="7">
        <v>0.10085523287671248</v>
      </c>
      <c r="F8737" s="7">
        <v>0.1344736438356168</v>
      </c>
      <c r="G8737" s="7">
        <v>0.16809205479452041</v>
      </c>
      <c r="H8737" s="7">
        <v>0.20171046575342519</v>
      </c>
      <c r="I8737" s="7">
        <v>0.23532887671232999</v>
      </c>
      <c r="J8737" s="7">
        <v>0.26894728767123238</v>
      </c>
      <c r="K8737" s="7">
        <v>0.30256569863013721</v>
      </c>
      <c r="L8737" s="7">
        <v>0.33618410958904082</v>
      </c>
    </row>
    <row r="8738" spans="1:12" ht="12.75">
      <c r="A8738" s="1">
        <f t="shared" si="207"/>
        <v>41224</v>
      </c>
      <c r="B8738" s="49" t="s">
        <v>6040</v>
      </c>
      <c r="C8738" s="7">
        <v>4.8120328767123476E-3</v>
      </c>
      <c r="D8738" s="7">
        <v>9.6240657534246953E-3</v>
      </c>
      <c r="E8738" s="7">
        <v>1.4436098630137079E-2</v>
      </c>
      <c r="F8738" s="7">
        <v>1.9248131506849321E-2</v>
      </c>
      <c r="G8738" s="7">
        <v>2.4060164383561681E-2</v>
      </c>
      <c r="H8738" s="7">
        <v>2.8872197260273919E-2</v>
      </c>
      <c r="I8738" s="7">
        <v>3.3684230136986397E-2</v>
      </c>
      <c r="J8738" s="7">
        <v>3.8496263013698642E-2</v>
      </c>
      <c r="K8738" s="7">
        <v>4.3308295890410999E-2</v>
      </c>
      <c r="L8738" s="7">
        <v>4.8120328767123237E-2</v>
      </c>
    </row>
    <row r="8739" spans="1:12" ht="25.5">
      <c r="A8739" s="1">
        <f t="shared" si="207"/>
        <v>41225</v>
      </c>
      <c r="B8739" s="49" t="s">
        <v>6041</v>
      </c>
      <c r="C8739" s="7">
        <v>7.4816876712329033E-2</v>
      </c>
      <c r="D8739" s="7">
        <v>0.1496337534246576</v>
      </c>
      <c r="E8739" s="7">
        <v>0.22445063013698638</v>
      </c>
      <c r="F8739" s="7">
        <v>0.29926750684931519</v>
      </c>
      <c r="G8739" s="7">
        <v>0.37408438356164397</v>
      </c>
      <c r="H8739" s="7">
        <v>0.44890126027397276</v>
      </c>
      <c r="I8739" s="7">
        <v>0.52371813698630276</v>
      </c>
      <c r="J8739" s="7">
        <v>0.59853501369863038</v>
      </c>
      <c r="K8739" s="7">
        <v>0.67335189041095922</v>
      </c>
      <c r="L8739" s="7">
        <v>0.74816876712328795</v>
      </c>
    </row>
    <row r="8740" spans="1:12" ht="38.25">
      <c r="A8740" s="1">
        <f t="shared" si="207"/>
        <v>41226</v>
      </c>
      <c r="B8740" s="49" t="s">
        <v>6042</v>
      </c>
      <c r="C8740" s="7">
        <v>8.2339068493151035E-3</v>
      </c>
      <c r="D8740" s="7">
        <v>1.6467813698630158E-2</v>
      </c>
      <c r="E8740" s="7">
        <v>2.4701720547945359E-2</v>
      </c>
      <c r="F8740" s="7">
        <v>3.2935627397260317E-2</v>
      </c>
      <c r="G8740" s="7">
        <v>4.11695342465754E-2</v>
      </c>
      <c r="H8740" s="7">
        <v>4.9403441095890475E-2</v>
      </c>
      <c r="I8740" s="7">
        <v>5.7637347945205683E-2</v>
      </c>
      <c r="J8740" s="7">
        <v>6.5871254794520634E-2</v>
      </c>
      <c r="K8740" s="7">
        <v>7.4105161643835724E-2</v>
      </c>
      <c r="L8740" s="7">
        <v>8.2339068493150688E-2</v>
      </c>
    </row>
    <row r="8741" spans="1:12" ht="25.5">
      <c r="A8741" s="1">
        <f t="shared" si="207"/>
        <v>41227</v>
      </c>
      <c r="B8741" s="49" t="s">
        <v>5381</v>
      </c>
      <c r="C8741" s="7">
        <v>5.0630136986301481E-5</v>
      </c>
      <c r="D8741" s="7">
        <v>1.0126027397260296E-4</v>
      </c>
      <c r="E8741" s="7">
        <v>1.518904109589048E-4</v>
      </c>
      <c r="F8741" s="7">
        <v>2.0252054794520522E-4</v>
      </c>
      <c r="G8741" s="7">
        <v>2.531506849315068E-4</v>
      </c>
      <c r="H8741" s="7">
        <v>3.0378082191780841E-4</v>
      </c>
      <c r="I8741" s="7">
        <v>3.5441095890411116E-4</v>
      </c>
      <c r="J8741" s="7">
        <v>4.0504109589041158E-4</v>
      </c>
      <c r="K8741" s="7">
        <v>4.5567123287671319E-4</v>
      </c>
      <c r="L8741" s="7">
        <v>5.0630136986301361E-4</v>
      </c>
    </row>
    <row r="8742" spans="1:12" ht="25.5">
      <c r="A8742" s="1">
        <f t="shared" si="207"/>
        <v>41228</v>
      </c>
      <c r="B8742" s="49" t="s">
        <v>6043</v>
      </c>
      <c r="C8742" s="7">
        <v>3.6453698630137081E-4</v>
      </c>
      <c r="D8742" s="7">
        <v>7.2907397260274162E-4</v>
      </c>
      <c r="E8742" s="7">
        <v>1.0936109589041111E-3</v>
      </c>
      <c r="F8742" s="7">
        <v>1.4581479452054759E-3</v>
      </c>
      <c r="G8742" s="7">
        <v>1.822684931506848E-3</v>
      </c>
      <c r="H8742" s="7">
        <v>2.1872219178082197E-3</v>
      </c>
      <c r="I8742" s="7">
        <v>2.5517589041095918E-3</v>
      </c>
      <c r="J8742" s="7">
        <v>2.9162958904109639E-3</v>
      </c>
      <c r="K8742" s="7">
        <v>3.2808328767123239E-3</v>
      </c>
      <c r="L8742" s="7">
        <v>3.645369863013696E-3</v>
      </c>
    </row>
    <row r="8743" spans="1:12" ht="25.5">
      <c r="A8743" s="1">
        <f t="shared" si="207"/>
        <v>41229</v>
      </c>
      <c r="B8743" s="49" t="s">
        <v>6043</v>
      </c>
      <c r="C8743" s="7">
        <v>8.6143561643835839E-4</v>
      </c>
      <c r="D8743" s="7">
        <v>1.722871232876712E-3</v>
      </c>
      <c r="E8743" s="7">
        <v>2.5843068493150803E-3</v>
      </c>
      <c r="F8743" s="7">
        <v>3.445742465753424E-3</v>
      </c>
      <c r="G8743" s="7">
        <v>4.3071780821917795E-3</v>
      </c>
      <c r="H8743" s="7">
        <v>5.1686136986301362E-3</v>
      </c>
      <c r="I8743" s="7">
        <v>6.0300493150685164E-3</v>
      </c>
      <c r="J8743" s="7">
        <v>6.8914849315068593E-3</v>
      </c>
      <c r="K8743" s="7">
        <v>7.7529205479452152E-3</v>
      </c>
      <c r="L8743" s="7">
        <v>8.6143561643835589E-3</v>
      </c>
    </row>
    <row r="8744" spans="1:12" ht="25.5">
      <c r="A8744" s="1">
        <f t="shared" si="207"/>
        <v>41230</v>
      </c>
      <c r="B8744" s="49" t="s">
        <v>6043</v>
      </c>
      <c r="C8744" s="7">
        <v>7.335221917808255E-3</v>
      </c>
      <c r="D8744" s="7">
        <v>1.467044383561656E-2</v>
      </c>
      <c r="E8744" s="7">
        <v>2.2005665753424723E-2</v>
      </c>
      <c r="F8744" s="7">
        <v>2.9340887671232878E-2</v>
      </c>
      <c r="G8744" s="7">
        <v>3.6676109589041161E-2</v>
      </c>
      <c r="H8744" s="7">
        <v>4.401133150684932E-2</v>
      </c>
      <c r="I8744" s="7">
        <v>5.1346553424657722E-2</v>
      </c>
      <c r="J8744" s="7">
        <v>5.8681775342465756E-2</v>
      </c>
      <c r="K8744" s="7">
        <v>6.6016997260274032E-2</v>
      </c>
      <c r="L8744" s="7">
        <v>7.3352219178082198E-2</v>
      </c>
    </row>
    <row r="8745" spans="1:12" ht="12.75">
      <c r="A8745" s="1">
        <f t="shared" si="207"/>
        <v>41231</v>
      </c>
      <c r="B8745" s="49" t="s">
        <v>5386</v>
      </c>
      <c r="C8745" s="7">
        <v>4.9906849315068595E-4</v>
      </c>
      <c r="D8745" s="7">
        <v>9.981369863013719E-4</v>
      </c>
      <c r="E8745" s="7">
        <v>1.4972054794520639E-3</v>
      </c>
      <c r="F8745" s="7">
        <v>1.9962739726027438E-3</v>
      </c>
      <c r="G8745" s="7">
        <v>2.4953424657534239E-3</v>
      </c>
      <c r="H8745" s="7">
        <v>2.9944109589041157E-3</v>
      </c>
      <c r="I8745" s="7">
        <v>3.4934794520548079E-3</v>
      </c>
      <c r="J8745" s="7">
        <v>3.9925479452054876E-3</v>
      </c>
      <c r="K8745" s="7">
        <v>4.4916164383561677E-3</v>
      </c>
      <c r="L8745" s="7">
        <v>4.9906849315068478E-3</v>
      </c>
    </row>
    <row r="8746" spans="1:12" ht="25.5">
      <c r="A8746" s="1">
        <f t="shared" si="207"/>
        <v>41232</v>
      </c>
      <c r="B8746" s="49" t="s">
        <v>6044</v>
      </c>
      <c r="C8746" s="7">
        <v>9.6631232876712731E-3</v>
      </c>
      <c r="D8746" s="7">
        <v>1.9326246575342518E-2</v>
      </c>
      <c r="E8746" s="7">
        <v>2.8989369863013838E-2</v>
      </c>
      <c r="F8746" s="7">
        <v>3.8652493150685037E-2</v>
      </c>
      <c r="G8746" s="7">
        <v>4.8315616438356239E-2</v>
      </c>
      <c r="H8746" s="7">
        <v>5.7978739726027434E-2</v>
      </c>
      <c r="I8746" s="7">
        <v>6.7641863013698872E-2</v>
      </c>
      <c r="J8746" s="7">
        <v>7.7304986301369963E-2</v>
      </c>
      <c r="K8746" s="7">
        <v>8.6968109589041151E-2</v>
      </c>
      <c r="L8746" s="7">
        <v>9.6631232876712353E-2</v>
      </c>
    </row>
    <row r="8747" spans="1:12" ht="51">
      <c r="A8747" s="1">
        <f t="shared" si="207"/>
        <v>41233</v>
      </c>
      <c r="B8747" s="49" t="s">
        <v>6045</v>
      </c>
      <c r="C8747" s="7">
        <v>8.2469260273972788E-3</v>
      </c>
      <c r="D8747" s="7">
        <v>1.6493852054794558E-2</v>
      </c>
      <c r="E8747" s="7">
        <v>2.4740778082191842E-2</v>
      </c>
      <c r="F8747" s="7">
        <v>3.2987704109588997E-2</v>
      </c>
      <c r="G8747" s="7">
        <v>4.1234630136986278E-2</v>
      </c>
      <c r="H8747" s="7">
        <v>4.9481556164383558E-2</v>
      </c>
      <c r="I8747" s="7">
        <v>5.7728482191780957E-2</v>
      </c>
      <c r="J8747" s="7">
        <v>6.5975408219178119E-2</v>
      </c>
      <c r="K8747" s="7">
        <v>7.42223342465754E-2</v>
      </c>
      <c r="L8747" s="7">
        <v>8.2469260273972556E-2</v>
      </c>
    </row>
    <row r="8748" spans="1:12" ht="12.75">
      <c r="A8748" s="1">
        <f t="shared" si="207"/>
        <v>41234</v>
      </c>
      <c r="B8748" s="49" t="s">
        <v>6046</v>
      </c>
      <c r="C8748" s="7">
        <v>8.1011835616438561E-3</v>
      </c>
      <c r="D8748" s="7">
        <v>1.6202367123287761E-2</v>
      </c>
      <c r="E8748" s="7">
        <v>2.4303550684931521E-2</v>
      </c>
      <c r="F8748" s="7">
        <v>3.2404734246575279E-2</v>
      </c>
      <c r="G8748" s="7">
        <v>4.0505917808219161E-2</v>
      </c>
      <c r="H8748" s="7">
        <v>4.8607101369863043E-2</v>
      </c>
      <c r="I8748" s="7">
        <v>5.6708284931507036E-2</v>
      </c>
      <c r="J8748" s="7">
        <v>6.4809468493150682E-2</v>
      </c>
      <c r="K8748" s="7">
        <v>7.2910652054794564E-2</v>
      </c>
      <c r="L8748" s="7">
        <v>8.1011835616438321E-2</v>
      </c>
    </row>
    <row r="8749" spans="1:12" ht="12.75">
      <c r="A8749" s="1">
        <f t="shared" si="207"/>
        <v>41235</v>
      </c>
      <c r="B8749" s="49" t="s">
        <v>6047</v>
      </c>
      <c r="C8749" s="7">
        <v>3.2352657534246835E-3</v>
      </c>
      <c r="D8749" s="7">
        <v>6.4705315068493557E-3</v>
      </c>
      <c r="E8749" s="7">
        <v>9.7057972602740388E-3</v>
      </c>
      <c r="F8749" s="7">
        <v>1.2941063013698639E-2</v>
      </c>
      <c r="G8749" s="7">
        <v>1.6176328767123358E-2</v>
      </c>
      <c r="H8749" s="7">
        <v>1.941159452054796E-2</v>
      </c>
      <c r="I8749" s="7">
        <v>2.2646860273972679E-2</v>
      </c>
      <c r="J8749" s="7">
        <v>2.5882126027397277E-2</v>
      </c>
      <c r="K8749" s="7">
        <v>2.9117391780822E-2</v>
      </c>
      <c r="L8749" s="7">
        <v>3.2352657534246598E-2</v>
      </c>
    </row>
    <row r="8750" spans="1:12" ht="12.75">
      <c r="A8750" s="1">
        <f t="shared" si="207"/>
        <v>41236</v>
      </c>
      <c r="B8750" s="49" t="s">
        <v>6047</v>
      </c>
      <c r="C8750" s="7">
        <v>7.7435178082192069E-3</v>
      </c>
      <c r="D8750" s="7">
        <v>1.548703561643844E-2</v>
      </c>
      <c r="E8750" s="7">
        <v>2.3230553424657598E-2</v>
      </c>
      <c r="F8750" s="7">
        <v>3.0974071232876758E-2</v>
      </c>
      <c r="G8750" s="7">
        <v>3.8717589041095922E-2</v>
      </c>
      <c r="H8750" s="7">
        <v>4.6461106849315079E-2</v>
      </c>
      <c r="I8750" s="7">
        <v>5.420462465753436E-2</v>
      </c>
      <c r="J8750" s="7">
        <v>6.1948142465753399E-2</v>
      </c>
      <c r="K8750" s="7">
        <v>6.969166027397268E-2</v>
      </c>
      <c r="L8750" s="7">
        <v>7.7435178082191719E-2</v>
      </c>
    </row>
    <row r="8751" spans="1:12" ht="12.75">
      <c r="A8751" s="1">
        <f t="shared" si="207"/>
        <v>41237</v>
      </c>
      <c r="B8751" s="49" t="s">
        <v>6048</v>
      </c>
      <c r="C8751" s="7">
        <v>1.6348109589041159E-2</v>
      </c>
      <c r="D8751" s="7">
        <v>3.26962191780822E-2</v>
      </c>
      <c r="E8751" s="7">
        <v>4.9044328767123363E-2</v>
      </c>
      <c r="F8751" s="7">
        <v>6.5392438356164276E-2</v>
      </c>
      <c r="G8751" s="7">
        <v>8.1740547945205314E-2</v>
      </c>
      <c r="H8751" s="7">
        <v>9.8088657534246351E-2</v>
      </c>
      <c r="I8751" s="7">
        <v>0.11443676712328762</v>
      </c>
      <c r="J8751" s="7">
        <v>0.1307848767123288</v>
      </c>
      <c r="K8751" s="7">
        <v>0.14713298630136959</v>
      </c>
      <c r="L8751" s="7">
        <v>0.16348109589041041</v>
      </c>
    </row>
    <row r="8752" spans="1:12" ht="25.5">
      <c r="A8752" s="1">
        <f t="shared" si="207"/>
        <v>41238</v>
      </c>
      <c r="B8752" s="49" t="s">
        <v>6049</v>
      </c>
      <c r="C8752" s="7">
        <v>1.320361643835612E-2</v>
      </c>
      <c r="D8752" s="7">
        <v>2.6407232876712358E-2</v>
      </c>
      <c r="E8752" s="7">
        <v>3.9610849315068482E-2</v>
      </c>
      <c r="F8752" s="7">
        <v>5.2814465753424598E-2</v>
      </c>
      <c r="G8752" s="7">
        <v>6.6018082191780708E-2</v>
      </c>
      <c r="H8752" s="7">
        <v>7.9221698630136825E-2</v>
      </c>
      <c r="I8752" s="7">
        <v>9.2425315068493205E-2</v>
      </c>
      <c r="J8752" s="7">
        <v>0.10562893150684909</v>
      </c>
      <c r="K8752" s="7">
        <v>0.1188325479452052</v>
      </c>
      <c r="L8752" s="7">
        <v>0.13203616438356119</v>
      </c>
    </row>
    <row r="8753" spans="1:12" ht="12.75">
      <c r="A8753" s="1">
        <f t="shared" si="207"/>
        <v>41239</v>
      </c>
      <c r="B8753" s="49" t="s">
        <v>6050</v>
      </c>
      <c r="C8753" s="7">
        <v>4.8503671232876999E-3</v>
      </c>
      <c r="D8753" s="7">
        <v>9.7007342465753998E-3</v>
      </c>
      <c r="E8753" s="7">
        <v>1.455110136986316E-2</v>
      </c>
      <c r="F8753" s="7">
        <v>1.94014684931508E-2</v>
      </c>
      <c r="G8753" s="7">
        <v>2.4251835616438438E-2</v>
      </c>
      <c r="H8753" s="7">
        <v>2.910220273972608E-2</v>
      </c>
      <c r="I8753" s="7">
        <v>3.3952569863013836E-2</v>
      </c>
      <c r="J8753" s="7">
        <v>3.8802936986301481E-2</v>
      </c>
      <c r="K8753" s="7">
        <v>4.3653304109589119E-2</v>
      </c>
      <c r="L8753" s="7">
        <v>4.8503671232876765E-2</v>
      </c>
    </row>
    <row r="8754" spans="1:12" ht="25.5">
      <c r="A8754" s="1">
        <f t="shared" si="207"/>
        <v>41240</v>
      </c>
      <c r="B8754" s="49" t="s">
        <v>5760</v>
      </c>
      <c r="C8754" s="7">
        <v>5.3302684931507156E-3</v>
      </c>
      <c r="D8754" s="7">
        <v>1.0660536986301431E-2</v>
      </c>
      <c r="E8754" s="7">
        <v>1.5990805479452159E-2</v>
      </c>
      <c r="F8754" s="7">
        <v>2.1321073972602841E-2</v>
      </c>
      <c r="G8754" s="7">
        <v>2.6651342465753521E-2</v>
      </c>
      <c r="H8754" s="7">
        <v>3.19816109589042E-2</v>
      </c>
      <c r="I8754" s="7">
        <v>3.7311879452054997E-2</v>
      </c>
      <c r="J8754" s="7">
        <v>4.2642147945205558E-2</v>
      </c>
      <c r="K8754" s="7">
        <v>4.7972416438356237E-2</v>
      </c>
      <c r="L8754" s="7">
        <v>5.3302684931506916E-2</v>
      </c>
    </row>
    <row r="8755" spans="1:12" ht="25.5">
      <c r="A8755" s="1">
        <f t="shared" si="207"/>
        <v>41241</v>
      </c>
      <c r="B8755" s="49" t="s">
        <v>6051</v>
      </c>
      <c r="C8755" s="7">
        <v>3.1231561643835721E-3</v>
      </c>
      <c r="D8755" s="7">
        <v>6.246312328767132E-3</v>
      </c>
      <c r="E8755" s="7">
        <v>9.3694684931507032E-3</v>
      </c>
      <c r="F8755" s="7">
        <v>1.2492624657534241E-2</v>
      </c>
      <c r="G8755" s="7">
        <v>1.5615780821917799E-2</v>
      </c>
      <c r="H8755" s="7">
        <v>1.8738936986301361E-2</v>
      </c>
      <c r="I8755" s="7">
        <v>2.186209315068504E-2</v>
      </c>
      <c r="J8755" s="7">
        <v>2.4985249315068483E-2</v>
      </c>
      <c r="K8755" s="7">
        <v>2.810840547945204E-2</v>
      </c>
      <c r="L8755" s="7">
        <v>3.1231561643835597E-2</v>
      </c>
    </row>
    <row r="8756" spans="1:12" ht="25.5">
      <c r="A8756" s="1">
        <f t="shared" si="207"/>
        <v>41242</v>
      </c>
      <c r="B8756" s="49" t="s">
        <v>6052</v>
      </c>
      <c r="C8756" s="7">
        <v>1.2264789041095918E-2</v>
      </c>
      <c r="D8756" s="7">
        <v>2.4529578082191958E-2</v>
      </c>
      <c r="E8756" s="7">
        <v>3.6794367123287874E-2</v>
      </c>
      <c r="F8756" s="7">
        <v>4.9059156164383673E-2</v>
      </c>
      <c r="G8756" s="7">
        <v>6.1323945205479596E-2</v>
      </c>
      <c r="H8756" s="7">
        <v>7.3588734246575527E-2</v>
      </c>
      <c r="I8756" s="7">
        <v>8.5853523287671804E-2</v>
      </c>
      <c r="J8756" s="7">
        <v>9.8118312328767485E-2</v>
      </c>
      <c r="K8756" s="7">
        <v>0.1103831013698634</v>
      </c>
      <c r="L8756" s="7">
        <v>0.12264789041095919</v>
      </c>
    </row>
    <row r="8757" spans="1:12" ht="51">
      <c r="A8757" s="1">
        <f t="shared" si="207"/>
        <v>41243</v>
      </c>
      <c r="B8757" s="49" t="s">
        <v>6053</v>
      </c>
      <c r="C8757" s="7">
        <v>2.4736438356164517E-3</v>
      </c>
      <c r="D8757" s="7">
        <v>4.9472876712328921E-3</v>
      </c>
      <c r="E8757" s="7">
        <v>7.4209315068493433E-3</v>
      </c>
      <c r="F8757" s="7">
        <v>9.8945753424657598E-3</v>
      </c>
      <c r="G8757" s="7">
        <v>1.23682191780822E-2</v>
      </c>
      <c r="H8757" s="7">
        <v>1.484186301369864E-2</v>
      </c>
      <c r="I8757" s="7">
        <v>1.7315506849315199E-2</v>
      </c>
      <c r="J8757" s="7">
        <v>1.978915068493152E-2</v>
      </c>
      <c r="K8757" s="7">
        <v>2.2262794520547958E-2</v>
      </c>
      <c r="L8757" s="7">
        <v>2.47364383561644E-2</v>
      </c>
    </row>
    <row r="8758" spans="1:12" ht="25.5">
      <c r="A8758" s="1">
        <f t="shared" si="207"/>
        <v>41244</v>
      </c>
      <c r="B8758" s="49" t="s">
        <v>5319</v>
      </c>
      <c r="C8758" s="7">
        <v>3.5379616438356359E-3</v>
      </c>
      <c r="D8758" s="7">
        <v>7.0759232876712718E-3</v>
      </c>
      <c r="E8758" s="7">
        <v>1.0613884931506895E-2</v>
      </c>
      <c r="F8758" s="7">
        <v>1.4151846575342519E-2</v>
      </c>
      <c r="G8758" s="7">
        <v>1.7689808219178121E-2</v>
      </c>
      <c r="H8758" s="7">
        <v>2.122776986301372E-2</v>
      </c>
      <c r="I8758" s="7">
        <v>2.4765731506849319E-2</v>
      </c>
      <c r="J8758" s="7">
        <v>2.8303693150684921E-2</v>
      </c>
      <c r="K8758" s="7">
        <v>3.1841654794520516E-2</v>
      </c>
      <c r="L8758" s="7">
        <v>3.5379616438356118E-2</v>
      </c>
    </row>
    <row r="8759" spans="1:12" ht="25.5">
      <c r="A8759" s="1">
        <f t="shared" si="207"/>
        <v>41245</v>
      </c>
      <c r="B8759" s="49" t="s">
        <v>5775</v>
      </c>
      <c r="C8759" s="7">
        <v>4.8677260273972679E-4</v>
      </c>
      <c r="D8759" s="7">
        <v>9.7354520547945358E-4</v>
      </c>
      <c r="E8759" s="7">
        <v>1.4603178082191839E-3</v>
      </c>
      <c r="F8759" s="7">
        <v>1.9470904109589E-3</v>
      </c>
      <c r="G8759" s="7">
        <v>2.4338630136986278E-3</v>
      </c>
      <c r="H8759" s="7">
        <v>2.9206356164383561E-3</v>
      </c>
      <c r="I8759" s="7">
        <v>3.407408219178096E-3</v>
      </c>
      <c r="J8759" s="7">
        <v>3.8941808219178117E-3</v>
      </c>
      <c r="K8759" s="7">
        <v>4.38095342465754E-3</v>
      </c>
      <c r="L8759" s="7">
        <v>4.8677260273972556E-3</v>
      </c>
    </row>
    <row r="8760" spans="1:12" ht="12.75">
      <c r="A8760" s="1">
        <f t="shared" si="207"/>
        <v>41246</v>
      </c>
      <c r="B8760" s="49" t="s">
        <v>6054</v>
      </c>
      <c r="C8760" s="7">
        <v>1.6295671232876882E-3</v>
      </c>
      <c r="D8760" s="7">
        <v>3.2591342465753638E-3</v>
      </c>
      <c r="E8760" s="7">
        <v>4.8887013698630521E-3</v>
      </c>
      <c r="F8760" s="7">
        <v>6.5182684931507162E-3</v>
      </c>
      <c r="G8760" s="7">
        <v>8.1478356164383925E-3</v>
      </c>
      <c r="H8760" s="7">
        <v>9.7774027397260679E-3</v>
      </c>
      <c r="I8760" s="7">
        <v>1.1406969863013768E-2</v>
      </c>
      <c r="J8760" s="7">
        <v>1.3036536986301479E-2</v>
      </c>
      <c r="K8760" s="7">
        <v>1.4666104109589118E-2</v>
      </c>
      <c r="L8760" s="7">
        <v>1.6295671232876761E-2</v>
      </c>
    </row>
    <row r="8761" spans="1:12" ht="12.75">
      <c r="A8761" s="1">
        <f t="shared" si="207"/>
        <v>41247</v>
      </c>
      <c r="B8761" s="49" t="s">
        <v>5390</v>
      </c>
      <c r="C8761" s="7">
        <v>2.9278684931506919E-3</v>
      </c>
      <c r="D8761" s="7">
        <v>5.8557369863013716E-3</v>
      </c>
      <c r="E8761" s="7">
        <v>8.7836054794520647E-3</v>
      </c>
      <c r="F8761" s="7">
        <v>1.1711473972602719E-2</v>
      </c>
      <c r="G8761" s="7">
        <v>1.4639342465753399E-2</v>
      </c>
      <c r="H8761" s="7">
        <v>1.7567210958904081E-2</v>
      </c>
      <c r="I8761" s="7">
        <v>2.0495079452054879E-2</v>
      </c>
      <c r="J8761" s="7">
        <v>2.3422947945205438E-2</v>
      </c>
      <c r="K8761" s="7">
        <v>2.6350816438356121E-2</v>
      </c>
      <c r="L8761" s="7">
        <v>2.9278684931506798E-2</v>
      </c>
    </row>
    <row r="8762" spans="1:12" ht="12.75">
      <c r="A8762" s="1">
        <f t="shared" si="207"/>
        <v>41248</v>
      </c>
      <c r="B8762" s="49" t="s">
        <v>5777</v>
      </c>
      <c r="C8762" s="7">
        <v>3.2168219178082438E-3</v>
      </c>
      <c r="D8762" s="7">
        <v>6.4336438356164764E-3</v>
      </c>
      <c r="E8762" s="7">
        <v>9.6504657534247206E-3</v>
      </c>
      <c r="F8762" s="7">
        <v>1.286728767123288E-2</v>
      </c>
      <c r="G8762" s="7">
        <v>1.6084109589041159E-2</v>
      </c>
      <c r="H8762" s="7">
        <v>1.930093150684932E-2</v>
      </c>
      <c r="I8762" s="7">
        <v>2.2517753424657599E-2</v>
      </c>
      <c r="J8762" s="7">
        <v>2.573457534246576E-2</v>
      </c>
      <c r="K8762" s="7">
        <v>2.8951397260274035E-2</v>
      </c>
      <c r="L8762" s="7">
        <v>3.21682191780822E-2</v>
      </c>
    </row>
    <row r="8763" spans="1:12" ht="12.75">
      <c r="A8763" s="1">
        <f t="shared" si="207"/>
        <v>41249</v>
      </c>
      <c r="B8763" s="49" t="s">
        <v>5603</v>
      </c>
      <c r="C8763" s="7">
        <v>6.3866301369863156E-4</v>
      </c>
      <c r="D8763" s="7">
        <v>1.2773260273972681E-3</v>
      </c>
      <c r="E8763" s="7">
        <v>1.9159890410958959E-3</v>
      </c>
      <c r="F8763" s="7">
        <v>2.5546520547945237E-3</v>
      </c>
      <c r="G8763" s="7">
        <v>3.1933150684931516E-3</v>
      </c>
      <c r="H8763" s="7">
        <v>3.8319780821917796E-3</v>
      </c>
      <c r="I8763" s="7">
        <v>4.4706410958904319E-3</v>
      </c>
      <c r="J8763" s="7">
        <v>5.1093041095890473E-3</v>
      </c>
      <c r="K8763" s="7">
        <v>5.7479671232876757E-3</v>
      </c>
      <c r="L8763" s="7">
        <v>6.3866301369863033E-3</v>
      </c>
    </row>
    <row r="8764" spans="1:12" ht="12.75">
      <c r="A8764" s="1">
        <f t="shared" si="207"/>
        <v>41250</v>
      </c>
      <c r="B8764" s="49" t="s">
        <v>5603</v>
      </c>
      <c r="C8764" s="7">
        <v>2.1854136986301479E-3</v>
      </c>
      <c r="D8764" s="7">
        <v>4.3708273972602836E-3</v>
      </c>
      <c r="E8764" s="7">
        <v>6.5562410958904319E-3</v>
      </c>
      <c r="F8764" s="7">
        <v>8.7416547945205567E-3</v>
      </c>
      <c r="G8764" s="7">
        <v>1.092706849315069E-2</v>
      </c>
      <c r="H8764" s="7">
        <v>1.3112482191780841E-2</v>
      </c>
      <c r="I8764" s="7">
        <v>1.5297895890411001E-2</v>
      </c>
      <c r="J8764" s="7">
        <v>1.7483309589041159E-2</v>
      </c>
      <c r="K8764" s="7">
        <v>1.9668723287671198E-2</v>
      </c>
      <c r="L8764" s="7">
        <v>2.185413698630136E-2</v>
      </c>
    </row>
    <row r="8765" spans="1:12" ht="25.5">
      <c r="A8765" s="1">
        <f t="shared" si="207"/>
        <v>41251</v>
      </c>
      <c r="B8765" s="49" t="s">
        <v>5604</v>
      </c>
      <c r="C8765" s="7">
        <v>9.80416438356168E-4</v>
      </c>
      <c r="D8765" s="7">
        <v>1.960832876712336E-3</v>
      </c>
      <c r="E8765" s="7">
        <v>2.9412493150685038E-3</v>
      </c>
      <c r="F8765" s="7">
        <v>3.9216657534246599E-3</v>
      </c>
      <c r="G8765" s="7">
        <v>4.9020821917808285E-3</v>
      </c>
      <c r="H8765" s="7">
        <v>5.8824986301369963E-3</v>
      </c>
      <c r="I8765" s="7">
        <v>6.8629150684931754E-3</v>
      </c>
      <c r="J8765" s="7">
        <v>7.8433315068493197E-3</v>
      </c>
      <c r="K8765" s="7">
        <v>8.8237479452054866E-3</v>
      </c>
      <c r="L8765" s="7">
        <v>9.8041643835616431E-3</v>
      </c>
    </row>
    <row r="8766" spans="1:12" ht="12.75">
      <c r="A8766" s="1">
        <f t="shared" si="207"/>
        <v>41252</v>
      </c>
      <c r="B8766" s="49" t="s">
        <v>6055</v>
      </c>
      <c r="C8766" s="7">
        <v>2.4700273972602838E-3</v>
      </c>
      <c r="D8766" s="7">
        <v>4.9400547945205554E-3</v>
      </c>
      <c r="E8766" s="7">
        <v>7.4100821917808396E-3</v>
      </c>
      <c r="F8766" s="7">
        <v>9.8801095890410882E-3</v>
      </c>
      <c r="G8766" s="7">
        <v>1.2350136986301359E-2</v>
      </c>
      <c r="H8766" s="7">
        <v>1.4820164383561679E-2</v>
      </c>
      <c r="I8766" s="7">
        <v>1.7290191780822001E-2</v>
      </c>
      <c r="J8766" s="7">
        <v>1.9760219178082201E-2</v>
      </c>
      <c r="K8766" s="7">
        <v>2.2230246575342519E-2</v>
      </c>
      <c r="L8766" s="7">
        <v>2.4700273972602719E-2</v>
      </c>
    </row>
    <row r="8767" spans="1:12" ht="12.75">
      <c r="A8767" s="1">
        <f t="shared" si="207"/>
        <v>41253</v>
      </c>
      <c r="B8767" s="49" t="s">
        <v>2813</v>
      </c>
      <c r="C8767" s="7">
        <v>3.0631232876712601E-3</v>
      </c>
      <c r="D8767" s="7">
        <v>6.1262465753425073E-3</v>
      </c>
      <c r="E8767" s="7">
        <v>9.1893698630137674E-3</v>
      </c>
      <c r="F8767" s="7">
        <v>1.2252493150685041E-2</v>
      </c>
      <c r="G8767" s="7">
        <v>1.5315616438356241E-2</v>
      </c>
      <c r="H8767" s="7">
        <v>1.8378739726027438E-2</v>
      </c>
      <c r="I8767" s="7">
        <v>2.1441863013698759E-2</v>
      </c>
      <c r="J8767" s="7">
        <v>2.450498630136996E-2</v>
      </c>
      <c r="K8767" s="7">
        <v>2.756810958904116E-2</v>
      </c>
      <c r="L8767" s="7">
        <v>3.063123287671236E-2</v>
      </c>
    </row>
    <row r="8768" spans="1:12" ht="25.5">
      <c r="A8768" s="1">
        <f t="shared" si="207"/>
        <v>41254</v>
      </c>
      <c r="B8768" s="49" t="s">
        <v>6056</v>
      </c>
      <c r="C8768" s="7">
        <v>6.2130410958904198E-4</v>
      </c>
      <c r="D8768" s="7">
        <v>1.242608219178084E-3</v>
      </c>
      <c r="E8768" s="7">
        <v>1.8639123287671321E-3</v>
      </c>
      <c r="F8768" s="7">
        <v>2.4852164383561679E-3</v>
      </c>
      <c r="G8768" s="7">
        <v>3.1065205479452042E-3</v>
      </c>
      <c r="H8768" s="7">
        <v>3.7278246575342517E-3</v>
      </c>
      <c r="I8768" s="7">
        <v>4.3491287671232996E-3</v>
      </c>
      <c r="J8768" s="7">
        <v>4.9704328767123359E-3</v>
      </c>
      <c r="K8768" s="7">
        <v>5.5917369863013721E-3</v>
      </c>
      <c r="L8768" s="7">
        <v>6.2130410958904083E-3</v>
      </c>
    </row>
    <row r="8769" spans="1:12" ht="25.5">
      <c r="A8769" s="1">
        <f t="shared" si="207"/>
        <v>41255</v>
      </c>
      <c r="B8769" s="49" t="s">
        <v>6057</v>
      </c>
      <c r="C8769" s="7">
        <v>1.3001095890411E-3</v>
      </c>
      <c r="D8769" s="7">
        <v>2.6002191780822121E-3</v>
      </c>
      <c r="E8769" s="7">
        <v>3.9003287671233121E-3</v>
      </c>
      <c r="F8769" s="7">
        <v>5.2004383561644E-3</v>
      </c>
      <c r="G8769" s="7">
        <v>6.5005479452054996E-3</v>
      </c>
      <c r="H8769" s="7">
        <v>7.8006575342466113E-3</v>
      </c>
      <c r="I8769" s="7">
        <v>9.1007671232877368E-3</v>
      </c>
      <c r="J8769" s="7">
        <v>1.040087671232881E-2</v>
      </c>
      <c r="K8769" s="7">
        <v>1.1700986301369912E-2</v>
      </c>
      <c r="L8769" s="7">
        <v>1.3001095890410999E-2</v>
      </c>
    </row>
    <row r="8770" spans="1:12" ht="25.5">
      <c r="A8770" s="1">
        <f t="shared" si="207"/>
        <v>41256</v>
      </c>
      <c r="B8770" s="49" t="s">
        <v>6058</v>
      </c>
      <c r="C8770" s="7">
        <v>1.9355178082191959E-3</v>
      </c>
      <c r="D8770" s="7">
        <v>3.87103561643838E-3</v>
      </c>
      <c r="E8770" s="7">
        <v>5.8065534246575764E-3</v>
      </c>
      <c r="F8770" s="7">
        <v>7.7420712328767471E-3</v>
      </c>
      <c r="G8770" s="7">
        <v>9.6775890410959308E-3</v>
      </c>
      <c r="H8770" s="7">
        <v>1.1613106849315116E-2</v>
      </c>
      <c r="I8770" s="7">
        <v>1.3548624657534361E-2</v>
      </c>
      <c r="J8770" s="7">
        <v>1.548414246575352E-2</v>
      </c>
      <c r="K8770" s="7">
        <v>1.7419660273972681E-2</v>
      </c>
      <c r="L8770" s="7">
        <v>1.9355178082191837E-2</v>
      </c>
    </row>
    <row r="8771" spans="1:12" ht="12.75">
      <c r="A8771" s="1">
        <f t="shared" si="207"/>
        <v>41257</v>
      </c>
      <c r="B8771" s="49" t="s">
        <v>6059</v>
      </c>
      <c r="C8771" s="7">
        <v>1.6346301369863038E-3</v>
      </c>
      <c r="D8771" s="7">
        <v>3.2692602739726197E-3</v>
      </c>
      <c r="E8771" s="7">
        <v>4.9038904109589242E-3</v>
      </c>
      <c r="F8771" s="7">
        <v>6.5385205479452152E-3</v>
      </c>
      <c r="G8771" s="7">
        <v>8.17315068493152E-3</v>
      </c>
      <c r="H8771" s="7">
        <v>9.807780821917824E-3</v>
      </c>
      <c r="I8771" s="7">
        <v>1.1442410958904163E-2</v>
      </c>
      <c r="J8771" s="7">
        <v>1.3077041095890479E-2</v>
      </c>
      <c r="K8771" s="7">
        <v>1.4711671232876759E-2</v>
      </c>
      <c r="L8771" s="7">
        <v>1.634630136986304E-2</v>
      </c>
    </row>
    <row r="8772" spans="1:12" ht="12.75">
      <c r="A8772" s="1">
        <f t="shared" si="207"/>
        <v>41258</v>
      </c>
      <c r="B8772" s="49" t="s">
        <v>6059</v>
      </c>
      <c r="C8772" s="7">
        <v>2.5604383561644121E-3</v>
      </c>
      <c r="D8772" s="7">
        <v>5.1208767123288113E-3</v>
      </c>
      <c r="E8772" s="7">
        <v>7.6813150684932234E-3</v>
      </c>
      <c r="F8772" s="7">
        <v>1.02417534246576E-2</v>
      </c>
      <c r="G8772" s="7">
        <v>1.2802191780822E-2</v>
      </c>
      <c r="H8772" s="7">
        <v>1.53626301369864E-2</v>
      </c>
      <c r="I8772" s="7">
        <v>1.7923068493150798E-2</v>
      </c>
      <c r="J8772" s="7">
        <v>2.0483506849315079E-2</v>
      </c>
      <c r="K8772" s="7">
        <v>2.3043945205479477E-2</v>
      </c>
      <c r="L8772" s="7">
        <v>2.5604383561643879E-2</v>
      </c>
    </row>
    <row r="8773" spans="1:12" ht="12.75">
      <c r="A8773" s="1">
        <f t="shared" si="207"/>
        <v>41259</v>
      </c>
      <c r="B8773" s="49" t="s">
        <v>5607</v>
      </c>
      <c r="C8773" s="7">
        <v>1.8845260273972679E-3</v>
      </c>
      <c r="D8773" s="7">
        <v>3.7690520547945241E-3</v>
      </c>
      <c r="E8773" s="7">
        <v>5.6535780821917918E-3</v>
      </c>
      <c r="F8773" s="7">
        <v>7.5381041095890352E-3</v>
      </c>
      <c r="G8773" s="7">
        <v>9.4226301369862916E-3</v>
      </c>
      <c r="H8773" s="7">
        <v>1.1307156164383547E-2</v>
      </c>
      <c r="I8773" s="7">
        <v>1.3191682191780841E-2</v>
      </c>
      <c r="J8773" s="7">
        <v>1.5076208219178119E-2</v>
      </c>
      <c r="K8773" s="7">
        <v>1.6960734246575279E-2</v>
      </c>
      <c r="L8773" s="7">
        <v>1.8845260273972559E-2</v>
      </c>
    </row>
    <row r="8774" spans="1:12" ht="12.75">
      <c r="A8774" s="1">
        <f t="shared" si="207"/>
        <v>41260</v>
      </c>
      <c r="B8774" s="49" t="s">
        <v>6060</v>
      </c>
      <c r="C8774" s="7">
        <v>7.3052054794520878E-3</v>
      </c>
      <c r="D8774" s="7">
        <v>1.46104109589042E-2</v>
      </c>
      <c r="E8774" s="7">
        <v>2.1915616438356239E-2</v>
      </c>
      <c r="F8774" s="7">
        <v>2.9220821917808278E-2</v>
      </c>
      <c r="G8774" s="7">
        <v>3.6526027397260317E-2</v>
      </c>
      <c r="H8774" s="7">
        <v>4.3831232876712353E-2</v>
      </c>
      <c r="I8774" s="7">
        <v>5.1136438356164521E-2</v>
      </c>
      <c r="J8774" s="7">
        <v>5.8441643835616439E-2</v>
      </c>
      <c r="K8774" s="7">
        <v>6.5746849315068481E-2</v>
      </c>
      <c r="L8774" s="7">
        <v>7.3052054794520524E-2</v>
      </c>
    </row>
    <row r="8775" spans="1:12" ht="25.5">
      <c r="A8775" s="1">
        <f t="shared" si="207"/>
        <v>41261</v>
      </c>
      <c r="B8775" s="49" t="s">
        <v>6061</v>
      </c>
      <c r="C8775" s="7">
        <v>5.3523287671232997E-3</v>
      </c>
      <c r="D8775" s="7">
        <v>1.0704657534246599E-2</v>
      </c>
      <c r="E8775" s="7">
        <v>1.6056986301369959E-2</v>
      </c>
      <c r="F8775" s="7">
        <v>2.1409315068493199E-2</v>
      </c>
      <c r="G8775" s="7">
        <v>2.6761643835616439E-2</v>
      </c>
      <c r="H8775" s="7">
        <v>3.21139726027398E-2</v>
      </c>
      <c r="I8775" s="7">
        <v>3.7466301369863154E-2</v>
      </c>
      <c r="J8775" s="7">
        <v>4.2818630136986398E-2</v>
      </c>
      <c r="K8775" s="7">
        <v>4.8170958904109641E-2</v>
      </c>
      <c r="L8775" s="7">
        <v>5.3523287671232878E-2</v>
      </c>
    </row>
    <row r="8776" spans="1:12" ht="25.5">
      <c r="A8776" s="1">
        <f t="shared" si="207"/>
        <v>41262</v>
      </c>
      <c r="B8776" s="49" t="s">
        <v>5780</v>
      </c>
      <c r="C8776" s="7">
        <v>2.3011397260274038E-3</v>
      </c>
      <c r="D8776" s="7">
        <v>4.6022794520547954E-3</v>
      </c>
      <c r="E8776" s="7">
        <v>6.9034191780822001E-3</v>
      </c>
      <c r="F8776" s="7">
        <v>9.2045589041095683E-3</v>
      </c>
      <c r="G8776" s="7">
        <v>1.150569863013696E-2</v>
      </c>
      <c r="H8776" s="7">
        <v>1.38068383561644E-2</v>
      </c>
      <c r="I8776" s="7">
        <v>1.6107978082191839E-2</v>
      </c>
      <c r="J8776" s="7">
        <v>1.8409117808219161E-2</v>
      </c>
      <c r="K8776" s="7">
        <v>2.0710257534246598E-2</v>
      </c>
      <c r="L8776" s="7">
        <v>2.301139726027392E-2</v>
      </c>
    </row>
    <row r="8777" spans="1:12" ht="25.5">
      <c r="A8777" s="1">
        <f t="shared" si="207"/>
        <v>41263</v>
      </c>
      <c r="B8777" s="49" t="s">
        <v>5780</v>
      </c>
      <c r="C8777" s="7">
        <v>3.6432000000000118E-3</v>
      </c>
      <c r="D8777" s="7">
        <v>7.2864000000000236E-3</v>
      </c>
      <c r="E8777" s="7">
        <v>1.0929600000000024E-2</v>
      </c>
      <c r="F8777" s="7">
        <v>1.45728E-2</v>
      </c>
      <c r="G8777" s="7">
        <v>1.8216E-2</v>
      </c>
      <c r="H8777" s="7">
        <v>2.1859199999999999E-2</v>
      </c>
      <c r="I8777" s="7">
        <v>2.5502400000000119E-2</v>
      </c>
      <c r="J8777" s="7">
        <v>2.9145600000000001E-2</v>
      </c>
      <c r="K8777" s="7">
        <v>3.27888E-2</v>
      </c>
      <c r="L8777" s="7">
        <v>3.6431999999999999E-2</v>
      </c>
    </row>
    <row r="8778" spans="1:12" ht="25.5">
      <c r="A8778" s="1">
        <f t="shared" si="207"/>
        <v>41264</v>
      </c>
      <c r="B8778" s="49" t="s">
        <v>5321</v>
      </c>
      <c r="C8778" s="7">
        <v>1.0350246575342495E-3</v>
      </c>
      <c r="D8778" s="7">
        <v>2.0700493150685039E-3</v>
      </c>
      <c r="E8778" s="7">
        <v>3.1050739726027443E-3</v>
      </c>
      <c r="F8778" s="7">
        <v>4.1400986301369843E-3</v>
      </c>
      <c r="G8778" s="7">
        <v>5.175123287671236E-3</v>
      </c>
      <c r="H8778" s="7">
        <v>6.2101479452054886E-3</v>
      </c>
      <c r="I8778" s="7">
        <v>7.2451726027397516E-3</v>
      </c>
      <c r="J8778" s="7">
        <v>8.280197260273979E-3</v>
      </c>
      <c r="K8778" s="7">
        <v>9.3152219178082325E-3</v>
      </c>
      <c r="L8778" s="7">
        <v>1.0350246575342472E-2</v>
      </c>
    </row>
    <row r="8779" spans="1:12" ht="25.5">
      <c r="A8779" s="1">
        <f t="shared" si="207"/>
        <v>41265</v>
      </c>
      <c r="B8779" s="49" t="s">
        <v>5321</v>
      </c>
      <c r="C8779" s="7">
        <v>7.6813150684931764E-4</v>
      </c>
      <c r="D8779" s="7">
        <v>1.53626301369864E-3</v>
      </c>
      <c r="E8779" s="7">
        <v>2.304394520547948E-3</v>
      </c>
      <c r="F8779" s="7">
        <v>3.0725260273972558E-3</v>
      </c>
      <c r="G8779" s="7">
        <v>3.8406575342465757E-3</v>
      </c>
      <c r="H8779" s="7">
        <v>4.6087890410958961E-3</v>
      </c>
      <c r="I8779" s="7">
        <v>5.3769205479452277E-3</v>
      </c>
      <c r="J8779" s="7">
        <v>6.1450520547945238E-3</v>
      </c>
      <c r="K8779" s="7">
        <v>6.9131835616438441E-3</v>
      </c>
      <c r="L8779" s="7">
        <v>7.6813150684931514E-3</v>
      </c>
    </row>
    <row r="8780" spans="1:12" ht="25.5">
      <c r="A8780" s="1">
        <f t="shared" si="207"/>
        <v>41266</v>
      </c>
      <c r="B8780" s="49" t="s">
        <v>5321</v>
      </c>
      <c r="C8780" s="7">
        <v>6.2094246575342767E-4</v>
      </c>
      <c r="D8780" s="7">
        <v>1.2418849315068599E-3</v>
      </c>
      <c r="E8780" s="7">
        <v>1.862827397260284E-3</v>
      </c>
      <c r="F8780" s="7">
        <v>2.4837698630137081E-3</v>
      </c>
      <c r="G8780" s="7">
        <v>3.1047123287671319E-3</v>
      </c>
      <c r="H8780" s="7">
        <v>3.7256547945205562E-3</v>
      </c>
      <c r="I8780" s="7">
        <v>4.3465972602739922E-3</v>
      </c>
      <c r="J8780" s="7">
        <v>4.967539726027404E-3</v>
      </c>
      <c r="K8780" s="7">
        <v>5.5884821917808278E-3</v>
      </c>
      <c r="L8780" s="7">
        <v>6.2094246575342517E-3</v>
      </c>
    </row>
    <row r="8781" spans="1:12" ht="25.5">
      <c r="A8781" s="1">
        <f t="shared" si="207"/>
        <v>41267</v>
      </c>
      <c r="B8781" s="49" t="s">
        <v>5321</v>
      </c>
      <c r="C8781" s="7">
        <v>3.981698630136996E-4</v>
      </c>
      <c r="D8781" s="7">
        <v>7.9633972602739919E-4</v>
      </c>
      <c r="E8781" s="7">
        <v>1.1945095890410987E-3</v>
      </c>
      <c r="F8781" s="7">
        <v>1.5926794520547958E-3</v>
      </c>
      <c r="G8781" s="7">
        <v>1.990849315068492E-3</v>
      </c>
      <c r="H8781" s="7">
        <v>2.3890191780821875E-3</v>
      </c>
      <c r="I8781" s="7">
        <v>2.7871890410958956E-3</v>
      </c>
      <c r="J8781" s="7">
        <v>3.1853589041095916E-3</v>
      </c>
      <c r="K8781" s="7">
        <v>3.5835287671232875E-3</v>
      </c>
      <c r="L8781" s="7">
        <v>3.9816986301369839E-3</v>
      </c>
    </row>
    <row r="8782" spans="1:12" ht="25.5">
      <c r="A8782" s="1">
        <f t="shared" si="207"/>
        <v>41268</v>
      </c>
      <c r="B8782" s="49" t="s">
        <v>5321</v>
      </c>
      <c r="C8782" s="7">
        <v>1.454893150684944E-3</v>
      </c>
      <c r="D8782" s="7">
        <v>2.9097863013698762E-3</v>
      </c>
      <c r="E8782" s="7">
        <v>4.3646794520548196E-3</v>
      </c>
      <c r="F8782" s="7">
        <v>5.8195726027397395E-3</v>
      </c>
      <c r="G8782" s="7">
        <v>7.2744657534246724E-3</v>
      </c>
      <c r="H8782" s="7">
        <v>8.7293589041096027E-3</v>
      </c>
      <c r="I8782" s="7">
        <v>1.0184252054794559E-2</v>
      </c>
      <c r="J8782" s="7">
        <v>1.1639145205479467E-2</v>
      </c>
      <c r="K8782" s="7">
        <v>1.3094038356164401E-2</v>
      </c>
      <c r="L8782" s="7">
        <v>1.4548931506849319E-2</v>
      </c>
    </row>
    <row r="8783" spans="1:12" ht="25.5">
      <c r="A8783" s="1">
        <f t="shared" si="207"/>
        <v>41269</v>
      </c>
      <c r="B8783" s="49" t="s">
        <v>5321</v>
      </c>
      <c r="C8783" s="7">
        <v>1.2487561643835599E-3</v>
      </c>
      <c r="D8783" s="7">
        <v>2.4975123287671319E-3</v>
      </c>
      <c r="E8783" s="7">
        <v>3.7462684931506918E-3</v>
      </c>
      <c r="F8783" s="7">
        <v>4.9950246575342395E-3</v>
      </c>
      <c r="G8783" s="7">
        <v>6.2437808219177994E-3</v>
      </c>
      <c r="H8783" s="7">
        <v>7.4925369863013602E-3</v>
      </c>
      <c r="I8783" s="7">
        <v>8.7412931506849565E-3</v>
      </c>
      <c r="J8783" s="7">
        <v>9.9900493150684912E-3</v>
      </c>
      <c r="K8783" s="7">
        <v>1.1238805479452052E-2</v>
      </c>
      <c r="L8783" s="7">
        <v>1.2487561643835599E-2</v>
      </c>
    </row>
    <row r="8784" spans="1:12" ht="25.5">
      <c r="A8784" s="1">
        <f t="shared" ref="A8784:A8847" si="208">A8783+1</f>
        <v>41270</v>
      </c>
      <c r="B8784" s="49" t="s">
        <v>5321</v>
      </c>
      <c r="C8784" s="7">
        <v>5.2836164383561794E-4</v>
      </c>
      <c r="D8784" s="7">
        <v>1.0567232876712359E-3</v>
      </c>
      <c r="E8784" s="7">
        <v>1.58508493150686E-3</v>
      </c>
      <c r="F8784" s="7">
        <v>2.1134465753424717E-3</v>
      </c>
      <c r="G8784" s="7">
        <v>2.6418082191780839E-3</v>
      </c>
      <c r="H8784" s="7">
        <v>3.1701698630137078E-3</v>
      </c>
      <c r="I8784" s="7">
        <v>3.6985315068493322E-3</v>
      </c>
      <c r="J8784" s="7">
        <v>4.2268931506849435E-3</v>
      </c>
      <c r="K8784" s="7">
        <v>4.7552547945205557E-3</v>
      </c>
      <c r="L8784" s="7">
        <v>5.2836164383561679E-3</v>
      </c>
    </row>
    <row r="8785" spans="1:12" ht="25.5">
      <c r="A8785" s="1">
        <f t="shared" si="208"/>
        <v>41271</v>
      </c>
      <c r="B8785" s="49" t="s">
        <v>5321</v>
      </c>
      <c r="C8785" s="7">
        <v>8.6143561643835839E-4</v>
      </c>
      <c r="D8785" s="7">
        <v>1.722871232876712E-3</v>
      </c>
      <c r="E8785" s="7">
        <v>2.5843068493150803E-3</v>
      </c>
      <c r="F8785" s="7">
        <v>3.445742465753424E-3</v>
      </c>
      <c r="G8785" s="7">
        <v>4.3071780821917795E-3</v>
      </c>
      <c r="H8785" s="7">
        <v>5.1686136986301362E-3</v>
      </c>
      <c r="I8785" s="7">
        <v>6.0300493150685164E-3</v>
      </c>
      <c r="J8785" s="7">
        <v>6.8914849315068593E-3</v>
      </c>
      <c r="K8785" s="7">
        <v>7.7529205479452152E-3</v>
      </c>
      <c r="L8785" s="7">
        <v>8.6143561643835589E-3</v>
      </c>
    </row>
    <row r="8786" spans="1:12" ht="25.5">
      <c r="A8786" s="1">
        <f t="shared" si="208"/>
        <v>41272</v>
      </c>
      <c r="B8786" s="49" t="s">
        <v>5321</v>
      </c>
      <c r="C8786" s="7">
        <v>5.1136438356164516E-4</v>
      </c>
      <c r="D8786" s="7">
        <v>1.0227287671232903E-3</v>
      </c>
      <c r="E8786" s="7">
        <v>1.534093150684932E-3</v>
      </c>
      <c r="F8786" s="7">
        <v>2.0454575342465759E-3</v>
      </c>
      <c r="G8786" s="7">
        <v>2.5568219178082195E-3</v>
      </c>
      <c r="H8786" s="7">
        <v>3.0681863013698641E-3</v>
      </c>
      <c r="I8786" s="7">
        <v>3.5795506849315198E-3</v>
      </c>
      <c r="J8786" s="7">
        <v>4.0909150684931518E-3</v>
      </c>
      <c r="K8786" s="7">
        <v>4.6022794520547954E-3</v>
      </c>
      <c r="L8786" s="7">
        <v>5.1136438356164391E-3</v>
      </c>
    </row>
    <row r="8787" spans="1:12" ht="25.5">
      <c r="A8787" s="1">
        <f t="shared" si="208"/>
        <v>41273</v>
      </c>
      <c r="B8787" s="49" t="s">
        <v>6062</v>
      </c>
      <c r="C8787" s="7">
        <v>3.0269589041096039E-2</v>
      </c>
      <c r="D8787" s="7">
        <v>6.0539178082191961E-2</v>
      </c>
      <c r="E8787" s="7">
        <v>9.0808767123288003E-2</v>
      </c>
      <c r="F8787" s="7">
        <v>0.12107835616438319</v>
      </c>
      <c r="G8787" s="7">
        <v>0.15134794520547959</v>
      </c>
      <c r="H8787" s="7">
        <v>0.18161753424657601</v>
      </c>
      <c r="I8787" s="7">
        <v>0.2118871232876724</v>
      </c>
      <c r="J8787" s="7">
        <v>0.24215671232876756</v>
      </c>
      <c r="K8787" s="7">
        <v>0.27242630136986401</v>
      </c>
      <c r="L8787" s="7">
        <v>0.30269589041095918</v>
      </c>
    </row>
    <row r="8788" spans="1:12" ht="25.5">
      <c r="A8788" s="1">
        <f t="shared" si="208"/>
        <v>41274</v>
      </c>
      <c r="B8788" s="49" t="s">
        <v>6063</v>
      </c>
      <c r="C8788" s="7">
        <v>8.2490958904109994E-4</v>
      </c>
      <c r="D8788" s="7">
        <v>1.6498191780821999E-3</v>
      </c>
      <c r="E8788" s="7">
        <v>2.4747287671233E-3</v>
      </c>
      <c r="F8788" s="7">
        <v>3.299638356164388E-3</v>
      </c>
      <c r="G8788" s="7">
        <v>4.1245479452054878E-3</v>
      </c>
      <c r="H8788" s="7">
        <v>4.9494575342465879E-3</v>
      </c>
      <c r="I8788" s="7">
        <v>5.7743671232876994E-3</v>
      </c>
      <c r="J8788" s="7">
        <v>6.5992767123287761E-3</v>
      </c>
      <c r="K8788" s="7">
        <v>7.4241863013698754E-3</v>
      </c>
      <c r="L8788" s="7">
        <v>8.2490958904109634E-3</v>
      </c>
    </row>
    <row r="8789" spans="1:12" ht="12.75">
      <c r="A8789" s="1">
        <f t="shared" si="208"/>
        <v>41275</v>
      </c>
      <c r="B8789" s="49" t="s">
        <v>6064</v>
      </c>
      <c r="C8789" s="7">
        <v>7.4353972602740159E-4</v>
      </c>
      <c r="D8789" s="7">
        <v>1.487079452054808E-3</v>
      </c>
      <c r="E8789" s="7">
        <v>2.2306191780822001E-3</v>
      </c>
      <c r="F8789" s="7">
        <v>2.9741589041095916E-3</v>
      </c>
      <c r="G8789" s="7">
        <v>3.7176986301369962E-3</v>
      </c>
      <c r="H8789" s="7">
        <v>4.4612383561643881E-3</v>
      </c>
      <c r="I8789" s="7">
        <v>5.2047780821918039E-3</v>
      </c>
      <c r="J8789" s="7">
        <v>5.9483178082191963E-3</v>
      </c>
      <c r="K8789" s="7">
        <v>6.6918575342465878E-3</v>
      </c>
      <c r="L8789" s="7">
        <v>7.4353972602739793E-3</v>
      </c>
    </row>
    <row r="8790" spans="1:12" ht="12.75">
      <c r="A8790" s="1">
        <f t="shared" si="208"/>
        <v>41276</v>
      </c>
      <c r="B8790" s="49" t="s">
        <v>5610</v>
      </c>
      <c r="C8790" s="7">
        <v>3.6092054794520758E-4</v>
      </c>
      <c r="D8790" s="7">
        <v>7.2184109589041516E-4</v>
      </c>
      <c r="E8790" s="7">
        <v>1.0827616438356215E-3</v>
      </c>
      <c r="F8790" s="7">
        <v>1.4436821917808279E-3</v>
      </c>
      <c r="G8790" s="7">
        <v>1.8046027397260319E-3</v>
      </c>
      <c r="H8790" s="7">
        <v>2.1655232876712357E-3</v>
      </c>
      <c r="I8790" s="7">
        <v>2.5264438356164399E-3</v>
      </c>
      <c r="J8790" s="7">
        <v>2.8873643835616442E-3</v>
      </c>
      <c r="K8790" s="7">
        <v>3.2482849315068479E-3</v>
      </c>
      <c r="L8790" s="7">
        <v>3.6092054794520517E-3</v>
      </c>
    </row>
    <row r="8791" spans="1:12" ht="12.75">
      <c r="A8791" s="1">
        <f t="shared" si="208"/>
        <v>41277</v>
      </c>
      <c r="B8791" s="49" t="s">
        <v>5610</v>
      </c>
      <c r="C8791" s="7">
        <v>3.7755616438356359E-4</v>
      </c>
      <c r="D8791" s="7">
        <v>7.5511232876712719E-4</v>
      </c>
      <c r="E8791" s="7">
        <v>1.1326684931506907E-3</v>
      </c>
      <c r="F8791" s="7">
        <v>1.510224657534252E-3</v>
      </c>
      <c r="G8791" s="7">
        <v>1.8877808219178119E-3</v>
      </c>
      <c r="H8791" s="7">
        <v>2.2653369863013719E-3</v>
      </c>
      <c r="I8791" s="7">
        <v>2.6428931506849319E-3</v>
      </c>
      <c r="J8791" s="7">
        <v>3.0204493150684918E-3</v>
      </c>
      <c r="K8791" s="7">
        <v>3.3980054794520522E-3</v>
      </c>
      <c r="L8791" s="7">
        <v>3.7755616438356118E-3</v>
      </c>
    </row>
    <row r="8792" spans="1:12" ht="25.5">
      <c r="A8792" s="1">
        <f t="shared" si="208"/>
        <v>41278</v>
      </c>
      <c r="B8792" s="49" t="s">
        <v>6065</v>
      </c>
      <c r="C8792" s="7">
        <v>2.25958684931508E-2</v>
      </c>
      <c r="D8792" s="7">
        <v>4.5191736986301474E-2</v>
      </c>
      <c r="E8792" s="7">
        <v>6.778760547945227E-2</v>
      </c>
      <c r="F8792" s="7">
        <v>9.0383473972602837E-2</v>
      </c>
      <c r="G8792" s="7">
        <v>0.1129793424657535</v>
      </c>
      <c r="H8792" s="7">
        <v>0.1355752109589036</v>
      </c>
      <c r="I8792" s="7">
        <v>0.15817107945205561</v>
      </c>
      <c r="J8792" s="7">
        <v>0.1807669479452052</v>
      </c>
      <c r="K8792" s="7">
        <v>0.20336281643835599</v>
      </c>
      <c r="L8792" s="7">
        <v>0.22595868493150678</v>
      </c>
    </row>
    <row r="8793" spans="1:12" ht="25.5">
      <c r="A8793" s="1">
        <f t="shared" si="208"/>
        <v>41279</v>
      </c>
      <c r="B8793" s="49" t="s">
        <v>6066</v>
      </c>
      <c r="C8793" s="7">
        <v>1.3778630136986278E-2</v>
      </c>
      <c r="D8793" s="7">
        <v>2.7557260273972678E-2</v>
      </c>
      <c r="E8793" s="7">
        <v>4.1335890410958954E-2</v>
      </c>
      <c r="F8793" s="7">
        <v>5.5114520547945113E-2</v>
      </c>
      <c r="G8793" s="7">
        <v>6.8893150684931403E-2</v>
      </c>
      <c r="H8793" s="7">
        <v>8.2671780821917798E-2</v>
      </c>
      <c r="I8793" s="7">
        <v>9.6450410958904317E-2</v>
      </c>
      <c r="J8793" s="7">
        <v>0.11022904109589036</v>
      </c>
      <c r="K8793" s="7">
        <v>0.12400767123287638</v>
      </c>
      <c r="L8793" s="7">
        <v>0.13778630136986281</v>
      </c>
    </row>
    <row r="8794" spans="1:12" ht="25.5">
      <c r="A8794" s="1">
        <f t="shared" si="208"/>
        <v>41280</v>
      </c>
      <c r="B8794" s="49" t="s">
        <v>6066</v>
      </c>
      <c r="C8794" s="7">
        <v>4.0207561643835717E-2</v>
      </c>
      <c r="D8794" s="7">
        <v>8.0415123287671433E-2</v>
      </c>
      <c r="E8794" s="7">
        <v>0.1206226849315068</v>
      </c>
      <c r="F8794" s="7">
        <v>0.16083024657534237</v>
      </c>
      <c r="G8794" s="7">
        <v>0.20103780821917799</v>
      </c>
      <c r="H8794" s="7">
        <v>0.24124536986301359</v>
      </c>
      <c r="I8794" s="7">
        <v>0.28145293150685041</v>
      </c>
      <c r="J8794" s="7">
        <v>0.32166049315068473</v>
      </c>
      <c r="K8794" s="7">
        <v>0.36186805479452039</v>
      </c>
      <c r="L8794" s="7">
        <v>0.40207561643835599</v>
      </c>
    </row>
    <row r="8795" spans="1:12" ht="12.75">
      <c r="A8795" s="1">
        <f t="shared" si="208"/>
        <v>41281</v>
      </c>
      <c r="B8795" s="49" t="s">
        <v>5803</v>
      </c>
      <c r="C8795" s="7">
        <v>3.2728767123287881E-3</v>
      </c>
      <c r="D8795" s="7">
        <v>6.545753424657564E-3</v>
      </c>
      <c r="E8795" s="7">
        <v>9.8186301369863511E-3</v>
      </c>
      <c r="F8795" s="7">
        <v>1.3091506849315079E-2</v>
      </c>
      <c r="G8795" s="7">
        <v>1.636438356164388E-2</v>
      </c>
      <c r="H8795" s="7">
        <v>1.963726027397256E-2</v>
      </c>
      <c r="I8795" s="7">
        <v>2.2910136986301479E-2</v>
      </c>
      <c r="J8795" s="7">
        <v>2.6183013698630159E-2</v>
      </c>
      <c r="K8795" s="7">
        <v>2.9455890410958838E-2</v>
      </c>
      <c r="L8795" s="7">
        <v>3.2728767123287636E-2</v>
      </c>
    </row>
    <row r="8796" spans="1:12" ht="25.5">
      <c r="A8796" s="1">
        <f t="shared" si="208"/>
        <v>41282</v>
      </c>
      <c r="B8796" s="49" t="s">
        <v>6067</v>
      </c>
      <c r="C8796" s="7">
        <v>0.15729336986301359</v>
      </c>
      <c r="D8796" s="7">
        <v>0.31458673972602841</v>
      </c>
      <c r="E8796" s="7">
        <v>0.47188010958904203</v>
      </c>
      <c r="F8796" s="7">
        <v>0.62917347945205437</v>
      </c>
      <c r="G8796" s="7">
        <v>0.78646684931506805</v>
      </c>
      <c r="H8796" s="7">
        <v>0.94376021917808284</v>
      </c>
      <c r="I8796" s="7">
        <v>1.1010535890410986</v>
      </c>
      <c r="J8796" s="7">
        <v>1.2583469589041159</v>
      </c>
      <c r="K8796" s="7">
        <v>1.4156403287671198</v>
      </c>
      <c r="L8796" s="7">
        <v>1.5729336986301361</v>
      </c>
    </row>
    <row r="8797" spans="1:12" ht="25.5">
      <c r="A8797" s="1">
        <f t="shared" si="208"/>
        <v>41283</v>
      </c>
      <c r="B8797" s="49" t="s">
        <v>6067</v>
      </c>
      <c r="C8797" s="7">
        <v>1.939857534246588E-2</v>
      </c>
      <c r="D8797" s="7">
        <v>3.8797150684931635E-2</v>
      </c>
      <c r="E8797" s="7">
        <v>5.8195726027397518E-2</v>
      </c>
      <c r="F8797" s="7">
        <v>7.7594301369863158E-2</v>
      </c>
      <c r="G8797" s="7">
        <v>9.6992876712328924E-2</v>
      </c>
      <c r="H8797" s="7">
        <v>0.11639145205479468</v>
      </c>
      <c r="I8797" s="7">
        <v>0.13579002739726079</v>
      </c>
      <c r="J8797" s="7">
        <v>0.15518860273972682</v>
      </c>
      <c r="K8797" s="7">
        <v>0.1745871780821916</v>
      </c>
      <c r="L8797" s="7">
        <v>0.1939857534246576</v>
      </c>
    </row>
    <row r="8798" spans="1:12" ht="25.5">
      <c r="A8798" s="1">
        <f t="shared" si="208"/>
        <v>41284</v>
      </c>
      <c r="B8798" s="49" t="s">
        <v>6067</v>
      </c>
      <c r="C8798" s="7">
        <v>6.2781369863013957E-3</v>
      </c>
      <c r="D8798" s="7">
        <v>1.255627397260284E-2</v>
      </c>
      <c r="E8798" s="7">
        <v>1.8834410958904198E-2</v>
      </c>
      <c r="F8798" s="7">
        <v>2.5112547945205559E-2</v>
      </c>
      <c r="G8798" s="7">
        <v>3.1390684931506915E-2</v>
      </c>
      <c r="H8798" s="7">
        <v>3.7668821917808279E-2</v>
      </c>
      <c r="I8798" s="7">
        <v>4.3946958904109761E-2</v>
      </c>
      <c r="J8798" s="7">
        <v>5.0225095890410999E-2</v>
      </c>
      <c r="K8798" s="7">
        <v>5.6503232876712356E-2</v>
      </c>
      <c r="L8798" s="7">
        <v>6.278136986301372E-2</v>
      </c>
    </row>
    <row r="8799" spans="1:12" ht="25.5">
      <c r="A8799" s="1">
        <f t="shared" si="208"/>
        <v>41285</v>
      </c>
      <c r="B8799" s="49" t="s">
        <v>6067</v>
      </c>
      <c r="C8799" s="7">
        <v>3.8659726027397402E-2</v>
      </c>
      <c r="D8799" s="7">
        <v>7.7319452054794804E-2</v>
      </c>
      <c r="E8799" s="7">
        <v>0.1159791780821922</v>
      </c>
      <c r="F8799" s="7">
        <v>0.15463890410958961</v>
      </c>
      <c r="G8799" s="7">
        <v>0.19329863013698639</v>
      </c>
      <c r="H8799" s="7">
        <v>0.2319583561643844</v>
      </c>
      <c r="I8799" s="7">
        <v>0.27061808219178241</v>
      </c>
      <c r="J8799" s="7">
        <v>0.309277808219178</v>
      </c>
      <c r="K8799" s="7">
        <v>0.34793753424657597</v>
      </c>
      <c r="L8799" s="7">
        <v>0.38659726027397279</v>
      </c>
    </row>
    <row r="8800" spans="1:12" ht="25.5">
      <c r="A8800" s="1">
        <f t="shared" si="208"/>
        <v>41286</v>
      </c>
      <c r="B8800" s="49" t="s">
        <v>6067</v>
      </c>
      <c r="C8800" s="7">
        <v>4.3050082191781074E-2</v>
      </c>
      <c r="D8800" s="7">
        <v>8.6100164383562147E-2</v>
      </c>
      <c r="E8800" s="7">
        <v>0.1291502465753436</v>
      </c>
      <c r="F8800" s="7">
        <v>0.1722003287671236</v>
      </c>
      <c r="G8800" s="7">
        <v>0.21525041095890482</v>
      </c>
      <c r="H8800" s="7">
        <v>0.25830049315068476</v>
      </c>
      <c r="I8800" s="7">
        <v>0.30135057534246718</v>
      </c>
      <c r="J8800" s="7">
        <v>0.3444006575342472</v>
      </c>
      <c r="K8800" s="7">
        <v>0.38745073972602839</v>
      </c>
      <c r="L8800" s="7">
        <v>0.43050082191780842</v>
      </c>
    </row>
    <row r="8801" spans="1:12" ht="25.5">
      <c r="A8801" s="1">
        <f t="shared" si="208"/>
        <v>41287</v>
      </c>
      <c r="B8801" s="49" t="s">
        <v>6067</v>
      </c>
      <c r="C8801" s="7">
        <v>3.9795287671232998E-2</v>
      </c>
      <c r="D8801" s="7">
        <v>7.9590575342465997E-2</v>
      </c>
      <c r="E8801" s="7">
        <v>0.119385863013699</v>
      </c>
      <c r="F8801" s="7">
        <v>0.15918115068493199</v>
      </c>
      <c r="G8801" s="7">
        <v>0.19897643835616441</v>
      </c>
      <c r="H8801" s="7">
        <v>0.23877172602739799</v>
      </c>
      <c r="I8801" s="7">
        <v>0.27856701369863157</v>
      </c>
      <c r="J8801" s="7">
        <v>0.31836230136986277</v>
      </c>
      <c r="K8801" s="7">
        <v>0.3581575890410964</v>
      </c>
      <c r="L8801" s="7">
        <v>0.39795287671232882</v>
      </c>
    </row>
    <row r="8802" spans="1:12" ht="12.75">
      <c r="A8802" s="1">
        <f t="shared" si="208"/>
        <v>41288</v>
      </c>
      <c r="B8802" s="49" t="s">
        <v>5813</v>
      </c>
      <c r="C8802" s="7">
        <v>2.6110684931506919E-2</v>
      </c>
      <c r="D8802" s="7">
        <v>5.2221369863013713E-2</v>
      </c>
      <c r="E8802" s="7">
        <v>7.8332054794520628E-2</v>
      </c>
      <c r="F8802" s="7">
        <v>0.1044427397260272</v>
      </c>
      <c r="G8802" s="7">
        <v>0.130553424657534</v>
      </c>
      <c r="H8802" s="7">
        <v>0.15666410958904078</v>
      </c>
      <c r="I8802" s="7">
        <v>0.18277479452054879</v>
      </c>
      <c r="J8802" s="7">
        <v>0.20888547945205441</v>
      </c>
      <c r="K8802" s="7">
        <v>0.23499616438356119</v>
      </c>
      <c r="L8802" s="7">
        <v>0.261106849315068</v>
      </c>
    </row>
    <row r="8803" spans="1:12" ht="12.75">
      <c r="A8803" s="1">
        <f t="shared" si="208"/>
        <v>41289</v>
      </c>
      <c r="B8803" s="49" t="s">
        <v>5813</v>
      </c>
      <c r="C8803" s="7">
        <v>2.3015013698630279E-3</v>
      </c>
      <c r="D8803" s="7">
        <v>4.6030027397260436E-3</v>
      </c>
      <c r="E8803" s="7">
        <v>6.9045041095890719E-3</v>
      </c>
      <c r="F8803" s="7">
        <v>9.206005479452075E-3</v>
      </c>
      <c r="G8803" s="7">
        <v>1.1507506849315093E-2</v>
      </c>
      <c r="H8803" s="7">
        <v>1.3809008219178119E-2</v>
      </c>
      <c r="I8803" s="7">
        <v>1.6110509589041158E-2</v>
      </c>
      <c r="J8803" s="7">
        <v>1.8412010958904199E-2</v>
      </c>
      <c r="K8803" s="7">
        <v>2.0713512328767118E-2</v>
      </c>
      <c r="L8803" s="7">
        <v>2.3015013698630158E-2</v>
      </c>
    </row>
    <row r="8804" spans="1:12" ht="25.5">
      <c r="A8804" s="1">
        <f t="shared" si="208"/>
        <v>41290</v>
      </c>
      <c r="B8804" s="49" t="s">
        <v>6068</v>
      </c>
      <c r="C8804" s="7">
        <v>4.6507397260274037E-2</v>
      </c>
      <c r="D8804" s="7">
        <v>9.3014794520548075E-2</v>
      </c>
      <c r="E8804" s="7">
        <v>0.13952219178082201</v>
      </c>
      <c r="F8804" s="7">
        <v>0.18602958904109518</v>
      </c>
      <c r="G8804" s="7">
        <v>0.23253698630136957</v>
      </c>
      <c r="H8804" s="7">
        <v>0.27904438356164402</v>
      </c>
      <c r="I8804" s="7">
        <v>0.32555178082191838</v>
      </c>
      <c r="J8804" s="7">
        <v>0.37205917808219158</v>
      </c>
      <c r="K8804" s="7">
        <v>0.41856657534246594</v>
      </c>
      <c r="L8804" s="7">
        <v>0.46507397260273914</v>
      </c>
    </row>
    <row r="8805" spans="1:12" ht="25.5">
      <c r="A8805" s="1">
        <f t="shared" si="208"/>
        <v>41291</v>
      </c>
      <c r="B8805" s="49" t="s">
        <v>6069</v>
      </c>
      <c r="C8805" s="7">
        <v>3.3499791780822116E-2</v>
      </c>
      <c r="D8805" s="7">
        <v>6.6999583561644108E-2</v>
      </c>
      <c r="E8805" s="7">
        <v>0.10049937534246624</v>
      </c>
      <c r="F8805" s="7">
        <v>0.13399916712328799</v>
      </c>
      <c r="G8805" s="7">
        <v>0.16749895890411001</v>
      </c>
      <c r="H8805" s="7">
        <v>0.200998750684932</v>
      </c>
      <c r="I8805" s="7">
        <v>0.23449854246575397</v>
      </c>
      <c r="J8805" s="7">
        <v>0.26799833424657477</v>
      </c>
      <c r="K8805" s="7">
        <v>0.30149812602739678</v>
      </c>
      <c r="L8805" s="7">
        <v>0.3349979178082188</v>
      </c>
    </row>
    <row r="8806" spans="1:12" ht="25.5">
      <c r="A8806" s="1">
        <f t="shared" si="208"/>
        <v>41292</v>
      </c>
      <c r="B8806" s="49" t="s">
        <v>6069</v>
      </c>
      <c r="C8806" s="7">
        <v>3.1091243835616681E-2</v>
      </c>
      <c r="D8806" s="7">
        <v>6.2182487671233237E-2</v>
      </c>
      <c r="E8806" s="7">
        <v>9.3273731506849908E-2</v>
      </c>
      <c r="F8806" s="7">
        <v>0.12436497534246599</v>
      </c>
      <c r="G8806" s="7">
        <v>0.15545621917808278</v>
      </c>
      <c r="H8806" s="7">
        <v>0.1865474630136984</v>
      </c>
      <c r="I8806" s="7">
        <v>0.21763870684931641</v>
      </c>
      <c r="J8806" s="7">
        <v>0.24872995068493198</v>
      </c>
      <c r="K8806" s="7">
        <v>0.27982119452054877</v>
      </c>
      <c r="L8806" s="7">
        <v>0.31091243835616439</v>
      </c>
    </row>
    <row r="8807" spans="1:12" ht="25.5">
      <c r="A8807" s="1">
        <f t="shared" si="208"/>
        <v>41293</v>
      </c>
      <c r="B8807" s="49" t="s">
        <v>6070</v>
      </c>
      <c r="C8807" s="7">
        <v>9.3448767123287993E-2</v>
      </c>
      <c r="D8807" s="7">
        <v>0.18689753424657599</v>
      </c>
      <c r="E8807" s="7">
        <v>0.28034630136986399</v>
      </c>
      <c r="F8807" s="7">
        <v>0.37379506849315075</v>
      </c>
      <c r="G8807" s="7">
        <v>0.46724383561643879</v>
      </c>
      <c r="H8807" s="7">
        <v>0.56069260273972676</v>
      </c>
      <c r="I8807" s="7">
        <v>0.65414136986301596</v>
      </c>
      <c r="J8807" s="7">
        <v>0.7475901369863015</v>
      </c>
      <c r="K8807" s="7">
        <v>0.84103890410958948</v>
      </c>
      <c r="L8807" s="7">
        <v>0.93448767123287646</v>
      </c>
    </row>
    <row r="8808" spans="1:12" ht="25.5">
      <c r="A8808" s="1">
        <f t="shared" si="208"/>
        <v>41294</v>
      </c>
      <c r="B8808" s="49" t="s">
        <v>6071</v>
      </c>
      <c r="C8808" s="7">
        <v>1.5868931506849319E-2</v>
      </c>
      <c r="D8808" s="7">
        <v>3.1737863013698762E-2</v>
      </c>
      <c r="E8808" s="7">
        <v>4.7606794520548078E-2</v>
      </c>
      <c r="F8808" s="7">
        <v>6.3475726027397275E-2</v>
      </c>
      <c r="G8808" s="7">
        <v>7.934465753424659E-2</v>
      </c>
      <c r="H8808" s="7">
        <v>9.521358904109592E-2</v>
      </c>
      <c r="I8808" s="7">
        <v>0.1110825205479456</v>
      </c>
      <c r="J8808" s="7">
        <v>0.1269514520547948</v>
      </c>
      <c r="K8808" s="7">
        <v>0.142820383561644</v>
      </c>
      <c r="L8808" s="7">
        <v>0.15868931506849318</v>
      </c>
    </row>
    <row r="8809" spans="1:12" ht="12.75">
      <c r="A8809" s="1">
        <f t="shared" si="208"/>
        <v>41295</v>
      </c>
      <c r="B8809" s="49" t="s">
        <v>5830</v>
      </c>
      <c r="C8809" s="7">
        <v>1.8863342465753519E-3</v>
      </c>
      <c r="D8809" s="7">
        <v>3.772668493150692E-3</v>
      </c>
      <c r="E8809" s="7">
        <v>5.6590027397260432E-3</v>
      </c>
      <c r="F8809" s="7">
        <v>7.545336986301371E-3</v>
      </c>
      <c r="G8809" s="7">
        <v>9.4316712328767118E-3</v>
      </c>
      <c r="H8809" s="7">
        <v>1.1318005479452052E-2</v>
      </c>
      <c r="I8809" s="7">
        <v>1.3204339726027439E-2</v>
      </c>
      <c r="J8809" s="7">
        <v>1.5090673972602719E-2</v>
      </c>
      <c r="K8809" s="7">
        <v>1.6977008219178118E-2</v>
      </c>
      <c r="L8809" s="7">
        <v>1.8863342465753399E-2</v>
      </c>
    </row>
    <row r="8810" spans="1:12" ht="12.75">
      <c r="A8810" s="1">
        <f t="shared" si="208"/>
        <v>41296</v>
      </c>
      <c r="B8810" s="49" t="s">
        <v>5830</v>
      </c>
      <c r="C8810" s="7">
        <v>1.335261369863028E-2</v>
      </c>
      <c r="D8810" s="7">
        <v>2.6705227397260441E-2</v>
      </c>
      <c r="E8810" s="7">
        <v>4.0057841095890716E-2</v>
      </c>
      <c r="F8810" s="7">
        <v>5.3410454794520758E-2</v>
      </c>
      <c r="G8810" s="7">
        <v>6.6763068493150918E-2</v>
      </c>
      <c r="H8810" s="7">
        <v>8.011568219178096E-2</v>
      </c>
      <c r="I8810" s="7">
        <v>9.3468295890411474E-2</v>
      </c>
      <c r="J8810" s="7">
        <v>0.10682090958904139</v>
      </c>
      <c r="K8810" s="7">
        <v>0.1201735232876712</v>
      </c>
      <c r="L8810" s="7">
        <v>0.13352613698630161</v>
      </c>
    </row>
    <row r="8811" spans="1:12" ht="25.5">
      <c r="A8811" s="1">
        <f t="shared" si="208"/>
        <v>41297</v>
      </c>
      <c r="B8811" s="49" t="s">
        <v>6072</v>
      </c>
      <c r="C8811" s="7">
        <v>2.4273534246575638E-2</v>
      </c>
      <c r="D8811" s="7">
        <v>4.8547068493151165E-2</v>
      </c>
      <c r="E8811" s="7">
        <v>7.2820602739726806E-2</v>
      </c>
      <c r="F8811" s="7">
        <v>9.7094136986302079E-2</v>
      </c>
      <c r="G8811" s="7">
        <v>0.12136767123287759</v>
      </c>
      <c r="H8811" s="7">
        <v>0.14564120547945239</v>
      </c>
      <c r="I8811" s="7">
        <v>0.16991473972602839</v>
      </c>
      <c r="J8811" s="7">
        <v>0.19418827397260319</v>
      </c>
      <c r="K8811" s="7">
        <v>0.21846180821917921</v>
      </c>
      <c r="L8811" s="7">
        <v>0.24273534246575398</v>
      </c>
    </row>
    <row r="8812" spans="1:12" ht="25.5">
      <c r="A8812" s="1">
        <f t="shared" si="208"/>
        <v>41298</v>
      </c>
      <c r="B8812" s="49" t="s">
        <v>6072</v>
      </c>
      <c r="C8812" s="7">
        <v>2.5119780821918039E-3</v>
      </c>
      <c r="D8812" s="7">
        <v>5.0239561643835957E-3</v>
      </c>
      <c r="E8812" s="7">
        <v>7.5359342465754001E-3</v>
      </c>
      <c r="F8812" s="7">
        <v>1.0047912328767167E-2</v>
      </c>
      <c r="G8812" s="7">
        <v>1.2559890410958958E-2</v>
      </c>
      <c r="H8812" s="7">
        <v>1.5071868493150679E-2</v>
      </c>
      <c r="I8812" s="7">
        <v>1.758384657534252E-2</v>
      </c>
      <c r="J8812" s="7">
        <v>2.0095824657534241E-2</v>
      </c>
      <c r="K8812" s="7">
        <v>2.2607802739726079E-2</v>
      </c>
      <c r="L8812" s="7">
        <v>2.5119780821917802E-2</v>
      </c>
    </row>
    <row r="8813" spans="1:12" ht="25.5">
      <c r="A8813" s="1">
        <f t="shared" si="208"/>
        <v>41299</v>
      </c>
      <c r="B8813" s="49" t="s">
        <v>6073</v>
      </c>
      <c r="C8813" s="7">
        <v>1.934432876712336E-3</v>
      </c>
      <c r="D8813" s="7">
        <v>3.8688657534246599E-3</v>
      </c>
      <c r="E8813" s="7">
        <v>5.8032986301369957E-3</v>
      </c>
      <c r="F8813" s="7">
        <v>7.7377315068493076E-3</v>
      </c>
      <c r="G8813" s="7">
        <v>9.6721643835616326E-3</v>
      </c>
      <c r="H8813" s="7">
        <v>1.1606597260273957E-2</v>
      </c>
      <c r="I8813" s="7">
        <v>1.3541030136986279E-2</v>
      </c>
      <c r="J8813" s="7">
        <v>1.547546301369864E-2</v>
      </c>
      <c r="K8813" s="7">
        <v>1.7409895890410879E-2</v>
      </c>
      <c r="L8813" s="7">
        <v>1.9344328767123241E-2</v>
      </c>
    </row>
    <row r="8814" spans="1:12" ht="25.5">
      <c r="A8814" s="1">
        <f t="shared" si="208"/>
        <v>41300</v>
      </c>
      <c r="B8814" s="49" t="s">
        <v>6073</v>
      </c>
      <c r="C8814" s="7">
        <v>4.4409863013698754E-4</v>
      </c>
      <c r="D8814" s="7">
        <v>8.8819726027397508E-4</v>
      </c>
      <c r="E8814" s="7">
        <v>1.3322958904109638E-3</v>
      </c>
      <c r="F8814" s="7">
        <v>1.7763945205479478E-3</v>
      </c>
      <c r="G8814" s="7">
        <v>2.220493150684932E-3</v>
      </c>
      <c r="H8814" s="7">
        <v>2.6645917808219158E-3</v>
      </c>
      <c r="I8814" s="7">
        <v>3.1086904109589122E-3</v>
      </c>
      <c r="J8814" s="7">
        <v>3.5527890410958956E-3</v>
      </c>
      <c r="K8814" s="7">
        <v>3.9968876712328802E-3</v>
      </c>
      <c r="L8814" s="7">
        <v>4.440986301369864E-3</v>
      </c>
    </row>
    <row r="8815" spans="1:12" ht="25.5">
      <c r="A8815" s="1">
        <f t="shared" si="208"/>
        <v>41301</v>
      </c>
      <c r="B8815" s="49" t="s">
        <v>6073</v>
      </c>
      <c r="C8815" s="7">
        <v>2.7980383561644119E-3</v>
      </c>
      <c r="D8815" s="7">
        <v>5.5960767123288124E-3</v>
      </c>
      <c r="E8815" s="7">
        <v>8.3941150684932238E-3</v>
      </c>
      <c r="F8815" s="7">
        <v>1.1192153424657599E-2</v>
      </c>
      <c r="G8815" s="7">
        <v>1.3990191780822E-2</v>
      </c>
      <c r="H8815" s="7">
        <v>1.6788230136986278E-2</v>
      </c>
      <c r="I8815" s="7">
        <v>1.9586268493150802E-2</v>
      </c>
      <c r="J8815" s="7">
        <v>2.238430684931508E-2</v>
      </c>
      <c r="K8815" s="7">
        <v>2.5182345205479479E-2</v>
      </c>
      <c r="L8815" s="7">
        <v>2.7980383561643878E-2</v>
      </c>
    </row>
    <row r="8816" spans="1:12" ht="25.5">
      <c r="A8816" s="1">
        <f t="shared" si="208"/>
        <v>41302</v>
      </c>
      <c r="B8816" s="49" t="s">
        <v>6073</v>
      </c>
      <c r="C8816" s="7">
        <v>1.5865315068493201E-3</v>
      </c>
      <c r="D8816" s="7">
        <v>3.1730630136986523E-3</v>
      </c>
      <c r="E8816" s="7">
        <v>4.7595945205479717E-3</v>
      </c>
      <c r="F8816" s="7">
        <v>6.3461260273972803E-3</v>
      </c>
      <c r="G8816" s="7">
        <v>7.9326575342465993E-3</v>
      </c>
      <c r="H8816" s="7">
        <v>9.5191890410959192E-3</v>
      </c>
      <c r="I8816" s="7">
        <v>1.1105720547945275E-2</v>
      </c>
      <c r="J8816" s="7">
        <v>1.2692252054794561E-2</v>
      </c>
      <c r="K8816" s="7">
        <v>1.4278783561643879E-2</v>
      </c>
      <c r="L8816" s="7">
        <v>1.5865315068493199E-2</v>
      </c>
    </row>
    <row r="8817" spans="1:12" ht="25.5">
      <c r="A8817" s="1">
        <f t="shared" si="208"/>
        <v>41303</v>
      </c>
      <c r="B8817" s="49" t="s">
        <v>6073</v>
      </c>
      <c r="C8817" s="7">
        <v>1.569353424657528E-2</v>
      </c>
      <c r="D8817" s="7">
        <v>3.1387068493150677E-2</v>
      </c>
      <c r="E8817" s="7">
        <v>4.7080602739725953E-2</v>
      </c>
      <c r="F8817" s="7">
        <v>6.2774136986301118E-2</v>
      </c>
      <c r="G8817" s="7">
        <v>7.8467671232876388E-2</v>
      </c>
      <c r="H8817" s="7">
        <v>9.4161205479451685E-2</v>
      </c>
      <c r="I8817" s="7">
        <v>0.10985473972602731</v>
      </c>
      <c r="J8817" s="7">
        <v>0.12554827397260199</v>
      </c>
      <c r="K8817" s="7">
        <v>0.14124180821917801</v>
      </c>
      <c r="L8817" s="7">
        <v>0.15693534246575278</v>
      </c>
    </row>
    <row r="8818" spans="1:12" ht="25.5">
      <c r="A8818" s="1">
        <f t="shared" si="208"/>
        <v>41304</v>
      </c>
      <c r="B8818" s="49" t="s">
        <v>6073</v>
      </c>
      <c r="C8818" s="7">
        <v>2.391912328767132E-3</v>
      </c>
      <c r="D8818" s="7">
        <v>4.7838246575342639E-3</v>
      </c>
      <c r="E8818" s="7">
        <v>7.1757369863013837E-3</v>
      </c>
      <c r="F8818" s="7">
        <v>9.5676493150684914E-3</v>
      </c>
      <c r="G8818" s="7">
        <v>1.1959561643835612E-2</v>
      </c>
      <c r="H8818" s="7">
        <v>1.4351473972602719E-2</v>
      </c>
      <c r="I8818" s="7">
        <v>1.6743386301369959E-2</v>
      </c>
      <c r="J8818" s="7">
        <v>1.9135298630136958E-2</v>
      </c>
      <c r="K8818" s="7">
        <v>2.1527210958904083E-2</v>
      </c>
      <c r="L8818" s="7">
        <v>2.39191232876712E-2</v>
      </c>
    </row>
    <row r="8819" spans="1:12" ht="25.5">
      <c r="A8819" s="1">
        <f t="shared" si="208"/>
        <v>41305</v>
      </c>
      <c r="B8819" s="49" t="s">
        <v>6073</v>
      </c>
      <c r="C8819" s="7">
        <v>6.4915068493150915E-2</v>
      </c>
      <c r="D8819" s="7">
        <v>0.12983013698630158</v>
      </c>
      <c r="E8819" s="7">
        <v>0.19474520547945237</v>
      </c>
      <c r="F8819" s="7">
        <v>0.25966027397260316</v>
      </c>
      <c r="G8819" s="7">
        <v>0.32457534246575398</v>
      </c>
      <c r="H8819" s="7">
        <v>0.38949041095890474</v>
      </c>
      <c r="I8819" s="7">
        <v>0.45440547945205678</v>
      </c>
      <c r="J8819" s="7">
        <v>0.51932054794520632</v>
      </c>
      <c r="K8819" s="7">
        <v>0.5842356164383572</v>
      </c>
      <c r="L8819" s="7">
        <v>0.64915068493150685</v>
      </c>
    </row>
    <row r="8820" spans="1:12" ht="12.75">
      <c r="A8820" s="1">
        <f t="shared" si="208"/>
        <v>41306</v>
      </c>
      <c r="B8820" s="49" t="s">
        <v>6074</v>
      </c>
      <c r="C8820" s="7">
        <v>1.95757808219178E-3</v>
      </c>
      <c r="D8820" s="7">
        <v>3.9151561643835722E-3</v>
      </c>
      <c r="E8820" s="7">
        <v>5.8727342465753523E-3</v>
      </c>
      <c r="F8820" s="7">
        <v>7.8303123287671202E-3</v>
      </c>
      <c r="G8820" s="7">
        <v>9.7878904109588993E-3</v>
      </c>
      <c r="H8820" s="7">
        <v>1.1745468493150691E-2</v>
      </c>
      <c r="I8820" s="7">
        <v>1.3703046575342518E-2</v>
      </c>
      <c r="J8820" s="7">
        <v>1.566062465753424E-2</v>
      </c>
      <c r="K8820" s="7">
        <v>1.7618202739726078E-2</v>
      </c>
      <c r="L8820" s="7">
        <v>1.9575780821917799E-2</v>
      </c>
    </row>
    <row r="8821" spans="1:12" ht="38.25">
      <c r="A8821" s="1">
        <f t="shared" si="208"/>
        <v>41307</v>
      </c>
      <c r="B8821" s="49" t="s">
        <v>6075</v>
      </c>
      <c r="C8821" s="7">
        <v>4.5856438356164523E-3</v>
      </c>
      <c r="D8821" s="7">
        <v>9.1712876712329045E-3</v>
      </c>
      <c r="E8821" s="7">
        <v>1.3756931506849321E-2</v>
      </c>
      <c r="F8821" s="7">
        <v>1.8342575342465757E-2</v>
      </c>
      <c r="G8821" s="7">
        <v>2.2928219178082201E-2</v>
      </c>
      <c r="H8821" s="7">
        <v>2.7513863013698642E-2</v>
      </c>
      <c r="I8821" s="7">
        <v>3.2099506849315194E-2</v>
      </c>
      <c r="J8821" s="7">
        <v>3.6685150684931514E-2</v>
      </c>
      <c r="K8821" s="7">
        <v>4.1270794520547958E-2</v>
      </c>
      <c r="L8821" s="7">
        <v>4.5856438356164403E-2</v>
      </c>
    </row>
    <row r="8822" spans="1:12" ht="38.25">
      <c r="A8822" s="1">
        <f t="shared" si="208"/>
        <v>41308</v>
      </c>
      <c r="B8822" s="49" t="s">
        <v>6075</v>
      </c>
      <c r="C8822" s="7">
        <v>3.1197567123287879E-2</v>
      </c>
      <c r="D8822" s="7">
        <v>6.2395134246575633E-2</v>
      </c>
      <c r="E8822" s="7">
        <v>9.3592701369863515E-2</v>
      </c>
      <c r="F8822" s="7">
        <v>0.12479026849315081</v>
      </c>
      <c r="G8822" s="7">
        <v>0.15598783561643878</v>
      </c>
      <c r="H8822" s="7">
        <v>0.18718540273972559</v>
      </c>
      <c r="I8822" s="7">
        <v>0.21838296986301481</v>
      </c>
      <c r="J8822" s="7">
        <v>0.24958053698630162</v>
      </c>
      <c r="K8822" s="7">
        <v>0.28077810410958837</v>
      </c>
      <c r="L8822" s="7">
        <v>0.31197567123287639</v>
      </c>
    </row>
    <row r="8823" spans="1:12" ht="38.25">
      <c r="A8823" s="1">
        <f t="shared" si="208"/>
        <v>41309</v>
      </c>
      <c r="B8823" s="49" t="s">
        <v>6075</v>
      </c>
      <c r="C8823" s="7">
        <v>1.7803726027397281E-2</v>
      </c>
      <c r="D8823" s="7">
        <v>3.560745205479468E-2</v>
      </c>
      <c r="E8823" s="7">
        <v>5.3411178082191958E-2</v>
      </c>
      <c r="F8823" s="7">
        <v>7.1214904109589125E-2</v>
      </c>
      <c r="G8823" s="7">
        <v>8.9018630136986396E-2</v>
      </c>
      <c r="H8823" s="7">
        <v>0.10682235616438367</v>
      </c>
      <c r="I8823" s="7">
        <v>0.1246260821917812</v>
      </c>
      <c r="J8823" s="7">
        <v>0.142429808219178</v>
      </c>
      <c r="K8823" s="7">
        <v>0.16023353424657599</v>
      </c>
      <c r="L8823" s="7">
        <v>0.17803726027397279</v>
      </c>
    </row>
    <row r="8824" spans="1:12" ht="38.25">
      <c r="A8824" s="1">
        <f t="shared" si="208"/>
        <v>41310</v>
      </c>
      <c r="B8824" s="49" t="s">
        <v>6075</v>
      </c>
      <c r="C8824" s="7">
        <v>5.2182312328767244E-2</v>
      </c>
      <c r="D8824" s="7">
        <v>0.10436462465753449</v>
      </c>
      <c r="E8824" s="7">
        <v>0.15654693698630159</v>
      </c>
      <c r="F8824" s="7">
        <v>0.20872924931506801</v>
      </c>
      <c r="G8824" s="7">
        <v>0.26091156164383555</v>
      </c>
      <c r="H8824" s="7">
        <v>0.31309387397260319</v>
      </c>
      <c r="I8824" s="7">
        <v>0.36527618630137076</v>
      </c>
      <c r="J8824" s="7">
        <v>0.41745849863013723</v>
      </c>
      <c r="K8824" s="7">
        <v>0.46964081095890475</v>
      </c>
      <c r="L8824" s="7">
        <v>0.52182312328767111</v>
      </c>
    </row>
    <row r="8825" spans="1:12" ht="38.25">
      <c r="A8825" s="1">
        <f t="shared" si="208"/>
        <v>41311</v>
      </c>
      <c r="B8825" s="49" t="s">
        <v>6075</v>
      </c>
      <c r="C8825" s="7">
        <v>2.483914520547972E-2</v>
      </c>
      <c r="D8825" s="7">
        <v>4.9678290410959315E-2</v>
      </c>
      <c r="E8825" s="7">
        <v>7.4517435616439032E-2</v>
      </c>
      <c r="F8825" s="7">
        <v>9.9356580821918394E-2</v>
      </c>
      <c r="G8825" s="7">
        <v>0.12419572602739799</v>
      </c>
      <c r="H8825" s="7">
        <v>0.1490348712328764</v>
      </c>
      <c r="I8825" s="7">
        <v>0.1738740164383572</v>
      </c>
      <c r="J8825" s="7">
        <v>0.1987131616438356</v>
      </c>
      <c r="K8825" s="7">
        <v>0.22355230684931518</v>
      </c>
      <c r="L8825" s="7">
        <v>0.24839145205479479</v>
      </c>
    </row>
    <row r="8826" spans="1:12" ht="63.75">
      <c r="A8826" s="1">
        <f t="shared" si="208"/>
        <v>41312</v>
      </c>
      <c r="B8826" s="49" t="s">
        <v>6076</v>
      </c>
      <c r="C8826" s="7">
        <v>4.9038904109589242E-3</v>
      </c>
      <c r="D8826" s="7">
        <v>9.8077808219178483E-3</v>
      </c>
      <c r="E8826" s="7">
        <v>1.4711671232876759E-2</v>
      </c>
      <c r="F8826" s="7">
        <v>1.9615561643835596E-2</v>
      </c>
      <c r="G8826" s="7">
        <v>2.4519452054794558E-2</v>
      </c>
      <c r="H8826" s="7">
        <v>2.9423342465753399E-2</v>
      </c>
      <c r="I8826" s="7">
        <v>3.432723287671248E-2</v>
      </c>
      <c r="J8826" s="7">
        <v>3.9231123287671192E-2</v>
      </c>
      <c r="K8826" s="7">
        <v>4.4135013698630154E-2</v>
      </c>
      <c r="L8826" s="7">
        <v>4.9038904109588999E-2</v>
      </c>
    </row>
    <row r="8827" spans="1:12" ht="63.75">
      <c r="A8827" s="1">
        <f t="shared" si="208"/>
        <v>41313</v>
      </c>
      <c r="B8827" s="49" t="s">
        <v>6076</v>
      </c>
      <c r="C8827" s="7">
        <v>5.1064109589041397E-3</v>
      </c>
      <c r="D8827" s="7">
        <v>1.0212821917808279E-2</v>
      </c>
      <c r="E8827" s="7">
        <v>1.5319232876712479E-2</v>
      </c>
      <c r="F8827" s="7">
        <v>2.0425643835616559E-2</v>
      </c>
      <c r="G8827" s="7">
        <v>2.5532054794520639E-2</v>
      </c>
      <c r="H8827" s="7">
        <v>3.0638465753424719E-2</v>
      </c>
      <c r="I8827" s="7">
        <v>3.574487671232892E-2</v>
      </c>
      <c r="J8827" s="7">
        <v>4.0851287671232993E-2</v>
      </c>
      <c r="K8827" s="7">
        <v>4.595769863013708E-2</v>
      </c>
      <c r="L8827" s="7">
        <v>5.1064109589041153E-2</v>
      </c>
    </row>
    <row r="8828" spans="1:12" ht="63.75">
      <c r="A8828" s="1">
        <f t="shared" si="208"/>
        <v>41314</v>
      </c>
      <c r="B8828" s="49" t="s">
        <v>6076</v>
      </c>
      <c r="C8828" s="7">
        <v>0.16396931506849322</v>
      </c>
      <c r="D8828" s="7">
        <v>0.3279386301369876</v>
      </c>
      <c r="E8828" s="7">
        <v>0.49190794520548076</v>
      </c>
      <c r="F8828" s="7">
        <v>0.65587726027397286</v>
      </c>
      <c r="G8828" s="7">
        <v>0.81984657534246597</v>
      </c>
      <c r="H8828" s="7">
        <v>0.98381589041096029</v>
      </c>
      <c r="I8828" s="7">
        <v>1.1477852054794559</v>
      </c>
      <c r="J8828" s="7">
        <v>1.3117545205479482</v>
      </c>
      <c r="K8828" s="7">
        <v>1.4757238356164399</v>
      </c>
      <c r="L8828" s="7">
        <v>1.6396931506849319</v>
      </c>
    </row>
    <row r="8829" spans="1:12" ht="25.5">
      <c r="A8829" s="1">
        <f t="shared" si="208"/>
        <v>41315</v>
      </c>
      <c r="B8829" s="49" t="s">
        <v>6077</v>
      </c>
      <c r="C8829" s="7">
        <v>5.7429041095890592E-3</v>
      </c>
      <c r="D8829" s="7">
        <v>1.1485808219178132E-2</v>
      </c>
      <c r="E8829" s="7">
        <v>1.7228712328767239E-2</v>
      </c>
      <c r="F8829" s="7">
        <v>2.2971616438356237E-2</v>
      </c>
      <c r="G8829" s="7">
        <v>2.8714520547945238E-2</v>
      </c>
      <c r="H8829" s="7">
        <v>3.4457424657534236E-2</v>
      </c>
      <c r="I8829" s="7">
        <v>4.0200328767123358E-2</v>
      </c>
      <c r="J8829" s="7">
        <v>4.5943232876712363E-2</v>
      </c>
      <c r="K8829" s="7">
        <v>5.1686136986301361E-2</v>
      </c>
      <c r="L8829" s="7">
        <v>5.7429041095890358E-2</v>
      </c>
    </row>
    <row r="8830" spans="1:12" ht="25.5">
      <c r="A8830" s="1">
        <f t="shared" si="208"/>
        <v>41316</v>
      </c>
      <c r="B8830" s="49" t="s">
        <v>6077</v>
      </c>
      <c r="C8830" s="7">
        <v>4.349852054794548E-2</v>
      </c>
      <c r="D8830" s="7">
        <v>8.6997041095890959E-2</v>
      </c>
      <c r="E8830" s="7">
        <v>0.1304955616438368</v>
      </c>
      <c r="F8830" s="7">
        <v>0.1739940821917812</v>
      </c>
      <c r="G8830" s="7">
        <v>0.21749260273972679</v>
      </c>
      <c r="H8830" s="7">
        <v>0.26099112328767121</v>
      </c>
      <c r="I8830" s="7">
        <v>0.304489643835618</v>
      </c>
      <c r="J8830" s="7">
        <v>0.34798816438356239</v>
      </c>
      <c r="K8830" s="7">
        <v>0.39148668493150801</v>
      </c>
      <c r="L8830" s="7">
        <v>0.43498520547945241</v>
      </c>
    </row>
    <row r="8831" spans="1:12" ht="25.5">
      <c r="A8831" s="1">
        <f t="shared" si="208"/>
        <v>41317</v>
      </c>
      <c r="B8831" s="49" t="s">
        <v>6078</v>
      </c>
      <c r="C8831" s="7">
        <v>2.1510575342465883E-2</v>
      </c>
      <c r="D8831" s="7">
        <v>4.302115068493164E-2</v>
      </c>
      <c r="E8831" s="7">
        <v>6.4531726027397512E-2</v>
      </c>
      <c r="F8831" s="7">
        <v>8.6042301369863156E-2</v>
      </c>
      <c r="G8831" s="7">
        <v>0.10755287671232892</v>
      </c>
      <c r="H8831" s="7">
        <v>0.1290634520547948</v>
      </c>
      <c r="I8831" s="7">
        <v>0.15057402739726078</v>
      </c>
      <c r="J8831" s="7">
        <v>0.17208460273972678</v>
      </c>
      <c r="K8831" s="7">
        <v>0.19359517808219159</v>
      </c>
      <c r="L8831" s="7">
        <v>0.21510575342465757</v>
      </c>
    </row>
    <row r="8832" spans="1:12" ht="25.5">
      <c r="A8832" s="1">
        <f t="shared" si="208"/>
        <v>41318</v>
      </c>
      <c r="B8832" s="49" t="s">
        <v>6079</v>
      </c>
      <c r="C8832" s="7">
        <v>1.8962432876712482E-2</v>
      </c>
      <c r="D8832" s="7">
        <v>3.7924865753424838E-2</v>
      </c>
      <c r="E8832" s="7">
        <v>5.688729863013732E-2</v>
      </c>
      <c r="F8832" s="7">
        <v>7.5849731506849552E-2</v>
      </c>
      <c r="G8832" s="7">
        <v>9.4812164383561923E-2</v>
      </c>
      <c r="H8832" s="7">
        <v>0.11377459726027427</v>
      </c>
      <c r="I8832" s="7">
        <v>0.13273703013698759</v>
      </c>
      <c r="J8832" s="7">
        <v>0.15169946301369958</v>
      </c>
      <c r="K8832" s="7">
        <v>0.17066189589041159</v>
      </c>
      <c r="L8832" s="7">
        <v>0.18962432876712357</v>
      </c>
    </row>
    <row r="8833" spans="1:12" ht="25.5">
      <c r="A8833" s="1">
        <f t="shared" si="208"/>
        <v>41319</v>
      </c>
      <c r="B8833" s="49" t="s">
        <v>6079</v>
      </c>
      <c r="C8833" s="7">
        <v>9.3582575342466001E-3</v>
      </c>
      <c r="D8833" s="7">
        <v>1.87165150684932E-2</v>
      </c>
      <c r="E8833" s="7">
        <v>2.80747726027398E-2</v>
      </c>
      <c r="F8833" s="7">
        <v>3.7433030136986276E-2</v>
      </c>
      <c r="G8833" s="7">
        <v>4.6791287671232883E-2</v>
      </c>
      <c r="H8833" s="7">
        <v>5.6149545205479483E-2</v>
      </c>
      <c r="I8833" s="7">
        <v>6.5507802739726201E-2</v>
      </c>
      <c r="J8833" s="7">
        <v>7.4866060273972676E-2</v>
      </c>
      <c r="K8833" s="7">
        <v>8.4224317808219276E-2</v>
      </c>
      <c r="L8833" s="7">
        <v>9.3582575342465765E-2</v>
      </c>
    </row>
    <row r="8834" spans="1:12" ht="25.5">
      <c r="A8834" s="1">
        <f t="shared" si="208"/>
        <v>41320</v>
      </c>
      <c r="B8834" s="49" t="s">
        <v>6080</v>
      </c>
      <c r="C8834" s="7">
        <v>1.8310027397260439E-2</v>
      </c>
      <c r="D8834" s="7">
        <v>3.6620054794520761E-2</v>
      </c>
      <c r="E8834" s="7">
        <v>5.49300821917812E-2</v>
      </c>
      <c r="F8834" s="7">
        <v>7.3240109589041397E-2</v>
      </c>
      <c r="G8834" s="7">
        <v>9.1550136986301725E-2</v>
      </c>
      <c r="H8834" s="7">
        <v>0.10986016438356204</v>
      </c>
      <c r="I8834" s="7">
        <v>0.1281701917808232</v>
      </c>
      <c r="J8834" s="7">
        <v>0.14648021917808279</v>
      </c>
      <c r="K8834" s="7">
        <v>0.16479024657534361</v>
      </c>
      <c r="L8834" s="7">
        <v>0.18310027397260317</v>
      </c>
    </row>
    <row r="8835" spans="1:12" ht="25.5">
      <c r="A8835" s="1">
        <f t="shared" si="208"/>
        <v>41321</v>
      </c>
      <c r="B8835" s="49" t="s">
        <v>6081</v>
      </c>
      <c r="C8835" s="7">
        <v>4.5494794520548202E-3</v>
      </c>
      <c r="D8835" s="7">
        <v>9.0989589041096403E-3</v>
      </c>
      <c r="E8835" s="7">
        <v>1.364843835616452E-2</v>
      </c>
      <c r="F8835" s="7">
        <v>1.8197917808219281E-2</v>
      </c>
      <c r="G8835" s="7">
        <v>2.2747397260274041E-2</v>
      </c>
      <c r="H8835" s="7">
        <v>2.7296876712328798E-2</v>
      </c>
      <c r="I8835" s="7">
        <v>3.184635616438368E-2</v>
      </c>
      <c r="J8835" s="7">
        <v>3.6395835616438436E-2</v>
      </c>
      <c r="K8835" s="7">
        <v>4.09453150684932E-2</v>
      </c>
      <c r="L8835" s="7">
        <v>4.5494794520547957E-2</v>
      </c>
    </row>
    <row r="8836" spans="1:12" ht="25.5">
      <c r="A8836" s="1">
        <f t="shared" si="208"/>
        <v>41322</v>
      </c>
      <c r="B8836" s="49" t="s">
        <v>6082</v>
      </c>
      <c r="C8836" s="7">
        <v>2.6118279452054999E-2</v>
      </c>
      <c r="D8836" s="7">
        <v>5.223655890410988E-2</v>
      </c>
      <c r="E8836" s="7">
        <v>7.8354838356164871E-2</v>
      </c>
      <c r="F8836" s="7">
        <v>0.10447311780821951</v>
      </c>
      <c r="G8836" s="7">
        <v>0.13059139726027441</v>
      </c>
      <c r="H8836" s="7">
        <v>0.1567096767123288</v>
      </c>
      <c r="I8836" s="7">
        <v>0.18282795616438438</v>
      </c>
      <c r="J8836" s="7">
        <v>0.2089462356164388</v>
      </c>
      <c r="K8836" s="7">
        <v>0.23506451506849319</v>
      </c>
      <c r="L8836" s="7">
        <v>0.2611827945205476</v>
      </c>
    </row>
    <row r="8837" spans="1:12" ht="12.75">
      <c r="A8837" s="1">
        <f t="shared" si="208"/>
        <v>41323</v>
      </c>
      <c r="B8837" s="49" t="s">
        <v>6083</v>
      </c>
      <c r="C8837" s="7">
        <v>2.1327583561643999E-2</v>
      </c>
      <c r="D8837" s="7">
        <v>4.2655167123287881E-2</v>
      </c>
      <c r="E8837" s="7">
        <v>6.398275068493188E-2</v>
      </c>
      <c r="F8837" s="7">
        <v>8.531033424657565E-2</v>
      </c>
      <c r="G8837" s="7">
        <v>0.10663791780821952</v>
      </c>
      <c r="H8837" s="7">
        <v>0.12796550136986279</v>
      </c>
      <c r="I8837" s="7">
        <v>0.149293084931508</v>
      </c>
      <c r="J8837" s="7">
        <v>0.1706206684931508</v>
      </c>
      <c r="K8837" s="7">
        <v>0.19194825205479479</v>
      </c>
      <c r="L8837" s="7">
        <v>0.21327583561643879</v>
      </c>
    </row>
    <row r="8838" spans="1:12" ht="12.75">
      <c r="A8838" s="1">
        <f t="shared" si="208"/>
        <v>41324</v>
      </c>
      <c r="B8838" s="49" t="s">
        <v>6083</v>
      </c>
      <c r="C8838" s="7">
        <v>1.9471265753424838E-2</v>
      </c>
      <c r="D8838" s="7">
        <v>3.8942531506849558E-2</v>
      </c>
      <c r="E8838" s="7">
        <v>5.8413797260274396E-2</v>
      </c>
      <c r="F8838" s="7">
        <v>7.7885063013699005E-2</v>
      </c>
      <c r="G8838" s="7">
        <v>9.7356328767123718E-2</v>
      </c>
      <c r="H8838" s="7">
        <v>0.11682759452054844</v>
      </c>
      <c r="I8838" s="7">
        <v>0.136298860273974</v>
      </c>
      <c r="J8838" s="7">
        <v>0.15577012602739801</v>
      </c>
      <c r="K8838" s="7">
        <v>0.17524139178082321</v>
      </c>
      <c r="L8838" s="7">
        <v>0.19471265753424719</v>
      </c>
    </row>
    <row r="8839" spans="1:12" ht="25.5">
      <c r="A8839" s="1">
        <f t="shared" si="208"/>
        <v>41325</v>
      </c>
      <c r="B8839" s="49" t="s">
        <v>6084</v>
      </c>
      <c r="C8839" s="7">
        <v>2.176553424657552E-2</v>
      </c>
      <c r="D8839" s="7">
        <v>4.3531068493150915E-2</v>
      </c>
      <c r="E8839" s="7">
        <v>6.5296602739726442E-2</v>
      </c>
      <c r="F8839" s="7">
        <v>8.7062136986301719E-2</v>
      </c>
      <c r="G8839" s="7">
        <v>0.10882767123287711</v>
      </c>
      <c r="H8839" s="7">
        <v>0.13059320547945238</v>
      </c>
      <c r="I8839" s="7">
        <v>0.1523587397260284</v>
      </c>
      <c r="J8839" s="7">
        <v>0.17412427397260319</v>
      </c>
      <c r="K8839" s="7">
        <v>0.19588980821917917</v>
      </c>
      <c r="L8839" s="7">
        <v>0.21765534246575399</v>
      </c>
    </row>
    <row r="8840" spans="1:12" ht="12.75">
      <c r="A8840" s="1">
        <f t="shared" si="208"/>
        <v>41326</v>
      </c>
      <c r="B8840" s="49" t="s">
        <v>6085</v>
      </c>
      <c r="C8840" s="7">
        <v>1.575320547945204E-2</v>
      </c>
      <c r="D8840" s="7">
        <v>3.1506410958904198E-2</v>
      </c>
      <c r="E8840" s="7">
        <v>4.7259616438356238E-2</v>
      </c>
      <c r="F8840" s="7">
        <v>6.3012821917808159E-2</v>
      </c>
      <c r="G8840" s="7">
        <v>7.8766027397260199E-2</v>
      </c>
      <c r="H8840" s="7">
        <v>9.451923287671235E-2</v>
      </c>
      <c r="I8840" s="7">
        <v>0.11027243835616464</v>
      </c>
      <c r="J8840" s="7">
        <v>0.12602564383561679</v>
      </c>
      <c r="K8840" s="7">
        <v>0.14177884931506798</v>
      </c>
      <c r="L8840" s="7">
        <v>0.1575320547945204</v>
      </c>
    </row>
    <row r="8841" spans="1:12" ht="12.75">
      <c r="A8841" s="1">
        <f t="shared" si="208"/>
        <v>41327</v>
      </c>
      <c r="B8841" s="49" t="s">
        <v>6085</v>
      </c>
      <c r="C8841" s="7">
        <v>8.6349698630137188E-3</v>
      </c>
      <c r="D8841" s="7">
        <v>1.7269939726027438E-2</v>
      </c>
      <c r="E8841" s="7">
        <v>2.5904909589041156E-2</v>
      </c>
      <c r="F8841" s="7">
        <v>3.4539879452054757E-2</v>
      </c>
      <c r="G8841" s="7">
        <v>4.317484931506848E-2</v>
      </c>
      <c r="H8841" s="7">
        <v>5.1809819178082202E-2</v>
      </c>
      <c r="I8841" s="7">
        <v>6.0444789041096042E-2</v>
      </c>
      <c r="J8841" s="7">
        <v>6.9079758904109639E-2</v>
      </c>
      <c r="K8841" s="7">
        <v>7.7714728767123362E-2</v>
      </c>
      <c r="L8841" s="7">
        <v>8.6349698630136959E-2</v>
      </c>
    </row>
    <row r="8842" spans="1:12" ht="25.5">
      <c r="A8842" s="1">
        <f t="shared" si="208"/>
        <v>41328</v>
      </c>
      <c r="B8842" s="49" t="s">
        <v>6086</v>
      </c>
      <c r="C8842" s="7">
        <v>2.1452350684931638E-2</v>
      </c>
      <c r="D8842" s="7">
        <v>4.2904701369863157E-2</v>
      </c>
      <c r="E8842" s="7">
        <v>6.4357052054794806E-2</v>
      </c>
      <c r="F8842" s="7">
        <v>8.5809402739726204E-2</v>
      </c>
      <c r="G8842" s="7">
        <v>0.10726175342465771</v>
      </c>
      <c r="H8842" s="7">
        <v>0.12871410410958961</v>
      </c>
      <c r="I8842" s="7">
        <v>0.15016645479452159</v>
      </c>
      <c r="J8842" s="7">
        <v>0.17161880547945241</v>
      </c>
      <c r="K8842" s="7">
        <v>0.19307115616438442</v>
      </c>
      <c r="L8842" s="7">
        <v>0.21452350684931518</v>
      </c>
    </row>
    <row r="8843" spans="1:12" ht="25.5">
      <c r="A8843" s="1">
        <f t="shared" si="208"/>
        <v>41329</v>
      </c>
      <c r="B8843" s="49" t="s">
        <v>6086</v>
      </c>
      <c r="C8843" s="7">
        <v>7.4954301369863276E-3</v>
      </c>
      <c r="D8843" s="7">
        <v>1.499086027397268E-2</v>
      </c>
      <c r="E8843" s="7">
        <v>2.2486290410958957E-2</v>
      </c>
      <c r="F8843" s="7">
        <v>2.9981720547945241E-2</v>
      </c>
      <c r="G8843" s="7">
        <v>3.7477150684931515E-2</v>
      </c>
      <c r="H8843" s="7">
        <v>4.4972580821917803E-2</v>
      </c>
      <c r="I8843" s="7">
        <v>5.2468010958904319E-2</v>
      </c>
      <c r="J8843" s="7">
        <v>5.9963441095890482E-2</v>
      </c>
      <c r="K8843" s="7">
        <v>6.7458871232876763E-2</v>
      </c>
      <c r="L8843" s="7">
        <v>7.495430136986303E-2</v>
      </c>
    </row>
    <row r="8844" spans="1:12" ht="38.25">
      <c r="A8844" s="1">
        <f t="shared" si="208"/>
        <v>41330</v>
      </c>
      <c r="B8844" s="49" t="s">
        <v>6087</v>
      </c>
      <c r="C8844" s="7">
        <v>5.4344219178082437E-2</v>
      </c>
      <c r="D8844" s="7">
        <v>0.10868843835616487</v>
      </c>
      <c r="E8844" s="7">
        <v>0.1630326575342472</v>
      </c>
      <c r="F8844" s="7">
        <v>0.2173768767123288</v>
      </c>
      <c r="G8844" s="7">
        <v>0.2717210958904116</v>
      </c>
      <c r="H8844" s="7">
        <v>0.32606531506849318</v>
      </c>
      <c r="I8844" s="7">
        <v>0.38040953424657714</v>
      </c>
      <c r="J8844" s="7">
        <v>0.43475375342465761</v>
      </c>
      <c r="K8844" s="7">
        <v>0.48909797260274041</v>
      </c>
      <c r="L8844" s="7">
        <v>0.54344219178082198</v>
      </c>
    </row>
    <row r="8845" spans="1:12" ht="25.5">
      <c r="A8845" s="1">
        <f t="shared" si="208"/>
        <v>41331</v>
      </c>
      <c r="B8845" s="49" t="s">
        <v>5396</v>
      </c>
      <c r="C8845" s="7">
        <v>1.5903936821917798E-2</v>
      </c>
      <c r="D8845" s="7">
        <v>3.1807873643835721E-2</v>
      </c>
      <c r="E8845" s="7">
        <v>4.7711810465753519E-2</v>
      </c>
      <c r="F8845" s="7">
        <v>6.3615747287671193E-2</v>
      </c>
      <c r="G8845" s="7">
        <v>7.9519684109588998E-2</v>
      </c>
      <c r="H8845" s="7">
        <v>9.5423620931506914E-2</v>
      </c>
      <c r="I8845" s="7">
        <v>0.11132755775342495</v>
      </c>
      <c r="J8845" s="7">
        <v>0.12723149457534239</v>
      </c>
      <c r="K8845" s="7">
        <v>0.14313543139726079</v>
      </c>
      <c r="L8845" s="7">
        <v>0.159039368219178</v>
      </c>
    </row>
    <row r="8846" spans="1:12" ht="38.25">
      <c r="A8846" s="1">
        <f t="shared" si="208"/>
        <v>41332</v>
      </c>
      <c r="B8846" s="49" t="s">
        <v>6088</v>
      </c>
      <c r="C8846" s="7">
        <v>9.2689315068493441E-2</v>
      </c>
      <c r="D8846" s="7">
        <v>0.18537863013698641</v>
      </c>
      <c r="E8846" s="7">
        <v>0.27806794520548078</v>
      </c>
      <c r="F8846" s="7">
        <v>0.37075726027397282</v>
      </c>
      <c r="G8846" s="7">
        <v>0.46344657534246603</v>
      </c>
      <c r="H8846" s="7">
        <v>0.55613589041095923</v>
      </c>
      <c r="I8846" s="7">
        <v>0.64882520547945477</v>
      </c>
      <c r="J8846" s="7">
        <v>0.74151452054794686</v>
      </c>
      <c r="K8846" s="7">
        <v>0.83420383561643996</v>
      </c>
      <c r="L8846" s="7">
        <v>0.92689315068493205</v>
      </c>
    </row>
    <row r="8847" spans="1:12" ht="25.5">
      <c r="A8847" s="1">
        <f t="shared" si="208"/>
        <v>41333</v>
      </c>
      <c r="B8847" s="49" t="s">
        <v>6089</v>
      </c>
      <c r="C8847" s="7">
        <v>4.7696120547945482E-2</v>
      </c>
      <c r="D8847" s="7">
        <v>9.5392241095890964E-2</v>
      </c>
      <c r="E8847" s="7">
        <v>0.14308836164383679</v>
      </c>
      <c r="F8847" s="7">
        <v>0.19078448219178121</v>
      </c>
      <c r="G8847" s="7">
        <v>0.23848060273972679</v>
      </c>
      <c r="H8847" s="7">
        <v>0.28617672328767119</v>
      </c>
      <c r="I8847" s="7">
        <v>0.33387284383561799</v>
      </c>
      <c r="J8847" s="7">
        <v>0.38156896438356241</v>
      </c>
      <c r="K8847" s="7">
        <v>0.429265084931508</v>
      </c>
      <c r="L8847" s="7">
        <v>0.47696120547945242</v>
      </c>
    </row>
    <row r="8848" spans="1:12" ht="25.5">
      <c r="A8848" s="1">
        <f t="shared" ref="A8848:A8911" si="209">A8847+1</f>
        <v>41334</v>
      </c>
      <c r="B8848" s="49" t="s">
        <v>6089</v>
      </c>
      <c r="C8848" s="7">
        <v>7.1063013698630398E-2</v>
      </c>
      <c r="D8848" s="7">
        <v>0.1421260273972608</v>
      </c>
      <c r="E8848" s="7">
        <v>0.21318904109589118</v>
      </c>
      <c r="F8848" s="7">
        <v>0.28425205479452037</v>
      </c>
      <c r="G8848" s="7">
        <v>0.35531506849315081</v>
      </c>
      <c r="H8848" s="7">
        <v>0.42637808219178114</v>
      </c>
      <c r="I8848" s="7">
        <v>0.49744109589041274</v>
      </c>
      <c r="J8848" s="7">
        <v>0.56850410958904196</v>
      </c>
      <c r="K8848" s="7">
        <v>0.6395671232876724</v>
      </c>
      <c r="L8848" s="7">
        <v>0.71063013698630162</v>
      </c>
    </row>
    <row r="8849" spans="1:12" ht="25.5">
      <c r="A8849" s="1">
        <f t="shared" si="209"/>
        <v>41335</v>
      </c>
      <c r="B8849" s="49" t="s">
        <v>6090</v>
      </c>
      <c r="C8849" s="7">
        <v>1.9651726027397402E-2</v>
      </c>
      <c r="D8849" s="7">
        <v>3.9303452054794678E-2</v>
      </c>
      <c r="E8849" s="7">
        <v>5.8955178082192077E-2</v>
      </c>
      <c r="F8849" s="7">
        <v>7.8606904109589232E-2</v>
      </c>
      <c r="G8849" s="7">
        <v>9.8258630136986505E-2</v>
      </c>
      <c r="H8849" s="7">
        <v>0.11791035616438381</v>
      </c>
      <c r="I8849" s="7">
        <v>0.1375620821917812</v>
      </c>
      <c r="J8849" s="7">
        <v>0.15721380821917799</v>
      </c>
      <c r="K8849" s="7">
        <v>0.17686553424657597</v>
      </c>
      <c r="L8849" s="7">
        <v>0.19651726027397279</v>
      </c>
    </row>
    <row r="8850" spans="1:12" ht="25.5">
      <c r="A8850" s="1">
        <f t="shared" si="209"/>
        <v>41336</v>
      </c>
      <c r="B8850" s="49" t="s">
        <v>6091</v>
      </c>
      <c r="C8850" s="7">
        <v>4.2412865753424837E-2</v>
      </c>
      <c r="D8850" s="7">
        <v>8.4825731506849675E-2</v>
      </c>
      <c r="E8850" s="7">
        <v>0.12723859726027439</v>
      </c>
      <c r="F8850" s="7">
        <v>0.16965146301369838</v>
      </c>
      <c r="G8850" s="7">
        <v>0.21206432876712361</v>
      </c>
      <c r="H8850" s="7">
        <v>0.25447719452054757</v>
      </c>
      <c r="I8850" s="7">
        <v>0.2968900602739728</v>
      </c>
      <c r="J8850" s="7">
        <v>0.33930292602739676</v>
      </c>
      <c r="K8850" s="7">
        <v>0.38171579178082199</v>
      </c>
      <c r="L8850" s="7">
        <v>0.424128657534246</v>
      </c>
    </row>
    <row r="8851" spans="1:12" ht="12.75">
      <c r="A8851" s="1">
        <f t="shared" si="209"/>
        <v>41337</v>
      </c>
      <c r="B8851" s="49" t="s">
        <v>6092</v>
      </c>
      <c r="C8851" s="7">
        <v>1.7520920547945362E-2</v>
      </c>
      <c r="D8851" s="7">
        <v>3.5041841095890598E-2</v>
      </c>
      <c r="E8851" s="7">
        <v>5.2562761643835963E-2</v>
      </c>
      <c r="F8851" s="7">
        <v>7.0083682191781072E-2</v>
      </c>
      <c r="G8851" s="7">
        <v>8.7604602739726312E-2</v>
      </c>
      <c r="H8851" s="7">
        <v>0.10512552328767155</v>
      </c>
      <c r="I8851" s="7">
        <v>0.12264644383561679</v>
      </c>
      <c r="J8851" s="7">
        <v>0.14016736438356239</v>
      </c>
      <c r="K8851" s="7">
        <v>0.1576882849315068</v>
      </c>
      <c r="L8851" s="7">
        <v>0.1752092054794524</v>
      </c>
    </row>
    <row r="8852" spans="1:12" ht="25.5">
      <c r="A8852" s="1">
        <f t="shared" si="209"/>
        <v>41338</v>
      </c>
      <c r="B8852" s="49" t="s">
        <v>6093</v>
      </c>
      <c r="C8852" s="7">
        <v>3.663452054794548E-3</v>
      </c>
      <c r="D8852" s="7">
        <v>7.326904109589096E-3</v>
      </c>
      <c r="E8852" s="7">
        <v>1.0990356164383633E-2</v>
      </c>
      <c r="F8852" s="7">
        <v>1.4653808219178119E-2</v>
      </c>
      <c r="G8852" s="7">
        <v>1.831726027397268E-2</v>
      </c>
      <c r="H8852" s="7">
        <v>2.1980712328767121E-2</v>
      </c>
      <c r="I8852" s="7">
        <v>2.5644164383561801E-2</v>
      </c>
      <c r="J8852" s="7">
        <v>2.9307616438356238E-2</v>
      </c>
      <c r="K8852" s="7">
        <v>3.2971068493150797E-2</v>
      </c>
      <c r="L8852" s="7">
        <v>3.6634520547945242E-2</v>
      </c>
    </row>
    <row r="8853" spans="1:12" ht="25.5">
      <c r="A8853" s="1">
        <f t="shared" si="209"/>
        <v>41339</v>
      </c>
      <c r="B8853" s="49" t="s">
        <v>6093</v>
      </c>
      <c r="C8853" s="7">
        <v>0.23848204931506917</v>
      </c>
      <c r="D8853" s="7">
        <v>0.47696409863013717</v>
      </c>
      <c r="E8853" s="7">
        <v>0.71544614794520633</v>
      </c>
      <c r="F8853" s="7">
        <v>0.95392819726027311</v>
      </c>
      <c r="G8853" s="7">
        <v>1.1924102465753412</v>
      </c>
      <c r="H8853" s="7">
        <v>1.4308922958904078</v>
      </c>
      <c r="I8853" s="7">
        <v>1.6693743452054879</v>
      </c>
      <c r="J8853" s="7">
        <v>1.9078563945205438</v>
      </c>
      <c r="K8853" s="7">
        <v>2.1463384438356119</v>
      </c>
      <c r="L8853" s="7">
        <v>2.3848204931506798</v>
      </c>
    </row>
    <row r="8854" spans="1:12" ht="25.5">
      <c r="A8854" s="1">
        <f t="shared" si="209"/>
        <v>41340</v>
      </c>
      <c r="B8854" s="49" t="s">
        <v>5400</v>
      </c>
      <c r="C8854" s="7">
        <v>1.363758904109592E-2</v>
      </c>
      <c r="D8854" s="7">
        <v>2.7275178082191962E-2</v>
      </c>
      <c r="E8854" s="7">
        <v>4.0912767123287876E-2</v>
      </c>
      <c r="F8854" s="7">
        <v>5.4550356164383682E-2</v>
      </c>
      <c r="G8854" s="7">
        <v>6.8187945205479591E-2</v>
      </c>
      <c r="H8854" s="7">
        <v>8.1825534246575529E-2</v>
      </c>
      <c r="I8854" s="7">
        <v>9.54631232876718E-2</v>
      </c>
      <c r="J8854" s="7">
        <v>0.10910071232876747</v>
      </c>
      <c r="K8854" s="7">
        <v>0.12273830136986399</v>
      </c>
      <c r="L8854" s="7">
        <v>0.13637589041095918</v>
      </c>
    </row>
    <row r="8855" spans="1:12" ht="38.25">
      <c r="A8855" s="1">
        <f t="shared" si="209"/>
        <v>41341</v>
      </c>
      <c r="B8855" s="49" t="s">
        <v>5401</v>
      </c>
      <c r="C8855" s="7">
        <v>2.8562630136986515E-3</v>
      </c>
      <c r="D8855" s="7">
        <v>5.7125260273972918E-3</v>
      </c>
      <c r="E8855" s="7">
        <v>8.5687890410959429E-3</v>
      </c>
      <c r="F8855" s="7">
        <v>1.1425052054794559E-2</v>
      </c>
      <c r="G8855" s="7">
        <v>1.42813150684932E-2</v>
      </c>
      <c r="H8855" s="7">
        <v>1.7137578082191841E-2</v>
      </c>
      <c r="I8855" s="7">
        <v>1.9993841095890481E-2</v>
      </c>
      <c r="J8855" s="7">
        <v>2.2850104109589001E-2</v>
      </c>
      <c r="K8855" s="7">
        <v>2.5706367123287638E-2</v>
      </c>
      <c r="L8855" s="7">
        <v>2.8562630136986279E-2</v>
      </c>
    </row>
    <row r="8856" spans="1:12" ht="25.5">
      <c r="A8856" s="1">
        <f t="shared" si="209"/>
        <v>41342</v>
      </c>
      <c r="B8856" s="49" t="s">
        <v>5975</v>
      </c>
      <c r="C8856" s="7">
        <v>2.1336986301369959E-2</v>
      </c>
      <c r="D8856" s="7">
        <v>4.2673972602739793E-2</v>
      </c>
      <c r="E8856" s="7">
        <v>6.4010958904109752E-2</v>
      </c>
      <c r="F8856" s="7">
        <v>8.5347945205479475E-2</v>
      </c>
      <c r="G8856" s="7">
        <v>0.10668493150684932</v>
      </c>
      <c r="H8856" s="7">
        <v>0.12802191780821881</v>
      </c>
      <c r="I8856" s="7">
        <v>0.1493589041095896</v>
      </c>
      <c r="J8856" s="7">
        <v>0.17069589041095917</v>
      </c>
      <c r="K8856" s="7">
        <v>0.1920328767123288</v>
      </c>
      <c r="L8856" s="7">
        <v>0.2133698630136984</v>
      </c>
    </row>
    <row r="8857" spans="1:12" ht="12.75">
      <c r="A8857" s="1">
        <f t="shared" si="209"/>
        <v>41343</v>
      </c>
      <c r="B8857" s="49" t="s">
        <v>6094</v>
      </c>
      <c r="C8857" s="7">
        <v>2.9645753424657719E-2</v>
      </c>
      <c r="D8857" s="7">
        <v>5.929150684931532E-2</v>
      </c>
      <c r="E8857" s="7">
        <v>8.8937260273973029E-2</v>
      </c>
      <c r="F8857" s="7">
        <v>0.11858301369863039</v>
      </c>
      <c r="G8857" s="7">
        <v>0.148228767123288</v>
      </c>
      <c r="H8857" s="7">
        <v>0.17787452054794559</v>
      </c>
      <c r="I8857" s="7">
        <v>0.2075202739726032</v>
      </c>
      <c r="J8857" s="7">
        <v>0.23716602739725959</v>
      </c>
      <c r="K8857" s="7">
        <v>0.2668117808219172</v>
      </c>
      <c r="L8857" s="7">
        <v>0.29645753424657478</v>
      </c>
    </row>
    <row r="8858" spans="1:12" ht="25.5">
      <c r="A8858" s="1">
        <f t="shared" si="209"/>
        <v>41344</v>
      </c>
      <c r="B8858" s="49" t="s">
        <v>6095</v>
      </c>
      <c r="C8858" s="7">
        <v>7.3240109589041522E-2</v>
      </c>
      <c r="D8858" s="7">
        <v>0.14648021917808279</v>
      </c>
      <c r="E8858" s="7">
        <v>0.2197203287671248</v>
      </c>
      <c r="F8858" s="7">
        <v>0.29296043835616559</v>
      </c>
      <c r="G8858" s="7">
        <v>0.36620054794520635</v>
      </c>
      <c r="H8858" s="7">
        <v>0.43944065753424721</v>
      </c>
      <c r="I8858" s="7">
        <v>0.51268076712329036</v>
      </c>
      <c r="J8858" s="7">
        <v>0.58592087671232995</v>
      </c>
      <c r="K8858" s="7">
        <v>0.65916098630137088</v>
      </c>
      <c r="L8858" s="7">
        <v>0.73240109589041158</v>
      </c>
    </row>
    <row r="8859" spans="1:12" ht="25.5">
      <c r="A8859" s="1">
        <f t="shared" si="209"/>
        <v>41345</v>
      </c>
      <c r="B8859" s="49" t="s">
        <v>6096</v>
      </c>
      <c r="C8859" s="7">
        <v>5.8059386301369961E-2</v>
      </c>
      <c r="D8859" s="7">
        <v>0.11611877260273992</v>
      </c>
      <c r="E8859" s="7">
        <v>0.17417815890410998</v>
      </c>
      <c r="F8859" s="7">
        <v>0.2322375452054796</v>
      </c>
      <c r="G8859" s="7">
        <v>0.29029693150684921</v>
      </c>
      <c r="H8859" s="7">
        <v>0.3483563178082188</v>
      </c>
      <c r="I8859" s="7">
        <v>0.40641570410959077</v>
      </c>
      <c r="J8859" s="7">
        <v>0.46447509041095919</v>
      </c>
      <c r="K8859" s="7">
        <v>0.52253447671232878</v>
      </c>
      <c r="L8859" s="7">
        <v>0.58059386301369842</v>
      </c>
    </row>
    <row r="8860" spans="1:12" ht="38.25">
      <c r="A8860" s="1">
        <f t="shared" si="209"/>
        <v>41346</v>
      </c>
      <c r="B8860" s="49" t="s">
        <v>6097</v>
      </c>
      <c r="C8860" s="7">
        <v>4.7826673972602839E-2</v>
      </c>
      <c r="D8860" s="7">
        <v>9.5653347945205677E-2</v>
      </c>
      <c r="E8860" s="7">
        <v>0.1434800219178084</v>
      </c>
      <c r="F8860" s="7">
        <v>0.19130669589041041</v>
      </c>
      <c r="G8860" s="7">
        <v>0.23913336986301359</v>
      </c>
      <c r="H8860" s="7">
        <v>0.2869600438356168</v>
      </c>
      <c r="I8860" s="7">
        <v>0.33478671780822</v>
      </c>
      <c r="J8860" s="7">
        <v>0.38261339178082204</v>
      </c>
      <c r="K8860" s="7">
        <v>0.43044006575342519</v>
      </c>
      <c r="L8860" s="7">
        <v>0.47826673972602718</v>
      </c>
    </row>
    <row r="8861" spans="1:12" ht="38.25">
      <c r="A8861" s="1">
        <f t="shared" si="209"/>
        <v>41347</v>
      </c>
      <c r="B8861" s="49" t="s">
        <v>6097</v>
      </c>
      <c r="C8861" s="7">
        <v>8.5209073972602953E-2</v>
      </c>
      <c r="D8861" s="7">
        <v>0.17041814794520638</v>
      </c>
      <c r="E8861" s="7">
        <v>0.2556272219178084</v>
      </c>
      <c r="F8861" s="7">
        <v>0.34083629589041037</v>
      </c>
      <c r="G8861" s="7">
        <v>0.42604536986301361</v>
      </c>
      <c r="H8861" s="7">
        <v>0.5112544438356168</v>
      </c>
      <c r="I8861" s="7">
        <v>0.59646351780822116</v>
      </c>
      <c r="J8861" s="7">
        <v>0.68167259178082196</v>
      </c>
      <c r="K8861" s="7">
        <v>0.7668816657534252</v>
      </c>
      <c r="L8861" s="7">
        <v>0.85209073972602722</v>
      </c>
    </row>
    <row r="8862" spans="1:12" ht="38.25">
      <c r="A8862" s="1">
        <f t="shared" si="209"/>
        <v>41348</v>
      </c>
      <c r="B8862" s="49" t="s">
        <v>6098</v>
      </c>
      <c r="C8862" s="7">
        <v>0.1003680986301372</v>
      </c>
      <c r="D8862" s="7">
        <v>0.20073619726027439</v>
      </c>
      <c r="E8862" s="7">
        <v>0.3011042958904116</v>
      </c>
      <c r="F8862" s="7">
        <v>0.40147239452054756</v>
      </c>
      <c r="G8862" s="7">
        <v>0.5018404931506848</v>
      </c>
      <c r="H8862" s="7">
        <v>0.60220859178082198</v>
      </c>
      <c r="I8862" s="7">
        <v>0.7025766904109616</v>
      </c>
      <c r="J8862" s="7">
        <v>0.80294478904109634</v>
      </c>
      <c r="K8862" s="7">
        <v>0.90331288767123352</v>
      </c>
      <c r="L8862" s="7">
        <v>1.0036809863013696</v>
      </c>
    </row>
    <row r="8863" spans="1:12" ht="25.5">
      <c r="A8863" s="1">
        <f t="shared" si="209"/>
        <v>41349</v>
      </c>
      <c r="B8863" s="49" t="s">
        <v>6099</v>
      </c>
      <c r="C8863" s="7">
        <v>1.3894717808219159E-2</v>
      </c>
      <c r="D8863" s="7">
        <v>2.778943561643844E-2</v>
      </c>
      <c r="E8863" s="7">
        <v>4.1684153424657602E-2</v>
      </c>
      <c r="F8863" s="7">
        <v>5.5578871232876637E-2</v>
      </c>
      <c r="G8863" s="7">
        <v>6.9473589041095796E-2</v>
      </c>
      <c r="H8863" s="7">
        <v>8.3368306849314955E-2</v>
      </c>
      <c r="I8863" s="7">
        <v>9.7263024657534475E-2</v>
      </c>
      <c r="J8863" s="7">
        <v>0.1111577424657534</v>
      </c>
      <c r="K8863" s="7">
        <v>0.12505246027397279</v>
      </c>
      <c r="L8863" s="7">
        <v>0.13894717808219159</v>
      </c>
    </row>
    <row r="8864" spans="1:12" ht="25.5">
      <c r="A8864" s="1">
        <f t="shared" si="209"/>
        <v>41350</v>
      </c>
      <c r="B8864" s="49" t="s">
        <v>6099</v>
      </c>
      <c r="C8864" s="7">
        <v>1.915265753424672E-2</v>
      </c>
      <c r="D8864" s="7">
        <v>3.8305315068493322E-2</v>
      </c>
      <c r="E8864" s="7">
        <v>5.7457972602740041E-2</v>
      </c>
      <c r="F8864" s="7">
        <v>7.6610630136986504E-2</v>
      </c>
      <c r="G8864" s="7">
        <v>9.5763287671233113E-2</v>
      </c>
      <c r="H8864" s="7">
        <v>0.11491594520547971</v>
      </c>
      <c r="I8864" s="7">
        <v>0.13406860273972679</v>
      </c>
      <c r="J8864" s="7">
        <v>0.15322126027397279</v>
      </c>
      <c r="K8864" s="7">
        <v>0.17237391780822001</v>
      </c>
      <c r="L8864" s="7">
        <v>0.191526575342466</v>
      </c>
    </row>
    <row r="8865" spans="1:12" ht="25.5">
      <c r="A8865" s="1">
        <f t="shared" si="209"/>
        <v>41351</v>
      </c>
      <c r="B8865" s="49" t="s">
        <v>6099</v>
      </c>
      <c r="C8865" s="7">
        <v>1.4783999999999999E-2</v>
      </c>
      <c r="D8865" s="7">
        <v>2.9568000000000118E-2</v>
      </c>
      <c r="E8865" s="7">
        <v>4.4352000000000114E-2</v>
      </c>
      <c r="F8865" s="7">
        <v>5.9135999999999994E-2</v>
      </c>
      <c r="G8865" s="7">
        <v>7.392E-2</v>
      </c>
      <c r="H8865" s="7">
        <v>8.8703999999999991E-2</v>
      </c>
      <c r="I8865" s="7">
        <v>0.10348800000000036</v>
      </c>
      <c r="J8865" s="7">
        <v>0.11827200000000013</v>
      </c>
      <c r="K8865" s="7">
        <v>0.13305600000000001</v>
      </c>
      <c r="L8865" s="7">
        <v>0.14784</v>
      </c>
    </row>
    <row r="8866" spans="1:12" ht="12.75">
      <c r="A8866" s="1">
        <f t="shared" si="209"/>
        <v>41352</v>
      </c>
      <c r="B8866" s="49" t="s">
        <v>6100</v>
      </c>
      <c r="C8866" s="7">
        <v>2.9118838356164519E-2</v>
      </c>
      <c r="D8866" s="7">
        <v>5.8237676712328913E-2</v>
      </c>
      <c r="E8866" s="7">
        <v>8.7356515068493429E-2</v>
      </c>
      <c r="F8866" s="7">
        <v>0.11647535342465759</v>
      </c>
      <c r="G8866" s="7">
        <v>0.145594191780822</v>
      </c>
      <c r="H8866" s="7">
        <v>0.17471303013698639</v>
      </c>
      <c r="I8866" s="7">
        <v>0.20383186849315199</v>
      </c>
      <c r="J8866" s="7">
        <v>0.23295070684931518</v>
      </c>
      <c r="K8866" s="7">
        <v>0.26206954520547959</v>
      </c>
      <c r="L8866" s="7">
        <v>0.291188383561644</v>
      </c>
    </row>
    <row r="8867" spans="1:12" ht="25.5">
      <c r="A8867" s="1">
        <f t="shared" si="209"/>
        <v>41353</v>
      </c>
      <c r="B8867" s="49" t="s">
        <v>6101</v>
      </c>
      <c r="C8867" s="7">
        <v>4.6326936986301477E-2</v>
      </c>
      <c r="D8867" s="7">
        <v>9.2653873972602954E-2</v>
      </c>
      <c r="E8867" s="7">
        <v>0.1389808109589048</v>
      </c>
      <c r="F8867" s="7">
        <v>0.18530774794520519</v>
      </c>
      <c r="G8867" s="7">
        <v>0.2316346849315068</v>
      </c>
      <c r="H8867" s="7">
        <v>0.27796162191780838</v>
      </c>
      <c r="I8867" s="7">
        <v>0.32428855890411118</v>
      </c>
      <c r="J8867" s="7">
        <v>0.37061549589041159</v>
      </c>
      <c r="K8867" s="7">
        <v>0.41694243287671318</v>
      </c>
      <c r="L8867" s="7">
        <v>0.46326936986301359</v>
      </c>
    </row>
    <row r="8868" spans="1:12" ht="25.5">
      <c r="A8868" s="1">
        <f t="shared" si="209"/>
        <v>41354</v>
      </c>
      <c r="B8868" s="49" t="s">
        <v>6101</v>
      </c>
      <c r="C8868" s="7">
        <v>8.4689753424657829E-2</v>
      </c>
      <c r="D8868" s="7">
        <v>0.16937950684931521</v>
      </c>
      <c r="E8868" s="7">
        <v>0.25406926027397397</v>
      </c>
      <c r="F8868" s="7">
        <v>0.33875901369863043</v>
      </c>
      <c r="G8868" s="7">
        <v>0.42344876712328799</v>
      </c>
      <c r="H8868" s="7">
        <v>0.50813852054794562</v>
      </c>
      <c r="I8868" s="7">
        <v>0.59282827397260551</v>
      </c>
      <c r="J8868" s="7">
        <v>0.67751802739726197</v>
      </c>
      <c r="K8868" s="7">
        <v>0.76220778082191953</v>
      </c>
      <c r="L8868" s="7">
        <v>0.84689753424657599</v>
      </c>
    </row>
    <row r="8869" spans="1:12" ht="12.75">
      <c r="A8869" s="1">
        <f t="shared" si="209"/>
        <v>41355</v>
      </c>
      <c r="B8869" s="49" t="s">
        <v>6102</v>
      </c>
      <c r="C8869" s="7">
        <v>3.4374608219178357E-2</v>
      </c>
      <c r="D8869" s="7">
        <v>6.8749216438356603E-2</v>
      </c>
      <c r="E8869" s="7">
        <v>0.10312382465753496</v>
      </c>
      <c r="F8869" s="7">
        <v>0.13749843287671321</v>
      </c>
      <c r="G8869" s="7">
        <v>0.17187304109589119</v>
      </c>
      <c r="H8869" s="7">
        <v>0.2062476493150692</v>
      </c>
      <c r="I8869" s="7">
        <v>0.24062225753424718</v>
      </c>
      <c r="J8869" s="7">
        <v>0.27499686575342519</v>
      </c>
      <c r="K8869" s="7">
        <v>0.30937147397260317</v>
      </c>
      <c r="L8869" s="7">
        <v>0.34374608219178121</v>
      </c>
    </row>
    <row r="8870" spans="1:12" ht="12.75">
      <c r="A8870" s="1">
        <f t="shared" si="209"/>
        <v>41356</v>
      </c>
      <c r="B8870" s="49" t="s">
        <v>6103</v>
      </c>
      <c r="C8870" s="7">
        <v>2.9510136986301477E-2</v>
      </c>
      <c r="D8870" s="7">
        <v>5.9020273972602837E-2</v>
      </c>
      <c r="E8870" s="7">
        <v>8.8530410958904307E-2</v>
      </c>
      <c r="F8870" s="7">
        <v>0.11804054794520542</v>
      </c>
      <c r="G8870" s="7">
        <v>0.1475506849315068</v>
      </c>
      <c r="H8870" s="7">
        <v>0.17706082191780839</v>
      </c>
      <c r="I8870" s="7">
        <v>0.20657095890411001</v>
      </c>
      <c r="J8870" s="7">
        <v>0.2360810958904116</v>
      </c>
      <c r="K8870" s="7">
        <v>0.26559123287671199</v>
      </c>
      <c r="L8870" s="7">
        <v>0.29510136986301361</v>
      </c>
    </row>
    <row r="8871" spans="1:12" ht="12.75">
      <c r="A8871" s="1">
        <f t="shared" si="209"/>
        <v>41357</v>
      </c>
      <c r="B8871" s="49" t="s">
        <v>6104</v>
      </c>
      <c r="C8871" s="7">
        <v>2.9842849315068597E-2</v>
      </c>
      <c r="D8871" s="7">
        <v>5.9685698630137077E-2</v>
      </c>
      <c r="E8871" s="7">
        <v>8.9528547945205678E-2</v>
      </c>
      <c r="F8871" s="7">
        <v>0.11937139726027392</v>
      </c>
      <c r="G8871" s="7">
        <v>0.14921424657534241</v>
      </c>
      <c r="H8871" s="7">
        <v>0.17905709589041158</v>
      </c>
      <c r="I8871" s="7">
        <v>0.20889994520547958</v>
      </c>
      <c r="J8871" s="7">
        <v>0.23874279452054759</v>
      </c>
      <c r="K8871" s="7">
        <v>0.26858564383561678</v>
      </c>
      <c r="L8871" s="7">
        <v>0.29842849315068481</v>
      </c>
    </row>
    <row r="8872" spans="1:12" ht="25.5">
      <c r="A8872" s="1">
        <f t="shared" si="209"/>
        <v>41358</v>
      </c>
      <c r="B8872" s="49" t="s">
        <v>6105</v>
      </c>
      <c r="C8872" s="7">
        <v>1.2476712328767119E-4</v>
      </c>
      <c r="D8872" s="7">
        <v>2.4953424657534357E-4</v>
      </c>
      <c r="E8872" s="7">
        <v>3.7430136986301479E-4</v>
      </c>
      <c r="F8872" s="7">
        <v>4.9906849315068476E-4</v>
      </c>
      <c r="G8872" s="7">
        <v>6.2383561643835597E-4</v>
      </c>
      <c r="H8872" s="7">
        <v>7.4860273972602827E-4</v>
      </c>
      <c r="I8872" s="7">
        <v>8.7336986301370198E-4</v>
      </c>
      <c r="J8872" s="7">
        <v>9.9813698630137082E-4</v>
      </c>
      <c r="K8872" s="7">
        <v>1.1229041095890419E-3</v>
      </c>
      <c r="L8872" s="7">
        <v>1.2476712328767119E-3</v>
      </c>
    </row>
    <row r="8873" spans="1:12" ht="25.5">
      <c r="A8873" s="1">
        <f t="shared" si="209"/>
        <v>41359</v>
      </c>
      <c r="B8873" s="49" t="s">
        <v>6105</v>
      </c>
      <c r="C8873" s="7">
        <v>2.1910553424657718E-2</v>
      </c>
      <c r="D8873" s="7">
        <v>4.3821106849315318E-2</v>
      </c>
      <c r="E8873" s="7">
        <v>6.5731660273973036E-2</v>
      </c>
      <c r="F8873" s="7">
        <v>8.7642213698630525E-2</v>
      </c>
      <c r="G8873" s="7">
        <v>0.10955276712328811</v>
      </c>
      <c r="H8873" s="7">
        <v>0.1314633205479456</v>
      </c>
      <c r="I8873" s="7">
        <v>0.15337387397260319</v>
      </c>
      <c r="J8873" s="7">
        <v>0.17528442739726077</v>
      </c>
      <c r="K8873" s="7">
        <v>0.19719498082191841</v>
      </c>
      <c r="L8873" s="7">
        <v>0.219105534246576</v>
      </c>
    </row>
    <row r="8874" spans="1:12" ht="25.5">
      <c r="A8874" s="1">
        <f t="shared" si="209"/>
        <v>41360</v>
      </c>
      <c r="B8874" s="49" t="s">
        <v>6105</v>
      </c>
      <c r="C8874" s="7">
        <v>4.9516273972602838E-2</v>
      </c>
      <c r="D8874" s="7">
        <v>9.9032547945205676E-2</v>
      </c>
      <c r="E8874" s="7">
        <v>0.14854882191780838</v>
      </c>
      <c r="F8874" s="7">
        <v>0.19806509589041041</v>
      </c>
      <c r="G8874" s="7">
        <v>0.2475813698630136</v>
      </c>
      <c r="H8874" s="7">
        <v>0.29709764383561676</v>
      </c>
      <c r="I8874" s="7">
        <v>0.34661391780821998</v>
      </c>
      <c r="J8874" s="7">
        <v>0.39613019178082204</v>
      </c>
      <c r="K8874" s="7">
        <v>0.4456464657534252</v>
      </c>
      <c r="L8874" s="7">
        <v>0.4951627397260272</v>
      </c>
    </row>
    <row r="8875" spans="1:12" ht="25.5">
      <c r="A8875" s="1">
        <f t="shared" si="209"/>
        <v>41361</v>
      </c>
      <c r="B8875" s="49" t="s">
        <v>6106</v>
      </c>
      <c r="C8875" s="7">
        <v>0.12964208219178119</v>
      </c>
      <c r="D8875" s="7">
        <v>0.25928416438356361</v>
      </c>
      <c r="E8875" s="7">
        <v>0.38892624657534597</v>
      </c>
      <c r="F8875" s="7">
        <v>0.518568328767126</v>
      </c>
      <c r="G8875" s="7">
        <v>0.64821041095890719</v>
      </c>
      <c r="H8875" s="7">
        <v>0.77785249315068716</v>
      </c>
      <c r="I8875" s="7">
        <v>0.90749457534247191</v>
      </c>
      <c r="J8875" s="7">
        <v>1.0371366575342509</v>
      </c>
      <c r="K8875" s="7">
        <v>1.1667787397260319</v>
      </c>
      <c r="L8875" s="7">
        <v>1.2964208219178122</v>
      </c>
    </row>
    <row r="8876" spans="1:12" ht="12.75">
      <c r="A8876" s="1">
        <f t="shared" si="209"/>
        <v>41362</v>
      </c>
      <c r="B8876" s="49" t="s">
        <v>6107</v>
      </c>
      <c r="C8876" s="7">
        <v>0.11202351780821952</v>
      </c>
      <c r="D8876" s="7">
        <v>0.22404703561643882</v>
      </c>
      <c r="E8876" s="7">
        <v>0.3360705534246588</v>
      </c>
      <c r="F8876" s="7">
        <v>0.44809407123287764</v>
      </c>
      <c r="G8876" s="7">
        <v>0.56011758904109643</v>
      </c>
      <c r="H8876" s="7">
        <v>0.67214110684931516</v>
      </c>
      <c r="I8876" s="7">
        <v>0.78416462465753634</v>
      </c>
      <c r="J8876" s="7">
        <v>0.89618814246575396</v>
      </c>
      <c r="K8876" s="7">
        <v>1.0082116602739739</v>
      </c>
      <c r="L8876" s="7">
        <v>1.1202351780821915</v>
      </c>
    </row>
    <row r="8877" spans="1:12" ht="25.5">
      <c r="A8877" s="1">
        <f t="shared" si="209"/>
        <v>41363</v>
      </c>
      <c r="B8877" s="49" t="s">
        <v>6108</v>
      </c>
      <c r="C8877" s="7">
        <v>7.6019704109589359E-2</v>
      </c>
      <c r="D8877" s="7">
        <v>0.15203940821917919</v>
      </c>
      <c r="E8877" s="7">
        <v>0.2280591123287676</v>
      </c>
      <c r="F8877" s="7">
        <v>0.30407881643835599</v>
      </c>
      <c r="G8877" s="7">
        <v>0.38009852054794557</v>
      </c>
      <c r="H8877" s="7">
        <v>0.45611822465753399</v>
      </c>
      <c r="I8877" s="7">
        <v>0.53213792876712473</v>
      </c>
      <c r="J8877" s="7">
        <v>0.60815763287671321</v>
      </c>
      <c r="K8877" s="7">
        <v>0.68417733698630157</v>
      </c>
      <c r="L8877" s="7">
        <v>0.76019704109588992</v>
      </c>
    </row>
    <row r="8878" spans="1:12" ht="25.5">
      <c r="A8878" s="1">
        <f t="shared" si="209"/>
        <v>41364</v>
      </c>
      <c r="B8878" s="49" t="s">
        <v>6109</v>
      </c>
      <c r="C8878" s="7">
        <v>1.7955978082191959E-2</v>
      </c>
      <c r="D8878" s="7">
        <v>3.59119561643838E-2</v>
      </c>
      <c r="E8878" s="7">
        <v>5.3867934246575759E-2</v>
      </c>
      <c r="F8878" s="7">
        <v>7.1823912328767475E-2</v>
      </c>
      <c r="G8878" s="7">
        <v>8.9779890410959309E-2</v>
      </c>
      <c r="H8878" s="7">
        <v>0.10773586849315116</v>
      </c>
      <c r="I8878" s="7">
        <v>0.1256918465753436</v>
      </c>
      <c r="J8878" s="7">
        <v>0.1436478246575352</v>
      </c>
      <c r="K8878" s="7">
        <v>0.1616038027397268</v>
      </c>
      <c r="L8878" s="7">
        <v>0.1795597808219184</v>
      </c>
    </row>
    <row r="8879" spans="1:12" ht="25.5">
      <c r="A8879" s="1">
        <f t="shared" si="209"/>
        <v>41365</v>
      </c>
      <c r="B8879" s="49" t="s">
        <v>6109</v>
      </c>
      <c r="C8879" s="7">
        <v>9.6916931506849675E-3</v>
      </c>
      <c r="D8879" s="7">
        <v>1.9383386301369959E-2</v>
      </c>
      <c r="E8879" s="7">
        <v>2.907507945205488E-2</v>
      </c>
      <c r="F8879" s="7">
        <v>3.87667726027398E-2</v>
      </c>
      <c r="G8879" s="7">
        <v>4.8458465753424725E-2</v>
      </c>
      <c r="H8879" s="7">
        <v>5.8150158904109635E-2</v>
      </c>
      <c r="I8879" s="7">
        <v>6.7841852054794802E-2</v>
      </c>
      <c r="J8879" s="7">
        <v>7.753354520547949E-2</v>
      </c>
      <c r="K8879" s="7">
        <v>8.7225238356164525E-2</v>
      </c>
      <c r="L8879" s="7">
        <v>9.691693150684931E-2</v>
      </c>
    </row>
    <row r="8880" spans="1:12" ht="12.75">
      <c r="A8880" s="1">
        <f t="shared" si="209"/>
        <v>41366</v>
      </c>
      <c r="B8880" s="49" t="s">
        <v>5329</v>
      </c>
      <c r="C8880" s="7">
        <v>2.1308054794520639E-3</v>
      </c>
      <c r="D8880" s="7">
        <v>4.2616109589041157E-3</v>
      </c>
      <c r="E8880" s="7">
        <v>6.3924164383561792E-3</v>
      </c>
      <c r="F8880" s="7">
        <v>8.5232219178082193E-3</v>
      </c>
      <c r="G8880" s="7">
        <v>1.0654027397260271E-2</v>
      </c>
      <c r="H8880" s="7">
        <v>1.2784832876712358E-2</v>
      </c>
      <c r="I8880" s="7">
        <v>1.4915638356164398E-2</v>
      </c>
      <c r="J8880" s="7">
        <v>1.7046443835616439E-2</v>
      </c>
      <c r="K8880" s="7">
        <v>1.9177249315068482E-2</v>
      </c>
      <c r="L8880" s="7">
        <v>2.1308054794520522E-2</v>
      </c>
    </row>
    <row r="8881" spans="1:12" ht="25.5">
      <c r="A8881" s="1">
        <f t="shared" si="209"/>
        <v>41367</v>
      </c>
      <c r="B8881" s="49" t="s">
        <v>6110</v>
      </c>
      <c r="C8881" s="7">
        <v>3.3083178082191959E-2</v>
      </c>
      <c r="D8881" s="7">
        <v>6.6166356164383919E-2</v>
      </c>
      <c r="E8881" s="7">
        <v>9.924953424657576E-2</v>
      </c>
      <c r="F8881" s="7">
        <v>0.13233271232876759</v>
      </c>
      <c r="G8881" s="7">
        <v>0.16541589041095919</v>
      </c>
      <c r="H8881" s="7">
        <v>0.1984990684931508</v>
      </c>
      <c r="I8881" s="7">
        <v>0.2315822465753436</v>
      </c>
      <c r="J8881" s="7">
        <v>0.26466542465753518</v>
      </c>
      <c r="K8881" s="7">
        <v>0.29774860273972681</v>
      </c>
      <c r="L8881" s="7">
        <v>0.33083178082191839</v>
      </c>
    </row>
    <row r="8882" spans="1:12" ht="25.5">
      <c r="A8882" s="1">
        <f t="shared" si="209"/>
        <v>41368</v>
      </c>
      <c r="B8882" s="49" t="s">
        <v>6111</v>
      </c>
      <c r="C8882" s="7">
        <v>7.9561643835616795E-4</v>
      </c>
      <c r="D8882" s="7">
        <v>1.5912328767123359E-3</v>
      </c>
      <c r="E8882" s="7">
        <v>2.3868493150685042E-3</v>
      </c>
      <c r="F8882" s="7">
        <v>3.1824657534246601E-3</v>
      </c>
      <c r="G8882" s="7">
        <v>3.9780821917808282E-3</v>
      </c>
      <c r="H8882" s="7">
        <v>4.7736986301369841E-3</v>
      </c>
      <c r="I8882" s="7">
        <v>5.5693150684931756E-3</v>
      </c>
      <c r="J8882" s="7">
        <v>6.3649315068493202E-3</v>
      </c>
      <c r="K8882" s="7">
        <v>7.1605479452054874E-3</v>
      </c>
      <c r="L8882" s="7">
        <v>7.9561643835616425E-3</v>
      </c>
    </row>
    <row r="8883" spans="1:12" ht="12.75">
      <c r="A8883" s="1">
        <f t="shared" si="209"/>
        <v>41369</v>
      </c>
      <c r="B8883" s="49" t="s">
        <v>6112</v>
      </c>
      <c r="C8883" s="7">
        <v>3.4638969863013958E-2</v>
      </c>
      <c r="D8883" s="7">
        <v>6.9277939726027915E-2</v>
      </c>
      <c r="E8883" s="7">
        <v>0.10391690958904175</v>
      </c>
      <c r="F8883" s="7">
        <v>0.13855587945205561</v>
      </c>
      <c r="G8883" s="7">
        <v>0.1731948493150692</v>
      </c>
      <c r="H8883" s="7">
        <v>0.2078338191780828</v>
      </c>
      <c r="I8883" s="7">
        <v>0.2424727890410964</v>
      </c>
      <c r="J8883" s="7">
        <v>0.27711175890410999</v>
      </c>
      <c r="K8883" s="7">
        <v>0.31175072876712362</v>
      </c>
      <c r="L8883" s="7">
        <v>0.34638969863013719</v>
      </c>
    </row>
    <row r="8884" spans="1:12" ht="25.5">
      <c r="A8884" s="1">
        <f t="shared" si="209"/>
        <v>41370</v>
      </c>
      <c r="B8884" s="49" t="s">
        <v>5421</v>
      </c>
      <c r="C8884" s="7">
        <v>2.0608997260274039E-2</v>
      </c>
      <c r="D8884" s="7">
        <v>4.121799452054796E-2</v>
      </c>
      <c r="E8884" s="7">
        <v>6.1826991780822002E-2</v>
      </c>
      <c r="F8884" s="7">
        <v>8.2435989041095795E-2</v>
      </c>
      <c r="G8884" s="7">
        <v>0.10304498630136971</v>
      </c>
      <c r="H8884" s="7">
        <v>0.123653983561644</v>
      </c>
      <c r="I8884" s="7">
        <v>0.14426298082191838</v>
      </c>
      <c r="J8884" s="7">
        <v>0.16487197808219159</v>
      </c>
      <c r="K8884" s="7">
        <v>0.18548097534246602</v>
      </c>
      <c r="L8884" s="7">
        <v>0.20608997260273917</v>
      </c>
    </row>
    <row r="8885" spans="1:12" ht="25.5">
      <c r="A8885" s="1">
        <f t="shared" si="209"/>
        <v>41371</v>
      </c>
      <c r="B8885" s="49" t="s">
        <v>5421</v>
      </c>
      <c r="C8885" s="7">
        <v>2.7314958904109881E-2</v>
      </c>
      <c r="D8885" s="7">
        <v>5.4629917808219637E-2</v>
      </c>
      <c r="E8885" s="7">
        <v>8.1944876712329515E-2</v>
      </c>
      <c r="F8885" s="7">
        <v>0.10925983561643904</v>
      </c>
      <c r="G8885" s="7">
        <v>0.1365747945205488</v>
      </c>
      <c r="H8885" s="7">
        <v>0.16388975342465759</v>
      </c>
      <c r="I8885" s="7">
        <v>0.1912047123287676</v>
      </c>
      <c r="J8885" s="7">
        <v>0.21851967123287758</v>
      </c>
      <c r="K8885" s="7">
        <v>0.24583463013698759</v>
      </c>
      <c r="L8885" s="7">
        <v>0.27314958904109637</v>
      </c>
    </row>
    <row r="8886" spans="1:12" ht="25.5">
      <c r="A8886" s="1">
        <f t="shared" si="209"/>
        <v>41372</v>
      </c>
      <c r="B8886" s="49" t="s">
        <v>6113</v>
      </c>
      <c r="C8886" s="7">
        <v>5.3347167123287881E-2</v>
      </c>
      <c r="D8886" s="7">
        <v>0.10669433424657576</v>
      </c>
      <c r="E8886" s="7">
        <v>0.16004150136986398</v>
      </c>
      <c r="F8886" s="7">
        <v>0.2133886684931508</v>
      </c>
      <c r="G8886" s="7">
        <v>0.26673583561643882</v>
      </c>
      <c r="H8886" s="7">
        <v>0.32008300273972556</v>
      </c>
      <c r="I8886" s="7">
        <v>0.3734301698630148</v>
      </c>
      <c r="J8886" s="7">
        <v>0.4267773369863016</v>
      </c>
      <c r="K8886" s="7">
        <v>0.48012450410958957</v>
      </c>
      <c r="L8886" s="7">
        <v>0.53347167123287642</v>
      </c>
    </row>
    <row r="8887" spans="1:12" ht="25.5">
      <c r="A8887" s="1">
        <f t="shared" si="209"/>
        <v>41373</v>
      </c>
      <c r="B8887" s="49" t="s">
        <v>6114</v>
      </c>
      <c r="C8887" s="7">
        <v>7.6681873972602954E-2</v>
      </c>
      <c r="D8887" s="7">
        <v>0.15336374794520638</v>
      </c>
      <c r="E8887" s="7">
        <v>0.23004562191780839</v>
      </c>
      <c r="F8887" s="7">
        <v>0.30672749589041037</v>
      </c>
      <c r="G8887" s="7">
        <v>0.3834093698630136</v>
      </c>
      <c r="H8887" s="7">
        <v>0.46009124383561678</v>
      </c>
      <c r="I8887" s="7">
        <v>0.53677311780822112</v>
      </c>
      <c r="J8887" s="7">
        <v>0.61345499178082197</v>
      </c>
      <c r="K8887" s="7">
        <v>0.69013686575342525</v>
      </c>
      <c r="L8887" s="7">
        <v>0.76681873972602721</v>
      </c>
    </row>
    <row r="8888" spans="1:12" ht="25.5">
      <c r="A8888" s="1">
        <f t="shared" si="209"/>
        <v>41374</v>
      </c>
      <c r="B8888" s="49" t="s">
        <v>6115</v>
      </c>
      <c r="C8888" s="7">
        <v>1.9167123287671319E-2</v>
      </c>
      <c r="D8888" s="7">
        <v>3.8334246575342519E-2</v>
      </c>
      <c r="E8888" s="7">
        <v>5.7501369863013838E-2</v>
      </c>
      <c r="F8888" s="7">
        <v>7.6668493150684927E-2</v>
      </c>
      <c r="G8888" s="7">
        <v>9.5835616438356114E-2</v>
      </c>
      <c r="H8888" s="7">
        <v>0.11500273972602731</v>
      </c>
      <c r="I8888" s="7">
        <v>0.13416986301369838</v>
      </c>
      <c r="J8888" s="7">
        <v>0.1533369863013696</v>
      </c>
      <c r="K8888" s="7">
        <v>0.17250410958904078</v>
      </c>
      <c r="L8888" s="7">
        <v>0.19167123287671198</v>
      </c>
    </row>
    <row r="8889" spans="1:12" ht="38.25">
      <c r="A8889" s="1">
        <f t="shared" si="209"/>
        <v>41375</v>
      </c>
      <c r="B8889" s="49" t="s">
        <v>6116</v>
      </c>
      <c r="C8889" s="7">
        <v>5.1920482191781081E-2</v>
      </c>
      <c r="D8889" s="7">
        <v>0.10384096438356216</v>
      </c>
      <c r="E8889" s="7">
        <v>0.1557614465753436</v>
      </c>
      <c r="F8889" s="7">
        <v>0.20768192876712357</v>
      </c>
      <c r="G8889" s="7">
        <v>0.25960241095890479</v>
      </c>
      <c r="H8889" s="7">
        <v>0.31152289315068482</v>
      </c>
      <c r="I8889" s="7">
        <v>0.36344337534246718</v>
      </c>
      <c r="J8889" s="7">
        <v>0.41536385753424715</v>
      </c>
      <c r="K8889" s="7">
        <v>0.4672843397260284</v>
      </c>
      <c r="L8889" s="7">
        <v>0.51920482191780837</v>
      </c>
    </row>
    <row r="8890" spans="1:12" ht="38.25">
      <c r="A8890" s="1">
        <f t="shared" si="209"/>
        <v>41376</v>
      </c>
      <c r="B8890" s="49" t="s">
        <v>6116</v>
      </c>
      <c r="C8890" s="7">
        <v>5.1975452054794674E-2</v>
      </c>
      <c r="D8890" s="7">
        <v>0.10395090410958935</v>
      </c>
      <c r="E8890" s="7">
        <v>0.15592635616438441</v>
      </c>
      <c r="F8890" s="7">
        <v>0.207901808219178</v>
      </c>
      <c r="G8890" s="7">
        <v>0.25987726027397279</v>
      </c>
      <c r="H8890" s="7">
        <v>0.3118527123287676</v>
      </c>
      <c r="I8890" s="7">
        <v>0.36382816438356358</v>
      </c>
      <c r="J8890" s="7">
        <v>0.41580361643835723</v>
      </c>
      <c r="K8890" s="7">
        <v>0.46777906849315198</v>
      </c>
      <c r="L8890" s="7">
        <v>0.51975452054794558</v>
      </c>
    </row>
    <row r="8891" spans="1:12" ht="25.5">
      <c r="A8891" s="1">
        <f t="shared" si="209"/>
        <v>41377</v>
      </c>
      <c r="B8891" s="49" t="s">
        <v>6117</v>
      </c>
      <c r="C8891" s="7">
        <v>4.6140328767123477E-2</v>
      </c>
      <c r="D8891" s="7">
        <v>9.2280657534246954E-2</v>
      </c>
      <c r="E8891" s="7">
        <v>0.13842098630137079</v>
      </c>
      <c r="F8891" s="7">
        <v>0.18456131506849319</v>
      </c>
      <c r="G8891" s="7">
        <v>0.23070164383561678</v>
      </c>
      <c r="H8891" s="7">
        <v>0.27684197260273918</v>
      </c>
      <c r="I8891" s="7">
        <v>0.322982301369864</v>
      </c>
      <c r="J8891" s="7">
        <v>0.36912263013698637</v>
      </c>
      <c r="K8891" s="7">
        <v>0.41526295890411002</v>
      </c>
      <c r="L8891" s="7">
        <v>0.4614032876712324</v>
      </c>
    </row>
    <row r="8892" spans="1:12" ht="25.5">
      <c r="A8892" s="1">
        <f t="shared" si="209"/>
        <v>41378</v>
      </c>
      <c r="B8892" s="49" t="s">
        <v>6118</v>
      </c>
      <c r="C8892" s="7">
        <v>2.2010005479452161E-2</v>
      </c>
      <c r="D8892" s="7">
        <v>4.4020010958904197E-2</v>
      </c>
      <c r="E8892" s="7">
        <v>6.6030016438356348E-2</v>
      </c>
      <c r="F8892" s="7">
        <v>8.8040021917808284E-2</v>
      </c>
      <c r="G8892" s="7">
        <v>0.11005002739726032</v>
      </c>
      <c r="H8892" s="7">
        <v>0.132060032876712</v>
      </c>
      <c r="I8892" s="7">
        <v>0.1540700383561644</v>
      </c>
      <c r="J8892" s="7">
        <v>0.17608004383561679</v>
      </c>
      <c r="K8892" s="7">
        <v>0.19809004931506799</v>
      </c>
      <c r="L8892" s="7">
        <v>0.22010005479452038</v>
      </c>
    </row>
    <row r="8893" spans="1:12" ht="25.5">
      <c r="A8893" s="1">
        <f t="shared" si="209"/>
        <v>41379</v>
      </c>
      <c r="B8893" s="49" t="s">
        <v>6119</v>
      </c>
      <c r="C8893" s="7">
        <v>4.1434257534246836E-2</v>
      </c>
      <c r="D8893" s="7">
        <v>8.2868515068493673E-2</v>
      </c>
      <c r="E8893" s="7">
        <v>0.12430277260274039</v>
      </c>
      <c r="F8893" s="7">
        <v>0.16573703013698637</v>
      </c>
      <c r="G8893" s="7">
        <v>0.20717128767123361</v>
      </c>
      <c r="H8893" s="7">
        <v>0.24860554520547959</v>
      </c>
      <c r="I8893" s="7">
        <v>0.29003980273972679</v>
      </c>
      <c r="J8893" s="7">
        <v>0.33147406027397275</v>
      </c>
      <c r="K8893" s="7">
        <v>0.37290831780822004</v>
      </c>
      <c r="L8893" s="7">
        <v>0.41434257534246599</v>
      </c>
    </row>
    <row r="8894" spans="1:12" ht="25.5">
      <c r="A8894" s="1">
        <f t="shared" si="209"/>
        <v>41380</v>
      </c>
      <c r="B8894" s="49" t="s">
        <v>5426</v>
      </c>
      <c r="C8894" s="7">
        <v>8.0903342465753758E-3</v>
      </c>
      <c r="D8894" s="7">
        <v>1.61806684931508E-2</v>
      </c>
      <c r="E8894" s="7">
        <v>2.4271002739726082E-2</v>
      </c>
      <c r="F8894" s="7">
        <v>3.2361336986301358E-2</v>
      </c>
      <c r="G8894" s="7">
        <v>4.0451671232876761E-2</v>
      </c>
      <c r="H8894" s="7">
        <v>4.854200547945204E-2</v>
      </c>
      <c r="I8894" s="7">
        <v>5.6632339726027561E-2</v>
      </c>
      <c r="J8894" s="7">
        <v>6.4722673972602715E-2</v>
      </c>
      <c r="K8894" s="7">
        <v>7.2813008219178119E-2</v>
      </c>
      <c r="L8894" s="7">
        <v>8.0903342465753383E-2</v>
      </c>
    </row>
    <row r="8895" spans="1:12" ht="25.5">
      <c r="A8895" s="1">
        <f t="shared" si="209"/>
        <v>41381</v>
      </c>
      <c r="B8895" s="49" t="s">
        <v>5426</v>
      </c>
      <c r="C8895" s="7">
        <v>6.6867945205479713E-3</v>
      </c>
      <c r="D8895" s="7">
        <v>1.337358904109592E-2</v>
      </c>
      <c r="E8895" s="7">
        <v>2.0060383561643882E-2</v>
      </c>
      <c r="F8895" s="7">
        <v>2.674717808219184E-2</v>
      </c>
      <c r="G8895" s="7">
        <v>3.3433972602739802E-2</v>
      </c>
      <c r="H8895" s="7">
        <v>4.0120767123287764E-2</v>
      </c>
      <c r="I8895" s="7">
        <v>4.6807561643835843E-2</v>
      </c>
      <c r="J8895" s="7">
        <v>5.349435616438368E-2</v>
      </c>
      <c r="K8895" s="7">
        <v>6.0181150684931635E-2</v>
      </c>
      <c r="L8895" s="7">
        <v>6.6867945205479479E-2</v>
      </c>
    </row>
    <row r="8896" spans="1:12" ht="25.5">
      <c r="A8896" s="1">
        <f t="shared" si="209"/>
        <v>41382</v>
      </c>
      <c r="B8896" s="49" t="s">
        <v>6120</v>
      </c>
      <c r="C8896" s="7">
        <v>1.9028613698630278E-2</v>
      </c>
      <c r="D8896" s="7">
        <v>3.8057227397260439E-2</v>
      </c>
      <c r="E8896" s="7">
        <v>5.7085841095890717E-2</v>
      </c>
      <c r="F8896" s="7">
        <v>7.6114454794520767E-2</v>
      </c>
      <c r="G8896" s="7">
        <v>9.514306849315092E-2</v>
      </c>
      <c r="H8896" s="7">
        <v>0.11417168219178109</v>
      </c>
      <c r="I8896" s="7">
        <v>0.1332002958904116</v>
      </c>
      <c r="J8896" s="7">
        <v>0.15222890958904198</v>
      </c>
      <c r="K8896" s="7">
        <v>0.17125752328767119</v>
      </c>
      <c r="L8896" s="7">
        <v>0.19028613698630159</v>
      </c>
    </row>
    <row r="8897" spans="1:12" ht="12.75">
      <c r="A8897" s="1">
        <f t="shared" si="209"/>
        <v>41383</v>
      </c>
      <c r="B8897" s="49" t="s">
        <v>6121</v>
      </c>
      <c r="C8897" s="7">
        <v>3.3300526027397401E-2</v>
      </c>
      <c r="D8897" s="7">
        <v>6.6601052054794677E-2</v>
      </c>
      <c r="E8897" s="7">
        <v>9.9901578082192077E-2</v>
      </c>
      <c r="F8897" s="7">
        <v>0.1332021041095896</v>
      </c>
      <c r="G8897" s="7">
        <v>0.16650263013698638</v>
      </c>
      <c r="H8897" s="7">
        <v>0.19980315616438438</v>
      </c>
      <c r="I8897" s="7">
        <v>0.23310368219178237</v>
      </c>
      <c r="J8897" s="7">
        <v>0.26640420821917798</v>
      </c>
      <c r="K8897" s="7">
        <v>0.29970473424657601</v>
      </c>
      <c r="L8897" s="7">
        <v>0.33300526027397276</v>
      </c>
    </row>
    <row r="8898" spans="1:12" ht="25.5">
      <c r="A8898" s="1">
        <f t="shared" si="209"/>
        <v>41384</v>
      </c>
      <c r="B8898" s="49" t="s">
        <v>6122</v>
      </c>
      <c r="C8898" s="7">
        <v>7.5706520547945591E-2</v>
      </c>
      <c r="D8898" s="7">
        <v>0.15141304109589118</v>
      </c>
      <c r="E8898" s="7">
        <v>0.22711956164383679</v>
      </c>
      <c r="F8898" s="7">
        <v>0.30282608219178114</v>
      </c>
      <c r="G8898" s="7">
        <v>0.37853260273972683</v>
      </c>
      <c r="H8898" s="7">
        <v>0.45423912328767119</v>
      </c>
      <c r="I8898" s="7">
        <v>0.52994564383561793</v>
      </c>
      <c r="J8898" s="7">
        <v>0.60565216438356229</v>
      </c>
      <c r="K8898" s="7">
        <v>0.68135868493150797</v>
      </c>
      <c r="L8898" s="7">
        <v>0.75706520547945244</v>
      </c>
    </row>
    <row r="8899" spans="1:12" ht="25.5">
      <c r="A8899" s="1">
        <f t="shared" si="209"/>
        <v>41385</v>
      </c>
      <c r="B8899" s="49" t="s">
        <v>6122</v>
      </c>
      <c r="C8899" s="7">
        <v>1.0921643835616463E-4</v>
      </c>
      <c r="D8899" s="7">
        <v>2.1843287671232878E-4</v>
      </c>
      <c r="E8899" s="7">
        <v>3.2764931506849441E-4</v>
      </c>
      <c r="F8899" s="7">
        <v>4.3686575342465755E-4</v>
      </c>
      <c r="G8899" s="7">
        <v>5.4608219178082194E-4</v>
      </c>
      <c r="H8899" s="7">
        <v>6.5529863013698644E-4</v>
      </c>
      <c r="I8899" s="7">
        <v>7.6451506849315311E-4</v>
      </c>
      <c r="J8899" s="7">
        <v>8.7373150684931641E-4</v>
      </c>
      <c r="K8899" s="7">
        <v>9.829479452054808E-4</v>
      </c>
      <c r="L8899" s="7">
        <v>1.0921643835616439E-3</v>
      </c>
    </row>
    <row r="8900" spans="1:12" ht="25.5">
      <c r="A8900" s="1">
        <f t="shared" si="209"/>
        <v>41386</v>
      </c>
      <c r="B8900" s="49" t="s">
        <v>6123</v>
      </c>
      <c r="C8900" s="7">
        <v>1.1391057534246612E-2</v>
      </c>
      <c r="D8900" s="7">
        <v>2.2782115068493199E-2</v>
      </c>
      <c r="E8900" s="7">
        <v>3.4173172602739797E-2</v>
      </c>
      <c r="F8900" s="7">
        <v>4.5564230136986281E-2</v>
      </c>
      <c r="G8900" s="7">
        <v>5.6955287671232882E-2</v>
      </c>
      <c r="H8900" s="7">
        <v>6.8346345205479483E-2</v>
      </c>
      <c r="I8900" s="7">
        <v>7.9737402739726321E-2</v>
      </c>
      <c r="J8900" s="7">
        <v>9.1128460273972672E-2</v>
      </c>
      <c r="K8900" s="7">
        <v>0.10251951780821927</v>
      </c>
      <c r="L8900" s="7">
        <v>0.11391057534246576</v>
      </c>
    </row>
    <row r="8901" spans="1:12" ht="12.75">
      <c r="A8901" s="1">
        <f t="shared" si="209"/>
        <v>41387</v>
      </c>
      <c r="B8901" s="49" t="s">
        <v>6124</v>
      </c>
      <c r="C8901" s="7">
        <v>4.3903561643835717E-4</v>
      </c>
      <c r="D8901" s="7">
        <v>8.7807123287671435E-4</v>
      </c>
      <c r="E8901" s="7">
        <v>1.3171068493150681E-3</v>
      </c>
      <c r="F8901" s="7">
        <v>1.7561424657534239E-3</v>
      </c>
      <c r="G8901" s="7">
        <v>2.1951780821917797E-3</v>
      </c>
      <c r="H8901" s="7">
        <v>2.6342136986301362E-3</v>
      </c>
      <c r="I8901" s="7">
        <v>3.073249315068504E-3</v>
      </c>
      <c r="J8901" s="7">
        <v>3.5122849315068479E-3</v>
      </c>
      <c r="K8901" s="7">
        <v>3.9513205479452035E-3</v>
      </c>
      <c r="L8901" s="7">
        <v>4.3903561643835595E-3</v>
      </c>
    </row>
    <row r="8902" spans="1:12" ht="25.5">
      <c r="A8902" s="1">
        <f t="shared" si="209"/>
        <v>41388</v>
      </c>
      <c r="B8902" s="49" t="s">
        <v>6125</v>
      </c>
      <c r="C8902" s="7">
        <v>4.1818323287671315E-2</v>
      </c>
      <c r="D8902" s="7">
        <v>8.363664657534263E-2</v>
      </c>
      <c r="E8902" s="7">
        <v>0.1254549698630136</v>
      </c>
      <c r="F8902" s="7">
        <v>0.16727329315068482</v>
      </c>
      <c r="G8902" s="7">
        <v>0.20909161643835597</v>
      </c>
      <c r="H8902" s="7">
        <v>0.25090993972602721</v>
      </c>
      <c r="I8902" s="7">
        <v>0.29272826301369959</v>
      </c>
      <c r="J8902" s="7">
        <v>0.33454658630136963</v>
      </c>
      <c r="K8902" s="7">
        <v>0.37636490958904084</v>
      </c>
      <c r="L8902" s="7">
        <v>0.41818323287671194</v>
      </c>
    </row>
    <row r="8903" spans="1:12" ht="12.75">
      <c r="A8903" s="1">
        <f t="shared" si="209"/>
        <v>41389</v>
      </c>
      <c r="B8903" s="49" t="s">
        <v>6126</v>
      </c>
      <c r="C8903" s="7">
        <v>3.2385205479452277E-2</v>
      </c>
      <c r="D8903" s="7">
        <v>6.4770410958904442E-2</v>
      </c>
      <c r="E8903" s="7">
        <v>9.7155616438356712E-2</v>
      </c>
      <c r="F8903" s="7">
        <v>0.12954082191780839</v>
      </c>
      <c r="G8903" s="7">
        <v>0.16192602739726078</v>
      </c>
      <c r="H8903" s="7">
        <v>0.19431123287671201</v>
      </c>
      <c r="I8903" s="7">
        <v>0.22669643835616557</v>
      </c>
      <c r="J8903" s="7">
        <v>0.25908164383561677</v>
      </c>
      <c r="K8903" s="7">
        <v>0.29146684931506917</v>
      </c>
      <c r="L8903" s="7">
        <v>0.32385205479452034</v>
      </c>
    </row>
    <row r="8904" spans="1:12" ht="25.5">
      <c r="A8904" s="1">
        <f t="shared" si="209"/>
        <v>41390</v>
      </c>
      <c r="B8904" s="49" t="s">
        <v>6127</v>
      </c>
      <c r="C8904" s="7">
        <v>5.489753424657564E-2</v>
      </c>
      <c r="D8904" s="7">
        <v>0.10979506849315128</v>
      </c>
      <c r="E8904" s="7">
        <v>0.16469260273972677</v>
      </c>
      <c r="F8904" s="7">
        <v>0.21959013698630159</v>
      </c>
      <c r="G8904" s="7">
        <v>0.27448767123287759</v>
      </c>
      <c r="H8904" s="7">
        <v>0.32938520547945238</v>
      </c>
      <c r="I8904" s="7">
        <v>0.38428273972602961</v>
      </c>
      <c r="J8904" s="7">
        <v>0.43918027397260317</v>
      </c>
      <c r="K8904" s="7">
        <v>0.49407780821917913</v>
      </c>
      <c r="L8904" s="7">
        <v>0.54897534246575397</v>
      </c>
    </row>
    <row r="8905" spans="1:12" ht="25.5">
      <c r="A8905" s="1">
        <f t="shared" si="209"/>
        <v>41391</v>
      </c>
      <c r="B8905" s="49" t="s">
        <v>5649</v>
      </c>
      <c r="C8905" s="7">
        <v>1.3706301369863039E-3</v>
      </c>
      <c r="D8905" s="7">
        <v>2.7412602739726199E-3</v>
      </c>
      <c r="E8905" s="7">
        <v>4.111890410958924E-3</v>
      </c>
      <c r="F8905" s="7">
        <v>5.4825205479452155E-3</v>
      </c>
      <c r="G8905" s="7">
        <v>6.85315068493152E-3</v>
      </c>
      <c r="H8905" s="7">
        <v>8.2237808219178237E-3</v>
      </c>
      <c r="I8905" s="7">
        <v>9.5944109589041638E-3</v>
      </c>
      <c r="J8905" s="7">
        <v>1.0965041095890445E-2</v>
      </c>
      <c r="K8905" s="7">
        <v>1.2335671232876759E-2</v>
      </c>
      <c r="L8905" s="7">
        <v>1.370630136986304E-2</v>
      </c>
    </row>
    <row r="8906" spans="1:12" ht="38.25">
      <c r="A8906" s="1">
        <f t="shared" si="209"/>
        <v>41392</v>
      </c>
      <c r="B8906" s="49" t="s">
        <v>5434</v>
      </c>
      <c r="C8906" s="7">
        <v>2.9944109589041157E-3</v>
      </c>
      <c r="D8906" s="7">
        <v>5.9888219178082201E-3</v>
      </c>
      <c r="E8906" s="7">
        <v>8.9832328767123354E-3</v>
      </c>
      <c r="F8906" s="7">
        <v>1.1977643835616416E-2</v>
      </c>
      <c r="G8906" s="7">
        <v>1.4972054794520519E-2</v>
      </c>
      <c r="H8906" s="7">
        <v>1.7966465753424598E-2</v>
      </c>
      <c r="I8906" s="7">
        <v>2.09608767123288E-2</v>
      </c>
      <c r="J8906" s="7">
        <v>2.395528767123288E-2</v>
      </c>
      <c r="K8906" s="7">
        <v>2.6949698630136961E-2</v>
      </c>
      <c r="L8906" s="7">
        <v>2.9944109589041038E-2</v>
      </c>
    </row>
    <row r="8907" spans="1:12" ht="25.5">
      <c r="A8907" s="1">
        <f t="shared" si="209"/>
        <v>41393</v>
      </c>
      <c r="B8907" s="49" t="s">
        <v>6128</v>
      </c>
      <c r="C8907" s="7">
        <v>8.5484646575342882E-2</v>
      </c>
      <c r="D8907" s="7">
        <v>0.17096929315068601</v>
      </c>
      <c r="E8907" s="7">
        <v>0.25645393972602842</v>
      </c>
      <c r="F8907" s="7">
        <v>0.34193858630137081</v>
      </c>
      <c r="G8907" s="7">
        <v>0.42742323287671319</v>
      </c>
      <c r="H8907" s="7">
        <v>0.51290787945205563</v>
      </c>
      <c r="I8907" s="7">
        <v>0.59839252602739923</v>
      </c>
      <c r="J8907" s="7">
        <v>0.68387717260274039</v>
      </c>
      <c r="K8907" s="7">
        <v>0.76936181917808399</v>
      </c>
      <c r="L8907" s="7">
        <v>0.85484646575342527</v>
      </c>
    </row>
    <row r="8908" spans="1:12" ht="25.5">
      <c r="A8908" s="1">
        <f t="shared" si="209"/>
        <v>41394</v>
      </c>
      <c r="B8908" s="49" t="s">
        <v>6128</v>
      </c>
      <c r="C8908" s="7">
        <v>2.4664109589041156E-2</v>
      </c>
      <c r="D8908" s="7">
        <v>4.9328219178082201E-2</v>
      </c>
      <c r="E8908" s="7">
        <v>7.3992328767123361E-2</v>
      </c>
      <c r="F8908" s="7">
        <v>9.8656438356164167E-2</v>
      </c>
      <c r="G8908" s="7">
        <v>0.12332054794520519</v>
      </c>
      <c r="H8908" s="7">
        <v>0.147984657534246</v>
      </c>
      <c r="I8908" s="7">
        <v>0.172648767123288</v>
      </c>
      <c r="J8908" s="7">
        <v>0.19731287671232881</v>
      </c>
      <c r="K8908" s="7">
        <v>0.22197698630136961</v>
      </c>
      <c r="L8908" s="7">
        <v>0.24664109589041039</v>
      </c>
    </row>
    <row r="8909" spans="1:12" ht="25.5">
      <c r="A8909" s="1">
        <f t="shared" si="209"/>
        <v>41395</v>
      </c>
      <c r="B8909" s="49" t="s">
        <v>6129</v>
      </c>
      <c r="C8909" s="7">
        <v>1.1265205479452088E-2</v>
      </c>
      <c r="D8909" s="7">
        <v>2.2530410958904196E-2</v>
      </c>
      <c r="E8909" s="7">
        <v>3.3795616438356241E-2</v>
      </c>
      <c r="F8909" s="7">
        <v>4.5060821917808282E-2</v>
      </c>
      <c r="G8909" s="7">
        <v>5.6326027397260316E-2</v>
      </c>
      <c r="H8909" s="7">
        <v>6.7591232876712357E-2</v>
      </c>
      <c r="I8909" s="7">
        <v>7.8856438356164626E-2</v>
      </c>
      <c r="J8909" s="7">
        <v>9.0121643835616438E-2</v>
      </c>
      <c r="K8909" s="7">
        <v>0.1013868493150686</v>
      </c>
      <c r="L8909" s="7">
        <v>0.11265205479452051</v>
      </c>
    </row>
    <row r="8910" spans="1:12" ht="51">
      <c r="A8910" s="1">
        <f t="shared" si="209"/>
        <v>41396</v>
      </c>
      <c r="B8910" s="49" t="s">
        <v>6130</v>
      </c>
      <c r="C8910" s="7">
        <v>2.1431013698630279E-3</v>
      </c>
      <c r="D8910" s="7">
        <v>4.2862027397260437E-3</v>
      </c>
      <c r="E8910" s="7">
        <v>6.4293041095890716E-3</v>
      </c>
      <c r="F8910" s="7">
        <v>8.5724054794520752E-3</v>
      </c>
      <c r="G8910" s="7">
        <v>1.0715506849315092E-2</v>
      </c>
      <c r="H8910" s="7">
        <v>1.2858608219178121E-2</v>
      </c>
      <c r="I8910" s="7">
        <v>1.500170958904116E-2</v>
      </c>
      <c r="J8910" s="7">
        <v>1.7144810958904199E-2</v>
      </c>
      <c r="K8910" s="7">
        <v>1.9287912328767119E-2</v>
      </c>
      <c r="L8910" s="7">
        <v>2.1431013698630156E-2</v>
      </c>
    </row>
    <row r="8911" spans="1:12" ht="12.75">
      <c r="A8911" s="1">
        <f t="shared" si="209"/>
        <v>41397</v>
      </c>
      <c r="B8911" s="49" t="s">
        <v>5441</v>
      </c>
      <c r="C8911" s="7">
        <v>2.1875835616438437E-3</v>
      </c>
      <c r="D8911" s="7">
        <v>4.3751671232876762E-3</v>
      </c>
      <c r="E8911" s="7">
        <v>6.5627506849315195E-3</v>
      </c>
      <c r="F8911" s="7">
        <v>8.7503342465753385E-3</v>
      </c>
      <c r="G8911" s="7">
        <v>1.0937917808219172E-2</v>
      </c>
      <c r="H8911" s="7">
        <v>1.3125501369863039E-2</v>
      </c>
      <c r="I8911" s="7">
        <v>1.531308493150692E-2</v>
      </c>
      <c r="J8911" s="7">
        <v>1.7500668493150677E-2</v>
      </c>
      <c r="K8911" s="7">
        <v>1.9688252054794561E-2</v>
      </c>
      <c r="L8911" s="7">
        <v>2.187583561643832E-2</v>
      </c>
    </row>
    <row r="8912" spans="1:12" ht="12.75">
      <c r="A8912" s="1">
        <f t="shared" ref="A8912:A8975" si="210">A8911+1</f>
        <v>41398</v>
      </c>
      <c r="B8912" s="49" t="s">
        <v>5441</v>
      </c>
      <c r="C8912" s="7">
        <v>2.9213589041096042E-3</v>
      </c>
      <c r="D8912" s="7">
        <v>5.8427178082191954E-3</v>
      </c>
      <c r="E8912" s="7">
        <v>8.7640767123287992E-3</v>
      </c>
      <c r="F8912" s="7">
        <v>1.1685435616438368E-2</v>
      </c>
      <c r="G8912" s="7">
        <v>1.460679452054796E-2</v>
      </c>
      <c r="H8912" s="7">
        <v>1.7528153424657598E-2</v>
      </c>
      <c r="I8912" s="7">
        <v>2.0449512328767242E-2</v>
      </c>
      <c r="J8912" s="7">
        <v>2.3370871232876757E-2</v>
      </c>
      <c r="K8912" s="7">
        <v>2.6292230136986398E-2</v>
      </c>
      <c r="L8912" s="7">
        <v>2.921358904109592E-2</v>
      </c>
    </row>
    <row r="8913" spans="1:12" ht="12.75">
      <c r="A8913" s="1">
        <f t="shared" si="210"/>
        <v>41399</v>
      </c>
      <c r="B8913" s="49" t="s">
        <v>5441</v>
      </c>
      <c r="C8913" s="7">
        <v>3.0107572602739802E-2</v>
      </c>
      <c r="D8913" s="7">
        <v>6.0215145205479478E-2</v>
      </c>
      <c r="E8913" s="7">
        <v>9.032271780821928E-2</v>
      </c>
      <c r="F8913" s="7">
        <v>0.12043029041095921</v>
      </c>
      <c r="G8913" s="7">
        <v>0.1505378630136984</v>
      </c>
      <c r="H8913" s="7">
        <v>0.18064543561643881</v>
      </c>
      <c r="I8913" s="7">
        <v>0.210753008219178</v>
      </c>
      <c r="J8913" s="7">
        <v>0.24086058082191719</v>
      </c>
      <c r="K8913" s="7">
        <v>0.27096815342465758</v>
      </c>
      <c r="L8913" s="7">
        <v>0.3010757260273968</v>
      </c>
    </row>
    <row r="8914" spans="1:12" ht="12.75">
      <c r="A8914" s="1">
        <f t="shared" si="210"/>
        <v>41400</v>
      </c>
      <c r="B8914" s="49" t="s">
        <v>5800</v>
      </c>
      <c r="C8914" s="7">
        <v>3.4083484931506917E-2</v>
      </c>
      <c r="D8914" s="7">
        <v>6.816696986301371E-2</v>
      </c>
      <c r="E8914" s="7">
        <v>0.10225045479452063</v>
      </c>
      <c r="F8914" s="7">
        <v>0.1363339397260272</v>
      </c>
      <c r="G8914" s="7">
        <v>0.17041742465753398</v>
      </c>
      <c r="H8914" s="7">
        <v>0.2045009095890408</v>
      </c>
      <c r="I8914" s="7">
        <v>0.23858439452054878</v>
      </c>
      <c r="J8914" s="7">
        <v>0.2726678794520544</v>
      </c>
      <c r="K8914" s="7">
        <v>0.30675136438356115</v>
      </c>
      <c r="L8914" s="7">
        <v>0.34083484931506797</v>
      </c>
    </row>
    <row r="8915" spans="1:12" ht="25.5">
      <c r="A8915" s="1">
        <f t="shared" si="210"/>
        <v>41401</v>
      </c>
      <c r="B8915" s="49" t="s">
        <v>6131</v>
      </c>
      <c r="C8915" s="7">
        <v>2.7123287671233001E-4</v>
      </c>
      <c r="D8915" s="7">
        <v>5.4246575342465871E-4</v>
      </c>
      <c r="E8915" s="7">
        <v>8.1369863013698877E-4</v>
      </c>
      <c r="F8915" s="7">
        <v>1.0849315068493153E-3</v>
      </c>
      <c r="G8915" s="7">
        <v>1.3561643835616438E-3</v>
      </c>
      <c r="H8915" s="7">
        <v>1.6273972602739678E-3</v>
      </c>
      <c r="I8915" s="7">
        <v>1.8986301369863039E-3</v>
      </c>
      <c r="J8915" s="7">
        <v>2.1698630136986279E-3</v>
      </c>
      <c r="K8915" s="7">
        <v>2.4410958904109636E-3</v>
      </c>
      <c r="L8915" s="7">
        <v>2.7123287671232876E-3</v>
      </c>
    </row>
    <row r="8916" spans="1:12" ht="25.5">
      <c r="A8916" s="1">
        <f t="shared" si="210"/>
        <v>41402</v>
      </c>
      <c r="B8916" s="49" t="s">
        <v>5336</v>
      </c>
      <c r="C8916" s="7">
        <v>1.4610410958904201E-4</v>
      </c>
      <c r="D8916" s="7">
        <v>2.9220821917808282E-4</v>
      </c>
      <c r="E8916" s="7">
        <v>4.383123287671248E-4</v>
      </c>
      <c r="F8916" s="7">
        <v>5.8441643835616434E-4</v>
      </c>
      <c r="G8916" s="7">
        <v>7.3052054794520507E-4</v>
      </c>
      <c r="H8916" s="7">
        <v>8.7662465753424591E-4</v>
      </c>
      <c r="I8916" s="7">
        <v>1.0227287671232892E-3</v>
      </c>
      <c r="J8916" s="7">
        <v>1.1688328767123276E-3</v>
      </c>
      <c r="K8916" s="7">
        <v>1.314936986301372E-3</v>
      </c>
      <c r="L8916" s="7">
        <v>1.461041095890408E-3</v>
      </c>
    </row>
    <row r="8917" spans="1:12" ht="25.5">
      <c r="A8917" s="1">
        <f t="shared" si="210"/>
        <v>41403</v>
      </c>
      <c r="B8917" s="49" t="s">
        <v>5336</v>
      </c>
      <c r="C8917" s="7">
        <v>1.272986301369864E-4</v>
      </c>
      <c r="D8917" s="7">
        <v>2.5459726027397399E-4</v>
      </c>
      <c r="E8917" s="7">
        <v>3.8189589041096034E-4</v>
      </c>
      <c r="F8917" s="7">
        <v>5.091945205479456E-4</v>
      </c>
      <c r="G8917" s="7">
        <v>6.36493150684932E-4</v>
      </c>
      <c r="H8917" s="7">
        <v>7.637917808219184E-4</v>
      </c>
      <c r="I8917" s="7">
        <v>8.9109041095890838E-4</v>
      </c>
      <c r="J8917" s="7">
        <v>1.0183890410958925E-3</v>
      </c>
      <c r="K8917" s="7">
        <v>1.1456876712328788E-3</v>
      </c>
      <c r="L8917" s="7">
        <v>1.272986301369864E-3</v>
      </c>
    </row>
    <row r="8918" spans="1:12" ht="25.5">
      <c r="A8918" s="1">
        <f t="shared" si="210"/>
        <v>41404</v>
      </c>
      <c r="B8918" s="49" t="s">
        <v>5653</v>
      </c>
      <c r="C8918" s="7">
        <v>3.9346849315068603E-3</v>
      </c>
      <c r="D8918" s="7">
        <v>7.8693698630137206E-3</v>
      </c>
      <c r="E8918" s="7">
        <v>1.1804054794520579E-2</v>
      </c>
      <c r="F8918" s="7">
        <v>1.5738739726027441E-2</v>
      </c>
      <c r="G8918" s="7">
        <v>1.9673424657534237E-2</v>
      </c>
      <c r="H8918" s="7">
        <v>2.3608109589041158E-2</v>
      </c>
      <c r="I8918" s="7">
        <v>2.7542794520548079E-2</v>
      </c>
      <c r="J8918" s="7">
        <v>3.1477479452054757E-2</v>
      </c>
      <c r="K8918" s="7">
        <v>3.5412164383561678E-2</v>
      </c>
      <c r="L8918" s="7">
        <v>3.9346849315068474E-2</v>
      </c>
    </row>
    <row r="8919" spans="1:12" ht="12.75">
      <c r="A8919" s="1">
        <f t="shared" si="210"/>
        <v>41405</v>
      </c>
      <c r="B8919" s="49" t="s">
        <v>5297</v>
      </c>
      <c r="C8919" s="7">
        <v>3.241775342465772E-3</v>
      </c>
      <c r="D8919" s="7">
        <v>6.4835506849315319E-3</v>
      </c>
      <c r="E8919" s="7">
        <v>9.7253260273973026E-3</v>
      </c>
      <c r="F8919" s="7">
        <v>1.2967101369863039E-2</v>
      </c>
      <c r="G8919" s="7">
        <v>1.6208876712328797E-2</v>
      </c>
      <c r="H8919" s="7">
        <v>1.9450652054794439E-2</v>
      </c>
      <c r="I8919" s="7">
        <v>2.269242739726032E-2</v>
      </c>
      <c r="J8919" s="7">
        <v>2.5934202739725958E-2</v>
      </c>
      <c r="K8919" s="7">
        <v>2.9175978082191717E-2</v>
      </c>
      <c r="L8919" s="7">
        <v>3.2417753424657483E-2</v>
      </c>
    </row>
    <row r="8920" spans="1:12" ht="25.5">
      <c r="A8920" s="1">
        <f t="shared" si="210"/>
        <v>41406</v>
      </c>
      <c r="B8920" s="49" t="s">
        <v>5445</v>
      </c>
      <c r="C8920" s="7">
        <v>2.0231079452054879E-2</v>
      </c>
      <c r="D8920" s="7">
        <v>4.0462158904109639E-2</v>
      </c>
      <c r="E8920" s="7">
        <v>6.0693238356164518E-2</v>
      </c>
      <c r="F8920" s="7">
        <v>8.0924317808219168E-2</v>
      </c>
      <c r="G8920" s="7">
        <v>0.10115539726027392</v>
      </c>
      <c r="H8920" s="7">
        <v>0.1213864767123288</v>
      </c>
      <c r="I8920" s="7">
        <v>0.1416175561643844</v>
      </c>
      <c r="J8920" s="7">
        <v>0.16184863561643878</v>
      </c>
      <c r="K8920" s="7">
        <v>0.18207971506849321</v>
      </c>
      <c r="L8920" s="7">
        <v>0.20231079452054759</v>
      </c>
    </row>
    <row r="8921" spans="1:12" ht="25.5">
      <c r="A8921" s="1">
        <f t="shared" si="210"/>
        <v>41407</v>
      </c>
      <c r="B8921" s="49" t="s">
        <v>5655</v>
      </c>
      <c r="C8921" s="7">
        <v>3.4453808219178359E-3</v>
      </c>
      <c r="D8921" s="7">
        <v>6.8907616438356597E-3</v>
      </c>
      <c r="E8921" s="7">
        <v>1.0336142465753494E-2</v>
      </c>
      <c r="F8921" s="7">
        <v>1.3781523287671319E-2</v>
      </c>
      <c r="G8921" s="7">
        <v>1.722690410958912E-2</v>
      </c>
      <c r="H8921" s="7">
        <v>2.0672284931506919E-2</v>
      </c>
      <c r="I8921" s="7">
        <v>2.4117665753424718E-2</v>
      </c>
      <c r="J8921" s="7">
        <v>2.7563046575342517E-2</v>
      </c>
      <c r="K8921" s="7">
        <v>3.1008427397260317E-2</v>
      </c>
      <c r="L8921" s="7">
        <v>3.4453808219178116E-2</v>
      </c>
    </row>
    <row r="8922" spans="1:12" ht="12.75">
      <c r="A8922" s="1">
        <f t="shared" si="210"/>
        <v>41408</v>
      </c>
      <c r="B8922" s="49" t="s">
        <v>5800</v>
      </c>
      <c r="C8922" s="7">
        <v>1.5142389041096041E-2</v>
      </c>
      <c r="D8922" s="7">
        <v>3.028477808219196E-2</v>
      </c>
      <c r="E8922" s="7">
        <v>4.5427167123287995E-2</v>
      </c>
      <c r="F8922" s="7">
        <v>6.0569556164383795E-2</v>
      </c>
      <c r="G8922" s="7">
        <v>7.5711945205479705E-2</v>
      </c>
      <c r="H8922" s="7">
        <v>9.0854334246575644E-2</v>
      </c>
      <c r="I8922" s="7">
        <v>0.10599672328767179</v>
      </c>
      <c r="J8922" s="7">
        <v>0.12113911232876759</v>
      </c>
      <c r="K8922" s="7">
        <v>0.136281501369864</v>
      </c>
      <c r="L8922" s="7">
        <v>0.15142389041095919</v>
      </c>
    </row>
    <row r="8923" spans="1:12" ht="12.75">
      <c r="A8923" s="1">
        <f t="shared" si="210"/>
        <v>41409</v>
      </c>
      <c r="B8923" s="49" t="s">
        <v>5447</v>
      </c>
      <c r="C8923" s="7">
        <v>2.3441753424657597E-3</v>
      </c>
      <c r="D8923" s="7">
        <v>4.6883506849315073E-3</v>
      </c>
      <c r="E8923" s="7">
        <v>7.0325260273972675E-3</v>
      </c>
      <c r="F8923" s="7">
        <v>9.3767013698630042E-3</v>
      </c>
      <c r="G8923" s="7">
        <v>1.1720876712328751E-2</v>
      </c>
      <c r="H8923" s="7">
        <v>1.4065052054794438E-2</v>
      </c>
      <c r="I8923" s="7">
        <v>1.640922739726032E-2</v>
      </c>
      <c r="J8923" s="7">
        <v>1.875340273972596E-2</v>
      </c>
      <c r="K8923" s="7">
        <v>2.1097578082191721E-2</v>
      </c>
      <c r="L8923" s="7">
        <v>2.3441753424657482E-2</v>
      </c>
    </row>
    <row r="8924" spans="1:12" ht="12.75">
      <c r="A8924" s="1">
        <f t="shared" si="210"/>
        <v>41410</v>
      </c>
      <c r="B8924" s="49" t="s">
        <v>5447</v>
      </c>
      <c r="C8924" s="7">
        <v>9.8113972602740141E-4</v>
      </c>
      <c r="D8924" s="7">
        <v>1.962279452054808E-3</v>
      </c>
      <c r="E8924" s="7">
        <v>2.9434191780821997E-3</v>
      </c>
      <c r="F8924" s="7">
        <v>3.9245589041095917E-3</v>
      </c>
      <c r="G8924" s="7">
        <v>4.9056986301369955E-3</v>
      </c>
      <c r="H8924" s="7">
        <v>5.8868383561643881E-3</v>
      </c>
      <c r="I8924" s="7">
        <v>6.8679780821918161E-3</v>
      </c>
      <c r="J8924" s="7">
        <v>7.8491178082191956E-3</v>
      </c>
      <c r="K8924" s="7">
        <v>8.8302575342465873E-3</v>
      </c>
      <c r="L8924" s="7">
        <v>9.8113972602739807E-3</v>
      </c>
    </row>
    <row r="8925" spans="1:12" ht="25.5">
      <c r="A8925" s="1">
        <f t="shared" si="210"/>
        <v>41411</v>
      </c>
      <c r="B8925" s="49" t="s">
        <v>6132</v>
      </c>
      <c r="C8925" s="7">
        <v>2.7175726027397398E-2</v>
      </c>
      <c r="D8925" s="7">
        <v>5.4351452054794677E-2</v>
      </c>
      <c r="E8925" s="7">
        <v>8.1527178082192078E-2</v>
      </c>
      <c r="F8925" s="7">
        <v>0.10870290410958912</v>
      </c>
      <c r="G8925" s="7">
        <v>0.13587863013698639</v>
      </c>
      <c r="H8925" s="7">
        <v>0.16305435616438321</v>
      </c>
      <c r="I8925" s="7">
        <v>0.1902300821917812</v>
      </c>
      <c r="J8925" s="7">
        <v>0.21740580821917799</v>
      </c>
      <c r="K8925" s="7">
        <v>0.24458153424657597</v>
      </c>
      <c r="L8925" s="7">
        <v>0.27175726027397279</v>
      </c>
    </row>
    <row r="8926" spans="1:12" ht="25.5">
      <c r="A8926" s="1">
        <f t="shared" si="210"/>
        <v>41412</v>
      </c>
      <c r="B8926" s="49" t="s">
        <v>5337</v>
      </c>
      <c r="C8926" s="7">
        <v>1.6653336986301479E-2</v>
      </c>
      <c r="D8926" s="7">
        <v>3.330667397260284E-2</v>
      </c>
      <c r="E8926" s="7">
        <v>4.9960010958904316E-2</v>
      </c>
      <c r="F8926" s="7">
        <v>6.6613347945205556E-2</v>
      </c>
      <c r="G8926" s="7">
        <v>8.3266684931506921E-2</v>
      </c>
      <c r="H8926" s="7">
        <v>9.9920021917808147E-2</v>
      </c>
      <c r="I8926" s="7">
        <v>0.11657335890410989</v>
      </c>
      <c r="J8926" s="7">
        <v>0.13322669589041158</v>
      </c>
      <c r="K8926" s="7">
        <v>0.149880032876712</v>
      </c>
      <c r="L8926" s="7">
        <v>0.16653336986301362</v>
      </c>
    </row>
    <row r="8927" spans="1:12" ht="25.5">
      <c r="A8927" s="1">
        <f t="shared" si="210"/>
        <v>41413</v>
      </c>
      <c r="B8927" s="49" t="s">
        <v>5337</v>
      </c>
      <c r="C8927" s="7">
        <v>2.0146816438356242E-2</v>
      </c>
      <c r="D8927" s="7">
        <v>4.0293632876712358E-2</v>
      </c>
      <c r="E8927" s="7">
        <v>6.0440449315068596E-2</v>
      </c>
      <c r="F8927" s="7">
        <v>8.0587265753424592E-2</v>
      </c>
      <c r="G8927" s="7">
        <v>0.10073408219178072</v>
      </c>
      <c r="H8927" s="7">
        <v>0.12088089863013719</v>
      </c>
      <c r="I8927" s="7">
        <v>0.14102771506849321</v>
      </c>
      <c r="J8927" s="7">
        <v>0.16117453150684918</v>
      </c>
      <c r="K8927" s="7">
        <v>0.18132134794520519</v>
      </c>
      <c r="L8927" s="7">
        <v>0.20146816438356122</v>
      </c>
    </row>
    <row r="8928" spans="1:12" ht="25.5">
      <c r="A8928" s="1">
        <f t="shared" si="210"/>
        <v>41414</v>
      </c>
      <c r="B8928" s="49" t="s">
        <v>5337</v>
      </c>
      <c r="C8928" s="7">
        <v>1.76189260273974E-2</v>
      </c>
      <c r="D8928" s="7">
        <v>3.5237852054794676E-2</v>
      </c>
      <c r="E8928" s="7">
        <v>5.285677808219208E-2</v>
      </c>
      <c r="F8928" s="7">
        <v>7.0475704109589241E-2</v>
      </c>
      <c r="G8928" s="7">
        <v>8.8094630136986526E-2</v>
      </c>
      <c r="H8928" s="7">
        <v>0.1057135561643838</v>
      </c>
      <c r="I8928" s="7">
        <v>0.1233324821917812</v>
      </c>
      <c r="J8928" s="7">
        <v>0.14095140821917798</v>
      </c>
      <c r="K8928" s="7">
        <v>0.15857033424657599</v>
      </c>
      <c r="L8928" s="7">
        <v>0.1761892602739728</v>
      </c>
    </row>
    <row r="8929" spans="1:12" ht="25.5">
      <c r="A8929" s="1">
        <f t="shared" si="210"/>
        <v>41415</v>
      </c>
      <c r="B8929" s="49" t="s">
        <v>5337</v>
      </c>
      <c r="C8929" s="7">
        <v>1.4465753424657481E-3</v>
      </c>
      <c r="D8929" s="7">
        <v>2.8931506849315079E-3</v>
      </c>
      <c r="E8929" s="7">
        <v>4.3397260273972558E-3</v>
      </c>
      <c r="F8929" s="7">
        <v>5.7863013698629924E-3</v>
      </c>
      <c r="G8929" s="7">
        <v>7.2328767123287403E-3</v>
      </c>
      <c r="H8929" s="7">
        <v>8.6794520547944874E-3</v>
      </c>
      <c r="I8929" s="7">
        <v>1.0126027397260271E-2</v>
      </c>
      <c r="J8929" s="7">
        <v>1.1572602739725997E-2</v>
      </c>
      <c r="K8929" s="7">
        <v>1.301917808219172E-2</v>
      </c>
      <c r="L8929" s="7">
        <v>1.4465753424657481E-2</v>
      </c>
    </row>
    <row r="8930" spans="1:12" ht="25.5">
      <c r="A8930" s="1">
        <f t="shared" si="210"/>
        <v>41416</v>
      </c>
      <c r="B8930" s="49" t="s">
        <v>5337</v>
      </c>
      <c r="C8930" s="7">
        <v>9.3231780821918147E-4</v>
      </c>
      <c r="D8930" s="7">
        <v>1.8646356164383679E-3</v>
      </c>
      <c r="E8930" s="7">
        <v>2.7969534246575401E-3</v>
      </c>
      <c r="F8930" s="7">
        <v>3.729271232876712E-3</v>
      </c>
      <c r="G8930" s="7">
        <v>4.6615890410958956E-3</v>
      </c>
      <c r="H8930" s="7">
        <v>5.593906849315068E-3</v>
      </c>
      <c r="I8930" s="7">
        <v>6.5262246575342638E-3</v>
      </c>
      <c r="J8930" s="7">
        <v>7.4585424657534352E-3</v>
      </c>
      <c r="K8930" s="7">
        <v>8.3908602739726085E-3</v>
      </c>
      <c r="L8930" s="7">
        <v>9.3231780821917791E-3</v>
      </c>
    </row>
    <row r="8931" spans="1:12" ht="25.5">
      <c r="A8931" s="1">
        <f t="shared" si="210"/>
        <v>41417</v>
      </c>
      <c r="B8931" s="49" t="s">
        <v>5337</v>
      </c>
      <c r="C8931" s="7">
        <v>1.9760219178082319E-3</v>
      </c>
      <c r="D8931" s="7">
        <v>3.9520438356164516E-3</v>
      </c>
      <c r="E8931" s="7">
        <v>5.9280657534246843E-3</v>
      </c>
      <c r="F8931" s="7">
        <v>7.9040876712328928E-3</v>
      </c>
      <c r="G8931" s="7">
        <v>9.8801095890411108E-3</v>
      </c>
      <c r="H8931" s="7">
        <v>1.1856131506849332E-2</v>
      </c>
      <c r="I8931" s="7">
        <v>1.3832153424657601E-2</v>
      </c>
      <c r="J8931" s="7">
        <v>1.5808175342465758E-2</v>
      </c>
      <c r="K8931" s="7">
        <v>1.778419726027404E-2</v>
      </c>
      <c r="L8931" s="7">
        <v>1.9760219178082201E-2</v>
      </c>
    </row>
    <row r="8932" spans="1:12" ht="25.5">
      <c r="A8932" s="1">
        <f t="shared" si="210"/>
        <v>41418</v>
      </c>
      <c r="B8932" s="49" t="s">
        <v>5872</v>
      </c>
      <c r="C8932" s="7">
        <v>3.1824657534246839E-4</v>
      </c>
      <c r="D8932" s="7">
        <v>6.3649315068493569E-4</v>
      </c>
      <c r="E8932" s="7">
        <v>9.5473972602740402E-4</v>
      </c>
      <c r="F8932" s="7">
        <v>1.272986301369864E-3</v>
      </c>
      <c r="G8932" s="7">
        <v>1.5912328767123359E-3</v>
      </c>
      <c r="H8932" s="7">
        <v>1.9094794520547959E-3</v>
      </c>
      <c r="I8932" s="7">
        <v>2.2277260273972678E-3</v>
      </c>
      <c r="J8932" s="7">
        <v>2.545972602739728E-3</v>
      </c>
      <c r="K8932" s="7">
        <v>2.8642191780821999E-3</v>
      </c>
      <c r="L8932" s="7">
        <v>3.1824657534246601E-3</v>
      </c>
    </row>
    <row r="8933" spans="1:12" ht="25.5">
      <c r="A8933" s="1">
        <f t="shared" si="210"/>
        <v>41419</v>
      </c>
      <c r="B8933" s="49" t="s">
        <v>5448</v>
      </c>
      <c r="C8933" s="7">
        <v>6.545753424657564E-4</v>
      </c>
      <c r="D8933" s="7">
        <v>1.309150684931508E-3</v>
      </c>
      <c r="E8933" s="7">
        <v>1.9637260273972679E-3</v>
      </c>
      <c r="F8933" s="7">
        <v>2.618301369863016E-3</v>
      </c>
      <c r="G8933" s="7">
        <v>3.2728767123287763E-3</v>
      </c>
      <c r="H8933" s="7">
        <v>3.9274520547945236E-3</v>
      </c>
      <c r="I8933" s="7">
        <v>4.5820273972602956E-3</v>
      </c>
      <c r="J8933" s="7">
        <v>5.2366027397260321E-3</v>
      </c>
      <c r="K8933" s="7">
        <v>5.891178082191792E-3</v>
      </c>
      <c r="L8933" s="7">
        <v>6.5457534246575397E-3</v>
      </c>
    </row>
    <row r="8934" spans="1:12" ht="25.5">
      <c r="A8934" s="1">
        <f t="shared" si="210"/>
        <v>41420</v>
      </c>
      <c r="B8934" s="49" t="s">
        <v>5448</v>
      </c>
      <c r="C8934" s="7">
        <v>1.0136876712328799E-3</v>
      </c>
      <c r="D8934" s="7">
        <v>2.0273753424657598E-3</v>
      </c>
      <c r="E8934" s="7">
        <v>3.04106301369864E-3</v>
      </c>
      <c r="F8934" s="7">
        <v>4.0547506849315084E-3</v>
      </c>
      <c r="G8934" s="7">
        <v>5.0684383561643877E-3</v>
      </c>
      <c r="H8934" s="7">
        <v>6.0821260273972678E-3</v>
      </c>
      <c r="I8934" s="7">
        <v>7.0958136986301601E-3</v>
      </c>
      <c r="J8934" s="7">
        <v>8.1095013698630168E-3</v>
      </c>
      <c r="K8934" s="7">
        <v>9.1231890410958961E-3</v>
      </c>
      <c r="L8934" s="7">
        <v>1.0136876712328763E-2</v>
      </c>
    </row>
    <row r="8935" spans="1:12" ht="25.5">
      <c r="A8935" s="1">
        <f t="shared" si="210"/>
        <v>41421</v>
      </c>
      <c r="B8935" s="49" t="s">
        <v>5448</v>
      </c>
      <c r="C8935" s="7">
        <v>7.8729863013698878E-4</v>
      </c>
      <c r="D8935" s="7">
        <v>1.5745972602739802E-3</v>
      </c>
      <c r="E8935" s="7">
        <v>2.3618958904109643E-3</v>
      </c>
      <c r="F8935" s="7">
        <v>3.1491945205479478E-3</v>
      </c>
      <c r="G8935" s="7">
        <v>3.9364931506849317E-3</v>
      </c>
      <c r="H8935" s="7">
        <v>4.7237917808219286E-3</v>
      </c>
      <c r="I8935" s="7">
        <v>5.5110904109589237E-3</v>
      </c>
      <c r="J8935" s="7">
        <v>6.2983890410958955E-3</v>
      </c>
      <c r="K8935" s="7">
        <v>7.0856876712328794E-3</v>
      </c>
      <c r="L8935" s="7">
        <v>7.8729863013698633E-3</v>
      </c>
    </row>
    <row r="8936" spans="1:12" ht="12.75">
      <c r="A8936" s="1">
        <f t="shared" si="210"/>
        <v>41422</v>
      </c>
      <c r="B8936" s="49" t="s">
        <v>5451</v>
      </c>
      <c r="C8936" s="7">
        <v>2.8902213698630282E-2</v>
      </c>
      <c r="D8936" s="7">
        <v>5.7804427397260438E-2</v>
      </c>
      <c r="E8936" s="7">
        <v>8.6706641095890727E-2</v>
      </c>
      <c r="F8936" s="7">
        <v>0.11560885479452064</v>
      </c>
      <c r="G8936" s="7">
        <v>0.14451106849315079</v>
      </c>
      <c r="H8936" s="7">
        <v>0.1734132821917812</v>
      </c>
      <c r="I8936" s="7">
        <v>0.20231549589041159</v>
      </c>
      <c r="J8936" s="7">
        <v>0.23121770958904198</v>
      </c>
      <c r="K8936" s="7">
        <v>0.2601199232876712</v>
      </c>
      <c r="L8936" s="7">
        <v>0.28902213698630158</v>
      </c>
    </row>
    <row r="8937" spans="1:12" ht="25.5">
      <c r="A8937" s="1">
        <f t="shared" si="210"/>
        <v>41423</v>
      </c>
      <c r="B8937" s="49" t="s">
        <v>6133</v>
      </c>
      <c r="C8937" s="7">
        <v>0.15402121643835601</v>
      </c>
      <c r="D8937" s="7">
        <v>0.30804243287671318</v>
      </c>
      <c r="E8937" s="7">
        <v>0.46206364931506916</v>
      </c>
      <c r="F8937" s="7">
        <v>0.61608486575342403</v>
      </c>
      <c r="G8937" s="7">
        <v>0.77010608219178001</v>
      </c>
      <c r="H8937" s="7">
        <v>0.92412729863013598</v>
      </c>
      <c r="I8937" s="7">
        <v>1.0781485150684955</v>
      </c>
      <c r="J8937" s="7">
        <v>1.2321697315068481</v>
      </c>
      <c r="K8937" s="7">
        <v>1.3861909479452039</v>
      </c>
      <c r="L8937" s="7">
        <v>1.54021216438356</v>
      </c>
    </row>
    <row r="8938" spans="1:12" ht="25.5">
      <c r="A8938" s="1">
        <f t="shared" si="210"/>
        <v>41424</v>
      </c>
      <c r="B8938" s="49" t="s">
        <v>6133</v>
      </c>
      <c r="C8938" s="7">
        <v>8.1942706849315441E-2</v>
      </c>
      <c r="D8938" s="7">
        <v>0.16388541369863038</v>
      </c>
      <c r="E8938" s="7">
        <v>0.24582812054794681</v>
      </c>
      <c r="F8938" s="7">
        <v>0.32777082739726077</v>
      </c>
      <c r="G8938" s="7">
        <v>0.40971353424657597</v>
      </c>
      <c r="H8938" s="7">
        <v>0.49165624109589123</v>
      </c>
      <c r="I8938" s="7">
        <v>0.5735989479452076</v>
      </c>
      <c r="J8938" s="7">
        <v>0.65554165479452153</v>
      </c>
      <c r="K8938" s="7">
        <v>0.73748436164383679</v>
      </c>
      <c r="L8938" s="7">
        <v>0.81942706849315072</v>
      </c>
    </row>
    <row r="8939" spans="1:12" ht="38.25">
      <c r="A8939" s="1">
        <f t="shared" si="210"/>
        <v>41425</v>
      </c>
      <c r="B8939" s="49" t="s">
        <v>6134</v>
      </c>
      <c r="C8939" s="7">
        <v>8.2958564383561931E-2</v>
      </c>
      <c r="D8939" s="7">
        <v>0.16591712876712358</v>
      </c>
      <c r="E8939" s="7">
        <v>0.24887569315068597</v>
      </c>
      <c r="F8939" s="7">
        <v>0.33183425753424717</v>
      </c>
      <c r="G8939" s="7">
        <v>0.41479282191780836</v>
      </c>
      <c r="H8939" s="7">
        <v>0.49775138630137072</v>
      </c>
      <c r="I8939" s="7">
        <v>0.58070995068493436</v>
      </c>
      <c r="J8939" s="7">
        <v>0.66366851506849434</v>
      </c>
      <c r="K8939" s="7">
        <v>0.74662707945205564</v>
      </c>
      <c r="L8939" s="7">
        <v>0.82958564383561673</v>
      </c>
    </row>
    <row r="8940" spans="1:12" ht="38.25">
      <c r="A8940" s="1">
        <f t="shared" si="210"/>
        <v>41426</v>
      </c>
      <c r="B8940" s="49" t="s">
        <v>6135</v>
      </c>
      <c r="C8940" s="7">
        <v>2.4633008219178357E-2</v>
      </c>
      <c r="D8940" s="7">
        <v>4.9266016438356604E-2</v>
      </c>
      <c r="E8940" s="7">
        <v>7.3899024657534965E-2</v>
      </c>
      <c r="F8940" s="7">
        <v>9.8532032876712958E-2</v>
      </c>
      <c r="G8940" s="7">
        <v>0.12316504109589119</v>
      </c>
      <c r="H8940" s="7">
        <v>0.14779804931506921</v>
      </c>
      <c r="I8940" s="7">
        <v>0.1724310575342472</v>
      </c>
      <c r="J8940" s="7">
        <v>0.19706406575342519</v>
      </c>
      <c r="K8940" s="7">
        <v>0.22169707397260319</v>
      </c>
      <c r="L8940" s="7">
        <v>0.24633008219178118</v>
      </c>
    </row>
    <row r="8941" spans="1:12" ht="38.25">
      <c r="A8941" s="1">
        <f t="shared" si="210"/>
        <v>41427</v>
      </c>
      <c r="B8941" s="49" t="s">
        <v>6136</v>
      </c>
      <c r="C8941" s="7">
        <v>2.1488876712328919E-2</v>
      </c>
      <c r="D8941" s="7">
        <v>4.2977753424657719E-2</v>
      </c>
      <c r="E8941" s="7">
        <v>6.4466630136986641E-2</v>
      </c>
      <c r="F8941" s="7">
        <v>8.5955506849315327E-2</v>
      </c>
      <c r="G8941" s="7">
        <v>0.10744438356164411</v>
      </c>
      <c r="H8941" s="7">
        <v>0.12893326027397278</v>
      </c>
      <c r="I8941" s="7">
        <v>0.15042213698630161</v>
      </c>
      <c r="J8941" s="7">
        <v>0.17191101369863038</v>
      </c>
      <c r="K8941" s="7">
        <v>0.1933998904109592</v>
      </c>
      <c r="L8941" s="7">
        <v>0.214888767123288</v>
      </c>
    </row>
    <row r="8942" spans="1:12" ht="38.25">
      <c r="A8942" s="1">
        <f t="shared" si="210"/>
        <v>41428</v>
      </c>
      <c r="B8942" s="49" t="s">
        <v>6136</v>
      </c>
      <c r="C8942" s="7">
        <v>1.3363463013698638E-2</v>
      </c>
      <c r="D8942" s="7">
        <v>2.6726926027397398E-2</v>
      </c>
      <c r="E8942" s="7">
        <v>4.0090389041096033E-2</v>
      </c>
      <c r="F8942" s="7">
        <v>5.3453852054794554E-2</v>
      </c>
      <c r="G8942" s="7">
        <v>6.6817315068493199E-2</v>
      </c>
      <c r="H8942" s="7">
        <v>8.0180778082191831E-2</v>
      </c>
      <c r="I8942" s="7">
        <v>9.3544241095890837E-2</v>
      </c>
      <c r="J8942" s="7">
        <v>0.10690770410958925</v>
      </c>
      <c r="K8942" s="7">
        <v>0.12027116712328799</v>
      </c>
      <c r="L8942" s="7">
        <v>0.1336346301369864</v>
      </c>
    </row>
    <row r="8943" spans="1:12" ht="12.75">
      <c r="A8943" s="1">
        <f t="shared" si="210"/>
        <v>41429</v>
      </c>
      <c r="B8943" s="49" t="s">
        <v>6137</v>
      </c>
      <c r="C8943" s="7">
        <v>2.1892832876712481E-2</v>
      </c>
      <c r="D8943" s="7">
        <v>4.3785665753424838E-2</v>
      </c>
      <c r="E8943" s="7">
        <v>6.5678498630137319E-2</v>
      </c>
      <c r="F8943" s="7">
        <v>8.7571331506849551E-2</v>
      </c>
      <c r="G8943" s="7">
        <v>0.10946416438356192</v>
      </c>
      <c r="H8943" s="7">
        <v>0.13135699726027439</v>
      </c>
      <c r="I8943" s="7">
        <v>0.15324983013698759</v>
      </c>
      <c r="J8943" s="7">
        <v>0.17514266301369957</v>
      </c>
      <c r="K8943" s="7">
        <v>0.19703549589041161</v>
      </c>
      <c r="L8943" s="7">
        <v>0.21892832876712362</v>
      </c>
    </row>
    <row r="8944" spans="1:12" ht="38.25">
      <c r="A8944" s="1">
        <f t="shared" si="210"/>
        <v>41430</v>
      </c>
      <c r="B8944" s="49" t="s">
        <v>6138</v>
      </c>
      <c r="C8944" s="7">
        <v>0.2720436821917836</v>
      </c>
      <c r="D8944" s="7">
        <v>0.54408736438356597</v>
      </c>
      <c r="E8944" s="7">
        <v>0.81613104657534952</v>
      </c>
      <c r="F8944" s="7">
        <v>1.0881747287671295</v>
      </c>
      <c r="G8944" s="7">
        <v>1.3602184109589119</v>
      </c>
      <c r="H8944" s="7">
        <v>1.6322620931506919</v>
      </c>
      <c r="I8944" s="7">
        <v>1.9043057753424719</v>
      </c>
      <c r="J8944" s="7">
        <v>2.1763494575342519</v>
      </c>
      <c r="K8944" s="7">
        <v>2.4483931397260319</v>
      </c>
      <c r="L8944" s="7">
        <v>2.7204368219178119</v>
      </c>
    </row>
    <row r="8945" spans="1:12" ht="38.25">
      <c r="A8945" s="1">
        <f t="shared" si="210"/>
        <v>41431</v>
      </c>
      <c r="B8945" s="49" t="s">
        <v>6138</v>
      </c>
      <c r="C8945" s="7">
        <v>0.15003807123287641</v>
      </c>
      <c r="D8945" s="7">
        <v>0.30007614246575404</v>
      </c>
      <c r="E8945" s="7">
        <v>0.45011421369863036</v>
      </c>
      <c r="F8945" s="7">
        <v>0.60015228493150563</v>
      </c>
      <c r="G8945" s="7">
        <v>0.75019035616438201</v>
      </c>
      <c r="H8945" s="7">
        <v>0.90022842739725839</v>
      </c>
      <c r="I8945" s="7">
        <v>1.0502664986301384</v>
      </c>
      <c r="J8945" s="7">
        <v>1.2003045698630161</v>
      </c>
      <c r="K8945" s="7">
        <v>1.3503426410958839</v>
      </c>
      <c r="L8945" s="7">
        <v>1.500380712328764</v>
      </c>
    </row>
    <row r="8946" spans="1:12" ht="12.75">
      <c r="A8946" s="1">
        <f t="shared" si="210"/>
        <v>41432</v>
      </c>
      <c r="B8946" s="49" t="s">
        <v>6139</v>
      </c>
      <c r="C8946" s="7">
        <v>0.10376321095890456</v>
      </c>
      <c r="D8946" s="7">
        <v>0.20752642191780959</v>
      </c>
      <c r="E8946" s="7">
        <v>0.31128963287671318</v>
      </c>
      <c r="F8946" s="7">
        <v>0.41505284383561675</v>
      </c>
      <c r="G8946" s="7">
        <v>0.51881605479452153</v>
      </c>
      <c r="H8946" s="7">
        <v>0.62257926575342515</v>
      </c>
      <c r="I8946" s="7">
        <v>0.72634247671233232</v>
      </c>
      <c r="J8946" s="7">
        <v>0.83010568767123472</v>
      </c>
      <c r="K8946" s="7">
        <v>0.93386889863013833</v>
      </c>
      <c r="L8946" s="7">
        <v>1.037632109589042</v>
      </c>
    </row>
    <row r="8947" spans="1:12" ht="25.5">
      <c r="A8947" s="1">
        <f t="shared" si="210"/>
        <v>41433</v>
      </c>
      <c r="B8947" s="49" t="s">
        <v>6140</v>
      </c>
      <c r="C8947" s="7">
        <v>4.5842334246575633E-2</v>
      </c>
      <c r="D8947" s="7">
        <v>9.1684668493151267E-2</v>
      </c>
      <c r="E8947" s="7">
        <v>0.13752700273972679</v>
      </c>
      <c r="F8947" s="7">
        <v>0.18336933698630162</v>
      </c>
      <c r="G8947" s="7">
        <v>0.22921167123287758</v>
      </c>
      <c r="H8947" s="7">
        <v>0.27505400547945241</v>
      </c>
      <c r="I8947" s="7">
        <v>0.32089633972602838</v>
      </c>
      <c r="J8947" s="7">
        <v>0.36673867397260324</v>
      </c>
      <c r="K8947" s="7">
        <v>0.4125810082191792</v>
      </c>
      <c r="L8947" s="7">
        <v>0.45842334246575395</v>
      </c>
    </row>
    <row r="8948" spans="1:12" ht="25.5">
      <c r="A8948" s="1">
        <f t="shared" si="210"/>
        <v>41434</v>
      </c>
      <c r="B8948" s="49" t="s">
        <v>6141</v>
      </c>
      <c r="C8948" s="7">
        <v>1.432109589041112E-4</v>
      </c>
      <c r="D8948" s="7">
        <v>2.8642191780822122E-4</v>
      </c>
      <c r="E8948" s="7">
        <v>4.2963287671233239E-4</v>
      </c>
      <c r="F8948" s="7">
        <v>5.7284383561644113E-4</v>
      </c>
      <c r="G8948" s="7">
        <v>7.1605479452055128E-4</v>
      </c>
      <c r="H8948" s="7">
        <v>8.592657534246611E-4</v>
      </c>
      <c r="I8948" s="7">
        <v>1.0024767123287736E-3</v>
      </c>
      <c r="J8948" s="7">
        <v>1.1456876712328812E-3</v>
      </c>
      <c r="K8948" s="7">
        <v>1.2888986301369959E-3</v>
      </c>
      <c r="L8948" s="7">
        <v>1.4321095890411E-3</v>
      </c>
    </row>
    <row r="8949" spans="1:12" ht="25.5">
      <c r="A8949" s="1">
        <f t="shared" si="210"/>
        <v>41435</v>
      </c>
      <c r="B8949" s="49" t="s">
        <v>6142</v>
      </c>
      <c r="C8949" s="7">
        <v>1.1536438356164436E-4</v>
      </c>
      <c r="D8949" s="7">
        <v>2.3072876712328918E-4</v>
      </c>
      <c r="E8949" s="7">
        <v>3.4609315068493324E-4</v>
      </c>
      <c r="F8949" s="7">
        <v>4.6145753424657598E-4</v>
      </c>
      <c r="G8949" s="7">
        <v>5.7682191780821998E-4</v>
      </c>
      <c r="H8949" s="7">
        <v>6.9218630136986398E-4</v>
      </c>
      <c r="I8949" s="7">
        <v>8.0755068493151036E-4</v>
      </c>
      <c r="J8949" s="7">
        <v>9.2291506849315197E-4</v>
      </c>
      <c r="K8949" s="7">
        <v>1.038279452054796E-3</v>
      </c>
      <c r="L8949" s="7">
        <v>1.1536438356164389E-3</v>
      </c>
    </row>
    <row r="8950" spans="1:12" ht="25.5">
      <c r="A8950" s="1">
        <f t="shared" si="210"/>
        <v>41436</v>
      </c>
      <c r="B8950" s="49" t="s">
        <v>2743</v>
      </c>
      <c r="C8950" s="7">
        <v>9.9524383561644236E-3</v>
      </c>
      <c r="D8950" s="7">
        <v>1.9904876712328799E-2</v>
      </c>
      <c r="E8950" s="7">
        <v>2.9857315068493321E-2</v>
      </c>
      <c r="F8950" s="7">
        <v>3.9809753424657597E-2</v>
      </c>
      <c r="G8950" s="7">
        <v>4.9762191780822002E-2</v>
      </c>
      <c r="H8950" s="7">
        <v>5.9714630136986399E-2</v>
      </c>
      <c r="I8950" s="7">
        <v>6.9667068493150922E-2</v>
      </c>
      <c r="J8950" s="7">
        <v>7.9619506849315194E-2</v>
      </c>
      <c r="K8950" s="7">
        <v>8.9571945205479606E-2</v>
      </c>
      <c r="L8950" s="7">
        <v>9.9524383561643878E-2</v>
      </c>
    </row>
    <row r="8951" spans="1:12" ht="25.5">
      <c r="A8951" s="1">
        <f t="shared" si="210"/>
        <v>41437</v>
      </c>
      <c r="B8951" s="49" t="s">
        <v>2743</v>
      </c>
      <c r="C8951" s="7">
        <v>0.11061455342465783</v>
      </c>
      <c r="D8951" s="7">
        <v>0.22122910684931521</v>
      </c>
      <c r="E8951" s="7">
        <v>0.33184366027397399</v>
      </c>
      <c r="F8951" s="7">
        <v>0.44245821369863042</v>
      </c>
      <c r="G8951" s="7">
        <v>0.55307276712328801</v>
      </c>
      <c r="H8951" s="7">
        <v>0.66368732054794555</v>
      </c>
      <c r="I8951" s="7">
        <v>0.77430187397260564</v>
      </c>
      <c r="J8951" s="7">
        <v>0.88491642739726084</v>
      </c>
      <c r="K8951" s="7">
        <v>0.99553098082191838</v>
      </c>
      <c r="L8951" s="7">
        <v>1.1061455342465747</v>
      </c>
    </row>
    <row r="8952" spans="1:12" ht="25.5">
      <c r="A8952" s="1">
        <f t="shared" si="210"/>
        <v>41438</v>
      </c>
      <c r="B8952" s="49" t="s">
        <v>2743</v>
      </c>
      <c r="C8952" s="7">
        <v>8.5959123287671441E-2</v>
      </c>
      <c r="D8952" s="7">
        <v>0.17191824657534241</v>
      </c>
      <c r="E8952" s="7">
        <v>0.25787736986301479</v>
      </c>
      <c r="F8952" s="7">
        <v>0.34383649315068482</v>
      </c>
      <c r="G8952" s="7">
        <v>0.42979561643835601</v>
      </c>
      <c r="H8952" s="7">
        <v>0.51575473972602714</v>
      </c>
      <c r="I8952" s="7">
        <v>0.60171386301370078</v>
      </c>
      <c r="J8952" s="7">
        <v>0.68767298630137086</v>
      </c>
      <c r="K8952" s="7">
        <v>0.77363210958904194</v>
      </c>
      <c r="L8952" s="7">
        <v>0.85959123287671202</v>
      </c>
    </row>
    <row r="8953" spans="1:12" ht="25.5">
      <c r="A8953" s="1">
        <f t="shared" si="210"/>
        <v>41439</v>
      </c>
      <c r="B8953" s="49" t="s">
        <v>5664</v>
      </c>
      <c r="C8953" s="7">
        <v>7.616219178082223E-4</v>
      </c>
      <c r="D8953" s="7">
        <v>1.5232438356164401E-3</v>
      </c>
      <c r="E8953" s="7">
        <v>2.2848657534246721E-3</v>
      </c>
      <c r="F8953" s="7">
        <v>3.0464876712328801E-3</v>
      </c>
      <c r="G8953" s="7">
        <v>3.8081095890410998E-3</v>
      </c>
      <c r="H8953" s="7">
        <v>4.5697315068493199E-3</v>
      </c>
      <c r="I8953" s="7">
        <v>5.3313534246575518E-3</v>
      </c>
      <c r="J8953" s="7">
        <v>6.0929753424657602E-3</v>
      </c>
      <c r="K8953" s="7">
        <v>6.8545972602739799E-3</v>
      </c>
      <c r="L8953" s="7">
        <v>7.6162191780821883E-3</v>
      </c>
    </row>
    <row r="8954" spans="1:12" ht="25.5">
      <c r="A8954" s="1">
        <f t="shared" si="210"/>
        <v>41440</v>
      </c>
      <c r="B8954" s="49" t="s">
        <v>6143</v>
      </c>
      <c r="C8954" s="7">
        <v>6.9435616438356354E-4</v>
      </c>
      <c r="D8954" s="7">
        <v>1.3887123287671321E-3</v>
      </c>
      <c r="E8954" s="7">
        <v>2.0830684931506921E-3</v>
      </c>
      <c r="F8954" s="7">
        <v>2.777424657534252E-3</v>
      </c>
      <c r="G8954" s="7">
        <v>3.4717808219178119E-3</v>
      </c>
      <c r="H8954" s="7">
        <v>4.1661369863013721E-3</v>
      </c>
      <c r="I8954" s="7">
        <v>4.8604931506849441E-3</v>
      </c>
      <c r="J8954" s="7">
        <v>5.5548493150684919E-3</v>
      </c>
      <c r="K8954" s="7">
        <v>6.2492054794520639E-3</v>
      </c>
      <c r="L8954" s="7">
        <v>6.9435616438356116E-3</v>
      </c>
    </row>
    <row r="8955" spans="1:12" ht="25.5">
      <c r="A8955" s="1">
        <f t="shared" si="210"/>
        <v>41441</v>
      </c>
      <c r="B8955" s="49" t="s">
        <v>5274</v>
      </c>
      <c r="C8955" s="7">
        <v>1.572608219178084E-2</v>
      </c>
      <c r="D8955" s="7">
        <v>3.1452164383561798E-2</v>
      </c>
      <c r="E8955" s="7">
        <v>4.7178246575342635E-2</v>
      </c>
      <c r="F8955" s="7">
        <v>6.290432876712336E-2</v>
      </c>
      <c r="G8955" s="7">
        <v>7.8630410958904204E-2</v>
      </c>
      <c r="H8955" s="7">
        <v>9.4356493150685158E-2</v>
      </c>
      <c r="I8955" s="7">
        <v>0.11008257534246622</v>
      </c>
      <c r="J8955" s="7">
        <v>0.12580865753424719</v>
      </c>
      <c r="K8955" s="7">
        <v>0.14153473972602718</v>
      </c>
      <c r="L8955" s="7">
        <v>0.15726082191780841</v>
      </c>
    </row>
    <row r="8956" spans="1:12" ht="38.25">
      <c r="A8956" s="1">
        <f t="shared" si="210"/>
        <v>41442</v>
      </c>
      <c r="B8956" s="49" t="s">
        <v>5275</v>
      </c>
      <c r="C8956" s="7">
        <v>1.7503561643835599E-3</v>
      </c>
      <c r="D8956" s="7">
        <v>3.5007123287671316E-3</v>
      </c>
      <c r="E8956" s="7">
        <v>5.2510684931506915E-3</v>
      </c>
      <c r="F8956" s="7">
        <v>7.0014246575342397E-3</v>
      </c>
      <c r="G8956" s="7">
        <v>8.7517808219178001E-3</v>
      </c>
      <c r="H8956" s="7">
        <v>1.0502136986301373E-2</v>
      </c>
      <c r="I8956" s="7">
        <v>1.2252493150684919E-2</v>
      </c>
      <c r="J8956" s="7">
        <v>1.4002849315068479E-2</v>
      </c>
      <c r="K8956" s="7">
        <v>1.575320547945204E-2</v>
      </c>
      <c r="L8956" s="7">
        <v>1.75035616438356E-2</v>
      </c>
    </row>
    <row r="8957" spans="1:12" ht="25.5">
      <c r="A8957" s="1">
        <f t="shared" si="210"/>
        <v>41443</v>
      </c>
      <c r="B8957" s="49" t="s">
        <v>5459</v>
      </c>
      <c r="C8957" s="7">
        <v>3.0490191780822118E-3</v>
      </c>
      <c r="D8957" s="7">
        <v>6.0980383561644123E-3</v>
      </c>
      <c r="E8957" s="7">
        <v>9.1470575342466245E-3</v>
      </c>
      <c r="F8957" s="7">
        <v>1.2196076712328799E-2</v>
      </c>
      <c r="G8957" s="7">
        <v>1.5245095890410999E-2</v>
      </c>
      <c r="H8957" s="7">
        <v>1.82941150684932E-2</v>
      </c>
      <c r="I8957" s="7">
        <v>2.1343134246575399E-2</v>
      </c>
      <c r="J8957" s="7">
        <v>2.4392153424657479E-2</v>
      </c>
      <c r="K8957" s="7">
        <v>2.7441172602739677E-2</v>
      </c>
      <c r="L8957" s="7">
        <v>3.0490191780821879E-2</v>
      </c>
    </row>
    <row r="8958" spans="1:12" ht="25.5">
      <c r="A8958" s="1">
        <f t="shared" si="210"/>
        <v>41444</v>
      </c>
      <c r="B8958" s="49" t="s">
        <v>5459</v>
      </c>
      <c r="C8958" s="7">
        <v>6.7265753424657721E-4</v>
      </c>
      <c r="D8958" s="7">
        <v>1.3453150684931518E-3</v>
      </c>
      <c r="E8958" s="7">
        <v>2.0179726027397277E-3</v>
      </c>
      <c r="F8958" s="7">
        <v>2.6906301369863037E-3</v>
      </c>
      <c r="G8958" s="7">
        <v>3.36328767123288E-3</v>
      </c>
      <c r="H8958" s="7">
        <v>4.0359452054794555E-3</v>
      </c>
      <c r="I8958" s="7">
        <v>4.7086027397260435E-3</v>
      </c>
      <c r="J8958" s="7">
        <v>5.3812602739726073E-3</v>
      </c>
      <c r="K8958" s="7">
        <v>6.0539178082191841E-3</v>
      </c>
      <c r="L8958" s="7">
        <v>6.72657534246576E-3</v>
      </c>
    </row>
    <row r="8959" spans="1:12" ht="25.5">
      <c r="A8959" s="1">
        <f t="shared" si="210"/>
        <v>41445</v>
      </c>
      <c r="B8959" s="49" t="s">
        <v>5461</v>
      </c>
      <c r="C8959" s="7">
        <v>5.2120109589041397E-2</v>
      </c>
      <c r="D8959" s="7">
        <v>0.10424021917808279</v>
      </c>
      <c r="E8959" s="7">
        <v>0.15636032876712477</v>
      </c>
      <c r="F8959" s="7">
        <v>0.20848043835616559</v>
      </c>
      <c r="G8959" s="7">
        <v>0.26060054794520637</v>
      </c>
      <c r="H8959" s="7">
        <v>0.31272065753424716</v>
      </c>
      <c r="I8959" s="7">
        <v>0.36484076712328922</v>
      </c>
      <c r="J8959" s="7">
        <v>0.41696087671232995</v>
      </c>
      <c r="K8959" s="7">
        <v>0.46908098630137079</v>
      </c>
      <c r="L8959" s="7">
        <v>0.52120109589041153</v>
      </c>
    </row>
    <row r="8960" spans="1:12" ht="25.5">
      <c r="A8960" s="1">
        <f t="shared" si="210"/>
        <v>41446</v>
      </c>
      <c r="B8960" s="49" t="s">
        <v>5277</v>
      </c>
      <c r="C8960" s="7">
        <v>1.9727671232876759E-3</v>
      </c>
      <c r="D8960" s="7">
        <v>3.945534246575364E-3</v>
      </c>
      <c r="E8960" s="7">
        <v>5.9183013698630394E-3</v>
      </c>
      <c r="F8960" s="7">
        <v>7.8910684931507036E-3</v>
      </c>
      <c r="G8960" s="7">
        <v>9.8638356164383809E-3</v>
      </c>
      <c r="H8960" s="7">
        <v>1.1836602739726056E-2</v>
      </c>
      <c r="I8960" s="7">
        <v>1.380936986301372E-2</v>
      </c>
      <c r="J8960" s="7">
        <v>1.5782136986301359E-2</v>
      </c>
      <c r="K8960" s="7">
        <v>1.7754904109589121E-2</v>
      </c>
      <c r="L8960" s="7">
        <v>1.9727671232876762E-2</v>
      </c>
    </row>
    <row r="8961" spans="1:12" ht="25.5">
      <c r="A8961" s="1">
        <f t="shared" si="210"/>
        <v>41447</v>
      </c>
      <c r="B8961" s="49" t="s">
        <v>5342</v>
      </c>
      <c r="C8961" s="7">
        <v>0.29499070684931639</v>
      </c>
      <c r="D8961" s="7">
        <v>0.58998141369863155</v>
      </c>
      <c r="E8961" s="7">
        <v>0.88497212054794805</v>
      </c>
      <c r="F8961" s="7">
        <v>1.1799628273972607</v>
      </c>
      <c r="G8961" s="7">
        <v>1.4749535342465758</v>
      </c>
      <c r="H8961" s="7">
        <v>1.7699442410958961</v>
      </c>
      <c r="I8961" s="7">
        <v>2.0649349479452157</v>
      </c>
      <c r="J8961" s="7">
        <v>2.359925654794524</v>
      </c>
      <c r="K8961" s="7">
        <v>2.6549163616438438</v>
      </c>
      <c r="L8961" s="7">
        <v>2.9499070684931517</v>
      </c>
    </row>
    <row r="8962" spans="1:12" ht="25.5">
      <c r="A8962" s="1">
        <f t="shared" si="210"/>
        <v>41448</v>
      </c>
      <c r="B8962" s="49" t="s">
        <v>5278</v>
      </c>
      <c r="C8962" s="7">
        <v>5.2966356164383804E-3</v>
      </c>
      <c r="D8962" s="7">
        <v>1.0593271232876761E-2</v>
      </c>
      <c r="E8962" s="7">
        <v>1.58899068493152E-2</v>
      </c>
      <c r="F8962" s="7">
        <v>2.1186542465753522E-2</v>
      </c>
      <c r="G8962" s="7">
        <v>2.648317808219184E-2</v>
      </c>
      <c r="H8962" s="7">
        <v>3.1779813698630158E-2</v>
      </c>
      <c r="I8962" s="7">
        <v>3.7076449315068601E-2</v>
      </c>
      <c r="J8962" s="7">
        <v>4.2373084931506919E-2</v>
      </c>
      <c r="K8962" s="7">
        <v>4.7669720547945237E-2</v>
      </c>
      <c r="L8962" s="7">
        <v>5.2966356164383561E-2</v>
      </c>
    </row>
    <row r="8963" spans="1:12" ht="25.5">
      <c r="A8963" s="1">
        <f t="shared" si="210"/>
        <v>41449</v>
      </c>
      <c r="B8963" s="49" t="s">
        <v>5278</v>
      </c>
      <c r="C8963" s="7">
        <v>6.5439452054794674E-3</v>
      </c>
      <c r="D8963" s="7">
        <v>1.3087890410958961E-2</v>
      </c>
      <c r="E8963" s="7">
        <v>1.9631835616438439E-2</v>
      </c>
      <c r="F8963" s="7">
        <v>2.61757808219178E-2</v>
      </c>
      <c r="G8963" s="7">
        <v>3.2719726027397276E-2</v>
      </c>
      <c r="H8963" s="7">
        <v>3.9263671232876753E-2</v>
      </c>
      <c r="I8963" s="7">
        <v>4.5807616438356354E-2</v>
      </c>
      <c r="J8963" s="7">
        <v>5.2351561643835719E-2</v>
      </c>
      <c r="K8963" s="7">
        <v>5.8895506849315202E-2</v>
      </c>
      <c r="L8963" s="7">
        <v>6.5439452054794553E-2</v>
      </c>
    </row>
    <row r="8964" spans="1:12" ht="25.5">
      <c r="A8964" s="1">
        <f t="shared" si="210"/>
        <v>41450</v>
      </c>
      <c r="B8964" s="49" t="s">
        <v>5278</v>
      </c>
      <c r="C8964" s="7">
        <v>8.7336986301370084E-3</v>
      </c>
      <c r="D8964" s="7">
        <v>1.7467397260274038E-2</v>
      </c>
      <c r="E8964" s="7">
        <v>2.6201095890410999E-2</v>
      </c>
      <c r="F8964" s="7">
        <v>3.4934794520547957E-2</v>
      </c>
      <c r="G8964" s="7">
        <v>4.3668493150684919E-2</v>
      </c>
      <c r="H8964" s="7">
        <v>5.2402191780821873E-2</v>
      </c>
      <c r="I8964" s="7">
        <v>6.1135890410959071E-2</v>
      </c>
      <c r="J8964" s="7">
        <v>6.9869589041095914E-2</v>
      </c>
      <c r="K8964" s="7">
        <v>7.8603287671232869E-2</v>
      </c>
      <c r="L8964" s="7">
        <v>8.7336986301369837E-2</v>
      </c>
    </row>
    <row r="8965" spans="1:12" ht="25.5">
      <c r="A8965" s="1">
        <f t="shared" si="210"/>
        <v>41451</v>
      </c>
      <c r="B8965" s="49" t="s">
        <v>5462</v>
      </c>
      <c r="C8965" s="7">
        <v>3.9592767123287883E-3</v>
      </c>
      <c r="D8965" s="7">
        <v>7.9185534246575765E-3</v>
      </c>
      <c r="E8965" s="7">
        <v>1.1877830136986364E-2</v>
      </c>
      <c r="F8965" s="7">
        <v>1.583710684931508E-2</v>
      </c>
      <c r="G8965" s="7">
        <v>1.9796383561643878E-2</v>
      </c>
      <c r="H8965" s="7">
        <v>2.3755660273972561E-2</v>
      </c>
      <c r="I8965" s="7">
        <v>2.7714936986301481E-2</v>
      </c>
      <c r="J8965" s="7">
        <v>3.167421369863016E-2</v>
      </c>
      <c r="K8965" s="7">
        <v>3.5633490410958958E-2</v>
      </c>
      <c r="L8965" s="7">
        <v>3.9592767123287638E-2</v>
      </c>
    </row>
    <row r="8966" spans="1:12" ht="25.5">
      <c r="A8966" s="1">
        <f t="shared" si="210"/>
        <v>41452</v>
      </c>
      <c r="B8966" s="49" t="s">
        <v>6144</v>
      </c>
      <c r="C8966" s="7">
        <v>4.771890410958924E-2</v>
      </c>
      <c r="D8966" s="7">
        <v>9.543780821917848E-2</v>
      </c>
      <c r="E8966" s="7">
        <v>0.14315671232876759</v>
      </c>
      <c r="F8966" s="7">
        <v>0.19087561643835599</v>
      </c>
      <c r="G8966" s="7">
        <v>0.23859452054794561</v>
      </c>
      <c r="H8966" s="7">
        <v>0.28631342465753401</v>
      </c>
      <c r="I8966" s="7">
        <v>0.33403232876712358</v>
      </c>
      <c r="J8966" s="7">
        <v>0.38175123287671198</v>
      </c>
      <c r="K8966" s="7">
        <v>0.4294701369863016</v>
      </c>
      <c r="L8966" s="7">
        <v>0.47718904109589</v>
      </c>
    </row>
    <row r="8967" spans="1:12" ht="25.5">
      <c r="A8967" s="1">
        <f t="shared" si="210"/>
        <v>41453</v>
      </c>
      <c r="B8967" s="49" t="s">
        <v>5886</v>
      </c>
      <c r="C8967" s="7">
        <v>3.1227945205479718E-3</v>
      </c>
      <c r="D8967" s="7">
        <v>6.2455890410959324E-3</v>
      </c>
      <c r="E8967" s="7">
        <v>9.3683835616439025E-3</v>
      </c>
      <c r="F8967" s="7">
        <v>1.2491178082191839E-2</v>
      </c>
      <c r="G8967" s="7">
        <v>1.5613972602739799E-2</v>
      </c>
      <c r="H8967" s="7">
        <v>1.8736767123287638E-2</v>
      </c>
      <c r="I8967" s="7">
        <v>2.1859561643835717E-2</v>
      </c>
      <c r="J8967" s="7">
        <v>2.4982356164383556E-2</v>
      </c>
      <c r="K8967" s="7">
        <v>2.8105150684931517E-2</v>
      </c>
      <c r="L8967" s="7">
        <v>3.1227945205479481E-2</v>
      </c>
    </row>
    <row r="8968" spans="1:12" ht="25.5">
      <c r="A8968" s="1">
        <f t="shared" si="210"/>
        <v>41454</v>
      </c>
      <c r="B8968" s="49" t="s">
        <v>6145</v>
      </c>
      <c r="C8968" s="7">
        <v>2.0168153424657598E-2</v>
      </c>
      <c r="D8968" s="7">
        <v>4.0336306849315072E-2</v>
      </c>
      <c r="E8968" s="7">
        <v>6.0504460273972674E-2</v>
      </c>
      <c r="F8968" s="7">
        <v>8.0672613698630033E-2</v>
      </c>
      <c r="G8968" s="7">
        <v>0.10084076712328753</v>
      </c>
      <c r="H8968" s="7">
        <v>0.1210089205479444</v>
      </c>
      <c r="I8968" s="7">
        <v>0.14117707397260318</v>
      </c>
      <c r="J8968" s="7">
        <v>0.16134522739725959</v>
      </c>
      <c r="K8968" s="7">
        <v>0.1815133808219172</v>
      </c>
      <c r="L8968" s="7">
        <v>0.20168153424657478</v>
      </c>
    </row>
    <row r="8969" spans="1:12" ht="25.5">
      <c r="A8969" s="1">
        <f t="shared" si="210"/>
        <v>41455</v>
      </c>
      <c r="B8969" s="49" t="s">
        <v>6145</v>
      </c>
      <c r="C8969" s="7">
        <v>3.52277260273974E-3</v>
      </c>
      <c r="D8969" s="7">
        <v>7.0455452054794671E-3</v>
      </c>
      <c r="E8969" s="7">
        <v>1.0568317808219209E-2</v>
      </c>
      <c r="F8969" s="7">
        <v>1.409109041095896E-2</v>
      </c>
      <c r="G8969" s="7">
        <v>1.761386301369864E-2</v>
      </c>
      <c r="H8969" s="7">
        <v>2.1136635616438439E-2</v>
      </c>
      <c r="I8969" s="7">
        <v>2.4659408219178117E-2</v>
      </c>
      <c r="J8969" s="7">
        <v>2.8182180821917799E-2</v>
      </c>
      <c r="K8969" s="7">
        <v>3.1704953424657602E-2</v>
      </c>
      <c r="L8969" s="7">
        <v>3.522772602739728E-2</v>
      </c>
    </row>
    <row r="8970" spans="1:12" ht="25.5">
      <c r="A8970" s="1">
        <f t="shared" si="210"/>
        <v>41456</v>
      </c>
      <c r="B8970" s="49" t="s">
        <v>6145</v>
      </c>
      <c r="C8970" s="7">
        <v>1.2386301369863039E-3</v>
      </c>
      <c r="D8970" s="7">
        <v>2.4772602739726196E-3</v>
      </c>
      <c r="E8970" s="7">
        <v>3.7158904109589239E-3</v>
      </c>
      <c r="F8970" s="7">
        <v>4.9545205479452157E-3</v>
      </c>
      <c r="G8970" s="7">
        <v>6.1931506849315201E-3</v>
      </c>
      <c r="H8970" s="7">
        <v>7.4317808219178235E-3</v>
      </c>
      <c r="I8970" s="7">
        <v>8.6704109589041626E-3</v>
      </c>
      <c r="J8970" s="7">
        <v>9.9090410958904435E-3</v>
      </c>
      <c r="K8970" s="7">
        <v>1.1147671232876747E-2</v>
      </c>
      <c r="L8970" s="7">
        <v>1.238630136986304E-2</v>
      </c>
    </row>
    <row r="8971" spans="1:12" ht="25.5">
      <c r="A8971" s="1">
        <f t="shared" si="210"/>
        <v>41457</v>
      </c>
      <c r="B8971" s="49" t="s">
        <v>6145</v>
      </c>
      <c r="C8971" s="7">
        <v>2.5134246575342757E-4</v>
      </c>
      <c r="D8971" s="7">
        <v>5.0268493150685395E-4</v>
      </c>
      <c r="E8971" s="7">
        <v>7.5402739726028163E-4</v>
      </c>
      <c r="F8971" s="7">
        <v>1.0053698630137055E-3</v>
      </c>
      <c r="G8971" s="7">
        <v>1.2567123287671319E-3</v>
      </c>
      <c r="H8971" s="7">
        <v>1.5080547945205559E-3</v>
      </c>
      <c r="I8971" s="7">
        <v>1.7593972602739799E-3</v>
      </c>
      <c r="J8971" s="7">
        <v>2.0107397260274037E-3</v>
      </c>
      <c r="K8971" s="7">
        <v>2.2620821917808277E-3</v>
      </c>
      <c r="L8971" s="7">
        <v>2.5134246575342517E-3</v>
      </c>
    </row>
    <row r="8972" spans="1:12" ht="25.5">
      <c r="A8972" s="1">
        <f t="shared" si="210"/>
        <v>41458</v>
      </c>
      <c r="B8972" s="49" t="s">
        <v>6145</v>
      </c>
      <c r="C8972" s="7">
        <v>4.5462246575342759E-3</v>
      </c>
      <c r="D8972" s="7">
        <v>9.0924493150685518E-3</v>
      </c>
      <c r="E8972" s="7">
        <v>1.3638673972602839E-2</v>
      </c>
      <c r="F8972" s="7">
        <v>1.8184898630137079E-2</v>
      </c>
      <c r="G8972" s="7">
        <v>2.273112328767132E-2</v>
      </c>
      <c r="H8972" s="7">
        <v>2.7277347945205557E-2</v>
      </c>
      <c r="I8972" s="7">
        <v>3.1823572602739915E-2</v>
      </c>
      <c r="J8972" s="7">
        <v>3.6369797260274034E-2</v>
      </c>
      <c r="K8972" s="7">
        <v>4.0916021917808278E-2</v>
      </c>
      <c r="L8972" s="7">
        <v>4.5462246575342521E-2</v>
      </c>
    </row>
    <row r="8973" spans="1:12" ht="51">
      <c r="A8973" s="1">
        <f t="shared" si="210"/>
        <v>41459</v>
      </c>
      <c r="B8973" s="49" t="s">
        <v>5665</v>
      </c>
      <c r="C8973" s="7">
        <v>5.5440000000000112E-4</v>
      </c>
      <c r="D8973" s="7">
        <v>1.1088000000000022E-3</v>
      </c>
      <c r="E8973" s="7">
        <v>1.6632000000000001E-3</v>
      </c>
      <c r="F8973" s="7">
        <v>2.2176000000000001E-3</v>
      </c>
      <c r="G8973" s="7">
        <v>2.7719999999999997E-3</v>
      </c>
      <c r="H8973" s="7">
        <v>3.3264000000000002E-3</v>
      </c>
      <c r="I8973" s="7">
        <v>3.8808000000000115E-3</v>
      </c>
      <c r="J8973" s="7">
        <v>4.4352000000000003E-3</v>
      </c>
      <c r="K8973" s="7">
        <v>4.9896000000000003E-3</v>
      </c>
      <c r="L8973" s="7">
        <v>5.5439999999999994E-3</v>
      </c>
    </row>
    <row r="8974" spans="1:12" ht="38.25">
      <c r="A8974" s="1">
        <f t="shared" si="210"/>
        <v>41460</v>
      </c>
      <c r="B8974" s="49" t="s">
        <v>6146</v>
      </c>
      <c r="C8974" s="7">
        <v>5.7787791780822113E-2</v>
      </c>
      <c r="D8974" s="7">
        <v>0.11557558356164437</v>
      </c>
      <c r="E8974" s="7">
        <v>0.17336337534246599</v>
      </c>
      <c r="F8974" s="7">
        <v>0.23115116712328798</v>
      </c>
      <c r="G8974" s="7">
        <v>0.28893895890410998</v>
      </c>
      <c r="H8974" s="7">
        <v>0.34672675068493197</v>
      </c>
      <c r="I8974" s="7">
        <v>0.40451454246575519</v>
      </c>
      <c r="J8974" s="7">
        <v>0.46230233424657596</v>
      </c>
      <c r="K8974" s="7">
        <v>0.52009012602739801</v>
      </c>
      <c r="L8974" s="7">
        <v>0.57787791780821873</v>
      </c>
    </row>
    <row r="8975" spans="1:12" ht="12.75">
      <c r="A8975" s="1">
        <f t="shared" si="210"/>
        <v>41461</v>
      </c>
      <c r="B8975" s="49" t="s">
        <v>5345</v>
      </c>
      <c r="C8975" s="7">
        <v>3.7010630136986517E-3</v>
      </c>
      <c r="D8975" s="7">
        <v>7.4021260273973034E-3</v>
      </c>
      <c r="E8975" s="7">
        <v>1.1103189041095944E-2</v>
      </c>
      <c r="F8975" s="7">
        <v>1.480425205479456E-2</v>
      </c>
      <c r="G8975" s="7">
        <v>1.8505315068493199E-2</v>
      </c>
      <c r="H8975" s="7">
        <v>2.2206378082191721E-2</v>
      </c>
      <c r="I8975" s="7">
        <v>2.5907441095890479E-2</v>
      </c>
      <c r="J8975" s="7">
        <v>2.9608504109588998E-2</v>
      </c>
      <c r="K8975" s="7">
        <v>3.3309567123287642E-2</v>
      </c>
      <c r="L8975" s="7">
        <v>3.7010630136986279E-2</v>
      </c>
    </row>
    <row r="8976" spans="1:12" ht="25.5">
      <c r="A8976" s="1">
        <f t="shared" ref="A8976:A9039" si="211">A8975+1</f>
        <v>41462</v>
      </c>
      <c r="B8976" s="49" t="s">
        <v>6147</v>
      </c>
      <c r="C8976" s="7">
        <v>4.6550794520548201E-3</v>
      </c>
      <c r="D8976" s="7">
        <v>9.3101589041096403E-3</v>
      </c>
      <c r="E8976" s="7">
        <v>1.3965238356164521E-2</v>
      </c>
      <c r="F8976" s="7">
        <v>1.8620317808219281E-2</v>
      </c>
      <c r="G8976" s="7">
        <v>2.3275397260274038E-2</v>
      </c>
      <c r="H8976" s="7">
        <v>2.7930476712328799E-2</v>
      </c>
      <c r="I8976" s="7">
        <v>3.2585556164383682E-2</v>
      </c>
      <c r="J8976" s="7">
        <v>3.7240635616438436E-2</v>
      </c>
      <c r="K8976" s="7">
        <v>4.1895715068493197E-2</v>
      </c>
      <c r="L8976" s="7">
        <v>4.6550794520547965E-2</v>
      </c>
    </row>
    <row r="8977" spans="1:12" ht="38.25">
      <c r="A8977" s="1">
        <f t="shared" si="211"/>
        <v>41463</v>
      </c>
      <c r="B8977" s="49" t="s">
        <v>6075</v>
      </c>
      <c r="C8977" s="7">
        <v>4.5856438356164523E-3</v>
      </c>
      <c r="D8977" s="7">
        <v>9.1712876712329045E-3</v>
      </c>
      <c r="E8977" s="7">
        <v>1.3756931506849321E-2</v>
      </c>
      <c r="F8977" s="7">
        <v>1.8342575342465757E-2</v>
      </c>
      <c r="G8977" s="7">
        <v>2.2928219178082201E-2</v>
      </c>
      <c r="H8977" s="7">
        <v>2.7513863013698642E-2</v>
      </c>
      <c r="I8977" s="7">
        <v>3.2099506849315194E-2</v>
      </c>
      <c r="J8977" s="7">
        <v>3.6685150684931514E-2</v>
      </c>
      <c r="K8977" s="7">
        <v>4.1270794520547958E-2</v>
      </c>
      <c r="L8977" s="7">
        <v>4.5856438356164403E-2</v>
      </c>
    </row>
    <row r="8978" spans="1:12" ht="38.25">
      <c r="A8978" s="1">
        <f t="shared" si="211"/>
        <v>41464</v>
      </c>
      <c r="B8978" s="49" t="s">
        <v>6075</v>
      </c>
      <c r="C8978" s="7">
        <v>3.1197567123287879E-2</v>
      </c>
      <c r="D8978" s="7">
        <v>6.2395134246575633E-2</v>
      </c>
      <c r="E8978" s="7">
        <v>9.3592701369863515E-2</v>
      </c>
      <c r="F8978" s="7">
        <v>0.12479026849315081</v>
      </c>
      <c r="G8978" s="7">
        <v>0.15598783561643878</v>
      </c>
      <c r="H8978" s="7">
        <v>0.18718540273972559</v>
      </c>
      <c r="I8978" s="7">
        <v>0.21838296986301481</v>
      </c>
      <c r="J8978" s="7">
        <v>0.24958053698630162</v>
      </c>
      <c r="K8978" s="7">
        <v>0.28077810410958837</v>
      </c>
      <c r="L8978" s="7">
        <v>0.31197567123287639</v>
      </c>
    </row>
    <row r="8979" spans="1:12" ht="38.25">
      <c r="A8979" s="1">
        <f t="shared" si="211"/>
        <v>41465</v>
      </c>
      <c r="B8979" s="49" t="s">
        <v>6075</v>
      </c>
      <c r="C8979" s="7">
        <v>5.2182312328767244E-2</v>
      </c>
      <c r="D8979" s="7">
        <v>0.10436462465753449</v>
      </c>
      <c r="E8979" s="7">
        <v>0.15654693698630159</v>
      </c>
      <c r="F8979" s="7">
        <v>0.20872924931506801</v>
      </c>
      <c r="G8979" s="7">
        <v>0.26091156164383555</v>
      </c>
      <c r="H8979" s="7">
        <v>0.31309387397260319</v>
      </c>
      <c r="I8979" s="7">
        <v>0.36527618630137076</v>
      </c>
      <c r="J8979" s="7">
        <v>0.41745849863013723</v>
      </c>
      <c r="K8979" s="7">
        <v>0.46964081095890475</v>
      </c>
      <c r="L8979" s="7">
        <v>0.52182312328767111</v>
      </c>
    </row>
    <row r="8980" spans="1:12" ht="38.25">
      <c r="A8980" s="1">
        <f t="shared" si="211"/>
        <v>41466</v>
      </c>
      <c r="B8980" s="49" t="s">
        <v>6075</v>
      </c>
      <c r="C8980" s="7">
        <v>2.483914520547972E-2</v>
      </c>
      <c r="D8980" s="7">
        <v>4.9678290410959315E-2</v>
      </c>
      <c r="E8980" s="7">
        <v>7.4517435616439032E-2</v>
      </c>
      <c r="F8980" s="7">
        <v>9.9356580821918394E-2</v>
      </c>
      <c r="G8980" s="7">
        <v>0.12419572602739799</v>
      </c>
      <c r="H8980" s="7">
        <v>0.1490348712328764</v>
      </c>
      <c r="I8980" s="7">
        <v>0.1738740164383572</v>
      </c>
      <c r="J8980" s="7">
        <v>0.1987131616438356</v>
      </c>
      <c r="K8980" s="7">
        <v>0.22355230684931518</v>
      </c>
      <c r="L8980" s="7">
        <v>0.24839145205479479</v>
      </c>
    </row>
    <row r="8981" spans="1:12" ht="63.75">
      <c r="A8981" s="1">
        <f t="shared" si="211"/>
        <v>41467</v>
      </c>
      <c r="B8981" s="49" t="s">
        <v>6148</v>
      </c>
      <c r="C8981" s="7">
        <v>1.0602673972602767E-2</v>
      </c>
      <c r="D8981" s="7">
        <v>2.1205347945205559E-2</v>
      </c>
      <c r="E8981" s="7">
        <v>3.180802191780828E-2</v>
      </c>
      <c r="F8981" s="7">
        <v>4.2410695890410993E-2</v>
      </c>
      <c r="G8981" s="7">
        <v>5.3013369863013714E-2</v>
      </c>
      <c r="H8981" s="7">
        <v>6.3616043835616559E-2</v>
      </c>
      <c r="I8981" s="7">
        <v>7.4218717808219523E-2</v>
      </c>
      <c r="J8981" s="7">
        <v>8.4821391780821986E-2</v>
      </c>
      <c r="K8981" s="7">
        <v>9.5424065753424714E-2</v>
      </c>
      <c r="L8981" s="7">
        <v>0.10602673972602743</v>
      </c>
    </row>
    <row r="8982" spans="1:12" ht="38.25">
      <c r="A8982" s="1">
        <f t="shared" si="211"/>
        <v>41468</v>
      </c>
      <c r="B8982" s="49" t="s">
        <v>5346</v>
      </c>
      <c r="C8982" s="7">
        <v>1.649819178082188E-3</v>
      </c>
      <c r="D8982" s="7">
        <v>3.299638356164388E-3</v>
      </c>
      <c r="E8982" s="7">
        <v>4.9494575342465758E-3</v>
      </c>
      <c r="F8982" s="7">
        <v>6.5992767123287518E-3</v>
      </c>
      <c r="G8982" s="7">
        <v>8.2490958904109409E-3</v>
      </c>
      <c r="H8982" s="7">
        <v>9.898915068493129E-3</v>
      </c>
      <c r="I8982" s="7">
        <v>1.1548734246575352E-2</v>
      </c>
      <c r="J8982" s="7">
        <v>1.3198553424657479E-2</v>
      </c>
      <c r="K8982" s="7">
        <v>1.4848372602739678E-2</v>
      </c>
      <c r="L8982" s="7">
        <v>1.6498191780821882E-2</v>
      </c>
    </row>
    <row r="8983" spans="1:12" ht="38.25">
      <c r="A8983" s="1">
        <f t="shared" si="211"/>
        <v>41469</v>
      </c>
      <c r="B8983" s="49" t="s">
        <v>5346</v>
      </c>
      <c r="C8983" s="7">
        <v>1.8711090410959079E-2</v>
      </c>
      <c r="D8983" s="7">
        <v>3.742218082191804E-2</v>
      </c>
      <c r="E8983" s="7">
        <v>5.6133271232877112E-2</v>
      </c>
      <c r="F8983" s="7">
        <v>7.4844361643835955E-2</v>
      </c>
      <c r="G8983" s="7">
        <v>9.3555452054794916E-2</v>
      </c>
      <c r="H8983" s="7">
        <v>0.11226654246575388</v>
      </c>
      <c r="I8983" s="7">
        <v>0.13097763287671318</v>
      </c>
      <c r="J8983" s="7">
        <v>0.14968872328767238</v>
      </c>
      <c r="K8983" s="7">
        <v>0.16839981369863041</v>
      </c>
      <c r="L8983" s="7">
        <v>0.18711090410958961</v>
      </c>
    </row>
    <row r="8984" spans="1:12" ht="38.25">
      <c r="A8984" s="1">
        <f t="shared" si="211"/>
        <v>41470</v>
      </c>
      <c r="B8984" s="49" t="s">
        <v>5346</v>
      </c>
      <c r="C8984" s="7">
        <v>3.7524164383561797E-3</v>
      </c>
      <c r="D8984" s="7">
        <v>7.5048328767123593E-3</v>
      </c>
      <c r="E8984" s="7">
        <v>1.1257249315068539E-2</v>
      </c>
      <c r="F8984" s="7">
        <v>1.5009665753424719E-2</v>
      </c>
      <c r="G8984" s="7">
        <v>1.8762082191780837E-2</v>
      </c>
      <c r="H8984" s="7">
        <v>2.2514498630137079E-2</v>
      </c>
      <c r="I8984" s="7">
        <v>2.626691506849332E-2</v>
      </c>
      <c r="J8984" s="7">
        <v>3.0019331506849316E-2</v>
      </c>
      <c r="K8984" s="7">
        <v>3.3771747945205557E-2</v>
      </c>
      <c r="L8984" s="7">
        <v>3.7524164383561674E-2</v>
      </c>
    </row>
    <row r="8985" spans="1:12" ht="38.25">
      <c r="A8985" s="1">
        <f t="shared" si="211"/>
        <v>41471</v>
      </c>
      <c r="B8985" s="49" t="s">
        <v>5346</v>
      </c>
      <c r="C8985" s="7">
        <v>2.7137753424657722E-3</v>
      </c>
      <c r="D8985" s="7">
        <v>5.4275506849315314E-3</v>
      </c>
      <c r="E8985" s="7">
        <v>8.141326027397304E-3</v>
      </c>
      <c r="F8985" s="7">
        <v>1.085510136986304E-2</v>
      </c>
      <c r="G8985" s="7">
        <v>1.3568876712328801E-2</v>
      </c>
      <c r="H8985" s="7">
        <v>1.6282652054794438E-2</v>
      </c>
      <c r="I8985" s="7">
        <v>1.8996427397260322E-2</v>
      </c>
      <c r="J8985" s="7">
        <v>2.1710202739725959E-2</v>
      </c>
      <c r="K8985" s="7">
        <v>2.4423978082191721E-2</v>
      </c>
      <c r="L8985" s="7">
        <v>2.713775342465748E-2</v>
      </c>
    </row>
    <row r="8986" spans="1:12" ht="38.25">
      <c r="A8986" s="1">
        <f t="shared" si="211"/>
        <v>41472</v>
      </c>
      <c r="B8986" s="49" t="s">
        <v>5346</v>
      </c>
      <c r="C8986" s="7">
        <v>2.5897315068493317E-3</v>
      </c>
      <c r="D8986" s="7">
        <v>5.1794630136986521E-3</v>
      </c>
      <c r="E8986" s="7">
        <v>7.7691945205479842E-3</v>
      </c>
      <c r="F8986" s="7">
        <v>1.0358926027397278E-2</v>
      </c>
      <c r="G8986" s="7">
        <v>1.2948657534246599E-2</v>
      </c>
      <c r="H8986" s="7">
        <v>1.553838904109592E-2</v>
      </c>
      <c r="I8986" s="7">
        <v>1.812812054794536E-2</v>
      </c>
      <c r="J8986" s="7">
        <v>2.0717852054794556E-2</v>
      </c>
      <c r="K8986" s="7">
        <v>2.330758356164388E-2</v>
      </c>
      <c r="L8986" s="7">
        <v>2.5897315068493198E-2</v>
      </c>
    </row>
    <row r="8987" spans="1:12" ht="51">
      <c r="A8987" s="1">
        <f t="shared" si="211"/>
        <v>41473</v>
      </c>
      <c r="B8987" s="49" t="s">
        <v>6149</v>
      </c>
      <c r="C8987" s="7">
        <v>1.072273972602744E-2</v>
      </c>
      <c r="D8987" s="7">
        <v>2.144547945205488E-2</v>
      </c>
      <c r="E8987" s="7">
        <v>3.2168219178082318E-2</v>
      </c>
      <c r="F8987" s="7">
        <v>4.2890958904109634E-2</v>
      </c>
      <c r="G8987" s="7">
        <v>5.3613698630137076E-2</v>
      </c>
      <c r="H8987" s="7">
        <v>6.433643835616451E-2</v>
      </c>
      <c r="I8987" s="7">
        <v>7.5059178082192077E-2</v>
      </c>
      <c r="J8987" s="7">
        <v>8.5781917808219268E-2</v>
      </c>
      <c r="K8987" s="7">
        <v>9.6504657534246724E-2</v>
      </c>
      <c r="L8987" s="7">
        <v>0.10722739726027404</v>
      </c>
    </row>
    <row r="8988" spans="1:12" ht="51">
      <c r="A8988" s="1">
        <f t="shared" si="211"/>
        <v>41474</v>
      </c>
      <c r="B8988" s="49" t="s">
        <v>6149</v>
      </c>
      <c r="C8988" s="7">
        <v>3.0092383561644118E-3</v>
      </c>
      <c r="D8988" s="7">
        <v>6.0184767123288123E-3</v>
      </c>
      <c r="E8988" s="7">
        <v>9.0277150684932236E-3</v>
      </c>
      <c r="F8988" s="7">
        <v>1.2036953424657599E-2</v>
      </c>
      <c r="G8988" s="7">
        <v>1.5046191780821999E-2</v>
      </c>
      <c r="H8988" s="7">
        <v>1.8055430136986399E-2</v>
      </c>
      <c r="I8988" s="7">
        <v>2.1064668493150796E-2</v>
      </c>
      <c r="J8988" s="7">
        <v>2.4073906849315079E-2</v>
      </c>
      <c r="K8988" s="7">
        <v>2.708314520547948E-2</v>
      </c>
      <c r="L8988" s="7">
        <v>3.0092383561643878E-2</v>
      </c>
    </row>
    <row r="8989" spans="1:12" ht="51">
      <c r="A8989" s="1">
        <f t="shared" si="211"/>
        <v>41475</v>
      </c>
      <c r="B8989" s="49" t="s">
        <v>6149</v>
      </c>
      <c r="C8989" s="7">
        <v>3.246115068493164E-2</v>
      </c>
      <c r="D8989" s="7">
        <v>6.4922301369863156E-2</v>
      </c>
      <c r="E8989" s="7">
        <v>9.7383452054794803E-2</v>
      </c>
      <c r="F8989" s="7">
        <v>0.12984460273972559</v>
      </c>
      <c r="G8989" s="7">
        <v>0.16230575342465761</v>
      </c>
      <c r="H8989" s="7">
        <v>0.19476690410958961</v>
      </c>
      <c r="I8989" s="7">
        <v>0.22722805479452157</v>
      </c>
      <c r="J8989" s="7">
        <v>0.2596892054794524</v>
      </c>
      <c r="K8989" s="7">
        <v>0.29215035616438439</v>
      </c>
      <c r="L8989" s="7">
        <v>0.32461150684931522</v>
      </c>
    </row>
    <row r="8990" spans="1:12" ht="51">
      <c r="A8990" s="1">
        <f t="shared" si="211"/>
        <v>41476</v>
      </c>
      <c r="B8990" s="49" t="s">
        <v>6149</v>
      </c>
      <c r="C8990" s="7">
        <v>2.8135890410959079E-2</v>
      </c>
      <c r="D8990" s="7">
        <v>5.6271780821918041E-2</v>
      </c>
      <c r="E8990" s="7">
        <v>8.4407671232877124E-2</v>
      </c>
      <c r="F8990" s="7">
        <v>0.11254356164383583</v>
      </c>
      <c r="G8990" s="7">
        <v>0.14067945205479479</v>
      </c>
      <c r="H8990" s="7">
        <v>0.168815342465754</v>
      </c>
      <c r="I8990" s="7">
        <v>0.19695123287671321</v>
      </c>
      <c r="J8990" s="7">
        <v>0.22508712328767239</v>
      </c>
      <c r="K8990" s="7">
        <v>0.25322301369863037</v>
      </c>
      <c r="L8990" s="7">
        <v>0.28135890410958958</v>
      </c>
    </row>
    <row r="8991" spans="1:12" ht="51">
      <c r="A8991" s="1">
        <f t="shared" si="211"/>
        <v>41477</v>
      </c>
      <c r="B8991" s="49" t="s">
        <v>6150</v>
      </c>
      <c r="C8991" s="7">
        <v>1.4776043835616559E-2</v>
      </c>
      <c r="D8991" s="7">
        <v>2.9552087671232997E-2</v>
      </c>
      <c r="E8991" s="7">
        <v>4.4328131506849562E-2</v>
      </c>
      <c r="F8991" s="7">
        <v>5.9104175342465884E-2</v>
      </c>
      <c r="G8991" s="7">
        <v>7.3880219178082324E-2</v>
      </c>
      <c r="H8991" s="7">
        <v>8.865626301369875E-2</v>
      </c>
      <c r="I8991" s="7">
        <v>0.10343230684931544</v>
      </c>
      <c r="J8991" s="7">
        <v>0.11820835068493163</v>
      </c>
      <c r="K8991" s="7">
        <v>0.13298439452054758</v>
      </c>
      <c r="L8991" s="7">
        <v>0.1477604383561644</v>
      </c>
    </row>
    <row r="8992" spans="1:12" ht="51">
      <c r="A8992" s="1">
        <f t="shared" si="211"/>
        <v>41478</v>
      </c>
      <c r="B8992" s="49" t="s">
        <v>6150</v>
      </c>
      <c r="C8992" s="7">
        <v>2.2434936986301481E-2</v>
      </c>
      <c r="D8992" s="7">
        <v>4.4869873972602836E-2</v>
      </c>
      <c r="E8992" s="7">
        <v>6.7304810958904324E-2</v>
      </c>
      <c r="F8992" s="7">
        <v>8.9739747945205547E-2</v>
      </c>
      <c r="G8992" s="7">
        <v>0.11217468493150692</v>
      </c>
      <c r="H8992" s="7">
        <v>0.1346096219178084</v>
      </c>
      <c r="I8992" s="7">
        <v>0.15704455890411001</v>
      </c>
      <c r="J8992" s="7">
        <v>0.17947949589041159</v>
      </c>
      <c r="K8992" s="7">
        <v>0.20191443287671201</v>
      </c>
      <c r="L8992" s="7">
        <v>0.2243493698630136</v>
      </c>
    </row>
    <row r="8993" spans="1:12" ht="51">
      <c r="A8993" s="1">
        <f t="shared" si="211"/>
        <v>41479</v>
      </c>
      <c r="B8993" s="49" t="s">
        <v>6151</v>
      </c>
      <c r="C8993" s="7">
        <v>1.8635868493150801E-2</v>
      </c>
      <c r="D8993" s="7">
        <v>3.7271736986301478E-2</v>
      </c>
      <c r="E8993" s="7">
        <v>5.5907605479452276E-2</v>
      </c>
      <c r="F8993" s="7">
        <v>7.4543473972602831E-2</v>
      </c>
      <c r="G8993" s="7">
        <v>9.3179342465753504E-2</v>
      </c>
      <c r="H8993" s="7">
        <v>0.1118152109589042</v>
      </c>
      <c r="I8993" s="7">
        <v>0.13045107945205558</v>
      </c>
      <c r="J8993" s="7">
        <v>0.14908694794520519</v>
      </c>
      <c r="K8993" s="7">
        <v>0.16772281643835601</v>
      </c>
      <c r="L8993" s="7">
        <v>0.18635868493150679</v>
      </c>
    </row>
    <row r="8994" spans="1:12" ht="38.25">
      <c r="A8994" s="1">
        <f t="shared" si="211"/>
        <v>41480</v>
      </c>
      <c r="B8994" s="49" t="s">
        <v>6152</v>
      </c>
      <c r="C8994" s="7">
        <v>1.7380602739726081E-2</v>
      </c>
      <c r="D8994" s="7">
        <v>3.476120547945228E-2</v>
      </c>
      <c r="E8994" s="7">
        <v>5.2141808219178361E-2</v>
      </c>
      <c r="F8994" s="7">
        <v>6.9522410958904324E-2</v>
      </c>
      <c r="G8994" s="7">
        <v>8.6903013698630405E-2</v>
      </c>
      <c r="H8994" s="7">
        <v>0.1042836164383566</v>
      </c>
      <c r="I8994" s="7">
        <v>0.12166421917808279</v>
      </c>
      <c r="J8994" s="7">
        <v>0.1390448219178084</v>
      </c>
      <c r="K8994" s="7">
        <v>0.1564254246575352</v>
      </c>
      <c r="L8994" s="7">
        <v>0.17380602739726081</v>
      </c>
    </row>
    <row r="8995" spans="1:12" ht="38.25">
      <c r="A8995" s="1">
        <f t="shared" si="211"/>
        <v>41481</v>
      </c>
      <c r="B8995" s="49" t="s">
        <v>6152</v>
      </c>
      <c r="C8995" s="7">
        <v>1.2838356164383561E-4</v>
      </c>
      <c r="D8995" s="7">
        <v>2.5676712328767236E-4</v>
      </c>
      <c r="E8995" s="7">
        <v>3.8515068493150801E-4</v>
      </c>
      <c r="F8995" s="7">
        <v>5.1353424657534245E-4</v>
      </c>
      <c r="G8995" s="7">
        <v>6.4191780821917799E-4</v>
      </c>
      <c r="H8995" s="7">
        <v>7.7030136986301352E-4</v>
      </c>
      <c r="I8995" s="7">
        <v>8.9868493150685274E-4</v>
      </c>
      <c r="J8995" s="7">
        <v>1.027068493150686E-3</v>
      </c>
      <c r="K8995" s="7">
        <v>1.1554520547945215E-3</v>
      </c>
      <c r="L8995" s="7">
        <v>1.283835616438356E-3</v>
      </c>
    </row>
    <row r="8996" spans="1:12" ht="63.75">
      <c r="A8996" s="1">
        <f t="shared" si="211"/>
        <v>41482</v>
      </c>
      <c r="B8996" s="49" t="s">
        <v>6153</v>
      </c>
      <c r="C8996" s="7">
        <v>4.4699178082191961E-2</v>
      </c>
      <c r="D8996" s="7">
        <v>8.9398356164383921E-2</v>
      </c>
      <c r="E8996" s="7">
        <v>0.134097534246576</v>
      </c>
      <c r="F8996" s="7">
        <v>0.17879671232876759</v>
      </c>
      <c r="G8996" s="7">
        <v>0.22349589041095919</v>
      </c>
      <c r="H8996" s="7">
        <v>0.26819506849315078</v>
      </c>
      <c r="I8996" s="7">
        <v>0.31289424657534359</v>
      </c>
      <c r="J8996" s="7">
        <v>0.35759342465753402</v>
      </c>
      <c r="K8996" s="7">
        <v>0.40229260273972561</v>
      </c>
      <c r="L8996" s="7">
        <v>0.44699178082191721</v>
      </c>
    </row>
    <row r="8997" spans="1:12" ht="63.75">
      <c r="A8997" s="1">
        <f t="shared" si="211"/>
        <v>41483</v>
      </c>
      <c r="B8997" s="49" t="s">
        <v>6153</v>
      </c>
      <c r="C8997" s="7">
        <v>2.1351452054794679E-2</v>
      </c>
      <c r="D8997" s="7">
        <v>4.270290410958924E-2</v>
      </c>
      <c r="E8997" s="7">
        <v>6.4054356164383916E-2</v>
      </c>
      <c r="F8997" s="7">
        <v>8.5405808219178356E-2</v>
      </c>
      <c r="G8997" s="7">
        <v>0.10675726027397292</v>
      </c>
      <c r="H8997" s="7">
        <v>0.12810871232876761</v>
      </c>
      <c r="I8997" s="7">
        <v>0.14946016438356241</v>
      </c>
      <c r="J8997" s="7">
        <v>0.17081161643835721</v>
      </c>
      <c r="K8997" s="7">
        <v>0.19216306849315079</v>
      </c>
      <c r="L8997" s="7">
        <v>0.21351452054794559</v>
      </c>
    </row>
    <row r="8998" spans="1:12" ht="51">
      <c r="A8998" s="1">
        <f t="shared" si="211"/>
        <v>41484</v>
      </c>
      <c r="B8998" s="49" t="s">
        <v>5348</v>
      </c>
      <c r="C8998" s="7">
        <v>2.1581095890411118E-2</v>
      </c>
      <c r="D8998" s="7">
        <v>4.3162191780822118E-2</v>
      </c>
      <c r="E8998" s="7">
        <v>6.4743287671233246E-2</v>
      </c>
      <c r="F8998" s="7">
        <v>8.6324383561644125E-2</v>
      </c>
      <c r="G8998" s="7">
        <v>0.10790547945205511</v>
      </c>
      <c r="H8998" s="7">
        <v>0.12948657534246599</v>
      </c>
      <c r="I8998" s="7">
        <v>0.15106767123287759</v>
      </c>
      <c r="J8998" s="7">
        <v>0.172648767123288</v>
      </c>
      <c r="K8998" s="7">
        <v>0.19422986301369957</v>
      </c>
      <c r="L8998" s="7">
        <v>0.21581095890410998</v>
      </c>
    </row>
    <row r="8999" spans="1:12" ht="38.25">
      <c r="A8999" s="1">
        <f t="shared" si="211"/>
        <v>41485</v>
      </c>
      <c r="B8999" s="49" t="s">
        <v>6154</v>
      </c>
      <c r="C8999" s="7">
        <v>3.879461917808244E-2</v>
      </c>
      <c r="D8999" s="7">
        <v>7.758923835616488E-2</v>
      </c>
      <c r="E8999" s="7">
        <v>0.1163838575342472</v>
      </c>
      <c r="F8999" s="7">
        <v>0.15517847671232879</v>
      </c>
      <c r="G8999" s="7">
        <v>0.19397309589041159</v>
      </c>
      <c r="H8999" s="7">
        <v>0.2327677150684932</v>
      </c>
      <c r="I8999" s="7">
        <v>0.271562334246576</v>
      </c>
      <c r="J8999" s="7">
        <v>0.31035695342465758</v>
      </c>
      <c r="K8999" s="7">
        <v>0.34915157260274038</v>
      </c>
      <c r="L8999" s="7">
        <v>0.38794619178082196</v>
      </c>
    </row>
    <row r="9000" spans="1:12" ht="51">
      <c r="A9000" s="1">
        <f t="shared" si="211"/>
        <v>41486</v>
      </c>
      <c r="B9000" s="49" t="s">
        <v>6155</v>
      </c>
      <c r="C9000" s="7">
        <v>8.8964383561644239E-3</v>
      </c>
      <c r="D9000" s="7">
        <v>1.7792876712328799E-2</v>
      </c>
      <c r="E9000" s="7">
        <v>2.668931506849332E-2</v>
      </c>
      <c r="F9000" s="7">
        <v>3.5585753424657598E-2</v>
      </c>
      <c r="G9000" s="7">
        <v>4.4482191780822002E-2</v>
      </c>
      <c r="H9000" s="7">
        <v>5.3378630136986398E-2</v>
      </c>
      <c r="I9000" s="7">
        <v>6.2275068493150919E-2</v>
      </c>
      <c r="J9000" s="7">
        <v>7.1171506849315197E-2</v>
      </c>
      <c r="K9000" s="7">
        <v>8.0067945205479607E-2</v>
      </c>
      <c r="L9000" s="7">
        <v>8.8964383561643878E-2</v>
      </c>
    </row>
    <row r="9001" spans="1:12" ht="51">
      <c r="A9001" s="1">
        <f t="shared" si="211"/>
        <v>41487</v>
      </c>
      <c r="B9001" s="49" t="s">
        <v>6155</v>
      </c>
      <c r="C9001" s="7">
        <v>1.948536986301384E-2</v>
      </c>
      <c r="D9001" s="7">
        <v>3.8970739726027562E-2</v>
      </c>
      <c r="E9001" s="7">
        <v>5.8456109589041391E-2</v>
      </c>
      <c r="F9001" s="7">
        <v>7.7941479452054999E-2</v>
      </c>
      <c r="G9001" s="7">
        <v>9.7426849315068717E-2</v>
      </c>
      <c r="H9001" s="7">
        <v>0.11691221917808244</v>
      </c>
      <c r="I9001" s="7">
        <v>0.13639758904109639</v>
      </c>
      <c r="J9001" s="7">
        <v>0.15588295890411</v>
      </c>
      <c r="K9001" s="7">
        <v>0.1753683287671236</v>
      </c>
      <c r="L9001" s="7">
        <v>0.19485369863013718</v>
      </c>
    </row>
    <row r="9002" spans="1:12" ht="51">
      <c r="A9002" s="1">
        <f t="shared" si="211"/>
        <v>41488</v>
      </c>
      <c r="B9002" s="49" t="s">
        <v>6155</v>
      </c>
      <c r="C9002" s="7">
        <v>1.7214246575342519E-2</v>
      </c>
      <c r="D9002" s="7">
        <v>3.4428493150685156E-2</v>
      </c>
      <c r="E9002" s="7">
        <v>5.1642739726027675E-2</v>
      </c>
      <c r="F9002" s="7">
        <v>6.8856986301370077E-2</v>
      </c>
      <c r="G9002" s="7">
        <v>8.6071232876712603E-2</v>
      </c>
      <c r="H9002" s="7">
        <v>0.10328547945205512</v>
      </c>
      <c r="I9002" s="7">
        <v>0.12049972602739799</v>
      </c>
      <c r="J9002" s="7">
        <v>0.1377139726027404</v>
      </c>
      <c r="K9002" s="7">
        <v>0.15492821917808278</v>
      </c>
      <c r="L9002" s="7">
        <v>0.17214246575342521</v>
      </c>
    </row>
    <row r="9003" spans="1:12" ht="51">
      <c r="A9003" s="1">
        <f t="shared" si="211"/>
        <v>41489</v>
      </c>
      <c r="B9003" s="49" t="s">
        <v>6155</v>
      </c>
      <c r="C9003" s="7">
        <v>6.6108493150685158E-3</v>
      </c>
      <c r="D9003" s="7">
        <v>1.322169863013708E-2</v>
      </c>
      <c r="E9003" s="7">
        <v>1.9832547945205562E-2</v>
      </c>
      <c r="F9003" s="7">
        <v>2.6443397260274039E-2</v>
      </c>
      <c r="G9003" s="7">
        <v>3.3054246575342519E-2</v>
      </c>
      <c r="H9003" s="7">
        <v>3.9665095890410999E-2</v>
      </c>
      <c r="I9003" s="7">
        <v>4.6275945205479597E-2</v>
      </c>
      <c r="J9003" s="7">
        <v>5.288679452054796E-2</v>
      </c>
      <c r="K9003" s="7">
        <v>5.949764383561644E-2</v>
      </c>
      <c r="L9003" s="7">
        <v>6.6108493150684913E-2</v>
      </c>
    </row>
    <row r="9004" spans="1:12" ht="51">
      <c r="A9004" s="1">
        <f t="shared" si="211"/>
        <v>41490</v>
      </c>
      <c r="B9004" s="49" t="s">
        <v>6156</v>
      </c>
      <c r="C9004" s="7">
        <v>3.3155506849315314E-2</v>
      </c>
      <c r="D9004" s="7">
        <v>6.6311013698630517E-2</v>
      </c>
      <c r="E9004" s="7">
        <v>9.9466520547945844E-2</v>
      </c>
      <c r="F9004" s="7">
        <v>0.13262202739726081</v>
      </c>
      <c r="G9004" s="7">
        <v>0.16577753424657599</v>
      </c>
      <c r="H9004" s="7">
        <v>0.19893304109589122</v>
      </c>
      <c r="I9004" s="7">
        <v>0.23208854794520639</v>
      </c>
      <c r="J9004" s="7">
        <v>0.2652440547945204</v>
      </c>
      <c r="K9004" s="7">
        <v>0.29839956164383558</v>
      </c>
      <c r="L9004" s="7">
        <v>0.33155506849315075</v>
      </c>
    </row>
    <row r="9005" spans="1:12" ht="51">
      <c r="A9005" s="1">
        <f t="shared" si="211"/>
        <v>41491</v>
      </c>
      <c r="B9005" s="49" t="s">
        <v>6156</v>
      </c>
      <c r="C9005" s="7">
        <v>1.6541589041095921E-2</v>
      </c>
      <c r="D9005" s="7">
        <v>3.3083178082191959E-2</v>
      </c>
      <c r="E9005" s="7">
        <v>4.962476712328788E-2</v>
      </c>
      <c r="F9005" s="7">
        <v>6.6166356164383683E-2</v>
      </c>
      <c r="G9005" s="7">
        <v>8.2707945205479597E-2</v>
      </c>
      <c r="H9005" s="7">
        <v>9.924953424657551E-2</v>
      </c>
      <c r="I9005" s="7">
        <v>0.1157911232876718</v>
      </c>
      <c r="J9005" s="7">
        <v>0.13233271232876759</v>
      </c>
      <c r="K9005" s="7">
        <v>0.14887430136986399</v>
      </c>
      <c r="L9005" s="7">
        <v>0.16541589041095919</v>
      </c>
    </row>
    <row r="9006" spans="1:12" ht="51">
      <c r="A9006" s="1">
        <f t="shared" si="211"/>
        <v>41492</v>
      </c>
      <c r="B9006" s="49" t="s">
        <v>6156</v>
      </c>
      <c r="C9006" s="7">
        <v>8.1651945205479838E-3</v>
      </c>
      <c r="D9006" s="7">
        <v>1.6330389041095919E-2</v>
      </c>
      <c r="E9006" s="7">
        <v>2.4495583561644E-2</v>
      </c>
      <c r="F9006" s="7">
        <v>3.2660778082191838E-2</v>
      </c>
      <c r="G9006" s="7">
        <v>4.0825972602739798E-2</v>
      </c>
      <c r="H9006" s="7">
        <v>4.8991167123287757E-2</v>
      </c>
      <c r="I9006" s="7">
        <v>5.7156361643835842E-2</v>
      </c>
      <c r="J9006" s="7">
        <v>6.5321556164383676E-2</v>
      </c>
      <c r="K9006" s="7">
        <v>7.3486750684931643E-2</v>
      </c>
      <c r="L9006" s="7">
        <v>8.165194520547947E-2</v>
      </c>
    </row>
    <row r="9007" spans="1:12" ht="38.25">
      <c r="A9007" s="1">
        <f t="shared" si="211"/>
        <v>41493</v>
      </c>
      <c r="B9007" s="49" t="s">
        <v>5349</v>
      </c>
      <c r="C9007" s="7">
        <v>2.5409095890411241E-2</v>
      </c>
      <c r="D9007" s="7">
        <v>5.0818191780822357E-2</v>
      </c>
      <c r="E9007" s="7">
        <v>7.6227287671233587E-2</v>
      </c>
      <c r="F9007" s="7">
        <v>0.10163638356164448</v>
      </c>
      <c r="G9007" s="7">
        <v>0.1270454794520556</v>
      </c>
      <c r="H9007" s="7">
        <v>0.15245457534246598</v>
      </c>
      <c r="I9007" s="7">
        <v>0.17786367123287758</v>
      </c>
      <c r="J9007" s="7">
        <v>0.20327276712328798</v>
      </c>
      <c r="K9007" s="7">
        <v>0.22868186301369958</v>
      </c>
      <c r="L9007" s="7">
        <v>0.25409095890410999</v>
      </c>
    </row>
    <row r="9008" spans="1:12" ht="38.25">
      <c r="A9008" s="1">
        <f t="shared" si="211"/>
        <v>41494</v>
      </c>
      <c r="B9008" s="49" t="s">
        <v>6157</v>
      </c>
      <c r="C9008" s="7">
        <v>2.1493216438356239E-2</v>
      </c>
      <c r="D9008" s="7">
        <v>4.298643287671236E-2</v>
      </c>
      <c r="E9008" s="7">
        <v>6.4479649315068596E-2</v>
      </c>
      <c r="F9008" s="7">
        <v>8.5972865753424596E-2</v>
      </c>
      <c r="G9008" s="7">
        <v>0.10746608219178072</v>
      </c>
      <c r="H9008" s="7">
        <v>0.12895929863013719</v>
      </c>
      <c r="I9008" s="7">
        <v>0.15045251506849319</v>
      </c>
      <c r="J9008" s="7">
        <v>0.17194573150684919</v>
      </c>
      <c r="K9008" s="7">
        <v>0.19343894794520519</v>
      </c>
      <c r="L9008" s="7">
        <v>0.21493216438356119</v>
      </c>
    </row>
    <row r="9009" spans="1:12" ht="38.25">
      <c r="A9009" s="1">
        <f t="shared" si="211"/>
        <v>41495</v>
      </c>
      <c r="B9009" s="49" t="s">
        <v>6157</v>
      </c>
      <c r="C9009" s="7">
        <v>9.9054246575342886E-3</v>
      </c>
      <c r="D9009" s="7">
        <v>1.9810849315068598E-2</v>
      </c>
      <c r="E9009" s="7">
        <v>2.971627397260284E-2</v>
      </c>
      <c r="F9009" s="7">
        <v>3.9621698630137078E-2</v>
      </c>
      <c r="G9009" s="7">
        <v>4.9527123287671317E-2</v>
      </c>
      <c r="H9009" s="7">
        <v>5.9432547945205562E-2</v>
      </c>
      <c r="I9009" s="7">
        <v>6.9337972602740036E-2</v>
      </c>
      <c r="J9009" s="7">
        <v>7.9243397260274046E-2</v>
      </c>
      <c r="K9009" s="7">
        <v>8.9148821917808402E-2</v>
      </c>
      <c r="L9009" s="7">
        <v>9.9054246575342522E-2</v>
      </c>
    </row>
    <row r="9010" spans="1:12" ht="38.25">
      <c r="A9010" s="1">
        <f t="shared" si="211"/>
        <v>41496</v>
      </c>
      <c r="B9010" s="49" t="s">
        <v>6158</v>
      </c>
      <c r="C9010" s="7">
        <v>3.0240657534246836E-3</v>
      </c>
      <c r="D9010" s="7">
        <v>6.0481315068493559E-3</v>
      </c>
      <c r="E9010" s="7">
        <v>9.072197260274039E-3</v>
      </c>
      <c r="F9010" s="7">
        <v>1.2096263013698639E-2</v>
      </c>
      <c r="G9010" s="7">
        <v>1.512032876712336E-2</v>
      </c>
      <c r="H9010" s="7">
        <v>1.814439452054796E-2</v>
      </c>
      <c r="I9010" s="7">
        <v>2.1168460273972681E-2</v>
      </c>
      <c r="J9010" s="7">
        <v>2.4192526027397278E-2</v>
      </c>
      <c r="K9010" s="7">
        <v>2.7216591780821999E-2</v>
      </c>
      <c r="L9010" s="7">
        <v>3.0240657534246599E-2</v>
      </c>
    </row>
    <row r="9011" spans="1:12" ht="38.25">
      <c r="A9011" s="1">
        <f t="shared" si="211"/>
        <v>41497</v>
      </c>
      <c r="B9011" s="49" t="s">
        <v>6158</v>
      </c>
      <c r="C9011" s="7">
        <v>1.1858301369863053E-2</v>
      </c>
      <c r="D9011" s="7">
        <v>2.3716602739726079E-2</v>
      </c>
      <c r="E9011" s="7">
        <v>3.557490410958912E-2</v>
      </c>
      <c r="F9011" s="7">
        <v>4.7433205479452033E-2</v>
      </c>
      <c r="G9011" s="7">
        <v>5.9291506849315077E-2</v>
      </c>
      <c r="H9011" s="7">
        <v>7.1149808219178115E-2</v>
      </c>
      <c r="I9011" s="7">
        <v>8.3008109589041396E-2</v>
      </c>
      <c r="J9011" s="7">
        <v>9.4866410958904204E-2</v>
      </c>
      <c r="K9011" s="7">
        <v>0.10672471232876724</v>
      </c>
      <c r="L9011" s="7">
        <v>0.11858301369863015</v>
      </c>
    </row>
    <row r="9012" spans="1:12" ht="38.25">
      <c r="A9012" s="1">
        <f t="shared" si="211"/>
        <v>41498</v>
      </c>
      <c r="B9012" s="49" t="s">
        <v>6158</v>
      </c>
      <c r="C9012" s="7">
        <v>1.465742465753424E-3</v>
      </c>
      <c r="D9012" s="7">
        <v>2.9314849315068602E-3</v>
      </c>
      <c r="E9012" s="7">
        <v>4.3972273972602838E-3</v>
      </c>
      <c r="F9012" s="7">
        <v>5.8629698630136961E-3</v>
      </c>
      <c r="G9012" s="7">
        <v>7.3287123287671188E-3</v>
      </c>
      <c r="H9012" s="7">
        <v>8.7944547945205554E-3</v>
      </c>
      <c r="I9012" s="7">
        <v>1.0260197260274002E-2</v>
      </c>
      <c r="J9012" s="7">
        <v>1.1725939726027403E-2</v>
      </c>
      <c r="K9012" s="7">
        <v>1.3191682191780841E-2</v>
      </c>
      <c r="L9012" s="7">
        <v>1.4657424657534238E-2</v>
      </c>
    </row>
    <row r="9013" spans="1:12" ht="38.25">
      <c r="A9013" s="1">
        <f t="shared" si="211"/>
        <v>41499</v>
      </c>
      <c r="B9013" s="49" t="s">
        <v>6159</v>
      </c>
      <c r="C9013" s="7">
        <v>1.227816986301372E-2</v>
      </c>
      <c r="D9013" s="7">
        <v>2.4556339726027557E-2</v>
      </c>
      <c r="E9013" s="7">
        <v>3.6834509589041282E-2</v>
      </c>
      <c r="F9013" s="7">
        <v>4.9112679452054879E-2</v>
      </c>
      <c r="G9013" s="7">
        <v>6.1390849315068594E-2</v>
      </c>
      <c r="H9013" s="7">
        <v>7.3669019178082315E-2</v>
      </c>
      <c r="I9013" s="7">
        <v>8.5947189041096397E-2</v>
      </c>
      <c r="J9013" s="7">
        <v>9.8225358904109869E-2</v>
      </c>
      <c r="K9013" s="7">
        <v>0.11050352876712359</v>
      </c>
      <c r="L9013" s="7">
        <v>0.12278169863013719</v>
      </c>
    </row>
    <row r="9014" spans="1:12" ht="38.25">
      <c r="A9014" s="1">
        <f t="shared" si="211"/>
        <v>41500</v>
      </c>
      <c r="B9014" s="49" t="s">
        <v>6159</v>
      </c>
      <c r="C9014" s="7">
        <v>1.268755068493152E-2</v>
      </c>
      <c r="D9014" s="7">
        <v>2.5375101369863162E-2</v>
      </c>
      <c r="E9014" s="7">
        <v>3.8062652054794678E-2</v>
      </c>
      <c r="F9014" s="7">
        <v>5.075020273972608E-2</v>
      </c>
      <c r="G9014" s="7">
        <v>6.34377534246576E-2</v>
      </c>
      <c r="H9014" s="7">
        <v>7.612530410958912E-2</v>
      </c>
      <c r="I9014" s="7">
        <v>8.8812854794521001E-2</v>
      </c>
      <c r="J9014" s="7">
        <v>0.10150040547945227</v>
      </c>
      <c r="K9014" s="7">
        <v>0.11418795616438379</v>
      </c>
      <c r="L9014" s="7">
        <v>0.1268755068493152</v>
      </c>
    </row>
    <row r="9015" spans="1:12" ht="51">
      <c r="A9015" s="1">
        <f t="shared" si="211"/>
        <v>41501</v>
      </c>
      <c r="B9015" s="49" t="s">
        <v>5665</v>
      </c>
      <c r="C9015" s="7">
        <v>5.5440000000000112E-4</v>
      </c>
      <c r="D9015" s="7">
        <v>1.1088000000000022E-3</v>
      </c>
      <c r="E9015" s="7">
        <v>1.6632000000000001E-3</v>
      </c>
      <c r="F9015" s="7">
        <v>2.2176000000000001E-3</v>
      </c>
      <c r="G9015" s="7">
        <v>2.7719999999999997E-3</v>
      </c>
      <c r="H9015" s="7">
        <v>3.3264000000000002E-3</v>
      </c>
      <c r="I9015" s="7">
        <v>3.8808000000000115E-3</v>
      </c>
      <c r="J9015" s="7">
        <v>4.4352000000000003E-3</v>
      </c>
      <c r="K9015" s="7">
        <v>4.9896000000000003E-3</v>
      </c>
      <c r="L9015" s="7">
        <v>5.5439999999999994E-3</v>
      </c>
    </row>
    <row r="9016" spans="1:12" ht="38.25">
      <c r="A9016" s="1">
        <f t="shared" si="211"/>
        <v>41502</v>
      </c>
      <c r="B9016" s="49" t="s">
        <v>6146</v>
      </c>
      <c r="C9016" s="7">
        <v>5.7787791780822113E-2</v>
      </c>
      <c r="D9016" s="7">
        <v>0.11557558356164437</v>
      </c>
      <c r="E9016" s="7">
        <v>0.17336337534246599</v>
      </c>
      <c r="F9016" s="7">
        <v>0.23115116712328798</v>
      </c>
      <c r="G9016" s="7">
        <v>0.28893895890410998</v>
      </c>
      <c r="H9016" s="7">
        <v>0.34672675068493197</v>
      </c>
      <c r="I9016" s="7">
        <v>0.40451454246575519</v>
      </c>
      <c r="J9016" s="7">
        <v>0.46230233424657596</v>
      </c>
      <c r="K9016" s="7">
        <v>0.52009012602739801</v>
      </c>
      <c r="L9016" s="7">
        <v>0.57787791780821873</v>
      </c>
    </row>
    <row r="9017" spans="1:12" ht="25.5">
      <c r="A9017" s="1">
        <f t="shared" si="211"/>
        <v>41503</v>
      </c>
      <c r="B9017" s="49" t="s">
        <v>5470</v>
      </c>
      <c r="C9017" s="7">
        <v>1.9745391780821998E-2</v>
      </c>
      <c r="D9017" s="7">
        <v>3.9490783561643879E-2</v>
      </c>
      <c r="E9017" s="7">
        <v>5.9236175342465877E-2</v>
      </c>
      <c r="F9017" s="7">
        <v>7.8981567123287633E-2</v>
      </c>
      <c r="G9017" s="7">
        <v>9.8726958904109527E-2</v>
      </c>
      <c r="H9017" s="7">
        <v>0.11847235068493139</v>
      </c>
      <c r="I9017" s="7">
        <v>0.138217742465754</v>
      </c>
      <c r="J9017" s="7">
        <v>0.15796313424657479</v>
      </c>
      <c r="K9017" s="7">
        <v>0.17770852602739681</v>
      </c>
      <c r="L9017" s="7">
        <v>0.1974539178082188</v>
      </c>
    </row>
    <row r="9018" spans="1:12" ht="25.5">
      <c r="A9018" s="1">
        <f t="shared" si="211"/>
        <v>41504</v>
      </c>
      <c r="B9018" s="49" t="s">
        <v>5470</v>
      </c>
      <c r="C9018" s="7">
        <v>8.3930301369863278E-2</v>
      </c>
      <c r="D9018" s="7">
        <v>0.16786060273972678</v>
      </c>
      <c r="E9018" s="7">
        <v>0.2517909041095896</v>
      </c>
      <c r="F9018" s="7">
        <v>0.33572120547945239</v>
      </c>
      <c r="G9018" s="7">
        <v>0.41965150684931518</v>
      </c>
      <c r="H9018" s="7">
        <v>0.50358180821917919</v>
      </c>
      <c r="I9018" s="7">
        <v>0.58751210958904321</v>
      </c>
      <c r="J9018" s="7">
        <v>0.67144241095890478</v>
      </c>
      <c r="K9018" s="7">
        <v>0.75537271232876757</v>
      </c>
      <c r="L9018" s="7">
        <v>0.83930301369863036</v>
      </c>
    </row>
    <row r="9019" spans="1:12" ht="63.75">
      <c r="A9019" s="1">
        <f t="shared" si="211"/>
        <v>41505</v>
      </c>
      <c r="B9019" s="49" t="s">
        <v>5350</v>
      </c>
      <c r="C9019" s="7">
        <v>6.4835506849315314E-2</v>
      </c>
      <c r="D9019" s="7">
        <v>0.12967101369863038</v>
      </c>
      <c r="E9019" s="7">
        <v>0.19450652054794562</v>
      </c>
      <c r="F9019" s="7">
        <v>0.25934202739726075</v>
      </c>
      <c r="G9019" s="7">
        <v>0.32417753424657603</v>
      </c>
      <c r="H9019" s="7">
        <v>0.38901304109589124</v>
      </c>
      <c r="I9019" s="7">
        <v>0.45384854794520757</v>
      </c>
      <c r="J9019" s="7">
        <v>0.51868405479452151</v>
      </c>
      <c r="K9019" s="7">
        <v>0.58351956164383678</v>
      </c>
      <c r="L9019" s="7">
        <v>0.64835506849315083</v>
      </c>
    </row>
    <row r="9020" spans="1:12" ht="63.75">
      <c r="A9020" s="1">
        <f t="shared" si="211"/>
        <v>41506</v>
      </c>
      <c r="B9020" s="49" t="s">
        <v>5350</v>
      </c>
      <c r="C9020" s="7">
        <v>4.5144000000000115E-2</v>
      </c>
      <c r="D9020" s="7">
        <v>9.0288000000000229E-2</v>
      </c>
      <c r="E9020" s="7">
        <v>0.135432</v>
      </c>
      <c r="F9020" s="7">
        <v>0.18057599999999999</v>
      </c>
      <c r="G9020" s="7">
        <v>0.22571999999999998</v>
      </c>
      <c r="H9020" s="7">
        <v>0.27086399999999999</v>
      </c>
      <c r="I9020" s="7">
        <v>0.31600800000000123</v>
      </c>
      <c r="J9020" s="7">
        <v>0.36115199999999997</v>
      </c>
      <c r="K9020" s="7">
        <v>0.40629599999999999</v>
      </c>
      <c r="L9020" s="7">
        <v>0.45143999999999995</v>
      </c>
    </row>
    <row r="9021" spans="1:12" ht="63.75">
      <c r="A9021" s="1">
        <f t="shared" si="211"/>
        <v>41507</v>
      </c>
      <c r="B9021" s="49" t="s">
        <v>5350</v>
      </c>
      <c r="C9021" s="7">
        <v>2.450498630136996E-2</v>
      </c>
      <c r="D9021" s="7">
        <v>4.9009972602739801E-2</v>
      </c>
      <c r="E9021" s="7">
        <v>7.3514958904109751E-2</v>
      </c>
      <c r="F9021" s="7">
        <v>9.8019945205479353E-2</v>
      </c>
      <c r="G9021" s="7">
        <v>0.12252493150684919</v>
      </c>
      <c r="H9021" s="7">
        <v>0.14702991780821878</v>
      </c>
      <c r="I9021" s="7">
        <v>0.1715349041095896</v>
      </c>
      <c r="J9021" s="7">
        <v>0.19603989041095921</v>
      </c>
      <c r="K9021" s="7">
        <v>0.22054487671232878</v>
      </c>
      <c r="L9021" s="7">
        <v>0.24504986301369838</v>
      </c>
    </row>
    <row r="9022" spans="1:12" ht="63.75">
      <c r="A9022" s="1">
        <f t="shared" si="211"/>
        <v>41508</v>
      </c>
      <c r="B9022" s="49" t="s">
        <v>5350</v>
      </c>
      <c r="C9022" s="7">
        <v>8.5818082191781199E-3</v>
      </c>
      <c r="D9022" s="7">
        <v>1.716361643835624E-2</v>
      </c>
      <c r="E9022" s="7">
        <v>2.574542465753436E-2</v>
      </c>
      <c r="F9022" s="7">
        <v>3.4327232876712362E-2</v>
      </c>
      <c r="G9022" s="7">
        <v>4.2909041095890478E-2</v>
      </c>
      <c r="H9022" s="7">
        <v>5.1490849315068594E-2</v>
      </c>
      <c r="I9022" s="7">
        <v>6.0072657534246843E-2</v>
      </c>
      <c r="J9022" s="7">
        <v>6.8654465753424723E-2</v>
      </c>
      <c r="K9022" s="7">
        <v>7.723627397260284E-2</v>
      </c>
      <c r="L9022" s="7">
        <v>8.5818082191780845E-2</v>
      </c>
    </row>
    <row r="9023" spans="1:12" ht="89.25">
      <c r="A9023" s="1">
        <f t="shared" si="211"/>
        <v>41509</v>
      </c>
      <c r="B9023" s="49" t="s">
        <v>6160</v>
      </c>
      <c r="C9023" s="7">
        <v>5.3693983561644121E-2</v>
      </c>
      <c r="D9023" s="7">
        <v>0.10738796712328824</v>
      </c>
      <c r="E9023" s="7">
        <v>0.161081950684932</v>
      </c>
      <c r="F9023" s="7">
        <v>0.21477593424657598</v>
      </c>
      <c r="G9023" s="7">
        <v>0.26846991780821999</v>
      </c>
      <c r="H9023" s="7">
        <v>0.322163901369864</v>
      </c>
      <c r="I9023" s="7">
        <v>0.37585788493150801</v>
      </c>
      <c r="J9023" s="7">
        <v>0.42955186849315197</v>
      </c>
      <c r="K9023" s="7">
        <v>0.48324585205479598</v>
      </c>
      <c r="L9023" s="7">
        <v>0.53693983561643877</v>
      </c>
    </row>
    <row r="9024" spans="1:12" ht="89.25">
      <c r="A9024" s="1">
        <f t="shared" si="211"/>
        <v>41510</v>
      </c>
      <c r="B9024" s="49" t="s">
        <v>6160</v>
      </c>
      <c r="C9024" s="7">
        <v>8.6520394520548327E-2</v>
      </c>
      <c r="D9024" s="7">
        <v>0.17304078904109638</v>
      </c>
      <c r="E9024" s="7">
        <v>0.2595611835616452</v>
      </c>
      <c r="F9024" s="7">
        <v>0.34608157808219275</v>
      </c>
      <c r="G9024" s="7">
        <v>0.43260197260274041</v>
      </c>
      <c r="H9024" s="7">
        <v>0.51912236712328796</v>
      </c>
      <c r="I9024" s="7">
        <v>0.60564276164383801</v>
      </c>
      <c r="J9024" s="7">
        <v>0.69216315616438429</v>
      </c>
      <c r="K9024" s="7">
        <v>0.778683550684932</v>
      </c>
      <c r="L9024" s="7">
        <v>0.86520394520547961</v>
      </c>
    </row>
    <row r="9025" spans="1:12" ht="51">
      <c r="A9025" s="1">
        <f t="shared" si="211"/>
        <v>41511</v>
      </c>
      <c r="B9025" s="49" t="s">
        <v>6161</v>
      </c>
      <c r="C9025" s="7">
        <v>3.7070663013698761E-2</v>
      </c>
      <c r="D9025" s="7">
        <v>7.4141326027397397E-2</v>
      </c>
      <c r="E9025" s="7">
        <v>0.11121198904109615</v>
      </c>
      <c r="F9025" s="7">
        <v>0.14828265205479479</v>
      </c>
      <c r="G9025" s="7">
        <v>0.18535331506849317</v>
      </c>
      <c r="H9025" s="7">
        <v>0.22242397808219161</v>
      </c>
      <c r="I9025" s="7">
        <v>0.25949464109589121</v>
      </c>
      <c r="J9025" s="7">
        <v>0.29656530410958959</v>
      </c>
      <c r="K9025" s="7">
        <v>0.33363596712328797</v>
      </c>
      <c r="L9025" s="7">
        <v>0.37070663013698635</v>
      </c>
    </row>
    <row r="9026" spans="1:12" ht="63.75">
      <c r="A9026" s="1">
        <f t="shared" si="211"/>
        <v>41512</v>
      </c>
      <c r="B9026" s="49" t="s">
        <v>6162</v>
      </c>
      <c r="C9026" s="7">
        <v>4.5580865753424842E-2</v>
      </c>
      <c r="D9026" s="7">
        <v>9.1161731506849683E-2</v>
      </c>
      <c r="E9026" s="7">
        <v>0.13674259726027438</v>
      </c>
      <c r="F9026" s="7">
        <v>0.18232346301369839</v>
      </c>
      <c r="G9026" s="7">
        <v>0.22790432876712358</v>
      </c>
      <c r="H9026" s="7">
        <v>0.27348519452054759</v>
      </c>
      <c r="I9026" s="7">
        <v>0.31906606027397283</v>
      </c>
      <c r="J9026" s="7">
        <v>0.36464692602739679</v>
      </c>
      <c r="K9026" s="7">
        <v>0.41022779178082197</v>
      </c>
      <c r="L9026" s="7">
        <v>0.45580865753424599</v>
      </c>
    </row>
    <row r="9027" spans="1:12" ht="63.75">
      <c r="A9027" s="1">
        <f t="shared" si="211"/>
        <v>41513</v>
      </c>
      <c r="B9027" s="49" t="s">
        <v>6162</v>
      </c>
      <c r="C9027" s="7">
        <v>3.0262717808219399E-2</v>
      </c>
      <c r="D9027" s="7">
        <v>6.052543561643868E-2</v>
      </c>
      <c r="E9027" s="7">
        <v>9.0788153424658069E-2</v>
      </c>
      <c r="F9027" s="7">
        <v>0.1210508712328776</v>
      </c>
      <c r="G9027" s="7">
        <v>0.1513135890410964</v>
      </c>
      <c r="H9027" s="7">
        <v>0.18157630684931522</v>
      </c>
      <c r="I9027" s="7">
        <v>0.21183902465753518</v>
      </c>
      <c r="J9027" s="7">
        <v>0.242101742465754</v>
      </c>
      <c r="K9027" s="7">
        <v>0.27236446027397282</v>
      </c>
      <c r="L9027" s="7">
        <v>0.30262717808219158</v>
      </c>
    </row>
    <row r="9028" spans="1:12" ht="51">
      <c r="A9028" s="1">
        <f t="shared" si="211"/>
        <v>41514</v>
      </c>
      <c r="B9028" s="49" t="s">
        <v>5252</v>
      </c>
      <c r="C9028" s="7">
        <v>4.5758794520548195E-3</v>
      </c>
      <c r="D9028" s="7">
        <v>9.151758904109639E-3</v>
      </c>
      <c r="E9028" s="7">
        <v>1.372763835616452E-2</v>
      </c>
      <c r="F9028" s="7">
        <v>1.8303517808219278E-2</v>
      </c>
      <c r="G9028" s="7">
        <v>2.2879397260274038E-2</v>
      </c>
      <c r="H9028" s="7">
        <v>2.7455276712328797E-2</v>
      </c>
      <c r="I9028" s="7">
        <v>3.2031156164383678E-2</v>
      </c>
      <c r="J9028" s="7">
        <v>3.6607035616438438E-2</v>
      </c>
      <c r="K9028" s="7">
        <v>4.1182915068493205E-2</v>
      </c>
      <c r="L9028" s="7">
        <v>4.5758794520547964E-2</v>
      </c>
    </row>
    <row r="9029" spans="1:12" ht="51">
      <c r="A9029" s="1">
        <f t="shared" si="211"/>
        <v>41515</v>
      </c>
      <c r="B9029" s="49" t="s">
        <v>5252</v>
      </c>
      <c r="C9029" s="7">
        <v>2.6117917808219402E-2</v>
      </c>
      <c r="D9029" s="7">
        <v>5.2235835616438679E-2</v>
      </c>
      <c r="E9029" s="7">
        <v>7.8353753424658071E-2</v>
      </c>
      <c r="F9029" s="7">
        <v>0.10447167123287712</v>
      </c>
      <c r="G9029" s="7">
        <v>0.13058958904109638</v>
      </c>
      <c r="H9029" s="7">
        <v>0.1567075068493152</v>
      </c>
      <c r="I9029" s="7">
        <v>0.18282542465753518</v>
      </c>
      <c r="J9029" s="7">
        <v>0.208943342465754</v>
      </c>
      <c r="K9029" s="7">
        <v>0.23506126027397278</v>
      </c>
      <c r="L9029" s="7">
        <v>0.2611791780821916</v>
      </c>
    </row>
    <row r="9030" spans="1:12" ht="51">
      <c r="A9030" s="1">
        <f t="shared" si="211"/>
        <v>41516</v>
      </c>
      <c r="B9030" s="49" t="s">
        <v>5252</v>
      </c>
      <c r="C9030" s="7">
        <v>6.0929753424657722E-2</v>
      </c>
      <c r="D9030" s="7">
        <v>0.12185950684931519</v>
      </c>
      <c r="E9030" s="7">
        <v>0.18278926027397277</v>
      </c>
      <c r="F9030" s="7">
        <v>0.24371901369863039</v>
      </c>
      <c r="G9030" s="7">
        <v>0.30464876712328798</v>
      </c>
      <c r="H9030" s="7">
        <v>0.36557852054794554</v>
      </c>
      <c r="I9030" s="7">
        <v>0.42650827397260438</v>
      </c>
      <c r="J9030" s="7">
        <v>0.48743802739726078</v>
      </c>
      <c r="K9030" s="7">
        <v>0.54836778082191839</v>
      </c>
      <c r="L9030" s="7">
        <v>0.60929753424657596</v>
      </c>
    </row>
    <row r="9031" spans="1:12" ht="51">
      <c r="A9031" s="1">
        <f t="shared" si="211"/>
        <v>41517</v>
      </c>
      <c r="B9031" s="49" t="s">
        <v>5358</v>
      </c>
      <c r="C9031" s="7">
        <v>1.303002739726032E-2</v>
      </c>
      <c r="D9031" s="7">
        <v>2.6060054794520761E-2</v>
      </c>
      <c r="E9031" s="7">
        <v>3.9090082191781082E-2</v>
      </c>
      <c r="F9031" s="7">
        <v>5.2120109589041397E-2</v>
      </c>
      <c r="G9031" s="7">
        <v>6.5150136986301718E-2</v>
      </c>
      <c r="H9031" s="7">
        <v>7.818016438356204E-2</v>
      </c>
      <c r="I9031" s="7">
        <v>9.1210191780822597E-2</v>
      </c>
      <c r="J9031" s="7">
        <v>0.10424021917808267</v>
      </c>
      <c r="K9031" s="7">
        <v>0.11727024657534299</v>
      </c>
      <c r="L9031" s="7">
        <v>0.13030027397260319</v>
      </c>
    </row>
    <row r="9032" spans="1:12" ht="76.5">
      <c r="A9032" s="1">
        <f t="shared" si="211"/>
        <v>41518</v>
      </c>
      <c r="B9032" s="49" t="s">
        <v>6163</v>
      </c>
      <c r="C9032" s="7">
        <v>0.11722323287671271</v>
      </c>
      <c r="D9032" s="7">
        <v>0.23444646575342518</v>
      </c>
      <c r="E9032" s="7">
        <v>0.35166969863013836</v>
      </c>
      <c r="F9032" s="7">
        <v>0.46889293150685035</v>
      </c>
      <c r="G9032" s="7">
        <v>0.5861161643835624</v>
      </c>
      <c r="H9032" s="7">
        <v>0.70333939726027428</v>
      </c>
      <c r="I9032" s="7">
        <v>0.82056263013699005</v>
      </c>
      <c r="J9032" s="7">
        <v>0.93778586301369948</v>
      </c>
      <c r="K9032" s="7">
        <v>1.0550090958904128</v>
      </c>
      <c r="L9032" s="7">
        <v>1.1722323287671235</v>
      </c>
    </row>
    <row r="9033" spans="1:12" ht="76.5">
      <c r="A9033" s="1">
        <f t="shared" si="211"/>
        <v>41519</v>
      </c>
      <c r="B9033" s="49" t="s">
        <v>6163</v>
      </c>
      <c r="C9033" s="7">
        <v>5.265534246575364E-3</v>
      </c>
      <c r="D9033" s="7">
        <v>1.0531068493150728E-2</v>
      </c>
      <c r="E9033" s="7">
        <v>1.5796602739726079E-2</v>
      </c>
      <c r="F9033" s="7">
        <v>2.1062136986301359E-2</v>
      </c>
      <c r="G9033" s="7">
        <v>2.632767123287676E-2</v>
      </c>
      <c r="H9033" s="7">
        <v>3.159320547945204E-2</v>
      </c>
      <c r="I9033" s="7">
        <v>3.6858739726027559E-2</v>
      </c>
      <c r="J9033" s="7">
        <v>4.2124273972602717E-2</v>
      </c>
      <c r="K9033" s="7">
        <v>4.7389808219178119E-2</v>
      </c>
      <c r="L9033" s="7">
        <v>5.2655342465753402E-2</v>
      </c>
    </row>
    <row r="9034" spans="1:12" ht="38.25">
      <c r="A9034" s="1">
        <f t="shared" si="211"/>
        <v>41520</v>
      </c>
      <c r="B9034" s="49" t="s">
        <v>6164</v>
      </c>
      <c r="C9034" s="7">
        <v>1.524075616438368E-2</v>
      </c>
      <c r="D9034" s="7">
        <v>3.0481512328767238E-2</v>
      </c>
      <c r="E9034" s="7">
        <v>4.5722268493150919E-2</v>
      </c>
      <c r="F9034" s="7">
        <v>6.0963024657534351E-2</v>
      </c>
      <c r="G9034" s="7">
        <v>7.6203780821917921E-2</v>
      </c>
      <c r="H9034" s="7">
        <v>9.1444536986301464E-2</v>
      </c>
      <c r="I9034" s="7">
        <v>0.10668529315068528</v>
      </c>
      <c r="J9034" s="7">
        <v>0.12192604931506919</v>
      </c>
      <c r="K9034" s="7">
        <v>0.1371668054794524</v>
      </c>
      <c r="L9034" s="7">
        <v>0.15240756164383559</v>
      </c>
    </row>
    <row r="9035" spans="1:12" ht="63.75">
      <c r="A9035" s="1">
        <f t="shared" si="211"/>
        <v>41521</v>
      </c>
      <c r="B9035" s="49" t="s">
        <v>5688</v>
      </c>
      <c r="C9035" s="7">
        <v>1.3644098630136959E-2</v>
      </c>
      <c r="D9035" s="7">
        <v>2.7288197260274039E-2</v>
      </c>
      <c r="E9035" s="7">
        <v>4.0932295890410995E-2</v>
      </c>
      <c r="F9035" s="7">
        <v>5.4576394520547834E-2</v>
      </c>
      <c r="G9035" s="7">
        <v>6.8220493150684805E-2</v>
      </c>
      <c r="H9035" s="7">
        <v>8.1864591780821769E-2</v>
      </c>
      <c r="I9035" s="7">
        <v>9.550869041095908E-2</v>
      </c>
      <c r="J9035" s="7">
        <v>0.10915278904109579</v>
      </c>
      <c r="K9035" s="7">
        <v>0.1227968876712324</v>
      </c>
      <c r="L9035" s="7">
        <v>0.13644098630136961</v>
      </c>
    </row>
    <row r="9036" spans="1:12" ht="63.75">
      <c r="A9036" s="1">
        <f t="shared" si="211"/>
        <v>41522</v>
      </c>
      <c r="B9036" s="49" t="s">
        <v>5688</v>
      </c>
      <c r="C9036" s="7">
        <v>1.687249315068504E-2</v>
      </c>
      <c r="D9036" s="7">
        <v>3.3744986301369954E-2</v>
      </c>
      <c r="E9036" s="7">
        <v>5.0617479452054998E-2</v>
      </c>
      <c r="F9036" s="7">
        <v>6.7489972602739798E-2</v>
      </c>
      <c r="G9036" s="7">
        <v>8.4362465753424723E-2</v>
      </c>
      <c r="H9036" s="7">
        <v>0.10123495890410963</v>
      </c>
      <c r="I9036" s="7">
        <v>0.11810745205479492</v>
      </c>
      <c r="J9036" s="7">
        <v>0.1349799452054796</v>
      </c>
      <c r="K9036" s="7">
        <v>0.15185243835616441</v>
      </c>
      <c r="L9036" s="7">
        <v>0.16872493150684917</v>
      </c>
    </row>
    <row r="9037" spans="1:12" ht="63.75">
      <c r="A9037" s="1">
        <f t="shared" si="211"/>
        <v>41523</v>
      </c>
      <c r="B9037" s="49" t="s">
        <v>5688</v>
      </c>
      <c r="C9037" s="7">
        <v>1.513732602739728E-2</v>
      </c>
      <c r="D9037" s="7">
        <v>3.0274652054794682E-2</v>
      </c>
      <c r="E9037" s="7">
        <v>4.5411978082191953E-2</v>
      </c>
      <c r="F9037" s="7">
        <v>6.0549304109589121E-2</v>
      </c>
      <c r="G9037" s="7">
        <v>7.5686630136986399E-2</v>
      </c>
      <c r="H9037" s="7">
        <v>9.0823956164383796E-2</v>
      </c>
      <c r="I9037" s="7">
        <v>0.10596128219178132</v>
      </c>
      <c r="J9037" s="7">
        <v>0.12109860821917799</v>
      </c>
      <c r="K9037" s="7">
        <v>0.13623593424657598</v>
      </c>
      <c r="L9037" s="7">
        <v>0.1513732602739728</v>
      </c>
    </row>
    <row r="9038" spans="1:12" ht="63.75">
      <c r="A9038" s="1">
        <f t="shared" si="211"/>
        <v>41524</v>
      </c>
      <c r="B9038" s="49" t="s">
        <v>5688</v>
      </c>
      <c r="C9038" s="7">
        <v>6.6151890410959188E-2</v>
      </c>
      <c r="D9038" s="7">
        <v>0.13230378082191838</v>
      </c>
      <c r="E9038" s="7">
        <v>0.19845567123287761</v>
      </c>
      <c r="F9038" s="7">
        <v>0.26460756164383559</v>
      </c>
      <c r="G9038" s="7">
        <v>0.33075945205479479</v>
      </c>
      <c r="H9038" s="7">
        <v>0.39691134246575399</v>
      </c>
      <c r="I9038" s="7">
        <v>0.46306323287671441</v>
      </c>
      <c r="J9038" s="7">
        <v>0.5292151232876724</v>
      </c>
      <c r="K9038" s="7">
        <v>0.59536701369863154</v>
      </c>
      <c r="L9038" s="7">
        <v>0.66151890410958958</v>
      </c>
    </row>
    <row r="9039" spans="1:12" ht="63.75">
      <c r="A9039" s="1">
        <f t="shared" si="211"/>
        <v>41525</v>
      </c>
      <c r="B9039" s="49" t="s">
        <v>5688</v>
      </c>
      <c r="C9039" s="7">
        <v>1.3019178082191839E-4</v>
      </c>
      <c r="D9039" s="7">
        <v>2.6038356164383798E-4</v>
      </c>
      <c r="E9039" s="7">
        <v>3.9057534246575643E-4</v>
      </c>
      <c r="F9039" s="7">
        <v>5.2076712328767358E-4</v>
      </c>
      <c r="G9039" s="7">
        <v>6.5095890410959197E-4</v>
      </c>
      <c r="H9039" s="7">
        <v>7.8115068493151037E-4</v>
      </c>
      <c r="I9039" s="7">
        <v>9.1134246575343234E-4</v>
      </c>
      <c r="J9039" s="7">
        <v>1.0415342465753482E-3</v>
      </c>
      <c r="K9039" s="7">
        <v>1.1717260273972669E-3</v>
      </c>
      <c r="L9039" s="7">
        <v>1.3019178082191839E-3</v>
      </c>
    </row>
    <row r="9040" spans="1:12" ht="38.25">
      <c r="A9040" s="1">
        <f t="shared" ref="A9040:A9103" si="212">A9039+1</f>
        <v>41526</v>
      </c>
      <c r="B9040" s="49" t="s">
        <v>5285</v>
      </c>
      <c r="C9040" s="7">
        <v>1.3330191780821881E-3</v>
      </c>
      <c r="D9040" s="7">
        <v>2.6660383561643883E-3</v>
      </c>
      <c r="E9040" s="7">
        <v>3.9990575342465752E-3</v>
      </c>
      <c r="F9040" s="7">
        <v>5.3320767123287522E-3</v>
      </c>
      <c r="G9040" s="7">
        <v>6.6650958904109405E-3</v>
      </c>
      <c r="H9040" s="7">
        <v>7.9981150684931279E-3</v>
      </c>
      <c r="I9040" s="7">
        <v>9.3311342465753518E-3</v>
      </c>
      <c r="J9040" s="7">
        <v>1.0664153424657515E-2</v>
      </c>
      <c r="K9040" s="7">
        <v>1.1997172602739704E-2</v>
      </c>
      <c r="L9040" s="7">
        <v>1.3330191780821881E-2</v>
      </c>
    </row>
    <row r="9041" spans="1:12" ht="38.25">
      <c r="A9041" s="1">
        <f t="shared" si="212"/>
        <v>41527</v>
      </c>
      <c r="B9041" s="49" t="s">
        <v>5285</v>
      </c>
      <c r="C9041" s="7">
        <v>1.4165589041095919E-3</v>
      </c>
      <c r="D9041" s="7">
        <v>2.833117808219196E-3</v>
      </c>
      <c r="E9041" s="7">
        <v>4.2496767123287879E-3</v>
      </c>
      <c r="F9041" s="7">
        <v>5.6662356164383677E-3</v>
      </c>
      <c r="G9041" s="7">
        <v>7.0827945205479597E-3</v>
      </c>
      <c r="H9041" s="7">
        <v>8.4993534246575516E-3</v>
      </c>
      <c r="I9041" s="7">
        <v>9.9159123287671791E-3</v>
      </c>
      <c r="J9041" s="7">
        <v>1.1332471232876748E-2</v>
      </c>
      <c r="K9041" s="7">
        <v>1.2749030136986401E-2</v>
      </c>
      <c r="L9041" s="7">
        <v>1.4165589041095919E-2</v>
      </c>
    </row>
    <row r="9042" spans="1:12" ht="38.25">
      <c r="A9042" s="1">
        <f t="shared" si="212"/>
        <v>41528</v>
      </c>
      <c r="B9042" s="49" t="s">
        <v>5285</v>
      </c>
      <c r="C9042" s="7">
        <v>2.8425205479452279E-4</v>
      </c>
      <c r="D9042" s="7">
        <v>5.6850410958904439E-4</v>
      </c>
      <c r="E9042" s="7">
        <v>8.5275616438356728E-4</v>
      </c>
      <c r="F9042" s="7">
        <v>1.1370082191780864E-3</v>
      </c>
      <c r="G9042" s="7">
        <v>1.421260273972608E-3</v>
      </c>
      <c r="H9042" s="7">
        <v>1.7055123287671198E-3</v>
      </c>
      <c r="I9042" s="7">
        <v>1.9897643835616557E-3</v>
      </c>
      <c r="J9042" s="7">
        <v>2.274016438356168E-3</v>
      </c>
      <c r="K9042" s="7">
        <v>2.558268493150692E-3</v>
      </c>
      <c r="L9042" s="7">
        <v>2.8425205479452038E-3</v>
      </c>
    </row>
    <row r="9043" spans="1:12" ht="51">
      <c r="A9043" s="1">
        <f t="shared" si="212"/>
        <v>41529</v>
      </c>
      <c r="B9043" s="49" t="s">
        <v>6165</v>
      </c>
      <c r="C9043" s="7">
        <v>5.6778082191781076E-4</v>
      </c>
      <c r="D9043" s="7">
        <v>1.1355616438356215E-3</v>
      </c>
      <c r="E9043" s="7">
        <v>1.7033424657534361E-3</v>
      </c>
      <c r="F9043" s="7">
        <v>2.2711232876712357E-3</v>
      </c>
      <c r="G9043" s="7">
        <v>2.8389041095890481E-3</v>
      </c>
      <c r="H9043" s="7">
        <v>3.4066849315068479E-3</v>
      </c>
      <c r="I9043" s="7">
        <v>3.9744657534246716E-3</v>
      </c>
      <c r="J9043" s="7">
        <v>4.5422465753424714E-3</v>
      </c>
      <c r="K9043" s="7">
        <v>5.1100273972602833E-3</v>
      </c>
      <c r="L9043" s="7">
        <v>5.6778082191780831E-3</v>
      </c>
    </row>
    <row r="9044" spans="1:12" ht="51">
      <c r="A9044" s="1">
        <f t="shared" si="212"/>
        <v>41530</v>
      </c>
      <c r="B9044" s="49" t="s">
        <v>5692</v>
      </c>
      <c r="C9044" s="7">
        <v>9.4797698630137203E-3</v>
      </c>
      <c r="D9044" s="7">
        <v>1.8959539726027441E-2</v>
      </c>
      <c r="E9044" s="7">
        <v>2.8439309589041159E-2</v>
      </c>
      <c r="F9044" s="7">
        <v>3.7919079452054756E-2</v>
      </c>
      <c r="G9044" s="7">
        <v>4.7398849315068478E-2</v>
      </c>
      <c r="H9044" s="7">
        <v>5.6878619178082193E-2</v>
      </c>
      <c r="I9044" s="7">
        <v>6.6358389041096158E-2</v>
      </c>
      <c r="J9044" s="7">
        <v>7.5838158904109651E-2</v>
      </c>
      <c r="K9044" s="7">
        <v>8.5317928767123352E-2</v>
      </c>
      <c r="L9044" s="7">
        <v>9.4797698630136956E-2</v>
      </c>
    </row>
    <row r="9045" spans="1:12" ht="76.5">
      <c r="A9045" s="1">
        <f t="shared" si="212"/>
        <v>41531</v>
      </c>
      <c r="B9045" s="49" t="s">
        <v>6166</v>
      </c>
      <c r="C9045" s="7">
        <v>8.2454794520548313E-4</v>
      </c>
      <c r="D9045" s="7">
        <v>1.6490958904109641E-3</v>
      </c>
      <c r="E9045" s="7">
        <v>2.4736438356164517E-3</v>
      </c>
      <c r="F9045" s="7">
        <v>3.2981917808219282E-3</v>
      </c>
      <c r="G9045" s="7">
        <v>4.1227397260274043E-3</v>
      </c>
      <c r="H9045" s="7">
        <v>4.9472876712328799E-3</v>
      </c>
      <c r="I9045" s="7">
        <v>5.7718356164383798E-3</v>
      </c>
      <c r="J9045" s="7">
        <v>6.5963835616438433E-3</v>
      </c>
      <c r="K9045" s="7">
        <v>7.4209315068493199E-3</v>
      </c>
      <c r="L9045" s="7">
        <v>8.2454794520547964E-3</v>
      </c>
    </row>
    <row r="9046" spans="1:12" ht="38.25">
      <c r="A9046" s="1">
        <f t="shared" si="212"/>
        <v>41532</v>
      </c>
      <c r="B9046" s="49" t="s">
        <v>6167</v>
      </c>
      <c r="C9046" s="7">
        <v>4.4568986301369955E-3</v>
      </c>
      <c r="D9046" s="7">
        <v>8.9137972602739909E-3</v>
      </c>
      <c r="E9046" s="7">
        <v>1.3370695890411E-2</v>
      </c>
      <c r="F9046" s="7">
        <v>1.7827594520547958E-2</v>
      </c>
      <c r="G9046" s="7">
        <v>2.2284493150684922E-2</v>
      </c>
      <c r="H9046" s="7">
        <v>2.6741391780821879E-2</v>
      </c>
      <c r="I9046" s="7">
        <v>3.1198290410958961E-2</v>
      </c>
      <c r="J9046" s="7">
        <v>3.5655189041095915E-2</v>
      </c>
      <c r="K9046" s="7">
        <v>4.0112087671232879E-2</v>
      </c>
      <c r="L9046" s="7">
        <v>4.4568986301369844E-2</v>
      </c>
    </row>
    <row r="9047" spans="1:12" ht="25.5">
      <c r="A9047" s="1">
        <f t="shared" si="212"/>
        <v>41533</v>
      </c>
      <c r="B9047" s="49" t="s">
        <v>6168</v>
      </c>
      <c r="C9047" s="7">
        <v>4.3903561643835716E-3</v>
      </c>
      <c r="D9047" s="7">
        <v>8.7807123287671433E-3</v>
      </c>
      <c r="E9047" s="7">
        <v>1.3171068493150679E-2</v>
      </c>
      <c r="F9047" s="7">
        <v>1.7561424657534238E-2</v>
      </c>
      <c r="G9047" s="7">
        <v>2.1951780821917802E-2</v>
      </c>
      <c r="H9047" s="7">
        <v>2.6342136986301359E-2</v>
      </c>
      <c r="I9047" s="7">
        <v>3.0732493150685037E-2</v>
      </c>
      <c r="J9047" s="7">
        <v>3.5122849315068476E-2</v>
      </c>
      <c r="K9047" s="7">
        <v>3.9513205479452043E-2</v>
      </c>
      <c r="L9047" s="7">
        <v>4.3903561643835604E-2</v>
      </c>
    </row>
    <row r="9048" spans="1:12" ht="25.5">
      <c r="A9048" s="1">
        <f t="shared" si="212"/>
        <v>41534</v>
      </c>
      <c r="B9048" s="49" t="s">
        <v>6168</v>
      </c>
      <c r="C9048" s="7">
        <v>1.3322597260273921E-2</v>
      </c>
      <c r="D9048" s="7">
        <v>2.6645194520547959E-2</v>
      </c>
      <c r="E9048" s="7">
        <v>3.9967791780821882E-2</v>
      </c>
      <c r="F9048" s="7">
        <v>5.3290389041095683E-2</v>
      </c>
      <c r="G9048" s="7">
        <v>6.6612986301369595E-2</v>
      </c>
      <c r="H9048" s="7">
        <v>7.9935583561643639E-2</v>
      </c>
      <c r="I9048" s="7">
        <v>9.3258180821917794E-2</v>
      </c>
      <c r="J9048" s="7">
        <v>0.10658077808219148</v>
      </c>
      <c r="K9048" s="7">
        <v>0.1199033753424654</v>
      </c>
      <c r="L9048" s="7">
        <v>0.13322597260273919</v>
      </c>
    </row>
    <row r="9049" spans="1:12" ht="25.5">
      <c r="A9049" s="1">
        <f t="shared" si="212"/>
        <v>41535</v>
      </c>
      <c r="B9049" s="49" t="s">
        <v>5696</v>
      </c>
      <c r="C9049" s="7">
        <v>4.1473315068493314E-3</v>
      </c>
      <c r="D9049" s="7">
        <v>8.2946630136986627E-3</v>
      </c>
      <c r="E9049" s="7">
        <v>1.244199452054796E-2</v>
      </c>
      <c r="F9049" s="7">
        <v>1.658932602739728E-2</v>
      </c>
      <c r="G9049" s="7">
        <v>2.07366575342466E-2</v>
      </c>
      <c r="H9049" s="7">
        <v>2.4883989041095921E-2</v>
      </c>
      <c r="I9049" s="7">
        <v>2.9031320547945359E-2</v>
      </c>
      <c r="J9049" s="7">
        <v>3.3178652054794561E-2</v>
      </c>
      <c r="K9049" s="7">
        <v>3.7325983561643877E-2</v>
      </c>
      <c r="L9049" s="7">
        <v>4.1473315068493201E-2</v>
      </c>
    </row>
    <row r="9050" spans="1:12" ht="25.5">
      <c r="A9050" s="1">
        <f t="shared" si="212"/>
        <v>41536</v>
      </c>
      <c r="B9050" s="49" t="s">
        <v>5696</v>
      </c>
      <c r="C9050" s="7">
        <v>1.2158465753424718E-3</v>
      </c>
      <c r="D9050" s="7">
        <v>2.4316931506849558E-3</v>
      </c>
      <c r="E9050" s="7">
        <v>3.6475397260274278E-3</v>
      </c>
      <c r="F9050" s="7">
        <v>4.8633863013698873E-3</v>
      </c>
      <c r="G9050" s="7">
        <v>6.0792328767123602E-3</v>
      </c>
      <c r="H9050" s="7">
        <v>7.2950794520548323E-3</v>
      </c>
      <c r="I9050" s="7">
        <v>8.5109260273973399E-3</v>
      </c>
      <c r="J9050" s="7">
        <v>9.7267726027397885E-3</v>
      </c>
      <c r="K9050" s="7">
        <v>1.094261917808226E-2</v>
      </c>
      <c r="L9050" s="7">
        <v>1.215846575342472E-2</v>
      </c>
    </row>
    <row r="9051" spans="1:12" ht="63.75">
      <c r="A9051" s="1">
        <f t="shared" si="212"/>
        <v>41537</v>
      </c>
      <c r="B9051" s="49" t="s">
        <v>6169</v>
      </c>
      <c r="C9051" s="7">
        <v>1.4060712328767119E-3</v>
      </c>
      <c r="D9051" s="7">
        <v>2.8121424657534355E-3</v>
      </c>
      <c r="E9051" s="7">
        <v>4.2182136986301478E-3</v>
      </c>
      <c r="F9051" s="7">
        <v>5.6242849315068476E-3</v>
      </c>
      <c r="G9051" s="7">
        <v>7.0303561643835595E-3</v>
      </c>
      <c r="H9051" s="7">
        <v>8.4364273972602835E-3</v>
      </c>
      <c r="I9051" s="7">
        <v>9.8424986301370188E-3</v>
      </c>
      <c r="J9051" s="7">
        <v>1.1248569863013707E-2</v>
      </c>
      <c r="K9051" s="7">
        <v>1.2654641095890479E-2</v>
      </c>
      <c r="L9051" s="7">
        <v>1.4060712328767119E-2</v>
      </c>
    </row>
    <row r="9052" spans="1:12" ht="63.75">
      <c r="A9052" s="1">
        <f t="shared" si="212"/>
        <v>41538</v>
      </c>
      <c r="B9052" s="49" t="s">
        <v>6169</v>
      </c>
      <c r="C9052" s="7">
        <v>4.1766246575342522E-3</v>
      </c>
      <c r="D9052" s="7">
        <v>8.3532493150685044E-3</v>
      </c>
      <c r="E9052" s="7">
        <v>1.2529873972602719E-2</v>
      </c>
      <c r="F9052" s="7">
        <v>1.670649863013696E-2</v>
      </c>
      <c r="G9052" s="7">
        <v>2.0883123287671199E-2</v>
      </c>
      <c r="H9052" s="7">
        <v>2.5059747945205438E-2</v>
      </c>
      <c r="I9052" s="7">
        <v>2.9236372602739799E-2</v>
      </c>
      <c r="J9052" s="7">
        <v>3.341299726027392E-2</v>
      </c>
      <c r="K9052" s="7">
        <v>3.7589621917808159E-2</v>
      </c>
      <c r="L9052" s="7">
        <v>4.1766246575342399E-2</v>
      </c>
    </row>
    <row r="9053" spans="1:12" ht="25.5">
      <c r="A9053" s="1">
        <f t="shared" si="212"/>
        <v>41539</v>
      </c>
      <c r="B9053" s="49" t="s">
        <v>6170</v>
      </c>
      <c r="C9053" s="7">
        <v>1.2068054794520519E-3</v>
      </c>
      <c r="D9053" s="7">
        <v>2.4136109589041159E-3</v>
      </c>
      <c r="E9053" s="7">
        <v>3.6204164383561678E-3</v>
      </c>
      <c r="F9053" s="7">
        <v>4.8272219178082075E-3</v>
      </c>
      <c r="G9053" s="7">
        <v>6.0340273972602594E-3</v>
      </c>
      <c r="H9053" s="7">
        <v>7.2408328767123121E-3</v>
      </c>
      <c r="I9053" s="7">
        <v>8.4476383561643883E-3</v>
      </c>
      <c r="J9053" s="7">
        <v>9.6544438356164271E-3</v>
      </c>
      <c r="K9053" s="7">
        <v>1.086124931506848E-2</v>
      </c>
      <c r="L9053" s="7">
        <v>1.2068054794520519E-2</v>
      </c>
    </row>
    <row r="9054" spans="1:12" ht="12.75">
      <c r="A9054" s="1">
        <f t="shared" si="212"/>
        <v>41540</v>
      </c>
      <c r="B9054" s="49" t="s">
        <v>6171</v>
      </c>
      <c r="C9054" s="7">
        <v>7.3392000000000231E-3</v>
      </c>
      <c r="D9054" s="7">
        <v>1.4678399999999999E-2</v>
      </c>
      <c r="E9054" s="7">
        <v>2.201760000000012E-2</v>
      </c>
      <c r="F9054" s="7">
        <v>2.9356799999999999E-2</v>
      </c>
      <c r="G9054" s="7">
        <v>3.6695999999999999E-2</v>
      </c>
      <c r="H9054" s="7">
        <v>4.4035199999999997E-2</v>
      </c>
      <c r="I9054" s="7">
        <v>5.1374400000000237E-2</v>
      </c>
      <c r="J9054" s="7">
        <v>5.8713600000000123E-2</v>
      </c>
      <c r="K9054" s="7">
        <v>6.605280000000012E-2</v>
      </c>
      <c r="L9054" s="7">
        <v>7.3391999999999999E-2</v>
      </c>
    </row>
    <row r="9055" spans="1:12" ht="25.5">
      <c r="A9055" s="1">
        <f t="shared" si="212"/>
        <v>41541</v>
      </c>
      <c r="B9055" s="49" t="s">
        <v>5699</v>
      </c>
      <c r="C9055" s="7">
        <v>5.212372602739739E-3</v>
      </c>
      <c r="D9055" s="7">
        <v>1.0424745205479478E-2</v>
      </c>
      <c r="E9055" s="7">
        <v>1.5637117808219279E-2</v>
      </c>
      <c r="F9055" s="7">
        <v>2.0849490410958956E-2</v>
      </c>
      <c r="G9055" s="7">
        <v>2.6061863013698637E-2</v>
      </c>
      <c r="H9055" s="7">
        <v>3.1274235616438439E-2</v>
      </c>
      <c r="I9055" s="7">
        <v>3.6486608219178242E-2</v>
      </c>
      <c r="J9055" s="7">
        <v>4.1698980821917801E-2</v>
      </c>
      <c r="K9055" s="7">
        <v>4.6911353424657597E-2</v>
      </c>
      <c r="L9055" s="7">
        <v>5.2123726027397274E-2</v>
      </c>
    </row>
    <row r="9056" spans="1:12" ht="12.75">
      <c r="A9056" s="1">
        <f t="shared" si="212"/>
        <v>41542</v>
      </c>
      <c r="B9056" s="49" t="s">
        <v>6172</v>
      </c>
      <c r="C9056" s="7">
        <v>1.9282849315068479E-3</v>
      </c>
      <c r="D9056" s="7">
        <v>3.856569863013708E-3</v>
      </c>
      <c r="E9056" s="7">
        <v>5.784854794520556E-3</v>
      </c>
      <c r="F9056" s="7">
        <v>7.7131397260273918E-3</v>
      </c>
      <c r="G9056" s="7">
        <v>9.6414246575342397E-3</v>
      </c>
      <c r="H9056" s="7">
        <v>1.1569709589041088E-2</v>
      </c>
      <c r="I9056" s="7">
        <v>1.349799452054796E-2</v>
      </c>
      <c r="J9056" s="7">
        <v>1.5426279452054759E-2</v>
      </c>
      <c r="K9056" s="7">
        <v>1.7354564383561678E-2</v>
      </c>
      <c r="L9056" s="7">
        <v>1.9282849315068479E-2</v>
      </c>
    </row>
    <row r="9057" spans="1:12" ht="12.75">
      <c r="A9057" s="1">
        <f t="shared" si="212"/>
        <v>41543</v>
      </c>
      <c r="B9057" s="49" t="s">
        <v>6172</v>
      </c>
      <c r="C9057" s="7">
        <v>1.9895473972602839E-2</v>
      </c>
      <c r="D9057" s="7">
        <v>3.979094794520556E-2</v>
      </c>
      <c r="E9057" s="7">
        <v>5.9686421917808402E-2</v>
      </c>
      <c r="F9057" s="7">
        <v>7.9581895890410995E-2</v>
      </c>
      <c r="G9057" s="7">
        <v>9.9477369863013712E-2</v>
      </c>
      <c r="H9057" s="7">
        <v>0.11937284383561643</v>
      </c>
      <c r="I9057" s="7">
        <v>0.13926831780821999</v>
      </c>
      <c r="J9057" s="7">
        <v>0.15916379178082199</v>
      </c>
      <c r="K9057" s="7">
        <v>0.17905926575342518</v>
      </c>
      <c r="L9057" s="7">
        <v>0.1989547397260272</v>
      </c>
    </row>
    <row r="9058" spans="1:12" ht="25.5">
      <c r="A9058" s="1">
        <f t="shared" si="212"/>
        <v>41544</v>
      </c>
      <c r="B9058" s="49" t="s">
        <v>6173</v>
      </c>
      <c r="C9058" s="7">
        <v>3.8366794520548198E-3</v>
      </c>
      <c r="D9058" s="7">
        <v>7.6733589041096395E-3</v>
      </c>
      <c r="E9058" s="7">
        <v>1.1510038356164459E-2</v>
      </c>
      <c r="F9058" s="7">
        <v>1.5346717808219279E-2</v>
      </c>
      <c r="G9058" s="7">
        <v>1.918339726027404E-2</v>
      </c>
      <c r="H9058" s="7">
        <v>2.3020076712328801E-2</v>
      </c>
      <c r="I9058" s="7">
        <v>2.6856756164383679E-2</v>
      </c>
      <c r="J9058" s="7">
        <v>3.069343561643844E-2</v>
      </c>
      <c r="K9058" s="7">
        <v>3.4530115068493197E-2</v>
      </c>
      <c r="L9058" s="7">
        <v>3.8366794520547955E-2</v>
      </c>
    </row>
    <row r="9059" spans="1:12" ht="12.75">
      <c r="A9059" s="1">
        <f t="shared" si="212"/>
        <v>41545</v>
      </c>
      <c r="B9059" s="49" t="s">
        <v>6174</v>
      </c>
      <c r="C9059" s="7">
        <v>4.0214794520548197E-4</v>
      </c>
      <c r="D9059" s="7">
        <v>8.0429589041096394E-4</v>
      </c>
      <c r="E9059" s="7">
        <v>1.2064438356164402E-3</v>
      </c>
      <c r="F9059" s="7">
        <v>1.6085917808219279E-3</v>
      </c>
      <c r="G9059" s="7">
        <v>2.0107397260274037E-3</v>
      </c>
      <c r="H9059" s="7">
        <v>2.4128876712328803E-3</v>
      </c>
      <c r="I9059" s="7">
        <v>2.8150356164383678E-3</v>
      </c>
      <c r="J9059" s="7">
        <v>3.2171835616438436E-3</v>
      </c>
      <c r="K9059" s="7">
        <v>3.6193315068493198E-3</v>
      </c>
      <c r="L9059" s="7">
        <v>4.0214794520547961E-3</v>
      </c>
    </row>
    <row r="9060" spans="1:12" ht="25.5">
      <c r="A9060" s="1">
        <f t="shared" si="212"/>
        <v>41546</v>
      </c>
      <c r="B9060" s="49" t="s">
        <v>6175</v>
      </c>
      <c r="C9060" s="7">
        <v>2.3423671232876879E-3</v>
      </c>
      <c r="D9060" s="7">
        <v>4.6847342465753637E-3</v>
      </c>
      <c r="E9060" s="7">
        <v>7.0271013698630517E-3</v>
      </c>
      <c r="F9060" s="7">
        <v>9.3694684931507153E-3</v>
      </c>
      <c r="G9060" s="7">
        <v>1.1711835616438392E-2</v>
      </c>
      <c r="H9060" s="7">
        <v>1.4054202739726081E-2</v>
      </c>
      <c r="I9060" s="7">
        <v>1.6396569863013837E-2</v>
      </c>
      <c r="J9060" s="7">
        <v>1.8738936986301479E-2</v>
      </c>
      <c r="K9060" s="7">
        <v>2.1081304109589118E-2</v>
      </c>
      <c r="L9060" s="7">
        <v>2.342367123287676E-2</v>
      </c>
    </row>
    <row r="9061" spans="1:12" ht="12.75">
      <c r="A9061" s="1">
        <f t="shared" si="212"/>
        <v>41547</v>
      </c>
      <c r="B9061" s="49" t="s">
        <v>6176</v>
      </c>
      <c r="C9061" s="7">
        <v>6.8976328767123476E-3</v>
      </c>
      <c r="D9061" s="7">
        <v>1.3795265753424721E-2</v>
      </c>
      <c r="E9061" s="7">
        <v>2.0692898630137079E-2</v>
      </c>
      <c r="F9061" s="7">
        <v>2.7590531506849321E-2</v>
      </c>
      <c r="G9061" s="7">
        <v>3.4488164383561677E-2</v>
      </c>
      <c r="H9061" s="7">
        <v>4.1385797260274033E-2</v>
      </c>
      <c r="I9061" s="7">
        <v>4.8283430136986515E-2</v>
      </c>
      <c r="J9061" s="7">
        <v>5.518106301369876E-2</v>
      </c>
      <c r="K9061" s="7">
        <v>6.2078695890411123E-2</v>
      </c>
      <c r="L9061" s="7">
        <v>6.8976328767123354E-2</v>
      </c>
    </row>
    <row r="9062" spans="1:12" ht="25.5">
      <c r="A9062" s="1">
        <f t="shared" si="212"/>
        <v>41548</v>
      </c>
      <c r="B9062" s="49" t="s">
        <v>6177</v>
      </c>
      <c r="C9062" s="7">
        <v>1.3492208219178119E-2</v>
      </c>
      <c r="D9062" s="7">
        <v>2.6984416438356359E-2</v>
      </c>
      <c r="E9062" s="7">
        <v>4.0476624657534474E-2</v>
      </c>
      <c r="F9062" s="7">
        <v>5.3968832876712475E-2</v>
      </c>
      <c r="G9062" s="7">
        <v>6.74610410958906E-2</v>
      </c>
      <c r="H9062" s="7">
        <v>8.0953249315068712E-2</v>
      </c>
      <c r="I9062" s="7">
        <v>9.4445457534247199E-2</v>
      </c>
      <c r="J9062" s="7">
        <v>0.10793766575342509</v>
      </c>
      <c r="K9062" s="7">
        <v>0.12142987397260319</v>
      </c>
      <c r="L9062" s="7">
        <v>0.1349220821917812</v>
      </c>
    </row>
    <row r="9063" spans="1:12" ht="38.25">
      <c r="A9063" s="1">
        <f t="shared" si="212"/>
        <v>41549</v>
      </c>
      <c r="B9063" s="49" t="s">
        <v>6178</v>
      </c>
      <c r="C9063" s="7">
        <v>1.6628745205479481E-2</v>
      </c>
      <c r="D9063" s="7">
        <v>3.325749041095908E-2</v>
      </c>
      <c r="E9063" s="7">
        <v>4.9886235616438561E-2</v>
      </c>
      <c r="F9063" s="7">
        <v>6.6514980821917924E-2</v>
      </c>
      <c r="G9063" s="7">
        <v>8.3143726027397405E-2</v>
      </c>
      <c r="H9063" s="7">
        <v>9.9772471232876997E-2</v>
      </c>
      <c r="I9063" s="7">
        <v>0.11640121643835684</v>
      </c>
      <c r="J9063" s="7">
        <v>0.1330299616438356</v>
      </c>
      <c r="K9063" s="7">
        <v>0.1496587068493152</v>
      </c>
      <c r="L9063" s="7">
        <v>0.16628745205479481</v>
      </c>
    </row>
    <row r="9064" spans="1:12" ht="25.5">
      <c r="A9064" s="1">
        <f t="shared" si="212"/>
        <v>41550</v>
      </c>
      <c r="B9064" s="49" t="s">
        <v>5955</v>
      </c>
      <c r="C9064" s="7">
        <v>1.337358904109592E-3</v>
      </c>
      <c r="D9064" s="7">
        <v>2.6747178082191956E-3</v>
      </c>
      <c r="E9064" s="7">
        <v>4.0120767123287878E-3</v>
      </c>
      <c r="F9064" s="7">
        <v>5.3494356164383678E-3</v>
      </c>
      <c r="G9064" s="7">
        <v>6.68679452054796E-3</v>
      </c>
      <c r="H9064" s="7">
        <v>8.0241534246575513E-3</v>
      </c>
      <c r="I9064" s="7">
        <v>9.3615123287671791E-3</v>
      </c>
      <c r="J9064" s="7">
        <v>1.0698871232876748E-2</v>
      </c>
      <c r="K9064" s="7">
        <v>1.2036230136986278E-2</v>
      </c>
      <c r="L9064" s="7">
        <v>1.337358904109592E-2</v>
      </c>
    </row>
    <row r="9065" spans="1:12" ht="12.75">
      <c r="A9065" s="1">
        <f t="shared" si="212"/>
        <v>41551</v>
      </c>
      <c r="B9065" s="49" t="s">
        <v>6179</v>
      </c>
      <c r="C9065" s="7">
        <v>6.8045942136986514E-3</v>
      </c>
      <c r="D9065" s="7">
        <v>1.360918842739728E-2</v>
      </c>
      <c r="E9065" s="7">
        <v>2.0413782641095921E-2</v>
      </c>
      <c r="F9065" s="7">
        <v>2.7218376854794561E-2</v>
      </c>
      <c r="G9065" s="7">
        <v>3.4022971068493196E-2</v>
      </c>
      <c r="H9065" s="7">
        <v>4.0827565282191842E-2</v>
      </c>
      <c r="I9065" s="7">
        <v>4.76321594958906E-2</v>
      </c>
      <c r="J9065" s="7">
        <v>5.4436753709589121E-2</v>
      </c>
      <c r="K9065" s="7">
        <v>6.124134792328776E-2</v>
      </c>
      <c r="L9065" s="7">
        <v>6.8045942136986268E-2</v>
      </c>
    </row>
    <row r="9066" spans="1:12" ht="12.75">
      <c r="A9066" s="1">
        <f t="shared" si="212"/>
        <v>41552</v>
      </c>
      <c r="B9066" s="49" t="s">
        <v>5965</v>
      </c>
      <c r="C9066" s="7">
        <v>3.3658191780822117E-3</v>
      </c>
      <c r="D9066" s="7">
        <v>6.7316383561644121E-3</v>
      </c>
      <c r="E9066" s="7">
        <v>1.0097457534246623E-2</v>
      </c>
      <c r="F9066" s="7">
        <v>1.3463276712328798E-2</v>
      </c>
      <c r="G9066" s="7">
        <v>1.6829095890411001E-2</v>
      </c>
      <c r="H9066" s="7">
        <v>2.019491506849308E-2</v>
      </c>
      <c r="I9066" s="7">
        <v>2.3560734246575402E-2</v>
      </c>
      <c r="J9066" s="7">
        <v>2.6926553424657482E-2</v>
      </c>
      <c r="K9066" s="7">
        <v>3.0292372602739676E-2</v>
      </c>
      <c r="L9066" s="7">
        <v>3.3658191780821876E-2</v>
      </c>
    </row>
    <row r="9067" spans="1:12" ht="12.75">
      <c r="A9067" s="1">
        <f t="shared" si="212"/>
        <v>41553</v>
      </c>
      <c r="B9067" s="49" t="s">
        <v>6180</v>
      </c>
      <c r="C9067" s="7">
        <v>7.3601753424657832E-3</v>
      </c>
      <c r="D9067" s="7">
        <v>1.4720350684931518E-2</v>
      </c>
      <c r="E9067" s="7">
        <v>2.2080526027397282E-2</v>
      </c>
      <c r="F9067" s="7">
        <v>2.9440701369863036E-2</v>
      </c>
      <c r="G9067" s="7">
        <v>3.6800876712328796E-2</v>
      </c>
      <c r="H9067" s="7">
        <v>4.4161052054794564E-2</v>
      </c>
      <c r="I9067" s="7">
        <v>5.1521227397260554E-2</v>
      </c>
      <c r="J9067" s="7">
        <v>5.8881402739726196E-2</v>
      </c>
      <c r="K9067" s="7">
        <v>6.6241578082191957E-2</v>
      </c>
      <c r="L9067" s="7">
        <v>7.3601753424657593E-2</v>
      </c>
    </row>
    <row r="9068" spans="1:12" ht="12.75">
      <c r="A9068" s="1">
        <f t="shared" si="212"/>
        <v>41554</v>
      </c>
      <c r="B9068" s="49" t="s">
        <v>6181</v>
      </c>
      <c r="C9068" s="7">
        <v>1.66580383561644E-2</v>
      </c>
      <c r="D9068" s="7">
        <v>3.3316076712328918E-2</v>
      </c>
      <c r="E9068" s="7">
        <v>4.9974115068493315E-2</v>
      </c>
      <c r="F9068" s="7">
        <v>6.66321534246576E-2</v>
      </c>
      <c r="G9068" s="7">
        <v>8.329019178082199E-2</v>
      </c>
      <c r="H9068" s="7">
        <v>9.9948230136986407E-2</v>
      </c>
      <c r="I9068" s="7">
        <v>0.11660626849315116</v>
      </c>
      <c r="J9068" s="7">
        <v>0.1332643068493152</v>
      </c>
      <c r="K9068" s="7">
        <v>0.14992234520547959</v>
      </c>
      <c r="L9068" s="7">
        <v>0.16658038356164398</v>
      </c>
    </row>
    <row r="9069" spans="1:12" ht="25.5">
      <c r="A9069" s="1">
        <f t="shared" si="212"/>
        <v>41555</v>
      </c>
      <c r="B9069" s="49" t="s">
        <v>6182</v>
      </c>
      <c r="C9069" s="7">
        <v>1.661753424657552E-2</v>
      </c>
      <c r="D9069" s="7">
        <v>3.3235068493150922E-2</v>
      </c>
      <c r="E9069" s="7">
        <v>4.9852602739726436E-2</v>
      </c>
      <c r="F9069" s="7">
        <v>6.647013698630172E-2</v>
      </c>
      <c r="G9069" s="7">
        <v>8.3087671232877122E-2</v>
      </c>
      <c r="H9069" s="7">
        <v>9.9705205479452511E-2</v>
      </c>
      <c r="I9069" s="7">
        <v>0.11632273972602827</v>
      </c>
      <c r="J9069" s="7">
        <v>0.13294027397260319</v>
      </c>
      <c r="K9069" s="7">
        <v>0.14955780821917919</v>
      </c>
      <c r="L9069" s="7">
        <v>0.16617534246575399</v>
      </c>
    </row>
    <row r="9070" spans="1:12" ht="25.5">
      <c r="A9070" s="1">
        <f t="shared" si="212"/>
        <v>41556</v>
      </c>
      <c r="B9070" s="49" t="s">
        <v>6183</v>
      </c>
      <c r="C9070" s="7">
        <v>7.3605369863014077E-3</v>
      </c>
      <c r="D9070" s="7">
        <v>1.472107397260284E-2</v>
      </c>
      <c r="E9070" s="7">
        <v>2.2081610958904197E-2</v>
      </c>
      <c r="F9070" s="7">
        <v>2.9442147945205558E-2</v>
      </c>
      <c r="G9070" s="7">
        <v>3.6802684931506915E-2</v>
      </c>
      <c r="H9070" s="7">
        <v>4.4163221917808283E-2</v>
      </c>
      <c r="I9070" s="7">
        <v>5.1523758904109762E-2</v>
      </c>
      <c r="J9070" s="7">
        <v>5.8884295890410998E-2</v>
      </c>
      <c r="K9070" s="7">
        <v>6.6244832876712359E-2</v>
      </c>
      <c r="L9070" s="7">
        <v>7.360536986301372E-2</v>
      </c>
    </row>
    <row r="9071" spans="1:12" ht="12.75">
      <c r="A9071" s="1">
        <f t="shared" si="212"/>
        <v>41557</v>
      </c>
      <c r="B9071" s="49" t="s">
        <v>6184</v>
      </c>
      <c r="C9071" s="7">
        <v>1.1518356164383584E-3</v>
      </c>
      <c r="D9071" s="7">
        <v>2.303671232876712E-3</v>
      </c>
      <c r="E9071" s="7">
        <v>3.4555068493150798E-3</v>
      </c>
      <c r="F9071" s="7">
        <v>4.6073424657534241E-3</v>
      </c>
      <c r="G9071" s="7">
        <v>5.7591780821917796E-3</v>
      </c>
      <c r="H9071" s="7">
        <v>6.9110136986301352E-3</v>
      </c>
      <c r="I9071" s="7">
        <v>8.0628493150685168E-3</v>
      </c>
      <c r="J9071" s="7">
        <v>9.2146849315068603E-3</v>
      </c>
      <c r="K9071" s="7">
        <v>1.0366520547945216E-2</v>
      </c>
      <c r="L9071" s="7">
        <v>1.1518356164383559E-2</v>
      </c>
    </row>
    <row r="9072" spans="1:12" ht="12.75">
      <c r="A9072" s="1">
        <f t="shared" si="212"/>
        <v>41558</v>
      </c>
      <c r="B9072" s="49" t="s">
        <v>6185</v>
      </c>
      <c r="C9072" s="7">
        <v>9.7643835616438544E-3</v>
      </c>
      <c r="D9072" s="7">
        <v>1.9528767123287761E-2</v>
      </c>
      <c r="E9072" s="7">
        <v>2.9293150684931518E-2</v>
      </c>
      <c r="F9072" s="7">
        <v>3.9057534246575279E-2</v>
      </c>
      <c r="G9072" s="7">
        <v>4.8821917808219158E-2</v>
      </c>
      <c r="H9072" s="7">
        <v>5.8586301369863036E-2</v>
      </c>
      <c r="I9072" s="7">
        <v>6.8350684931507047E-2</v>
      </c>
      <c r="J9072" s="7">
        <v>7.8115068493150669E-2</v>
      </c>
      <c r="K9072" s="7">
        <v>8.7879452054794555E-2</v>
      </c>
      <c r="L9072" s="7">
        <v>9.7643835616438315E-2</v>
      </c>
    </row>
    <row r="9073" spans="1:12" ht="12.75">
      <c r="A9073" s="1">
        <f t="shared" si="212"/>
        <v>41559</v>
      </c>
      <c r="B9073" s="49" t="s">
        <v>6185</v>
      </c>
      <c r="C9073" s="7">
        <v>7.6632328767123608E-4</v>
      </c>
      <c r="D9073" s="7">
        <v>1.5326465753424722E-3</v>
      </c>
      <c r="E9073" s="7">
        <v>2.2989698630137079E-3</v>
      </c>
      <c r="F9073" s="7">
        <v>3.0652931506849322E-3</v>
      </c>
      <c r="G9073" s="7">
        <v>3.8316164383561677E-3</v>
      </c>
      <c r="H9073" s="7">
        <v>4.5979397260274037E-3</v>
      </c>
      <c r="I9073" s="7">
        <v>5.3642630136986518E-3</v>
      </c>
      <c r="J9073" s="7">
        <v>6.1305863013698756E-3</v>
      </c>
      <c r="K9073" s="7">
        <v>6.8969095890411116E-3</v>
      </c>
      <c r="L9073" s="7">
        <v>7.6632328767123354E-3</v>
      </c>
    </row>
    <row r="9074" spans="1:12" ht="12.75">
      <c r="A9074" s="1">
        <f t="shared" si="212"/>
        <v>41560</v>
      </c>
      <c r="B9074" s="49" t="s">
        <v>6185</v>
      </c>
      <c r="C9074" s="7">
        <v>8.3973698630137195E-4</v>
      </c>
      <c r="D9074" s="7">
        <v>1.6794739726027439E-3</v>
      </c>
      <c r="E9074" s="7">
        <v>2.5192109589041159E-3</v>
      </c>
      <c r="F9074" s="7">
        <v>3.3589479452054757E-3</v>
      </c>
      <c r="G9074" s="7">
        <v>4.1986849315068476E-3</v>
      </c>
      <c r="H9074" s="7">
        <v>5.0384219178082204E-3</v>
      </c>
      <c r="I9074" s="7">
        <v>5.8781589041096037E-3</v>
      </c>
      <c r="J9074" s="7">
        <v>6.7178958904109643E-3</v>
      </c>
      <c r="K9074" s="7">
        <v>7.5576328767123354E-3</v>
      </c>
      <c r="L9074" s="7">
        <v>8.3973698630136952E-3</v>
      </c>
    </row>
    <row r="9075" spans="1:12" ht="12.75">
      <c r="A9075" s="1">
        <f t="shared" si="212"/>
        <v>41561</v>
      </c>
      <c r="B9075" s="49" t="s">
        <v>6186</v>
      </c>
      <c r="C9075" s="7">
        <v>1.2248876712328798E-3</v>
      </c>
      <c r="D9075" s="7">
        <v>2.4497753424657718E-3</v>
      </c>
      <c r="E9075" s="7">
        <v>3.6746630136986519E-3</v>
      </c>
      <c r="F9075" s="7">
        <v>4.8995506849315194E-3</v>
      </c>
      <c r="G9075" s="7">
        <v>6.1244383561644003E-3</v>
      </c>
      <c r="H9075" s="7">
        <v>7.3493260273972804E-3</v>
      </c>
      <c r="I9075" s="7">
        <v>8.574213698630196E-3</v>
      </c>
      <c r="J9075" s="7">
        <v>9.7991013698630527E-3</v>
      </c>
      <c r="K9075" s="7">
        <v>1.1023989041095932E-2</v>
      </c>
      <c r="L9075" s="7">
        <v>1.2248876712328801E-2</v>
      </c>
    </row>
    <row r="9076" spans="1:12" ht="12.75">
      <c r="A9076" s="1">
        <f t="shared" si="212"/>
        <v>41562</v>
      </c>
      <c r="B9076" s="49" t="s">
        <v>6186</v>
      </c>
      <c r="C9076" s="7">
        <v>1.1973304109589083E-2</v>
      </c>
      <c r="D9076" s="7">
        <v>2.3946608219178118E-2</v>
      </c>
      <c r="E9076" s="7">
        <v>3.5919912328767234E-2</v>
      </c>
      <c r="F9076" s="7">
        <v>4.7893216438356236E-2</v>
      </c>
      <c r="G9076" s="7">
        <v>5.9866520547945237E-2</v>
      </c>
      <c r="H9076" s="7">
        <v>7.1839824657534246E-2</v>
      </c>
      <c r="I9076" s="7">
        <v>8.3813128767123588E-2</v>
      </c>
      <c r="J9076" s="7">
        <v>9.578643287671236E-2</v>
      </c>
      <c r="K9076" s="7">
        <v>0.10775973698630148</v>
      </c>
      <c r="L9076" s="7">
        <v>0.11973304109589036</v>
      </c>
    </row>
    <row r="9077" spans="1:12" ht="12.75">
      <c r="A9077" s="1">
        <f t="shared" si="212"/>
        <v>41563</v>
      </c>
      <c r="B9077" s="49" t="s">
        <v>6187</v>
      </c>
      <c r="C9077" s="7">
        <v>7.9156602739726308E-3</v>
      </c>
      <c r="D9077" s="7">
        <v>1.5831320547945241E-2</v>
      </c>
      <c r="E9077" s="7">
        <v>2.374698082191792E-2</v>
      </c>
      <c r="F9077" s="7">
        <v>3.1662641095890481E-2</v>
      </c>
      <c r="G9077" s="7">
        <v>3.9578301369863039E-2</v>
      </c>
      <c r="H9077" s="7">
        <v>4.7493961643835722E-2</v>
      </c>
      <c r="I9077" s="7">
        <v>5.5409621917808398E-2</v>
      </c>
      <c r="J9077" s="7">
        <v>6.3325282191780963E-2</v>
      </c>
      <c r="K9077" s="7">
        <v>7.1240942465753521E-2</v>
      </c>
      <c r="L9077" s="7">
        <v>7.9156602739726079E-2</v>
      </c>
    </row>
    <row r="9078" spans="1:12" ht="12.75">
      <c r="A9078" s="1">
        <f t="shared" si="212"/>
        <v>41564</v>
      </c>
      <c r="B9078" s="49" t="s">
        <v>6188</v>
      </c>
      <c r="C9078" s="7">
        <v>6.9753863013698753E-3</v>
      </c>
      <c r="D9078" s="7">
        <v>1.3950772602739799E-2</v>
      </c>
      <c r="E9078" s="7">
        <v>2.0926158904109642E-2</v>
      </c>
      <c r="F9078" s="7">
        <v>2.790154520547948E-2</v>
      </c>
      <c r="G9078" s="7">
        <v>3.4876931506849319E-2</v>
      </c>
      <c r="H9078" s="7">
        <v>4.1852317808219158E-2</v>
      </c>
      <c r="I9078" s="7">
        <v>4.882770410958924E-2</v>
      </c>
      <c r="J9078" s="7">
        <v>5.5803090410958961E-2</v>
      </c>
      <c r="K9078" s="7">
        <v>6.2778476712328807E-2</v>
      </c>
      <c r="L9078" s="7">
        <v>6.9753863013698639E-2</v>
      </c>
    </row>
    <row r="9079" spans="1:12" ht="12.75">
      <c r="A9079" s="1">
        <f t="shared" si="212"/>
        <v>41565</v>
      </c>
      <c r="B9079" s="49" t="s">
        <v>6189</v>
      </c>
      <c r="C9079" s="7">
        <v>1.5259561643835719E-2</v>
      </c>
      <c r="D9079" s="7">
        <v>3.0519123287671316E-2</v>
      </c>
      <c r="E9079" s="7">
        <v>4.5778684931507045E-2</v>
      </c>
      <c r="F9079" s="7">
        <v>6.1038246575342514E-2</v>
      </c>
      <c r="G9079" s="7">
        <v>7.6297808219178115E-2</v>
      </c>
      <c r="H9079" s="7">
        <v>9.1557369863013716E-2</v>
      </c>
      <c r="I9079" s="7">
        <v>0.10681693150684955</v>
      </c>
      <c r="J9079" s="7">
        <v>0.12207649315068481</v>
      </c>
      <c r="K9079" s="7">
        <v>0.13733605479452041</v>
      </c>
      <c r="L9079" s="7">
        <v>0.15259561643835601</v>
      </c>
    </row>
    <row r="9080" spans="1:12" ht="25.5">
      <c r="A9080" s="1">
        <f t="shared" si="212"/>
        <v>41566</v>
      </c>
      <c r="B9080" s="49" t="s">
        <v>6190</v>
      </c>
      <c r="C9080" s="7">
        <v>1.0604120547945239E-2</v>
      </c>
      <c r="D9080" s="7">
        <v>2.1208241095890479E-2</v>
      </c>
      <c r="E9080" s="7">
        <v>3.1812361643835718E-2</v>
      </c>
      <c r="F9080" s="7">
        <v>4.241648219178084E-2</v>
      </c>
      <c r="G9080" s="7">
        <v>5.3020602739726079E-2</v>
      </c>
      <c r="H9080" s="7">
        <v>6.36247232876712E-2</v>
      </c>
      <c r="I9080" s="7">
        <v>7.4228843835616676E-2</v>
      </c>
      <c r="J9080" s="7">
        <v>8.4832964383561679E-2</v>
      </c>
      <c r="K9080" s="7">
        <v>9.5437084931506919E-2</v>
      </c>
      <c r="L9080" s="7">
        <v>0.10604120547945203</v>
      </c>
    </row>
    <row r="9081" spans="1:12" ht="12.75">
      <c r="A9081" s="1">
        <f t="shared" si="212"/>
        <v>41567</v>
      </c>
      <c r="B9081" s="49" t="s">
        <v>6191</v>
      </c>
      <c r="C9081" s="7">
        <v>9.5792219178082571E-3</v>
      </c>
      <c r="D9081" s="7">
        <v>1.9158443835616559E-2</v>
      </c>
      <c r="E9081" s="7">
        <v>2.8737665753424717E-2</v>
      </c>
      <c r="F9081" s="7">
        <v>3.8316887671232876E-2</v>
      </c>
      <c r="G9081" s="7">
        <v>4.7896109589041162E-2</v>
      </c>
      <c r="H9081" s="7">
        <v>5.7475331506849317E-2</v>
      </c>
      <c r="I9081" s="7">
        <v>6.705455342465784E-2</v>
      </c>
      <c r="J9081" s="7">
        <v>7.663377534246589E-2</v>
      </c>
      <c r="K9081" s="7">
        <v>8.6212997260274038E-2</v>
      </c>
      <c r="L9081" s="7">
        <v>9.57922191780822E-2</v>
      </c>
    </row>
    <row r="9082" spans="1:12" ht="25.5">
      <c r="A9082" s="1">
        <f t="shared" si="212"/>
        <v>41568</v>
      </c>
      <c r="B9082" s="49" t="s">
        <v>6192</v>
      </c>
      <c r="C9082" s="7">
        <v>2.0733764383561681E-2</v>
      </c>
      <c r="D9082" s="7">
        <v>4.1467528767123479E-2</v>
      </c>
      <c r="E9082" s="7">
        <v>6.2201293150685157E-2</v>
      </c>
      <c r="F9082" s="7">
        <v>8.2935057534246723E-2</v>
      </c>
      <c r="G9082" s="7">
        <v>0.10366882191780841</v>
      </c>
      <c r="H9082" s="7">
        <v>0.12440258630136961</v>
      </c>
      <c r="I9082" s="7">
        <v>0.145136350684932</v>
      </c>
      <c r="J9082" s="7">
        <v>0.16587011506849317</v>
      </c>
      <c r="K9082" s="7">
        <v>0.18660387945205559</v>
      </c>
      <c r="L9082" s="7">
        <v>0.20733764383561681</v>
      </c>
    </row>
    <row r="9083" spans="1:12" ht="12.75">
      <c r="A9083" s="1">
        <f t="shared" si="212"/>
        <v>41569</v>
      </c>
      <c r="B9083" s="49" t="s">
        <v>6193</v>
      </c>
      <c r="C9083" s="7">
        <v>3.7770082191781081E-3</v>
      </c>
      <c r="D9083" s="7">
        <v>7.5540164383562161E-3</v>
      </c>
      <c r="E9083" s="7">
        <v>1.1331024657534324E-2</v>
      </c>
      <c r="F9083" s="7">
        <v>1.5108032876712359E-2</v>
      </c>
      <c r="G9083" s="7">
        <v>1.8885041095890478E-2</v>
      </c>
      <c r="H9083" s="7">
        <v>2.2662049315068482E-2</v>
      </c>
      <c r="I9083" s="7">
        <v>2.6439057534246722E-2</v>
      </c>
      <c r="J9083" s="7">
        <v>3.0216065753424719E-2</v>
      </c>
      <c r="K9083" s="7">
        <v>3.3993073972602837E-2</v>
      </c>
      <c r="L9083" s="7">
        <v>3.7770082191780845E-2</v>
      </c>
    </row>
    <row r="9084" spans="1:12" ht="25.5">
      <c r="A9084" s="1">
        <f t="shared" si="212"/>
        <v>41570</v>
      </c>
      <c r="B9084" s="49" t="s">
        <v>6012</v>
      </c>
      <c r="C9084" s="7">
        <v>3.6142684931506916E-3</v>
      </c>
      <c r="D9084" s="7">
        <v>7.2285369863013833E-3</v>
      </c>
      <c r="E9084" s="7">
        <v>1.0842805479452064E-2</v>
      </c>
      <c r="F9084" s="7">
        <v>1.4457073972602718E-2</v>
      </c>
      <c r="G9084" s="7">
        <v>1.8071342465753398E-2</v>
      </c>
      <c r="H9084" s="7">
        <v>2.1685610958904079E-2</v>
      </c>
      <c r="I9084" s="7">
        <v>2.529987945205488E-2</v>
      </c>
      <c r="J9084" s="7">
        <v>2.8914147945205436E-2</v>
      </c>
      <c r="K9084" s="7">
        <v>3.252841643835612E-2</v>
      </c>
      <c r="L9084" s="7">
        <v>3.6142684931506797E-2</v>
      </c>
    </row>
    <row r="9085" spans="1:12" ht="12.75">
      <c r="A9085" s="1">
        <f t="shared" si="212"/>
        <v>41571</v>
      </c>
      <c r="B9085" s="49" t="s">
        <v>6194</v>
      </c>
      <c r="C9085" s="7">
        <v>1.6539057534246598E-2</v>
      </c>
      <c r="D9085" s="7">
        <v>3.307811506849332E-2</v>
      </c>
      <c r="E9085" s="7">
        <v>4.9617172602739922E-2</v>
      </c>
      <c r="F9085" s="7">
        <v>6.6156230136986391E-2</v>
      </c>
      <c r="G9085" s="7">
        <v>8.2695287671233006E-2</v>
      </c>
      <c r="H9085" s="7">
        <v>9.9234345205479607E-2</v>
      </c>
      <c r="I9085" s="7">
        <v>0.11577340273972656</v>
      </c>
      <c r="J9085" s="7">
        <v>0.13231246027397278</v>
      </c>
      <c r="K9085" s="7">
        <v>0.14885151780822001</v>
      </c>
      <c r="L9085" s="7">
        <v>0.16539057534246601</v>
      </c>
    </row>
    <row r="9086" spans="1:12" ht="12.75">
      <c r="A9086" s="1">
        <f t="shared" si="212"/>
        <v>41572</v>
      </c>
      <c r="B9086" s="49" t="s">
        <v>6195</v>
      </c>
      <c r="C9086" s="7">
        <v>6.8354301369863276E-3</v>
      </c>
      <c r="D9086" s="7">
        <v>1.367086027397268E-2</v>
      </c>
      <c r="E9086" s="7">
        <v>2.0506290410958961E-2</v>
      </c>
      <c r="F9086" s="7">
        <v>2.7341720547945241E-2</v>
      </c>
      <c r="G9086" s="7">
        <v>3.4177150684931518E-2</v>
      </c>
      <c r="H9086" s="7">
        <v>4.1012580821917798E-2</v>
      </c>
      <c r="I9086" s="7">
        <v>4.784801095890432E-2</v>
      </c>
      <c r="J9086" s="7">
        <v>5.4683441095890482E-2</v>
      </c>
      <c r="K9086" s="7">
        <v>6.1518871232876755E-2</v>
      </c>
      <c r="L9086" s="7">
        <v>6.8354301369863035E-2</v>
      </c>
    </row>
    <row r="9087" spans="1:12" ht="38.25">
      <c r="A9087" s="1">
        <f t="shared" si="212"/>
        <v>41573</v>
      </c>
      <c r="B9087" s="49" t="s">
        <v>6196</v>
      </c>
      <c r="C9087" s="7">
        <v>9.075452054794559E-3</v>
      </c>
      <c r="D9087" s="7">
        <v>1.8150904109589118E-2</v>
      </c>
      <c r="E9087" s="7">
        <v>2.7226356164383677E-2</v>
      </c>
      <c r="F9087" s="7">
        <v>3.6301808219178118E-2</v>
      </c>
      <c r="G9087" s="7">
        <v>4.5377260273972674E-2</v>
      </c>
      <c r="H9087" s="7">
        <v>5.4452712328767118E-2</v>
      </c>
      <c r="I9087" s="7">
        <v>6.3528164383561916E-2</v>
      </c>
      <c r="J9087" s="7">
        <v>7.2603616438356236E-2</v>
      </c>
      <c r="K9087" s="7">
        <v>8.1679068493150805E-2</v>
      </c>
      <c r="L9087" s="7">
        <v>9.0754520547945236E-2</v>
      </c>
    </row>
    <row r="9088" spans="1:12" ht="25.5">
      <c r="A9088" s="1">
        <f t="shared" si="212"/>
        <v>41574</v>
      </c>
      <c r="B9088" s="49" t="s">
        <v>6197</v>
      </c>
      <c r="C9088" s="7">
        <v>5.4590136986301481E-3</v>
      </c>
      <c r="D9088" s="7">
        <v>1.0918027397260296E-2</v>
      </c>
      <c r="E9088" s="7">
        <v>1.6377041095890478E-2</v>
      </c>
      <c r="F9088" s="7">
        <v>2.1836054794520519E-2</v>
      </c>
      <c r="G9088" s="7">
        <v>2.7295068493150679E-2</v>
      </c>
      <c r="H9088" s="7">
        <v>3.2754082191780838E-2</v>
      </c>
      <c r="I9088" s="7">
        <v>3.8213095890411115E-2</v>
      </c>
      <c r="J9088" s="7">
        <v>4.3672109589041157E-2</v>
      </c>
      <c r="K9088" s="7">
        <v>4.9131123287671323E-2</v>
      </c>
      <c r="L9088" s="7">
        <v>5.4590136986301357E-2</v>
      </c>
    </row>
    <row r="9089" spans="1:12" ht="25.5">
      <c r="A9089" s="1">
        <f t="shared" si="212"/>
        <v>41575</v>
      </c>
      <c r="B9089" s="49" t="s">
        <v>6198</v>
      </c>
      <c r="C9089" s="7">
        <v>1.6645742465753399E-2</v>
      </c>
      <c r="D9089" s="7">
        <v>3.3291484931506916E-2</v>
      </c>
      <c r="E9089" s="7">
        <v>4.9937227397260323E-2</v>
      </c>
      <c r="F9089" s="7">
        <v>6.6582969863013597E-2</v>
      </c>
      <c r="G9089" s="7">
        <v>8.3228712328766996E-2</v>
      </c>
      <c r="H9089" s="7">
        <v>9.9874454794520506E-2</v>
      </c>
      <c r="I9089" s="7">
        <v>0.11652019726027416</v>
      </c>
      <c r="J9089" s="7">
        <v>0.13316593972602719</v>
      </c>
      <c r="K9089" s="7">
        <v>0.14981168219178118</v>
      </c>
      <c r="L9089" s="7">
        <v>0.16645742465753399</v>
      </c>
    </row>
    <row r="9090" spans="1:12" ht="38.25">
      <c r="A9090" s="1">
        <f t="shared" si="212"/>
        <v>41576</v>
      </c>
      <c r="B9090" s="49" t="s">
        <v>6199</v>
      </c>
      <c r="C9090" s="7">
        <v>1.9668361643835602E-2</v>
      </c>
      <c r="D9090" s="7">
        <v>3.9336723287671314E-2</v>
      </c>
      <c r="E9090" s="7">
        <v>5.900508493150692E-2</v>
      </c>
      <c r="F9090" s="7">
        <v>7.8673446575342407E-2</v>
      </c>
      <c r="G9090" s="7">
        <v>9.8341808219177998E-2</v>
      </c>
      <c r="H9090" s="7">
        <v>0.11801016986301371</v>
      </c>
      <c r="I9090" s="7">
        <v>0.13767853150684919</v>
      </c>
      <c r="J9090" s="7">
        <v>0.15734689315068481</v>
      </c>
      <c r="K9090" s="7">
        <v>0.1770152547945204</v>
      </c>
      <c r="L9090" s="7">
        <v>0.196683616438356</v>
      </c>
    </row>
    <row r="9091" spans="1:12" ht="38.25">
      <c r="A9091" s="1">
        <f t="shared" si="212"/>
        <v>41577</v>
      </c>
      <c r="B9091" s="49" t="s">
        <v>6199</v>
      </c>
      <c r="C9091" s="7">
        <v>1.1284010958904165E-2</v>
      </c>
      <c r="D9091" s="7">
        <v>2.2568021917808278E-2</v>
      </c>
      <c r="E9091" s="7">
        <v>3.3852032876712478E-2</v>
      </c>
      <c r="F9091" s="7">
        <v>4.5136043835616556E-2</v>
      </c>
      <c r="G9091" s="7">
        <v>5.6420054794520641E-2</v>
      </c>
      <c r="H9091" s="7">
        <v>6.7704065753424719E-2</v>
      </c>
      <c r="I9091" s="7">
        <v>7.8988076712329033E-2</v>
      </c>
      <c r="J9091" s="7">
        <v>9.0272087671233001E-2</v>
      </c>
      <c r="K9091" s="7">
        <v>0.10155609863013708</v>
      </c>
      <c r="L9091" s="7">
        <v>0.11284010958904114</v>
      </c>
    </row>
    <row r="9092" spans="1:12" ht="38.25">
      <c r="A9092" s="1">
        <f t="shared" si="212"/>
        <v>41578</v>
      </c>
      <c r="B9092" s="49" t="s">
        <v>6200</v>
      </c>
      <c r="C9092" s="7">
        <v>9.5473972602740168E-3</v>
      </c>
      <c r="D9092" s="7">
        <v>1.9094794520548079E-2</v>
      </c>
      <c r="E9092" s="7">
        <v>2.8642191780821998E-2</v>
      </c>
      <c r="F9092" s="7">
        <v>3.8189589041095914E-2</v>
      </c>
      <c r="G9092" s="7">
        <v>4.7736986301369959E-2</v>
      </c>
      <c r="H9092" s="7">
        <v>5.7284383561643878E-2</v>
      </c>
      <c r="I9092" s="7">
        <v>6.6831780821918041E-2</v>
      </c>
      <c r="J9092" s="7">
        <v>7.6379178082191829E-2</v>
      </c>
      <c r="K9092" s="7">
        <v>8.5926575342465866E-2</v>
      </c>
      <c r="L9092" s="7">
        <v>9.5473972602739793E-2</v>
      </c>
    </row>
    <row r="9093" spans="1:12" ht="25.5">
      <c r="A9093" s="1">
        <f t="shared" si="212"/>
        <v>41579</v>
      </c>
      <c r="B9093" s="49" t="s">
        <v>6201</v>
      </c>
      <c r="C9093" s="7">
        <v>2.9039276712328917E-2</v>
      </c>
      <c r="D9093" s="7">
        <v>5.8078553424657717E-2</v>
      </c>
      <c r="E9093" s="7">
        <v>8.7117830136986638E-2</v>
      </c>
      <c r="F9093" s="7">
        <v>0.1161571068493152</v>
      </c>
      <c r="G9093" s="7">
        <v>0.14519638356164399</v>
      </c>
      <c r="H9093" s="7">
        <v>0.17423566027397278</v>
      </c>
      <c r="I9093" s="7">
        <v>0.20327493698630281</v>
      </c>
      <c r="J9093" s="7">
        <v>0.2323142136986304</v>
      </c>
      <c r="K9093" s="7">
        <v>0.26135349041095918</v>
      </c>
      <c r="L9093" s="7">
        <v>0.29039276712328799</v>
      </c>
    </row>
    <row r="9094" spans="1:12" ht="25.5">
      <c r="A9094" s="1">
        <f t="shared" si="212"/>
        <v>41580</v>
      </c>
      <c r="B9094" s="49" t="s">
        <v>6202</v>
      </c>
      <c r="C9094" s="7">
        <v>7.2379397260274401E-3</v>
      </c>
      <c r="D9094" s="7">
        <v>1.447587945205488E-2</v>
      </c>
      <c r="E9094" s="7">
        <v>2.1713819178082319E-2</v>
      </c>
      <c r="F9094" s="7">
        <v>2.8951758904109639E-2</v>
      </c>
      <c r="G9094" s="7">
        <v>3.6189698630137081E-2</v>
      </c>
      <c r="H9094" s="7">
        <v>4.3427638356164394E-2</v>
      </c>
      <c r="I9094" s="7">
        <v>5.0665578082191957E-2</v>
      </c>
      <c r="J9094" s="7">
        <v>5.7903517808219278E-2</v>
      </c>
      <c r="K9094" s="7">
        <v>6.5141457534246716E-2</v>
      </c>
      <c r="L9094" s="7">
        <v>7.2379397260274037E-2</v>
      </c>
    </row>
    <row r="9095" spans="1:12" ht="25.5">
      <c r="A9095" s="1">
        <f t="shared" si="212"/>
        <v>41581</v>
      </c>
      <c r="B9095" s="49" t="s">
        <v>6203</v>
      </c>
      <c r="C9095" s="7">
        <v>3.9235463013698756E-2</v>
      </c>
      <c r="D9095" s="7">
        <v>7.8470926027397511E-2</v>
      </c>
      <c r="E9095" s="7">
        <v>0.11770638904109629</v>
      </c>
      <c r="F9095" s="7">
        <v>0.1569418520547948</v>
      </c>
      <c r="G9095" s="7">
        <v>0.19617731506849317</v>
      </c>
      <c r="H9095" s="7">
        <v>0.2354127780821916</v>
      </c>
      <c r="I9095" s="7">
        <v>0.2746482410958912</v>
      </c>
      <c r="J9095" s="7">
        <v>0.3138837041095896</v>
      </c>
      <c r="K9095" s="7">
        <v>0.353119167123288</v>
      </c>
      <c r="L9095" s="7">
        <v>0.39235463013698635</v>
      </c>
    </row>
    <row r="9096" spans="1:12" ht="25.5">
      <c r="A9096" s="1">
        <f t="shared" si="212"/>
        <v>41582</v>
      </c>
      <c r="B9096" s="49" t="s">
        <v>6203</v>
      </c>
      <c r="C9096" s="7">
        <v>5.311824657534276E-2</v>
      </c>
      <c r="D9096" s="7">
        <v>0.10623649315068552</v>
      </c>
      <c r="E9096" s="7">
        <v>0.1593547397260284</v>
      </c>
      <c r="F9096" s="7">
        <v>0.21247298630137079</v>
      </c>
      <c r="G9096" s="7">
        <v>0.26559123287671321</v>
      </c>
      <c r="H9096" s="7">
        <v>0.31870947945205558</v>
      </c>
      <c r="I9096" s="7">
        <v>0.37182772602739916</v>
      </c>
      <c r="J9096" s="7">
        <v>0.42494597260274042</v>
      </c>
      <c r="K9096" s="7">
        <v>0.47806421917808278</v>
      </c>
      <c r="L9096" s="7">
        <v>0.5311824657534252</v>
      </c>
    </row>
    <row r="9097" spans="1:12" ht="25.5">
      <c r="A9097" s="1">
        <f t="shared" si="212"/>
        <v>41583</v>
      </c>
      <c r="B9097" s="49" t="s">
        <v>6203</v>
      </c>
      <c r="C9097" s="7">
        <v>6.751890410958924E-4</v>
      </c>
      <c r="D9097" s="7">
        <v>1.3503780821917798E-3</v>
      </c>
      <c r="E9097" s="7">
        <v>2.0255671232876759E-3</v>
      </c>
      <c r="F9097" s="7">
        <v>2.7007561643835596E-3</v>
      </c>
      <c r="G9097" s="7">
        <v>3.3759452054794559E-3</v>
      </c>
      <c r="H9097" s="7">
        <v>4.0511342465753396E-3</v>
      </c>
      <c r="I9097" s="7">
        <v>4.7263232876712481E-3</v>
      </c>
      <c r="J9097" s="7">
        <v>5.4015123287671322E-3</v>
      </c>
      <c r="K9097" s="7">
        <v>6.0767013698630164E-3</v>
      </c>
      <c r="L9097" s="7">
        <v>6.7518904109588997E-3</v>
      </c>
    </row>
    <row r="9098" spans="1:12" ht="25.5">
      <c r="A9098" s="1">
        <f t="shared" si="212"/>
        <v>41584</v>
      </c>
      <c r="B9098" s="49" t="s">
        <v>6203</v>
      </c>
      <c r="C9098" s="7">
        <v>9.6592175342465988E-2</v>
      </c>
      <c r="D9098" s="7">
        <v>0.19318435068493198</v>
      </c>
      <c r="E9098" s="7">
        <v>0.28977652602739801</v>
      </c>
      <c r="F9098" s="7">
        <v>0.38636870136986279</v>
      </c>
      <c r="G9098" s="7">
        <v>0.48296087671232873</v>
      </c>
      <c r="H9098" s="7">
        <v>0.57955305205479479</v>
      </c>
      <c r="I9098" s="7">
        <v>0.67614522739726313</v>
      </c>
      <c r="J9098" s="7">
        <v>0.7727374027397268</v>
      </c>
      <c r="K9098" s="7">
        <v>0.86932957808219269</v>
      </c>
      <c r="L9098" s="7">
        <v>0.96592175342465747</v>
      </c>
    </row>
    <row r="9099" spans="1:12" ht="25.5">
      <c r="A9099" s="1">
        <f t="shared" si="212"/>
        <v>41585</v>
      </c>
      <c r="B9099" s="49" t="s">
        <v>6203</v>
      </c>
      <c r="C9099" s="7">
        <v>2.6183013698630282E-3</v>
      </c>
      <c r="D9099" s="7">
        <v>5.2366027397260434E-3</v>
      </c>
      <c r="E9099" s="7">
        <v>7.8549041095890716E-3</v>
      </c>
      <c r="F9099" s="7">
        <v>1.0473205479452064E-2</v>
      </c>
      <c r="G9099" s="7">
        <v>1.3091506849315079E-2</v>
      </c>
      <c r="H9099" s="7">
        <v>1.5709808219178119E-2</v>
      </c>
      <c r="I9099" s="7">
        <v>1.8328109589041158E-2</v>
      </c>
      <c r="J9099" s="7">
        <v>2.0946410958904201E-2</v>
      </c>
      <c r="K9099" s="7">
        <v>2.3564712328767123E-2</v>
      </c>
      <c r="L9099" s="7">
        <v>2.6183013698630159E-2</v>
      </c>
    </row>
    <row r="9100" spans="1:12" ht="25.5">
      <c r="A9100" s="1">
        <f t="shared" si="212"/>
        <v>41586</v>
      </c>
      <c r="B9100" s="49" t="s">
        <v>6204</v>
      </c>
      <c r="C9100" s="7">
        <v>1.0523473972602768E-2</v>
      </c>
      <c r="D9100" s="7">
        <v>2.104694794520556E-2</v>
      </c>
      <c r="E9100" s="7">
        <v>3.1570421917808282E-2</v>
      </c>
      <c r="F9100" s="7">
        <v>4.2093895890411001E-2</v>
      </c>
      <c r="G9100" s="7">
        <v>5.261736986301372E-2</v>
      </c>
      <c r="H9100" s="7">
        <v>6.3140843835616564E-2</v>
      </c>
      <c r="I9100" s="7">
        <v>7.3664317808219526E-2</v>
      </c>
      <c r="J9100" s="7">
        <v>8.4187791780822002E-2</v>
      </c>
      <c r="K9100" s="7">
        <v>9.4711265753424825E-2</v>
      </c>
      <c r="L9100" s="7">
        <v>0.10523473972602744</v>
      </c>
    </row>
    <row r="9101" spans="1:12" ht="12.75">
      <c r="A9101" s="1">
        <f t="shared" si="212"/>
        <v>41587</v>
      </c>
      <c r="B9101" s="49" t="s">
        <v>6205</v>
      </c>
      <c r="C9101" s="7">
        <v>1.1250378082191828E-2</v>
      </c>
      <c r="D9101" s="7">
        <v>2.2500756164383677E-2</v>
      </c>
      <c r="E9101" s="7">
        <v>3.3751134246575519E-2</v>
      </c>
      <c r="F9101" s="7">
        <v>4.5001512328767125E-2</v>
      </c>
      <c r="G9101" s="7">
        <v>5.625189041095896E-2</v>
      </c>
      <c r="H9101" s="7">
        <v>6.7502268493150677E-2</v>
      </c>
      <c r="I9101" s="7">
        <v>7.8752646575342769E-2</v>
      </c>
      <c r="J9101" s="7">
        <v>9.0003024657534361E-2</v>
      </c>
      <c r="K9101" s="7">
        <v>0.10125340273972608</v>
      </c>
      <c r="L9101" s="7">
        <v>0.11250378082191778</v>
      </c>
    </row>
    <row r="9102" spans="1:12" ht="51">
      <c r="A9102" s="1">
        <f t="shared" si="212"/>
        <v>41588</v>
      </c>
      <c r="B9102" s="49" t="s">
        <v>6206</v>
      </c>
      <c r="C9102" s="7">
        <v>1.664031780821916E-2</v>
      </c>
      <c r="D9102" s="7">
        <v>3.3280635616438438E-2</v>
      </c>
      <c r="E9102" s="7">
        <v>4.9920953424657598E-2</v>
      </c>
      <c r="F9102" s="7">
        <v>6.656127123287664E-2</v>
      </c>
      <c r="G9102" s="7">
        <v>8.32015890410958E-2</v>
      </c>
      <c r="H9102" s="7">
        <v>9.9841906849315071E-2</v>
      </c>
      <c r="I9102" s="7">
        <v>0.11648222465753448</v>
      </c>
      <c r="J9102" s="7">
        <v>0.133122542465754</v>
      </c>
      <c r="K9102" s="7">
        <v>0.14976286027397279</v>
      </c>
      <c r="L9102" s="7">
        <v>0.1664031780821916</v>
      </c>
    </row>
    <row r="9103" spans="1:12" ht="38.25">
      <c r="A9103" s="1">
        <f t="shared" si="212"/>
        <v>41589</v>
      </c>
      <c r="B9103" s="49" t="s">
        <v>6207</v>
      </c>
      <c r="C9103" s="7">
        <v>9.2931616438356474E-3</v>
      </c>
      <c r="D9103" s="7">
        <v>1.8586323287671319E-2</v>
      </c>
      <c r="E9103" s="7">
        <v>2.787948493150692E-2</v>
      </c>
      <c r="F9103" s="7">
        <v>3.717264657534252E-2</v>
      </c>
      <c r="G9103" s="7">
        <v>4.6465808219178117E-2</v>
      </c>
      <c r="H9103" s="7">
        <v>5.5758969863013715E-2</v>
      </c>
      <c r="I9103" s="7">
        <v>6.5052131506849561E-2</v>
      </c>
      <c r="J9103" s="7">
        <v>7.4345293150684916E-2</v>
      </c>
      <c r="K9103" s="7">
        <v>8.3638454794520645E-2</v>
      </c>
      <c r="L9103" s="7">
        <v>9.2931616438356124E-2</v>
      </c>
    </row>
    <row r="9104" spans="1:12" ht="38.25">
      <c r="A9104" s="1">
        <f t="shared" ref="A9104:A9167" si="213">A9103+1</f>
        <v>41590</v>
      </c>
      <c r="B9104" s="49" t="s">
        <v>6207</v>
      </c>
      <c r="C9104" s="7">
        <v>1.251504657534252E-2</v>
      </c>
      <c r="D9104" s="7">
        <v>2.5030093150685159E-2</v>
      </c>
      <c r="E9104" s="7">
        <v>3.7545139726027674E-2</v>
      </c>
      <c r="F9104" s="7">
        <v>5.0060186301370081E-2</v>
      </c>
      <c r="G9104" s="7">
        <v>6.25752328767126E-2</v>
      </c>
      <c r="H9104" s="7">
        <v>7.5090279452055111E-2</v>
      </c>
      <c r="I9104" s="7">
        <v>8.7605326027397998E-2</v>
      </c>
      <c r="J9104" s="7">
        <v>0.10012037260274027</v>
      </c>
      <c r="K9104" s="7">
        <v>0.11263541917808279</v>
      </c>
      <c r="L9104" s="7">
        <v>0.1251504657534252</v>
      </c>
    </row>
    <row r="9105" spans="1:12" ht="25.5">
      <c r="A9105" s="1">
        <f t="shared" si="213"/>
        <v>41591</v>
      </c>
      <c r="B9105" s="49" t="s">
        <v>6208</v>
      </c>
      <c r="C9105" s="7">
        <v>9.0146958904109998E-3</v>
      </c>
      <c r="D9105" s="7">
        <v>1.8029391780822E-2</v>
      </c>
      <c r="E9105" s="7">
        <v>2.7044087671232998E-2</v>
      </c>
      <c r="F9105" s="7">
        <v>3.6058783561643881E-2</v>
      </c>
      <c r="G9105" s="7">
        <v>4.5073479452054872E-2</v>
      </c>
      <c r="H9105" s="7">
        <v>5.4088175342465877E-2</v>
      </c>
      <c r="I9105" s="7">
        <v>6.3102871232877E-2</v>
      </c>
      <c r="J9105" s="7">
        <v>7.2117567123287762E-2</v>
      </c>
      <c r="K9105" s="7">
        <v>8.113226301369876E-2</v>
      </c>
      <c r="L9105" s="7">
        <v>9.0146958904109634E-2</v>
      </c>
    </row>
    <row r="9106" spans="1:12" ht="25.5">
      <c r="A9106" s="1">
        <f t="shared" si="213"/>
        <v>41592</v>
      </c>
      <c r="B9106" s="49" t="s">
        <v>6209</v>
      </c>
      <c r="C9106" s="7">
        <v>2.2307207276712482E-2</v>
      </c>
      <c r="D9106" s="7">
        <v>4.4614414553424839E-2</v>
      </c>
      <c r="E9106" s="7">
        <v>6.6921621830137321E-2</v>
      </c>
      <c r="F9106" s="7">
        <v>8.9228829106849553E-2</v>
      </c>
      <c r="G9106" s="7">
        <v>0.11153603638356192</v>
      </c>
      <c r="H9106" s="7">
        <v>0.13384324366027439</v>
      </c>
      <c r="I9106" s="7">
        <v>0.15615045093698759</v>
      </c>
      <c r="J9106" s="7">
        <v>0.17845765821369958</v>
      </c>
      <c r="K9106" s="7">
        <v>0.20076486549041159</v>
      </c>
      <c r="L9106" s="7">
        <v>0.22307207276712357</v>
      </c>
    </row>
    <row r="9107" spans="1:12" ht="25.5">
      <c r="A9107" s="1">
        <f t="shared" si="213"/>
        <v>41593</v>
      </c>
      <c r="B9107" s="49" t="s">
        <v>6209</v>
      </c>
      <c r="C9107" s="7">
        <v>3.2363506849315319E-3</v>
      </c>
      <c r="D9107" s="7">
        <v>6.4727013698630516E-3</v>
      </c>
      <c r="E9107" s="7">
        <v>9.7090520547945831E-3</v>
      </c>
      <c r="F9107" s="7">
        <v>1.2945402739726079E-2</v>
      </c>
      <c r="G9107" s="7">
        <v>1.6181753424657601E-2</v>
      </c>
      <c r="H9107" s="7">
        <v>1.9418104109589E-2</v>
      </c>
      <c r="I9107" s="7">
        <v>2.2654454794520638E-2</v>
      </c>
      <c r="J9107" s="7">
        <v>2.589080547945204E-2</v>
      </c>
      <c r="K9107" s="7">
        <v>2.912715616438356E-2</v>
      </c>
      <c r="L9107" s="7">
        <v>3.2363506849315077E-2</v>
      </c>
    </row>
    <row r="9108" spans="1:12" ht="25.5">
      <c r="A9108" s="1">
        <f t="shared" si="213"/>
        <v>41594</v>
      </c>
      <c r="B9108" s="49" t="s">
        <v>5511</v>
      </c>
      <c r="C9108" s="7">
        <v>3.8742904109589239E-3</v>
      </c>
      <c r="D9108" s="7">
        <v>7.7485808219178477E-3</v>
      </c>
      <c r="E9108" s="7">
        <v>1.1622871232876772E-2</v>
      </c>
      <c r="F9108" s="7">
        <v>1.5497161643835598E-2</v>
      </c>
      <c r="G9108" s="7">
        <v>1.9371452054794559E-2</v>
      </c>
      <c r="H9108" s="7">
        <v>2.3245742465753397E-2</v>
      </c>
      <c r="I9108" s="7">
        <v>2.7120032876712358E-2</v>
      </c>
      <c r="J9108" s="7">
        <v>3.0994323287671197E-2</v>
      </c>
      <c r="K9108" s="7">
        <v>3.486861369863016E-2</v>
      </c>
      <c r="L9108" s="7">
        <v>3.8742904109588992E-2</v>
      </c>
    </row>
    <row r="9109" spans="1:12" ht="25.5">
      <c r="A9109" s="1">
        <f t="shared" si="213"/>
        <v>41595</v>
      </c>
      <c r="B9109" s="49" t="s">
        <v>5511</v>
      </c>
      <c r="C9109" s="7">
        <v>1.3503780821917798E-3</v>
      </c>
      <c r="D9109" s="7">
        <v>2.7007561643835718E-3</v>
      </c>
      <c r="E9109" s="7">
        <v>4.0511342465753518E-3</v>
      </c>
      <c r="F9109" s="7">
        <v>5.4015123287671192E-3</v>
      </c>
      <c r="G9109" s="7">
        <v>6.7518904109588997E-3</v>
      </c>
      <c r="H9109" s="7">
        <v>8.1022684931506793E-3</v>
      </c>
      <c r="I9109" s="7">
        <v>9.4526465753424962E-3</v>
      </c>
      <c r="J9109" s="7">
        <v>1.0803024657534252E-2</v>
      </c>
      <c r="K9109" s="7">
        <v>1.215340273972608E-2</v>
      </c>
      <c r="L9109" s="7">
        <v>1.3503780821917799E-2</v>
      </c>
    </row>
    <row r="9110" spans="1:12" ht="12.75">
      <c r="A9110" s="1">
        <f t="shared" si="213"/>
        <v>41596</v>
      </c>
      <c r="B9110" s="49" t="s">
        <v>5513</v>
      </c>
      <c r="C9110" s="7">
        <v>1.7883287671232879E-3</v>
      </c>
      <c r="D9110" s="7">
        <v>3.5766575342465875E-3</v>
      </c>
      <c r="E9110" s="7">
        <v>5.3649863013698765E-3</v>
      </c>
      <c r="F9110" s="7">
        <v>7.1533150684931516E-3</v>
      </c>
      <c r="G9110" s="7">
        <v>8.9416438356164397E-3</v>
      </c>
      <c r="H9110" s="7">
        <v>1.0729972602739727E-2</v>
      </c>
      <c r="I9110" s="7">
        <v>1.251830136986304E-2</v>
      </c>
      <c r="J9110" s="7">
        <v>1.4306630136986281E-2</v>
      </c>
      <c r="K9110" s="7">
        <v>1.6094958904109637E-2</v>
      </c>
      <c r="L9110" s="7">
        <v>1.7883287671232879E-2</v>
      </c>
    </row>
    <row r="9111" spans="1:12" ht="12.75">
      <c r="A9111" s="1">
        <f t="shared" si="213"/>
        <v>41597</v>
      </c>
      <c r="B9111" s="49" t="s">
        <v>6210</v>
      </c>
      <c r="C9111" s="7">
        <v>9.2172164383561919E-3</v>
      </c>
      <c r="D9111" s="7">
        <v>1.843443287671236E-2</v>
      </c>
      <c r="E9111" s="7">
        <v>2.76516493150686E-2</v>
      </c>
      <c r="F9111" s="7">
        <v>3.6868865753424719E-2</v>
      </c>
      <c r="G9111" s="7">
        <v>4.6086082191780842E-2</v>
      </c>
      <c r="H9111" s="7">
        <v>5.5303298630137075E-2</v>
      </c>
      <c r="I9111" s="7">
        <v>6.4520515068493434E-2</v>
      </c>
      <c r="J9111" s="7">
        <v>7.3737731506849438E-2</v>
      </c>
      <c r="K9111" s="7">
        <v>8.2954947945205568E-2</v>
      </c>
      <c r="L9111" s="7">
        <v>9.2172164383561683E-2</v>
      </c>
    </row>
    <row r="9112" spans="1:12" ht="12.75">
      <c r="A9112" s="1">
        <f t="shared" si="213"/>
        <v>41598</v>
      </c>
      <c r="B9112" s="49" t="s">
        <v>5515</v>
      </c>
      <c r="C9112" s="7">
        <v>4.8308383561644118E-3</v>
      </c>
      <c r="D9112" s="7">
        <v>9.6616767123288236E-3</v>
      </c>
      <c r="E9112" s="7">
        <v>1.4492515068493198E-2</v>
      </c>
      <c r="F9112" s="7">
        <v>1.9323353424657599E-2</v>
      </c>
      <c r="G9112" s="7">
        <v>2.4154191780821999E-2</v>
      </c>
      <c r="H9112" s="7">
        <v>2.8985030136986396E-2</v>
      </c>
      <c r="I9112" s="7">
        <v>3.3815868493150797E-2</v>
      </c>
      <c r="J9112" s="7">
        <v>3.8646706849315073E-2</v>
      </c>
      <c r="K9112" s="7">
        <v>4.3477545205479473E-2</v>
      </c>
      <c r="L9112" s="7">
        <v>4.8308383561643881E-2</v>
      </c>
    </row>
    <row r="9113" spans="1:12" ht="12.75">
      <c r="A9113" s="1">
        <f t="shared" si="213"/>
        <v>41599</v>
      </c>
      <c r="B9113" s="49" t="s">
        <v>5515</v>
      </c>
      <c r="C9113" s="7">
        <v>3.7610958904109884E-4</v>
      </c>
      <c r="D9113" s="7">
        <v>7.5221917808219769E-4</v>
      </c>
      <c r="E9113" s="7">
        <v>1.1283287671232951E-3</v>
      </c>
      <c r="F9113" s="7">
        <v>1.504438356164388E-3</v>
      </c>
      <c r="G9113" s="7">
        <v>1.8805479452054879E-3</v>
      </c>
      <c r="H9113" s="7">
        <v>2.2566575342465758E-3</v>
      </c>
      <c r="I9113" s="7">
        <v>2.6327671232876876E-3</v>
      </c>
      <c r="J9113" s="7">
        <v>3.008876712328776E-3</v>
      </c>
      <c r="K9113" s="7">
        <v>3.3849863013698757E-3</v>
      </c>
      <c r="L9113" s="7">
        <v>3.761095890410964E-3</v>
      </c>
    </row>
    <row r="9114" spans="1:12" ht="25.5">
      <c r="A9114" s="1">
        <f t="shared" si="213"/>
        <v>41600</v>
      </c>
      <c r="B9114" s="49" t="s">
        <v>6211</v>
      </c>
      <c r="C9114" s="7">
        <v>1.8805479452054879E-3</v>
      </c>
      <c r="D9114" s="7">
        <v>3.761095890410964E-3</v>
      </c>
      <c r="E9114" s="7">
        <v>5.6416438356164519E-3</v>
      </c>
      <c r="F9114" s="7">
        <v>7.5221917808219151E-3</v>
      </c>
      <c r="G9114" s="7">
        <v>9.402739726027393E-3</v>
      </c>
      <c r="H9114" s="7">
        <v>1.1283287671232867E-2</v>
      </c>
      <c r="I9114" s="7">
        <v>1.3163835616438319E-2</v>
      </c>
      <c r="J9114" s="7">
        <v>1.5044383561643879E-2</v>
      </c>
      <c r="K9114" s="7">
        <v>1.692493150684932E-2</v>
      </c>
      <c r="L9114" s="7">
        <v>1.8805479452054758E-2</v>
      </c>
    </row>
    <row r="9115" spans="1:12" ht="25.5">
      <c r="A9115" s="1">
        <f t="shared" si="213"/>
        <v>41601</v>
      </c>
      <c r="B9115" s="49" t="s">
        <v>6211</v>
      </c>
      <c r="C9115" s="7">
        <v>6.082849315068516E-3</v>
      </c>
      <c r="D9115" s="7">
        <v>1.2165698630137079E-2</v>
      </c>
      <c r="E9115" s="7">
        <v>1.824854794520556E-2</v>
      </c>
      <c r="F9115" s="7">
        <v>2.433139726027404E-2</v>
      </c>
      <c r="G9115" s="7">
        <v>3.0414246575342516E-2</v>
      </c>
      <c r="H9115" s="7">
        <v>3.6497095890410995E-2</v>
      </c>
      <c r="I9115" s="7">
        <v>4.25799452054796E-2</v>
      </c>
      <c r="J9115" s="7">
        <v>4.8662794520547961E-2</v>
      </c>
      <c r="K9115" s="7">
        <v>5.4745643835616434E-2</v>
      </c>
      <c r="L9115" s="7">
        <v>6.082849315068492E-2</v>
      </c>
    </row>
    <row r="9116" spans="1:12" ht="12.75">
      <c r="A9116" s="1">
        <f t="shared" si="213"/>
        <v>41602</v>
      </c>
      <c r="B9116" s="49" t="s">
        <v>6212</v>
      </c>
      <c r="C9116" s="7">
        <v>1.227419178082188E-2</v>
      </c>
      <c r="D9116" s="7">
        <v>2.4548383561643881E-2</v>
      </c>
      <c r="E9116" s="7">
        <v>3.682257534246576E-2</v>
      </c>
      <c r="F9116" s="7">
        <v>4.9096767123287519E-2</v>
      </c>
      <c r="G9116" s="7">
        <v>6.1370958904109402E-2</v>
      </c>
      <c r="H9116" s="7">
        <v>7.3645150684931285E-2</v>
      </c>
      <c r="I9116" s="7">
        <v>8.5919342465753515E-2</v>
      </c>
      <c r="J9116" s="7">
        <v>9.8193534246575162E-2</v>
      </c>
      <c r="K9116" s="7">
        <v>0.11046772602739703</v>
      </c>
      <c r="L9116" s="7">
        <v>0.1227419178082188</v>
      </c>
    </row>
    <row r="9117" spans="1:12" ht="12.75">
      <c r="A9117" s="1">
        <f t="shared" si="213"/>
        <v>41603</v>
      </c>
      <c r="B9117" s="49" t="s">
        <v>6213</v>
      </c>
      <c r="C9117" s="7">
        <v>5.9475945205479715E-3</v>
      </c>
      <c r="D9117" s="7">
        <v>1.1895189041095955E-2</v>
      </c>
      <c r="E9117" s="7">
        <v>1.7842783561643878E-2</v>
      </c>
      <c r="F9117" s="7">
        <v>2.3790378082191841E-2</v>
      </c>
      <c r="G9117" s="7">
        <v>2.9737972602739797E-2</v>
      </c>
      <c r="H9117" s="7">
        <v>3.5685567123287756E-2</v>
      </c>
      <c r="I9117" s="7">
        <v>4.1633161643835841E-2</v>
      </c>
      <c r="J9117" s="7">
        <v>4.7580756164383682E-2</v>
      </c>
      <c r="K9117" s="7">
        <v>5.3528350684931635E-2</v>
      </c>
      <c r="L9117" s="7">
        <v>5.9475945205479476E-2</v>
      </c>
    </row>
    <row r="9118" spans="1:12" ht="12.75">
      <c r="A9118" s="1">
        <f t="shared" si="213"/>
        <v>41604</v>
      </c>
      <c r="B9118" s="49" t="s">
        <v>6213</v>
      </c>
      <c r="C9118" s="7">
        <v>1.746739726027404E-3</v>
      </c>
      <c r="D9118" s="7">
        <v>3.4934794520547958E-3</v>
      </c>
      <c r="E9118" s="7">
        <v>5.2402191780822E-3</v>
      </c>
      <c r="F9118" s="7">
        <v>6.9869589041095794E-3</v>
      </c>
      <c r="G9118" s="7">
        <v>8.7336986301369719E-3</v>
      </c>
      <c r="H9118" s="7">
        <v>1.0480438356164364E-2</v>
      </c>
      <c r="I9118" s="7">
        <v>1.222717808219184E-2</v>
      </c>
      <c r="J9118" s="7">
        <v>1.3973917808219159E-2</v>
      </c>
      <c r="K9118" s="7">
        <v>1.5720657534246597E-2</v>
      </c>
      <c r="L9118" s="7">
        <v>1.746739726027392E-2</v>
      </c>
    </row>
    <row r="9119" spans="1:12" ht="25.5">
      <c r="A9119" s="1">
        <f t="shared" si="213"/>
        <v>41605</v>
      </c>
      <c r="B9119" s="49" t="s">
        <v>6214</v>
      </c>
      <c r="C9119" s="7">
        <v>8.010410958904127E-3</v>
      </c>
      <c r="D9119" s="7">
        <v>1.6020821917808278E-2</v>
      </c>
      <c r="E9119" s="7">
        <v>2.4031232876712359E-2</v>
      </c>
      <c r="F9119" s="7">
        <v>3.2041643835616439E-2</v>
      </c>
      <c r="G9119" s="7">
        <v>4.0052054794520515E-2</v>
      </c>
      <c r="H9119" s="7">
        <v>4.8062465753424599E-2</v>
      </c>
      <c r="I9119" s="7">
        <v>5.6072876712328919E-2</v>
      </c>
      <c r="J9119" s="7">
        <v>6.4083287671232878E-2</v>
      </c>
      <c r="K9119" s="7">
        <v>7.2093698630136954E-2</v>
      </c>
      <c r="L9119" s="7">
        <v>8.0104109589041031E-2</v>
      </c>
    </row>
    <row r="9120" spans="1:12" ht="12.75">
      <c r="A9120" s="1">
        <f t="shared" si="213"/>
        <v>41606</v>
      </c>
      <c r="B9120" s="49" t="s">
        <v>5526</v>
      </c>
      <c r="C9120" s="7">
        <v>1.5836383561644001E-3</v>
      </c>
      <c r="D9120" s="7">
        <v>3.1672767123287877E-3</v>
      </c>
      <c r="E9120" s="7">
        <v>4.7509150684931873E-3</v>
      </c>
      <c r="F9120" s="7">
        <v>6.334553424657564E-3</v>
      </c>
      <c r="G9120" s="7">
        <v>7.918191780821952E-3</v>
      </c>
      <c r="H9120" s="7">
        <v>9.50183013698634E-3</v>
      </c>
      <c r="I9120" s="7">
        <v>1.1085468493150752E-2</v>
      </c>
      <c r="J9120" s="7">
        <v>1.2669106849315079E-2</v>
      </c>
      <c r="K9120" s="7">
        <v>1.4252745205479478E-2</v>
      </c>
      <c r="L9120" s="7">
        <v>1.583638356164388E-2</v>
      </c>
    </row>
    <row r="9121" spans="1:12" ht="12.75">
      <c r="A9121" s="1">
        <f t="shared" si="213"/>
        <v>41607</v>
      </c>
      <c r="B9121" s="49" t="s">
        <v>6215</v>
      </c>
      <c r="C9121" s="7">
        <v>2.3063112328767239E-2</v>
      </c>
      <c r="D9121" s="7">
        <v>4.6126224657534354E-2</v>
      </c>
      <c r="E9121" s="7">
        <v>6.91893369863016E-2</v>
      </c>
      <c r="F9121" s="7">
        <v>9.2252449315068596E-2</v>
      </c>
      <c r="G9121" s="7">
        <v>0.1153155616438357</v>
      </c>
      <c r="H9121" s="7">
        <v>0.1383786739726032</v>
      </c>
      <c r="I9121" s="7">
        <v>0.16144178630137079</v>
      </c>
      <c r="J9121" s="7">
        <v>0.18450489863013719</v>
      </c>
      <c r="K9121" s="7">
        <v>0.20756801095890479</v>
      </c>
      <c r="L9121" s="7">
        <v>0.23063112328767119</v>
      </c>
    </row>
    <row r="9122" spans="1:12" ht="25.5">
      <c r="A9122" s="1">
        <f t="shared" si="213"/>
        <v>41608</v>
      </c>
      <c r="B9122" s="49" t="s">
        <v>5529</v>
      </c>
      <c r="C9122" s="7">
        <v>8.9195835616438564E-3</v>
      </c>
      <c r="D9122" s="7">
        <v>1.7839167123287761E-2</v>
      </c>
      <c r="E9122" s="7">
        <v>2.6758750684931519E-2</v>
      </c>
      <c r="F9122" s="7">
        <v>3.567833424657528E-2</v>
      </c>
      <c r="G9122" s="7">
        <v>4.4597917808219152E-2</v>
      </c>
      <c r="H9122" s="7">
        <v>5.3517501369863038E-2</v>
      </c>
      <c r="I9122" s="7">
        <v>6.2437084931507042E-2</v>
      </c>
      <c r="J9122" s="7">
        <v>7.1356668493150671E-2</v>
      </c>
      <c r="K9122" s="7">
        <v>8.0276252054794564E-2</v>
      </c>
      <c r="L9122" s="7">
        <v>8.9195835616438304E-2</v>
      </c>
    </row>
    <row r="9123" spans="1:12" ht="12.75">
      <c r="A9123" s="1">
        <f t="shared" si="213"/>
        <v>41609</v>
      </c>
      <c r="B9123" s="49" t="s">
        <v>5532</v>
      </c>
      <c r="C9123" s="7">
        <v>4.4969329643835716E-3</v>
      </c>
      <c r="D9123" s="7">
        <v>8.9938659287671432E-3</v>
      </c>
      <c r="E9123" s="7">
        <v>1.3490798893150678E-2</v>
      </c>
      <c r="F9123" s="7">
        <v>1.7987731857534238E-2</v>
      </c>
      <c r="G9123" s="7">
        <v>2.2484664821917799E-2</v>
      </c>
      <c r="H9123" s="7">
        <v>2.6981597786301357E-2</v>
      </c>
      <c r="I9123" s="7">
        <v>3.147853075068504E-2</v>
      </c>
      <c r="J9123" s="7">
        <v>3.5975463715068476E-2</v>
      </c>
      <c r="K9123" s="7">
        <v>4.0472396679452037E-2</v>
      </c>
      <c r="L9123" s="7">
        <v>4.4969329643835598E-2</v>
      </c>
    </row>
    <row r="9124" spans="1:12" ht="12.75">
      <c r="A9124" s="1">
        <f t="shared" si="213"/>
        <v>41610</v>
      </c>
      <c r="B9124" s="49" t="s">
        <v>6216</v>
      </c>
      <c r="C9124" s="7">
        <v>7.5247232876712719E-3</v>
      </c>
      <c r="D9124" s="7">
        <v>1.5049446575342518E-2</v>
      </c>
      <c r="E9124" s="7">
        <v>2.2574169863013839E-2</v>
      </c>
      <c r="F9124" s="7">
        <v>3.0098893150685035E-2</v>
      </c>
      <c r="G9124" s="7">
        <v>3.7623616438356239E-2</v>
      </c>
      <c r="H9124" s="7">
        <v>4.5148339726027435E-2</v>
      </c>
      <c r="I9124" s="7">
        <v>5.2673063013698881E-2</v>
      </c>
      <c r="J9124" s="7">
        <v>6.019778630136996E-2</v>
      </c>
      <c r="K9124" s="7">
        <v>6.7722509589041163E-2</v>
      </c>
      <c r="L9124" s="7">
        <v>7.5247232876712367E-2</v>
      </c>
    </row>
    <row r="9125" spans="1:12" ht="12.75">
      <c r="A9125" s="1">
        <f t="shared" si="213"/>
        <v>41611</v>
      </c>
      <c r="B9125" s="49" t="s">
        <v>6217</v>
      </c>
      <c r="C9125" s="7">
        <v>3.3003616438356362E-3</v>
      </c>
      <c r="D9125" s="7">
        <v>6.6007232876712594E-3</v>
      </c>
      <c r="E9125" s="7">
        <v>9.9010849315068969E-3</v>
      </c>
      <c r="F9125" s="7">
        <v>1.3201446575342519E-2</v>
      </c>
      <c r="G9125" s="7">
        <v>1.650180821917812E-2</v>
      </c>
      <c r="H9125" s="7">
        <v>1.9802169863013717E-2</v>
      </c>
      <c r="I9125" s="7">
        <v>2.3102531506849319E-2</v>
      </c>
      <c r="J9125" s="7">
        <v>2.6402893150684916E-2</v>
      </c>
      <c r="K9125" s="7">
        <v>2.9703254794520517E-2</v>
      </c>
      <c r="L9125" s="7">
        <v>3.3003616438356122E-2</v>
      </c>
    </row>
    <row r="9126" spans="1:12" ht="12.75">
      <c r="A9126" s="1">
        <f t="shared" si="213"/>
        <v>41612</v>
      </c>
      <c r="B9126" s="49" t="s">
        <v>6218</v>
      </c>
      <c r="C9126" s="7">
        <v>9.5260602739726322E-3</v>
      </c>
      <c r="D9126" s="7">
        <v>1.905212054794524E-2</v>
      </c>
      <c r="E9126" s="7">
        <v>2.8578180821917921E-2</v>
      </c>
      <c r="F9126" s="7">
        <v>3.810424109589048E-2</v>
      </c>
      <c r="G9126" s="7">
        <v>4.7630301369863036E-2</v>
      </c>
      <c r="H9126" s="7">
        <v>5.7156361643835717E-2</v>
      </c>
      <c r="I9126" s="7">
        <v>6.6682421917808515E-2</v>
      </c>
      <c r="J9126" s="7">
        <v>7.620848219178096E-2</v>
      </c>
      <c r="K9126" s="7">
        <v>8.573454246575353E-2</v>
      </c>
      <c r="L9126" s="7">
        <v>9.5260602739726072E-2</v>
      </c>
    </row>
    <row r="9127" spans="1:12" ht="25.5">
      <c r="A9127" s="1">
        <f t="shared" si="213"/>
        <v>41613</v>
      </c>
      <c r="B9127" s="49" t="s">
        <v>6219</v>
      </c>
      <c r="C9127" s="7">
        <v>3.1786243726027556E-3</v>
      </c>
      <c r="D9127" s="7">
        <v>6.3572487452055E-3</v>
      </c>
      <c r="E9127" s="7">
        <v>9.5358731178082565E-3</v>
      </c>
      <c r="F9127" s="7">
        <v>1.2714497490411E-2</v>
      </c>
      <c r="G9127" s="7">
        <v>1.5893121863013719E-2</v>
      </c>
      <c r="H9127" s="7">
        <v>1.9071746235616437E-2</v>
      </c>
      <c r="I9127" s="7">
        <v>2.2250370608219282E-2</v>
      </c>
      <c r="J9127" s="7">
        <v>2.5428994980822E-2</v>
      </c>
      <c r="K9127" s="7">
        <v>2.8607619353424717E-2</v>
      </c>
      <c r="L9127" s="7">
        <v>3.1786243726027438E-2</v>
      </c>
    </row>
    <row r="9128" spans="1:12" ht="25.5">
      <c r="A9128" s="1">
        <f t="shared" si="213"/>
        <v>41614</v>
      </c>
      <c r="B9128" s="49" t="s">
        <v>6219</v>
      </c>
      <c r="C9128" s="7">
        <v>4.1628821917808279E-3</v>
      </c>
      <c r="D9128" s="7">
        <v>8.3257643835616558E-3</v>
      </c>
      <c r="E9128" s="7">
        <v>1.2488646575342521E-2</v>
      </c>
      <c r="F9128" s="7">
        <v>1.6651528767123239E-2</v>
      </c>
      <c r="G9128" s="7">
        <v>2.081441095890408E-2</v>
      </c>
      <c r="H9128" s="7">
        <v>2.4977293150684921E-2</v>
      </c>
      <c r="I9128" s="7">
        <v>2.9140175342465758E-2</v>
      </c>
      <c r="J9128" s="7">
        <v>3.3303057534246595E-2</v>
      </c>
      <c r="K9128" s="7">
        <v>3.7465939726027318E-2</v>
      </c>
      <c r="L9128" s="7">
        <v>4.1628821917808159E-2</v>
      </c>
    </row>
    <row r="9129" spans="1:12" ht="12.75">
      <c r="A9129" s="1">
        <f t="shared" si="213"/>
        <v>41615</v>
      </c>
      <c r="B9129" s="49" t="s">
        <v>2219</v>
      </c>
      <c r="C9129" s="7">
        <v>1.301953972602744E-2</v>
      </c>
      <c r="D9129" s="7">
        <v>2.6039079452055001E-2</v>
      </c>
      <c r="E9129" s="7">
        <v>3.9058619178082558E-2</v>
      </c>
      <c r="F9129" s="7">
        <v>5.2078158904109884E-2</v>
      </c>
      <c r="G9129" s="7">
        <v>6.5097698630137313E-2</v>
      </c>
      <c r="H9129" s="7">
        <v>7.8117238356164756E-2</v>
      </c>
      <c r="I9129" s="7">
        <v>9.1136778082192435E-2</v>
      </c>
      <c r="J9129" s="7">
        <v>0.10415631780821963</v>
      </c>
      <c r="K9129" s="7">
        <v>0.11717585753424707</v>
      </c>
      <c r="L9129" s="7">
        <v>0.13019539726027438</v>
      </c>
    </row>
    <row r="9130" spans="1:12" ht="12.75">
      <c r="A9130" s="1">
        <f t="shared" si="213"/>
        <v>41616</v>
      </c>
      <c r="B9130" s="49" t="s">
        <v>6220</v>
      </c>
      <c r="C9130" s="7">
        <v>1.2045271232876759E-2</v>
      </c>
      <c r="D9130" s="7">
        <v>2.409054246575364E-2</v>
      </c>
      <c r="E9130" s="7">
        <v>3.6135813698630399E-2</v>
      </c>
      <c r="F9130" s="7">
        <v>4.8181084931507037E-2</v>
      </c>
      <c r="G9130" s="7">
        <v>6.02263561643838E-2</v>
      </c>
      <c r="H9130" s="7">
        <v>7.2271627397260674E-2</v>
      </c>
      <c r="I9130" s="7">
        <v>8.4316898630137679E-2</v>
      </c>
      <c r="J9130" s="7">
        <v>9.6362169863014199E-2</v>
      </c>
      <c r="K9130" s="7">
        <v>0.10840744109589096</v>
      </c>
      <c r="L9130" s="7">
        <v>0.1204527123287676</v>
      </c>
    </row>
    <row r="9131" spans="1:12" ht="12.75">
      <c r="A9131" s="1">
        <f t="shared" si="213"/>
        <v>41617</v>
      </c>
      <c r="B9131" s="49" t="s">
        <v>6221</v>
      </c>
      <c r="C9131" s="7">
        <v>7.4426301369863281E-3</v>
      </c>
      <c r="D9131" s="7">
        <v>1.4885260273972679E-2</v>
      </c>
      <c r="E9131" s="7">
        <v>2.2327890410958957E-2</v>
      </c>
      <c r="F9131" s="7">
        <v>2.9770520547945236E-2</v>
      </c>
      <c r="G9131" s="7">
        <v>3.7213150684931522E-2</v>
      </c>
      <c r="H9131" s="7">
        <v>4.4655780821917797E-2</v>
      </c>
      <c r="I9131" s="7">
        <v>5.2098410958904315E-2</v>
      </c>
      <c r="J9131" s="7">
        <v>5.9541041095890472E-2</v>
      </c>
      <c r="K9131" s="7">
        <v>6.6983671232876754E-2</v>
      </c>
      <c r="L9131" s="7">
        <v>7.4426301369863043E-2</v>
      </c>
    </row>
    <row r="9132" spans="1:12" ht="38.25">
      <c r="A9132" s="1">
        <f t="shared" si="213"/>
        <v>41618</v>
      </c>
      <c r="B9132" s="49" t="s">
        <v>6222</v>
      </c>
      <c r="C9132" s="7">
        <v>9.4193753424657838E-3</v>
      </c>
      <c r="D9132" s="7">
        <v>1.8838750684931519E-2</v>
      </c>
      <c r="E9132" s="7">
        <v>2.8258126027397398E-2</v>
      </c>
      <c r="F9132" s="7">
        <v>3.7677501369863038E-2</v>
      </c>
      <c r="G9132" s="7">
        <v>4.7096876712328796E-2</v>
      </c>
      <c r="H9132" s="7">
        <v>5.6516252054794561E-2</v>
      </c>
      <c r="I9132" s="7">
        <v>6.5935627397260443E-2</v>
      </c>
      <c r="J9132" s="7">
        <v>7.5355002739726076E-2</v>
      </c>
      <c r="K9132" s="7">
        <v>8.4774378082191834E-2</v>
      </c>
      <c r="L9132" s="7">
        <v>9.4193753424657481E-2</v>
      </c>
    </row>
    <row r="9133" spans="1:12" ht="12.75">
      <c r="A9133" s="1">
        <f t="shared" si="213"/>
        <v>41619</v>
      </c>
      <c r="B9133" s="49" t="s">
        <v>6223</v>
      </c>
      <c r="C9133" s="7">
        <v>8.5984438356164639E-3</v>
      </c>
      <c r="D9133" s="7">
        <v>1.7196887671232879E-2</v>
      </c>
      <c r="E9133" s="7">
        <v>2.5795331506849439E-2</v>
      </c>
      <c r="F9133" s="7">
        <v>3.4393775342465759E-2</v>
      </c>
      <c r="G9133" s="7">
        <v>4.29922191780822E-2</v>
      </c>
      <c r="H9133" s="7">
        <v>5.1590663013698641E-2</v>
      </c>
      <c r="I9133" s="7">
        <v>6.0189106849315319E-2</v>
      </c>
      <c r="J9133" s="7">
        <v>6.8787550684931628E-2</v>
      </c>
      <c r="K9133" s="7">
        <v>7.7385994520548076E-2</v>
      </c>
      <c r="L9133" s="7">
        <v>8.59844383561644E-2</v>
      </c>
    </row>
    <row r="9134" spans="1:12" ht="12.75">
      <c r="A9134" s="1">
        <f t="shared" si="213"/>
        <v>41620</v>
      </c>
      <c r="B9134" s="49" t="s">
        <v>5554</v>
      </c>
      <c r="C9134" s="7">
        <v>1.335659178082188E-2</v>
      </c>
      <c r="D9134" s="7">
        <v>2.6713183561643882E-2</v>
      </c>
      <c r="E9134" s="7">
        <v>4.0069775342465759E-2</v>
      </c>
      <c r="F9134" s="7">
        <v>5.3426367123287521E-2</v>
      </c>
      <c r="G9134" s="7">
        <v>6.6782958904109402E-2</v>
      </c>
      <c r="H9134" s="7">
        <v>8.0139550684931282E-2</v>
      </c>
      <c r="I9134" s="7">
        <v>9.349614246575351E-2</v>
      </c>
      <c r="J9134" s="7">
        <v>0.10685273424657515</v>
      </c>
      <c r="K9134" s="7">
        <v>0.1202093260273968</v>
      </c>
      <c r="L9134" s="7">
        <v>0.1335659178082188</v>
      </c>
    </row>
    <row r="9135" spans="1:12" ht="12.75">
      <c r="A9135" s="1">
        <f t="shared" si="213"/>
        <v>41621</v>
      </c>
      <c r="B9135" s="49" t="s">
        <v>6224</v>
      </c>
      <c r="C9135" s="7">
        <v>1.0676087671232903E-2</v>
      </c>
      <c r="D9135" s="7">
        <v>2.1352175342465762E-2</v>
      </c>
      <c r="E9135" s="7">
        <v>3.2028263013698759E-2</v>
      </c>
      <c r="F9135" s="7">
        <v>4.2704350684931523E-2</v>
      </c>
      <c r="G9135" s="7">
        <v>5.3380438356164399E-2</v>
      </c>
      <c r="H9135" s="7">
        <v>6.4056526027397281E-2</v>
      </c>
      <c r="I9135" s="7">
        <v>7.4732613698630393E-2</v>
      </c>
      <c r="J9135" s="7">
        <v>8.5408701369863158E-2</v>
      </c>
      <c r="K9135" s="7">
        <v>9.6084789041096047E-2</v>
      </c>
      <c r="L9135" s="7">
        <v>0.1067608767123288</v>
      </c>
    </row>
    <row r="9136" spans="1:12" ht="12.75">
      <c r="A9136" s="1">
        <f t="shared" si="213"/>
        <v>41622</v>
      </c>
      <c r="B9136" s="49" t="s">
        <v>6225</v>
      </c>
      <c r="C9136" s="7">
        <v>1.5090673972602719E-2</v>
      </c>
      <c r="D9136" s="7">
        <v>3.018134794520556E-2</v>
      </c>
      <c r="E9136" s="7">
        <v>4.5272021917808283E-2</v>
      </c>
      <c r="F9136" s="7">
        <v>6.0362695890410878E-2</v>
      </c>
      <c r="G9136" s="7">
        <v>7.5453369863013597E-2</v>
      </c>
      <c r="H9136" s="7">
        <v>9.0544043835616428E-2</v>
      </c>
      <c r="I9136" s="7">
        <v>0.1056347178082194</v>
      </c>
      <c r="J9136" s="7">
        <v>0.12072539178082199</v>
      </c>
      <c r="K9136" s="7">
        <v>0.1358160657534252</v>
      </c>
      <c r="L9136" s="7">
        <v>0.15090673972602719</v>
      </c>
    </row>
    <row r="9137" spans="1:12" ht="25.5">
      <c r="A9137" s="1">
        <f t="shared" si="213"/>
        <v>41623</v>
      </c>
      <c r="B9137" s="49" t="s">
        <v>6226</v>
      </c>
      <c r="C9137" s="7">
        <v>1.2072032876712361E-2</v>
      </c>
      <c r="D9137" s="7">
        <v>2.4144065753424839E-2</v>
      </c>
      <c r="E9137" s="7">
        <v>3.6216098630137201E-2</v>
      </c>
      <c r="F9137" s="7">
        <v>4.8288131506849442E-2</v>
      </c>
      <c r="G9137" s="7">
        <v>6.0360164383561801E-2</v>
      </c>
      <c r="H9137" s="7">
        <v>7.2432197260274153E-2</v>
      </c>
      <c r="I9137" s="7">
        <v>8.450423013698688E-2</v>
      </c>
      <c r="J9137" s="7">
        <v>9.6576263013698996E-2</v>
      </c>
      <c r="K9137" s="7">
        <v>0.10864829589041136</v>
      </c>
      <c r="L9137" s="7">
        <v>0.1207203287671236</v>
      </c>
    </row>
    <row r="9138" spans="1:12" ht="25.5">
      <c r="A9138" s="1">
        <f t="shared" si="213"/>
        <v>41624</v>
      </c>
      <c r="B9138" s="49" t="s">
        <v>5541</v>
      </c>
      <c r="C9138" s="7">
        <v>7.059649315068528E-3</v>
      </c>
      <c r="D9138" s="7">
        <v>1.411929863013708E-2</v>
      </c>
      <c r="E9138" s="7">
        <v>2.117894794520556E-2</v>
      </c>
      <c r="F9138" s="7">
        <v>2.8238597260274039E-2</v>
      </c>
      <c r="G9138" s="7">
        <v>3.5298246575342515E-2</v>
      </c>
      <c r="H9138" s="7">
        <v>4.2357895890411001E-2</v>
      </c>
      <c r="I9138" s="7">
        <v>4.9417545205479592E-2</v>
      </c>
      <c r="J9138" s="7">
        <v>5.6477194520547953E-2</v>
      </c>
      <c r="K9138" s="7">
        <v>6.3536843835616447E-2</v>
      </c>
      <c r="L9138" s="7">
        <v>7.0596493150684919E-2</v>
      </c>
    </row>
    <row r="9139" spans="1:12" ht="38.25">
      <c r="A9139" s="1">
        <f t="shared" si="213"/>
        <v>41625</v>
      </c>
      <c r="B9139" s="49" t="s">
        <v>6227</v>
      </c>
      <c r="C9139" s="7">
        <v>1.4403189041095919E-2</v>
      </c>
      <c r="D9139" s="7">
        <v>2.8806378082191959E-2</v>
      </c>
      <c r="E9139" s="7">
        <v>4.3209567123287877E-2</v>
      </c>
      <c r="F9139" s="7">
        <v>5.7612756164383674E-2</v>
      </c>
      <c r="G9139" s="7">
        <v>7.201594520547959E-2</v>
      </c>
      <c r="H9139" s="7">
        <v>8.6419134246575643E-2</v>
      </c>
      <c r="I9139" s="7">
        <v>0.10082232328767179</v>
      </c>
      <c r="J9139" s="7">
        <v>0.11522551232876747</v>
      </c>
      <c r="K9139" s="7">
        <v>0.12962870136986399</v>
      </c>
      <c r="L9139" s="7">
        <v>0.14403189041095918</v>
      </c>
    </row>
    <row r="9140" spans="1:12" ht="12.75">
      <c r="A9140" s="1">
        <f t="shared" si="213"/>
        <v>41626</v>
      </c>
      <c r="B9140" s="49" t="s">
        <v>6228</v>
      </c>
      <c r="C9140" s="7">
        <v>4.6511013698630277E-3</v>
      </c>
      <c r="D9140" s="7">
        <v>9.3022027397260554E-3</v>
      </c>
      <c r="E9140" s="7">
        <v>1.395330410958912E-2</v>
      </c>
      <c r="F9140" s="7">
        <v>1.8604405479452042E-2</v>
      </c>
      <c r="G9140" s="7">
        <v>2.3255506849315079E-2</v>
      </c>
      <c r="H9140" s="7">
        <v>2.790660821917812E-2</v>
      </c>
      <c r="I9140" s="7">
        <v>3.2557709589041278E-2</v>
      </c>
      <c r="J9140" s="7">
        <v>3.7208810958904194E-2</v>
      </c>
      <c r="K9140" s="7">
        <v>4.1859912328767235E-2</v>
      </c>
      <c r="L9140" s="7">
        <v>4.6511013698630158E-2</v>
      </c>
    </row>
    <row r="9141" spans="1:12" ht="12.75">
      <c r="A9141" s="1">
        <f t="shared" si="213"/>
        <v>41627</v>
      </c>
      <c r="B9141" s="49" t="s">
        <v>6228</v>
      </c>
      <c r="C9141" s="7">
        <v>2.49027945205482E-3</v>
      </c>
      <c r="D9141" s="7">
        <v>4.9805589041096278E-3</v>
      </c>
      <c r="E9141" s="7">
        <v>7.4708383561644474E-3</v>
      </c>
      <c r="F9141" s="7">
        <v>9.9611178082192314E-3</v>
      </c>
      <c r="G9141" s="7">
        <v>1.245139726027404E-2</v>
      </c>
      <c r="H9141" s="7">
        <v>1.4941676712328799E-2</v>
      </c>
      <c r="I9141" s="7">
        <v>1.7431956164383679E-2</v>
      </c>
      <c r="J9141" s="7">
        <v>1.9922235616438438E-2</v>
      </c>
      <c r="K9141" s="7">
        <v>2.2412515068493198E-2</v>
      </c>
      <c r="L9141" s="7">
        <v>2.4902794520547958E-2</v>
      </c>
    </row>
    <row r="9142" spans="1:12" ht="12.75">
      <c r="A9142" s="1">
        <f t="shared" si="213"/>
        <v>41628</v>
      </c>
      <c r="B9142" s="49" t="s">
        <v>6229</v>
      </c>
      <c r="C9142" s="7">
        <v>7.5648657534246964E-3</v>
      </c>
      <c r="D9142" s="7">
        <v>1.512973150684944E-2</v>
      </c>
      <c r="E9142" s="7">
        <v>2.2694597260274039E-2</v>
      </c>
      <c r="F9142" s="7">
        <v>3.025946301369864E-2</v>
      </c>
      <c r="G9142" s="7">
        <v>3.7824328767123355E-2</v>
      </c>
      <c r="H9142" s="7">
        <v>4.538919452054796E-2</v>
      </c>
      <c r="I9142" s="7">
        <v>5.29540602739728E-2</v>
      </c>
      <c r="J9142" s="7">
        <v>6.0518926027397391E-2</v>
      </c>
      <c r="K9142" s="7">
        <v>6.8083791780821995E-2</v>
      </c>
      <c r="L9142" s="7">
        <v>7.5648657534246599E-2</v>
      </c>
    </row>
    <row r="9143" spans="1:12" ht="12.75">
      <c r="A9143" s="1">
        <f t="shared" si="213"/>
        <v>41629</v>
      </c>
      <c r="B9143" s="49" t="s">
        <v>6230</v>
      </c>
      <c r="C9143" s="7">
        <v>6.7685260273972914E-3</v>
      </c>
      <c r="D9143" s="7">
        <v>1.353705205479456E-2</v>
      </c>
      <c r="E9143" s="7">
        <v>2.0305578082191838E-2</v>
      </c>
      <c r="F9143" s="7">
        <v>2.7074104109589121E-2</v>
      </c>
      <c r="G9143" s="7">
        <v>3.38426301369864E-2</v>
      </c>
      <c r="H9143" s="7">
        <v>4.0611156164383676E-2</v>
      </c>
      <c r="I9143" s="7">
        <v>4.7379682191781076E-2</v>
      </c>
      <c r="J9143" s="7">
        <v>5.4148208219178241E-2</v>
      </c>
      <c r="K9143" s="7">
        <v>6.0916734246575524E-2</v>
      </c>
      <c r="L9143" s="7">
        <v>6.7685260273972675E-2</v>
      </c>
    </row>
    <row r="9144" spans="1:12" ht="12.75">
      <c r="A9144" s="1">
        <f t="shared" si="213"/>
        <v>41630</v>
      </c>
      <c r="B9144" s="49" t="s">
        <v>6231</v>
      </c>
      <c r="C9144" s="7">
        <v>5.0337205479452285E-3</v>
      </c>
      <c r="D9144" s="7">
        <v>1.0067441095890457E-2</v>
      </c>
      <c r="E9144" s="7">
        <v>1.5101161643835719E-2</v>
      </c>
      <c r="F9144" s="7">
        <v>2.0134882191780838E-2</v>
      </c>
      <c r="G9144" s="7">
        <v>2.5168602739726081E-2</v>
      </c>
      <c r="H9144" s="7">
        <v>3.0202323287671199E-2</v>
      </c>
      <c r="I9144" s="7">
        <v>3.5236043835616557E-2</v>
      </c>
      <c r="J9144" s="7">
        <v>4.0269764383561675E-2</v>
      </c>
      <c r="K9144" s="7">
        <v>4.5303484931506918E-2</v>
      </c>
      <c r="L9144" s="7">
        <v>5.0337205479452043E-2</v>
      </c>
    </row>
    <row r="9145" spans="1:12" ht="12.75">
      <c r="A9145" s="1">
        <f t="shared" si="213"/>
        <v>41631</v>
      </c>
      <c r="B9145" s="49" t="s">
        <v>6231</v>
      </c>
      <c r="C9145" s="7">
        <v>2.147079452054796E-3</v>
      </c>
      <c r="D9145" s="7">
        <v>4.2941589041096042E-3</v>
      </c>
      <c r="E9145" s="7">
        <v>6.4412383561643994E-3</v>
      </c>
      <c r="F9145" s="7">
        <v>8.5883178082191841E-3</v>
      </c>
      <c r="G9145" s="7">
        <v>1.073539726027398E-2</v>
      </c>
      <c r="H9145" s="7">
        <v>1.2882476712328799E-2</v>
      </c>
      <c r="I9145" s="7">
        <v>1.502955616438368E-2</v>
      </c>
      <c r="J9145" s="7">
        <v>1.7176635616438438E-2</v>
      </c>
      <c r="K9145" s="7">
        <v>1.9323715068493199E-2</v>
      </c>
      <c r="L9145" s="7">
        <v>2.147079452054796E-2</v>
      </c>
    </row>
    <row r="9146" spans="1:12" ht="38.25">
      <c r="A9146" s="1">
        <f t="shared" si="213"/>
        <v>41632</v>
      </c>
      <c r="B9146" s="49" t="s">
        <v>6232</v>
      </c>
      <c r="C9146" s="7">
        <v>7.7905315068493436E-3</v>
      </c>
      <c r="D9146" s="7">
        <v>1.5581063013698639E-2</v>
      </c>
      <c r="E9146" s="7">
        <v>2.3371594520548079E-2</v>
      </c>
      <c r="F9146" s="7">
        <v>3.1162126027397277E-2</v>
      </c>
      <c r="G9146" s="7">
        <v>3.89526575342466E-2</v>
      </c>
      <c r="H9146" s="7">
        <v>4.6743189041095916E-2</v>
      </c>
      <c r="I9146" s="7">
        <v>5.4533720547945475E-2</v>
      </c>
      <c r="J9146" s="7">
        <v>6.2324252054794672E-2</v>
      </c>
      <c r="K9146" s="7">
        <v>7.0114783561643995E-2</v>
      </c>
      <c r="L9146" s="7">
        <v>7.79053150684932E-2</v>
      </c>
    </row>
    <row r="9147" spans="1:12" ht="25.5">
      <c r="A9147" s="1">
        <f t="shared" si="213"/>
        <v>41633</v>
      </c>
      <c r="B9147" s="49" t="s">
        <v>6233</v>
      </c>
      <c r="C9147" s="7">
        <v>9.2819506849315427E-3</v>
      </c>
      <c r="D9147" s="7">
        <v>1.856390136986304E-2</v>
      </c>
      <c r="E9147" s="7">
        <v>2.784585205479468E-2</v>
      </c>
      <c r="F9147" s="7">
        <v>3.712780273972608E-2</v>
      </c>
      <c r="G9147" s="7">
        <v>4.6409753424657599E-2</v>
      </c>
      <c r="H9147" s="7">
        <v>5.5691704109589117E-2</v>
      </c>
      <c r="I9147" s="7">
        <v>6.497365479452076E-2</v>
      </c>
      <c r="J9147" s="7">
        <v>7.4255605479452161E-2</v>
      </c>
      <c r="K9147" s="7">
        <v>8.3537556164383686E-2</v>
      </c>
      <c r="L9147" s="7">
        <v>9.2819506849315073E-2</v>
      </c>
    </row>
    <row r="9148" spans="1:12" ht="12.75">
      <c r="A9148" s="1">
        <f t="shared" si="213"/>
        <v>41634</v>
      </c>
      <c r="B9148" s="49" t="s">
        <v>6234</v>
      </c>
      <c r="C9148" s="7">
        <v>1.7558209643835602E-3</v>
      </c>
      <c r="D9148" s="7">
        <v>3.511641928767132E-3</v>
      </c>
      <c r="E9148" s="7">
        <v>5.267462893150692E-3</v>
      </c>
      <c r="F9148" s="7">
        <v>7.0232838575342406E-3</v>
      </c>
      <c r="G9148" s="7">
        <v>8.7791048219177988E-3</v>
      </c>
      <c r="H9148" s="7">
        <v>1.053492578630136E-2</v>
      </c>
      <c r="I9148" s="7">
        <v>1.229074675068492E-2</v>
      </c>
      <c r="J9148" s="7">
        <v>1.4046567715068481E-2</v>
      </c>
      <c r="K9148" s="7">
        <v>1.580238867945204E-2</v>
      </c>
      <c r="L9148" s="7">
        <v>1.7558209643835598E-2</v>
      </c>
    </row>
    <row r="9149" spans="1:12" ht="12.75">
      <c r="A9149" s="1">
        <f t="shared" si="213"/>
        <v>41635</v>
      </c>
      <c r="B9149" s="49" t="s">
        <v>6235</v>
      </c>
      <c r="C9149" s="7">
        <v>9.6992876712329052E-3</v>
      </c>
      <c r="D9149" s="7">
        <v>1.9398575342465758E-2</v>
      </c>
      <c r="E9149" s="7">
        <v>2.9097863013698759E-2</v>
      </c>
      <c r="F9149" s="7">
        <v>3.8797150684931517E-2</v>
      </c>
      <c r="G9149" s="7">
        <v>4.8496438356164399E-2</v>
      </c>
      <c r="H9149" s="7">
        <v>5.8195726027397275E-2</v>
      </c>
      <c r="I9149" s="7">
        <v>6.7895013698630394E-2</v>
      </c>
      <c r="J9149" s="7">
        <v>7.7594301369863158E-2</v>
      </c>
      <c r="K9149" s="7">
        <v>8.7293589041096048E-2</v>
      </c>
      <c r="L9149" s="7">
        <v>9.6992876712328799E-2</v>
      </c>
    </row>
    <row r="9150" spans="1:12" ht="12.75">
      <c r="A9150" s="1">
        <f t="shared" si="213"/>
        <v>41636</v>
      </c>
      <c r="B9150" s="49" t="s">
        <v>6236</v>
      </c>
      <c r="C9150" s="7">
        <v>8.2592219178082554E-3</v>
      </c>
      <c r="D9150" s="7">
        <v>1.6518443835616559E-2</v>
      </c>
      <c r="E9150" s="7">
        <v>2.4777665753424719E-2</v>
      </c>
      <c r="F9150" s="7">
        <v>3.3036887671232876E-2</v>
      </c>
      <c r="G9150" s="7">
        <v>4.1296109589041161E-2</v>
      </c>
      <c r="H9150" s="7">
        <v>4.9555331506849314E-2</v>
      </c>
      <c r="I9150" s="7">
        <v>5.7814553424657716E-2</v>
      </c>
      <c r="J9150" s="7">
        <v>6.6073775342465876E-2</v>
      </c>
      <c r="K9150" s="7">
        <v>7.4332997260274036E-2</v>
      </c>
      <c r="L9150" s="7">
        <v>8.2592219178082196E-2</v>
      </c>
    </row>
    <row r="9151" spans="1:12" ht="25.5">
      <c r="A9151" s="1">
        <f t="shared" si="213"/>
        <v>41637</v>
      </c>
      <c r="B9151" s="49" t="s">
        <v>5555</v>
      </c>
      <c r="C9151" s="7">
        <v>2.4625413698630281E-2</v>
      </c>
      <c r="D9151" s="7">
        <v>4.9250827397260444E-2</v>
      </c>
      <c r="E9151" s="7">
        <v>7.3876241095890721E-2</v>
      </c>
      <c r="F9151" s="7">
        <v>9.8501654794520638E-2</v>
      </c>
      <c r="G9151" s="7">
        <v>0.12312706849315079</v>
      </c>
      <c r="H9151" s="7">
        <v>0.14775248219178119</v>
      </c>
      <c r="I9151" s="7">
        <v>0.17237789589041161</v>
      </c>
      <c r="J9151" s="7">
        <v>0.197003309589042</v>
      </c>
      <c r="K9151" s="7">
        <v>0.22162872328767122</v>
      </c>
      <c r="L9151" s="7">
        <v>0.24625413698630158</v>
      </c>
    </row>
    <row r="9152" spans="1:12" ht="12.75">
      <c r="A9152" s="1">
        <f t="shared" si="213"/>
        <v>41638</v>
      </c>
      <c r="B9152" s="49" t="s">
        <v>5556</v>
      </c>
      <c r="C9152" s="7">
        <v>3.6627287671232999E-3</v>
      </c>
      <c r="D9152" s="7">
        <v>7.3254575342465997E-3</v>
      </c>
      <c r="E9152" s="7">
        <v>1.0988186301369888E-2</v>
      </c>
      <c r="F9152" s="7">
        <v>1.4650915068493199E-2</v>
      </c>
      <c r="G9152" s="7">
        <v>1.8313643835616442E-2</v>
      </c>
      <c r="H9152" s="7">
        <v>2.1976372602739679E-2</v>
      </c>
      <c r="I9152" s="7">
        <v>2.5639101369863158E-2</v>
      </c>
      <c r="J9152" s="7">
        <v>2.9301830136986277E-2</v>
      </c>
      <c r="K9152" s="7">
        <v>3.2964558904109639E-2</v>
      </c>
      <c r="L9152" s="7">
        <v>3.6627287671232883E-2</v>
      </c>
    </row>
    <row r="9153" spans="1:12" ht="12.75">
      <c r="A9153" s="1">
        <f t="shared" si="213"/>
        <v>41639</v>
      </c>
      <c r="B9153" s="49" t="s">
        <v>5559</v>
      </c>
      <c r="C9153" s="7">
        <v>6.1920657534246838E-3</v>
      </c>
      <c r="D9153" s="7">
        <v>1.2384131506849319E-2</v>
      </c>
      <c r="E9153" s="7">
        <v>1.8576197260274038E-2</v>
      </c>
      <c r="F9153" s="7">
        <v>2.4768263013698638E-2</v>
      </c>
      <c r="G9153" s="7">
        <v>3.0960328767123357E-2</v>
      </c>
      <c r="H9153" s="7">
        <v>3.7152394520547957E-2</v>
      </c>
      <c r="I9153" s="7">
        <v>4.3344460273972797E-2</v>
      </c>
      <c r="J9153" s="7">
        <v>4.9536526027397276E-2</v>
      </c>
      <c r="K9153" s="7">
        <v>5.5728591780821998E-2</v>
      </c>
      <c r="L9153" s="7">
        <v>6.1920657534246595E-2</v>
      </c>
    </row>
    <row r="9154" spans="1:12" ht="12.75">
      <c r="A9154" s="1">
        <f t="shared" si="213"/>
        <v>41640</v>
      </c>
      <c r="B9154" s="49" t="s">
        <v>6237</v>
      </c>
      <c r="C9154" s="7">
        <v>4.4261589041096035E-3</v>
      </c>
      <c r="D9154" s="7">
        <v>8.852317808219207E-3</v>
      </c>
      <c r="E9154" s="7">
        <v>1.3278476712328799E-2</v>
      </c>
      <c r="F9154" s="7">
        <v>1.770463561643832E-2</v>
      </c>
      <c r="G9154" s="7">
        <v>2.2130794520547958E-2</v>
      </c>
      <c r="H9154" s="7">
        <v>2.6556953424657598E-2</v>
      </c>
      <c r="I9154" s="7">
        <v>3.0983112328767236E-2</v>
      </c>
      <c r="J9154" s="7">
        <v>3.5409271232876759E-2</v>
      </c>
      <c r="K9154" s="7">
        <v>3.9835430136986393E-2</v>
      </c>
      <c r="L9154" s="7">
        <v>4.4261589041095915E-2</v>
      </c>
    </row>
    <row r="9155" spans="1:12" ht="12.75">
      <c r="A9155" s="1">
        <f t="shared" si="213"/>
        <v>41641</v>
      </c>
      <c r="B9155" s="49" t="s">
        <v>6237</v>
      </c>
      <c r="C9155" s="7">
        <v>1.752526027397268E-3</v>
      </c>
      <c r="D9155" s="7">
        <v>3.5050520547945238E-3</v>
      </c>
      <c r="E9155" s="7">
        <v>5.2575780821917922E-3</v>
      </c>
      <c r="F9155" s="7">
        <v>7.0101041095890363E-3</v>
      </c>
      <c r="G9155" s="7">
        <v>8.7626301369862925E-3</v>
      </c>
      <c r="H9155" s="7">
        <v>1.0515156164383548E-2</v>
      </c>
      <c r="I9155" s="7">
        <v>1.2267682191780838E-2</v>
      </c>
      <c r="J9155" s="7">
        <v>1.4020208219178121E-2</v>
      </c>
      <c r="K9155" s="7">
        <v>1.5772734246575278E-2</v>
      </c>
      <c r="L9155" s="7">
        <v>1.7525260273972557E-2</v>
      </c>
    </row>
    <row r="9156" spans="1:12" ht="12.75">
      <c r="A9156" s="1">
        <f t="shared" si="213"/>
        <v>41642</v>
      </c>
      <c r="B9156" s="49" t="s">
        <v>6238</v>
      </c>
      <c r="C9156" s="7">
        <v>8.2762191780822239E-3</v>
      </c>
      <c r="D9156" s="7">
        <v>1.6552438356164399E-2</v>
      </c>
      <c r="E9156" s="7">
        <v>2.482865753424672E-2</v>
      </c>
      <c r="F9156" s="7">
        <v>3.3104876712328798E-2</v>
      </c>
      <c r="G9156" s="7">
        <v>4.1381095890410995E-2</v>
      </c>
      <c r="H9156" s="7">
        <v>4.9657315068493198E-2</v>
      </c>
      <c r="I9156" s="7">
        <v>5.7933534246575519E-2</v>
      </c>
      <c r="J9156" s="7">
        <v>6.6209753424657597E-2</v>
      </c>
      <c r="K9156" s="7">
        <v>7.44859726027398E-2</v>
      </c>
      <c r="L9156" s="7">
        <v>8.2762191780821878E-2</v>
      </c>
    </row>
    <row r="9157" spans="1:12" ht="25.5">
      <c r="A9157" s="1">
        <f t="shared" si="213"/>
        <v>41643</v>
      </c>
      <c r="B9157" s="49" t="s">
        <v>6239</v>
      </c>
      <c r="C9157" s="7">
        <v>9.1680328767123603E-3</v>
      </c>
      <c r="D9157" s="7">
        <v>1.8336065753424721E-2</v>
      </c>
      <c r="E9157" s="7">
        <v>2.7504098630137083E-2</v>
      </c>
      <c r="F9157" s="7">
        <v>3.6672131506849316E-2</v>
      </c>
      <c r="G9157" s="7">
        <v>4.5840164383561678E-2</v>
      </c>
      <c r="H9157" s="7">
        <v>5.5008197260273922E-2</v>
      </c>
      <c r="I9157" s="7">
        <v>6.417623013698652E-2</v>
      </c>
      <c r="J9157" s="7">
        <v>7.3344263013698632E-2</v>
      </c>
      <c r="K9157" s="7">
        <v>8.2512295890411008E-2</v>
      </c>
      <c r="L9157" s="7">
        <v>9.1680328767123231E-2</v>
      </c>
    </row>
    <row r="9158" spans="1:12" ht="25.5">
      <c r="A9158" s="1">
        <f t="shared" si="213"/>
        <v>41644</v>
      </c>
      <c r="B9158" s="49" t="s">
        <v>6240</v>
      </c>
      <c r="C9158" s="7">
        <v>7.2730191780822238E-3</v>
      </c>
      <c r="D9158" s="7">
        <v>1.4546038356164399E-2</v>
      </c>
      <c r="E9158" s="7">
        <v>2.1819057534246601E-2</v>
      </c>
      <c r="F9158" s="7">
        <v>2.9092076712328798E-2</v>
      </c>
      <c r="G9158" s="7">
        <v>3.6365095890410995E-2</v>
      </c>
      <c r="H9158" s="7">
        <v>4.3638115068493202E-2</v>
      </c>
      <c r="I9158" s="7">
        <v>5.0911134246575514E-2</v>
      </c>
      <c r="J9158" s="7">
        <v>5.8184153424657596E-2</v>
      </c>
      <c r="K9158" s="7">
        <v>6.5457172602739797E-2</v>
      </c>
      <c r="L9158" s="7">
        <v>7.2730191780821879E-2</v>
      </c>
    </row>
    <row r="9159" spans="1:12" ht="12.75">
      <c r="A9159" s="1">
        <f t="shared" si="213"/>
        <v>41645</v>
      </c>
      <c r="B9159" s="49" t="s">
        <v>6241</v>
      </c>
      <c r="C9159" s="7">
        <v>8.7517808219178487E-3</v>
      </c>
      <c r="D9159" s="7">
        <v>1.7503561643835718E-2</v>
      </c>
      <c r="E9159" s="7">
        <v>2.625534246575352E-2</v>
      </c>
      <c r="F9159" s="7">
        <v>3.5007123287671318E-2</v>
      </c>
      <c r="G9159" s="7">
        <v>4.3758904109589117E-2</v>
      </c>
      <c r="H9159" s="7">
        <v>5.2510684931506922E-2</v>
      </c>
      <c r="I9159" s="7">
        <v>6.1262465753424838E-2</v>
      </c>
      <c r="J9159" s="7">
        <v>7.0014246575342512E-2</v>
      </c>
      <c r="K9159" s="7">
        <v>7.8766027397260435E-2</v>
      </c>
      <c r="L9159" s="7">
        <v>8.7517808219178109E-2</v>
      </c>
    </row>
    <row r="9160" spans="1:12" ht="38.25">
      <c r="A9160" s="1">
        <f t="shared" si="213"/>
        <v>41646</v>
      </c>
      <c r="B9160" s="49" t="s">
        <v>6242</v>
      </c>
      <c r="C9160" s="7">
        <v>7.2328767123287993E-2</v>
      </c>
      <c r="D9160" s="7">
        <v>0.14465753424657599</v>
      </c>
      <c r="E9160" s="7">
        <v>0.21698630136986399</v>
      </c>
      <c r="F9160" s="7">
        <v>0.28931506849315081</v>
      </c>
      <c r="G9160" s="7">
        <v>0.36164383561643881</v>
      </c>
      <c r="H9160" s="7">
        <v>0.43397260273972554</v>
      </c>
      <c r="I9160" s="7">
        <v>0.50630136986301477</v>
      </c>
      <c r="J9160" s="7">
        <v>0.57863013698630161</v>
      </c>
      <c r="K9160" s="7">
        <v>0.65095890410958956</v>
      </c>
      <c r="L9160" s="7">
        <v>0.72328767123287641</v>
      </c>
    </row>
    <row r="9161" spans="1:12" ht="25.5">
      <c r="A9161" s="1">
        <f t="shared" si="213"/>
        <v>41647</v>
      </c>
      <c r="B9161" s="49" t="s">
        <v>6243</v>
      </c>
      <c r="C9161" s="7">
        <v>1.0837019178082224E-2</v>
      </c>
      <c r="D9161" s="7">
        <v>2.16740383561644E-2</v>
      </c>
      <c r="E9161" s="7">
        <v>3.2511057534246719E-2</v>
      </c>
      <c r="F9161" s="7">
        <v>4.3348076712328799E-2</v>
      </c>
      <c r="G9161" s="7">
        <v>5.4185095890410997E-2</v>
      </c>
      <c r="H9161" s="7">
        <v>6.5022115068493189E-2</v>
      </c>
      <c r="I9161" s="7">
        <v>7.585913424657563E-2</v>
      </c>
      <c r="J9161" s="7">
        <v>8.6696153424657599E-2</v>
      </c>
      <c r="K9161" s="7">
        <v>9.7533172602739804E-2</v>
      </c>
      <c r="L9161" s="7">
        <v>0.10837019178082187</v>
      </c>
    </row>
    <row r="9162" spans="1:12" ht="12.75">
      <c r="A9162" s="1">
        <f t="shared" si="213"/>
        <v>41648</v>
      </c>
      <c r="B9162" s="49" t="s">
        <v>6244</v>
      </c>
      <c r="C9162" s="7">
        <v>1.0996142465753459E-2</v>
      </c>
      <c r="D9162" s="7">
        <v>2.1992284931506918E-2</v>
      </c>
      <c r="E9162" s="7">
        <v>3.2988427397260323E-2</v>
      </c>
      <c r="F9162" s="7">
        <v>4.3984569863013724E-2</v>
      </c>
      <c r="G9162" s="7">
        <v>5.4980712328767119E-2</v>
      </c>
      <c r="H9162" s="7">
        <v>6.5976854794520645E-2</v>
      </c>
      <c r="I9162" s="7">
        <v>7.6972997260274276E-2</v>
      </c>
      <c r="J9162" s="7">
        <v>8.7969139726027448E-2</v>
      </c>
      <c r="K9162" s="7">
        <v>9.8965282191780968E-2</v>
      </c>
      <c r="L9162" s="7">
        <v>0.10996142465753424</v>
      </c>
    </row>
    <row r="9163" spans="1:12" ht="25.5">
      <c r="A9163" s="1">
        <f t="shared" si="213"/>
        <v>41649</v>
      </c>
      <c r="B9163" s="49" t="s">
        <v>6245</v>
      </c>
      <c r="C9163" s="7">
        <v>8.1026301369863281E-3</v>
      </c>
      <c r="D9163" s="7">
        <v>1.620526027397268E-2</v>
      </c>
      <c r="E9163" s="7">
        <v>2.430789041095896E-2</v>
      </c>
      <c r="F9163" s="7">
        <v>3.2410520547945236E-2</v>
      </c>
      <c r="G9163" s="7">
        <v>4.0513150684931519E-2</v>
      </c>
      <c r="H9163" s="7">
        <v>4.8615780821917795E-2</v>
      </c>
      <c r="I9163" s="7">
        <v>5.6718410958904314E-2</v>
      </c>
      <c r="J9163" s="7">
        <v>6.4821041095890472E-2</v>
      </c>
      <c r="K9163" s="7">
        <v>7.2923671232876755E-2</v>
      </c>
      <c r="L9163" s="7">
        <v>8.1026301369863038E-2</v>
      </c>
    </row>
    <row r="9164" spans="1:12" ht="25.5">
      <c r="A9164" s="1">
        <f t="shared" si="213"/>
        <v>41650</v>
      </c>
      <c r="B9164" s="49" t="s">
        <v>6246</v>
      </c>
      <c r="C9164" s="7">
        <v>0.10267791780821951</v>
      </c>
      <c r="D9164" s="7">
        <v>0.2053558356164388</v>
      </c>
      <c r="E9164" s="7">
        <v>0.30803375342465877</v>
      </c>
      <c r="F9164" s="7">
        <v>0.41071167123287761</v>
      </c>
      <c r="G9164" s="7">
        <v>0.51338958904109633</v>
      </c>
      <c r="H9164" s="7">
        <v>0.61606750684931522</v>
      </c>
      <c r="I9164" s="7">
        <v>0.71874542465753632</v>
      </c>
      <c r="J9164" s="7">
        <v>0.82142334246575399</v>
      </c>
      <c r="K9164" s="7">
        <v>0.92410126027397399</v>
      </c>
      <c r="L9164" s="7">
        <v>1.0267791780821915</v>
      </c>
    </row>
    <row r="9165" spans="1:12" ht="25.5">
      <c r="A9165" s="1">
        <f t="shared" si="213"/>
        <v>41651</v>
      </c>
      <c r="B9165" s="49" t="s">
        <v>5421</v>
      </c>
      <c r="C9165" s="7">
        <v>9.0700273972602954E-3</v>
      </c>
      <c r="D9165" s="7">
        <v>1.8140054794520639E-2</v>
      </c>
      <c r="E9165" s="7">
        <v>2.7210082191780841E-2</v>
      </c>
      <c r="F9165" s="7">
        <v>3.6280109589041036E-2</v>
      </c>
      <c r="G9165" s="7">
        <v>4.5350136986301359E-2</v>
      </c>
      <c r="H9165" s="7">
        <v>5.4420164383561682E-2</v>
      </c>
      <c r="I9165" s="7">
        <v>6.3490191780822117E-2</v>
      </c>
      <c r="J9165" s="7">
        <v>7.2560219178082197E-2</v>
      </c>
      <c r="K9165" s="7">
        <v>8.1630246575342513E-2</v>
      </c>
      <c r="L9165" s="7">
        <v>9.0700273972602719E-2</v>
      </c>
    </row>
    <row r="9166" spans="1:12" ht="25.5">
      <c r="A9166" s="1">
        <f t="shared" si="213"/>
        <v>41652</v>
      </c>
      <c r="B9166" s="49" t="s">
        <v>5421</v>
      </c>
      <c r="C9166" s="7">
        <v>8.2346301369863283E-3</v>
      </c>
      <c r="D9166" s="7">
        <v>1.6469260273972677E-2</v>
      </c>
      <c r="E9166" s="7">
        <v>2.470389041095896E-2</v>
      </c>
      <c r="F9166" s="7">
        <v>3.2938520547945237E-2</v>
      </c>
      <c r="G9166" s="7">
        <v>4.117315068493152E-2</v>
      </c>
      <c r="H9166" s="7">
        <v>4.9407780821917921E-2</v>
      </c>
      <c r="I9166" s="7">
        <v>5.7642410958904315E-2</v>
      </c>
      <c r="J9166" s="7">
        <v>6.5877041095890473E-2</v>
      </c>
      <c r="K9166" s="7">
        <v>7.4111671232876764E-2</v>
      </c>
      <c r="L9166" s="7">
        <v>8.234630136986304E-2</v>
      </c>
    </row>
    <row r="9167" spans="1:12" ht="25.5">
      <c r="A9167" s="1">
        <f t="shared" si="213"/>
        <v>41653</v>
      </c>
      <c r="B9167" s="49" t="s">
        <v>6247</v>
      </c>
      <c r="C9167" s="7">
        <v>9.5036383561644244E-3</v>
      </c>
      <c r="D9167" s="7">
        <v>1.9007276712328797E-2</v>
      </c>
      <c r="E9167" s="7">
        <v>2.851091506849332E-2</v>
      </c>
      <c r="F9167" s="7">
        <v>3.8014553424657593E-2</v>
      </c>
      <c r="G9167" s="7">
        <v>4.7518191780821999E-2</v>
      </c>
      <c r="H9167" s="7">
        <v>5.7021830136986397E-2</v>
      </c>
      <c r="I9167" s="7">
        <v>6.6525468493150913E-2</v>
      </c>
      <c r="J9167" s="7">
        <v>7.6029106849315187E-2</v>
      </c>
      <c r="K9167" s="7">
        <v>8.5532745205479585E-2</v>
      </c>
      <c r="L9167" s="7">
        <v>9.5036383561643872E-2</v>
      </c>
    </row>
    <row r="9168" spans="1:12" ht="25.5">
      <c r="A9168" s="1">
        <f t="shared" ref="A9168:A9231" si="214">A9167+1</f>
        <v>41654</v>
      </c>
      <c r="B9168" s="49" t="s">
        <v>6248</v>
      </c>
      <c r="C9168" s="7">
        <v>6.8951013698630393E-3</v>
      </c>
      <c r="D9168" s="7">
        <v>1.3790202739726079E-2</v>
      </c>
      <c r="E9168" s="7">
        <v>2.0685304109589117E-2</v>
      </c>
      <c r="F9168" s="7">
        <v>2.7580405479452039E-2</v>
      </c>
      <c r="G9168" s="7">
        <v>3.447550684931508E-2</v>
      </c>
      <c r="H9168" s="7">
        <v>4.1370608219178116E-2</v>
      </c>
      <c r="I9168" s="7">
        <v>4.8265709589041278E-2</v>
      </c>
      <c r="J9168" s="7">
        <v>5.5160810958904197E-2</v>
      </c>
      <c r="K9168" s="7">
        <v>6.205591232876724E-2</v>
      </c>
      <c r="L9168" s="7">
        <v>6.8951013698630159E-2</v>
      </c>
    </row>
    <row r="9169" spans="1:12" ht="12.75">
      <c r="A9169" s="1">
        <f t="shared" si="214"/>
        <v>41655</v>
      </c>
      <c r="B9169" s="49" t="s">
        <v>6249</v>
      </c>
      <c r="C9169" s="7">
        <v>6.9493479452054996E-3</v>
      </c>
      <c r="D9169" s="7">
        <v>1.3898695890410999E-2</v>
      </c>
      <c r="E9169" s="7">
        <v>2.0848043835616559E-2</v>
      </c>
      <c r="F9169" s="7">
        <v>2.7797391780821998E-2</v>
      </c>
      <c r="G9169" s="7">
        <v>3.4746739726027438E-2</v>
      </c>
      <c r="H9169" s="7">
        <v>4.1696087671232875E-2</v>
      </c>
      <c r="I9169" s="7">
        <v>4.8645435616438561E-2</v>
      </c>
      <c r="J9169" s="7">
        <v>5.5594783561643872E-2</v>
      </c>
      <c r="K9169" s="7">
        <v>6.2544131506849315E-2</v>
      </c>
      <c r="L9169" s="7">
        <v>6.9493479452054752E-2</v>
      </c>
    </row>
    <row r="9170" spans="1:12" ht="25.5">
      <c r="A9170" s="1">
        <f t="shared" si="214"/>
        <v>41656</v>
      </c>
      <c r="B9170" s="49" t="s">
        <v>6250</v>
      </c>
      <c r="C9170" s="7">
        <v>6.28392328767126E-2</v>
      </c>
      <c r="D9170" s="7">
        <v>0.1256784657534252</v>
      </c>
      <c r="E9170" s="7">
        <v>0.1885176986301384</v>
      </c>
      <c r="F9170" s="7">
        <v>0.2513569315068504</v>
      </c>
      <c r="G9170" s="7">
        <v>0.31419616438356235</v>
      </c>
      <c r="H9170" s="7">
        <v>0.37703539726027441</v>
      </c>
      <c r="I9170" s="7">
        <v>0.43987463013698758</v>
      </c>
      <c r="J9170" s="7">
        <v>0.50271386301369958</v>
      </c>
      <c r="K9170" s="7">
        <v>0.56555309589041158</v>
      </c>
      <c r="L9170" s="7">
        <v>0.62839232876712348</v>
      </c>
    </row>
    <row r="9171" spans="1:12" ht="12.75">
      <c r="A9171" s="1">
        <f t="shared" si="214"/>
        <v>41657</v>
      </c>
      <c r="B9171" s="49" t="s">
        <v>6251</v>
      </c>
      <c r="C9171" s="7">
        <v>9.5976657534246959E-3</v>
      </c>
      <c r="D9171" s="7">
        <v>1.9195331506849437E-2</v>
      </c>
      <c r="E9171" s="7">
        <v>2.8792997260274039E-2</v>
      </c>
      <c r="F9171" s="7">
        <v>3.8390663013698638E-2</v>
      </c>
      <c r="G9171" s="7">
        <v>4.7988328767123355E-2</v>
      </c>
      <c r="H9171" s="7">
        <v>5.7585994520547953E-2</v>
      </c>
      <c r="I9171" s="7">
        <v>6.718366027397292E-2</v>
      </c>
      <c r="J9171" s="7">
        <v>7.6781326027397401E-2</v>
      </c>
      <c r="K9171" s="7">
        <v>8.6378991780821993E-2</v>
      </c>
      <c r="L9171" s="7">
        <v>9.5976657534246598E-2</v>
      </c>
    </row>
    <row r="9172" spans="1:12" ht="25.5">
      <c r="A9172" s="1">
        <f t="shared" si="214"/>
        <v>41658</v>
      </c>
      <c r="B9172" s="49" t="s">
        <v>6252</v>
      </c>
      <c r="C9172" s="7">
        <v>6.7414027397260439E-3</v>
      </c>
      <c r="D9172" s="7">
        <v>1.3482805479452039E-2</v>
      </c>
      <c r="E9172" s="7">
        <v>2.0224208219178121E-2</v>
      </c>
      <c r="F9172" s="7">
        <v>2.6965610958904079E-2</v>
      </c>
      <c r="G9172" s="7">
        <v>3.3707013698630162E-2</v>
      </c>
      <c r="H9172" s="7">
        <v>4.0448416438356241E-2</v>
      </c>
      <c r="I9172" s="7">
        <v>4.7189819178082439E-2</v>
      </c>
      <c r="J9172" s="7">
        <v>5.3931221917808282E-2</v>
      </c>
      <c r="K9172" s="7">
        <v>6.0672624657534355E-2</v>
      </c>
      <c r="L9172" s="7">
        <v>6.7414027397260323E-2</v>
      </c>
    </row>
    <row r="9173" spans="1:12" ht="25.5">
      <c r="A9173" s="1">
        <f t="shared" si="214"/>
        <v>41659</v>
      </c>
      <c r="B9173" s="49" t="s">
        <v>6253</v>
      </c>
      <c r="C9173" s="7">
        <v>1.245863013698628E-3</v>
      </c>
      <c r="D9173" s="7">
        <v>2.4917260273972677E-3</v>
      </c>
      <c r="E9173" s="7">
        <v>3.7375890410958957E-3</v>
      </c>
      <c r="F9173" s="7">
        <v>4.983452054794512E-3</v>
      </c>
      <c r="G9173" s="7">
        <v>6.2293150684931391E-3</v>
      </c>
      <c r="H9173" s="7">
        <v>7.475178082191768E-3</v>
      </c>
      <c r="I9173" s="7">
        <v>8.7210410958904194E-3</v>
      </c>
      <c r="J9173" s="7">
        <v>9.9669041095890362E-3</v>
      </c>
      <c r="K9173" s="7">
        <v>1.1212767123287663E-2</v>
      </c>
      <c r="L9173" s="7">
        <v>1.2458630136986278E-2</v>
      </c>
    </row>
    <row r="9174" spans="1:12" ht="25.5">
      <c r="A9174" s="1">
        <f t="shared" si="214"/>
        <v>41660</v>
      </c>
      <c r="B9174" s="49" t="s">
        <v>6254</v>
      </c>
      <c r="C9174" s="7">
        <v>1.5677260273972558E-2</v>
      </c>
      <c r="D9174" s="7">
        <v>3.1354520547945242E-2</v>
      </c>
      <c r="E9174" s="7">
        <v>4.70317808219178E-2</v>
      </c>
      <c r="F9174" s="7">
        <v>6.2709041095890233E-2</v>
      </c>
      <c r="G9174" s="7">
        <v>7.8386301369862799E-2</v>
      </c>
      <c r="H9174" s="7">
        <v>9.406356164383535E-2</v>
      </c>
      <c r="I9174" s="7">
        <v>0.10974082191780828</v>
      </c>
      <c r="J9174" s="7">
        <v>0.12541808219177999</v>
      </c>
      <c r="K9174" s="7">
        <v>0.14109534246575281</v>
      </c>
      <c r="L9174" s="7">
        <v>0.1567726027397256</v>
      </c>
    </row>
    <row r="9175" spans="1:12" ht="12.75">
      <c r="A9175" s="1">
        <f t="shared" si="214"/>
        <v>41661</v>
      </c>
      <c r="B9175" s="49" t="s">
        <v>5301</v>
      </c>
      <c r="C9175" s="7">
        <v>1.1904230136986341E-2</v>
      </c>
      <c r="D9175" s="7">
        <v>2.3808460273972681E-2</v>
      </c>
      <c r="E9175" s="7">
        <v>3.571269041095896E-2</v>
      </c>
      <c r="F9175" s="7">
        <v>4.7616920547945238E-2</v>
      </c>
      <c r="G9175" s="7">
        <v>5.9521150684931516E-2</v>
      </c>
      <c r="H9175" s="7">
        <v>7.1425380821917919E-2</v>
      </c>
      <c r="I9175" s="7">
        <v>8.332961095890444E-2</v>
      </c>
      <c r="J9175" s="7">
        <v>9.5233841095890476E-2</v>
      </c>
      <c r="K9175" s="7">
        <v>0.10713807123287687</v>
      </c>
      <c r="L9175" s="7">
        <v>0.11904230136986303</v>
      </c>
    </row>
    <row r="9176" spans="1:12" ht="25.5">
      <c r="A9176" s="1">
        <f t="shared" si="214"/>
        <v>41662</v>
      </c>
      <c r="B9176" s="49" t="s">
        <v>6255</v>
      </c>
      <c r="C9176" s="7">
        <v>1.2743605479452039E-2</v>
      </c>
      <c r="D9176" s="7">
        <v>2.5487210958904199E-2</v>
      </c>
      <c r="E9176" s="7">
        <v>3.8230816438356241E-2</v>
      </c>
      <c r="F9176" s="7">
        <v>5.0974421917808155E-2</v>
      </c>
      <c r="G9176" s="7">
        <v>6.3718027397260193E-2</v>
      </c>
      <c r="H9176" s="7">
        <v>7.6461632876712357E-2</v>
      </c>
      <c r="I9176" s="7">
        <v>8.9205238356164632E-2</v>
      </c>
      <c r="J9176" s="7">
        <v>0.10194884383561643</v>
      </c>
      <c r="K9176" s="7">
        <v>0.11469244931506847</v>
      </c>
      <c r="L9176" s="7">
        <v>0.12743605479452039</v>
      </c>
    </row>
    <row r="9177" spans="1:12" ht="12.75">
      <c r="A9177" s="1">
        <f t="shared" si="214"/>
        <v>41663</v>
      </c>
      <c r="B9177" s="49" t="s">
        <v>6256</v>
      </c>
      <c r="C9177" s="7">
        <v>8.2020821917808632E-3</v>
      </c>
      <c r="D9177" s="7">
        <v>1.6404164383561678E-2</v>
      </c>
      <c r="E9177" s="7">
        <v>2.4606246575342636E-2</v>
      </c>
      <c r="F9177" s="7">
        <v>3.2808328767123356E-2</v>
      </c>
      <c r="G9177" s="7">
        <v>4.1010410958904203E-2</v>
      </c>
      <c r="H9177" s="7">
        <v>4.9212493150685044E-2</v>
      </c>
      <c r="I9177" s="7">
        <v>5.7414575342465995E-2</v>
      </c>
      <c r="J9177" s="7">
        <v>6.5616657534246711E-2</v>
      </c>
      <c r="K9177" s="7">
        <v>7.3818739726027552E-2</v>
      </c>
      <c r="L9177" s="7">
        <v>8.2020821917808268E-2</v>
      </c>
    </row>
    <row r="9178" spans="1:12" ht="12.75">
      <c r="A9178" s="1">
        <f t="shared" si="214"/>
        <v>41664</v>
      </c>
      <c r="B9178" s="49" t="s">
        <v>6257</v>
      </c>
      <c r="C9178" s="7">
        <v>1.3052810958904079E-2</v>
      </c>
      <c r="D9178" s="7">
        <v>2.610562191780828E-2</v>
      </c>
      <c r="E9178" s="7">
        <v>3.9158432876712362E-2</v>
      </c>
      <c r="F9178" s="7">
        <v>5.2211243835616317E-2</v>
      </c>
      <c r="G9178" s="7">
        <v>6.5264054794520396E-2</v>
      </c>
      <c r="H9178" s="7">
        <v>7.83168657534246E-2</v>
      </c>
      <c r="I9178" s="7">
        <v>9.1369676712328915E-2</v>
      </c>
      <c r="J9178" s="7">
        <v>0.10442248767123276</v>
      </c>
      <c r="K9178" s="7">
        <v>0.11747529863013684</v>
      </c>
      <c r="L9178" s="7">
        <v>0.13052810958904079</v>
      </c>
    </row>
    <row r="9179" spans="1:12" ht="25.5">
      <c r="A9179" s="1">
        <f t="shared" si="214"/>
        <v>41665</v>
      </c>
      <c r="B9179" s="49" t="s">
        <v>6258</v>
      </c>
      <c r="C9179" s="7">
        <v>1.4942399999999998E-2</v>
      </c>
      <c r="D9179" s="7">
        <v>2.9884800000000118E-2</v>
      </c>
      <c r="E9179" s="7">
        <v>4.4827200000000116E-2</v>
      </c>
      <c r="F9179" s="7">
        <v>5.9769599999999992E-2</v>
      </c>
      <c r="G9179" s="7">
        <v>7.4712000000000001E-2</v>
      </c>
      <c r="H9179" s="7">
        <v>8.9654399999999995E-2</v>
      </c>
      <c r="I9179" s="7">
        <v>0.10459680000000035</v>
      </c>
      <c r="J9179" s="7">
        <v>0.11953920000000011</v>
      </c>
      <c r="K9179" s="7">
        <v>0.13448160000000001</v>
      </c>
      <c r="L9179" s="7">
        <v>0.149424</v>
      </c>
    </row>
    <row r="9180" spans="1:12" ht="25.5">
      <c r="A9180" s="1">
        <f t="shared" si="214"/>
        <v>41666</v>
      </c>
      <c r="B9180" s="49" t="s">
        <v>6259</v>
      </c>
      <c r="C9180" s="7">
        <v>6.3953095890411241E-3</v>
      </c>
      <c r="D9180" s="7">
        <v>1.27906191780822E-2</v>
      </c>
      <c r="E9180" s="7">
        <v>1.9185928767123359E-2</v>
      </c>
      <c r="F9180" s="7">
        <v>2.5581238356164399E-2</v>
      </c>
      <c r="G9180" s="7">
        <v>3.1976547945205561E-2</v>
      </c>
      <c r="H9180" s="7">
        <v>3.8371857534246594E-2</v>
      </c>
      <c r="I9180" s="7">
        <v>4.4767167123287877E-2</v>
      </c>
      <c r="J9180" s="7">
        <v>5.1162476712328799E-2</v>
      </c>
      <c r="K9180" s="7">
        <v>5.7557786301369956E-2</v>
      </c>
      <c r="L9180" s="7">
        <v>6.3953095890410996E-2</v>
      </c>
    </row>
    <row r="9181" spans="1:12" ht="25.5">
      <c r="A9181" s="1">
        <f t="shared" si="214"/>
        <v>41667</v>
      </c>
      <c r="B9181" s="49" t="s">
        <v>6259</v>
      </c>
      <c r="C9181" s="7">
        <v>1.1919780821917859E-3</v>
      </c>
      <c r="D9181" s="7">
        <v>2.3839561643835719E-3</v>
      </c>
      <c r="E9181" s="7">
        <v>3.5759342465753519E-3</v>
      </c>
      <c r="F9181" s="7">
        <v>4.7679123287671325E-3</v>
      </c>
      <c r="G9181" s="7">
        <v>5.9598904109589117E-3</v>
      </c>
      <c r="H9181" s="7">
        <v>7.1518684931506918E-3</v>
      </c>
      <c r="I9181" s="7">
        <v>8.3438465753424961E-3</v>
      </c>
      <c r="J9181" s="7">
        <v>9.5358246575342649E-3</v>
      </c>
      <c r="K9181" s="7">
        <v>1.0727802739726042E-2</v>
      </c>
      <c r="L9181" s="7">
        <v>1.1919780821917813E-2</v>
      </c>
    </row>
    <row r="9182" spans="1:12" ht="25.5">
      <c r="A9182" s="1">
        <f t="shared" si="214"/>
        <v>41668</v>
      </c>
      <c r="B9182" s="49" t="s">
        <v>6260</v>
      </c>
      <c r="C9182" s="7">
        <v>1.361227397260272E-2</v>
      </c>
      <c r="D9182" s="7">
        <v>2.7224547945205558E-2</v>
      </c>
      <c r="E9182" s="7">
        <v>4.0836821917808276E-2</v>
      </c>
      <c r="F9182" s="7">
        <v>5.4449095890411005E-2</v>
      </c>
      <c r="G9182" s="7">
        <v>6.8061369863013713E-2</v>
      </c>
      <c r="H9182" s="7">
        <v>8.1673643835616441E-2</v>
      </c>
      <c r="I9182" s="7">
        <v>9.5285917808219406E-2</v>
      </c>
      <c r="J9182" s="7">
        <v>0.10889819178082187</v>
      </c>
      <c r="K9182" s="7">
        <v>0.1225104657534252</v>
      </c>
      <c r="L9182" s="7">
        <v>0.13612273972602718</v>
      </c>
    </row>
    <row r="9183" spans="1:12" ht="12.75">
      <c r="A9183" s="1">
        <f t="shared" si="214"/>
        <v>41669</v>
      </c>
      <c r="B9183" s="49" t="s">
        <v>6261</v>
      </c>
      <c r="C9183" s="7">
        <v>7.8930647671233121E-4</v>
      </c>
      <c r="D9183" s="7">
        <v>1.57861295342466E-3</v>
      </c>
      <c r="E9183" s="7">
        <v>2.3679194301369959E-3</v>
      </c>
      <c r="F9183" s="7">
        <v>3.1572259068493201E-3</v>
      </c>
      <c r="G9183" s="7">
        <v>3.9465323835616442E-3</v>
      </c>
      <c r="H9183" s="7">
        <v>4.7358388602739806E-3</v>
      </c>
      <c r="I9183" s="7">
        <v>5.525145336986316E-3</v>
      </c>
      <c r="J9183" s="7">
        <v>6.3144518136986402E-3</v>
      </c>
      <c r="K9183" s="7">
        <v>7.1037582904109643E-3</v>
      </c>
      <c r="L9183" s="7">
        <v>7.8930647671232885E-3</v>
      </c>
    </row>
    <row r="9184" spans="1:12" ht="12.75">
      <c r="A9184" s="1">
        <f t="shared" si="214"/>
        <v>41670</v>
      </c>
      <c r="B9184" s="49" t="s">
        <v>6262</v>
      </c>
      <c r="C9184" s="7">
        <v>2.5418498630137083E-2</v>
      </c>
      <c r="D9184" s="7">
        <v>5.083699726027404E-2</v>
      </c>
      <c r="E9184" s="7">
        <v>7.6255495890411112E-2</v>
      </c>
      <c r="F9184" s="7">
        <v>0.10167399452054784</v>
      </c>
      <c r="G9184" s="7">
        <v>0.1270924931506848</v>
      </c>
      <c r="H9184" s="7">
        <v>0.15251099178082198</v>
      </c>
      <c r="I9184" s="7">
        <v>0.17792949041095918</v>
      </c>
      <c r="J9184" s="7">
        <v>0.20334798904109638</v>
      </c>
      <c r="K9184" s="7">
        <v>0.22876648767123237</v>
      </c>
      <c r="L9184" s="7">
        <v>0.2541849863013696</v>
      </c>
    </row>
    <row r="9185" spans="1:12" ht="25.5">
      <c r="A9185" s="1">
        <f t="shared" si="214"/>
        <v>41671</v>
      </c>
      <c r="B9185" s="49" t="s">
        <v>6043</v>
      </c>
      <c r="C9185" s="7">
        <v>3.9513205479452277E-3</v>
      </c>
      <c r="D9185" s="7">
        <v>7.9026410958904555E-3</v>
      </c>
      <c r="E9185" s="7">
        <v>1.1853961643835684E-2</v>
      </c>
      <c r="F9185" s="7">
        <v>1.5805282191780838E-2</v>
      </c>
      <c r="G9185" s="7">
        <v>1.9756602739726081E-2</v>
      </c>
      <c r="H9185" s="7">
        <v>2.3707923287671202E-2</v>
      </c>
      <c r="I9185" s="7">
        <v>2.7659243835616559E-2</v>
      </c>
      <c r="J9185" s="7">
        <v>3.1610564383561676E-2</v>
      </c>
      <c r="K9185" s="7">
        <v>3.5561884931506915E-2</v>
      </c>
      <c r="L9185" s="7">
        <v>3.9513205479452043E-2</v>
      </c>
    </row>
    <row r="9186" spans="1:12" ht="25.5">
      <c r="A9186" s="1">
        <f t="shared" si="214"/>
        <v>41672</v>
      </c>
      <c r="B9186" s="49" t="s">
        <v>6263</v>
      </c>
      <c r="C9186" s="7">
        <v>1.501545205479468E-2</v>
      </c>
      <c r="D9186" s="7">
        <v>3.0030904109589238E-2</v>
      </c>
      <c r="E9186" s="7">
        <v>4.5046356164383919E-2</v>
      </c>
      <c r="F9186" s="7">
        <v>6.0061808219178357E-2</v>
      </c>
      <c r="G9186" s="7">
        <v>7.5077260273972907E-2</v>
      </c>
      <c r="H9186" s="7">
        <v>9.0092712328767491E-2</v>
      </c>
      <c r="I9186" s="7">
        <v>0.10510816438356228</v>
      </c>
      <c r="J9186" s="7">
        <v>0.1201236164383572</v>
      </c>
      <c r="K9186" s="7">
        <v>0.1351390684931508</v>
      </c>
      <c r="L9186" s="7">
        <v>0.15015452054794559</v>
      </c>
    </row>
    <row r="9187" spans="1:12" ht="12.75">
      <c r="A9187" s="1">
        <f t="shared" si="214"/>
        <v>41673</v>
      </c>
      <c r="B9187" s="49" t="s">
        <v>6264</v>
      </c>
      <c r="C9187" s="7">
        <v>1.4008997260273919E-2</v>
      </c>
      <c r="D9187" s="7">
        <v>2.801799452054796E-2</v>
      </c>
      <c r="E9187" s="7">
        <v>4.2026991780821872E-2</v>
      </c>
      <c r="F9187" s="7">
        <v>5.6035989041095677E-2</v>
      </c>
      <c r="G9187" s="7">
        <v>7.0044986301369599E-2</v>
      </c>
      <c r="H9187" s="7">
        <v>8.4053983561643522E-2</v>
      </c>
      <c r="I9187" s="7">
        <v>9.8062980821917806E-2</v>
      </c>
      <c r="J9187" s="7">
        <v>0.11207197808219148</v>
      </c>
      <c r="K9187" s="7">
        <v>0.12608097534246598</v>
      </c>
      <c r="L9187" s="7">
        <v>0.1400899726027392</v>
      </c>
    </row>
    <row r="9188" spans="1:12" ht="25.5">
      <c r="A9188" s="1">
        <f t="shared" si="214"/>
        <v>41674</v>
      </c>
      <c r="B9188" s="49" t="s">
        <v>6265</v>
      </c>
      <c r="C9188" s="7">
        <v>1.285969315068492E-2</v>
      </c>
      <c r="D9188" s="7">
        <v>2.5719386301369957E-2</v>
      </c>
      <c r="E9188" s="7">
        <v>3.8579079452054875E-2</v>
      </c>
      <c r="F9188" s="7">
        <v>5.1438772602739678E-2</v>
      </c>
      <c r="G9188" s="7">
        <v>6.42984657534246E-2</v>
      </c>
      <c r="H9188" s="7">
        <v>7.7158158904109514E-2</v>
      </c>
      <c r="I9188" s="7">
        <v>9.0017852054794789E-2</v>
      </c>
      <c r="J9188" s="7">
        <v>0.10287754520547948</v>
      </c>
      <c r="K9188" s="7">
        <v>0.1157372383561644</v>
      </c>
      <c r="L9188" s="7">
        <v>0.1285969315068492</v>
      </c>
    </row>
    <row r="9189" spans="1:12" ht="12.75">
      <c r="A9189" s="1">
        <f t="shared" si="214"/>
        <v>41675</v>
      </c>
      <c r="B9189" s="49" t="s">
        <v>6266</v>
      </c>
      <c r="C9189" s="7">
        <v>8.4736767123287995E-3</v>
      </c>
      <c r="D9189" s="7">
        <v>1.6947353424657599E-2</v>
      </c>
      <c r="E9189" s="7">
        <v>2.5421030136986399E-2</v>
      </c>
      <c r="F9189" s="7">
        <v>3.389470684931508E-2</v>
      </c>
      <c r="G9189" s="7">
        <v>4.236838356164388E-2</v>
      </c>
      <c r="H9189" s="7">
        <v>5.0842060273972679E-2</v>
      </c>
      <c r="I9189" s="7">
        <v>5.9315736986301597E-2</v>
      </c>
      <c r="J9189" s="7">
        <v>6.778941369863016E-2</v>
      </c>
      <c r="K9189" s="7">
        <v>7.6263090410958967E-2</v>
      </c>
      <c r="L9189" s="7">
        <v>8.4736767123287635E-2</v>
      </c>
    </row>
    <row r="9190" spans="1:12" ht="12.75">
      <c r="A9190" s="1">
        <f t="shared" si="214"/>
        <v>41676</v>
      </c>
      <c r="B9190" s="49" t="s">
        <v>6267</v>
      </c>
      <c r="C9190" s="7">
        <v>1.394209315068504E-2</v>
      </c>
      <c r="D9190" s="7">
        <v>2.7884186301369959E-2</v>
      </c>
      <c r="E9190" s="7">
        <v>4.1826279452054999E-2</v>
      </c>
      <c r="F9190" s="7">
        <v>5.5768372602739799E-2</v>
      </c>
      <c r="G9190" s="7">
        <v>6.9710465753424711E-2</v>
      </c>
      <c r="H9190" s="7">
        <v>8.3652558904109636E-2</v>
      </c>
      <c r="I9190" s="7">
        <v>9.7594652054794798E-2</v>
      </c>
      <c r="J9190" s="7">
        <v>0.11153674520547949</v>
      </c>
      <c r="K9190" s="7">
        <v>0.12547883835616438</v>
      </c>
      <c r="L9190" s="7">
        <v>0.1394209315068492</v>
      </c>
    </row>
    <row r="9191" spans="1:12" ht="25.5">
      <c r="A9191" s="1">
        <f t="shared" si="214"/>
        <v>41677</v>
      </c>
      <c r="B9191" s="49" t="s">
        <v>6268</v>
      </c>
      <c r="C9191" s="7">
        <v>7.9156602739726328E-2</v>
      </c>
      <c r="D9191" s="7">
        <v>0.15831320547945238</v>
      </c>
      <c r="E9191" s="7">
        <v>0.23746980821917918</v>
      </c>
      <c r="F9191" s="7">
        <v>0.31662641095890476</v>
      </c>
      <c r="G9191" s="7">
        <v>0.39578301369863039</v>
      </c>
      <c r="H9191" s="7">
        <v>0.47493961643835719</v>
      </c>
      <c r="I9191" s="7">
        <v>0.55409621917808516</v>
      </c>
      <c r="J9191" s="7">
        <v>0.63325282191780952</v>
      </c>
      <c r="K9191" s="7">
        <v>0.71240942465753521</v>
      </c>
      <c r="L9191" s="7">
        <v>0.79156602739726079</v>
      </c>
    </row>
    <row r="9192" spans="1:12" ht="25.5">
      <c r="A9192" s="1">
        <f t="shared" si="214"/>
        <v>41678</v>
      </c>
      <c r="B9192" s="49" t="s">
        <v>6269</v>
      </c>
      <c r="C9192" s="7">
        <v>5.3589830136986517E-2</v>
      </c>
      <c r="D9192" s="7">
        <v>0.10717966027397303</v>
      </c>
      <c r="E9192" s="7">
        <v>0.1607694904109592</v>
      </c>
      <c r="F9192" s="7">
        <v>0.21435932054794557</v>
      </c>
      <c r="G9192" s="7">
        <v>0.26794915068493197</v>
      </c>
      <c r="H9192" s="7">
        <v>0.3215389808219184</v>
      </c>
      <c r="I9192" s="7">
        <v>0.37512881095890477</v>
      </c>
      <c r="J9192" s="7">
        <v>0.42871864109589114</v>
      </c>
      <c r="K9192" s="7">
        <v>0.48230847123287757</v>
      </c>
      <c r="L9192" s="7">
        <v>0.53589830136986272</v>
      </c>
    </row>
    <row r="9193" spans="1:12" ht="25.5">
      <c r="A9193" s="1">
        <f t="shared" si="214"/>
        <v>41679</v>
      </c>
      <c r="B9193" s="49" t="s">
        <v>6270</v>
      </c>
      <c r="C9193" s="7">
        <v>5.2575780821918034E-3</v>
      </c>
      <c r="D9193" s="7">
        <v>1.0515156164383607E-2</v>
      </c>
      <c r="E9193" s="7">
        <v>1.5772734246575399E-2</v>
      </c>
      <c r="F9193" s="7">
        <v>2.1030312328767117E-2</v>
      </c>
      <c r="G9193" s="7">
        <v>2.6287890410958959E-2</v>
      </c>
      <c r="H9193" s="7">
        <v>3.154546849315068E-2</v>
      </c>
      <c r="I9193" s="7">
        <v>3.6803046575342641E-2</v>
      </c>
      <c r="J9193" s="7">
        <v>4.2060624657534233E-2</v>
      </c>
      <c r="K9193" s="7">
        <v>4.7318202739726076E-2</v>
      </c>
      <c r="L9193" s="7">
        <v>5.25757808219178E-2</v>
      </c>
    </row>
    <row r="9194" spans="1:12" ht="25.5">
      <c r="A9194" s="1">
        <f t="shared" si="214"/>
        <v>41680</v>
      </c>
      <c r="B9194" s="49" t="s">
        <v>6271</v>
      </c>
      <c r="C9194" s="7">
        <v>1.4780383561643878E-3</v>
      </c>
      <c r="D9194" s="7">
        <v>2.9560767123287877E-3</v>
      </c>
      <c r="E9194" s="7">
        <v>4.4341150684931762E-3</v>
      </c>
      <c r="F9194" s="7">
        <v>5.9121534246575512E-3</v>
      </c>
      <c r="G9194" s="7">
        <v>7.3901917808219392E-3</v>
      </c>
      <c r="H9194" s="7">
        <v>8.8682301369863385E-3</v>
      </c>
      <c r="I9194" s="7">
        <v>1.0346268493150752E-2</v>
      </c>
      <c r="J9194" s="7">
        <v>1.1824306849315116E-2</v>
      </c>
      <c r="K9194" s="7">
        <v>1.3302345205479479E-2</v>
      </c>
      <c r="L9194" s="7">
        <v>1.4780383561643878E-2</v>
      </c>
    </row>
    <row r="9195" spans="1:12" ht="51">
      <c r="A9195" s="1">
        <f t="shared" si="214"/>
        <v>41681</v>
      </c>
      <c r="B9195" s="49" t="s">
        <v>6272</v>
      </c>
      <c r="C9195" s="7">
        <v>1.0784219178082224E-2</v>
      </c>
      <c r="D9195" s="7">
        <v>2.1568438356164402E-2</v>
      </c>
      <c r="E9195" s="7">
        <v>3.2352657534246716E-2</v>
      </c>
      <c r="F9195" s="7">
        <v>4.3136876712328805E-2</v>
      </c>
      <c r="G9195" s="7">
        <v>5.3921095890410997E-2</v>
      </c>
      <c r="H9195" s="7">
        <v>6.4705315068493197E-2</v>
      </c>
      <c r="I9195" s="7">
        <v>7.5489534246575632E-2</v>
      </c>
      <c r="J9195" s="7">
        <v>8.627375342465772E-2</v>
      </c>
      <c r="K9195" s="7">
        <v>9.705797260273992E-2</v>
      </c>
      <c r="L9195" s="7">
        <v>0.10784219178082199</v>
      </c>
    </row>
    <row r="9196" spans="1:12" ht="25.5">
      <c r="A9196" s="1">
        <f t="shared" si="214"/>
        <v>41682</v>
      </c>
      <c r="B9196" s="49" t="s">
        <v>6273</v>
      </c>
      <c r="C9196" s="7">
        <v>5.6564712328767237E-3</v>
      </c>
      <c r="D9196" s="7">
        <v>1.131294246575346E-2</v>
      </c>
      <c r="E9196" s="7">
        <v>1.696941369863016E-2</v>
      </c>
      <c r="F9196" s="7">
        <v>2.2625884931506798E-2</v>
      </c>
      <c r="G9196" s="7">
        <v>2.828235616438356E-2</v>
      </c>
      <c r="H9196" s="7">
        <v>3.393882739726032E-2</v>
      </c>
      <c r="I9196" s="7">
        <v>3.9595298630137075E-2</v>
      </c>
      <c r="J9196" s="7">
        <v>4.5251769863013713E-2</v>
      </c>
      <c r="K9196" s="7">
        <v>5.0908241095890476E-2</v>
      </c>
      <c r="L9196" s="7">
        <v>5.6564712328767121E-2</v>
      </c>
    </row>
    <row r="9197" spans="1:12" ht="51">
      <c r="A9197" s="1">
        <f t="shared" si="214"/>
        <v>41683</v>
      </c>
      <c r="B9197" s="49" t="s">
        <v>6053</v>
      </c>
      <c r="C9197" s="7">
        <v>2.044010958904116E-3</v>
      </c>
      <c r="D9197" s="7">
        <v>4.0880219178082199E-3</v>
      </c>
      <c r="E9197" s="7">
        <v>6.1320328767123355E-3</v>
      </c>
      <c r="F9197" s="7">
        <v>8.1760438356164276E-3</v>
      </c>
      <c r="G9197" s="7">
        <v>1.0220054794520532E-2</v>
      </c>
      <c r="H9197" s="7">
        <v>1.22640657534246E-2</v>
      </c>
      <c r="I9197" s="7">
        <v>1.43080767123288E-2</v>
      </c>
      <c r="J9197" s="7">
        <v>1.635208767123288E-2</v>
      </c>
      <c r="K9197" s="7">
        <v>1.839609863013696E-2</v>
      </c>
      <c r="L9197" s="7">
        <v>2.044010958904104E-2</v>
      </c>
    </row>
    <row r="9198" spans="1:12" ht="12.75">
      <c r="A9198" s="1">
        <f t="shared" si="214"/>
        <v>41684</v>
      </c>
      <c r="B9198" s="49" t="s">
        <v>6274</v>
      </c>
      <c r="C9198" s="7">
        <v>1.8046027397260322E-4</v>
      </c>
      <c r="D9198" s="7">
        <v>3.6092054794520758E-4</v>
      </c>
      <c r="E9198" s="7">
        <v>5.4138082191781077E-4</v>
      </c>
      <c r="F9198" s="7">
        <v>7.2184109589041288E-4</v>
      </c>
      <c r="G9198" s="7">
        <v>9.0230136986301597E-4</v>
      </c>
      <c r="H9198" s="7">
        <v>1.0827616438356192E-3</v>
      </c>
      <c r="I9198" s="7">
        <v>1.2632219178082321E-3</v>
      </c>
      <c r="J9198" s="7">
        <v>1.4436821917808279E-3</v>
      </c>
      <c r="K9198" s="7">
        <v>1.6241424657534359E-3</v>
      </c>
      <c r="L9198" s="7">
        <v>1.8046027397260319E-3</v>
      </c>
    </row>
    <row r="9199" spans="1:12" ht="12.75">
      <c r="A9199" s="1">
        <f t="shared" si="214"/>
        <v>41685</v>
      </c>
      <c r="B9199" s="49" t="s">
        <v>5389</v>
      </c>
      <c r="C9199" s="7">
        <v>4.8764054794520756E-3</v>
      </c>
      <c r="D9199" s="7">
        <v>9.7528109589041512E-3</v>
      </c>
      <c r="E9199" s="7">
        <v>1.4629216438356239E-2</v>
      </c>
      <c r="F9199" s="7">
        <v>1.9505621917808282E-2</v>
      </c>
      <c r="G9199" s="7">
        <v>2.4382027397260319E-2</v>
      </c>
      <c r="H9199" s="7">
        <v>2.925843287671236E-2</v>
      </c>
      <c r="I9199" s="7">
        <v>3.4134838356164522E-2</v>
      </c>
      <c r="J9199" s="7">
        <v>3.9011243835616438E-2</v>
      </c>
      <c r="K9199" s="7">
        <v>4.3887649315068479E-2</v>
      </c>
      <c r="L9199" s="7">
        <v>4.876405479452052E-2</v>
      </c>
    </row>
    <row r="9200" spans="1:12" ht="25.5">
      <c r="A9200" s="1">
        <f t="shared" si="214"/>
        <v>41686</v>
      </c>
      <c r="B9200" s="49" t="s">
        <v>6275</v>
      </c>
      <c r="C9200" s="7">
        <v>9.9585863013698876E-3</v>
      </c>
      <c r="D9200" s="7">
        <v>1.9917172602739796E-2</v>
      </c>
      <c r="E9200" s="7">
        <v>2.987575890410964E-2</v>
      </c>
      <c r="F9200" s="7">
        <v>3.9834345205479481E-2</v>
      </c>
      <c r="G9200" s="7">
        <v>4.9792931506849318E-2</v>
      </c>
      <c r="H9200" s="7">
        <v>5.975151780821928E-2</v>
      </c>
      <c r="I9200" s="7">
        <v>6.9710104109589235E-2</v>
      </c>
      <c r="J9200" s="7">
        <v>7.9668690410958962E-2</v>
      </c>
      <c r="K9200" s="7">
        <v>8.962727671232891E-2</v>
      </c>
      <c r="L9200" s="7">
        <v>9.9585863013698636E-2</v>
      </c>
    </row>
    <row r="9201" spans="1:12" ht="12.75">
      <c r="A9201" s="1">
        <f t="shared" si="214"/>
        <v>41687</v>
      </c>
      <c r="B9201" s="49" t="s">
        <v>6276</v>
      </c>
      <c r="C9201" s="7">
        <v>1.426323287671236E-3</v>
      </c>
      <c r="D9201" s="7">
        <v>2.8526465753424836E-3</v>
      </c>
      <c r="E9201" s="7">
        <v>4.27896986301372E-3</v>
      </c>
      <c r="F9201" s="7">
        <v>5.7052931506849439E-3</v>
      </c>
      <c r="G9201" s="7">
        <v>7.1316164383561798E-3</v>
      </c>
      <c r="H9201" s="7">
        <v>8.5579397260274158E-3</v>
      </c>
      <c r="I9201" s="7">
        <v>9.9842630136986882E-3</v>
      </c>
      <c r="J9201" s="7">
        <v>1.14105863013699E-2</v>
      </c>
      <c r="K9201" s="7">
        <v>1.283690958904116E-2</v>
      </c>
      <c r="L9201" s="7">
        <v>1.426323287671236E-2</v>
      </c>
    </row>
    <row r="9202" spans="1:12" ht="25.5">
      <c r="A9202" s="1">
        <f t="shared" si="214"/>
        <v>41688</v>
      </c>
      <c r="B9202" s="49" t="s">
        <v>5254</v>
      </c>
      <c r="C9202" s="7">
        <v>5.1038794520548202E-3</v>
      </c>
      <c r="D9202" s="7">
        <v>1.020775890410964E-2</v>
      </c>
      <c r="E9202" s="7">
        <v>1.531163835616452E-2</v>
      </c>
      <c r="F9202" s="7">
        <v>2.0415517808219281E-2</v>
      </c>
      <c r="G9202" s="7">
        <v>2.5519397260274041E-2</v>
      </c>
      <c r="H9202" s="7">
        <v>3.0623276712328798E-2</v>
      </c>
      <c r="I9202" s="7">
        <v>3.5727156164383676E-2</v>
      </c>
      <c r="J9202" s="7">
        <v>4.0831035616438437E-2</v>
      </c>
      <c r="K9202" s="7">
        <v>4.5934915068493197E-2</v>
      </c>
      <c r="L9202" s="7">
        <v>5.1038794520547957E-2</v>
      </c>
    </row>
    <row r="9203" spans="1:12" ht="25.5">
      <c r="A9203" s="1">
        <f t="shared" si="214"/>
        <v>41689</v>
      </c>
      <c r="B9203" s="49" t="s">
        <v>6277</v>
      </c>
      <c r="C9203" s="7">
        <v>8.7517808219178474E-4</v>
      </c>
      <c r="D9203" s="7">
        <v>1.7503561643835719E-3</v>
      </c>
      <c r="E9203" s="7">
        <v>2.6255342465753518E-3</v>
      </c>
      <c r="F9203" s="7">
        <v>3.5007123287671316E-3</v>
      </c>
      <c r="G9203" s="7">
        <v>4.3758904109589122E-3</v>
      </c>
      <c r="H9203" s="7">
        <v>5.2510684931506915E-3</v>
      </c>
      <c r="I9203" s="7">
        <v>6.126246575342496E-3</v>
      </c>
      <c r="J9203" s="7">
        <v>7.0014246575342519E-3</v>
      </c>
      <c r="K9203" s="7">
        <v>7.8766027397260425E-3</v>
      </c>
      <c r="L9203" s="7">
        <v>8.7517808219178123E-3</v>
      </c>
    </row>
    <row r="9204" spans="1:12" ht="25.5">
      <c r="A9204" s="1">
        <f t="shared" si="214"/>
        <v>41690</v>
      </c>
      <c r="B9204" s="49" t="s">
        <v>6278</v>
      </c>
      <c r="C9204" s="7">
        <v>2.0143561643835598E-4</v>
      </c>
      <c r="D9204" s="7">
        <v>4.0287123287671321E-4</v>
      </c>
      <c r="E9204" s="7">
        <v>6.0430684931506921E-4</v>
      </c>
      <c r="F9204" s="7">
        <v>8.0574246575342392E-4</v>
      </c>
      <c r="G9204" s="7">
        <v>1.0071780821917799E-3</v>
      </c>
      <c r="H9204" s="7">
        <v>1.2086136986301358E-3</v>
      </c>
      <c r="I9204" s="7">
        <v>1.4100493150684919E-3</v>
      </c>
      <c r="J9204" s="7">
        <v>1.6114849315068478E-3</v>
      </c>
      <c r="K9204" s="7">
        <v>1.812920547945204E-3</v>
      </c>
      <c r="L9204" s="7">
        <v>2.0143561643835598E-3</v>
      </c>
    </row>
    <row r="9205" spans="1:12" ht="25.5">
      <c r="A9205" s="1">
        <f t="shared" si="214"/>
        <v>41691</v>
      </c>
      <c r="B9205" s="49" t="s">
        <v>6278</v>
      </c>
      <c r="C9205" s="7">
        <v>1.5333698630136961E-4</v>
      </c>
      <c r="D9205" s="7">
        <v>3.0667397260274041E-4</v>
      </c>
      <c r="E9205" s="7">
        <v>4.6001095890410993E-4</v>
      </c>
      <c r="F9205" s="7">
        <v>6.1334794520547843E-4</v>
      </c>
      <c r="G9205" s="7">
        <v>7.6668493150684801E-4</v>
      </c>
      <c r="H9205" s="7">
        <v>9.2002191780821759E-4</v>
      </c>
      <c r="I9205" s="7">
        <v>1.0733589041095907E-3</v>
      </c>
      <c r="J9205" s="7">
        <v>1.2266958904109638E-3</v>
      </c>
      <c r="K9205" s="7">
        <v>1.3800328767123238E-3</v>
      </c>
      <c r="L9205" s="7">
        <v>1.533369863013696E-3</v>
      </c>
    </row>
    <row r="9206" spans="1:12" ht="25.5">
      <c r="A9206" s="1">
        <f t="shared" si="214"/>
        <v>41692</v>
      </c>
      <c r="B9206" s="49" t="s">
        <v>6278</v>
      </c>
      <c r="C9206" s="7">
        <v>1.5261369863013719E-3</v>
      </c>
      <c r="D9206" s="7">
        <v>3.052273972602756E-3</v>
      </c>
      <c r="E9206" s="7">
        <v>4.5784109589041277E-3</v>
      </c>
      <c r="F9206" s="7">
        <v>6.1045479452054878E-3</v>
      </c>
      <c r="G9206" s="7">
        <v>7.6306849315068599E-3</v>
      </c>
      <c r="H9206" s="7">
        <v>9.1568219178082312E-3</v>
      </c>
      <c r="I9206" s="7">
        <v>1.0682958904109639E-2</v>
      </c>
      <c r="J9206" s="7">
        <v>1.2209095890411E-2</v>
      </c>
      <c r="K9206" s="7">
        <v>1.3735232876712361E-2</v>
      </c>
      <c r="L9206" s="7">
        <v>1.526136986301372E-2</v>
      </c>
    </row>
    <row r="9207" spans="1:12" ht="25.5">
      <c r="A9207" s="1">
        <f t="shared" si="214"/>
        <v>41693</v>
      </c>
      <c r="B9207" s="49" t="s">
        <v>6279</v>
      </c>
      <c r="C9207" s="7">
        <v>4.7881643835616681E-4</v>
      </c>
      <c r="D9207" s="7">
        <v>9.5763287671233363E-4</v>
      </c>
      <c r="E9207" s="7">
        <v>1.4364493150685039E-3</v>
      </c>
      <c r="F9207" s="7">
        <v>1.9152657534246599E-3</v>
      </c>
      <c r="G9207" s="7">
        <v>2.3940821917808278E-3</v>
      </c>
      <c r="H9207" s="7">
        <v>2.8728986301369839E-3</v>
      </c>
      <c r="I9207" s="7">
        <v>3.3517150684931637E-3</v>
      </c>
      <c r="J9207" s="7">
        <v>3.8305315068493198E-3</v>
      </c>
      <c r="K9207" s="7">
        <v>4.3093479452054875E-3</v>
      </c>
      <c r="L9207" s="7">
        <v>4.7881643835616435E-3</v>
      </c>
    </row>
    <row r="9208" spans="1:12" ht="12.75">
      <c r="A9208" s="1">
        <f t="shared" si="214"/>
        <v>41694</v>
      </c>
      <c r="B9208" s="49" t="s">
        <v>6280</v>
      </c>
      <c r="C9208" s="7">
        <v>1.6867068493150799E-3</v>
      </c>
      <c r="D9208" s="7">
        <v>3.3734136986301477E-3</v>
      </c>
      <c r="E9208" s="7">
        <v>5.0601205479452278E-3</v>
      </c>
      <c r="F9208" s="7">
        <v>6.7468273972602841E-3</v>
      </c>
      <c r="G9208" s="7">
        <v>8.4335342465753516E-3</v>
      </c>
      <c r="H9208" s="7">
        <v>1.0120241095890419E-2</v>
      </c>
      <c r="I9208" s="7">
        <v>1.1806947945205525E-2</v>
      </c>
      <c r="J9208" s="7">
        <v>1.3493654794520521E-2</v>
      </c>
      <c r="K9208" s="7">
        <v>1.5180361643835599E-2</v>
      </c>
      <c r="L9208" s="7">
        <v>1.6867068493150679E-2</v>
      </c>
    </row>
    <row r="9209" spans="1:12" ht="12.75">
      <c r="A9209" s="1">
        <f t="shared" si="214"/>
        <v>41695</v>
      </c>
      <c r="B9209" s="49" t="s">
        <v>6280</v>
      </c>
      <c r="C9209" s="7">
        <v>1.6422246575342519E-3</v>
      </c>
      <c r="D9209" s="7">
        <v>3.284449315068516E-3</v>
      </c>
      <c r="E9209" s="7">
        <v>4.9266739726027678E-3</v>
      </c>
      <c r="F9209" s="7">
        <v>6.5688986301370078E-3</v>
      </c>
      <c r="G9209" s="7">
        <v>8.2111232876712591E-3</v>
      </c>
      <c r="H9209" s="7">
        <v>9.853347945205513E-3</v>
      </c>
      <c r="I9209" s="7">
        <v>1.14955726027398E-2</v>
      </c>
      <c r="J9209" s="7">
        <v>1.313779726027404E-2</v>
      </c>
      <c r="K9209" s="7">
        <v>1.478002191780828E-2</v>
      </c>
      <c r="L9209" s="7">
        <v>1.6422246575342518E-2</v>
      </c>
    </row>
    <row r="9210" spans="1:12" ht="12.75">
      <c r="A9210" s="1">
        <f t="shared" si="214"/>
        <v>41696</v>
      </c>
      <c r="B9210" s="49" t="s">
        <v>6281</v>
      </c>
      <c r="C9210" s="7">
        <v>1.970235616438356E-2</v>
      </c>
      <c r="D9210" s="7">
        <v>3.9404712328767237E-2</v>
      </c>
      <c r="E9210" s="7">
        <v>5.9107068493150797E-2</v>
      </c>
      <c r="F9210" s="7">
        <v>7.8809424657534238E-2</v>
      </c>
      <c r="G9210" s="7">
        <v>9.8511780821917805E-2</v>
      </c>
      <c r="H9210" s="7">
        <v>0.11821413698630148</v>
      </c>
      <c r="I9210" s="7">
        <v>0.1379164931506848</v>
      </c>
      <c r="J9210" s="7">
        <v>0.15761884931506917</v>
      </c>
      <c r="K9210" s="7">
        <v>0.1773212054794524</v>
      </c>
      <c r="L9210" s="7">
        <v>0.19702356164383561</v>
      </c>
    </row>
    <row r="9211" spans="1:12" ht="25.5">
      <c r="A9211" s="1">
        <f t="shared" si="214"/>
        <v>41697</v>
      </c>
      <c r="B9211" s="49" t="s">
        <v>5321</v>
      </c>
      <c r="C9211" s="7">
        <v>1.2382684931506801E-3</v>
      </c>
      <c r="D9211" s="7">
        <v>2.4765369863013723E-3</v>
      </c>
      <c r="E9211" s="7">
        <v>3.7148054794520517E-3</v>
      </c>
      <c r="F9211" s="7">
        <v>4.9530739726027203E-3</v>
      </c>
      <c r="G9211" s="7">
        <v>6.1913424657533992E-3</v>
      </c>
      <c r="H9211" s="7">
        <v>7.42961095890408E-3</v>
      </c>
      <c r="I9211" s="7">
        <v>8.6678794520547962E-3</v>
      </c>
      <c r="J9211" s="7">
        <v>9.9061479452054509E-3</v>
      </c>
      <c r="K9211" s="7">
        <v>1.1144416438356132E-2</v>
      </c>
      <c r="L9211" s="7">
        <v>1.2382684931506798E-2</v>
      </c>
    </row>
    <row r="9212" spans="1:12" ht="25.5">
      <c r="A9212" s="1">
        <f t="shared" si="214"/>
        <v>41698</v>
      </c>
      <c r="B9212" s="49" t="s">
        <v>6282</v>
      </c>
      <c r="C9212" s="7">
        <v>5.1451068493150922E-3</v>
      </c>
      <c r="D9212" s="7">
        <v>1.0290213698630184E-2</v>
      </c>
      <c r="E9212" s="7">
        <v>1.543532054794524E-2</v>
      </c>
      <c r="F9212" s="7">
        <v>2.0580427397260317E-2</v>
      </c>
      <c r="G9212" s="7">
        <v>2.57255342465754E-2</v>
      </c>
      <c r="H9212" s="7">
        <v>3.087064109589048E-2</v>
      </c>
      <c r="I9212" s="7">
        <v>3.601574794520556E-2</v>
      </c>
      <c r="J9212" s="7">
        <v>4.1160854794520634E-2</v>
      </c>
      <c r="K9212" s="7">
        <v>4.6305961643835596E-2</v>
      </c>
      <c r="L9212" s="7">
        <v>5.1451068493150676E-2</v>
      </c>
    </row>
    <row r="9213" spans="1:12" ht="25.5">
      <c r="A9213" s="1">
        <f t="shared" si="214"/>
        <v>41699</v>
      </c>
      <c r="B9213" s="49" t="s">
        <v>6062</v>
      </c>
      <c r="C9213" s="7">
        <v>8.8978849315068716E-3</v>
      </c>
      <c r="D9213" s="7">
        <v>1.7795769863013719E-2</v>
      </c>
      <c r="E9213" s="7">
        <v>2.6693654794520641E-2</v>
      </c>
      <c r="F9213" s="7">
        <v>3.5591539726027438E-2</v>
      </c>
      <c r="G9213" s="7">
        <v>4.4489424657534242E-2</v>
      </c>
      <c r="H9213" s="7">
        <v>5.3387309589041157E-2</v>
      </c>
      <c r="I9213" s="7">
        <v>6.2285194520548204E-2</v>
      </c>
      <c r="J9213" s="7">
        <v>7.1183079452054876E-2</v>
      </c>
      <c r="K9213" s="7">
        <v>8.0080964383561673E-2</v>
      </c>
      <c r="L9213" s="7">
        <v>8.8978849315068484E-2</v>
      </c>
    </row>
    <row r="9214" spans="1:12" ht="25.5">
      <c r="A9214" s="1">
        <f t="shared" si="214"/>
        <v>41700</v>
      </c>
      <c r="B9214" s="49" t="s">
        <v>6062</v>
      </c>
      <c r="C9214" s="7">
        <v>4.2619726027397394E-3</v>
      </c>
      <c r="D9214" s="7">
        <v>8.5239452054794787E-3</v>
      </c>
      <c r="E9214" s="7">
        <v>1.2785917808219159E-2</v>
      </c>
      <c r="F9214" s="7">
        <v>1.7047890410958957E-2</v>
      </c>
      <c r="G9214" s="7">
        <v>2.1309863013698641E-2</v>
      </c>
      <c r="H9214" s="7">
        <v>2.557183561643844E-2</v>
      </c>
      <c r="I9214" s="7">
        <v>2.9833808219178238E-2</v>
      </c>
      <c r="J9214" s="7">
        <v>3.4095780821917797E-2</v>
      </c>
      <c r="K9214" s="7">
        <v>3.8357753424657595E-2</v>
      </c>
      <c r="L9214" s="7">
        <v>4.2619726027397282E-2</v>
      </c>
    </row>
    <row r="9215" spans="1:12" ht="25.5">
      <c r="A9215" s="1">
        <f t="shared" si="214"/>
        <v>41701</v>
      </c>
      <c r="B9215" s="49" t="s">
        <v>6283</v>
      </c>
      <c r="C9215" s="7">
        <v>5.7103561643835718E-4</v>
      </c>
      <c r="D9215" s="7">
        <v>1.1420712328767144E-3</v>
      </c>
      <c r="E9215" s="7">
        <v>1.713106849315068E-3</v>
      </c>
      <c r="F9215" s="7">
        <v>2.284142465753424E-3</v>
      </c>
      <c r="G9215" s="7">
        <v>2.8551780821917797E-3</v>
      </c>
      <c r="H9215" s="7">
        <v>3.4262136986301359E-3</v>
      </c>
      <c r="I9215" s="7">
        <v>3.9972493150685039E-3</v>
      </c>
      <c r="J9215" s="7">
        <v>4.5682849315068479E-3</v>
      </c>
      <c r="K9215" s="7">
        <v>5.1393205479452033E-3</v>
      </c>
      <c r="L9215" s="7">
        <v>5.7103561643835595E-3</v>
      </c>
    </row>
    <row r="9216" spans="1:12" ht="25.5">
      <c r="A9216" s="1">
        <f t="shared" si="214"/>
        <v>41702</v>
      </c>
      <c r="B9216" s="49" t="s">
        <v>6283</v>
      </c>
      <c r="C9216" s="7">
        <v>5.7103561643835718E-4</v>
      </c>
      <c r="D9216" s="7">
        <v>1.1420712328767144E-3</v>
      </c>
      <c r="E9216" s="7">
        <v>1.713106849315068E-3</v>
      </c>
      <c r="F9216" s="7">
        <v>2.284142465753424E-3</v>
      </c>
      <c r="G9216" s="7">
        <v>2.8551780821917797E-3</v>
      </c>
      <c r="H9216" s="7">
        <v>3.4262136986301359E-3</v>
      </c>
      <c r="I9216" s="7">
        <v>3.9972493150685039E-3</v>
      </c>
      <c r="J9216" s="7">
        <v>4.5682849315068479E-3</v>
      </c>
      <c r="K9216" s="7">
        <v>5.1393205479452033E-3</v>
      </c>
      <c r="L9216" s="7">
        <v>5.7103561643835595E-3</v>
      </c>
    </row>
    <row r="9217" spans="1:12" ht="25.5">
      <c r="A9217" s="1">
        <f t="shared" si="214"/>
        <v>41703</v>
      </c>
      <c r="B9217" s="49" t="s">
        <v>5322</v>
      </c>
      <c r="C9217" s="7">
        <v>8.9553863013698866E-3</v>
      </c>
      <c r="D9217" s="7">
        <v>1.7910772602739801E-2</v>
      </c>
      <c r="E9217" s="7">
        <v>2.6866158904109639E-2</v>
      </c>
      <c r="F9217" s="7">
        <v>3.5821545205479477E-2</v>
      </c>
      <c r="G9217" s="7">
        <v>4.4776931506849318E-2</v>
      </c>
      <c r="H9217" s="7">
        <v>5.3732317808219153E-2</v>
      </c>
      <c r="I9217" s="7">
        <v>6.2687704109589237E-2</v>
      </c>
      <c r="J9217" s="7">
        <v>7.1643090410958954E-2</v>
      </c>
      <c r="K9217" s="7">
        <v>8.0598476712328795E-2</v>
      </c>
      <c r="L9217" s="7">
        <v>8.9553863013698637E-2</v>
      </c>
    </row>
    <row r="9218" spans="1:12" ht="12.75">
      <c r="A9218" s="1">
        <f t="shared" si="214"/>
        <v>41704</v>
      </c>
      <c r="B9218" s="49" t="s">
        <v>5610</v>
      </c>
      <c r="C9218" s="7">
        <v>2.0960876712328921E-3</v>
      </c>
      <c r="D9218" s="7">
        <v>4.1921753424657721E-3</v>
      </c>
      <c r="E9218" s="7">
        <v>6.2882630136986634E-3</v>
      </c>
      <c r="F9218" s="7">
        <v>8.3843506849315321E-3</v>
      </c>
      <c r="G9218" s="7">
        <v>1.0480438356164412E-2</v>
      </c>
      <c r="H9218" s="7">
        <v>1.257652602739728E-2</v>
      </c>
      <c r="I9218" s="7">
        <v>1.467261369863016E-2</v>
      </c>
      <c r="J9218" s="7">
        <v>1.676870136986304E-2</v>
      </c>
      <c r="K9218" s="7">
        <v>1.8864789041095922E-2</v>
      </c>
      <c r="L9218" s="7">
        <v>2.09608767123288E-2</v>
      </c>
    </row>
    <row r="9219" spans="1:12" ht="12.75">
      <c r="A9219" s="1">
        <f t="shared" si="214"/>
        <v>41705</v>
      </c>
      <c r="B9219" s="49" t="s">
        <v>5610</v>
      </c>
      <c r="C9219" s="7">
        <v>1.235049863013696E-2</v>
      </c>
      <c r="D9219" s="7">
        <v>2.4700997260274037E-2</v>
      </c>
      <c r="E9219" s="7">
        <v>3.7051495890410999E-2</v>
      </c>
      <c r="F9219" s="7">
        <v>4.9401994520547839E-2</v>
      </c>
      <c r="G9219" s="7">
        <v>6.1752493150684803E-2</v>
      </c>
      <c r="H9219" s="7">
        <v>7.4102991780821748E-2</v>
      </c>
      <c r="I9219" s="7">
        <v>8.645349041095908E-2</v>
      </c>
      <c r="J9219" s="7">
        <v>9.8803989041095802E-2</v>
      </c>
      <c r="K9219" s="7">
        <v>0.11115448767123275</v>
      </c>
      <c r="L9219" s="7">
        <v>0.12350498630136961</v>
      </c>
    </row>
    <row r="9220" spans="1:12" ht="25.5">
      <c r="A9220" s="1">
        <f t="shared" si="214"/>
        <v>41706</v>
      </c>
      <c r="B9220" s="49" t="s">
        <v>6068</v>
      </c>
      <c r="C9220" s="7">
        <v>1.816898630136984E-2</v>
      </c>
      <c r="D9220" s="7">
        <v>3.6337972602739799E-2</v>
      </c>
      <c r="E9220" s="7">
        <v>5.4506958904109636E-2</v>
      </c>
      <c r="F9220" s="7">
        <v>7.2675945205479361E-2</v>
      </c>
      <c r="G9220" s="7">
        <v>9.0844931506849205E-2</v>
      </c>
      <c r="H9220" s="7">
        <v>0.10901391780821905</v>
      </c>
      <c r="I9220" s="7">
        <v>0.1271829041095896</v>
      </c>
      <c r="J9220" s="7">
        <v>0.14535189041095919</v>
      </c>
      <c r="K9220" s="7">
        <v>0.16352087671232882</v>
      </c>
      <c r="L9220" s="7">
        <v>0.18168986301369841</v>
      </c>
    </row>
    <row r="9221" spans="1:12" ht="38.25">
      <c r="A9221" s="1">
        <f t="shared" si="214"/>
        <v>41707</v>
      </c>
      <c r="B9221" s="49" t="s">
        <v>6284</v>
      </c>
      <c r="C9221" s="7">
        <v>5.270054794520556E-2</v>
      </c>
      <c r="D9221" s="7">
        <v>0.10540109589041112</v>
      </c>
      <c r="E9221" s="7">
        <v>0.15810164383561678</v>
      </c>
      <c r="F9221" s="7">
        <v>0.21080219178082199</v>
      </c>
      <c r="G9221" s="7">
        <v>0.26350273972602717</v>
      </c>
      <c r="H9221" s="7">
        <v>0.3162032876712324</v>
      </c>
      <c r="I9221" s="7">
        <v>0.36890383561643997</v>
      </c>
      <c r="J9221" s="7">
        <v>0.42160438356164398</v>
      </c>
      <c r="K9221" s="7">
        <v>0.47430493150684916</v>
      </c>
      <c r="L9221" s="7">
        <v>0.52700547945205434</v>
      </c>
    </row>
    <row r="9222" spans="1:12" ht="25.5">
      <c r="A9222" s="1">
        <f t="shared" si="214"/>
        <v>41708</v>
      </c>
      <c r="B9222" s="49" t="s">
        <v>6285</v>
      </c>
      <c r="C9222" s="7">
        <v>6.763354520547972E-2</v>
      </c>
      <c r="D9222" s="7">
        <v>0.13526709041095919</v>
      </c>
      <c r="E9222" s="7">
        <v>0.20290063561643878</v>
      </c>
      <c r="F9222" s="7">
        <v>0.27053418082191838</v>
      </c>
      <c r="G9222" s="7">
        <v>0.33816772602739797</v>
      </c>
      <c r="H9222" s="7">
        <v>0.40580127123287757</v>
      </c>
      <c r="I9222" s="7">
        <v>0.47343481643835839</v>
      </c>
      <c r="J9222" s="7">
        <v>0.54106836164383676</v>
      </c>
      <c r="K9222" s="7">
        <v>0.60870190684931635</v>
      </c>
      <c r="L9222" s="7">
        <v>0.67633545205479473</v>
      </c>
    </row>
    <row r="9223" spans="1:12" ht="25.5">
      <c r="A9223" s="1">
        <f t="shared" si="214"/>
        <v>41709</v>
      </c>
      <c r="B9223" s="49" t="s">
        <v>6286</v>
      </c>
      <c r="C9223" s="7">
        <v>0.10233399452054832</v>
      </c>
      <c r="D9223" s="7">
        <v>0.2046679890410964</v>
      </c>
      <c r="E9223" s="7">
        <v>0.30700198356164521</v>
      </c>
      <c r="F9223" s="7">
        <v>0.4093359780821928</v>
      </c>
      <c r="G9223" s="7">
        <v>0.51166997260274039</v>
      </c>
      <c r="H9223" s="7">
        <v>0.61400396712328809</v>
      </c>
      <c r="I9223" s="7">
        <v>0.71633796164383801</v>
      </c>
      <c r="J9223" s="7">
        <v>0.81867195616438437</v>
      </c>
      <c r="K9223" s="7">
        <v>0.92100595068493196</v>
      </c>
      <c r="L9223" s="7">
        <v>1.0233399452054797</v>
      </c>
    </row>
    <row r="9224" spans="1:12" ht="25.5">
      <c r="A9224" s="1">
        <f t="shared" si="214"/>
        <v>41710</v>
      </c>
      <c r="B9224" s="49" t="s">
        <v>6287</v>
      </c>
      <c r="C9224" s="7">
        <v>7.5066772602739917E-2</v>
      </c>
      <c r="D9224" s="7">
        <v>0.15013354520547958</v>
      </c>
      <c r="E9224" s="7">
        <v>0.22520031780821997</v>
      </c>
      <c r="F9224" s="7">
        <v>0.30026709041095917</v>
      </c>
      <c r="G9224" s="7">
        <v>0.37533386301369842</v>
      </c>
      <c r="H9224" s="7">
        <v>0.45040063561643873</v>
      </c>
      <c r="I9224" s="7">
        <v>0.52546740821917914</v>
      </c>
      <c r="J9224" s="7">
        <v>0.60053418082191834</v>
      </c>
      <c r="K9224" s="7">
        <v>0.67560095342465754</v>
      </c>
      <c r="L9224" s="7">
        <v>0.75066772602739684</v>
      </c>
    </row>
    <row r="9225" spans="1:12" ht="25.5">
      <c r="A9225" s="1">
        <f t="shared" si="214"/>
        <v>41711</v>
      </c>
      <c r="B9225" s="49" t="s">
        <v>6288</v>
      </c>
      <c r="C9225" s="7">
        <v>0.17111539726027561</v>
      </c>
      <c r="D9225" s="7">
        <v>0.34223079452055</v>
      </c>
      <c r="E9225" s="7">
        <v>0.51334619178082563</v>
      </c>
      <c r="F9225" s="7">
        <v>0.68446158904109888</v>
      </c>
      <c r="G9225" s="7">
        <v>0.85557698630137313</v>
      </c>
      <c r="H9225" s="7">
        <v>1.0266923835616475</v>
      </c>
      <c r="I9225" s="7">
        <v>1.1978077808219254</v>
      </c>
      <c r="J9225" s="7">
        <v>1.3689231780822</v>
      </c>
      <c r="K9225" s="7">
        <v>1.5400385753424719</v>
      </c>
      <c r="L9225" s="7">
        <v>1.7111539726027438</v>
      </c>
    </row>
    <row r="9226" spans="1:12" ht="51">
      <c r="A9226" s="1">
        <f t="shared" si="214"/>
        <v>41712</v>
      </c>
      <c r="B9226" s="49" t="s">
        <v>6289</v>
      </c>
      <c r="C9226" s="7">
        <v>1.4321095890411E-3</v>
      </c>
      <c r="D9226" s="7">
        <v>2.8642191780822116E-3</v>
      </c>
      <c r="E9226" s="7">
        <v>4.2963287671233122E-3</v>
      </c>
      <c r="F9226" s="7">
        <v>5.7284383561643998E-3</v>
      </c>
      <c r="G9226" s="7">
        <v>7.1605479452054996E-3</v>
      </c>
      <c r="H9226" s="7">
        <v>8.5926575342466002E-3</v>
      </c>
      <c r="I9226" s="7">
        <v>1.0024767123287735E-2</v>
      </c>
      <c r="J9226" s="7">
        <v>1.1456876712328812E-2</v>
      </c>
      <c r="K9226" s="7">
        <v>1.2888986301369958E-2</v>
      </c>
      <c r="L9226" s="7">
        <v>1.4321095890410999E-2</v>
      </c>
    </row>
    <row r="9227" spans="1:12" ht="51">
      <c r="A9227" s="1">
        <f t="shared" si="214"/>
        <v>41713</v>
      </c>
      <c r="B9227" s="49" t="s">
        <v>6289</v>
      </c>
      <c r="C9227" s="7">
        <v>5.1951945205479716E-2</v>
      </c>
      <c r="D9227" s="7">
        <v>0.10390389041095943</v>
      </c>
      <c r="E9227" s="7">
        <v>0.15585583561643879</v>
      </c>
      <c r="F9227" s="7">
        <v>0.20780778082191839</v>
      </c>
      <c r="G9227" s="7">
        <v>0.259759726027398</v>
      </c>
      <c r="H9227" s="7">
        <v>0.31171167123287757</v>
      </c>
      <c r="I9227" s="7">
        <v>0.36366361643835721</v>
      </c>
      <c r="J9227" s="7">
        <v>0.41561556164383678</v>
      </c>
      <c r="K9227" s="7">
        <v>0.4675675068493152</v>
      </c>
      <c r="L9227" s="7">
        <v>0.51951945205479477</v>
      </c>
    </row>
    <row r="9228" spans="1:12" ht="51">
      <c r="A9228" s="1">
        <f t="shared" si="214"/>
        <v>41714</v>
      </c>
      <c r="B9228" s="49" t="s">
        <v>5684</v>
      </c>
      <c r="C9228" s="7">
        <v>2.0190575342465878E-3</v>
      </c>
      <c r="D9228" s="7">
        <v>4.0381150684931635E-3</v>
      </c>
      <c r="E9228" s="7">
        <v>6.0571726027397518E-3</v>
      </c>
      <c r="F9228" s="7">
        <v>8.0762301369863149E-3</v>
      </c>
      <c r="G9228" s="7">
        <v>1.0095287671232892E-2</v>
      </c>
      <c r="H9228" s="7">
        <v>1.2114345205479481E-2</v>
      </c>
      <c r="I9228" s="7">
        <v>1.4133402739726081E-2</v>
      </c>
      <c r="J9228" s="7">
        <v>1.6152460273972678E-2</v>
      </c>
      <c r="K9228" s="7">
        <v>1.817151780821916E-2</v>
      </c>
      <c r="L9228" s="7">
        <v>2.0190575342465759E-2</v>
      </c>
    </row>
    <row r="9229" spans="1:12" ht="51">
      <c r="A9229" s="1">
        <f t="shared" si="214"/>
        <v>41715</v>
      </c>
      <c r="B9229" s="49" t="s">
        <v>6290</v>
      </c>
      <c r="C9229" s="7">
        <v>3.3452054794520757E-2</v>
      </c>
      <c r="D9229" s="7">
        <v>6.6904109589041402E-2</v>
      </c>
      <c r="E9229" s="7">
        <v>0.10035616438356215</v>
      </c>
      <c r="F9229" s="7">
        <v>0.1338082191780828</v>
      </c>
      <c r="G9229" s="7">
        <v>0.16726027397260321</v>
      </c>
      <c r="H9229" s="7">
        <v>0.20071232876712361</v>
      </c>
      <c r="I9229" s="7">
        <v>0.23416438356164399</v>
      </c>
      <c r="J9229" s="7">
        <v>0.26761643835616439</v>
      </c>
      <c r="K9229" s="7">
        <v>0.30106849315068479</v>
      </c>
      <c r="L9229" s="7">
        <v>0.33452054794520519</v>
      </c>
    </row>
    <row r="9230" spans="1:12" ht="51">
      <c r="A9230" s="1">
        <f t="shared" si="214"/>
        <v>41716</v>
      </c>
      <c r="B9230" s="49" t="s">
        <v>6290</v>
      </c>
      <c r="C9230" s="7">
        <v>1.434279452054796E-2</v>
      </c>
      <c r="D9230" s="7">
        <v>2.8685589041096041E-2</v>
      </c>
      <c r="E9230" s="7">
        <v>4.3028383561643999E-2</v>
      </c>
      <c r="F9230" s="7">
        <v>5.7371178082191839E-2</v>
      </c>
      <c r="G9230" s="7">
        <v>7.1713972602739803E-2</v>
      </c>
      <c r="H9230" s="7">
        <v>8.6056767123287761E-2</v>
      </c>
      <c r="I9230" s="7">
        <v>0.10039956164383608</v>
      </c>
      <c r="J9230" s="7">
        <v>0.1147423561643838</v>
      </c>
      <c r="K9230" s="7">
        <v>0.12908515068493201</v>
      </c>
      <c r="L9230" s="7">
        <v>0.14342794520547961</v>
      </c>
    </row>
    <row r="9231" spans="1:12" ht="63.75">
      <c r="A9231" s="1">
        <f t="shared" si="214"/>
        <v>41717</v>
      </c>
      <c r="B9231" s="49" t="s">
        <v>6291</v>
      </c>
      <c r="C9231" s="7">
        <v>3.4824854794520757E-2</v>
      </c>
      <c r="D9231" s="7">
        <v>6.9649709589041514E-2</v>
      </c>
      <c r="E9231" s="7">
        <v>0.10447456438356216</v>
      </c>
      <c r="F9231" s="7">
        <v>0.13929941917808281</v>
      </c>
      <c r="G9231" s="7">
        <v>0.17412427397260319</v>
      </c>
      <c r="H9231" s="7">
        <v>0.2089491287671236</v>
      </c>
      <c r="I9231" s="7">
        <v>0.24377398356164401</v>
      </c>
      <c r="J9231" s="7">
        <v>0.27859883835616439</v>
      </c>
      <c r="K9231" s="7">
        <v>0.3134236931506848</v>
      </c>
      <c r="L9231" s="7">
        <v>0.34824854794520521</v>
      </c>
    </row>
    <row r="9232" spans="1:12" ht="63.75">
      <c r="A9232" s="1">
        <f t="shared" ref="A9232:A9295" si="215">A9231+1</f>
        <v>41718</v>
      </c>
      <c r="B9232" s="49" t="s">
        <v>6291</v>
      </c>
      <c r="C9232" s="7">
        <v>1.8694093150685039E-2</v>
      </c>
      <c r="D9232" s="7">
        <v>3.7388186301369961E-2</v>
      </c>
      <c r="E9232" s="7">
        <v>5.6082279452055003E-2</v>
      </c>
      <c r="F9232" s="7">
        <v>7.4776372602739796E-2</v>
      </c>
      <c r="G9232" s="7">
        <v>9.3470465753424728E-2</v>
      </c>
      <c r="H9232" s="7">
        <v>0.11216455890410963</v>
      </c>
      <c r="I9232" s="7">
        <v>0.1308586520547948</v>
      </c>
      <c r="J9232" s="7">
        <v>0.14955274520547959</v>
      </c>
      <c r="K9232" s="7">
        <v>0.16824683835616439</v>
      </c>
      <c r="L9232" s="7">
        <v>0.18694093150684918</v>
      </c>
    </row>
    <row r="9233" spans="1:12" ht="63.75">
      <c r="A9233" s="1">
        <f t="shared" si="215"/>
        <v>41719</v>
      </c>
      <c r="B9233" s="49" t="s">
        <v>6291</v>
      </c>
      <c r="C9233" s="7">
        <v>1.8036263013698758E-2</v>
      </c>
      <c r="D9233" s="7">
        <v>3.6072526027397397E-2</v>
      </c>
      <c r="E9233" s="7">
        <v>5.4108789041096159E-2</v>
      </c>
      <c r="F9233" s="7">
        <v>7.2145052054794684E-2</v>
      </c>
      <c r="G9233" s="7">
        <v>9.0181315068493306E-2</v>
      </c>
      <c r="H9233" s="7">
        <v>0.10821757808219197</v>
      </c>
      <c r="I9233" s="7">
        <v>0.12625384109589119</v>
      </c>
      <c r="J9233" s="7">
        <v>0.14429010410958959</v>
      </c>
      <c r="K9233" s="7">
        <v>0.16232636712328799</v>
      </c>
      <c r="L9233" s="7">
        <v>0.18036263013698639</v>
      </c>
    </row>
    <row r="9234" spans="1:12" ht="12.75">
      <c r="A9234" s="1">
        <f t="shared" si="215"/>
        <v>41720</v>
      </c>
      <c r="B9234" s="49" t="s">
        <v>5826</v>
      </c>
      <c r="C9234" s="7">
        <v>9.866728767123311E-3</v>
      </c>
      <c r="D9234" s="7">
        <v>1.9733457534246601E-2</v>
      </c>
      <c r="E9234" s="7">
        <v>2.9600186301369957E-2</v>
      </c>
      <c r="F9234" s="7">
        <v>3.9466915068493202E-2</v>
      </c>
      <c r="G9234" s="7">
        <v>4.9333643835616434E-2</v>
      </c>
      <c r="H9234" s="7">
        <v>5.9200372602739804E-2</v>
      </c>
      <c r="I9234" s="7">
        <v>6.9067101369863271E-2</v>
      </c>
      <c r="J9234" s="7">
        <v>7.8933830136986405E-2</v>
      </c>
      <c r="K9234" s="7">
        <v>8.8800558904109636E-2</v>
      </c>
      <c r="L9234" s="7">
        <v>9.8667287671232867E-2</v>
      </c>
    </row>
    <row r="9235" spans="1:12" ht="12.75">
      <c r="A9235" s="1">
        <f t="shared" si="215"/>
        <v>41721</v>
      </c>
      <c r="B9235" s="49" t="s">
        <v>6292</v>
      </c>
      <c r="C9235" s="7">
        <v>7.4751780821918157E-3</v>
      </c>
      <c r="D9235" s="7">
        <v>1.4950356164383678E-2</v>
      </c>
      <c r="E9235" s="7">
        <v>2.2425534246575399E-2</v>
      </c>
      <c r="F9235" s="7">
        <v>2.9900712328767121E-2</v>
      </c>
      <c r="G9235" s="7">
        <v>3.7375890410958963E-2</v>
      </c>
      <c r="H9235" s="7">
        <v>4.4851068493150681E-2</v>
      </c>
      <c r="I9235" s="7">
        <v>5.2326246575342641E-2</v>
      </c>
      <c r="J9235" s="7">
        <v>5.9801424657534241E-2</v>
      </c>
      <c r="K9235" s="7">
        <v>6.7276602739726077E-2</v>
      </c>
      <c r="L9235" s="7">
        <v>7.4751780821917801E-2</v>
      </c>
    </row>
    <row r="9236" spans="1:12" ht="25.5">
      <c r="A9236" s="1">
        <f t="shared" si="215"/>
        <v>41722</v>
      </c>
      <c r="B9236" s="49" t="s">
        <v>6293</v>
      </c>
      <c r="C9236" s="7">
        <v>4.2290630136986515E-3</v>
      </c>
      <c r="D9236" s="7">
        <v>8.458126027397303E-3</v>
      </c>
      <c r="E9236" s="7">
        <v>1.2687189041095918E-2</v>
      </c>
      <c r="F9236" s="7">
        <v>1.6916252054794557E-2</v>
      </c>
      <c r="G9236" s="7">
        <v>2.1145315068493202E-2</v>
      </c>
      <c r="H9236" s="7">
        <v>2.5374378082191722E-2</v>
      </c>
      <c r="I9236" s="7">
        <v>2.9603441095890477E-2</v>
      </c>
      <c r="J9236" s="7">
        <v>3.3832504109588997E-2</v>
      </c>
      <c r="K9236" s="7">
        <v>3.8061567123287642E-2</v>
      </c>
      <c r="L9236" s="7">
        <v>4.2290630136986279E-2</v>
      </c>
    </row>
    <row r="9237" spans="1:12" ht="25.5">
      <c r="A9237" s="1">
        <f t="shared" si="215"/>
        <v>41723</v>
      </c>
      <c r="B9237" s="49" t="s">
        <v>6293</v>
      </c>
      <c r="C9237" s="7">
        <v>8.7688504109589352E-2</v>
      </c>
      <c r="D9237" s="7">
        <v>0.17537700821917918</v>
      </c>
      <c r="E9237" s="7">
        <v>0.26306551232876763</v>
      </c>
      <c r="F9237" s="7">
        <v>0.35075401643835596</v>
      </c>
      <c r="G9237" s="7">
        <v>0.43844252054794558</v>
      </c>
      <c r="H9237" s="7">
        <v>0.52613102465753525</v>
      </c>
      <c r="I9237" s="7">
        <v>0.61381952876712598</v>
      </c>
      <c r="J9237" s="7">
        <v>0.70150803287671315</v>
      </c>
      <c r="K9237" s="7">
        <v>0.78919653698630277</v>
      </c>
      <c r="L9237" s="7">
        <v>0.87688504109589116</v>
      </c>
    </row>
    <row r="9238" spans="1:12" ht="25.5">
      <c r="A9238" s="1">
        <f t="shared" si="215"/>
        <v>41724</v>
      </c>
      <c r="B9238" s="49" t="s">
        <v>5806</v>
      </c>
      <c r="C9238" s="7">
        <v>0.23493830136986399</v>
      </c>
      <c r="D9238" s="7">
        <v>0.46987660273972676</v>
      </c>
      <c r="E9238" s="7">
        <v>0.7048149041095908</v>
      </c>
      <c r="F9238" s="7">
        <v>0.93975320547945229</v>
      </c>
      <c r="G9238" s="7">
        <v>1.1746915068493151</v>
      </c>
      <c r="H9238" s="7">
        <v>1.4096298082191721</v>
      </c>
      <c r="I9238" s="7">
        <v>1.6445681095890481</v>
      </c>
      <c r="J9238" s="7">
        <v>1.8795064109588999</v>
      </c>
      <c r="K9238" s="7">
        <v>2.1144447123287637</v>
      </c>
      <c r="L9238" s="7">
        <v>2.349383013698628</v>
      </c>
    </row>
    <row r="9239" spans="1:12" ht="12.75">
      <c r="A9239" s="1">
        <f t="shared" si="215"/>
        <v>41725</v>
      </c>
      <c r="B9239" s="49" t="s">
        <v>5828</v>
      </c>
      <c r="C9239" s="7">
        <v>1.4975671232876761E-3</v>
      </c>
      <c r="D9239" s="7">
        <v>2.9951342465753639E-3</v>
      </c>
      <c r="E9239" s="7">
        <v>4.4927013698630404E-3</v>
      </c>
      <c r="F9239" s="7">
        <v>5.9902684931507043E-3</v>
      </c>
      <c r="G9239" s="7">
        <v>7.4878356164383795E-3</v>
      </c>
      <c r="H9239" s="7">
        <v>8.9854027397260564E-3</v>
      </c>
      <c r="I9239" s="7">
        <v>1.0482969863013768E-2</v>
      </c>
      <c r="J9239" s="7">
        <v>1.1980536986301419E-2</v>
      </c>
      <c r="K9239" s="7">
        <v>1.3478104109589118E-2</v>
      </c>
      <c r="L9239" s="7">
        <v>1.4975671232876759E-2</v>
      </c>
    </row>
    <row r="9240" spans="1:12" ht="25.5">
      <c r="A9240" s="1">
        <f t="shared" si="215"/>
        <v>41726</v>
      </c>
      <c r="B9240" s="49" t="s">
        <v>6294</v>
      </c>
      <c r="C9240" s="7">
        <v>1.0433424657534288E-2</v>
      </c>
      <c r="D9240" s="7">
        <v>2.0866849315068599E-2</v>
      </c>
      <c r="E9240" s="7">
        <v>3.1300273972602842E-2</v>
      </c>
      <c r="F9240" s="7">
        <v>4.1733698630137074E-2</v>
      </c>
      <c r="G9240" s="7">
        <v>5.216712328767132E-2</v>
      </c>
      <c r="H9240" s="7">
        <v>6.2600547945205559E-2</v>
      </c>
      <c r="I9240" s="7">
        <v>7.3033972602740041E-2</v>
      </c>
      <c r="J9240" s="7">
        <v>8.3467397260274148E-2</v>
      </c>
      <c r="K9240" s="7">
        <v>9.3900821917808394E-2</v>
      </c>
      <c r="L9240" s="7">
        <v>0.10433424657534252</v>
      </c>
    </row>
    <row r="9241" spans="1:12" ht="12.75">
      <c r="A9241" s="1">
        <f t="shared" si="215"/>
        <v>41727</v>
      </c>
      <c r="B9241" s="49" t="s">
        <v>6295</v>
      </c>
      <c r="C9241" s="7">
        <v>2.3463452054794682E-2</v>
      </c>
      <c r="D9241" s="7">
        <v>4.6926904109589239E-2</v>
      </c>
      <c r="E9241" s="7">
        <v>7.039035616438391E-2</v>
      </c>
      <c r="F9241" s="7">
        <v>9.3853808219178353E-2</v>
      </c>
      <c r="G9241" s="7">
        <v>0.11731726027397292</v>
      </c>
      <c r="H9241" s="7">
        <v>0.1407807123287676</v>
      </c>
      <c r="I9241" s="7">
        <v>0.16424416438356237</v>
      </c>
      <c r="J9241" s="7">
        <v>0.18770761643835721</v>
      </c>
      <c r="K9241" s="7">
        <v>0.21117106849315082</v>
      </c>
      <c r="L9241" s="7">
        <v>0.23463452054794559</v>
      </c>
    </row>
    <row r="9242" spans="1:12" ht="25.5">
      <c r="A9242" s="1">
        <f t="shared" si="215"/>
        <v>41728</v>
      </c>
      <c r="B9242" s="49" t="s">
        <v>6296</v>
      </c>
      <c r="C9242" s="7">
        <v>3.1289424657534357E-2</v>
      </c>
      <c r="D9242" s="7">
        <v>6.2578849315068588E-2</v>
      </c>
      <c r="E9242" s="7">
        <v>9.3868273972602959E-2</v>
      </c>
      <c r="F9242" s="7">
        <v>0.12515769863013718</v>
      </c>
      <c r="G9242" s="7">
        <v>0.15644712328767121</v>
      </c>
      <c r="H9242" s="7">
        <v>0.1877365479452052</v>
      </c>
      <c r="I9242" s="7">
        <v>0.2190259726027404</v>
      </c>
      <c r="J9242" s="7">
        <v>0.25031539726027435</v>
      </c>
      <c r="K9242" s="7">
        <v>0.28160482191780839</v>
      </c>
      <c r="L9242" s="7">
        <v>0.31289424657534243</v>
      </c>
    </row>
    <row r="9243" spans="1:12" ht="25.5">
      <c r="A9243" s="1">
        <f t="shared" si="215"/>
        <v>41729</v>
      </c>
      <c r="B9243" s="49" t="s">
        <v>6297</v>
      </c>
      <c r="C9243" s="7">
        <v>5.5966553424657721E-2</v>
      </c>
      <c r="D9243" s="7">
        <v>0.11193310684931544</v>
      </c>
      <c r="E9243" s="7">
        <v>0.16789966027397277</v>
      </c>
      <c r="F9243" s="7">
        <v>0.22386621369863038</v>
      </c>
      <c r="G9243" s="7">
        <v>0.27983276712328797</v>
      </c>
      <c r="H9243" s="7">
        <v>0.33579932054794553</v>
      </c>
      <c r="I9243" s="7">
        <v>0.39176587397260437</v>
      </c>
      <c r="J9243" s="7">
        <v>0.44773242739726077</v>
      </c>
      <c r="K9243" s="7">
        <v>0.50369898082191844</v>
      </c>
      <c r="L9243" s="7">
        <v>0.55966553424657595</v>
      </c>
    </row>
    <row r="9244" spans="1:12" ht="12.75">
      <c r="A9244" s="1">
        <f t="shared" si="215"/>
        <v>41730</v>
      </c>
      <c r="B9244" s="49" t="s">
        <v>6298</v>
      </c>
      <c r="C9244" s="7">
        <v>1.4755068493150681E-3</v>
      </c>
      <c r="D9244" s="7">
        <v>2.9510136986301478E-3</v>
      </c>
      <c r="E9244" s="7">
        <v>4.4265205479452159E-3</v>
      </c>
      <c r="F9244" s="7">
        <v>5.9020273972602722E-3</v>
      </c>
      <c r="G9244" s="7">
        <v>7.377534246575339E-3</v>
      </c>
      <c r="H9244" s="7">
        <v>8.8530410958904075E-3</v>
      </c>
      <c r="I9244" s="7">
        <v>1.0328547945205512E-2</v>
      </c>
      <c r="J9244" s="7">
        <v>1.1804054794520557E-2</v>
      </c>
      <c r="K9244" s="7">
        <v>1.32795616438356E-2</v>
      </c>
      <c r="L9244" s="7">
        <v>1.4755068493150678E-2</v>
      </c>
    </row>
    <row r="9245" spans="1:12" ht="12.75">
      <c r="A9245" s="1">
        <f t="shared" si="215"/>
        <v>41731</v>
      </c>
      <c r="B9245" s="49" t="s">
        <v>5865</v>
      </c>
      <c r="C9245" s="7">
        <v>1.4399572602739679E-2</v>
      </c>
      <c r="D9245" s="7">
        <v>2.8799145205479479E-2</v>
      </c>
      <c r="E9245" s="7">
        <v>4.3198717808219156E-2</v>
      </c>
      <c r="F9245" s="7">
        <v>5.7598290410958715E-2</v>
      </c>
      <c r="G9245" s="7">
        <v>7.1997863013698399E-2</v>
      </c>
      <c r="H9245" s="7">
        <v>8.6397435616438187E-2</v>
      </c>
      <c r="I9245" s="7">
        <v>0.10079700821917813</v>
      </c>
      <c r="J9245" s="7">
        <v>0.11519658082191755</v>
      </c>
      <c r="K9245" s="7">
        <v>0.12959615342465761</v>
      </c>
      <c r="L9245" s="7">
        <v>0.1439957260273968</v>
      </c>
    </row>
    <row r="9246" spans="1:12" ht="25.5">
      <c r="A9246" s="1">
        <f t="shared" si="215"/>
        <v>41732</v>
      </c>
      <c r="B9246" s="49" t="s">
        <v>6299</v>
      </c>
      <c r="C9246" s="7">
        <v>0.10899945205479479</v>
      </c>
      <c r="D9246" s="7">
        <v>0.21799890410958958</v>
      </c>
      <c r="E9246" s="7">
        <v>0.32699835616438439</v>
      </c>
      <c r="F9246" s="7">
        <v>0.43599780821917794</v>
      </c>
      <c r="G9246" s="7">
        <v>0.54499726027397277</v>
      </c>
      <c r="H9246" s="7">
        <v>0.65399671232876755</v>
      </c>
      <c r="I9246" s="7">
        <v>0.76299616438356477</v>
      </c>
      <c r="J9246" s="7">
        <v>0.8719956164383571</v>
      </c>
      <c r="K9246" s="7">
        <v>0.98099506849315199</v>
      </c>
      <c r="L9246" s="7">
        <v>1.0899945205479455</v>
      </c>
    </row>
    <row r="9247" spans="1:12" ht="12.75">
      <c r="A9247" s="1">
        <f t="shared" si="215"/>
        <v>41733</v>
      </c>
      <c r="B9247" s="49" t="s">
        <v>6300</v>
      </c>
      <c r="C9247" s="7">
        <v>2.1004273972602839E-2</v>
      </c>
      <c r="D9247" s="7">
        <v>4.2008547945205553E-2</v>
      </c>
      <c r="E9247" s="7">
        <v>6.3012821917808395E-2</v>
      </c>
      <c r="F9247" s="7">
        <v>8.4017095890410995E-2</v>
      </c>
      <c r="G9247" s="7">
        <v>0.10502136986301371</v>
      </c>
      <c r="H9247" s="7">
        <v>0.12602564383561679</v>
      </c>
      <c r="I9247" s="7">
        <v>0.14702991780822</v>
      </c>
      <c r="J9247" s="7">
        <v>0.16803419178082199</v>
      </c>
      <c r="K9247" s="7">
        <v>0.1890384657534252</v>
      </c>
      <c r="L9247" s="7">
        <v>0.21004273972602719</v>
      </c>
    </row>
    <row r="9248" spans="1:12" ht="12.75">
      <c r="A9248" s="1">
        <f t="shared" si="215"/>
        <v>41734</v>
      </c>
      <c r="B9248" s="49" t="s">
        <v>5261</v>
      </c>
      <c r="C9248" s="7">
        <v>8.3901369863014082E-4</v>
      </c>
      <c r="D9248" s="7">
        <v>1.678027397260284E-3</v>
      </c>
      <c r="E9248" s="7">
        <v>2.5170410958904195E-3</v>
      </c>
      <c r="F9248" s="7">
        <v>3.3560547945205559E-3</v>
      </c>
      <c r="G9248" s="7">
        <v>4.1950684931506919E-3</v>
      </c>
      <c r="H9248" s="7">
        <v>5.0340821917808278E-3</v>
      </c>
      <c r="I9248" s="7">
        <v>5.8730958904109759E-3</v>
      </c>
      <c r="J9248" s="7">
        <v>6.7121095890410997E-3</v>
      </c>
      <c r="K9248" s="7">
        <v>7.5511232876712478E-3</v>
      </c>
      <c r="L9248" s="7">
        <v>8.3901369863013716E-3</v>
      </c>
    </row>
    <row r="9249" spans="1:12" ht="12.75">
      <c r="A9249" s="1">
        <f t="shared" si="215"/>
        <v>41735</v>
      </c>
      <c r="B9249" s="49" t="s">
        <v>5261</v>
      </c>
      <c r="C9249" s="7">
        <v>2.8678356164383797E-4</v>
      </c>
      <c r="D9249" s="7">
        <v>5.7356712328767475E-4</v>
      </c>
      <c r="E9249" s="7">
        <v>8.6035068493151283E-4</v>
      </c>
      <c r="F9249" s="7">
        <v>1.1471342465753471E-3</v>
      </c>
      <c r="G9249" s="7">
        <v>1.4339178082191841E-3</v>
      </c>
      <c r="H9249" s="7">
        <v>1.7207013698630159E-3</v>
      </c>
      <c r="I9249" s="7">
        <v>2.0074849315068598E-3</v>
      </c>
      <c r="J9249" s="7">
        <v>2.2942684931506921E-3</v>
      </c>
      <c r="K9249" s="7">
        <v>2.5810520547945239E-3</v>
      </c>
      <c r="L9249" s="7">
        <v>2.8678356164383557E-3</v>
      </c>
    </row>
    <row r="9250" spans="1:12" ht="12.75">
      <c r="A9250" s="1">
        <f t="shared" si="215"/>
        <v>41736</v>
      </c>
      <c r="B9250" s="49" t="s">
        <v>5261</v>
      </c>
      <c r="C9250" s="7">
        <v>1.5789369863013719E-3</v>
      </c>
      <c r="D9250" s="7">
        <v>3.157873972602756E-3</v>
      </c>
      <c r="E9250" s="7">
        <v>4.7368109589041273E-3</v>
      </c>
      <c r="F9250" s="7">
        <v>6.3157479452054877E-3</v>
      </c>
      <c r="G9250" s="7">
        <v>7.8946849315068585E-3</v>
      </c>
      <c r="H9250" s="7">
        <v>9.473621917808232E-3</v>
      </c>
      <c r="I9250" s="7">
        <v>1.105255890410964E-2</v>
      </c>
      <c r="J9250" s="7">
        <v>1.2631495890411E-2</v>
      </c>
      <c r="K9250" s="7">
        <v>1.4210432876712361E-2</v>
      </c>
      <c r="L9250" s="7">
        <v>1.5789369863013717E-2</v>
      </c>
    </row>
    <row r="9251" spans="1:12" ht="12.75">
      <c r="A9251" s="1">
        <f t="shared" si="215"/>
        <v>41737</v>
      </c>
      <c r="B9251" s="49" t="s">
        <v>6301</v>
      </c>
      <c r="C9251" s="7">
        <v>9.5070016438356483E-2</v>
      </c>
      <c r="D9251" s="7">
        <v>0.19014003287671319</v>
      </c>
      <c r="E9251" s="7">
        <v>0.28521004931506916</v>
      </c>
      <c r="F9251" s="7">
        <v>0.38028006575342516</v>
      </c>
      <c r="G9251" s="7">
        <v>0.47535008219178115</v>
      </c>
      <c r="H9251" s="7">
        <v>0.57042009863013721</v>
      </c>
      <c r="I9251" s="7">
        <v>0.66549011506849554</v>
      </c>
      <c r="J9251" s="7">
        <v>0.76056013150685031</v>
      </c>
      <c r="K9251" s="7">
        <v>0.85563014794520753</v>
      </c>
      <c r="L9251" s="7">
        <v>0.95070016438356231</v>
      </c>
    </row>
    <row r="9252" spans="1:12" ht="12.75">
      <c r="A9252" s="1">
        <f t="shared" si="215"/>
        <v>41738</v>
      </c>
      <c r="B9252" s="49" t="s">
        <v>6302</v>
      </c>
      <c r="C9252" s="7">
        <v>5.4778191780822114E-3</v>
      </c>
      <c r="D9252" s="7">
        <v>1.0955638356164423E-2</v>
      </c>
      <c r="E9252" s="7">
        <v>1.64334575342466E-2</v>
      </c>
      <c r="F9252" s="7">
        <v>2.19112767123288E-2</v>
      </c>
      <c r="G9252" s="7">
        <v>2.7389095890410997E-2</v>
      </c>
      <c r="H9252" s="7">
        <v>3.2866915068493201E-2</v>
      </c>
      <c r="I9252" s="7">
        <v>3.8344734246575397E-2</v>
      </c>
      <c r="J9252" s="7">
        <v>4.3822553424657476E-2</v>
      </c>
      <c r="K9252" s="7">
        <v>4.930037260273968E-2</v>
      </c>
      <c r="L9252" s="7">
        <v>5.4778191780821876E-2</v>
      </c>
    </row>
    <row r="9253" spans="1:12" ht="25.5">
      <c r="A9253" s="1">
        <f t="shared" si="215"/>
        <v>41739</v>
      </c>
      <c r="B9253" s="49" t="s">
        <v>6303</v>
      </c>
      <c r="C9253" s="7">
        <v>2.7658520547945476E-2</v>
      </c>
      <c r="D9253" s="7">
        <v>5.5317041095890841E-2</v>
      </c>
      <c r="E9253" s="7">
        <v>8.2975561643836321E-2</v>
      </c>
      <c r="F9253" s="7">
        <v>0.11063408219178145</v>
      </c>
      <c r="G9253" s="7">
        <v>0.13829260273972679</v>
      </c>
      <c r="H9253" s="7">
        <v>0.16595112328767117</v>
      </c>
      <c r="I9253" s="7">
        <v>0.19360964383561799</v>
      </c>
      <c r="J9253" s="7">
        <v>0.22126816438356239</v>
      </c>
      <c r="K9253" s="7">
        <v>0.24892668493150799</v>
      </c>
      <c r="L9253" s="7">
        <v>0.27658520547945237</v>
      </c>
    </row>
    <row r="9254" spans="1:12" ht="12.75">
      <c r="A9254" s="1">
        <f t="shared" si="215"/>
        <v>41740</v>
      </c>
      <c r="B9254" s="49" t="s">
        <v>6304</v>
      </c>
      <c r="C9254" s="7">
        <v>3.4826301369863158E-2</v>
      </c>
      <c r="D9254" s="7">
        <v>6.9652602739726316E-2</v>
      </c>
      <c r="E9254" s="7">
        <v>0.10447890410958936</v>
      </c>
      <c r="F9254" s="7">
        <v>0.13930520547945238</v>
      </c>
      <c r="G9254" s="7">
        <v>0.17413150684931519</v>
      </c>
      <c r="H9254" s="7">
        <v>0.208957808219178</v>
      </c>
      <c r="I9254" s="7">
        <v>0.24378410958904198</v>
      </c>
      <c r="J9254" s="7">
        <v>0.27861041095890476</v>
      </c>
      <c r="K9254" s="7">
        <v>0.31343671232876757</v>
      </c>
      <c r="L9254" s="7">
        <v>0.34826301369863039</v>
      </c>
    </row>
    <row r="9255" spans="1:12" ht="12.75">
      <c r="A9255" s="1">
        <f t="shared" si="215"/>
        <v>41741</v>
      </c>
      <c r="B9255" s="49" t="s">
        <v>6305</v>
      </c>
      <c r="C9255" s="7">
        <v>1.9881731506849437E-2</v>
      </c>
      <c r="D9255" s="7">
        <v>3.9763463013698756E-2</v>
      </c>
      <c r="E9255" s="7">
        <v>5.96451945205482E-2</v>
      </c>
      <c r="F9255" s="7">
        <v>7.9526926027397402E-2</v>
      </c>
      <c r="G9255" s="7">
        <v>9.9408657534246714E-2</v>
      </c>
      <c r="H9255" s="7">
        <v>0.11929038904109604</v>
      </c>
      <c r="I9255" s="7">
        <v>0.13917212054794559</v>
      </c>
      <c r="J9255" s="7">
        <v>0.1590538520547948</v>
      </c>
      <c r="K9255" s="7">
        <v>0.17893558356164399</v>
      </c>
      <c r="L9255" s="7">
        <v>0.19881731506849318</v>
      </c>
    </row>
    <row r="9256" spans="1:12" ht="38.25">
      <c r="A9256" s="1">
        <f t="shared" si="215"/>
        <v>41742</v>
      </c>
      <c r="B9256" s="49" t="s">
        <v>6306</v>
      </c>
      <c r="C9256" s="7">
        <v>1.1543671232876735E-2</v>
      </c>
      <c r="D9256" s="7">
        <v>2.3087342465753519E-2</v>
      </c>
      <c r="E9256" s="7">
        <v>3.4631013698630274E-2</v>
      </c>
      <c r="F9256" s="7">
        <v>4.6174684931506796E-2</v>
      </c>
      <c r="G9256" s="7">
        <v>5.7718356164383561E-2</v>
      </c>
      <c r="H9256" s="7">
        <v>6.9262027397260326E-2</v>
      </c>
      <c r="I9256" s="7">
        <v>8.0805698630137313E-2</v>
      </c>
      <c r="J9256" s="7">
        <v>9.2349369863013842E-2</v>
      </c>
      <c r="K9256" s="7">
        <v>0.10389304109589047</v>
      </c>
      <c r="L9256" s="7">
        <v>0.11543671232876712</v>
      </c>
    </row>
    <row r="9257" spans="1:12" ht="25.5">
      <c r="A9257" s="1">
        <f t="shared" si="215"/>
        <v>41743</v>
      </c>
      <c r="B9257" s="49" t="s">
        <v>5328</v>
      </c>
      <c r="C9257" s="7">
        <v>4.81601095890414E-3</v>
      </c>
      <c r="D9257" s="7">
        <v>9.6320219178082801E-3</v>
      </c>
      <c r="E9257" s="7">
        <v>1.444803287671248E-2</v>
      </c>
      <c r="F9257" s="7">
        <v>1.926404383561656E-2</v>
      </c>
      <c r="G9257" s="7">
        <v>2.408005479452064E-2</v>
      </c>
      <c r="H9257" s="7">
        <v>2.8896065753424717E-2</v>
      </c>
      <c r="I9257" s="7">
        <v>3.3712076712328919E-2</v>
      </c>
      <c r="J9257" s="7">
        <v>3.8528087671232995E-2</v>
      </c>
      <c r="K9257" s="7">
        <v>4.3344098630137079E-2</v>
      </c>
      <c r="L9257" s="7">
        <v>4.8160109589041156E-2</v>
      </c>
    </row>
    <row r="9258" spans="1:12" ht="25.5">
      <c r="A9258" s="1">
        <f t="shared" si="215"/>
        <v>41744</v>
      </c>
      <c r="B9258" s="49" t="s">
        <v>6307</v>
      </c>
      <c r="C9258" s="7">
        <v>3.0218958904109878E-2</v>
      </c>
      <c r="D9258" s="7">
        <v>6.0437917808219638E-2</v>
      </c>
      <c r="E9258" s="7">
        <v>9.0656876712329512E-2</v>
      </c>
      <c r="F9258" s="7">
        <v>0.1208758356164388</v>
      </c>
      <c r="G9258" s="7">
        <v>0.15109479452054878</v>
      </c>
      <c r="H9258" s="7">
        <v>0.18131375342465758</v>
      </c>
      <c r="I9258" s="7">
        <v>0.2115327123287688</v>
      </c>
      <c r="J9258" s="7">
        <v>0.24175167123287761</v>
      </c>
      <c r="K9258" s="7">
        <v>0.27197063013698758</v>
      </c>
      <c r="L9258" s="7">
        <v>0.30218958904109638</v>
      </c>
    </row>
    <row r="9259" spans="1:12" ht="25.5">
      <c r="A9259" s="1">
        <f t="shared" si="215"/>
        <v>41745</v>
      </c>
      <c r="B9259" s="49" t="s">
        <v>6307</v>
      </c>
      <c r="C9259" s="7">
        <v>0.11251463013698662</v>
      </c>
      <c r="D9259" s="7">
        <v>0.2250292602739728</v>
      </c>
      <c r="E9259" s="7">
        <v>0.33754389041096039</v>
      </c>
      <c r="F9259" s="7">
        <v>0.4500585205479456</v>
      </c>
      <c r="G9259" s="7">
        <v>0.56257315068493197</v>
      </c>
      <c r="H9259" s="7">
        <v>0.67508778082191834</v>
      </c>
      <c r="I9259" s="7">
        <v>0.78760241095890715</v>
      </c>
      <c r="J9259" s="7">
        <v>0.90011704109589119</v>
      </c>
      <c r="K9259" s="7">
        <v>1.0126316712328776</v>
      </c>
      <c r="L9259" s="7">
        <v>1.1251463013698628</v>
      </c>
    </row>
    <row r="9260" spans="1:12" ht="25.5">
      <c r="A9260" s="1">
        <f t="shared" si="215"/>
        <v>41746</v>
      </c>
      <c r="B9260" s="49" t="s">
        <v>6308</v>
      </c>
      <c r="C9260" s="7">
        <v>3.1562465753424841E-2</v>
      </c>
      <c r="D9260" s="7">
        <v>6.3124931506849558E-2</v>
      </c>
      <c r="E9260" s="7">
        <v>9.4687397260274406E-2</v>
      </c>
      <c r="F9260" s="7">
        <v>0.12624986301369839</v>
      </c>
      <c r="G9260" s="7">
        <v>0.15781232876712362</v>
      </c>
      <c r="H9260" s="7">
        <v>0.18937479452054759</v>
      </c>
      <c r="I9260" s="7">
        <v>0.22093726027397279</v>
      </c>
      <c r="J9260" s="7">
        <v>0.25249972602739679</v>
      </c>
      <c r="K9260" s="7">
        <v>0.28406219178082198</v>
      </c>
      <c r="L9260" s="7">
        <v>0.31562465753424601</v>
      </c>
    </row>
    <row r="9261" spans="1:12" ht="25.5">
      <c r="A9261" s="1">
        <f t="shared" si="215"/>
        <v>41747</v>
      </c>
      <c r="B9261" s="49" t="s">
        <v>6309</v>
      </c>
      <c r="C9261" s="7">
        <v>4.0446246575342758E-2</v>
      </c>
      <c r="D9261" s="7">
        <v>8.0892493150685515E-2</v>
      </c>
      <c r="E9261" s="7">
        <v>0.12133873972602839</v>
      </c>
      <c r="F9261" s="7">
        <v>0.16178498630137081</v>
      </c>
      <c r="G9261" s="7">
        <v>0.20223123287671319</v>
      </c>
      <c r="H9261" s="7">
        <v>0.24267747945205559</v>
      </c>
      <c r="I9261" s="7">
        <v>0.28312372602739921</v>
      </c>
      <c r="J9261" s="7">
        <v>0.3235699726027404</v>
      </c>
      <c r="K9261" s="7">
        <v>0.3640162191780828</v>
      </c>
      <c r="L9261" s="7">
        <v>0.4044624657534252</v>
      </c>
    </row>
    <row r="9262" spans="1:12" ht="25.5">
      <c r="A9262" s="1">
        <f t="shared" si="215"/>
        <v>41748</v>
      </c>
      <c r="B9262" s="49" t="s">
        <v>6310</v>
      </c>
      <c r="C9262" s="7">
        <v>3.5520657534246838E-2</v>
      </c>
      <c r="D9262" s="7">
        <v>7.1041315068493677E-2</v>
      </c>
      <c r="E9262" s="7">
        <v>0.1065619726027404</v>
      </c>
      <c r="F9262" s="7">
        <v>0.14208263013698638</v>
      </c>
      <c r="G9262" s="7">
        <v>0.1776032876712336</v>
      </c>
      <c r="H9262" s="7">
        <v>0.21312394520547961</v>
      </c>
      <c r="I9262" s="7">
        <v>0.2486446027397268</v>
      </c>
      <c r="J9262" s="7">
        <v>0.28416526027397276</v>
      </c>
      <c r="K9262" s="7">
        <v>0.31968591780822003</v>
      </c>
      <c r="L9262" s="7">
        <v>0.35520657534246602</v>
      </c>
    </row>
    <row r="9263" spans="1:12" ht="25.5">
      <c r="A9263" s="1">
        <f t="shared" si="215"/>
        <v>41749</v>
      </c>
      <c r="B9263" s="49" t="s">
        <v>6310</v>
      </c>
      <c r="C9263" s="7">
        <v>3.3097643835616679E-3</v>
      </c>
      <c r="D9263" s="7">
        <v>6.6195287671233245E-3</v>
      </c>
      <c r="E9263" s="7">
        <v>9.9292931506849928E-3</v>
      </c>
      <c r="F9263" s="7">
        <v>1.32390575342466E-2</v>
      </c>
      <c r="G9263" s="7">
        <v>1.6548821917808279E-2</v>
      </c>
      <c r="H9263" s="7">
        <v>1.985858630136984E-2</v>
      </c>
      <c r="I9263" s="7">
        <v>2.316835068493164E-2</v>
      </c>
      <c r="J9263" s="7">
        <v>2.6478115068493201E-2</v>
      </c>
      <c r="K9263" s="7">
        <v>2.9787879452054879E-2</v>
      </c>
      <c r="L9263" s="7">
        <v>3.309764383561644E-2</v>
      </c>
    </row>
    <row r="9264" spans="1:12" ht="25.5">
      <c r="A9264" s="1">
        <f t="shared" si="215"/>
        <v>41750</v>
      </c>
      <c r="B9264" s="49" t="s">
        <v>6311</v>
      </c>
      <c r="C9264" s="7">
        <v>9.7571506849315434E-4</v>
      </c>
      <c r="D9264" s="7">
        <v>1.9514301369863039E-3</v>
      </c>
      <c r="E9264" s="7">
        <v>2.927145205479468E-3</v>
      </c>
      <c r="F9264" s="7">
        <v>3.9028602739726078E-3</v>
      </c>
      <c r="G9264" s="7">
        <v>4.8785753424657602E-3</v>
      </c>
      <c r="H9264" s="7">
        <v>5.8542904109589117E-3</v>
      </c>
      <c r="I9264" s="7">
        <v>6.8300054794520754E-3</v>
      </c>
      <c r="J9264" s="7">
        <v>7.8057205479452156E-3</v>
      </c>
      <c r="K9264" s="7">
        <v>8.781435616438368E-3</v>
      </c>
      <c r="L9264" s="7">
        <v>9.7571506849315082E-3</v>
      </c>
    </row>
    <row r="9265" spans="1:12" ht="25.5">
      <c r="A9265" s="1">
        <f t="shared" si="215"/>
        <v>41751</v>
      </c>
      <c r="B9265" s="49" t="s">
        <v>6312</v>
      </c>
      <c r="C9265" s="7">
        <v>2.1194498630137077E-2</v>
      </c>
      <c r="D9265" s="7">
        <v>4.2388997260274043E-2</v>
      </c>
      <c r="E9265" s="7">
        <v>6.3583495890411124E-2</v>
      </c>
      <c r="F9265" s="7">
        <v>8.4777994520547961E-2</v>
      </c>
      <c r="G9265" s="7">
        <v>0.10597249315068492</v>
      </c>
      <c r="H9265" s="7">
        <v>0.127166991780822</v>
      </c>
      <c r="I9265" s="7">
        <v>0.1483614904109592</v>
      </c>
      <c r="J9265" s="7">
        <v>0.16955598904109639</v>
      </c>
      <c r="K9265" s="7">
        <v>0.1907504876712324</v>
      </c>
      <c r="L9265" s="7">
        <v>0.2119449863013696</v>
      </c>
    </row>
    <row r="9266" spans="1:12" ht="25.5">
      <c r="A9266" s="1">
        <f t="shared" si="215"/>
        <v>41752</v>
      </c>
      <c r="B9266" s="49" t="s">
        <v>5652</v>
      </c>
      <c r="C9266" s="7">
        <v>2.9640328767123478E-3</v>
      </c>
      <c r="D9266" s="7">
        <v>5.9280657534246843E-3</v>
      </c>
      <c r="E9266" s="7">
        <v>8.8920986301370322E-3</v>
      </c>
      <c r="F9266" s="7">
        <v>1.1856131506849343E-2</v>
      </c>
      <c r="G9266" s="7">
        <v>1.4820164383561679E-2</v>
      </c>
      <c r="H9266" s="7">
        <v>1.7784197260273919E-2</v>
      </c>
      <c r="I9266" s="7">
        <v>2.0748230136986279E-2</v>
      </c>
      <c r="J9266" s="7">
        <v>2.371226301369864E-2</v>
      </c>
      <c r="K9266" s="7">
        <v>2.667629589041088E-2</v>
      </c>
      <c r="L9266" s="7">
        <v>2.964032876712324E-2</v>
      </c>
    </row>
    <row r="9267" spans="1:12" ht="25.5">
      <c r="A9267" s="1">
        <f t="shared" si="215"/>
        <v>41753</v>
      </c>
      <c r="B9267" s="49" t="s">
        <v>5336</v>
      </c>
      <c r="C9267" s="7">
        <v>9.6341917808219523E-4</v>
      </c>
      <c r="D9267" s="7">
        <v>1.9268383561643879E-3</v>
      </c>
      <c r="E9267" s="7">
        <v>2.8902575342465877E-3</v>
      </c>
      <c r="F9267" s="7">
        <v>3.8536767123287757E-3</v>
      </c>
      <c r="G9267" s="7">
        <v>4.8170958904109632E-3</v>
      </c>
      <c r="H9267" s="7">
        <v>5.7805150684931512E-3</v>
      </c>
      <c r="I9267" s="7">
        <v>6.7439342465753635E-3</v>
      </c>
      <c r="J9267" s="7">
        <v>7.7073534246575402E-3</v>
      </c>
      <c r="K9267" s="7">
        <v>8.6707726027397281E-3</v>
      </c>
      <c r="L9267" s="7">
        <v>9.6341917808219144E-3</v>
      </c>
    </row>
    <row r="9268" spans="1:12" ht="25.5">
      <c r="A9268" s="1">
        <f t="shared" si="215"/>
        <v>41754</v>
      </c>
      <c r="B9268" s="49" t="s">
        <v>5655</v>
      </c>
      <c r="C9268" s="7">
        <v>2.79912328767126E-2</v>
      </c>
      <c r="D9268" s="7">
        <v>5.5982465753425074E-2</v>
      </c>
      <c r="E9268" s="7">
        <v>8.3973698630137664E-2</v>
      </c>
      <c r="F9268" s="7">
        <v>0.11196493150684993</v>
      </c>
      <c r="G9268" s="7">
        <v>0.1399561643835624</v>
      </c>
      <c r="H9268" s="7">
        <v>0.16794739726027441</v>
      </c>
      <c r="I9268" s="7">
        <v>0.19593863013698762</v>
      </c>
      <c r="J9268" s="7">
        <v>0.2239298630136996</v>
      </c>
      <c r="K9268" s="7">
        <v>0.25192109589041156</v>
      </c>
      <c r="L9268" s="7">
        <v>0.27991232876712357</v>
      </c>
    </row>
    <row r="9269" spans="1:12" ht="25.5">
      <c r="A9269" s="1">
        <f t="shared" si="215"/>
        <v>41755</v>
      </c>
      <c r="B9269" s="49" t="s">
        <v>5873</v>
      </c>
      <c r="C9269" s="7">
        <v>1.468310136986304E-2</v>
      </c>
      <c r="D9269" s="7">
        <v>2.9366202739726198E-2</v>
      </c>
      <c r="E9269" s="7">
        <v>4.4049304109589238E-2</v>
      </c>
      <c r="F9269" s="7">
        <v>5.873240547945216E-2</v>
      </c>
      <c r="G9269" s="7">
        <v>7.3415506849315193E-2</v>
      </c>
      <c r="H9269" s="7">
        <v>8.809860821917824E-2</v>
      </c>
      <c r="I9269" s="7">
        <v>0.10278170958904163</v>
      </c>
      <c r="J9269" s="7">
        <v>0.11746481095890443</v>
      </c>
      <c r="K9269" s="7">
        <v>0.1321479123287676</v>
      </c>
      <c r="L9269" s="7">
        <v>0.14683101369863039</v>
      </c>
    </row>
    <row r="9270" spans="1:12" ht="25.5">
      <c r="A9270" s="1">
        <f t="shared" si="215"/>
        <v>41756</v>
      </c>
      <c r="B9270" s="49" t="s">
        <v>5873</v>
      </c>
      <c r="C9270" s="7">
        <v>1.5706191780822001E-3</v>
      </c>
      <c r="D9270" s="7">
        <v>3.1412383561643877E-3</v>
      </c>
      <c r="E9270" s="7">
        <v>4.7118575342465878E-3</v>
      </c>
      <c r="F9270" s="7">
        <v>6.2824767123287641E-3</v>
      </c>
      <c r="G9270" s="7">
        <v>7.8530958904109525E-3</v>
      </c>
      <c r="H9270" s="7">
        <v>9.4237150684931409E-3</v>
      </c>
      <c r="I9270" s="7">
        <v>1.099433424657535E-2</v>
      </c>
      <c r="J9270" s="7">
        <v>1.256495342465748E-2</v>
      </c>
      <c r="K9270" s="7">
        <v>1.413557260273968E-2</v>
      </c>
      <c r="L9270" s="7">
        <v>1.5706191780821881E-2</v>
      </c>
    </row>
    <row r="9271" spans="1:12" ht="25.5">
      <c r="A9271" s="1">
        <f t="shared" si="215"/>
        <v>41757</v>
      </c>
      <c r="B9271" s="49" t="s">
        <v>6313</v>
      </c>
      <c r="C9271" s="7">
        <v>4.7616558904109874E-2</v>
      </c>
      <c r="D9271" s="7">
        <v>9.5233117808219747E-2</v>
      </c>
      <c r="E9271" s="7">
        <v>0.14284967671233001</v>
      </c>
      <c r="F9271" s="7">
        <v>0.1904662356164388</v>
      </c>
      <c r="G9271" s="7">
        <v>0.23808279452054879</v>
      </c>
      <c r="H9271" s="7">
        <v>0.28569935342465758</v>
      </c>
      <c r="I9271" s="7">
        <v>0.33331591232876884</v>
      </c>
      <c r="J9271" s="7">
        <v>0.3809324712328776</v>
      </c>
      <c r="K9271" s="7">
        <v>0.42854903013698759</v>
      </c>
      <c r="L9271" s="7">
        <v>0.47616558904109635</v>
      </c>
    </row>
    <row r="9272" spans="1:12" ht="25.5">
      <c r="A9272" s="1">
        <f t="shared" si="215"/>
        <v>41758</v>
      </c>
      <c r="B9272" s="49" t="s">
        <v>6314</v>
      </c>
      <c r="C9272" s="7">
        <v>1.0942619178082223E-2</v>
      </c>
      <c r="D9272" s="7">
        <v>2.1885238356164401E-2</v>
      </c>
      <c r="E9272" s="7">
        <v>3.2827857534246718E-2</v>
      </c>
      <c r="F9272" s="7">
        <v>4.3770476712328803E-2</v>
      </c>
      <c r="G9272" s="7">
        <v>5.4713095890410998E-2</v>
      </c>
      <c r="H9272" s="7">
        <v>6.5655715068493201E-2</v>
      </c>
      <c r="I9272" s="7">
        <v>7.6598334246575639E-2</v>
      </c>
      <c r="J9272" s="7">
        <v>8.7540953424657605E-2</v>
      </c>
      <c r="K9272" s="7">
        <v>9.8483572602739808E-2</v>
      </c>
      <c r="L9272" s="7">
        <v>0.10942619178082189</v>
      </c>
    </row>
    <row r="9273" spans="1:12" ht="25.5">
      <c r="A9273" s="1">
        <f t="shared" si="215"/>
        <v>41759</v>
      </c>
      <c r="B9273" s="49" t="s">
        <v>6315</v>
      </c>
      <c r="C9273" s="7">
        <v>1.37135342465754E-2</v>
      </c>
      <c r="D9273" s="7">
        <v>2.7427068493150918E-2</v>
      </c>
      <c r="E9273" s="7">
        <v>4.114060273972632E-2</v>
      </c>
      <c r="F9273" s="7">
        <v>5.4854136986301601E-2</v>
      </c>
      <c r="G9273" s="7">
        <v>6.8567671232877006E-2</v>
      </c>
      <c r="H9273" s="7">
        <v>8.2281205479452404E-2</v>
      </c>
      <c r="I9273" s="7">
        <v>9.5994739726028164E-2</v>
      </c>
      <c r="J9273" s="7">
        <v>0.10970827397260331</v>
      </c>
      <c r="K9273" s="7">
        <v>0.1234218082191792</v>
      </c>
      <c r="L9273" s="7">
        <v>0.13713534246575401</v>
      </c>
    </row>
    <row r="9274" spans="1:12" ht="25.5">
      <c r="A9274" s="1">
        <f t="shared" si="215"/>
        <v>41760</v>
      </c>
      <c r="B9274" s="49" t="s">
        <v>6142</v>
      </c>
      <c r="C9274" s="7">
        <v>1.3353698630136961E-2</v>
      </c>
      <c r="D9274" s="7">
        <v>2.6707397260274043E-2</v>
      </c>
      <c r="E9274" s="7">
        <v>4.0061095890411E-2</v>
      </c>
      <c r="F9274" s="7">
        <v>5.3414794520547842E-2</v>
      </c>
      <c r="G9274" s="7">
        <v>6.6768493150684796E-2</v>
      </c>
      <c r="H9274" s="7">
        <v>8.0122191780821875E-2</v>
      </c>
      <c r="I9274" s="7">
        <v>9.3475890410959078E-2</v>
      </c>
      <c r="J9274" s="7">
        <v>0.1068295890410958</v>
      </c>
      <c r="K9274" s="7">
        <v>0.1201832876712324</v>
      </c>
      <c r="L9274" s="7">
        <v>0.13353698630136959</v>
      </c>
    </row>
    <row r="9275" spans="1:12" ht="25.5">
      <c r="A9275" s="1">
        <f t="shared" si="215"/>
        <v>41761</v>
      </c>
      <c r="B9275" s="49" t="s">
        <v>2743</v>
      </c>
      <c r="C9275" s="7">
        <v>3.3687484931506917E-2</v>
      </c>
      <c r="D9275" s="7">
        <v>6.7374969863013709E-2</v>
      </c>
      <c r="E9275" s="7">
        <v>0.10106245479452063</v>
      </c>
      <c r="F9275" s="7">
        <v>0.1347499397260272</v>
      </c>
      <c r="G9275" s="7">
        <v>0.16843742465753397</v>
      </c>
      <c r="H9275" s="7">
        <v>0.20212490958904081</v>
      </c>
      <c r="I9275" s="7">
        <v>0.23581239452054878</v>
      </c>
      <c r="J9275" s="7">
        <v>0.26949987945205439</v>
      </c>
      <c r="K9275" s="7">
        <v>0.3031873643835612</v>
      </c>
      <c r="L9275" s="7">
        <v>0.33687484931506795</v>
      </c>
    </row>
    <row r="9276" spans="1:12" ht="25.5">
      <c r="A9276" s="1">
        <f t="shared" si="215"/>
        <v>41762</v>
      </c>
      <c r="B9276" s="49" t="s">
        <v>2743</v>
      </c>
      <c r="C9276" s="7">
        <v>1.8031561643835601E-2</v>
      </c>
      <c r="D9276" s="7">
        <v>3.606312328767132E-2</v>
      </c>
      <c r="E9276" s="7">
        <v>5.4094684931506917E-2</v>
      </c>
      <c r="F9276" s="7">
        <v>7.2126246575342404E-2</v>
      </c>
      <c r="G9276" s="7">
        <v>9.0157808219177987E-2</v>
      </c>
      <c r="H9276" s="7">
        <v>0.1081893698630136</v>
      </c>
      <c r="I9276" s="7">
        <v>0.12622093150684918</v>
      </c>
      <c r="J9276" s="7">
        <v>0.14425249315068481</v>
      </c>
      <c r="K9276" s="7">
        <v>0.16228405479452038</v>
      </c>
      <c r="L9276" s="7">
        <v>0.18031561643835597</v>
      </c>
    </row>
    <row r="9277" spans="1:12" ht="38.25">
      <c r="A9277" s="1">
        <f t="shared" si="215"/>
        <v>41763</v>
      </c>
      <c r="B9277" s="49" t="s">
        <v>5275</v>
      </c>
      <c r="C9277" s="7">
        <v>4.0775342465753641E-3</v>
      </c>
      <c r="D9277" s="7">
        <v>8.1550684931507283E-3</v>
      </c>
      <c r="E9277" s="7">
        <v>1.2232602739726079E-2</v>
      </c>
      <c r="F9277" s="7">
        <v>1.6310136986301359E-2</v>
      </c>
      <c r="G9277" s="7">
        <v>2.0387671232876759E-2</v>
      </c>
      <c r="H9277" s="7">
        <v>2.4465205479452041E-2</v>
      </c>
      <c r="I9277" s="7">
        <v>2.8542739726027441E-2</v>
      </c>
      <c r="J9277" s="7">
        <v>3.2620273972602719E-2</v>
      </c>
      <c r="K9277" s="7">
        <v>3.6697808219178119E-2</v>
      </c>
      <c r="L9277" s="7">
        <v>4.07753424657534E-2</v>
      </c>
    </row>
    <row r="9278" spans="1:12" ht="38.25">
      <c r="A9278" s="1">
        <f t="shared" si="215"/>
        <v>41764</v>
      </c>
      <c r="B9278" s="49" t="s">
        <v>5275</v>
      </c>
      <c r="C9278" s="7">
        <v>4.5415232876712596E-3</v>
      </c>
      <c r="D9278" s="7">
        <v>9.0830465753425193E-3</v>
      </c>
      <c r="E9278" s="7">
        <v>1.3624569863013839E-2</v>
      </c>
      <c r="F9278" s="7">
        <v>1.8166093150685039E-2</v>
      </c>
      <c r="G9278" s="7">
        <v>2.270761643835624E-2</v>
      </c>
      <c r="H9278" s="7">
        <v>2.7249139726027438E-2</v>
      </c>
      <c r="I9278" s="7">
        <v>3.1790663013698761E-2</v>
      </c>
      <c r="J9278" s="7">
        <v>3.6332186301369959E-2</v>
      </c>
      <c r="K9278" s="7">
        <v>4.0873709589041157E-2</v>
      </c>
      <c r="L9278" s="7">
        <v>4.5415232876712355E-2</v>
      </c>
    </row>
    <row r="9279" spans="1:12" ht="12.75">
      <c r="A9279" s="1">
        <f t="shared" si="215"/>
        <v>41765</v>
      </c>
      <c r="B9279" s="49" t="s">
        <v>5276</v>
      </c>
      <c r="C9279" s="7">
        <v>4.9472876712328917E-2</v>
      </c>
      <c r="D9279" s="7">
        <v>9.8945753424657834E-2</v>
      </c>
      <c r="E9279" s="7">
        <v>0.14841863013698639</v>
      </c>
      <c r="F9279" s="7">
        <v>0.1978915068493152</v>
      </c>
      <c r="G9279" s="7">
        <v>0.247364383561644</v>
      </c>
      <c r="H9279" s="7">
        <v>0.29683726027397278</v>
      </c>
      <c r="I9279" s="7">
        <v>0.34631013698630281</v>
      </c>
      <c r="J9279" s="7">
        <v>0.39578301369863039</v>
      </c>
      <c r="K9279" s="7">
        <v>0.4452558904109592</v>
      </c>
      <c r="L9279" s="7">
        <v>0.494728767123288</v>
      </c>
    </row>
    <row r="9280" spans="1:12" ht="12.75">
      <c r="A9280" s="1">
        <f t="shared" si="215"/>
        <v>41766</v>
      </c>
      <c r="B9280" s="49" t="s">
        <v>5276</v>
      </c>
      <c r="C9280" s="7">
        <v>9.928208219178121E-3</v>
      </c>
      <c r="D9280" s="7">
        <v>1.9856416438356242E-2</v>
      </c>
      <c r="E9280" s="7">
        <v>2.9784624657534356E-2</v>
      </c>
      <c r="F9280" s="7">
        <v>3.9712832876712359E-2</v>
      </c>
      <c r="G9280" s="7">
        <v>4.964104109589048E-2</v>
      </c>
      <c r="H9280" s="7">
        <v>5.9569249315068601E-2</v>
      </c>
      <c r="I9280" s="7">
        <v>6.949745753424684E-2</v>
      </c>
      <c r="J9280" s="7">
        <v>7.9425665753424718E-2</v>
      </c>
      <c r="K9280" s="7">
        <v>8.9353873972602846E-2</v>
      </c>
      <c r="L9280" s="7">
        <v>9.9282082191780835E-2</v>
      </c>
    </row>
    <row r="9281" spans="1:12" ht="12.75">
      <c r="A9281" s="1">
        <f t="shared" si="215"/>
        <v>41767</v>
      </c>
      <c r="B9281" s="49" t="s">
        <v>5276</v>
      </c>
      <c r="C9281" s="7">
        <v>6.3229808219178354E-2</v>
      </c>
      <c r="D9281" s="7">
        <v>0.12645961643835718</v>
      </c>
      <c r="E9281" s="7">
        <v>0.18968942465753519</v>
      </c>
      <c r="F9281" s="7">
        <v>0.2529192328767132</v>
      </c>
      <c r="G9281" s="7">
        <v>0.31614904109589115</v>
      </c>
      <c r="H9281" s="7">
        <v>0.37937884931506916</v>
      </c>
      <c r="I9281" s="7">
        <v>0.44260865753424838</v>
      </c>
      <c r="J9281" s="7">
        <v>0.50583846575342517</v>
      </c>
      <c r="K9281" s="7">
        <v>0.56906827397260318</v>
      </c>
      <c r="L9281" s="7">
        <v>0.63229808219178107</v>
      </c>
    </row>
    <row r="9282" spans="1:12" ht="25.5">
      <c r="A9282" s="1">
        <f t="shared" si="215"/>
        <v>41768</v>
      </c>
      <c r="B9282" s="49" t="s">
        <v>5460</v>
      </c>
      <c r="C9282" s="7">
        <v>1.779830136986316E-2</v>
      </c>
      <c r="D9282" s="7">
        <v>3.5596602739726202E-2</v>
      </c>
      <c r="E9282" s="7">
        <v>5.3394904109589358E-2</v>
      </c>
      <c r="F9282" s="7">
        <v>7.1193205479452279E-2</v>
      </c>
      <c r="G9282" s="7">
        <v>8.8991506849315311E-2</v>
      </c>
      <c r="H9282" s="7">
        <v>0.10678980821917836</v>
      </c>
      <c r="I9282" s="7">
        <v>0.12458810958904198</v>
      </c>
      <c r="J9282" s="7">
        <v>0.14238641095890481</v>
      </c>
      <c r="K9282" s="7">
        <v>0.1601847123287676</v>
      </c>
      <c r="L9282" s="7">
        <v>0.1779830136986304</v>
      </c>
    </row>
    <row r="9283" spans="1:12" ht="25.5">
      <c r="A9283" s="1">
        <f t="shared" si="215"/>
        <v>41769</v>
      </c>
      <c r="B9283" s="49" t="s">
        <v>5278</v>
      </c>
      <c r="C9283" s="7">
        <v>3.8883945205479718E-3</v>
      </c>
      <c r="D9283" s="7">
        <v>7.7767890410959436E-3</v>
      </c>
      <c r="E9283" s="7">
        <v>1.1665183561643916E-2</v>
      </c>
      <c r="F9283" s="7">
        <v>1.5553578082191839E-2</v>
      </c>
      <c r="G9283" s="7">
        <v>1.9441972602739801E-2</v>
      </c>
      <c r="H9283" s="7">
        <v>2.333036712328776E-2</v>
      </c>
      <c r="I9283" s="7">
        <v>2.7218761643835718E-2</v>
      </c>
      <c r="J9283" s="7">
        <v>3.1107156164383559E-2</v>
      </c>
      <c r="K9283" s="7">
        <v>3.4995550684931515E-2</v>
      </c>
      <c r="L9283" s="7">
        <v>3.8883945205479477E-2</v>
      </c>
    </row>
    <row r="9284" spans="1:12" ht="25.5">
      <c r="A9284" s="1">
        <f t="shared" si="215"/>
        <v>41770</v>
      </c>
      <c r="B9284" s="49" t="s">
        <v>5667</v>
      </c>
      <c r="C9284" s="7">
        <v>1.1734257534246598E-2</v>
      </c>
      <c r="D9284" s="7">
        <v>2.3468515068493196E-2</v>
      </c>
      <c r="E9284" s="7">
        <v>3.5202772602739803E-2</v>
      </c>
      <c r="F9284" s="7">
        <v>4.6937030136986281E-2</v>
      </c>
      <c r="G9284" s="7">
        <v>5.8671287671232877E-2</v>
      </c>
      <c r="H9284" s="7">
        <v>7.0405545205479481E-2</v>
      </c>
      <c r="I9284" s="7">
        <v>8.2139802739726306E-2</v>
      </c>
      <c r="J9284" s="7">
        <v>9.3874060273972673E-2</v>
      </c>
      <c r="K9284" s="7">
        <v>0.10560831780821929</v>
      </c>
      <c r="L9284" s="7">
        <v>0.11734257534246575</v>
      </c>
    </row>
    <row r="9285" spans="1:12" ht="25.5">
      <c r="A9285" s="1">
        <f t="shared" si="215"/>
        <v>41771</v>
      </c>
      <c r="B9285" s="49" t="s">
        <v>5667</v>
      </c>
      <c r="C9285" s="7">
        <v>8.0758684931507042E-3</v>
      </c>
      <c r="D9285" s="7">
        <v>1.615173698630136E-2</v>
      </c>
      <c r="E9285" s="7">
        <v>2.4227605479452161E-2</v>
      </c>
      <c r="F9285" s="7">
        <v>3.230347397260272E-2</v>
      </c>
      <c r="G9285" s="7">
        <v>4.03793424657534E-2</v>
      </c>
      <c r="H9285" s="7">
        <v>4.845521095890408E-2</v>
      </c>
      <c r="I9285" s="7">
        <v>5.6531079452055003E-2</v>
      </c>
      <c r="J9285" s="7">
        <v>6.4606947945205551E-2</v>
      </c>
      <c r="K9285" s="7">
        <v>7.2682816438356238E-2</v>
      </c>
      <c r="L9285" s="7">
        <v>8.0758684931506799E-2</v>
      </c>
    </row>
    <row r="9286" spans="1:12" ht="38.25">
      <c r="A9286" s="1">
        <f t="shared" si="215"/>
        <v>41772</v>
      </c>
      <c r="B9286" s="49" t="s">
        <v>5346</v>
      </c>
      <c r="C9286" s="7">
        <v>1.4925041095890359E-3</v>
      </c>
      <c r="D9286" s="7">
        <v>2.985008219178084E-3</v>
      </c>
      <c r="E9286" s="7">
        <v>4.4775123287671198E-3</v>
      </c>
      <c r="F9286" s="7">
        <v>5.9700164383561438E-3</v>
      </c>
      <c r="G9286" s="7">
        <v>7.4625205479451799E-3</v>
      </c>
      <c r="H9286" s="7">
        <v>8.9550246575342152E-3</v>
      </c>
      <c r="I9286" s="7">
        <v>1.0447528767123288E-2</v>
      </c>
      <c r="J9286" s="7">
        <v>1.1940032876712298E-2</v>
      </c>
      <c r="K9286" s="7">
        <v>1.343253698630136E-2</v>
      </c>
      <c r="L9286" s="7">
        <v>1.492504109589036E-2</v>
      </c>
    </row>
    <row r="9287" spans="1:12" ht="38.25">
      <c r="A9287" s="1">
        <f t="shared" si="215"/>
        <v>41773</v>
      </c>
      <c r="B9287" s="49" t="s">
        <v>5346</v>
      </c>
      <c r="C9287" s="7">
        <v>3.5513424657534355E-2</v>
      </c>
      <c r="D9287" s="7">
        <v>7.102684931506871E-2</v>
      </c>
      <c r="E9287" s="7">
        <v>0.10654027397260296</v>
      </c>
      <c r="F9287" s="7">
        <v>0.1420536986301372</v>
      </c>
      <c r="G9287" s="7">
        <v>0.17756712328767121</v>
      </c>
      <c r="H9287" s="7">
        <v>0.21308054794520517</v>
      </c>
      <c r="I9287" s="7">
        <v>0.24859397260274038</v>
      </c>
      <c r="J9287" s="7">
        <v>0.2841073972602744</v>
      </c>
      <c r="K9287" s="7">
        <v>0.31962082191780838</v>
      </c>
      <c r="L9287" s="7">
        <v>0.35513424657534243</v>
      </c>
    </row>
    <row r="9288" spans="1:12" ht="38.25">
      <c r="A9288" s="1">
        <f t="shared" si="215"/>
        <v>41774</v>
      </c>
      <c r="B9288" s="49" t="s">
        <v>6316</v>
      </c>
      <c r="C9288" s="7">
        <v>4.9812098630137081E-2</v>
      </c>
      <c r="D9288" s="7">
        <v>9.9624197260274161E-2</v>
      </c>
      <c r="E9288" s="7">
        <v>0.1494362958904116</v>
      </c>
      <c r="F9288" s="7">
        <v>0.19924839452054757</v>
      </c>
      <c r="G9288" s="7">
        <v>0.24906049315068479</v>
      </c>
      <c r="H9288" s="7">
        <v>0.29887259178082198</v>
      </c>
      <c r="I9288" s="7">
        <v>0.3486846904109604</v>
      </c>
      <c r="J9288" s="7">
        <v>0.39849678904109637</v>
      </c>
      <c r="K9288" s="7">
        <v>0.44830888767123361</v>
      </c>
      <c r="L9288" s="7">
        <v>0.49812098630136958</v>
      </c>
    </row>
    <row r="9289" spans="1:12" ht="38.25">
      <c r="A9289" s="1">
        <f t="shared" si="215"/>
        <v>41775</v>
      </c>
      <c r="B9289" s="49" t="s">
        <v>6316</v>
      </c>
      <c r="C9289" s="7">
        <v>2.9871780821918038E-4</v>
      </c>
      <c r="D9289" s="7">
        <v>5.9743561643835956E-4</v>
      </c>
      <c r="E9289" s="7">
        <v>8.9615342465753994E-4</v>
      </c>
      <c r="F9289" s="7">
        <v>1.194871232876717E-3</v>
      </c>
      <c r="G9289" s="7">
        <v>1.493589041095896E-3</v>
      </c>
      <c r="H9289" s="7">
        <v>1.7923068493150679E-3</v>
      </c>
      <c r="I9289" s="7">
        <v>2.0910246575342518E-3</v>
      </c>
      <c r="J9289" s="7">
        <v>2.3897424657534239E-3</v>
      </c>
      <c r="K9289" s="7">
        <v>2.6884602739726078E-3</v>
      </c>
      <c r="L9289" s="7">
        <v>2.9871780821917799E-3</v>
      </c>
    </row>
    <row r="9290" spans="1:12" ht="51">
      <c r="A9290" s="1">
        <f t="shared" si="215"/>
        <v>41776</v>
      </c>
      <c r="B9290" s="49" t="s">
        <v>6317</v>
      </c>
      <c r="C9290" s="7">
        <v>1.6809205479452038E-2</v>
      </c>
      <c r="D9290" s="7">
        <v>3.36184109589042E-2</v>
      </c>
      <c r="E9290" s="7">
        <v>5.0427616438356242E-2</v>
      </c>
      <c r="F9290" s="7">
        <v>6.7236821917808151E-2</v>
      </c>
      <c r="G9290" s="7">
        <v>8.4046027397260206E-2</v>
      </c>
      <c r="H9290" s="7">
        <v>0.10085523287671236</v>
      </c>
      <c r="I9290" s="7">
        <v>0.11766443835616464</v>
      </c>
      <c r="J9290" s="7">
        <v>0.1344736438356168</v>
      </c>
      <c r="K9290" s="7">
        <v>0.151282849315068</v>
      </c>
      <c r="L9290" s="7">
        <v>0.16809205479452041</v>
      </c>
    </row>
    <row r="9291" spans="1:12" ht="51">
      <c r="A9291" s="1">
        <f t="shared" si="215"/>
        <v>41777</v>
      </c>
      <c r="B9291" s="49" t="s">
        <v>6318</v>
      </c>
      <c r="C9291" s="7">
        <v>2.0714958904109758E-2</v>
      </c>
      <c r="D9291" s="7">
        <v>4.1429917808219398E-2</v>
      </c>
      <c r="E9291" s="7">
        <v>6.2144876712329156E-2</v>
      </c>
      <c r="F9291" s="7">
        <v>8.2859835616438685E-2</v>
      </c>
      <c r="G9291" s="7">
        <v>0.10357479452054831</v>
      </c>
      <c r="H9291" s="7">
        <v>0.1242897534246576</v>
      </c>
      <c r="I9291" s="7">
        <v>0.1450047123287676</v>
      </c>
      <c r="J9291" s="7">
        <v>0.16571967123287759</v>
      </c>
      <c r="K9291" s="7">
        <v>0.18643463013698638</v>
      </c>
      <c r="L9291" s="7">
        <v>0.2071495890410964</v>
      </c>
    </row>
    <row r="9292" spans="1:12" ht="38.25">
      <c r="A9292" s="1">
        <f t="shared" si="215"/>
        <v>41778</v>
      </c>
      <c r="B9292" s="49" t="s">
        <v>6319</v>
      </c>
      <c r="C9292" s="7">
        <v>3.0537205479452278E-2</v>
      </c>
      <c r="D9292" s="7">
        <v>6.1074410958904438E-2</v>
      </c>
      <c r="E9292" s="7">
        <v>9.1611616438356719E-2</v>
      </c>
      <c r="F9292" s="7">
        <v>0.1221488219178084</v>
      </c>
      <c r="G9292" s="7">
        <v>0.15268602739726081</v>
      </c>
      <c r="H9292" s="7">
        <v>0.18322323287671199</v>
      </c>
      <c r="I9292" s="7">
        <v>0.21376043835616559</v>
      </c>
      <c r="J9292" s="7">
        <v>0.24429764383561681</v>
      </c>
      <c r="K9292" s="7">
        <v>0.27483484931506919</v>
      </c>
      <c r="L9292" s="7">
        <v>0.3053720547945204</v>
      </c>
    </row>
    <row r="9293" spans="1:12" ht="38.25">
      <c r="A9293" s="1">
        <f t="shared" si="215"/>
        <v>41779</v>
      </c>
      <c r="B9293" s="49" t="s">
        <v>6320</v>
      </c>
      <c r="C9293" s="7">
        <v>5.7204821917808513E-2</v>
      </c>
      <c r="D9293" s="7">
        <v>0.11440964383561703</v>
      </c>
      <c r="E9293" s="7">
        <v>0.1716144657534252</v>
      </c>
      <c r="F9293" s="7">
        <v>0.22881928767123361</v>
      </c>
      <c r="G9293" s="7">
        <v>0.28602410958904201</v>
      </c>
      <c r="H9293" s="7">
        <v>0.34322893150685041</v>
      </c>
      <c r="I9293" s="7">
        <v>0.40043375342465881</v>
      </c>
      <c r="J9293" s="7">
        <v>0.45763857534246721</v>
      </c>
      <c r="K9293" s="7">
        <v>0.51484339726027561</v>
      </c>
      <c r="L9293" s="7">
        <v>0.5720482191780828</v>
      </c>
    </row>
    <row r="9294" spans="1:12" ht="38.25">
      <c r="A9294" s="1">
        <f t="shared" si="215"/>
        <v>41780</v>
      </c>
      <c r="B9294" s="49" t="s">
        <v>6320</v>
      </c>
      <c r="C9294" s="7">
        <v>8.0284931506849674E-3</v>
      </c>
      <c r="D9294" s="7">
        <v>1.6056986301369959E-2</v>
      </c>
      <c r="E9294" s="7">
        <v>2.4085479452054876E-2</v>
      </c>
      <c r="F9294" s="7">
        <v>3.21139726027398E-2</v>
      </c>
      <c r="G9294" s="7">
        <v>4.0142465753424714E-2</v>
      </c>
      <c r="H9294" s="7">
        <v>4.8170958904109641E-2</v>
      </c>
      <c r="I9294" s="7">
        <v>5.619945205479468E-2</v>
      </c>
      <c r="J9294" s="7">
        <v>6.4227945205479475E-2</v>
      </c>
      <c r="K9294" s="7">
        <v>7.2256438356164396E-2</v>
      </c>
      <c r="L9294" s="7">
        <v>8.0284931506849316E-2</v>
      </c>
    </row>
    <row r="9295" spans="1:12" ht="38.25">
      <c r="A9295" s="1">
        <f t="shared" si="215"/>
        <v>41781</v>
      </c>
      <c r="B9295" s="49" t="s">
        <v>6321</v>
      </c>
      <c r="C9295" s="7">
        <v>1.1391780821917849E-2</v>
      </c>
      <c r="D9295" s="7">
        <v>2.2783561643835718E-2</v>
      </c>
      <c r="E9295" s="7">
        <v>3.4175342465753523E-2</v>
      </c>
      <c r="F9295" s="7">
        <v>4.5567123287671318E-2</v>
      </c>
      <c r="G9295" s="7">
        <v>5.695890410958912E-2</v>
      </c>
      <c r="H9295" s="7">
        <v>6.8350684931506922E-2</v>
      </c>
      <c r="I9295" s="7">
        <v>7.974246575342496E-2</v>
      </c>
      <c r="J9295" s="7">
        <v>9.1134246575342637E-2</v>
      </c>
      <c r="K9295" s="7">
        <v>0.10252602739726042</v>
      </c>
      <c r="L9295" s="7">
        <v>0.11391780821917812</v>
      </c>
    </row>
    <row r="9296" spans="1:12" ht="38.25">
      <c r="A9296" s="1">
        <f t="shared" ref="A9296:A9359" si="216">A9295+1</f>
        <v>41782</v>
      </c>
      <c r="B9296" s="49" t="s">
        <v>6321</v>
      </c>
      <c r="C9296" s="7">
        <v>1.5853742465753402E-2</v>
      </c>
      <c r="D9296" s="7">
        <v>3.1707484931506914E-2</v>
      </c>
      <c r="E9296" s="7">
        <v>4.7561227397260319E-2</v>
      </c>
      <c r="F9296" s="7">
        <v>6.3414969863013607E-2</v>
      </c>
      <c r="G9296" s="7">
        <v>7.9268712328767005E-2</v>
      </c>
      <c r="H9296" s="7">
        <v>9.5122454794520514E-2</v>
      </c>
      <c r="I9296" s="7">
        <v>0.11097619726027415</v>
      </c>
      <c r="J9296" s="7">
        <v>0.12682993972602721</v>
      </c>
      <c r="K9296" s="7">
        <v>0.14268368219178121</v>
      </c>
      <c r="L9296" s="7">
        <v>0.15853742465753401</v>
      </c>
    </row>
    <row r="9297" spans="1:12" ht="38.25">
      <c r="A9297" s="1">
        <f t="shared" si="216"/>
        <v>41783</v>
      </c>
      <c r="B9297" s="49" t="s">
        <v>6322</v>
      </c>
      <c r="C9297" s="7">
        <v>1.3631802739726081E-2</v>
      </c>
      <c r="D9297" s="7">
        <v>2.7263605479452276E-2</v>
      </c>
      <c r="E9297" s="7">
        <v>4.0895408219178357E-2</v>
      </c>
      <c r="F9297" s="7">
        <v>5.4527210958904324E-2</v>
      </c>
      <c r="G9297" s="7">
        <v>6.8159013698630394E-2</v>
      </c>
      <c r="H9297" s="7">
        <v>8.1790816438356465E-2</v>
      </c>
      <c r="I9297" s="7">
        <v>9.542261917808291E-2</v>
      </c>
      <c r="J9297" s="7">
        <v>0.10905442191780876</v>
      </c>
      <c r="K9297" s="7">
        <v>0.12268622465753519</v>
      </c>
      <c r="L9297" s="7">
        <v>0.13631802739726079</v>
      </c>
    </row>
    <row r="9298" spans="1:12" ht="51">
      <c r="A9298" s="1">
        <f t="shared" si="216"/>
        <v>41784</v>
      </c>
      <c r="B9298" s="49" t="s">
        <v>6323</v>
      </c>
      <c r="C9298" s="7">
        <v>2.523912328767132E-2</v>
      </c>
      <c r="D9298" s="7">
        <v>5.0478246575342514E-2</v>
      </c>
      <c r="E9298" s="7">
        <v>7.5717369863013834E-2</v>
      </c>
      <c r="F9298" s="7">
        <v>0.10095649315068479</v>
      </c>
      <c r="G9298" s="7">
        <v>0.126195616438356</v>
      </c>
      <c r="H9298" s="7">
        <v>0.1514347397260272</v>
      </c>
      <c r="I9298" s="7">
        <v>0.17667386301369958</v>
      </c>
      <c r="J9298" s="7">
        <v>0.20191298630136958</v>
      </c>
      <c r="K9298" s="7">
        <v>0.22715210958904078</v>
      </c>
      <c r="L9298" s="7">
        <v>0.252391232876712</v>
      </c>
    </row>
    <row r="9299" spans="1:12" ht="51">
      <c r="A9299" s="1">
        <f t="shared" si="216"/>
        <v>41785</v>
      </c>
      <c r="B9299" s="49" t="s">
        <v>6323</v>
      </c>
      <c r="C9299" s="7">
        <v>1.4531572602739681E-2</v>
      </c>
      <c r="D9299" s="7">
        <v>2.9063145205479479E-2</v>
      </c>
      <c r="E9299" s="7">
        <v>4.3594717808219156E-2</v>
      </c>
      <c r="F9299" s="7">
        <v>5.8126290410958723E-2</v>
      </c>
      <c r="G9299" s="7">
        <v>7.2657863013698393E-2</v>
      </c>
      <c r="H9299" s="7">
        <v>8.7189435616438202E-2</v>
      </c>
      <c r="I9299" s="7">
        <v>0.10172100821917811</v>
      </c>
      <c r="J9299" s="7">
        <v>0.11625258082191756</v>
      </c>
      <c r="K9299" s="7">
        <v>0.1307841534246576</v>
      </c>
      <c r="L9299" s="7">
        <v>0.14531572602739679</v>
      </c>
    </row>
    <row r="9300" spans="1:12" ht="51">
      <c r="A9300" s="1">
        <f t="shared" si="216"/>
        <v>41786</v>
      </c>
      <c r="B9300" s="49" t="s">
        <v>6324</v>
      </c>
      <c r="C9300" s="7">
        <v>2.2447232876712481E-3</v>
      </c>
      <c r="D9300" s="7">
        <v>4.489446575342484E-3</v>
      </c>
      <c r="E9300" s="7">
        <v>6.7341698630137316E-3</v>
      </c>
      <c r="F9300" s="7">
        <v>8.9788931506849558E-3</v>
      </c>
      <c r="G9300" s="7">
        <v>1.122361643835619E-2</v>
      </c>
      <c r="H9300" s="7">
        <v>1.3468339726027441E-2</v>
      </c>
      <c r="I9300" s="7">
        <v>1.571306301369876E-2</v>
      </c>
      <c r="J9300" s="7">
        <v>1.795778630136996E-2</v>
      </c>
      <c r="K9300" s="7">
        <v>2.020250958904116E-2</v>
      </c>
      <c r="L9300" s="7">
        <v>2.244723287671236E-2</v>
      </c>
    </row>
    <row r="9301" spans="1:12" ht="63.75">
      <c r="A9301" s="1">
        <f t="shared" si="216"/>
        <v>41787</v>
      </c>
      <c r="B9301" s="49" t="s">
        <v>5471</v>
      </c>
      <c r="C9301" s="7">
        <v>1.7210630136986281E-3</v>
      </c>
      <c r="D9301" s="7">
        <v>3.4421260273972683E-3</v>
      </c>
      <c r="E9301" s="7">
        <v>5.1631890410958952E-3</v>
      </c>
      <c r="F9301" s="7">
        <v>6.8842520547945122E-3</v>
      </c>
      <c r="G9301" s="7">
        <v>8.6053150684931405E-3</v>
      </c>
      <c r="H9301" s="7">
        <v>1.0326378082191768E-2</v>
      </c>
      <c r="I9301" s="7">
        <v>1.204744109589048E-2</v>
      </c>
      <c r="J9301" s="7">
        <v>1.3768504109589E-2</v>
      </c>
      <c r="K9301" s="7">
        <v>1.548956712328764E-2</v>
      </c>
      <c r="L9301" s="7">
        <v>1.7210630136986281E-2</v>
      </c>
    </row>
    <row r="9302" spans="1:12" ht="51">
      <c r="A9302" s="1">
        <f t="shared" si="216"/>
        <v>41788</v>
      </c>
      <c r="B9302" s="49" t="s">
        <v>5252</v>
      </c>
      <c r="C9302" s="7">
        <v>7.7030136986301601E-4</v>
      </c>
      <c r="D9302" s="7">
        <v>1.540602739726032E-3</v>
      </c>
      <c r="E9302" s="7">
        <v>2.3109041095890478E-3</v>
      </c>
      <c r="F9302" s="7">
        <v>3.0812054794520523E-3</v>
      </c>
      <c r="G9302" s="7">
        <v>3.8515068493150677E-3</v>
      </c>
      <c r="H9302" s="7">
        <v>4.6218082191780835E-3</v>
      </c>
      <c r="I9302" s="7">
        <v>5.3921095890411119E-3</v>
      </c>
      <c r="J9302" s="7">
        <v>6.1624109589041159E-3</v>
      </c>
      <c r="K9302" s="7">
        <v>6.9327123287671322E-3</v>
      </c>
      <c r="L9302" s="7">
        <v>7.7030136986301354E-3</v>
      </c>
    </row>
    <row r="9303" spans="1:12" ht="51">
      <c r="A9303" s="1">
        <f t="shared" si="216"/>
        <v>41789</v>
      </c>
      <c r="B9303" s="49" t="s">
        <v>5252</v>
      </c>
      <c r="C9303" s="7">
        <v>6.8614684931507283E-2</v>
      </c>
      <c r="D9303" s="7">
        <v>0.13722936986301479</v>
      </c>
      <c r="E9303" s="7">
        <v>0.20584405479452159</v>
      </c>
      <c r="F9303" s="7">
        <v>0.27445873972602841</v>
      </c>
      <c r="G9303" s="7">
        <v>0.34307342465753521</v>
      </c>
      <c r="H9303" s="7">
        <v>0.41168810958904195</v>
      </c>
      <c r="I9303" s="7">
        <v>0.48030279452055002</v>
      </c>
      <c r="J9303" s="7">
        <v>0.5489174794520556</v>
      </c>
      <c r="K9303" s="7">
        <v>0.6175321643835624</v>
      </c>
      <c r="L9303" s="7">
        <v>0.6861468493150692</v>
      </c>
    </row>
    <row r="9304" spans="1:12" ht="51">
      <c r="A9304" s="1">
        <f t="shared" si="216"/>
        <v>41790</v>
      </c>
      <c r="B9304" s="49" t="s">
        <v>5252</v>
      </c>
      <c r="C9304" s="7">
        <v>4.1900054794520761E-2</v>
      </c>
      <c r="D9304" s="7">
        <v>8.3800109589041522E-2</v>
      </c>
      <c r="E9304" s="7">
        <v>0.12570016438356241</v>
      </c>
      <c r="F9304" s="7">
        <v>0.16760021917808279</v>
      </c>
      <c r="G9304" s="7">
        <v>0.20950027397260321</v>
      </c>
      <c r="H9304" s="7">
        <v>0.25140032876712359</v>
      </c>
      <c r="I9304" s="7">
        <v>0.29330038356164517</v>
      </c>
      <c r="J9304" s="7">
        <v>0.33520043835616442</v>
      </c>
      <c r="K9304" s="7">
        <v>0.37710049315068478</v>
      </c>
      <c r="L9304" s="7">
        <v>0.41900054794520519</v>
      </c>
    </row>
    <row r="9305" spans="1:12" ht="51">
      <c r="A9305" s="1">
        <f t="shared" si="216"/>
        <v>41791</v>
      </c>
      <c r="B9305" s="49" t="s">
        <v>5252</v>
      </c>
      <c r="C9305" s="7">
        <v>1.6470706849315082E-2</v>
      </c>
      <c r="D9305" s="7">
        <v>3.2941413698630274E-2</v>
      </c>
      <c r="E9305" s="7">
        <v>4.941212054794536E-2</v>
      </c>
      <c r="F9305" s="7">
        <v>6.5882827397260327E-2</v>
      </c>
      <c r="G9305" s="7">
        <v>8.2353534246575405E-2</v>
      </c>
      <c r="H9305" s="7">
        <v>9.8824241095890483E-2</v>
      </c>
      <c r="I9305" s="7">
        <v>0.11529494794520591</v>
      </c>
      <c r="J9305" s="7">
        <v>0.1317656547945204</v>
      </c>
      <c r="K9305" s="7">
        <v>0.14823636164383558</v>
      </c>
      <c r="L9305" s="7">
        <v>0.16470706849315081</v>
      </c>
    </row>
    <row r="9306" spans="1:12" ht="51">
      <c r="A9306" s="1">
        <f t="shared" si="216"/>
        <v>41792</v>
      </c>
      <c r="B9306" s="49" t="s">
        <v>5252</v>
      </c>
      <c r="C9306" s="7">
        <v>9.9106684931507275E-2</v>
      </c>
      <c r="D9306" s="7">
        <v>0.19821336986301477</v>
      </c>
      <c r="E9306" s="7">
        <v>0.29732005479452162</v>
      </c>
      <c r="F9306" s="7">
        <v>0.39642673972602838</v>
      </c>
      <c r="G9306" s="7">
        <v>0.49553342465753519</v>
      </c>
      <c r="H9306" s="7">
        <v>0.59464010958904201</v>
      </c>
      <c r="I9306" s="7">
        <v>0.69374679452055121</v>
      </c>
      <c r="J9306" s="7">
        <v>0.79285347945205675</v>
      </c>
      <c r="K9306" s="7">
        <v>0.89196016438356363</v>
      </c>
      <c r="L9306" s="7">
        <v>0.99106684931506916</v>
      </c>
    </row>
    <row r="9307" spans="1:12" ht="63.75">
      <c r="A9307" s="1">
        <f t="shared" si="216"/>
        <v>41793</v>
      </c>
      <c r="B9307" s="49" t="s">
        <v>6325</v>
      </c>
      <c r="C9307" s="7">
        <v>6.2578849315068588E-2</v>
      </c>
      <c r="D9307" s="7">
        <v>0.12515769863013718</v>
      </c>
      <c r="E9307" s="7">
        <v>0.18773654794520639</v>
      </c>
      <c r="F9307" s="7">
        <v>0.25031539726027435</v>
      </c>
      <c r="G9307" s="7">
        <v>0.31289424657534243</v>
      </c>
      <c r="H9307" s="7">
        <v>0.37547309589041156</v>
      </c>
      <c r="I9307" s="7">
        <v>0.4380519452054808</v>
      </c>
      <c r="J9307" s="7">
        <v>0.50063079452054871</v>
      </c>
      <c r="K9307" s="7">
        <v>0.56320964383561678</v>
      </c>
      <c r="L9307" s="7">
        <v>0.62578849315068485</v>
      </c>
    </row>
    <row r="9308" spans="1:12" ht="63.75">
      <c r="A9308" s="1">
        <f t="shared" si="216"/>
        <v>41794</v>
      </c>
      <c r="B9308" s="49" t="s">
        <v>6325</v>
      </c>
      <c r="C9308" s="7">
        <v>1.646202739726044E-2</v>
      </c>
      <c r="D9308" s="7">
        <v>3.2924054794520756E-2</v>
      </c>
      <c r="E9308" s="7">
        <v>4.93860821917812E-2</v>
      </c>
      <c r="F9308" s="7">
        <v>6.5848109589041401E-2</v>
      </c>
      <c r="G9308" s="7">
        <v>8.2310136986301713E-2</v>
      </c>
      <c r="H9308" s="7">
        <v>9.8772164383562039E-2</v>
      </c>
      <c r="I9308" s="7">
        <v>0.11523419178082271</v>
      </c>
      <c r="J9308" s="7">
        <v>0.1316962191780828</v>
      </c>
      <c r="K9308" s="7">
        <v>0.1481582465753436</v>
      </c>
      <c r="L9308" s="7">
        <v>0.16462027397260318</v>
      </c>
    </row>
    <row r="9309" spans="1:12" ht="63.75">
      <c r="A9309" s="1">
        <f t="shared" si="216"/>
        <v>41795</v>
      </c>
      <c r="B9309" s="49" t="s">
        <v>6325</v>
      </c>
      <c r="C9309" s="7">
        <v>7.3196712328767359E-3</v>
      </c>
      <c r="D9309" s="7">
        <v>1.463934246575352E-2</v>
      </c>
      <c r="E9309" s="7">
        <v>2.195901369863016E-2</v>
      </c>
      <c r="F9309" s="7">
        <v>2.9278684931506798E-2</v>
      </c>
      <c r="G9309" s="7">
        <v>3.6598356164383561E-2</v>
      </c>
      <c r="H9309" s="7">
        <v>4.391802739726032E-2</v>
      </c>
      <c r="I9309" s="7">
        <v>5.1237698630137198E-2</v>
      </c>
      <c r="J9309" s="7">
        <v>5.8557369863013714E-2</v>
      </c>
      <c r="K9309" s="7">
        <v>6.5877041095890473E-2</v>
      </c>
      <c r="L9309" s="7">
        <v>7.3196712328767122E-2</v>
      </c>
    </row>
    <row r="9310" spans="1:12" ht="51">
      <c r="A9310" s="1">
        <f t="shared" si="216"/>
        <v>41796</v>
      </c>
      <c r="B9310" s="49" t="s">
        <v>6326</v>
      </c>
      <c r="C9310" s="7">
        <v>1.073358904109592E-2</v>
      </c>
      <c r="D9310" s="7">
        <v>2.146717808219184E-2</v>
      </c>
      <c r="E9310" s="7">
        <v>3.220076712328776E-2</v>
      </c>
      <c r="F9310" s="7">
        <v>4.2934356164383562E-2</v>
      </c>
      <c r="G9310" s="7">
        <v>5.3667945205479482E-2</v>
      </c>
      <c r="H9310" s="7">
        <v>6.4401534246575395E-2</v>
      </c>
      <c r="I9310" s="7">
        <v>7.5135123287671551E-2</v>
      </c>
      <c r="J9310" s="7">
        <v>8.5868712328767235E-2</v>
      </c>
      <c r="K9310" s="7">
        <v>9.6602301369863156E-2</v>
      </c>
      <c r="L9310" s="7">
        <v>0.10733589041095896</v>
      </c>
    </row>
    <row r="9311" spans="1:12" ht="51">
      <c r="A9311" s="1">
        <f t="shared" si="216"/>
        <v>41797</v>
      </c>
      <c r="B9311" s="49" t="s">
        <v>6326</v>
      </c>
      <c r="C9311" s="7">
        <v>1.4986520547945359E-2</v>
      </c>
      <c r="D9311" s="7">
        <v>2.9973041095890596E-2</v>
      </c>
      <c r="E9311" s="7">
        <v>4.4959561643835959E-2</v>
      </c>
      <c r="F9311" s="7">
        <v>5.9946082191781075E-2</v>
      </c>
      <c r="G9311" s="7">
        <v>7.4932602739726309E-2</v>
      </c>
      <c r="H9311" s="7">
        <v>8.9919123287671557E-2</v>
      </c>
      <c r="I9311" s="7">
        <v>0.10490564383561704</v>
      </c>
      <c r="J9311" s="7">
        <v>0.11989216438356204</v>
      </c>
      <c r="K9311" s="7">
        <v>0.13487868493150679</v>
      </c>
      <c r="L9311" s="7">
        <v>0.1498652054794524</v>
      </c>
    </row>
    <row r="9312" spans="1:12" ht="51">
      <c r="A9312" s="1">
        <f t="shared" si="216"/>
        <v>41798</v>
      </c>
      <c r="B9312" s="49" t="s">
        <v>6326</v>
      </c>
      <c r="C9312" s="7">
        <v>2.7759780821918038E-2</v>
      </c>
      <c r="D9312" s="7">
        <v>5.5519561643835959E-2</v>
      </c>
      <c r="E9312" s="7">
        <v>8.3279342465753997E-2</v>
      </c>
      <c r="F9312" s="7">
        <v>0.11103912328767167</v>
      </c>
      <c r="G9312" s="7">
        <v>0.13879890410958959</v>
      </c>
      <c r="H9312" s="7">
        <v>0.1665586849315068</v>
      </c>
      <c r="I9312" s="7">
        <v>0.19431846575342518</v>
      </c>
      <c r="J9312" s="7">
        <v>0.22207824657534239</v>
      </c>
      <c r="K9312" s="7">
        <v>0.2498380273972608</v>
      </c>
      <c r="L9312" s="7">
        <v>0.27759780821917801</v>
      </c>
    </row>
    <row r="9313" spans="1:12" ht="51">
      <c r="A9313" s="1">
        <f t="shared" si="216"/>
        <v>41799</v>
      </c>
      <c r="B9313" s="49" t="s">
        <v>6326</v>
      </c>
      <c r="C9313" s="7">
        <v>9.2978630136986637E-3</v>
      </c>
      <c r="D9313" s="7">
        <v>1.8595726027397279E-2</v>
      </c>
      <c r="E9313" s="7">
        <v>2.789358904109604E-2</v>
      </c>
      <c r="F9313" s="7">
        <v>3.7191452054794558E-2</v>
      </c>
      <c r="G9313" s="7">
        <v>4.6489315068493194E-2</v>
      </c>
      <c r="H9313" s="7">
        <v>5.5787178082191836E-2</v>
      </c>
      <c r="I9313" s="7">
        <v>6.5085041095890597E-2</v>
      </c>
      <c r="J9313" s="7">
        <v>7.4382904109589115E-2</v>
      </c>
      <c r="K9313" s="7">
        <v>8.3680767123287744E-2</v>
      </c>
      <c r="L9313" s="7">
        <v>9.2978630136986276E-2</v>
      </c>
    </row>
    <row r="9314" spans="1:12" ht="51">
      <c r="A9314" s="1">
        <f t="shared" si="216"/>
        <v>41800</v>
      </c>
      <c r="B9314" s="49" t="s">
        <v>6327</v>
      </c>
      <c r="C9314" s="7">
        <v>4.4540054794520757E-2</v>
      </c>
      <c r="D9314" s="7">
        <v>8.9080109589041515E-2</v>
      </c>
      <c r="E9314" s="7">
        <v>0.13362016438356239</v>
      </c>
      <c r="F9314" s="7">
        <v>0.17816021917808281</v>
      </c>
      <c r="G9314" s="7">
        <v>0.2227002739726032</v>
      </c>
      <c r="H9314" s="7">
        <v>0.26724032876712361</v>
      </c>
      <c r="I9314" s="7">
        <v>0.31178038356164522</v>
      </c>
      <c r="J9314" s="7">
        <v>0.35632043835616439</v>
      </c>
      <c r="K9314" s="7">
        <v>0.40086049315068478</v>
      </c>
      <c r="L9314" s="7">
        <v>0.44540054794520517</v>
      </c>
    </row>
    <row r="9315" spans="1:12" ht="38.25">
      <c r="A9315" s="1">
        <f t="shared" si="216"/>
        <v>41801</v>
      </c>
      <c r="B9315" s="49" t="s">
        <v>5285</v>
      </c>
      <c r="C9315" s="7">
        <v>2.7090739726027559E-3</v>
      </c>
      <c r="D9315" s="7">
        <v>5.4181479452054997E-3</v>
      </c>
      <c r="E9315" s="7">
        <v>8.1272219178082552E-3</v>
      </c>
      <c r="F9315" s="7">
        <v>1.0836295890410977E-2</v>
      </c>
      <c r="G9315" s="7">
        <v>1.3545369863013719E-2</v>
      </c>
      <c r="H9315" s="7">
        <v>1.6254443835616441E-2</v>
      </c>
      <c r="I9315" s="7">
        <v>1.8963517808219279E-2</v>
      </c>
      <c r="J9315" s="7">
        <v>2.1672591780821999E-2</v>
      </c>
      <c r="K9315" s="7">
        <v>2.4381665753424719E-2</v>
      </c>
      <c r="L9315" s="7">
        <v>2.7090739726027439E-2</v>
      </c>
    </row>
    <row r="9316" spans="1:12" ht="38.25">
      <c r="A9316" s="1">
        <f t="shared" si="216"/>
        <v>41802</v>
      </c>
      <c r="B9316" s="49" t="s">
        <v>5285</v>
      </c>
      <c r="C9316" s="7">
        <v>5.8875616438356358E-4</v>
      </c>
      <c r="D9316" s="7">
        <v>1.1775123287671272E-3</v>
      </c>
      <c r="E9316" s="7">
        <v>1.7662684931506918E-3</v>
      </c>
      <c r="F9316" s="7">
        <v>2.3550246575342521E-3</v>
      </c>
      <c r="G9316" s="7">
        <v>2.9437808219178116E-3</v>
      </c>
      <c r="H9316" s="7">
        <v>3.5325369863013715E-3</v>
      </c>
      <c r="I9316" s="7">
        <v>4.1212931506849435E-3</v>
      </c>
      <c r="J9316" s="7">
        <v>4.7100493150684921E-3</v>
      </c>
      <c r="K9316" s="7">
        <v>5.2988054794520512E-3</v>
      </c>
      <c r="L9316" s="7">
        <v>5.8875616438356119E-3</v>
      </c>
    </row>
    <row r="9317" spans="1:12" ht="51">
      <c r="A9317" s="1">
        <f t="shared" si="216"/>
        <v>41803</v>
      </c>
      <c r="B9317" s="49" t="s">
        <v>6328</v>
      </c>
      <c r="C9317" s="7">
        <v>3.1942191780822117E-2</v>
      </c>
      <c r="D9317" s="7">
        <v>6.3884383561644123E-2</v>
      </c>
      <c r="E9317" s="7">
        <v>9.5826575342466247E-2</v>
      </c>
      <c r="F9317" s="7">
        <v>0.127768767123288</v>
      </c>
      <c r="G9317" s="7">
        <v>0.15971095890411</v>
      </c>
      <c r="H9317" s="7">
        <v>0.19165315068493199</v>
      </c>
      <c r="I9317" s="7">
        <v>0.22359534246575399</v>
      </c>
      <c r="J9317" s="7">
        <v>0.25553753424657477</v>
      </c>
      <c r="K9317" s="7">
        <v>0.2874797260273968</v>
      </c>
      <c r="L9317" s="7">
        <v>0.31942191780821882</v>
      </c>
    </row>
    <row r="9318" spans="1:12" ht="51">
      <c r="A9318" s="1">
        <f t="shared" si="216"/>
        <v>41804</v>
      </c>
      <c r="B9318" s="49" t="s">
        <v>6328</v>
      </c>
      <c r="C9318" s="7">
        <v>6.8374553424657841E-2</v>
      </c>
      <c r="D9318" s="7">
        <v>0.13674910684931518</v>
      </c>
      <c r="E9318" s="7">
        <v>0.2051236602739728</v>
      </c>
      <c r="F9318" s="7">
        <v>0.27349821369863037</v>
      </c>
      <c r="G9318" s="7">
        <v>0.34187276712328801</v>
      </c>
      <c r="H9318" s="7">
        <v>0.4102473205479456</v>
      </c>
      <c r="I9318" s="7">
        <v>0.47862187397260436</v>
      </c>
      <c r="J9318" s="7">
        <v>0.54699642739726073</v>
      </c>
      <c r="K9318" s="7">
        <v>0.61537098082191966</v>
      </c>
      <c r="L9318" s="7">
        <v>0.68374553424657603</v>
      </c>
    </row>
    <row r="9319" spans="1:12" ht="51">
      <c r="A9319" s="1">
        <f t="shared" si="216"/>
        <v>41805</v>
      </c>
      <c r="B9319" s="49" t="s">
        <v>6328</v>
      </c>
      <c r="C9319" s="7">
        <v>1.4389808219178119E-3</v>
      </c>
      <c r="D9319" s="7">
        <v>2.8779616438356363E-3</v>
      </c>
      <c r="E9319" s="7">
        <v>4.3169424657534478E-3</v>
      </c>
      <c r="F9319" s="7">
        <v>5.7559232876712475E-3</v>
      </c>
      <c r="G9319" s="7">
        <v>7.1949041095890594E-3</v>
      </c>
      <c r="H9319" s="7">
        <v>8.6338849315068713E-3</v>
      </c>
      <c r="I9319" s="7">
        <v>1.007286575342472E-2</v>
      </c>
      <c r="J9319" s="7">
        <v>1.1511846575342507E-2</v>
      </c>
      <c r="K9319" s="7">
        <v>1.295082739726032E-2</v>
      </c>
      <c r="L9319" s="7">
        <v>1.4389808219178119E-2</v>
      </c>
    </row>
    <row r="9320" spans="1:12" ht="51">
      <c r="A9320" s="1">
        <f t="shared" si="216"/>
        <v>41806</v>
      </c>
      <c r="B9320" s="49" t="s">
        <v>6328</v>
      </c>
      <c r="C9320" s="7">
        <v>1.3146476712328801E-2</v>
      </c>
      <c r="D9320" s="7">
        <v>2.6292953424657716E-2</v>
      </c>
      <c r="E9320" s="7">
        <v>3.9439430136986517E-2</v>
      </c>
      <c r="F9320" s="7">
        <v>5.2585906849315203E-2</v>
      </c>
      <c r="G9320" s="7">
        <v>6.5732383561644001E-2</v>
      </c>
      <c r="H9320" s="7">
        <v>7.8878860273972798E-2</v>
      </c>
      <c r="I9320" s="7">
        <v>9.2025336986301956E-2</v>
      </c>
      <c r="J9320" s="7">
        <v>0.10517181369863052</v>
      </c>
      <c r="K9320" s="7">
        <v>0.11831829041095931</v>
      </c>
      <c r="L9320" s="7">
        <v>0.131464767123288</v>
      </c>
    </row>
    <row r="9321" spans="1:12" ht="63.75">
      <c r="A9321" s="1">
        <f t="shared" si="216"/>
        <v>41807</v>
      </c>
      <c r="B9321" s="49" t="s">
        <v>5288</v>
      </c>
      <c r="C9321" s="7">
        <v>4.8858082191781079E-4</v>
      </c>
      <c r="D9321" s="7">
        <v>9.7716164383562158E-4</v>
      </c>
      <c r="E9321" s="7">
        <v>1.4657424657534359E-3</v>
      </c>
      <c r="F9321" s="7">
        <v>1.9543232876712358E-3</v>
      </c>
      <c r="G9321" s="7">
        <v>2.442904109589048E-3</v>
      </c>
      <c r="H9321" s="7">
        <v>2.931484931506848E-3</v>
      </c>
      <c r="I9321" s="7">
        <v>3.420065753424672E-3</v>
      </c>
      <c r="J9321" s="7">
        <v>3.9086465753424716E-3</v>
      </c>
      <c r="K9321" s="7">
        <v>4.3972273972602838E-3</v>
      </c>
      <c r="L9321" s="7">
        <v>4.885808219178083E-3</v>
      </c>
    </row>
    <row r="9322" spans="1:12" ht="63.75">
      <c r="A9322" s="1">
        <f t="shared" si="216"/>
        <v>41808</v>
      </c>
      <c r="B9322" s="49" t="s">
        <v>5288</v>
      </c>
      <c r="C9322" s="7">
        <v>5.3776438356164516E-4</v>
      </c>
      <c r="D9322" s="7">
        <v>1.0755287671232903E-3</v>
      </c>
      <c r="E9322" s="7">
        <v>1.613293150684932E-3</v>
      </c>
      <c r="F9322" s="7">
        <v>2.1510575342465759E-3</v>
      </c>
      <c r="G9322" s="7">
        <v>2.6888219178082201E-3</v>
      </c>
      <c r="H9322" s="7">
        <v>3.226586301369864E-3</v>
      </c>
      <c r="I9322" s="7">
        <v>3.76435068493152E-3</v>
      </c>
      <c r="J9322" s="7">
        <v>4.3021150684931517E-3</v>
      </c>
      <c r="K9322" s="7">
        <v>4.8398794520547956E-3</v>
      </c>
      <c r="L9322" s="7">
        <v>5.3776438356164403E-3</v>
      </c>
    </row>
    <row r="9323" spans="1:12" ht="63.75">
      <c r="A9323" s="1">
        <f t="shared" si="216"/>
        <v>41809</v>
      </c>
      <c r="B9323" s="49" t="s">
        <v>5288</v>
      </c>
      <c r="C9323" s="7">
        <v>6.5204383561644121E-4</v>
      </c>
      <c r="D9323" s="7">
        <v>1.30408767123288E-3</v>
      </c>
      <c r="E9323" s="7">
        <v>1.9561315068493197E-3</v>
      </c>
      <c r="F9323" s="7">
        <v>2.6081753424657601E-3</v>
      </c>
      <c r="G9323" s="7">
        <v>3.2602191780821996E-3</v>
      </c>
      <c r="H9323" s="7">
        <v>3.9122630136986395E-3</v>
      </c>
      <c r="I9323" s="7">
        <v>4.564306849315092E-3</v>
      </c>
      <c r="J9323" s="7">
        <v>5.2163506849315202E-3</v>
      </c>
      <c r="K9323" s="7">
        <v>5.8683945205479596E-3</v>
      </c>
      <c r="L9323" s="7">
        <v>6.5204383561643878E-3</v>
      </c>
    </row>
    <row r="9324" spans="1:12" ht="63.75">
      <c r="A9324" s="1">
        <f t="shared" si="216"/>
        <v>41810</v>
      </c>
      <c r="B9324" s="49" t="s">
        <v>5288</v>
      </c>
      <c r="C9324" s="7">
        <v>8.6071232876712729E-5</v>
      </c>
      <c r="D9324" s="7">
        <v>1.7214246575342519E-4</v>
      </c>
      <c r="E9324" s="7">
        <v>2.5821369863013842E-4</v>
      </c>
      <c r="F9324" s="7">
        <v>3.4428493150685037E-4</v>
      </c>
      <c r="G9324" s="7">
        <v>4.3035616438356238E-4</v>
      </c>
      <c r="H9324" s="7">
        <v>5.1642739726027434E-4</v>
      </c>
      <c r="I9324" s="7">
        <v>6.0249863013698884E-4</v>
      </c>
      <c r="J9324" s="7">
        <v>6.8856986301369955E-4</v>
      </c>
      <c r="K9324" s="7">
        <v>7.7464109589041156E-4</v>
      </c>
      <c r="L9324" s="7">
        <v>8.6071232876712357E-4</v>
      </c>
    </row>
    <row r="9325" spans="1:12" ht="63.75">
      <c r="A9325" s="1">
        <f t="shared" si="216"/>
        <v>41811</v>
      </c>
      <c r="B9325" s="49" t="s">
        <v>5288</v>
      </c>
      <c r="C9325" s="7">
        <v>5.5620821917808517E-4</v>
      </c>
      <c r="D9325" s="7">
        <v>1.1124164383561703E-3</v>
      </c>
      <c r="E9325" s="7">
        <v>1.6686246575342519E-3</v>
      </c>
      <c r="F9325" s="7">
        <v>2.2248328767123359E-3</v>
      </c>
      <c r="G9325" s="7">
        <v>2.7810410958904199E-3</v>
      </c>
      <c r="H9325" s="7">
        <v>3.3372493150685039E-3</v>
      </c>
      <c r="I9325" s="7">
        <v>3.8934575342465874E-3</v>
      </c>
      <c r="J9325" s="7">
        <v>4.4496657534246718E-3</v>
      </c>
      <c r="K9325" s="7">
        <v>5.0058739726027554E-3</v>
      </c>
      <c r="L9325" s="7">
        <v>5.5620821917808285E-3</v>
      </c>
    </row>
    <row r="9326" spans="1:12" ht="63.75">
      <c r="A9326" s="1">
        <f t="shared" si="216"/>
        <v>41812</v>
      </c>
      <c r="B9326" s="49" t="s">
        <v>5288</v>
      </c>
      <c r="C9326" s="7">
        <v>2.3687671232876879E-4</v>
      </c>
      <c r="D9326" s="7">
        <v>4.7375342465753639E-4</v>
      </c>
      <c r="E9326" s="7">
        <v>7.1063013698630508E-4</v>
      </c>
      <c r="F9326" s="7">
        <v>9.4750684931507159E-4</v>
      </c>
      <c r="G9326" s="7">
        <v>1.1843835616438391E-3</v>
      </c>
      <c r="H9326" s="7">
        <v>1.421260273972608E-3</v>
      </c>
      <c r="I9326" s="7">
        <v>1.658136986301384E-3</v>
      </c>
      <c r="J9326" s="7">
        <v>1.8950136986301477E-3</v>
      </c>
      <c r="K9326" s="7">
        <v>2.1318904109589119E-3</v>
      </c>
      <c r="L9326" s="7">
        <v>2.368767123287676E-3</v>
      </c>
    </row>
    <row r="9327" spans="1:12" ht="63.75">
      <c r="A9327" s="1">
        <f t="shared" si="216"/>
        <v>41813</v>
      </c>
      <c r="B9327" s="49" t="s">
        <v>5288</v>
      </c>
      <c r="C9327" s="7">
        <v>2.6309589041096041E-3</v>
      </c>
      <c r="D9327" s="7">
        <v>5.2619178082191952E-3</v>
      </c>
      <c r="E9327" s="7">
        <v>7.8928767123288002E-3</v>
      </c>
      <c r="F9327" s="7">
        <v>1.0523835616438368E-2</v>
      </c>
      <c r="G9327" s="7">
        <v>1.3154794520547958E-2</v>
      </c>
      <c r="H9327" s="7">
        <v>1.57857534246576E-2</v>
      </c>
      <c r="I9327" s="7">
        <v>1.8416712328767241E-2</v>
      </c>
      <c r="J9327" s="7">
        <v>2.104767123287676E-2</v>
      </c>
      <c r="K9327" s="7">
        <v>2.3678630136986401E-2</v>
      </c>
      <c r="L9327" s="7">
        <v>2.6309589041095916E-2</v>
      </c>
    </row>
    <row r="9328" spans="1:12" ht="63.75">
      <c r="A9328" s="1">
        <f t="shared" si="216"/>
        <v>41814</v>
      </c>
      <c r="B9328" s="49" t="s">
        <v>5288</v>
      </c>
      <c r="C9328" s="7">
        <v>1.0205589041095921E-3</v>
      </c>
      <c r="D9328" s="7">
        <v>2.0411178082191841E-3</v>
      </c>
      <c r="E9328" s="7">
        <v>3.0616767123287755E-3</v>
      </c>
      <c r="F9328" s="7">
        <v>4.0822356164383561E-3</v>
      </c>
      <c r="G9328" s="7">
        <v>5.1027945205479475E-3</v>
      </c>
      <c r="H9328" s="7">
        <v>6.1233534246575398E-3</v>
      </c>
      <c r="I9328" s="7">
        <v>7.1439123287671564E-3</v>
      </c>
      <c r="J9328" s="7">
        <v>8.1644712328767226E-3</v>
      </c>
      <c r="K9328" s="7">
        <v>9.1850301369863149E-3</v>
      </c>
      <c r="L9328" s="7">
        <v>1.0205589041095895E-2</v>
      </c>
    </row>
    <row r="9329" spans="1:12" ht="63.75">
      <c r="A9329" s="1">
        <f t="shared" si="216"/>
        <v>41815</v>
      </c>
      <c r="B9329" s="49" t="s">
        <v>5288</v>
      </c>
      <c r="C9329" s="7">
        <v>8.7626301369863279E-4</v>
      </c>
      <c r="D9329" s="7">
        <v>1.752526027397268E-3</v>
      </c>
      <c r="E9329" s="7">
        <v>2.6287890410958961E-3</v>
      </c>
      <c r="F9329" s="7">
        <v>3.5050520547945238E-3</v>
      </c>
      <c r="G9329" s="7">
        <v>4.3813150684931515E-3</v>
      </c>
      <c r="H9329" s="7">
        <v>5.2575780821917792E-3</v>
      </c>
      <c r="I9329" s="7">
        <v>6.133841095890432E-3</v>
      </c>
      <c r="J9329" s="7">
        <v>7.0101041095890475E-3</v>
      </c>
      <c r="K9329" s="7">
        <v>7.8863671232876752E-3</v>
      </c>
      <c r="L9329" s="7">
        <v>8.7626301369863029E-3</v>
      </c>
    </row>
    <row r="9330" spans="1:12" ht="51">
      <c r="A9330" s="1">
        <f t="shared" si="216"/>
        <v>41816</v>
      </c>
      <c r="B9330" s="49" t="s">
        <v>6329</v>
      </c>
      <c r="C9330" s="7">
        <v>1.0444273972602768E-2</v>
      </c>
      <c r="D9330" s="7">
        <v>2.088854794520556E-2</v>
      </c>
      <c r="E9330" s="7">
        <v>3.1332821917808278E-2</v>
      </c>
      <c r="F9330" s="7">
        <v>4.1777095890411002E-2</v>
      </c>
      <c r="G9330" s="7">
        <v>5.2221369863013713E-2</v>
      </c>
      <c r="H9330" s="7">
        <v>6.2665643835616555E-2</v>
      </c>
      <c r="I9330" s="7">
        <v>7.3109917808219516E-2</v>
      </c>
      <c r="J9330" s="7">
        <v>8.3554191780822004E-2</v>
      </c>
      <c r="K9330" s="7">
        <v>9.399846575342484E-2</v>
      </c>
      <c r="L9330" s="7">
        <v>0.10444273972602743</v>
      </c>
    </row>
    <row r="9331" spans="1:12" ht="51">
      <c r="A9331" s="1">
        <f t="shared" si="216"/>
        <v>41817</v>
      </c>
      <c r="B9331" s="49" t="s">
        <v>6330</v>
      </c>
      <c r="C9331" s="7">
        <v>5.9620602739726197E-3</v>
      </c>
      <c r="D9331" s="7">
        <v>1.1924120547945253E-2</v>
      </c>
      <c r="E9331" s="7">
        <v>1.7886180821917921E-2</v>
      </c>
      <c r="F9331" s="7">
        <v>2.3848241095890479E-2</v>
      </c>
      <c r="G9331" s="7">
        <v>2.981030136986304E-2</v>
      </c>
      <c r="H9331" s="7">
        <v>3.5772361643835716E-2</v>
      </c>
      <c r="I9331" s="7">
        <v>4.1734421917808399E-2</v>
      </c>
      <c r="J9331" s="7">
        <v>4.7696482191780958E-2</v>
      </c>
      <c r="K9331" s="7">
        <v>5.3658542465753523E-2</v>
      </c>
      <c r="L9331" s="7">
        <v>5.9620602739726081E-2</v>
      </c>
    </row>
    <row r="9332" spans="1:12" ht="25.5">
      <c r="A9332" s="1">
        <f t="shared" si="216"/>
        <v>41818</v>
      </c>
      <c r="B9332" s="49" t="s">
        <v>6331</v>
      </c>
      <c r="C9332" s="7">
        <v>1.4933720547945239E-2</v>
      </c>
      <c r="D9332" s="7">
        <v>2.9867441095890599E-2</v>
      </c>
      <c r="E9332" s="7">
        <v>4.4801161643835845E-2</v>
      </c>
      <c r="F9332" s="7">
        <v>5.9734882191780955E-2</v>
      </c>
      <c r="G9332" s="7">
        <v>7.4668602739726198E-2</v>
      </c>
      <c r="H9332" s="7">
        <v>8.9602323287671551E-2</v>
      </c>
      <c r="I9332" s="7">
        <v>0.10453604383561703</v>
      </c>
      <c r="J9332" s="7">
        <v>0.11946976438356204</v>
      </c>
      <c r="K9332" s="7">
        <v>0.13440348493150681</v>
      </c>
      <c r="L9332" s="7">
        <v>0.1493372054794524</v>
      </c>
    </row>
    <row r="9333" spans="1:12" ht="12.75">
      <c r="A9333" s="1">
        <f t="shared" si="216"/>
        <v>41819</v>
      </c>
      <c r="B9333" s="49" t="s">
        <v>5556</v>
      </c>
      <c r="C9333" s="7">
        <v>7.5728219178082556E-4</v>
      </c>
      <c r="D9333" s="7">
        <v>1.5145643835616561E-3</v>
      </c>
      <c r="E9333" s="7">
        <v>2.2718465753424721E-3</v>
      </c>
      <c r="F9333" s="7">
        <v>3.0291287671232879E-3</v>
      </c>
      <c r="G9333" s="7">
        <v>3.7864109589041159E-3</v>
      </c>
      <c r="H9333" s="7">
        <v>4.5436931506849312E-3</v>
      </c>
      <c r="I9333" s="7">
        <v>5.3009753424657713E-3</v>
      </c>
      <c r="J9333" s="7">
        <v>6.058257534246588E-3</v>
      </c>
      <c r="K9333" s="7">
        <v>6.8155397260274038E-3</v>
      </c>
      <c r="L9333" s="7">
        <v>7.5728219178082205E-3</v>
      </c>
    </row>
    <row r="9334" spans="1:12" ht="25.5">
      <c r="A9334" s="1">
        <f t="shared" si="216"/>
        <v>41820</v>
      </c>
      <c r="B9334" s="49" t="s">
        <v>6332</v>
      </c>
      <c r="C9334" s="7">
        <v>1.7673534246575518E-2</v>
      </c>
      <c r="D9334" s="7">
        <v>3.5347068493150918E-2</v>
      </c>
      <c r="E9334" s="7">
        <v>5.302060273972644E-2</v>
      </c>
      <c r="F9334" s="7">
        <v>7.0694136986301712E-2</v>
      </c>
      <c r="G9334" s="7">
        <v>8.8367671232877115E-2</v>
      </c>
      <c r="H9334" s="7">
        <v>0.10604120547945252</v>
      </c>
      <c r="I9334" s="7">
        <v>0.12371473972602839</v>
      </c>
      <c r="J9334" s="7">
        <v>0.1413882739726032</v>
      </c>
      <c r="K9334" s="7">
        <v>0.15906180821917917</v>
      </c>
      <c r="L9334" s="7">
        <v>0.17673534246575401</v>
      </c>
    </row>
    <row r="9335" spans="1:12" ht="25.5">
      <c r="A9335" s="1">
        <f t="shared" si="216"/>
        <v>41821</v>
      </c>
      <c r="B9335" s="49" t="s">
        <v>6333</v>
      </c>
      <c r="C9335" s="7">
        <v>8.8678684931507035E-3</v>
      </c>
      <c r="D9335" s="7">
        <v>1.7735736986301359E-2</v>
      </c>
      <c r="E9335" s="7">
        <v>2.6603605479452157E-2</v>
      </c>
      <c r="F9335" s="7">
        <v>3.5471473972602717E-2</v>
      </c>
      <c r="G9335" s="7">
        <v>4.4339342465753405E-2</v>
      </c>
      <c r="H9335" s="7">
        <v>5.3207210958904079E-2</v>
      </c>
      <c r="I9335" s="7">
        <v>6.2075079452054996E-2</v>
      </c>
      <c r="J9335" s="7">
        <v>7.0942947945205559E-2</v>
      </c>
      <c r="K9335" s="7">
        <v>7.9810816438356233E-2</v>
      </c>
      <c r="L9335" s="7">
        <v>8.867868493150681E-2</v>
      </c>
    </row>
    <row r="9336" spans="1:12" ht="25.5">
      <c r="A9336" s="1">
        <f t="shared" si="216"/>
        <v>41822</v>
      </c>
      <c r="B9336" s="49" t="s">
        <v>6334</v>
      </c>
      <c r="C9336" s="7">
        <v>1.1528120547945239E-2</v>
      </c>
      <c r="D9336" s="7">
        <v>2.3056241095890478E-2</v>
      </c>
      <c r="E9336" s="7">
        <v>3.4584361643835722E-2</v>
      </c>
      <c r="F9336" s="7">
        <v>4.6112482191780844E-2</v>
      </c>
      <c r="G9336" s="7">
        <v>5.7640602739726071E-2</v>
      </c>
      <c r="H9336" s="7">
        <v>6.9168723287671319E-2</v>
      </c>
      <c r="I9336" s="7">
        <v>8.0696843835616677E-2</v>
      </c>
      <c r="J9336" s="7">
        <v>9.2224964383561689E-2</v>
      </c>
      <c r="K9336" s="7">
        <v>0.10375308493150692</v>
      </c>
      <c r="L9336" s="7">
        <v>0.11528120547945203</v>
      </c>
    </row>
    <row r="9337" spans="1:12" ht="25.5">
      <c r="A9337" s="1">
        <f t="shared" si="216"/>
        <v>41823</v>
      </c>
      <c r="B9337" s="49" t="s">
        <v>6335</v>
      </c>
      <c r="C9337" s="7">
        <v>7.3012273972602954E-3</v>
      </c>
      <c r="D9337" s="7">
        <v>1.4602454794520638E-2</v>
      </c>
      <c r="E9337" s="7">
        <v>2.1903682191780842E-2</v>
      </c>
      <c r="F9337" s="7">
        <v>2.9204909589041039E-2</v>
      </c>
      <c r="G9337" s="7">
        <v>3.6506136986301362E-2</v>
      </c>
      <c r="H9337" s="7">
        <v>4.3807364383561684E-2</v>
      </c>
      <c r="I9337" s="7">
        <v>5.1108591780822124E-2</v>
      </c>
      <c r="J9337" s="7">
        <v>5.8409819178082197E-2</v>
      </c>
      <c r="K9337" s="7">
        <v>6.5711046575342519E-2</v>
      </c>
      <c r="L9337" s="7">
        <v>7.3012273972602723E-2</v>
      </c>
    </row>
    <row r="9338" spans="1:12" ht="12.75">
      <c r="A9338" s="1">
        <f t="shared" si="216"/>
        <v>41824</v>
      </c>
      <c r="B9338" s="49" t="s">
        <v>6336</v>
      </c>
      <c r="C9338" s="7">
        <v>1.1163221917808256E-2</v>
      </c>
      <c r="D9338" s="7">
        <v>2.232644383561656E-2</v>
      </c>
      <c r="E9338" s="7">
        <v>3.3489665753424838E-2</v>
      </c>
      <c r="F9338" s="7">
        <v>4.4652887671232877E-2</v>
      </c>
      <c r="G9338" s="7">
        <v>5.5816109589041159E-2</v>
      </c>
      <c r="H9338" s="7">
        <v>6.6979331506849316E-2</v>
      </c>
      <c r="I9338" s="7">
        <v>7.8142553424657826E-2</v>
      </c>
      <c r="J9338" s="7">
        <v>8.9305775342465879E-2</v>
      </c>
      <c r="K9338" s="7">
        <v>0.10046899726027404</v>
      </c>
      <c r="L9338" s="7">
        <v>0.11163221917808219</v>
      </c>
    </row>
    <row r="9339" spans="1:12" ht="51">
      <c r="A9339" s="1">
        <f t="shared" si="216"/>
        <v>41825</v>
      </c>
      <c r="B9339" s="49" t="s">
        <v>6337</v>
      </c>
      <c r="C9339" s="7">
        <v>8.4913972602739911E-3</v>
      </c>
      <c r="D9339" s="7">
        <v>1.6982794520547958E-2</v>
      </c>
      <c r="E9339" s="7">
        <v>2.5474191780822001E-2</v>
      </c>
      <c r="F9339" s="7">
        <v>3.3965589041095916E-2</v>
      </c>
      <c r="G9339" s="7">
        <v>4.2456986301369834E-2</v>
      </c>
      <c r="H9339" s="7">
        <v>5.0948383561643884E-2</v>
      </c>
      <c r="I9339" s="7">
        <v>5.9439780821918038E-2</v>
      </c>
      <c r="J9339" s="7">
        <v>6.7931178082191832E-2</v>
      </c>
      <c r="K9339" s="7">
        <v>7.6422575342465757E-2</v>
      </c>
      <c r="L9339" s="7">
        <v>8.4913972602739668E-2</v>
      </c>
    </row>
    <row r="9340" spans="1:12" ht="12.75">
      <c r="A9340" s="1">
        <f t="shared" si="216"/>
        <v>41826</v>
      </c>
      <c r="B9340" s="49" t="s">
        <v>6338</v>
      </c>
      <c r="C9340" s="7">
        <v>6.8531506849315435E-3</v>
      </c>
      <c r="D9340" s="7">
        <v>1.370630136986304E-2</v>
      </c>
      <c r="E9340" s="7">
        <v>2.0559452054794557E-2</v>
      </c>
      <c r="F9340" s="7">
        <v>2.741260273972608E-2</v>
      </c>
      <c r="G9340" s="7">
        <v>3.4265753424657597E-2</v>
      </c>
      <c r="H9340" s="7">
        <v>4.1118904109589113E-2</v>
      </c>
      <c r="I9340" s="7">
        <v>4.7972054794520762E-2</v>
      </c>
      <c r="J9340" s="7">
        <v>5.482520547945216E-2</v>
      </c>
      <c r="K9340" s="7">
        <v>6.1678356164383677E-2</v>
      </c>
      <c r="L9340" s="7">
        <v>6.8531506849315083E-2</v>
      </c>
    </row>
    <row r="9341" spans="1:12" ht="12.75">
      <c r="A9341" s="1">
        <f t="shared" si="216"/>
        <v>41827</v>
      </c>
      <c r="B9341" s="49" t="s">
        <v>6339</v>
      </c>
      <c r="C9341" s="7">
        <v>1.5642904109589E-2</v>
      </c>
      <c r="D9341" s="7">
        <v>3.1285808219178118E-2</v>
      </c>
      <c r="E9341" s="7">
        <v>4.6928712328767115E-2</v>
      </c>
      <c r="F9341" s="7">
        <v>6.2571616438356001E-2</v>
      </c>
      <c r="G9341" s="7">
        <v>7.8214520547945005E-2</v>
      </c>
      <c r="H9341" s="7">
        <v>9.3857424657534119E-2</v>
      </c>
      <c r="I9341" s="7">
        <v>0.10950032876712336</v>
      </c>
      <c r="J9341" s="7">
        <v>0.125143232876712</v>
      </c>
      <c r="K9341" s="7">
        <v>0.1407861369863016</v>
      </c>
      <c r="L9341" s="7">
        <v>0.15642904109589001</v>
      </c>
    </row>
    <row r="9342" spans="1:12" ht="25.5">
      <c r="A9342" s="1">
        <f t="shared" si="216"/>
        <v>41828</v>
      </c>
      <c r="B9342" s="49" t="s">
        <v>6340</v>
      </c>
      <c r="C9342" s="7">
        <v>8.3528876712329041E-3</v>
      </c>
      <c r="D9342" s="7">
        <v>1.670577534246576E-2</v>
      </c>
      <c r="E9342" s="7">
        <v>2.5058663013698759E-2</v>
      </c>
      <c r="F9342" s="7">
        <v>3.3411550684931519E-2</v>
      </c>
      <c r="G9342" s="7">
        <v>4.1764438356164398E-2</v>
      </c>
      <c r="H9342" s="7">
        <v>5.0117326027397276E-2</v>
      </c>
      <c r="I9342" s="7">
        <v>5.8470213698630397E-2</v>
      </c>
      <c r="J9342" s="7">
        <v>6.682310136986315E-2</v>
      </c>
      <c r="K9342" s="7">
        <v>7.5175989041096028E-2</v>
      </c>
      <c r="L9342" s="7">
        <v>8.3528876712328795E-2</v>
      </c>
    </row>
    <row r="9343" spans="1:12" ht="25.5">
      <c r="A9343" s="1">
        <f t="shared" si="216"/>
        <v>41829</v>
      </c>
      <c r="B9343" s="49" t="s">
        <v>6340</v>
      </c>
      <c r="C9343" s="7">
        <v>4.0974246575342757E-4</v>
      </c>
      <c r="D9343" s="7">
        <v>8.1948493150685515E-4</v>
      </c>
      <c r="E9343" s="7">
        <v>1.229227397260284E-3</v>
      </c>
      <c r="F9343" s="7">
        <v>1.6389698630137079E-3</v>
      </c>
      <c r="G9343" s="7">
        <v>2.0487123287671319E-3</v>
      </c>
      <c r="H9343" s="7">
        <v>2.4584547945205562E-3</v>
      </c>
      <c r="I9343" s="7">
        <v>2.8681972602739919E-3</v>
      </c>
      <c r="J9343" s="7">
        <v>3.2779397260274041E-3</v>
      </c>
      <c r="K9343" s="7">
        <v>3.6876821917808276E-3</v>
      </c>
      <c r="L9343" s="7">
        <v>4.0974246575342516E-3</v>
      </c>
    </row>
    <row r="9344" spans="1:12" ht="12.75">
      <c r="A9344" s="1">
        <f t="shared" si="216"/>
        <v>41830</v>
      </c>
      <c r="B9344" s="49" t="s">
        <v>6341</v>
      </c>
      <c r="C9344" s="7">
        <v>1.0774093150684966E-2</v>
      </c>
      <c r="D9344" s="7">
        <v>2.1548186301369957E-2</v>
      </c>
      <c r="E9344" s="7">
        <v>3.2322279452054882E-2</v>
      </c>
      <c r="F9344" s="7">
        <v>4.3096372602739803E-2</v>
      </c>
      <c r="G9344" s="7">
        <v>5.3870465753424725E-2</v>
      </c>
      <c r="H9344" s="7">
        <v>6.4644558904109639E-2</v>
      </c>
      <c r="I9344" s="7">
        <v>7.5418652054794796E-2</v>
      </c>
      <c r="J9344" s="7">
        <v>8.6192745205479482E-2</v>
      </c>
      <c r="K9344" s="7">
        <v>9.6966838356164528E-2</v>
      </c>
      <c r="L9344" s="7">
        <v>0.10774093150684931</v>
      </c>
    </row>
    <row r="9345" spans="1:12" ht="25.5">
      <c r="A9345" s="1">
        <f t="shared" si="216"/>
        <v>41831</v>
      </c>
      <c r="B9345" s="49" t="s">
        <v>6342</v>
      </c>
      <c r="C9345" s="7">
        <v>1.6606684931506799E-2</v>
      </c>
      <c r="D9345" s="7">
        <v>3.3213369863013723E-2</v>
      </c>
      <c r="E9345" s="7">
        <v>4.9820054794520521E-2</v>
      </c>
      <c r="F9345" s="7">
        <v>6.6426739726027195E-2</v>
      </c>
      <c r="G9345" s="7">
        <v>8.3033424657534008E-2</v>
      </c>
      <c r="H9345" s="7">
        <v>9.9640109589040793E-2</v>
      </c>
      <c r="I9345" s="7">
        <v>0.11624679452054795</v>
      </c>
      <c r="J9345" s="7">
        <v>0.13285347945205439</v>
      </c>
      <c r="K9345" s="7">
        <v>0.14946016438356119</v>
      </c>
      <c r="L9345" s="7">
        <v>0.16606684931506802</v>
      </c>
    </row>
    <row r="9346" spans="1:12" ht="12.75">
      <c r="A9346" s="1">
        <f t="shared" si="216"/>
        <v>41832</v>
      </c>
      <c r="B9346" s="49" t="s">
        <v>6343</v>
      </c>
      <c r="C9346" s="7">
        <v>1.0697424657534288E-2</v>
      </c>
      <c r="D9346" s="7">
        <v>2.13948493150686E-2</v>
      </c>
      <c r="E9346" s="7">
        <v>3.2092273972602836E-2</v>
      </c>
      <c r="F9346" s="7">
        <v>4.2789698630137075E-2</v>
      </c>
      <c r="G9346" s="7">
        <v>5.3487123287671322E-2</v>
      </c>
      <c r="H9346" s="7">
        <v>6.4184547945205561E-2</v>
      </c>
      <c r="I9346" s="7">
        <v>7.4881972602740043E-2</v>
      </c>
      <c r="J9346" s="7">
        <v>8.5579397260274151E-2</v>
      </c>
      <c r="K9346" s="7">
        <v>9.6276821917808383E-2</v>
      </c>
      <c r="L9346" s="7">
        <v>0.1069742465753425</v>
      </c>
    </row>
    <row r="9347" spans="1:12" ht="25.5">
      <c r="A9347" s="1">
        <f t="shared" si="216"/>
        <v>41833</v>
      </c>
      <c r="B9347" s="49" t="s">
        <v>6344</v>
      </c>
      <c r="C9347" s="7">
        <v>1.5333698630137079E-2</v>
      </c>
      <c r="D9347" s="7">
        <v>3.0667397260274037E-2</v>
      </c>
      <c r="E9347" s="7">
        <v>4.6001095890411119E-2</v>
      </c>
      <c r="F9347" s="7">
        <v>6.1334794520547957E-2</v>
      </c>
      <c r="G9347" s="7">
        <v>7.6668493150684927E-2</v>
      </c>
      <c r="H9347" s="7">
        <v>9.2002191780821876E-2</v>
      </c>
      <c r="I9347" s="7">
        <v>0.10733589041095908</v>
      </c>
      <c r="J9347" s="7">
        <v>0.1226695890410964</v>
      </c>
      <c r="K9347" s="7">
        <v>0.13800328767123238</v>
      </c>
      <c r="L9347" s="7">
        <v>0.1533369863013696</v>
      </c>
    </row>
    <row r="9348" spans="1:12" ht="12.75">
      <c r="A9348" s="1">
        <f t="shared" si="216"/>
        <v>41834</v>
      </c>
      <c r="B9348" s="49" t="s">
        <v>6345</v>
      </c>
      <c r="C9348" s="7">
        <v>1.6884427397260319E-2</v>
      </c>
      <c r="D9348" s="7">
        <v>3.3768854794520756E-2</v>
      </c>
      <c r="E9348" s="7">
        <v>5.0653282191781078E-2</v>
      </c>
      <c r="F9348" s="7">
        <v>6.7537709589041275E-2</v>
      </c>
      <c r="G9348" s="7">
        <v>8.4422136986301591E-2</v>
      </c>
      <c r="H9348" s="7">
        <v>0.10130656438356204</v>
      </c>
      <c r="I9348" s="7">
        <v>0.11819099178082272</v>
      </c>
      <c r="J9348" s="7">
        <v>0.1350754191780828</v>
      </c>
      <c r="K9348" s="7">
        <v>0.15195984657534359</v>
      </c>
      <c r="L9348" s="7">
        <v>0.16884427397260318</v>
      </c>
    </row>
    <row r="9349" spans="1:12" ht="25.5">
      <c r="A9349" s="1">
        <f t="shared" si="216"/>
        <v>41835</v>
      </c>
      <c r="B9349" s="49" t="s">
        <v>6346</v>
      </c>
      <c r="C9349" s="7">
        <v>8.6320767123287991E-3</v>
      </c>
      <c r="D9349" s="7">
        <v>1.7264153424657598E-2</v>
      </c>
      <c r="E9349" s="7">
        <v>2.5896230136986397E-2</v>
      </c>
      <c r="F9349" s="7">
        <v>3.4528306849315078E-2</v>
      </c>
      <c r="G9349" s="7">
        <v>4.3160383561643881E-2</v>
      </c>
      <c r="H9349" s="7">
        <v>5.1792460273972683E-2</v>
      </c>
      <c r="I9349" s="7">
        <v>6.0424536986301597E-2</v>
      </c>
      <c r="J9349" s="7">
        <v>6.9056613698630157E-2</v>
      </c>
      <c r="K9349" s="7">
        <v>7.7688690410958952E-2</v>
      </c>
      <c r="L9349" s="7">
        <v>8.6320767123287637E-2</v>
      </c>
    </row>
    <row r="9350" spans="1:12" ht="25.5">
      <c r="A9350" s="1">
        <f t="shared" si="216"/>
        <v>41836</v>
      </c>
      <c r="B9350" s="49" t="s">
        <v>6347</v>
      </c>
      <c r="C9350" s="7">
        <v>1.8789205479452158E-2</v>
      </c>
      <c r="D9350" s="7">
        <v>3.7578410958904199E-2</v>
      </c>
      <c r="E9350" s="7">
        <v>5.636761643835636E-2</v>
      </c>
      <c r="F9350" s="7">
        <v>7.5156821917808286E-2</v>
      </c>
      <c r="G9350" s="7">
        <v>9.3946027397260309E-2</v>
      </c>
      <c r="H9350" s="7">
        <v>0.11273523287671235</v>
      </c>
      <c r="I9350" s="7">
        <v>0.1315244383561644</v>
      </c>
      <c r="J9350" s="7">
        <v>0.15031364383561679</v>
      </c>
      <c r="K9350" s="7">
        <v>0.169102849315068</v>
      </c>
      <c r="L9350" s="7">
        <v>0.1878920547945204</v>
      </c>
    </row>
    <row r="9351" spans="1:12" ht="12.75">
      <c r="A9351" s="1">
        <f t="shared" si="216"/>
        <v>41837</v>
      </c>
      <c r="B9351" s="49" t="s">
        <v>6050</v>
      </c>
      <c r="C9351" s="7">
        <v>7.6418958904110003E-3</v>
      </c>
      <c r="D9351" s="7">
        <v>1.5283791780822001E-2</v>
      </c>
      <c r="E9351" s="7">
        <v>2.2925687671233E-2</v>
      </c>
      <c r="F9351" s="7">
        <v>3.056758356164388E-2</v>
      </c>
      <c r="G9351" s="7">
        <v>3.8209479452054877E-2</v>
      </c>
      <c r="H9351" s="7">
        <v>4.5851375342465757E-2</v>
      </c>
      <c r="I9351" s="7">
        <v>5.3493271232876879E-2</v>
      </c>
      <c r="J9351" s="7">
        <v>6.1135167123287759E-2</v>
      </c>
      <c r="K9351" s="7">
        <v>6.877706301369875E-2</v>
      </c>
      <c r="L9351" s="7">
        <v>7.6418958904109643E-2</v>
      </c>
    </row>
    <row r="9352" spans="1:12" ht="12.75">
      <c r="A9352" s="1">
        <f t="shared" si="216"/>
        <v>41838</v>
      </c>
      <c r="B9352" s="49" t="s">
        <v>6348</v>
      </c>
      <c r="C9352" s="7">
        <v>1.0159660273972632E-2</v>
      </c>
      <c r="D9352" s="7">
        <v>2.031932054794524E-2</v>
      </c>
      <c r="E9352" s="7">
        <v>3.0478980821917918E-2</v>
      </c>
      <c r="F9352" s="7">
        <v>4.0638641095890479E-2</v>
      </c>
      <c r="G9352" s="7">
        <v>5.0798301369863033E-2</v>
      </c>
      <c r="H9352" s="7">
        <v>6.0957961643835719E-2</v>
      </c>
      <c r="I9352" s="7">
        <v>7.1117621917808516E-2</v>
      </c>
      <c r="J9352" s="7">
        <v>8.1277282191780958E-2</v>
      </c>
      <c r="K9352" s="7">
        <v>9.1436942465753512E-2</v>
      </c>
      <c r="L9352" s="7">
        <v>0.10159660273972607</v>
      </c>
    </row>
    <row r="9353" spans="1:12" ht="12.75">
      <c r="A9353" s="1">
        <f t="shared" si="216"/>
        <v>41839</v>
      </c>
      <c r="B9353" s="49" t="s">
        <v>6349</v>
      </c>
      <c r="C9353" s="7">
        <v>9.235298630137008E-3</v>
      </c>
      <c r="D9353" s="7">
        <v>1.847059726027404E-2</v>
      </c>
      <c r="E9353" s="7">
        <v>2.7705895890411E-2</v>
      </c>
      <c r="F9353" s="7">
        <v>3.6941194520547956E-2</v>
      </c>
      <c r="G9353" s="7">
        <v>4.6176493150684922E-2</v>
      </c>
      <c r="H9353" s="7">
        <v>5.5411791780821999E-2</v>
      </c>
      <c r="I9353" s="7">
        <v>6.4647090410959077E-2</v>
      </c>
      <c r="J9353" s="7">
        <v>7.3882389041095911E-2</v>
      </c>
      <c r="K9353" s="7">
        <v>8.311768767123287E-2</v>
      </c>
      <c r="L9353" s="7">
        <v>9.2352986301369844E-2</v>
      </c>
    </row>
    <row r="9354" spans="1:12" ht="25.5">
      <c r="A9354" s="1">
        <f t="shared" si="216"/>
        <v>41840</v>
      </c>
      <c r="B9354" s="49" t="s">
        <v>6350</v>
      </c>
      <c r="C9354" s="7">
        <v>8.8790794520548326E-3</v>
      </c>
      <c r="D9354" s="7">
        <v>1.7758158904109637E-2</v>
      </c>
      <c r="E9354" s="7">
        <v>2.6637238356164519E-2</v>
      </c>
      <c r="F9354" s="7">
        <v>3.5516317808219275E-2</v>
      </c>
      <c r="G9354" s="7">
        <v>4.4395397260274042E-2</v>
      </c>
      <c r="H9354" s="7">
        <v>5.3274476712328801E-2</v>
      </c>
      <c r="I9354" s="7">
        <v>6.2153556164383797E-2</v>
      </c>
      <c r="J9354" s="7">
        <v>7.1032635616438439E-2</v>
      </c>
      <c r="K9354" s="7">
        <v>7.9911715068493192E-2</v>
      </c>
      <c r="L9354" s="7">
        <v>8.8790794520547958E-2</v>
      </c>
    </row>
    <row r="9355" spans="1:12" ht="12.75">
      <c r="A9355" s="1">
        <f t="shared" si="216"/>
        <v>41841</v>
      </c>
      <c r="B9355" s="49" t="s">
        <v>5877</v>
      </c>
      <c r="C9355" s="7">
        <v>5.1168986301369955E-3</v>
      </c>
      <c r="D9355" s="7">
        <v>1.0233797260273991E-2</v>
      </c>
      <c r="E9355" s="7">
        <v>1.5350695890410999E-2</v>
      </c>
      <c r="F9355" s="7">
        <v>2.0467594520547961E-2</v>
      </c>
      <c r="G9355" s="7">
        <v>2.5584493150684919E-2</v>
      </c>
      <c r="H9355" s="7">
        <v>3.0701391780821877E-2</v>
      </c>
      <c r="I9355" s="7">
        <v>3.5818290410958957E-2</v>
      </c>
      <c r="J9355" s="7">
        <v>4.0935189041095922E-2</v>
      </c>
      <c r="K9355" s="7">
        <v>4.6052087671232873E-2</v>
      </c>
      <c r="L9355" s="7">
        <v>5.1168986301369838E-2</v>
      </c>
    </row>
    <row r="9356" spans="1:12" ht="12.75">
      <c r="A9356" s="1">
        <f t="shared" si="216"/>
        <v>41842</v>
      </c>
      <c r="B9356" s="49" t="s">
        <v>6351</v>
      </c>
      <c r="C9356" s="7">
        <v>1.6796909589041158E-2</v>
      </c>
      <c r="D9356" s="7">
        <v>3.3593819178082199E-2</v>
      </c>
      <c r="E9356" s="7">
        <v>5.0390728767123361E-2</v>
      </c>
      <c r="F9356" s="7">
        <v>6.7187638356164273E-2</v>
      </c>
      <c r="G9356" s="7">
        <v>8.398454794520531E-2</v>
      </c>
      <c r="H9356" s="7">
        <v>0.10078145753424635</v>
      </c>
      <c r="I9356" s="7">
        <v>0.11757836712328776</v>
      </c>
      <c r="J9356" s="7">
        <v>0.1343752767123288</v>
      </c>
      <c r="K9356" s="7">
        <v>0.15117218630136961</v>
      </c>
      <c r="L9356" s="7">
        <v>0.1679690958904104</v>
      </c>
    </row>
    <row r="9357" spans="1:12" ht="25.5">
      <c r="A9357" s="1">
        <f t="shared" si="216"/>
        <v>41843</v>
      </c>
      <c r="B9357" s="49" t="s">
        <v>6352</v>
      </c>
      <c r="C9357" s="7">
        <v>9.5112328767123586E-3</v>
      </c>
      <c r="D9357" s="7">
        <v>1.9022465753424717E-2</v>
      </c>
      <c r="E9357" s="7">
        <v>2.8533698630137078E-2</v>
      </c>
      <c r="F9357" s="7">
        <v>3.8044931506849324E-2</v>
      </c>
      <c r="G9357" s="7">
        <v>4.7556164383561673E-2</v>
      </c>
      <c r="H9357" s="7">
        <v>5.7067397260273912E-2</v>
      </c>
      <c r="I9357" s="7">
        <v>6.6578630136986519E-2</v>
      </c>
      <c r="J9357" s="7">
        <v>7.6089863013698647E-2</v>
      </c>
      <c r="K9357" s="7">
        <v>8.5601095890410997E-2</v>
      </c>
      <c r="L9357" s="7">
        <v>9.5112328767123236E-2</v>
      </c>
    </row>
    <row r="9358" spans="1:12" ht="12.75">
      <c r="A9358" s="1">
        <f t="shared" si="216"/>
        <v>41844</v>
      </c>
      <c r="B9358" s="49" t="s">
        <v>6353</v>
      </c>
      <c r="C9358" s="7">
        <v>7.751835616438392E-3</v>
      </c>
      <c r="D9358" s="7">
        <v>1.5503671232876758E-2</v>
      </c>
      <c r="E9358" s="7">
        <v>2.32555068493152E-2</v>
      </c>
      <c r="F9358" s="7">
        <v>3.1007342465753516E-2</v>
      </c>
      <c r="G9358" s="7">
        <v>3.8759178082191835E-2</v>
      </c>
      <c r="H9358" s="7">
        <v>4.6511013698630158E-2</v>
      </c>
      <c r="I9358" s="7">
        <v>5.4262849315068723E-2</v>
      </c>
      <c r="J9358" s="7">
        <v>6.2014684931506914E-2</v>
      </c>
      <c r="K9358" s="7">
        <v>6.9766520547945243E-2</v>
      </c>
      <c r="L9358" s="7">
        <v>7.7518356164383559E-2</v>
      </c>
    </row>
    <row r="9359" spans="1:12" ht="12.75">
      <c r="A9359" s="1">
        <f t="shared" si="216"/>
        <v>41845</v>
      </c>
      <c r="B9359" s="49" t="s">
        <v>6354</v>
      </c>
      <c r="C9359" s="7">
        <v>7.3536657534246964E-3</v>
      </c>
      <c r="D9359" s="7">
        <v>1.470733150684944E-2</v>
      </c>
      <c r="E9359" s="7">
        <v>2.2060997260274041E-2</v>
      </c>
      <c r="F9359" s="7">
        <v>2.941466301369864E-2</v>
      </c>
      <c r="G9359" s="7">
        <v>3.6768328767123361E-2</v>
      </c>
      <c r="H9359" s="7">
        <v>4.4121994520547957E-2</v>
      </c>
      <c r="I9359" s="7">
        <v>5.1475660273972795E-2</v>
      </c>
      <c r="J9359" s="7">
        <v>5.882932602739728E-2</v>
      </c>
      <c r="K9359" s="7">
        <v>6.6182991780822001E-2</v>
      </c>
      <c r="L9359" s="7">
        <v>7.3536657534246597E-2</v>
      </c>
    </row>
    <row r="9360" spans="1:12" ht="25.5">
      <c r="A9360" s="1">
        <f t="shared" ref="A9360:A9423" si="217">A9359+1</f>
        <v>41846</v>
      </c>
      <c r="B9360" s="49" t="s">
        <v>6355</v>
      </c>
      <c r="C9360" s="7">
        <v>9.2020273972602956E-3</v>
      </c>
      <c r="D9360" s="7">
        <v>1.840405479452064E-2</v>
      </c>
      <c r="E9360" s="7">
        <v>2.7606082191780842E-2</v>
      </c>
      <c r="F9360" s="7">
        <v>3.6808109589041037E-2</v>
      </c>
      <c r="G9360" s="7">
        <v>4.6010136986301353E-2</v>
      </c>
      <c r="H9360" s="7">
        <v>5.5212164383561683E-2</v>
      </c>
      <c r="I9360" s="7">
        <v>6.4414191780822111E-2</v>
      </c>
      <c r="J9360" s="7">
        <v>7.3616219178082198E-2</v>
      </c>
      <c r="K9360" s="7">
        <v>8.2818246575342522E-2</v>
      </c>
      <c r="L9360" s="7">
        <v>9.2020273972602706E-2</v>
      </c>
    </row>
    <row r="9361" spans="1:12" ht="12.75">
      <c r="A9361" s="1">
        <f t="shared" si="217"/>
        <v>41847</v>
      </c>
      <c r="B9361" s="49" t="s">
        <v>6356</v>
      </c>
      <c r="C9361" s="7">
        <v>1.44946849315068E-2</v>
      </c>
      <c r="D9361" s="7">
        <v>2.8989369863013717E-2</v>
      </c>
      <c r="E9361" s="7">
        <v>4.348405479452052E-2</v>
      </c>
      <c r="F9361" s="7">
        <v>5.7978739726027198E-2</v>
      </c>
      <c r="G9361" s="7">
        <v>7.2473424657533994E-2</v>
      </c>
      <c r="H9361" s="7">
        <v>8.696810958904079E-2</v>
      </c>
      <c r="I9361" s="7">
        <v>0.10146279452054796</v>
      </c>
      <c r="J9361" s="7">
        <v>0.11595747945205452</v>
      </c>
      <c r="K9361" s="7">
        <v>0.13045216438356119</v>
      </c>
      <c r="L9361" s="7">
        <v>0.14494684931506799</v>
      </c>
    </row>
    <row r="9362" spans="1:12" ht="12.75">
      <c r="A9362" s="1">
        <f t="shared" si="217"/>
        <v>41848</v>
      </c>
      <c r="B9362" s="49" t="s">
        <v>6357</v>
      </c>
      <c r="C9362" s="7">
        <v>2.6291506849315319E-3</v>
      </c>
      <c r="D9362" s="7">
        <v>5.2583013698630525E-3</v>
      </c>
      <c r="E9362" s="7">
        <v>7.8874520547945835E-3</v>
      </c>
      <c r="F9362" s="7">
        <v>1.0516602739726079E-2</v>
      </c>
      <c r="G9362" s="7">
        <v>1.3145753424657599E-2</v>
      </c>
      <c r="H9362" s="7">
        <v>1.5774904109589118E-2</v>
      </c>
      <c r="I9362" s="7">
        <v>1.840405479452064E-2</v>
      </c>
      <c r="J9362" s="7">
        <v>2.1033205479452036E-2</v>
      </c>
      <c r="K9362" s="7">
        <v>2.3662356164383561E-2</v>
      </c>
      <c r="L9362" s="7">
        <v>2.6291506849315079E-2</v>
      </c>
    </row>
    <row r="9363" spans="1:12" ht="12.75">
      <c r="A9363" s="1">
        <f t="shared" si="217"/>
        <v>41849</v>
      </c>
      <c r="B9363" s="49" t="s">
        <v>6357</v>
      </c>
      <c r="C9363" s="7">
        <v>2.3958904109589122E-3</v>
      </c>
      <c r="D9363" s="7">
        <v>4.7917808219178114E-3</v>
      </c>
      <c r="E9363" s="7">
        <v>7.1876712328767236E-3</v>
      </c>
      <c r="F9363" s="7">
        <v>9.5835616438356107E-3</v>
      </c>
      <c r="G9363" s="7">
        <v>1.1979452054794512E-2</v>
      </c>
      <c r="H9363" s="7">
        <v>1.43753424657534E-2</v>
      </c>
      <c r="I9363" s="7">
        <v>1.6771232876712359E-2</v>
      </c>
      <c r="J9363" s="7">
        <v>1.9167123287671201E-2</v>
      </c>
      <c r="K9363" s="7">
        <v>2.156301369863016E-2</v>
      </c>
      <c r="L9363" s="7">
        <v>2.3958904109588997E-2</v>
      </c>
    </row>
    <row r="9364" spans="1:12" ht="12.75">
      <c r="A9364" s="1">
        <f t="shared" si="217"/>
        <v>41850</v>
      </c>
      <c r="B9364" s="49" t="s">
        <v>6358</v>
      </c>
      <c r="C9364" s="7">
        <v>1.0499694082191815E-2</v>
      </c>
      <c r="D9364" s="7">
        <v>2.0999388164383681E-2</v>
      </c>
      <c r="E9364" s="7">
        <v>3.1499082246575522E-2</v>
      </c>
      <c r="F9364" s="7">
        <v>4.1998776328767119E-2</v>
      </c>
      <c r="G9364" s="7">
        <v>5.249847041095896E-2</v>
      </c>
      <c r="H9364" s="7">
        <v>6.2998164493150668E-2</v>
      </c>
      <c r="I9364" s="7">
        <v>7.3497858575342759E-2</v>
      </c>
      <c r="J9364" s="7">
        <v>8.399755265753435E-2</v>
      </c>
      <c r="K9364" s="7">
        <v>9.4497246739726079E-2</v>
      </c>
      <c r="L9364" s="7">
        <v>0.10499694082191781</v>
      </c>
    </row>
    <row r="9365" spans="1:12" ht="25.5">
      <c r="A9365" s="1">
        <f t="shared" si="217"/>
        <v>41851</v>
      </c>
      <c r="B9365" s="49" t="s">
        <v>6359</v>
      </c>
      <c r="C9365" s="7">
        <v>8.0986520547945591E-3</v>
      </c>
      <c r="D9365" s="7">
        <v>1.6197304109589118E-2</v>
      </c>
      <c r="E9365" s="7">
        <v>2.4295956164383677E-2</v>
      </c>
      <c r="F9365" s="7">
        <v>3.2394608219178118E-2</v>
      </c>
      <c r="G9365" s="7">
        <v>4.0493260273972681E-2</v>
      </c>
      <c r="H9365" s="7">
        <v>4.8591912328767119E-2</v>
      </c>
      <c r="I9365" s="7">
        <v>5.6690564383561917E-2</v>
      </c>
      <c r="J9365" s="7">
        <v>6.4789216438356237E-2</v>
      </c>
      <c r="K9365" s="7">
        <v>7.2887868493150793E-2</v>
      </c>
      <c r="L9365" s="7">
        <v>8.0986520547945237E-2</v>
      </c>
    </row>
    <row r="9366" spans="1:12" ht="12.75">
      <c r="A9366" s="1">
        <f t="shared" si="217"/>
        <v>41852</v>
      </c>
      <c r="B9366" s="49" t="s">
        <v>6360</v>
      </c>
      <c r="C9366" s="7">
        <v>9.1329534246575757E-3</v>
      </c>
      <c r="D9366" s="7">
        <v>1.82659068493152E-2</v>
      </c>
      <c r="E9366" s="7">
        <v>2.7398860273972678E-2</v>
      </c>
      <c r="F9366" s="7">
        <v>3.6531813698630157E-2</v>
      </c>
      <c r="G9366" s="7">
        <v>4.5664767123287757E-2</v>
      </c>
      <c r="H9366" s="7">
        <v>5.4797720547945239E-2</v>
      </c>
      <c r="I9366" s="7">
        <v>6.3930673972602964E-2</v>
      </c>
      <c r="J9366" s="7">
        <v>7.3063627397260439E-2</v>
      </c>
      <c r="K9366" s="7">
        <v>8.2196580821917928E-2</v>
      </c>
      <c r="L9366" s="7">
        <v>9.1329534246575403E-2</v>
      </c>
    </row>
    <row r="9367" spans="1:12" ht="12.75">
      <c r="A9367" s="1">
        <f t="shared" si="217"/>
        <v>41853</v>
      </c>
      <c r="B9367" s="49" t="s">
        <v>6361</v>
      </c>
      <c r="C9367" s="7">
        <v>1.4101216438356119E-2</v>
      </c>
      <c r="D9367" s="7">
        <v>2.8202432876712358E-2</v>
      </c>
      <c r="E9367" s="7">
        <v>4.2303649315068477E-2</v>
      </c>
      <c r="F9367" s="7">
        <v>5.6404865753424474E-2</v>
      </c>
      <c r="G9367" s="7">
        <v>7.0506082191780603E-2</v>
      </c>
      <c r="H9367" s="7">
        <v>8.4607298630136718E-2</v>
      </c>
      <c r="I9367" s="7">
        <v>9.8708515068493194E-2</v>
      </c>
      <c r="J9367" s="7">
        <v>0.11280973150684909</v>
      </c>
      <c r="K9367" s="7">
        <v>0.12691094794520519</v>
      </c>
      <c r="L9367" s="7">
        <v>0.14101216438356121</v>
      </c>
    </row>
    <row r="9368" spans="1:12" ht="12.75">
      <c r="A9368" s="1">
        <f t="shared" si="217"/>
        <v>41854</v>
      </c>
      <c r="B9368" s="49" t="s">
        <v>6362</v>
      </c>
      <c r="C9368" s="7">
        <v>1.329728219178084E-2</v>
      </c>
      <c r="D9368" s="7">
        <v>2.6594564383561801E-2</v>
      </c>
      <c r="E9368" s="7">
        <v>3.9891846575342636E-2</v>
      </c>
      <c r="F9368" s="7">
        <v>5.318912876712336E-2</v>
      </c>
      <c r="G9368" s="7">
        <v>6.6486410958904202E-2</v>
      </c>
      <c r="H9368" s="7">
        <v>7.9783693150685037E-2</v>
      </c>
      <c r="I9368" s="7">
        <v>9.3080975342466232E-2</v>
      </c>
      <c r="J9368" s="7">
        <v>0.10637825753424683</v>
      </c>
      <c r="K9368" s="7">
        <v>0.11967553972602768</v>
      </c>
      <c r="L9368" s="7">
        <v>0.1329728219178084</v>
      </c>
    </row>
    <row r="9369" spans="1:12" ht="12.75">
      <c r="A9369" s="1">
        <f t="shared" si="217"/>
        <v>41855</v>
      </c>
      <c r="B9369" s="49" t="s">
        <v>6362</v>
      </c>
      <c r="C9369" s="7">
        <v>2.5333150684931642E-3</v>
      </c>
      <c r="D9369" s="7">
        <v>5.0666301369863154E-3</v>
      </c>
      <c r="E9369" s="7">
        <v>7.5999452054794792E-3</v>
      </c>
      <c r="F9369" s="7">
        <v>1.0133260273972608E-2</v>
      </c>
      <c r="G9369" s="7">
        <v>1.2666575342465758E-2</v>
      </c>
      <c r="H9369" s="7">
        <v>1.5199890410958958E-2</v>
      </c>
      <c r="I9369" s="7">
        <v>1.773320547945216E-2</v>
      </c>
      <c r="J9369" s="7">
        <v>2.0266520547945237E-2</v>
      </c>
      <c r="K9369" s="7">
        <v>2.2799835616438439E-2</v>
      </c>
      <c r="L9369" s="7">
        <v>2.5333150684931516E-2</v>
      </c>
    </row>
    <row r="9370" spans="1:12" ht="25.5">
      <c r="A9370" s="1">
        <f t="shared" si="217"/>
        <v>41856</v>
      </c>
      <c r="B9370" s="49" t="s">
        <v>6363</v>
      </c>
      <c r="C9370" s="7">
        <v>6.660394520547972E-3</v>
      </c>
      <c r="D9370" s="7">
        <v>1.332078904109592E-2</v>
      </c>
      <c r="E9370" s="7">
        <v>1.998118356164388E-2</v>
      </c>
      <c r="F9370" s="7">
        <v>2.6641578082191839E-2</v>
      </c>
      <c r="G9370" s="7">
        <v>3.3301972602739795E-2</v>
      </c>
      <c r="H9370" s="7">
        <v>3.9962367123287761E-2</v>
      </c>
      <c r="I9370" s="7">
        <v>4.6622761643835837E-2</v>
      </c>
      <c r="J9370" s="7">
        <v>5.3283156164383678E-2</v>
      </c>
      <c r="K9370" s="7">
        <v>5.9943550684931637E-2</v>
      </c>
      <c r="L9370" s="7">
        <v>6.6603945205479478E-2</v>
      </c>
    </row>
    <row r="9371" spans="1:12" ht="25.5">
      <c r="A9371" s="1">
        <f t="shared" si="217"/>
        <v>41857</v>
      </c>
      <c r="B9371" s="49" t="s">
        <v>6364</v>
      </c>
      <c r="C9371" s="7">
        <v>3.3350794520548197E-3</v>
      </c>
      <c r="D9371" s="7">
        <v>6.6701589041096394E-3</v>
      </c>
      <c r="E9371" s="7">
        <v>1.0005238356164448E-2</v>
      </c>
      <c r="F9371" s="7">
        <v>1.3340317808219279E-2</v>
      </c>
      <c r="G9371" s="7">
        <v>1.667539726027404E-2</v>
      </c>
      <c r="H9371" s="7">
        <v>2.0010476712328796E-2</v>
      </c>
      <c r="I9371" s="7">
        <v>2.3345556164383677E-2</v>
      </c>
      <c r="J9371" s="7">
        <v>2.668063561643844E-2</v>
      </c>
      <c r="K9371" s="7">
        <v>3.0015715068493199E-2</v>
      </c>
      <c r="L9371" s="7">
        <v>3.3350794520547962E-2</v>
      </c>
    </row>
    <row r="9372" spans="1:12" ht="25.5">
      <c r="A9372" s="1">
        <f t="shared" si="217"/>
        <v>41858</v>
      </c>
      <c r="B9372" s="49" t="s">
        <v>6364</v>
      </c>
      <c r="C9372" s="7">
        <v>2.5756273972602838E-2</v>
      </c>
      <c r="D9372" s="7">
        <v>5.1512547945205558E-2</v>
      </c>
      <c r="E9372" s="7">
        <v>7.72688219178084E-2</v>
      </c>
      <c r="F9372" s="7">
        <v>0.10302509589041087</v>
      </c>
      <c r="G9372" s="7">
        <v>0.12878136986301358</v>
      </c>
      <c r="H9372" s="7">
        <v>0.1545376438356168</v>
      </c>
      <c r="I9372" s="7">
        <v>0.18029391780821999</v>
      </c>
      <c r="J9372" s="7">
        <v>0.20605019178082201</v>
      </c>
      <c r="K9372" s="7">
        <v>0.23180646575342517</v>
      </c>
      <c r="L9372" s="7">
        <v>0.25756273972602717</v>
      </c>
    </row>
    <row r="9373" spans="1:12" ht="12.75">
      <c r="A9373" s="1">
        <f t="shared" si="217"/>
        <v>41859</v>
      </c>
      <c r="B9373" s="49" t="s">
        <v>6365</v>
      </c>
      <c r="C9373" s="7">
        <v>1.9160613698630282E-2</v>
      </c>
      <c r="D9373" s="7">
        <v>3.8321227397260439E-2</v>
      </c>
      <c r="E9373" s="7">
        <v>5.7481841095890718E-2</v>
      </c>
      <c r="F9373" s="7">
        <v>7.6642454794520753E-2</v>
      </c>
      <c r="G9373" s="7">
        <v>9.5803068493150928E-2</v>
      </c>
      <c r="H9373" s="7">
        <v>0.11496368219178107</v>
      </c>
      <c r="I9373" s="7">
        <v>0.13412429589041158</v>
      </c>
      <c r="J9373" s="7">
        <v>0.15328490958904198</v>
      </c>
      <c r="K9373" s="7">
        <v>0.17244552328767118</v>
      </c>
      <c r="L9373" s="7">
        <v>0.19160613698630158</v>
      </c>
    </row>
    <row r="9374" spans="1:12" ht="12.75">
      <c r="A9374" s="1">
        <f t="shared" si="217"/>
        <v>41860</v>
      </c>
      <c r="B9374" s="49" t="s">
        <v>6366</v>
      </c>
      <c r="C9374" s="7">
        <v>2.39679452054796E-2</v>
      </c>
      <c r="D9374" s="7">
        <v>4.7935890410959081E-2</v>
      </c>
      <c r="E9374" s="7">
        <v>7.1903835616438677E-2</v>
      </c>
      <c r="F9374" s="7">
        <v>9.5871780821918037E-2</v>
      </c>
      <c r="G9374" s="7">
        <v>0.11983972602739751</v>
      </c>
      <c r="H9374" s="7">
        <v>0.14380767123287638</v>
      </c>
      <c r="I9374" s="7">
        <v>0.1677756164383572</v>
      </c>
      <c r="J9374" s="7">
        <v>0.19174356164383557</v>
      </c>
      <c r="K9374" s="7">
        <v>0.2157115068493152</v>
      </c>
      <c r="L9374" s="7">
        <v>0.23967945205479479</v>
      </c>
    </row>
    <row r="9375" spans="1:12" ht="12.75">
      <c r="A9375" s="1">
        <f t="shared" si="217"/>
        <v>41861</v>
      </c>
      <c r="B9375" s="49" t="s">
        <v>6367</v>
      </c>
      <c r="C9375" s="7">
        <v>7.0448219178082553E-3</v>
      </c>
      <c r="D9375" s="7">
        <v>1.4089643835616561E-2</v>
      </c>
      <c r="E9375" s="7">
        <v>2.113446575342472E-2</v>
      </c>
      <c r="F9375" s="7">
        <v>2.8179287671232879E-2</v>
      </c>
      <c r="G9375" s="7">
        <v>3.522410958904116E-2</v>
      </c>
      <c r="H9375" s="7">
        <v>4.2268931506849315E-2</v>
      </c>
      <c r="I9375" s="7">
        <v>4.9313753424657721E-2</v>
      </c>
      <c r="J9375" s="7">
        <v>5.6358575342465758E-2</v>
      </c>
      <c r="K9375" s="7">
        <v>6.3403397260274039E-2</v>
      </c>
      <c r="L9375" s="7">
        <v>7.0448219178082194E-2</v>
      </c>
    </row>
    <row r="9376" spans="1:12" ht="12.75">
      <c r="A9376" s="1">
        <f t="shared" si="217"/>
        <v>41862</v>
      </c>
      <c r="B9376" s="49" t="s">
        <v>6367</v>
      </c>
      <c r="C9376" s="7">
        <v>2.8786849315068598E-3</v>
      </c>
      <c r="D9376" s="7">
        <v>5.7573698630137083E-3</v>
      </c>
      <c r="E9376" s="7">
        <v>8.636054794520568E-3</v>
      </c>
      <c r="F9376" s="7">
        <v>1.1514739726027392E-2</v>
      </c>
      <c r="G9376" s="7">
        <v>1.4393424657534239E-2</v>
      </c>
      <c r="H9376" s="7">
        <v>1.7272109589041039E-2</v>
      </c>
      <c r="I9376" s="7">
        <v>2.0150794520547962E-2</v>
      </c>
      <c r="J9376" s="7">
        <v>2.3029479452054757E-2</v>
      </c>
      <c r="K9376" s="7">
        <v>2.590816438356168E-2</v>
      </c>
      <c r="L9376" s="7">
        <v>2.8786849315068478E-2</v>
      </c>
    </row>
    <row r="9377" spans="1:12" ht="25.5">
      <c r="A9377" s="1">
        <f t="shared" si="217"/>
        <v>41863</v>
      </c>
      <c r="B9377" s="49" t="s">
        <v>6368</v>
      </c>
      <c r="C9377" s="7">
        <v>2.05486027397262E-2</v>
      </c>
      <c r="D9377" s="7">
        <v>4.1097205479452274E-2</v>
      </c>
      <c r="E9377" s="7">
        <v>6.1645808219178477E-2</v>
      </c>
      <c r="F9377" s="7">
        <v>8.2194410958904437E-2</v>
      </c>
      <c r="G9377" s="7">
        <v>0.10274301369863052</v>
      </c>
      <c r="H9377" s="7">
        <v>0.12329161643835598</v>
      </c>
      <c r="I9377" s="7">
        <v>0.14384021917808279</v>
      </c>
      <c r="J9377" s="7">
        <v>0.1643888219178084</v>
      </c>
      <c r="K9377" s="7">
        <v>0.18493742465753518</v>
      </c>
      <c r="L9377" s="7">
        <v>0.20548602739726077</v>
      </c>
    </row>
    <row r="9378" spans="1:12" ht="12.75">
      <c r="A9378" s="1">
        <f t="shared" si="217"/>
        <v>41864</v>
      </c>
      <c r="B9378" s="49" t="s">
        <v>6369</v>
      </c>
      <c r="C9378" s="7">
        <v>8.5452821917808633E-3</v>
      </c>
      <c r="D9378" s="7">
        <v>1.7090564383561681E-2</v>
      </c>
      <c r="E9378" s="7">
        <v>2.5635846575342638E-2</v>
      </c>
      <c r="F9378" s="7">
        <v>3.4181128767123363E-2</v>
      </c>
      <c r="G9378" s="7">
        <v>4.2726410958904205E-2</v>
      </c>
      <c r="H9378" s="7">
        <v>5.1271693150685034E-2</v>
      </c>
      <c r="I9378" s="7">
        <v>5.9816975342465994E-2</v>
      </c>
      <c r="J9378" s="7">
        <v>6.8362257534246726E-2</v>
      </c>
      <c r="K9378" s="7">
        <v>7.6907539726027555E-2</v>
      </c>
      <c r="L9378" s="7">
        <v>8.5452821917808272E-2</v>
      </c>
    </row>
    <row r="9379" spans="1:12" ht="12.75">
      <c r="A9379" s="1">
        <f t="shared" si="217"/>
        <v>41865</v>
      </c>
      <c r="B9379" s="49" t="s">
        <v>6370</v>
      </c>
      <c r="C9379" s="7">
        <v>9.3824876712329044E-3</v>
      </c>
      <c r="D9379" s="7">
        <v>1.8764975342465757E-2</v>
      </c>
      <c r="E9379" s="7">
        <v>2.8147463013698758E-2</v>
      </c>
      <c r="F9379" s="7">
        <v>3.7529950684931514E-2</v>
      </c>
      <c r="G9379" s="7">
        <v>4.6912438356164397E-2</v>
      </c>
      <c r="H9379" s="7">
        <v>5.6294926027397274E-2</v>
      </c>
      <c r="I9379" s="7">
        <v>6.5677413698630394E-2</v>
      </c>
      <c r="J9379" s="7">
        <v>7.5059901369863152E-2</v>
      </c>
      <c r="K9379" s="7">
        <v>8.4442389041096036E-2</v>
      </c>
      <c r="L9379" s="7">
        <v>9.3824876712328795E-2</v>
      </c>
    </row>
    <row r="9380" spans="1:12" ht="25.5">
      <c r="A9380" s="1">
        <f t="shared" si="217"/>
        <v>41866</v>
      </c>
      <c r="B9380" s="49" t="s">
        <v>6371</v>
      </c>
      <c r="C9380" s="7">
        <v>7.0162520547945601E-3</v>
      </c>
      <c r="D9380" s="7">
        <v>1.403250410958912E-2</v>
      </c>
      <c r="E9380" s="7">
        <v>2.1048756164383679E-2</v>
      </c>
      <c r="F9380" s="7">
        <v>2.8065008219178119E-2</v>
      </c>
      <c r="G9380" s="7">
        <v>3.5081260273972681E-2</v>
      </c>
      <c r="H9380" s="7">
        <v>4.2097512328767114E-2</v>
      </c>
      <c r="I9380" s="7">
        <v>4.9113764383561805E-2</v>
      </c>
      <c r="J9380" s="7">
        <v>5.6130016438356238E-2</v>
      </c>
      <c r="K9380" s="7">
        <v>6.3146268493150803E-2</v>
      </c>
      <c r="L9380" s="7">
        <v>7.0162520547945237E-2</v>
      </c>
    </row>
    <row r="9381" spans="1:12" ht="12.75">
      <c r="A9381" s="1">
        <f t="shared" si="217"/>
        <v>41867</v>
      </c>
      <c r="B9381" s="49" t="s">
        <v>6372</v>
      </c>
      <c r="C9381" s="7">
        <v>7.1923726027397399E-3</v>
      </c>
      <c r="D9381" s="7">
        <v>1.438474520547948E-2</v>
      </c>
      <c r="E9381" s="7">
        <v>2.157711780821928E-2</v>
      </c>
      <c r="F9381" s="7">
        <v>2.876949041095896E-2</v>
      </c>
      <c r="G9381" s="7">
        <v>3.5961863013698636E-2</v>
      </c>
      <c r="H9381" s="7">
        <v>4.3154235616438434E-2</v>
      </c>
      <c r="I9381" s="7">
        <v>5.0346608219178239E-2</v>
      </c>
      <c r="J9381" s="7">
        <v>5.7538980821917919E-2</v>
      </c>
      <c r="K9381" s="7">
        <v>6.4731353424657606E-2</v>
      </c>
      <c r="L9381" s="7">
        <v>7.1923726027397272E-2</v>
      </c>
    </row>
    <row r="9382" spans="1:12" ht="76.5">
      <c r="A9382" s="1">
        <f t="shared" si="217"/>
        <v>41868</v>
      </c>
      <c r="B9382" s="49" t="s">
        <v>6373</v>
      </c>
      <c r="C9382" s="7">
        <v>1.2230794520547959E-2</v>
      </c>
      <c r="D9382" s="7">
        <v>2.4461589041096039E-2</v>
      </c>
      <c r="E9382" s="7">
        <v>3.6692383561643997E-2</v>
      </c>
      <c r="F9382" s="7">
        <v>4.8923178082191834E-2</v>
      </c>
      <c r="G9382" s="7">
        <v>6.1153972602739796E-2</v>
      </c>
      <c r="H9382" s="7">
        <v>7.3384767123287759E-2</v>
      </c>
      <c r="I9382" s="7">
        <v>8.5615561643836088E-2</v>
      </c>
      <c r="J9382" s="7">
        <v>9.7846356164383808E-2</v>
      </c>
      <c r="K9382" s="7">
        <v>0.11007715068493176</v>
      </c>
      <c r="L9382" s="7">
        <v>0.12230794520547959</v>
      </c>
    </row>
    <row r="9383" spans="1:12" ht="12.75">
      <c r="A9383" s="1">
        <f t="shared" si="217"/>
        <v>41869</v>
      </c>
      <c r="B9383" s="49" t="s">
        <v>6374</v>
      </c>
      <c r="C9383" s="7">
        <v>5.4311671232877001E-3</v>
      </c>
      <c r="D9383" s="7">
        <v>1.08623342465754E-2</v>
      </c>
      <c r="E9383" s="7">
        <v>1.6293501369863159E-2</v>
      </c>
      <c r="F9383" s="7">
        <v>2.1724668493150801E-2</v>
      </c>
      <c r="G9383" s="7">
        <v>2.7155835616438438E-2</v>
      </c>
      <c r="H9383" s="7">
        <v>3.2587002739726076E-2</v>
      </c>
      <c r="I9383" s="7">
        <v>3.8018169863013838E-2</v>
      </c>
      <c r="J9383" s="7">
        <v>4.3449336986301476E-2</v>
      </c>
      <c r="K9383" s="7">
        <v>4.8880504109589114E-2</v>
      </c>
      <c r="L9383" s="7">
        <v>5.4311671232876758E-2</v>
      </c>
    </row>
    <row r="9384" spans="1:12" ht="12.75">
      <c r="A9384" s="1">
        <f t="shared" si="217"/>
        <v>41870</v>
      </c>
      <c r="B9384" s="49" t="s">
        <v>6374</v>
      </c>
      <c r="C9384" s="7">
        <v>4.8576000000000114E-3</v>
      </c>
      <c r="D9384" s="7">
        <v>9.7152000000000228E-3</v>
      </c>
      <c r="E9384" s="7">
        <v>1.45728E-2</v>
      </c>
      <c r="F9384" s="7">
        <v>1.94304E-2</v>
      </c>
      <c r="G9384" s="7">
        <v>2.4288000000000001E-2</v>
      </c>
      <c r="H9384" s="7">
        <v>2.9145600000000001E-2</v>
      </c>
      <c r="I9384" s="7">
        <v>3.4003200000000122E-2</v>
      </c>
      <c r="J9384" s="7">
        <v>3.8860800000000001E-2</v>
      </c>
      <c r="K9384" s="7">
        <v>4.3718399999999998E-2</v>
      </c>
      <c r="L9384" s="7">
        <v>4.8576000000000001E-2</v>
      </c>
    </row>
    <row r="9385" spans="1:12" ht="12.75">
      <c r="A9385" s="1">
        <f t="shared" si="217"/>
        <v>41871</v>
      </c>
      <c r="B9385" s="49" t="s">
        <v>6374</v>
      </c>
      <c r="C9385" s="7">
        <v>1.1120547945205513E-3</v>
      </c>
      <c r="D9385" s="7">
        <v>2.2241095890410999E-3</v>
      </c>
      <c r="E9385" s="7">
        <v>3.3361643835616559E-3</v>
      </c>
      <c r="F9385" s="7">
        <v>4.4482191780821998E-3</v>
      </c>
      <c r="G9385" s="7">
        <v>5.5602739726027433E-3</v>
      </c>
      <c r="H9385" s="7">
        <v>6.6723287671232876E-3</v>
      </c>
      <c r="I9385" s="7">
        <v>7.7843835616438553E-3</v>
      </c>
      <c r="J9385" s="7">
        <v>8.8964383561643875E-3</v>
      </c>
      <c r="K9385" s="7">
        <v>1.0008493150684944E-2</v>
      </c>
      <c r="L9385" s="7">
        <v>1.1120547945205474E-2</v>
      </c>
    </row>
    <row r="9386" spans="1:12" ht="25.5">
      <c r="A9386" s="1">
        <f t="shared" si="217"/>
        <v>41872</v>
      </c>
      <c r="B9386" s="49" t="s">
        <v>6375</v>
      </c>
      <c r="C9386" s="7">
        <v>9.9961972602739899E-3</v>
      </c>
      <c r="D9386" s="7">
        <v>1.9992394520547959E-2</v>
      </c>
      <c r="E9386" s="7">
        <v>2.9988591780821999E-2</v>
      </c>
      <c r="F9386" s="7">
        <v>3.9984789041095918E-2</v>
      </c>
      <c r="G9386" s="7">
        <v>4.9980986301369844E-2</v>
      </c>
      <c r="H9386" s="7">
        <v>5.9977183561643874E-2</v>
      </c>
      <c r="I9386" s="7">
        <v>6.9973380821918035E-2</v>
      </c>
      <c r="J9386" s="7">
        <v>7.9969578082191836E-2</v>
      </c>
      <c r="K9386" s="7">
        <v>8.9965775342465762E-2</v>
      </c>
      <c r="L9386" s="7">
        <v>9.9961972602739688E-2</v>
      </c>
    </row>
    <row r="9387" spans="1:12" ht="25.5">
      <c r="A9387" s="1">
        <f t="shared" si="217"/>
        <v>41873</v>
      </c>
      <c r="B9387" s="49" t="s">
        <v>6376</v>
      </c>
      <c r="C9387" s="7">
        <v>5.5233863013698752E-3</v>
      </c>
      <c r="D9387" s="7">
        <v>1.104677260273975E-2</v>
      </c>
      <c r="E9387" s="7">
        <v>1.6570158904109639E-2</v>
      </c>
      <c r="F9387" s="7">
        <v>2.209354520547948E-2</v>
      </c>
      <c r="G9387" s="7">
        <v>2.7616931506849317E-2</v>
      </c>
      <c r="H9387" s="7">
        <v>3.3140317808219161E-2</v>
      </c>
      <c r="I9387" s="7">
        <v>3.8663704109589116E-2</v>
      </c>
      <c r="J9387" s="7">
        <v>4.418709041095896E-2</v>
      </c>
      <c r="K9387" s="7">
        <v>4.9710476712328797E-2</v>
      </c>
      <c r="L9387" s="7">
        <v>5.5233863013698634E-2</v>
      </c>
    </row>
    <row r="9388" spans="1:12" ht="12.75">
      <c r="A9388" s="1">
        <f t="shared" si="217"/>
        <v>41874</v>
      </c>
      <c r="B9388" s="49" t="s">
        <v>6377</v>
      </c>
      <c r="C9388" s="7">
        <v>1.1507506849315105E-2</v>
      </c>
      <c r="D9388" s="7">
        <v>2.3015013698630279E-2</v>
      </c>
      <c r="E9388" s="7">
        <v>3.4522520547945357E-2</v>
      </c>
      <c r="F9388" s="7">
        <v>4.6030027397260316E-2</v>
      </c>
      <c r="G9388" s="7">
        <v>5.75375342465754E-2</v>
      </c>
      <c r="H9388" s="7">
        <v>6.9045041095890478E-2</v>
      </c>
      <c r="I9388" s="7">
        <v>8.0552547945205791E-2</v>
      </c>
      <c r="J9388" s="7">
        <v>9.2060054794520632E-2</v>
      </c>
      <c r="K9388" s="7">
        <v>0.10356756164383572</v>
      </c>
      <c r="L9388" s="7">
        <v>0.11507506849315068</v>
      </c>
    </row>
    <row r="9389" spans="1:12" ht="12.75">
      <c r="A9389" s="1">
        <f t="shared" si="217"/>
        <v>41875</v>
      </c>
      <c r="B9389" s="49" t="s">
        <v>6378</v>
      </c>
      <c r="C9389" s="7">
        <v>9.7394301369863271E-3</v>
      </c>
      <c r="D9389" s="7">
        <v>1.9478860273972682E-2</v>
      </c>
      <c r="E9389" s="7">
        <v>2.9218290410958959E-2</v>
      </c>
      <c r="F9389" s="7">
        <v>3.8957720547945239E-2</v>
      </c>
      <c r="G9389" s="7">
        <v>4.8697150684931516E-2</v>
      </c>
      <c r="H9389" s="7">
        <v>5.8436580821917918E-2</v>
      </c>
      <c r="I9389" s="7">
        <v>6.8176010958904312E-2</v>
      </c>
      <c r="J9389" s="7">
        <v>7.7915441095890478E-2</v>
      </c>
      <c r="K9389" s="7">
        <v>8.7654871232876866E-2</v>
      </c>
      <c r="L9389" s="7">
        <v>9.7394301369863032E-2</v>
      </c>
    </row>
    <row r="9390" spans="1:12" ht="12.75">
      <c r="A9390" s="1">
        <f t="shared" si="217"/>
        <v>41876</v>
      </c>
      <c r="B9390" s="49" t="s">
        <v>6379</v>
      </c>
      <c r="C9390" s="7">
        <v>2.1756493150685038E-3</v>
      </c>
      <c r="D9390" s="7">
        <v>4.3512986301369955E-3</v>
      </c>
      <c r="E9390" s="7">
        <v>6.5269479452054998E-3</v>
      </c>
      <c r="F9390" s="7">
        <v>8.7025972602739789E-3</v>
      </c>
      <c r="G9390" s="7">
        <v>1.0878246575342471E-2</v>
      </c>
      <c r="H9390" s="7">
        <v>1.3053895890411E-2</v>
      </c>
      <c r="I9390" s="7">
        <v>1.5229545205479479E-2</v>
      </c>
      <c r="J9390" s="7">
        <v>1.7405194520547958E-2</v>
      </c>
      <c r="K9390" s="7">
        <v>1.9580843835616441E-2</v>
      </c>
      <c r="L9390" s="7">
        <v>2.1756493150684921E-2</v>
      </c>
    </row>
    <row r="9391" spans="1:12" ht="12.75">
      <c r="A9391" s="1">
        <f t="shared" si="217"/>
        <v>41877</v>
      </c>
      <c r="B9391" s="49" t="s">
        <v>6380</v>
      </c>
      <c r="C9391" s="7">
        <v>1.7880032876712477E-2</v>
      </c>
      <c r="D9391" s="7">
        <v>3.5760065753424837E-2</v>
      </c>
      <c r="E9391" s="7">
        <v>5.3640098630137321E-2</v>
      </c>
      <c r="F9391" s="7">
        <v>7.1520131506849563E-2</v>
      </c>
      <c r="G9391" s="7">
        <v>8.9400164383561923E-2</v>
      </c>
      <c r="H9391" s="7">
        <v>0.10728019726027427</v>
      </c>
      <c r="I9391" s="7">
        <v>0.12516023013698641</v>
      </c>
      <c r="J9391" s="7">
        <v>0.1430402630136996</v>
      </c>
      <c r="K9391" s="7">
        <v>0.1609202958904116</v>
      </c>
      <c r="L9391" s="7">
        <v>0.17880032876712357</v>
      </c>
    </row>
    <row r="9392" spans="1:12" ht="25.5">
      <c r="A9392" s="1">
        <f t="shared" si="217"/>
        <v>41878</v>
      </c>
      <c r="B9392" s="49" t="s">
        <v>6381</v>
      </c>
      <c r="C9392" s="7">
        <v>1.1255441095890431E-2</v>
      </c>
      <c r="D9392" s="7">
        <v>2.2510882191780841E-2</v>
      </c>
      <c r="E9392" s="7">
        <v>3.3766323287671318E-2</v>
      </c>
      <c r="F9392" s="7">
        <v>4.5021764383561681E-2</v>
      </c>
      <c r="G9392" s="7">
        <v>5.6277205479452037E-2</v>
      </c>
      <c r="H9392" s="7">
        <v>6.7532646575342511E-2</v>
      </c>
      <c r="I9392" s="7">
        <v>7.8788087671233117E-2</v>
      </c>
      <c r="J9392" s="7">
        <v>9.0043528767123363E-2</v>
      </c>
      <c r="K9392" s="7">
        <v>0.10129896986301372</v>
      </c>
      <c r="L9392" s="7">
        <v>0.11255441095890407</v>
      </c>
    </row>
    <row r="9393" spans="1:12" ht="12.75">
      <c r="A9393" s="1">
        <f t="shared" si="217"/>
        <v>41879</v>
      </c>
      <c r="B9393" s="49" t="s">
        <v>6382</v>
      </c>
      <c r="C9393" s="7">
        <v>1.527583561643832E-2</v>
      </c>
      <c r="D9393" s="7">
        <v>3.0551671232876762E-2</v>
      </c>
      <c r="E9393" s="7">
        <v>4.5827506849315081E-2</v>
      </c>
      <c r="F9393" s="7">
        <v>6.1103342465753281E-2</v>
      </c>
      <c r="G9393" s="7">
        <v>7.6379178082191593E-2</v>
      </c>
      <c r="H9393" s="7">
        <v>9.1655013698629925E-2</v>
      </c>
      <c r="I9393" s="7">
        <v>0.1069308493150686</v>
      </c>
      <c r="J9393" s="7">
        <v>0.1222066849315068</v>
      </c>
      <c r="K9393" s="7">
        <v>0.1374825205479456</v>
      </c>
      <c r="L9393" s="7">
        <v>0.15275835616438319</v>
      </c>
    </row>
    <row r="9394" spans="1:12" ht="25.5">
      <c r="A9394" s="1">
        <f t="shared" si="217"/>
        <v>41880</v>
      </c>
      <c r="B9394" s="49" t="s">
        <v>6383</v>
      </c>
      <c r="C9394" s="7">
        <v>1.6956032876712358E-2</v>
      </c>
      <c r="D9394" s="7">
        <v>3.3912065753424835E-2</v>
      </c>
      <c r="E9394" s="7">
        <v>5.08680986301372E-2</v>
      </c>
      <c r="F9394" s="7">
        <v>6.7824131506849433E-2</v>
      </c>
      <c r="G9394" s="7">
        <v>8.4780164383561799E-2</v>
      </c>
      <c r="H9394" s="7">
        <v>0.10173619726027415</v>
      </c>
      <c r="I9394" s="7">
        <v>0.11869223013698688</v>
      </c>
      <c r="J9394" s="7">
        <v>0.13564826301369959</v>
      </c>
      <c r="K9394" s="7">
        <v>0.15260429589041161</v>
      </c>
      <c r="L9394" s="7">
        <v>0.1695603287671236</v>
      </c>
    </row>
    <row r="9395" spans="1:12" ht="25.5">
      <c r="A9395" s="1">
        <f t="shared" si="217"/>
        <v>41881</v>
      </c>
      <c r="B9395" s="49" t="s">
        <v>6384</v>
      </c>
      <c r="C9395" s="7">
        <v>1.6212493150684921E-3</v>
      </c>
      <c r="D9395" s="7">
        <v>3.2424986301369959E-3</v>
      </c>
      <c r="E9395" s="7">
        <v>4.8637479452054875E-3</v>
      </c>
      <c r="F9395" s="7">
        <v>6.4849972602739683E-3</v>
      </c>
      <c r="G9395" s="7">
        <v>8.1062465753424604E-3</v>
      </c>
      <c r="H9395" s="7">
        <v>9.7274958904109525E-3</v>
      </c>
      <c r="I9395" s="7">
        <v>1.1348745205479481E-2</v>
      </c>
      <c r="J9395" s="7">
        <v>1.2969994520547959E-2</v>
      </c>
      <c r="K9395" s="7">
        <v>1.4591243835616439E-2</v>
      </c>
      <c r="L9395" s="7">
        <v>1.6212493150684921E-2</v>
      </c>
    </row>
    <row r="9396" spans="1:12" ht="25.5">
      <c r="A9396" s="1">
        <f t="shared" si="217"/>
        <v>41882</v>
      </c>
      <c r="B9396" s="49" t="s">
        <v>6384</v>
      </c>
      <c r="C9396" s="7">
        <v>1.0371945205479479E-2</v>
      </c>
      <c r="D9396" s="7">
        <v>2.0743890410958959E-2</v>
      </c>
      <c r="E9396" s="7">
        <v>3.1115835616438436E-2</v>
      </c>
      <c r="F9396" s="7">
        <v>4.1487780821917793E-2</v>
      </c>
      <c r="G9396" s="7">
        <v>5.1859726027397281E-2</v>
      </c>
      <c r="H9396" s="7">
        <v>6.2231671232876762E-2</v>
      </c>
      <c r="I9396" s="7">
        <v>7.2603616438356472E-2</v>
      </c>
      <c r="J9396" s="7">
        <v>8.2975561643835724E-2</v>
      </c>
      <c r="K9396" s="7">
        <v>9.3347506849315184E-2</v>
      </c>
      <c r="L9396" s="7">
        <v>0.10371945205479456</v>
      </c>
    </row>
    <row r="9397" spans="1:12" ht="25.5">
      <c r="A9397" s="1">
        <f t="shared" si="217"/>
        <v>41883</v>
      </c>
      <c r="B9397" s="49" t="s">
        <v>6385</v>
      </c>
      <c r="C9397" s="7">
        <v>7.5937972602740152E-3</v>
      </c>
      <c r="D9397" s="7">
        <v>1.5187594520548079E-2</v>
      </c>
      <c r="E9397" s="7">
        <v>2.2781391780821999E-2</v>
      </c>
      <c r="F9397" s="7">
        <v>3.0375189041095919E-2</v>
      </c>
      <c r="G9397" s="7">
        <v>3.796898630136996E-2</v>
      </c>
      <c r="H9397" s="7">
        <v>4.5562783561643873E-2</v>
      </c>
      <c r="I9397" s="7">
        <v>5.3156580821918042E-2</v>
      </c>
      <c r="J9397" s="7">
        <v>6.0750378082191955E-2</v>
      </c>
      <c r="K9397" s="7">
        <v>6.8344175342465882E-2</v>
      </c>
      <c r="L9397" s="7">
        <v>7.5937972602739809E-2</v>
      </c>
    </row>
    <row r="9398" spans="1:12" ht="25.5">
      <c r="A9398" s="1">
        <f t="shared" si="217"/>
        <v>41884</v>
      </c>
      <c r="B9398" s="49" t="s">
        <v>6386</v>
      </c>
      <c r="C9398" s="7">
        <v>1.385529863013696E-2</v>
      </c>
      <c r="D9398" s="7">
        <v>2.7710597260274042E-2</v>
      </c>
      <c r="E9398" s="7">
        <v>4.1565895890411E-2</v>
      </c>
      <c r="F9398" s="7">
        <v>5.5421194520547841E-2</v>
      </c>
      <c r="G9398" s="7">
        <v>6.9276493150684793E-2</v>
      </c>
      <c r="H9398" s="7">
        <v>8.3131791780821876E-2</v>
      </c>
      <c r="I9398" s="7">
        <v>9.698709041095907E-2</v>
      </c>
      <c r="J9398" s="7">
        <v>0.11084238904109579</v>
      </c>
      <c r="K9398" s="7">
        <v>0.12469768767123239</v>
      </c>
      <c r="L9398" s="7">
        <v>0.13855298630136959</v>
      </c>
    </row>
    <row r="9399" spans="1:12" ht="25.5">
      <c r="A9399" s="1">
        <f t="shared" si="217"/>
        <v>41885</v>
      </c>
      <c r="B9399" s="49" t="s">
        <v>6387</v>
      </c>
      <c r="C9399" s="7">
        <v>1.6780273972602719E-2</v>
      </c>
      <c r="D9399" s="7">
        <v>3.3560547945205556E-2</v>
      </c>
      <c r="E9399" s="7">
        <v>5.0340821917808282E-2</v>
      </c>
      <c r="F9399" s="7">
        <v>6.7121095890410876E-2</v>
      </c>
      <c r="G9399" s="7">
        <v>8.3901369863013595E-2</v>
      </c>
      <c r="H9399" s="7">
        <v>0.10068164383561631</v>
      </c>
      <c r="I9399" s="7">
        <v>0.11746191780821939</v>
      </c>
      <c r="J9399" s="7">
        <v>0.134242191780822</v>
      </c>
      <c r="K9399" s="7">
        <v>0.15102246575342518</v>
      </c>
      <c r="L9399" s="7">
        <v>0.16780273972602719</v>
      </c>
    </row>
    <row r="9400" spans="1:12" ht="25.5">
      <c r="A9400" s="1">
        <f t="shared" si="217"/>
        <v>41886</v>
      </c>
      <c r="B9400" s="49" t="s">
        <v>6051</v>
      </c>
      <c r="C9400" s="7">
        <v>2.9528219178082443E-3</v>
      </c>
      <c r="D9400" s="7">
        <v>5.9056438356164757E-3</v>
      </c>
      <c r="E9400" s="7">
        <v>8.8584657534247196E-3</v>
      </c>
      <c r="F9400" s="7">
        <v>1.1811287671232927E-2</v>
      </c>
      <c r="G9400" s="7">
        <v>1.4764109589041159E-2</v>
      </c>
      <c r="H9400" s="7">
        <v>1.7716931506849318E-2</v>
      </c>
      <c r="I9400" s="7">
        <v>2.0669753424657596E-2</v>
      </c>
      <c r="J9400" s="7">
        <v>2.3622575342465757E-2</v>
      </c>
      <c r="K9400" s="7">
        <v>2.6575397260274039E-2</v>
      </c>
      <c r="L9400" s="7">
        <v>2.9528219178082196E-2</v>
      </c>
    </row>
    <row r="9401" spans="1:12" ht="25.5">
      <c r="A9401" s="1">
        <f t="shared" si="217"/>
        <v>41887</v>
      </c>
      <c r="B9401" s="49" t="s">
        <v>6388</v>
      </c>
      <c r="C9401" s="7">
        <v>8.6067616438356472E-3</v>
      </c>
      <c r="D9401" s="7">
        <v>1.7213523287671319E-2</v>
      </c>
      <c r="E9401" s="7">
        <v>2.5820284931506923E-2</v>
      </c>
      <c r="F9401" s="7">
        <v>3.4427046575342519E-2</v>
      </c>
      <c r="G9401" s="7">
        <v>4.303380821917812E-2</v>
      </c>
      <c r="H9401" s="7">
        <v>5.164056986301372E-2</v>
      </c>
      <c r="I9401" s="7">
        <v>6.0247331506849439E-2</v>
      </c>
      <c r="J9401" s="7">
        <v>6.8854093150684914E-2</v>
      </c>
      <c r="K9401" s="7">
        <v>7.7460854794520514E-2</v>
      </c>
      <c r="L9401" s="7">
        <v>8.6067616438356115E-2</v>
      </c>
    </row>
    <row r="9402" spans="1:12" ht="25.5">
      <c r="A9402" s="1">
        <f t="shared" si="217"/>
        <v>41888</v>
      </c>
      <c r="B9402" s="49" t="s">
        <v>6111</v>
      </c>
      <c r="C9402" s="7">
        <v>5.4405698630137075E-3</v>
      </c>
      <c r="D9402" s="7">
        <v>1.0881139726027415E-2</v>
      </c>
      <c r="E9402" s="7">
        <v>1.632170958904116E-2</v>
      </c>
      <c r="F9402" s="7">
        <v>2.1762279452054761E-2</v>
      </c>
      <c r="G9402" s="7">
        <v>2.7202849315068479E-2</v>
      </c>
      <c r="H9402" s="7">
        <v>3.2643419178082202E-2</v>
      </c>
      <c r="I9402" s="7">
        <v>3.8083989041096035E-2</v>
      </c>
      <c r="J9402" s="7">
        <v>4.3524558904109639E-2</v>
      </c>
      <c r="K9402" s="7">
        <v>4.8965128767123355E-2</v>
      </c>
      <c r="L9402" s="7">
        <v>5.4405698630136959E-2</v>
      </c>
    </row>
    <row r="9403" spans="1:12" ht="12.75">
      <c r="A9403" s="1">
        <f t="shared" si="217"/>
        <v>41889</v>
      </c>
      <c r="B9403" s="49" t="s">
        <v>6389</v>
      </c>
      <c r="C9403" s="7">
        <v>3.6072526027397397E-2</v>
      </c>
      <c r="D9403" s="7">
        <v>7.2145052054794795E-2</v>
      </c>
      <c r="E9403" s="7">
        <v>0.10821757808219208</v>
      </c>
      <c r="F9403" s="7">
        <v>0.14429010410958959</v>
      </c>
      <c r="G9403" s="7">
        <v>0.18036263013698639</v>
      </c>
      <c r="H9403" s="7">
        <v>0.21643515616438438</v>
      </c>
      <c r="I9403" s="7">
        <v>0.25250768219178238</v>
      </c>
      <c r="J9403" s="7">
        <v>0.28858020821917796</v>
      </c>
      <c r="K9403" s="7">
        <v>0.32465273424657598</v>
      </c>
      <c r="L9403" s="7">
        <v>0.36072526027397278</v>
      </c>
    </row>
    <row r="9404" spans="1:12" ht="25.5">
      <c r="A9404" s="1">
        <f t="shared" si="217"/>
        <v>41890</v>
      </c>
      <c r="B9404" s="49" t="s">
        <v>6390</v>
      </c>
      <c r="C9404" s="7">
        <v>3.9491506849315319E-3</v>
      </c>
      <c r="D9404" s="7">
        <v>7.8983013698630637E-3</v>
      </c>
      <c r="E9404" s="7">
        <v>1.1847452054794596E-2</v>
      </c>
      <c r="F9404" s="7">
        <v>1.5796602739726079E-2</v>
      </c>
      <c r="G9404" s="7">
        <v>1.9745753424657599E-2</v>
      </c>
      <c r="H9404" s="7">
        <v>2.3694904109589118E-2</v>
      </c>
      <c r="I9404" s="7">
        <v>2.7644054794520638E-2</v>
      </c>
      <c r="J9404" s="7">
        <v>3.159320547945204E-2</v>
      </c>
      <c r="K9404" s="7">
        <v>3.5542356164383559E-2</v>
      </c>
      <c r="L9404" s="7">
        <v>3.9491506849315079E-2</v>
      </c>
    </row>
    <row r="9405" spans="1:12" ht="25.5">
      <c r="A9405" s="1">
        <f t="shared" si="217"/>
        <v>41891</v>
      </c>
      <c r="B9405" s="49" t="s">
        <v>6390</v>
      </c>
      <c r="C9405" s="7">
        <v>1.4227068493150681E-3</v>
      </c>
      <c r="D9405" s="7">
        <v>2.8454136986301479E-3</v>
      </c>
      <c r="E9405" s="7">
        <v>4.2681205479452164E-3</v>
      </c>
      <c r="F9405" s="7">
        <v>5.6908273972602723E-3</v>
      </c>
      <c r="G9405" s="7">
        <v>7.1135342465753395E-3</v>
      </c>
      <c r="H9405" s="7">
        <v>8.5362410958904084E-3</v>
      </c>
      <c r="I9405" s="7">
        <v>9.9589479452055121E-3</v>
      </c>
      <c r="J9405" s="7">
        <v>1.1381654794520555E-2</v>
      </c>
      <c r="K9405" s="7">
        <v>1.28043616438356E-2</v>
      </c>
      <c r="L9405" s="7">
        <v>1.4227068493150679E-2</v>
      </c>
    </row>
    <row r="9406" spans="1:12" ht="12.75">
      <c r="A9406" s="1">
        <f t="shared" si="217"/>
        <v>41892</v>
      </c>
      <c r="B9406" s="49" t="s">
        <v>6391</v>
      </c>
      <c r="C9406" s="7">
        <v>2.3675375342465881E-2</v>
      </c>
      <c r="D9406" s="7">
        <v>4.7350750684931636E-2</v>
      </c>
      <c r="E9406" s="7">
        <v>7.1026126027397524E-2</v>
      </c>
      <c r="F9406" s="7">
        <v>9.4701501369863161E-2</v>
      </c>
      <c r="G9406" s="7">
        <v>0.11837687671232892</v>
      </c>
      <c r="H9406" s="7">
        <v>0.1420522520547948</v>
      </c>
      <c r="I9406" s="7">
        <v>0.1657276273972608</v>
      </c>
      <c r="J9406" s="7">
        <v>0.18940300273972679</v>
      </c>
      <c r="K9406" s="7">
        <v>0.21307837808219157</v>
      </c>
      <c r="L9406" s="7">
        <v>0.23675375342465757</v>
      </c>
    </row>
    <row r="9407" spans="1:12" ht="12.75">
      <c r="A9407" s="1">
        <f t="shared" si="217"/>
        <v>41893</v>
      </c>
      <c r="B9407" s="49" t="s">
        <v>6392</v>
      </c>
      <c r="C9407" s="7">
        <v>1.045620821917812E-2</v>
      </c>
      <c r="D9407" s="7">
        <v>2.091241643835624E-2</v>
      </c>
      <c r="E9407" s="7">
        <v>3.1368624657534358E-2</v>
      </c>
      <c r="F9407" s="7">
        <v>4.1824832876712355E-2</v>
      </c>
      <c r="G9407" s="7">
        <v>5.2281041095890476E-2</v>
      </c>
      <c r="H9407" s="7">
        <v>6.2737249315068591E-2</v>
      </c>
      <c r="I9407" s="7">
        <v>7.3193457534246845E-2</v>
      </c>
      <c r="J9407" s="7">
        <v>8.364966575342471E-2</v>
      </c>
      <c r="K9407" s="7">
        <v>9.4105873972602824E-2</v>
      </c>
      <c r="L9407" s="7">
        <v>0.10456208219178083</v>
      </c>
    </row>
    <row r="9408" spans="1:12" ht="25.5">
      <c r="A9408" s="1">
        <f t="shared" si="217"/>
        <v>41894</v>
      </c>
      <c r="B9408" s="49" t="s">
        <v>6393</v>
      </c>
      <c r="C9408" s="7">
        <v>9.7426849315068714E-3</v>
      </c>
      <c r="D9408" s="7">
        <v>1.9485369863013718E-2</v>
      </c>
      <c r="E9408" s="7">
        <v>2.922805479452064E-2</v>
      </c>
      <c r="F9408" s="7">
        <v>3.8970739726027437E-2</v>
      </c>
      <c r="G9408" s="7">
        <v>4.8713424657534234E-2</v>
      </c>
      <c r="H9408" s="7">
        <v>5.8456109589041162E-2</v>
      </c>
      <c r="I9408" s="7">
        <v>6.8198794520548195E-2</v>
      </c>
      <c r="J9408" s="7">
        <v>7.7941479452054874E-2</v>
      </c>
      <c r="K9408" s="7">
        <v>8.7684164383561677E-2</v>
      </c>
      <c r="L9408" s="7">
        <v>9.7426849315068467E-2</v>
      </c>
    </row>
    <row r="9409" spans="1:12" ht="12.75">
      <c r="A9409" s="1">
        <f t="shared" si="217"/>
        <v>41895</v>
      </c>
      <c r="B9409" s="49" t="s">
        <v>6394</v>
      </c>
      <c r="C9409" s="7">
        <v>2.8506575342465878E-2</v>
      </c>
      <c r="D9409" s="7">
        <v>5.7013150684931638E-2</v>
      </c>
      <c r="E9409" s="7">
        <v>8.5519726027397519E-2</v>
      </c>
      <c r="F9409" s="7">
        <v>0.11402630136986303</v>
      </c>
      <c r="G9409" s="7">
        <v>0.14253287671232881</v>
      </c>
      <c r="H9409" s="7">
        <v>0.17103945205479479</v>
      </c>
      <c r="I9409" s="7">
        <v>0.19954602739726079</v>
      </c>
      <c r="J9409" s="7">
        <v>0.2280526027397268</v>
      </c>
      <c r="K9409" s="7">
        <v>0.25655917808219159</v>
      </c>
      <c r="L9409" s="7">
        <v>0.28506575342465762</v>
      </c>
    </row>
    <row r="9410" spans="1:12" ht="25.5">
      <c r="A9410" s="1">
        <f t="shared" si="217"/>
        <v>41896</v>
      </c>
      <c r="B9410" s="49" t="s">
        <v>5319</v>
      </c>
      <c r="C9410" s="7">
        <v>2.0494356164383557E-3</v>
      </c>
      <c r="D9410" s="7">
        <v>4.0988712328767236E-3</v>
      </c>
      <c r="E9410" s="7">
        <v>6.1483068493150793E-3</v>
      </c>
      <c r="F9410" s="7">
        <v>8.1977424657534229E-3</v>
      </c>
      <c r="G9410" s="7">
        <v>1.024717808219178E-2</v>
      </c>
      <c r="H9410" s="7">
        <v>1.2296613698630159E-2</v>
      </c>
      <c r="I9410" s="7">
        <v>1.4346049315068599E-2</v>
      </c>
      <c r="J9410" s="7">
        <v>1.6395484931506919E-2</v>
      </c>
      <c r="K9410" s="7">
        <v>1.8444920547945238E-2</v>
      </c>
      <c r="L9410" s="7">
        <v>2.0494356164383561E-2</v>
      </c>
    </row>
    <row r="9411" spans="1:12" ht="12.75">
      <c r="A9411" s="1">
        <f t="shared" si="217"/>
        <v>41897</v>
      </c>
      <c r="B9411" s="49" t="s">
        <v>5320</v>
      </c>
      <c r="C9411" s="7">
        <v>6.0741698630137073E-3</v>
      </c>
      <c r="D9411" s="7">
        <v>1.2148339726027441E-2</v>
      </c>
      <c r="E9411" s="7">
        <v>1.8222509589041161E-2</v>
      </c>
      <c r="F9411" s="7">
        <v>2.429667945205476E-2</v>
      </c>
      <c r="G9411" s="7">
        <v>3.037084931506848E-2</v>
      </c>
      <c r="H9411" s="7">
        <v>3.6445019178082197E-2</v>
      </c>
      <c r="I9411" s="7">
        <v>4.2519189041096042E-2</v>
      </c>
      <c r="J9411" s="7">
        <v>4.8593358904109638E-2</v>
      </c>
      <c r="K9411" s="7">
        <v>5.4667528767123358E-2</v>
      </c>
      <c r="L9411" s="7">
        <v>6.074169863013696E-2</v>
      </c>
    </row>
    <row r="9412" spans="1:12" ht="12.75">
      <c r="A9412" s="1">
        <f t="shared" si="217"/>
        <v>41898</v>
      </c>
      <c r="B9412" s="49" t="s">
        <v>2813</v>
      </c>
      <c r="C9412" s="7">
        <v>1.8574027397260319E-3</v>
      </c>
      <c r="D9412" s="7">
        <v>3.714805479452076E-3</v>
      </c>
      <c r="E9412" s="7">
        <v>5.5722082191781075E-3</v>
      </c>
      <c r="F9412" s="7">
        <v>7.4296109589041277E-3</v>
      </c>
      <c r="G9412" s="7">
        <v>9.2870136986301591E-3</v>
      </c>
      <c r="H9412" s="7">
        <v>1.1144416438356191E-2</v>
      </c>
      <c r="I9412" s="7">
        <v>1.3001819178082319E-2</v>
      </c>
      <c r="J9412" s="7">
        <v>1.485922191780828E-2</v>
      </c>
      <c r="K9412" s="7">
        <v>1.671662465753436E-2</v>
      </c>
      <c r="L9412" s="7">
        <v>1.8574027397260318E-2</v>
      </c>
    </row>
    <row r="9413" spans="1:12" ht="25.5">
      <c r="A9413" s="1">
        <f t="shared" si="217"/>
        <v>41899</v>
      </c>
      <c r="B9413" s="49" t="s">
        <v>5778</v>
      </c>
      <c r="C9413" s="7">
        <v>2.6309589041096041E-3</v>
      </c>
      <c r="D9413" s="7">
        <v>5.2619178082191952E-3</v>
      </c>
      <c r="E9413" s="7">
        <v>7.8928767123288002E-3</v>
      </c>
      <c r="F9413" s="7">
        <v>1.0523835616438368E-2</v>
      </c>
      <c r="G9413" s="7">
        <v>1.3154794520547958E-2</v>
      </c>
      <c r="H9413" s="7">
        <v>1.57857534246576E-2</v>
      </c>
      <c r="I9413" s="7">
        <v>1.8416712328767241E-2</v>
      </c>
      <c r="J9413" s="7">
        <v>2.104767123287676E-2</v>
      </c>
      <c r="K9413" s="7">
        <v>2.3678630136986401E-2</v>
      </c>
      <c r="L9413" s="7">
        <v>2.6309589041095916E-2</v>
      </c>
    </row>
    <row r="9414" spans="1:12" ht="25.5">
      <c r="A9414" s="1">
        <f t="shared" si="217"/>
        <v>41900</v>
      </c>
      <c r="B9414" s="49" t="s">
        <v>6395</v>
      </c>
      <c r="C9414" s="7">
        <v>8.6686027397260557E-3</v>
      </c>
      <c r="D9414" s="7">
        <v>1.733720547945216E-2</v>
      </c>
      <c r="E9414" s="7">
        <v>2.6005808219178122E-2</v>
      </c>
      <c r="F9414" s="7">
        <v>3.4674410958904077E-2</v>
      </c>
      <c r="G9414" s="7">
        <v>4.3343013698630153E-2</v>
      </c>
      <c r="H9414" s="7">
        <v>5.2011616438356244E-2</v>
      </c>
      <c r="I9414" s="7">
        <v>6.0680219178082431E-2</v>
      </c>
      <c r="J9414" s="7">
        <v>6.9348821917808279E-2</v>
      </c>
      <c r="K9414" s="7">
        <v>7.8017424657534362E-2</v>
      </c>
      <c r="L9414" s="7">
        <v>8.6686027397260307E-2</v>
      </c>
    </row>
    <row r="9415" spans="1:12" ht="12.75">
      <c r="A9415" s="1">
        <f t="shared" si="217"/>
        <v>41901</v>
      </c>
      <c r="B9415" s="49" t="s">
        <v>5568</v>
      </c>
      <c r="C9415" s="7">
        <v>6.5493698630137082E-4</v>
      </c>
      <c r="D9415" s="7">
        <v>1.309873972602744E-3</v>
      </c>
      <c r="E9415" s="7">
        <v>1.9648109589041158E-3</v>
      </c>
      <c r="F9415" s="7">
        <v>2.6197479452054759E-3</v>
      </c>
      <c r="G9415" s="7">
        <v>3.2746849315068477E-3</v>
      </c>
      <c r="H9415" s="7">
        <v>3.9296219178082195E-3</v>
      </c>
      <c r="I9415" s="7">
        <v>4.5845589041096039E-3</v>
      </c>
      <c r="J9415" s="7">
        <v>5.2394958904109631E-3</v>
      </c>
      <c r="K9415" s="7">
        <v>5.8944328767123353E-3</v>
      </c>
      <c r="L9415" s="7">
        <v>6.5493698630136954E-3</v>
      </c>
    </row>
    <row r="9416" spans="1:12" ht="25.5">
      <c r="A9416" s="1">
        <f t="shared" si="217"/>
        <v>41902</v>
      </c>
      <c r="B9416" s="49" t="s">
        <v>6396</v>
      </c>
      <c r="C9416" s="7">
        <v>8.1416876712329042E-3</v>
      </c>
      <c r="D9416" s="7">
        <v>1.628337534246576E-2</v>
      </c>
      <c r="E9416" s="7">
        <v>2.4425063013698758E-2</v>
      </c>
      <c r="F9416" s="7">
        <v>3.256675068493152E-2</v>
      </c>
      <c r="G9416" s="7">
        <v>4.0708438356164396E-2</v>
      </c>
      <c r="H9416" s="7">
        <v>4.885012602739728E-2</v>
      </c>
      <c r="I9416" s="7">
        <v>5.6991813698630399E-2</v>
      </c>
      <c r="J9416" s="7">
        <v>6.5133501369863039E-2</v>
      </c>
      <c r="K9416" s="7">
        <v>7.3275189041096034E-2</v>
      </c>
      <c r="L9416" s="7">
        <v>8.1416876712328792E-2</v>
      </c>
    </row>
    <row r="9417" spans="1:12" ht="25.5">
      <c r="A9417" s="1">
        <f t="shared" si="217"/>
        <v>41903</v>
      </c>
      <c r="B9417" s="49" t="s">
        <v>5780</v>
      </c>
      <c r="C9417" s="7">
        <v>2.8121424657534355E-3</v>
      </c>
      <c r="D9417" s="7">
        <v>5.6242849315068597E-3</v>
      </c>
      <c r="E9417" s="7">
        <v>8.4364273972602957E-3</v>
      </c>
      <c r="F9417" s="7">
        <v>1.1248569863013695E-2</v>
      </c>
      <c r="G9417" s="7">
        <v>1.4060712328767119E-2</v>
      </c>
      <c r="H9417" s="7">
        <v>1.6872854794520518E-2</v>
      </c>
      <c r="I9417" s="7">
        <v>1.9684997260274038E-2</v>
      </c>
      <c r="J9417" s="7">
        <v>2.2497139726027439E-2</v>
      </c>
      <c r="K9417" s="7">
        <v>2.5309282191780837E-2</v>
      </c>
      <c r="L9417" s="7">
        <v>2.8121424657534238E-2</v>
      </c>
    </row>
    <row r="9418" spans="1:12" ht="25.5">
      <c r="A9418" s="1">
        <f t="shared" si="217"/>
        <v>41904</v>
      </c>
      <c r="B9418" s="49" t="s">
        <v>5321</v>
      </c>
      <c r="C9418" s="7">
        <v>6.6614794520548188E-4</v>
      </c>
      <c r="D9418" s="7">
        <v>1.3322958904109638E-3</v>
      </c>
      <c r="E9418" s="7">
        <v>1.9984438356164518E-3</v>
      </c>
      <c r="F9418" s="7">
        <v>2.6645917808219275E-3</v>
      </c>
      <c r="G9418" s="7">
        <v>3.3307397260274037E-3</v>
      </c>
      <c r="H9418" s="7">
        <v>3.9968876712328802E-3</v>
      </c>
      <c r="I9418" s="7">
        <v>4.6630356164383676E-3</v>
      </c>
      <c r="J9418" s="7">
        <v>5.3291835616438438E-3</v>
      </c>
      <c r="K9418" s="7">
        <v>5.9953315068493199E-3</v>
      </c>
      <c r="L9418" s="7">
        <v>6.661479452054796E-3</v>
      </c>
    </row>
    <row r="9419" spans="1:12" ht="25.5">
      <c r="A9419" s="1">
        <f t="shared" si="217"/>
        <v>41905</v>
      </c>
      <c r="B9419" s="49" t="s">
        <v>6063</v>
      </c>
      <c r="C9419" s="7">
        <v>1.6009610958904078E-2</v>
      </c>
      <c r="D9419" s="7">
        <v>3.2019221917808281E-2</v>
      </c>
      <c r="E9419" s="7">
        <v>4.8028832876712356E-2</v>
      </c>
      <c r="F9419" s="7">
        <v>6.4038443835616313E-2</v>
      </c>
      <c r="G9419" s="7">
        <v>8.0048054794520401E-2</v>
      </c>
      <c r="H9419" s="7">
        <v>9.6057665753424476E-2</v>
      </c>
      <c r="I9419" s="7">
        <v>0.11206727671232893</v>
      </c>
      <c r="J9419" s="7">
        <v>0.12807688767123238</v>
      </c>
      <c r="K9419" s="7">
        <v>0.1440864986301372</v>
      </c>
      <c r="L9419" s="7">
        <v>0.1600961095890408</v>
      </c>
    </row>
    <row r="9420" spans="1:12" ht="25.5">
      <c r="A9420" s="1">
        <f t="shared" si="217"/>
        <v>41906</v>
      </c>
      <c r="B9420" s="49" t="s">
        <v>5322</v>
      </c>
      <c r="C9420" s="7">
        <v>1.0544087671232905E-2</v>
      </c>
      <c r="D9420" s="7">
        <v>2.1088175342465758E-2</v>
      </c>
      <c r="E9420" s="7">
        <v>3.1632263013698758E-2</v>
      </c>
      <c r="F9420" s="7">
        <v>4.2176350684931516E-2</v>
      </c>
      <c r="G9420" s="7">
        <v>5.2720438356164398E-2</v>
      </c>
      <c r="H9420" s="7">
        <v>6.326452602739728E-2</v>
      </c>
      <c r="I9420" s="7">
        <v>7.3808613698630399E-2</v>
      </c>
      <c r="J9420" s="7">
        <v>8.4352701369863156E-2</v>
      </c>
      <c r="K9420" s="7">
        <v>9.4896789041096039E-2</v>
      </c>
      <c r="L9420" s="7">
        <v>0.1054408767123288</v>
      </c>
    </row>
    <row r="9421" spans="1:12" ht="25.5">
      <c r="A9421" s="1">
        <f t="shared" si="217"/>
        <v>41907</v>
      </c>
      <c r="B9421" s="49" t="s">
        <v>6397</v>
      </c>
      <c r="C9421" s="7">
        <v>7.9362739726027681E-3</v>
      </c>
      <c r="D9421" s="7">
        <v>1.587254794520556E-2</v>
      </c>
      <c r="E9421" s="7">
        <v>2.3808821917808278E-2</v>
      </c>
      <c r="F9421" s="7">
        <v>3.1745095890410996E-2</v>
      </c>
      <c r="G9421" s="7">
        <v>3.9681369863013724E-2</v>
      </c>
      <c r="H9421" s="7">
        <v>4.7617643835616445E-2</v>
      </c>
      <c r="I9421" s="7">
        <v>5.5553917808219395E-2</v>
      </c>
      <c r="J9421" s="7">
        <v>6.3490191780821992E-2</v>
      </c>
      <c r="K9421" s="7">
        <v>7.142646575342472E-2</v>
      </c>
      <c r="L9421" s="7">
        <v>7.9362739726027448E-2</v>
      </c>
    </row>
    <row r="9422" spans="1:12" ht="25.5">
      <c r="A9422" s="1">
        <f t="shared" si="217"/>
        <v>41908</v>
      </c>
      <c r="B9422" s="49" t="s">
        <v>6398</v>
      </c>
      <c r="C9422" s="7">
        <v>4.0207561643835722E-3</v>
      </c>
      <c r="D9422" s="7">
        <v>8.0415123287671444E-3</v>
      </c>
      <c r="E9422" s="7">
        <v>1.2062268493150679E-2</v>
      </c>
      <c r="F9422" s="7">
        <v>1.608302465753424E-2</v>
      </c>
      <c r="G9422" s="7">
        <v>2.0103780821917796E-2</v>
      </c>
      <c r="H9422" s="7">
        <v>2.4124536986301359E-2</v>
      </c>
      <c r="I9422" s="7">
        <v>2.8145293150685039E-2</v>
      </c>
      <c r="J9422" s="7">
        <v>3.216604931506848E-2</v>
      </c>
      <c r="K9422" s="7">
        <v>3.6186805479452036E-2</v>
      </c>
      <c r="L9422" s="7">
        <v>4.0207561643835592E-2</v>
      </c>
    </row>
    <row r="9423" spans="1:12" ht="25.5">
      <c r="A9423" s="1">
        <f t="shared" si="217"/>
        <v>41909</v>
      </c>
      <c r="B9423" s="49" t="s">
        <v>5724</v>
      </c>
      <c r="C9423" s="7">
        <v>0.15447724931506801</v>
      </c>
      <c r="D9423" s="7">
        <v>0.30895449863013719</v>
      </c>
      <c r="E9423" s="7">
        <v>0.4634317479452052</v>
      </c>
      <c r="F9423" s="7">
        <v>0.61790899726027204</v>
      </c>
      <c r="G9423" s="7">
        <v>0.77238624657533994</v>
      </c>
      <c r="H9423" s="7">
        <v>0.92686349589040806</v>
      </c>
      <c r="I9423" s="7">
        <v>1.0813407452054795</v>
      </c>
      <c r="J9423" s="7">
        <v>1.2358179945205441</v>
      </c>
      <c r="K9423" s="7">
        <v>1.390295243835612</v>
      </c>
      <c r="L9423" s="7">
        <v>1.5447724931506799</v>
      </c>
    </row>
    <row r="9424" spans="1:12" ht="25.5">
      <c r="A9424" s="1">
        <f t="shared" ref="A9424:A9487" si="218">A9423+1</f>
        <v>41910</v>
      </c>
      <c r="B9424" s="49" t="s">
        <v>6123</v>
      </c>
      <c r="C9424" s="7">
        <v>4.1464635616438435E-2</v>
      </c>
      <c r="D9424" s="7">
        <v>8.2929271232876869E-2</v>
      </c>
      <c r="E9424" s="7">
        <v>0.1243939068493152</v>
      </c>
      <c r="F9424" s="7">
        <v>0.1658585424657528</v>
      </c>
      <c r="G9424" s="7">
        <v>0.20732317808219158</v>
      </c>
      <c r="H9424" s="7">
        <v>0.2487878136986304</v>
      </c>
      <c r="I9424" s="7">
        <v>0.29025244931506922</v>
      </c>
      <c r="J9424" s="7">
        <v>0.33171708493150676</v>
      </c>
      <c r="K9424" s="7">
        <v>0.37318172054794557</v>
      </c>
      <c r="L9424" s="7">
        <v>0.41464635616438317</v>
      </c>
    </row>
    <row r="9425" spans="1:12" ht="12.75">
      <c r="A9425" s="1">
        <f t="shared" si="218"/>
        <v>41911</v>
      </c>
      <c r="B9425" s="49" t="s">
        <v>6301</v>
      </c>
      <c r="C9425" s="7">
        <v>0.13932726575342641</v>
      </c>
      <c r="D9425" s="7">
        <v>0.2786545315068516</v>
      </c>
      <c r="E9425" s="7">
        <v>0.41798179726027801</v>
      </c>
      <c r="F9425" s="7">
        <v>0.55730906301370198</v>
      </c>
      <c r="G9425" s="7">
        <v>0.69663632876712722</v>
      </c>
      <c r="H9425" s="7">
        <v>0.83596359452055236</v>
      </c>
      <c r="I9425" s="7">
        <v>0.97529086027397993</v>
      </c>
      <c r="J9425" s="7">
        <v>1.1146181260274028</v>
      </c>
      <c r="K9425" s="7">
        <v>1.2539453917808279</v>
      </c>
      <c r="L9425" s="7">
        <v>1.393272657534252</v>
      </c>
    </row>
    <row r="9426" spans="1:12" ht="25.5">
      <c r="A9426" s="1">
        <f t="shared" si="218"/>
        <v>41912</v>
      </c>
      <c r="B9426" s="49" t="s">
        <v>6399</v>
      </c>
      <c r="C9426" s="7">
        <v>2.1756493150685039E-2</v>
      </c>
      <c r="D9426" s="7">
        <v>4.351298630136996E-2</v>
      </c>
      <c r="E9426" s="7">
        <v>6.5269479452054996E-2</v>
      </c>
      <c r="F9426" s="7">
        <v>8.7025972602739796E-2</v>
      </c>
      <c r="G9426" s="7">
        <v>0.10878246575342472</v>
      </c>
      <c r="H9426" s="7">
        <v>0.13053895890410999</v>
      </c>
      <c r="I9426" s="7">
        <v>0.15229545205479481</v>
      </c>
      <c r="J9426" s="7">
        <v>0.17405194520547959</v>
      </c>
      <c r="K9426" s="7">
        <v>0.1958084383561644</v>
      </c>
      <c r="L9426" s="7">
        <v>0.21756493150684919</v>
      </c>
    </row>
    <row r="9427" spans="1:12" ht="25.5">
      <c r="A9427" s="1">
        <f t="shared" si="218"/>
        <v>41913</v>
      </c>
      <c r="B9427" s="49" t="s">
        <v>6399</v>
      </c>
      <c r="C9427" s="7">
        <v>3.59112328767126E-3</v>
      </c>
      <c r="D9427" s="7">
        <v>7.1822465753425199E-3</v>
      </c>
      <c r="E9427" s="7">
        <v>1.0773369863013768E-2</v>
      </c>
      <c r="F9427" s="7">
        <v>1.436449315068504E-2</v>
      </c>
      <c r="G9427" s="7">
        <v>1.7955616438356237E-2</v>
      </c>
      <c r="H9427" s="7">
        <v>2.1546739726027438E-2</v>
      </c>
      <c r="I9427" s="7">
        <v>2.5137863013698757E-2</v>
      </c>
      <c r="J9427" s="7">
        <v>2.8728986301369958E-2</v>
      </c>
      <c r="K9427" s="7">
        <v>3.2320109589041156E-2</v>
      </c>
      <c r="L9427" s="7">
        <v>3.5911232876712357E-2</v>
      </c>
    </row>
    <row r="9428" spans="1:12" ht="25.5">
      <c r="A9428" s="1">
        <f t="shared" si="218"/>
        <v>41914</v>
      </c>
      <c r="B9428" s="49" t="s">
        <v>6400</v>
      </c>
      <c r="C9428" s="7">
        <v>9.2526575342465993E-3</v>
      </c>
      <c r="D9428" s="7">
        <v>1.8505315068493199E-2</v>
      </c>
      <c r="E9428" s="7">
        <v>2.7757972602739798E-2</v>
      </c>
      <c r="F9428" s="7">
        <v>3.7010630136986279E-2</v>
      </c>
      <c r="G9428" s="7">
        <v>4.6263287671232882E-2</v>
      </c>
      <c r="H9428" s="7">
        <v>5.5515945205479485E-2</v>
      </c>
      <c r="I9428" s="7">
        <v>6.4768602739726205E-2</v>
      </c>
      <c r="J9428" s="7">
        <v>7.4021260273972683E-2</v>
      </c>
      <c r="K9428" s="7">
        <v>8.3273917808219286E-2</v>
      </c>
      <c r="L9428" s="7">
        <v>9.2526575342465764E-2</v>
      </c>
    </row>
    <row r="9429" spans="1:12" ht="25.5">
      <c r="A9429" s="1">
        <f t="shared" si="218"/>
        <v>41915</v>
      </c>
      <c r="B9429" s="49" t="s">
        <v>5869</v>
      </c>
      <c r="C9429" s="7">
        <v>2.46930410958906E-2</v>
      </c>
      <c r="D9429" s="7">
        <v>4.9386082191781075E-2</v>
      </c>
      <c r="E9429" s="7">
        <v>7.4079123287671675E-2</v>
      </c>
      <c r="F9429" s="7">
        <v>9.8772164383561914E-2</v>
      </c>
      <c r="G9429" s="7">
        <v>0.12346520547945239</v>
      </c>
      <c r="H9429" s="7">
        <v>0.14815824657534241</v>
      </c>
      <c r="I9429" s="7">
        <v>0.17285128767123359</v>
      </c>
      <c r="J9429" s="7">
        <v>0.19754432876712361</v>
      </c>
      <c r="K9429" s="7">
        <v>0.2222373698630136</v>
      </c>
      <c r="L9429" s="7">
        <v>0.24693041095890358</v>
      </c>
    </row>
    <row r="9430" spans="1:12" ht="51">
      <c r="A9430" s="1">
        <f t="shared" si="218"/>
        <v>41916</v>
      </c>
      <c r="B9430" s="49" t="s">
        <v>6130</v>
      </c>
      <c r="C9430" s="7">
        <v>4.7331945205479715E-3</v>
      </c>
      <c r="D9430" s="7">
        <v>9.466389041095943E-3</v>
      </c>
      <c r="E9430" s="7">
        <v>1.4199583561643879E-2</v>
      </c>
      <c r="F9430" s="7">
        <v>1.8932778082191841E-2</v>
      </c>
      <c r="G9430" s="7">
        <v>2.3665972602739799E-2</v>
      </c>
      <c r="H9430" s="7">
        <v>2.8399167123287637E-2</v>
      </c>
      <c r="I9430" s="7">
        <v>3.313236164383572E-2</v>
      </c>
      <c r="J9430" s="7">
        <v>3.7865556164383557E-2</v>
      </c>
      <c r="K9430" s="7">
        <v>4.2598750684931512E-2</v>
      </c>
      <c r="L9430" s="7">
        <v>4.7331945205479481E-2</v>
      </c>
    </row>
    <row r="9431" spans="1:12" ht="25.5">
      <c r="A9431" s="1">
        <f t="shared" si="218"/>
        <v>41917</v>
      </c>
      <c r="B9431" s="49" t="s">
        <v>6401</v>
      </c>
      <c r="C9431" s="7">
        <v>4.394334246575364E-3</v>
      </c>
      <c r="D9431" s="7">
        <v>8.7886684931507281E-3</v>
      </c>
      <c r="E9431" s="7">
        <v>1.318300273972608E-2</v>
      </c>
      <c r="F9431" s="7">
        <v>1.7577336986301359E-2</v>
      </c>
      <c r="G9431" s="7">
        <v>2.1971671232876761E-2</v>
      </c>
      <c r="H9431" s="7">
        <v>2.6366005479452038E-2</v>
      </c>
      <c r="I9431" s="7">
        <v>3.0760339726027437E-2</v>
      </c>
      <c r="J9431" s="7">
        <v>3.5154673972602718E-2</v>
      </c>
      <c r="K9431" s="7">
        <v>3.9549008219178124E-2</v>
      </c>
      <c r="L9431" s="7">
        <v>4.3943342465753397E-2</v>
      </c>
    </row>
    <row r="9432" spans="1:12" ht="25.5">
      <c r="A9432" s="1">
        <f t="shared" si="218"/>
        <v>41918</v>
      </c>
      <c r="B9432" s="49" t="s">
        <v>5653</v>
      </c>
      <c r="C9432" s="7">
        <v>3.173424657534276E-2</v>
      </c>
      <c r="D9432" s="7">
        <v>6.3468493150685396E-2</v>
      </c>
      <c r="E9432" s="7">
        <v>9.5202739726028163E-2</v>
      </c>
      <c r="F9432" s="7">
        <v>0.12693698630137079</v>
      </c>
      <c r="G9432" s="7">
        <v>0.1586712328767132</v>
      </c>
      <c r="H9432" s="7">
        <v>0.1904054794520556</v>
      </c>
      <c r="I9432" s="7">
        <v>0.22213972602739801</v>
      </c>
      <c r="J9432" s="7">
        <v>0.25387397260274042</v>
      </c>
      <c r="K9432" s="7">
        <v>0.28560821917808277</v>
      </c>
      <c r="L9432" s="7">
        <v>0.31734246575342517</v>
      </c>
    </row>
    <row r="9433" spans="1:12" ht="25.5">
      <c r="A9433" s="1">
        <f t="shared" si="218"/>
        <v>41919</v>
      </c>
      <c r="B9433" s="49" t="s">
        <v>6402</v>
      </c>
      <c r="C9433" s="7">
        <v>4.8424109589041394E-3</v>
      </c>
      <c r="D9433" s="7">
        <v>9.6848219178082787E-3</v>
      </c>
      <c r="E9433" s="7">
        <v>1.452723287671248E-2</v>
      </c>
      <c r="F9433" s="7">
        <v>1.9369643835616557E-2</v>
      </c>
      <c r="G9433" s="7">
        <v>2.421205479452064E-2</v>
      </c>
      <c r="H9433" s="7">
        <v>2.9054465753424717E-2</v>
      </c>
      <c r="I9433" s="7">
        <v>3.3896876712328917E-2</v>
      </c>
      <c r="J9433" s="7">
        <v>3.8739287671232997E-2</v>
      </c>
      <c r="K9433" s="7">
        <v>4.3581698630137077E-2</v>
      </c>
      <c r="L9433" s="7">
        <v>4.8424109589041156E-2</v>
      </c>
    </row>
    <row r="9434" spans="1:12" ht="25.5">
      <c r="A9434" s="1">
        <f t="shared" si="218"/>
        <v>41920</v>
      </c>
      <c r="B9434" s="49" t="s">
        <v>6402</v>
      </c>
      <c r="C9434" s="7">
        <v>6.3179178082191966E-3</v>
      </c>
      <c r="D9434" s="7">
        <v>1.263583561643844E-2</v>
      </c>
      <c r="E9434" s="7">
        <v>1.8953753424657601E-2</v>
      </c>
      <c r="F9434" s="7">
        <v>2.5271671232876759E-2</v>
      </c>
      <c r="G9434" s="7">
        <v>3.158958904109592E-2</v>
      </c>
      <c r="H9434" s="7">
        <v>3.7907506849315077E-2</v>
      </c>
      <c r="I9434" s="7">
        <v>4.4225424657534478E-2</v>
      </c>
      <c r="J9434" s="7">
        <v>5.0543342465753517E-2</v>
      </c>
      <c r="K9434" s="7">
        <v>5.6861260273972675E-2</v>
      </c>
      <c r="L9434" s="7">
        <v>6.3179178082191839E-2</v>
      </c>
    </row>
    <row r="9435" spans="1:12" ht="25.5">
      <c r="A9435" s="1">
        <f t="shared" si="218"/>
        <v>41921</v>
      </c>
      <c r="B9435" s="49" t="s">
        <v>5655</v>
      </c>
      <c r="C9435" s="7">
        <v>3.5274739726027557E-2</v>
      </c>
      <c r="D9435" s="7">
        <v>7.0549479452055003E-2</v>
      </c>
      <c r="E9435" s="7">
        <v>0.10582421917808256</v>
      </c>
      <c r="F9435" s="7">
        <v>0.14109895890411001</v>
      </c>
      <c r="G9435" s="7">
        <v>0.17637369863013719</v>
      </c>
      <c r="H9435" s="7">
        <v>0.2116484383561644</v>
      </c>
      <c r="I9435" s="7">
        <v>0.24692317808219277</v>
      </c>
      <c r="J9435" s="7">
        <v>0.28219791780822001</v>
      </c>
      <c r="K9435" s="7">
        <v>0.31747265753424719</v>
      </c>
      <c r="L9435" s="7">
        <v>0.35274739726027438</v>
      </c>
    </row>
    <row r="9436" spans="1:12" ht="12.75">
      <c r="A9436" s="1">
        <f t="shared" si="218"/>
        <v>41922</v>
      </c>
      <c r="B9436" s="49" t="s">
        <v>6403</v>
      </c>
      <c r="C9436" s="7">
        <v>2.4405534246575402E-2</v>
      </c>
      <c r="D9436" s="7">
        <v>4.8811068493150679E-2</v>
      </c>
      <c r="E9436" s="7">
        <v>7.3216602739726078E-2</v>
      </c>
      <c r="F9436" s="7">
        <v>9.7622136986301122E-2</v>
      </c>
      <c r="G9436" s="7">
        <v>0.12202767123287639</v>
      </c>
      <c r="H9436" s="7">
        <v>0.14643320547945118</v>
      </c>
      <c r="I9436" s="7">
        <v>0.17083873972602717</v>
      </c>
      <c r="J9436" s="7">
        <v>0.19524427397260199</v>
      </c>
      <c r="K9436" s="7">
        <v>0.21964980821917798</v>
      </c>
      <c r="L9436" s="7">
        <v>0.24405534246575278</v>
      </c>
    </row>
    <row r="9437" spans="1:12" ht="12.75">
      <c r="A9437" s="1">
        <f t="shared" si="218"/>
        <v>41923</v>
      </c>
      <c r="B9437" s="49" t="s">
        <v>5871</v>
      </c>
      <c r="C9437" s="7">
        <v>5.4369534246575639E-2</v>
      </c>
      <c r="D9437" s="7">
        <v>0.10873906849315128</v>
      </c>
      <c r="E9437" s="7">
        <v>0.1631086027397268</v>
      </c>
      <c r="F9437" s="7">
        <v>0.21747813698630158</v>
      </c>
      <c r="G9437" s="7">
        <v>0.27184767123287756</v>
      </c>
      <c r="H9437" s="7">
        <v>0.32621720547945238</v>
      </c>
      <c r="I9437" s="7">
        <v>0.38058673972602958</v>
      </c>
      <c r="J9437" s="7">
        <v>0.43495627397260317</v>
      </c>
      <c r="K9437" s="7">
        <v>0.4893258082191792</v>
      </c>
      <c r="L9437" s="7">
        <v>0.54369534246575402</v>
      </c>
    </row>
    <row r="9438" spans="1:12" ht="25.5">
      <c r="A9438" s="1">
        <f t="shared" si="218"/>
        <v>41924</v>
      </c>
      <c r="B9438" s="49" t="s">
        <v>6404</v>
      </c>
      <c r="C9438" s="7">
        <v>4.2760767123287878E-2</v>
      </c>
      <c r="D9438" s="7">
        <v>8.5521534246575756E-2</v>
      </c>
      <c r="E9438" s="7">
        <v>0.12828230136986399</v>
      </c>
      <c r="F9438" s="7">
        <v>0.17104306849315079</v>
      </c>
      <c r="G9438" s="7">
        <v>0.21380383561643879</v>
      </c>
      <c r="H9438" s="7">
        <v>0.25656460273972559</v>
      </c>
      <c r="I9438" s="7">
        <v>0.29932536986301478</v>
      </c>
      <c r="J9438" s="7">
        <v>0.34208613698630158</v>
      </c>
      <c r="K9438" s="7">
        <v>0.3848469041095896</v>
      </c>
      <c r="L9438" s="7">
        <v>0.42760767123287641</v>
      </c>
    </row>
    <row r="9439" spans="1:12" ht="25.5">
      <c r="A9439" s="1">
        <f t="shared" si="218"/>
        <v>41925</v>
      </c>
      <c r="B9439" s="49" t="s">
        <v>5448</v>
      </c>
      <c r="C9439" s="7">
        <v>3.3542465753424837E-3</v>
      </c>
      <c r="D9439" s="7">
        <v>6.7084931506849561E-3</v>
      </c>
      <c r="E9439" s="7">
        <v>1.0062739726027441E-2</v>
      </c>
      <c r="F9439" s="7">
        <v>1.3416986301369839E-2</v>
      </c>
      <c r="G9439" s="7">
        <v>1.6771232876712359E-2</v>
      </c>
      <c r="H9439" s="7">
        <v>2.012547945205476E-2</v>
      </c>
      <c r="I9439" s="7">
        <v>2.3479726027397278E-2</v>
      </c>
      <c r="J9439" s="7">
        <v>2.6833972602739679E-2</v>
      </c>
      <c r="K9439" s="7">
        <v>3.0188219178082201E-2</v>
      </c>
      <c r="L9439" s="7">
        <v>3.3542465753424594E-2</v>
      </c>
    </row>
    <row r="9440" spans="1:12" ht="25.5">
      <c r="A9440" s="1">
        <f t="shared" si="218"/>
        <v>41926</v>
      </c>
      <c r="B9440" s="49" t="s">
        <v>5656</v>
      </c>
      <c r="C9440" s="7">
        <v>7.528050410958935E-2</v>
      </c>
      <c r="D9440" s="7">
        <v>0.1505610082191792</v>
      </c>
      <c r="E9440" s="7">
        <v>0.22584151232876759</v>
      </c>
      <c r="F9440" s="7">
        <v>0.30112201643835601</v>
      </c>
      <c r="G9440" s="7">
        <v>0.3764025205479456</v>
      </c>
      <c r="H9440" s="7">
        <v>0.45168302465753396</v>
      </c>
      <c r="I9440" s="7">
        <v>0.52696352876712482</v>
      </c>
      <c r="J9440" s="7">
        <v>0.60224403287671202</v>
      </c>
      <c r="K9440" s="7">
        <v>0.67752453698630155</v>
      </c>
      <c r="L9440" s="7">
        <v>0.75280504109588997</v>
      </c>
    </row>
    <row r="9441" spans="1:12" ht="25.5">
      <c r="A9441" s="1">
        <f t="shared" si="218"/>
        <v>41927</v>
      </c>
      <c r="B9441" s="49" t="s">
        <v>5874</v>
      </c>
      <c r="C9441" s="7">
        <v>1.3267627397260321E-2</v>
      </c>
      <c r="D9441" s="7">
        <v>2.6535254794520759E-2</v>
      </c>
      <c r="E9441" s="7">
        <v>3.9802882191781075E-2</v>
      </c>
      <c r="F9441" s="7">
        <v>5.3070509589041283E-2</v>
      </c>
      <c r="G9441" s="7">
        <v>6.6338136986301602E-2</v>
      </c>
      <c r="H9441" s="7">
        <v>7.9605764383561914E-2</v>
      </c>
      <c r="I9441" s="7">
        <v>9.2873391780822601E-2</v>
      </c>
      <c r="J9441" s="7">
        <v>0.10614101917808268</v>
      </c>
      <c r="K9441" s="7">
        <v>0.119408646575343</v>
      </c>
      <c r="L9441" s="7">
        <v>0.1326762739726032</v>
      </c>
    </row>
    <row r="9442" spans="1:12" ht="25.5">
      <c r="A9442" s="1">
        <f t="shared" si="218"/>
        <v>41928</v>
      </c>
      <c r="B9442" s="49" t="s">
        <v>6405</v>
      </c>
      <c r="C9442" s="7">
        <v>2.6038356164383798E-4</v>
      </c>
      <c r="D9442" s="7">
        <v>5.2076712328767477E-4</v>
      </c>
      <c r="E9442" s="7">
        <v>7.8115068493151286E-4</v>
      </c>
      <c r="F9442" s="7">
        <v>1.0415342465753472E-3</v>
      </c>
      <c r="G9442" s="7">
        <v>1.3019178082191839E-3</v>
      </c>
      <c r="H9442" s="7">
        <v>1.562301369863016E-3</v>
      </c>
      <c r="I9442" s="7">
        <v>1.8226849315068599E-3</v>
      </c>
      <c r="J9442" s="7">
        <v>2.0830684931506921E-3</v>
      </c>
      <c r="K9442" s="7">
        <v>2.3434520547945242E-3</v>
      </c>
      <c r="L9442" s="7">
        <v>2.6038356164383562E-3</v>
      </c>
    </row>
    <row r="9443" spans="1:12" ht="25.5">
      <c r="A9443" s="1">
        <f t="shared" si="218"/>
        <v>41929</v>
      </c>
      <c r="B9443" s="49" t="s">
        <v>6406</v>
      </c>
      <c r="C9443" s="7">
        <v>1.0668493150684967E-2</v>
      </c>
      <c r="D9443" s="7">
        <v>2.1336986301369959E-2</v>
      </c>
      <c r="E9443" s="7">
        <v>3.2005479452054876E-2</v>
      </c>
      <c r="F9443" s="7">
        <v>4.2673972602739793E-2</v>
      </c>
      <c r="G9443" s="7">
        <v>5.3342465753424717E-2</v>
      </c>
      <c r="H9443" s="7">
        <v>6.4010958904109641E-2</v>
      </c>
      <c r="I9443" s="7">
        <v>7.4679452054794801E-2</v>
      </c>
      <c r="J9443" s="7">
        <v>8.5347945205479586E-2</v>
      </c>
      <c r="K9443" s="7">
        <v>9.6016438356164524E-2</v>
      </c>
      <c r="L9443" s="7">
        <v>0.10668493150684932</v>
      </c>
    </row>
    <row r="9444" spans="1:12" ht="25.5">
      <c r="A9444" s="1">
        <f t="shared" si="218"/>
        <v>41930</v>
      </c>
      <c r="B9444" s="49" t="s">
        <v>6406</v>
      </c>
      <c r="C9444" s="7">
        <v>9.8208000000000236E-3</v>
      </c>
      <c r="D9444" s="7">
        <v>1.9641599999999999E-2</v>
      </c>
      <c r="E9444" s="7">
        <v>2.9462400000000121E-2</v>
      </c>
      <c r="F9444" s="7">
        <v>3.9283199999999997E-2</v>
      </c>
      <c r="G9444" s="7">
        <v>4.9103999999999995E-2</v>
      </c>
      <c r="H9444" s="7">
        <v>5.8924799999999999E-2</v>
      </c>
      <c r="I9444" s="7">
        <v>6.874560000000024E-2</v>
      </c>
      <c r="J9444" s="7">
        <v>7.8566400000000119E-2</v>
      </c>
      <c r="K9444" s="7">
        <v>8.838720000000011E-2</v>
      </c>
      <c r="L9444" s="7">
        <v>9.820799999999999E-2</v>
      </c>
    </row>
    <row r="9445" spans="1:12" ht="25.5">
      <c r="A9445" s="1">
        <f t="shared" si="218"/>
        <v>41931</v>
      </c>
      <c r="B9445" s="49" t="s">
        <v>5398</v>
      </c>
      <c r="C9445" s="7">
        <v>4.7736986301369954E-3</v>
      </c>
      <c r="D9445" s="7">
        <v>9.5473972602739907E-3</v>
      </c>
      <c r="E9445" s="7">
        <v>1.4321095890410999E-2</v>
      </c>
      <c r="F9445" s="7">
        <v>1.9094794520547957E-2</v>
      </c>
      <c r="G9445" s="7">
        <v>2.3868493150684917E-2</v>
      </c>
      <c r="H9445" s="7">
        <v>2.8642191780821877E-2</v>
      </c>
      <c r="I9445" s="7">
        <v>3.3415890410958958E-2</v>
      </c>
      <c r="J9445" s="7">
        <v>3.8189589041095914E-2</v>
      </c>
      <c r="K9445" s="7">
        <v>4.2963287671232878E-2</v>
      </c>
      <c r="L9445" s="7">
        <v>4.7736986301369834E-2</v>
      </c>
    </row>
    <row r="9446" spans="1:12" ht="12.75">
      <c r="A9446" s="1">
        <f t="shared" si="218"/>
        <v>41932</v>
      </c>
      <c r="B9446" s="49" t="s">
        <v>5657</v>
      </c>
      <c r="C9446" s="7">
        <v>0.35794385753424834</v>
      </c>
      <c r="D9446" s="7">
        <v>0.71588771506849669</v>
      </c>
      <c r="E9446" s="7">
        <v>1.0738315726027439</v>
      </c>
      <c r="F9446" s="7">
        <v>1.4317754301369838</v>
      </c>
      <c r="G9446" s="7">
        <v>1.789719287671236</v>
      </c>
      <c r="H9446" s="7">
        <v>2.1476631452054877</v>
      </c>
      <c r="I9446" s="7">
        <v>2.5056070027397399</v>
      </c>
      <c r="J9446" s="7">
        <v>2.8635508602739801</v>
      </c>
      <c r="K9446" s="7">
        <v>3.2214947178082318</v>
      </c>
      <c r="L9446" s="7">
        <v>3.579438575342472</v>
      </c>
    </row>
    <row r="9447" spans="1:12" ht="12.75">
      <c r="A9447" s="1">
        <f t="shared" si="218"/>
        <v>41933</v>
      </c>
      <c r="B9447" s="49" t="s">
        <v>5657</v>
      </c>
      <c r="C9447" s="7">
        <v>0.1345195726027392</v>
      </c>
      <c r="D9447" s="7">
        <v>0.26903914520547961</v>
      </c>
      <c r="E9447" s="7">
        <v>0.40355871780821878</v>
      </c>
      <c r="F9447" s="7">
        <v>0.53807829041095678</v>
      </c>
      <c r="G9447" s="7">
        <v>0.67259786301369595</v>
      </c>
      <c r="H9447" s="7">
        <v>0.80711743561643512</v>
      </c>
      <c r="I9447" s="7">
        <v>0.94163700821917806</v>
      </c>
      <c r="J9447" s="7">
        <v>1.0761565808219149</v>
      </c>
      <c r="K9447" s="7">
        <v>1.21067615342466</v>
      </c>
      <c r="L9447" s="7">
        <v>1.3451957260273919</v>
      </c>
    </row>
    <row r="9448" spans="1:12" ht="25.5">
      <c r="A9448" s="1">
        <f t="shared" si="218"/>
        <v>41934</v>
      </c>
      <c r="B9448" s="49" t="s">
        <v>6407</v>
      </c>
      <c r="C9448" s="7">
        <v>1.456882191780828E-2</v>
      </c>
      <c r="D9448" s="7">
        <v>2.9137643835616438E-2</v>
      </c>
      <c r="E9448" s="7">
        <v>4.3706465753424718E-2</v>
      </c>
      <c r="F9448" s="7">
        <v>5.8275287671232759E-2</v>
      </c>
      <c r="G9448" s="7">
        <v>7.2844109589040917E-2</v>
      </c>
      <c r="H9448" s="7">
        <v>8.7412931506849076E-2</v>
      </c>
      <c r="I9448" s="7">
        <v>0.10198175342465747</v>
      </c>
      <c r="J9448" s="7">
        <v>0.11655057534246541</v>
      </c>
      <c r="K9448" s="7">
        <v>0.13111939726027319</v>
      </c>
      <c r="L9448" s="7">
        <v>0.14568821917808158</v>
      </c>
    </row>
    <row r="9449" spans="1:12" ht="25.5">
      <c r="A9449" s="1">
        <f t="shared" si="218"/>
        <v>41935</v>
      </c>
      <c r="B9449" s="49" t="s">
        <v>6407</v>
      </c>
      <c r="C9449" s="7">
        <v>1.2013808219178121E-2</v>
      </c>
      <c r="D9449" s="7">
        <v>2.4027616438356356E-2</v>
      </c>
      <c r="E9449" s="7">
        <v>3.6041424657534481E-2</v>
      </c>
      <c r="F9449" s="7">
        <v>4.8055232876712484E-2</v>
      </c>
      <c r="G9449" s="7">
        <v>6.0069041095890591E-2</v>
      </c>
      <c r="H9449" s="7">
        <v>7.2082849315068712E-2</v>
      </c>
      <c r="I9449" s="7">
        <v>8.4096657534247207E-2</v>
      </c>
      <c r="J9449" s="7">
        <v>9.6110465753425078E-2</v>
      </c>
      <c r="K9449" s="7">
        <v>0.1081242739726032</v>
      </c>
      <c r="L9449" s="7">
        <v>0.12013808219178118</v>
      </c>
    </row>
    <row r="9450" spans="1:12" ht="51">
      <c r="A9450" s="1">
        <f t="shared" si="218"/>
        <v>41936</v>
      </c>
      <c r="B9450" s="49" t="s">
        <v>6408</v>
      </c>
      <c r="C9450" s="7">
        <v>6.0090739726027555E-2</v>
      </c>
      <c r="D9450" s="7">
        <v>0.1201814794520556</v>
      </c>
      <c r="E9450" s="7">
        <v>0.18027221917808278</v>
      </c>
      <c r="F9450" s="7">
        <v>0.24036295890411</v>
      </c>
      <c r="G9450" s="7">
        <v>0.30045369863013716</v>
      </c>
      <c r="H9450" s="7">
        <v>0.3605444383561644</v>
      </c>
      <c r="I9450" s="7">
        <v>0.42063517808219397</v>
      </c>
      <c r="J9450" s="7">
        <v>0.48072591780821999</v>
      </c>
      <c r="K9450" s="7">
        <v>0.54081665753424724</v>
      </c>
      <c r="L9450" s="7">
        <v>0.60090739726027431</v>
      </c>
    </row>
    <row r="9451" spans="1:12" ht="25.5">
      <c r="A9451" s="1">
        <f t="shared" si="218"/>
        <v>41937</v>
      </c>
      <c r="B9451" s="49" t="s">
        <v>6314</v>
      </c>
      <c r="C9451" s="7">
        <v>1.9255726027397401E-2</v>
      </c>
      <c r="D9451" s="7">
        <v>3.8511452054794677E-2</v>
      </c>
      <c r="E9451" s="7">
        <v>5.7767178082192075E-2</v>
      </c>
      <c r="F9451" s="7">
        <v>7.702290410958923E-2</v>
      </c>
      <c r="G9451" s="7">
        <v>9.6278630136986509E-2</v>
      </c>
      <c r="H9451" s="7">
        <v>0.11553435616438379</v>
      </c>
      <c r="I9451" s="7">
        <v>0.13479008219178121</v>
      </c>
      <c r="J9451" s="7">
        <v>0.15404580821917799</v>
      </c>
      <c r="K9451" s="7">
        <v>0.17330153424657599</v>
      </c>
      <c r="L9451" s="7">
        <v>0.1925572602739728</v>
      </c>
    </row>
    <row r="9452" spans="1:12" ht="25.5">
      <c r="A9452" s="1">
        <f t="shared" si="218"/>
        <v>41938</v>
      </c>
      <c r="B9452" s="49" t="s">
        <v>6409</v>
      </c>
      <c r="C9452" s="7">
        <v>1.5973446575342519E-2</v>
      </c>
      <c r="D9452" s="7">
        <v>3.1946893150685156E-2</v>
      </c>
      <c r="E9452" s="7">
        <v>4.7920339726027675E-2</v>
      </c>
      <c r="F9452" s="7">
        <v>6.3893786301370076E-2</v>
      </c>
      <c r="G9452" s="7">
        <v>7.9867232876712602E-2</v>
      </c>
      <c r="H9452" s="7">
        <v>9.5840679452055239E-2</v>
      </c>
      <c r="I9452" s="7">
        <v>0.111814126027398</v>
      </c>
      <c r="J9452" s="7">
        <v>0.1277875726027404</v>
      </c>
      <c r="K9452" s="7">
        <v>0.14376101917808279</v>
      </c>
      <c r="L9452" s="7">
        <v>0.1597344657534252</v>
      </c>
    </row>
    <row r="9453" spans="1:12" ht="25.5">
      <c r="A9453" s="1">
        <f t="shared" si="218"/>
        <v>41939</v>
      </c>
      <c r="B9453" s="49" t="s">
        <v>5456</v>
      </c>
      <c r="C9453" s="7">
        <v>1.6248657534246719E-3</v>
      </c>
      <c r="D9453" s="7">
        <v>3.2497315068493317E-3</v>
      </c>
      <c r="E9453" s="7">
        <v>4.8745972602740042E-3</v>
      </c>
      <c r="F9453" s="7">
        <v>6.4994630136986521E-3</v>
      </c>
      <c r="G9453" s="7">
        <v>8.1243287671233112E-3</v>
      </c>
      <c r="H9453" s="7">
        <v>9.7491945205479703E-3</v>
      </c>
      <c r="I9453" s="7">
        <v>1.1374060273972657E-2</v>
      </c>
      <c r="J9453" s="7">
        <v>1.299892602739728E-2</v>
      </c>
      <c r="K9453" s="7">
        <v>1.4623791780822E-2</v>
      </c>
      <c r="L9453" s="7">
        <v>1.6248657534246602E-2</v>
      </c>
    </row>
    <row r="9454" spans="1:12" ht="38.25">
      <c r="A9454" s="1">
        <f t="shared" si="218"/>
        <v>41940</v>
      </c>
      <c r="B9454" s="49" t="s">
        <v>5880</v>
      </c>
      <c r="C9454" s="7">
        <v>5.1527013698630273E-3</v>
      </c>
      <c r="D9454" s="7">
        <v>1.0305402739726055E-2</v>
      </c>
      <c r="E9454" s="7">
        <v>1.5458104109589119E-2</v>
      </c>
      <c r="F9454" s="7">
        <v>2.061080547945204E-2</v>
      </c>
      <c r="G9454" s="7">
        <v>2.5763506849315082E-2</v>
      </c>
      <c r="H9454" s="7">
        <v>3.0916208219178117E-2</v>
      </c>
      <c r="I9454" s="7">
        <v>3.6068909589041277E-2</v>
      </c>
      <c r="J9454" s="7">
        <v>4.1221610958904198E-2</v>
      </c>
      <c r="K9454" s="7">
        <v>4.6374312328767119E-2</v>
      </c>
      <c r="L9454" s="7">
        <v>5.1527013698630164E-2</v>
      </c>
    </row>
    <row r="9455" spans="1:12" ht="51">
      <c r="A9455" s="1">
        <f t="shared" si="218"/>
        <v>41941</v>
      </c>
      <c r="B9455" s="49" t="s">
        <v>5662</v>
      </c>
      <c r="C9455" s="7">
        <v>4.4822136986301473E-3</v>
      </c>
      <c r="D9455" s="7">
        <v>8.9644273972602946E-3</v>
      </c>
      <c r="E9455" s="7">
        <v>1.344664109589048E-2</v>
      </c>
      <c r="F9455" s="7">
        <v>1.792885479452052E-2</v>
      </c>
      <c r="G9455" s="7">
        <v>2.2411068493150679E-2</v>
      </c>
      <c r="H9455" s="7">
        <v>2.6893282191780839E-2</v>
      </c>
      <c r="I9455" s="7">
        <v>3.1375495890410998E-2</v>
      </c>
      <c r="J9455" s="7">
        <v>3.5857709589041158E-2</v>
      </c>
      <c r="K9455" s="7">
        <v>4.0339923287671324E-2</v>
      </c>
      <c r="L9455" s="7">
        <v>4.4822136986301359E-2</v>
      </c>
    </row>
    <row r="9456" spans="1:12" ht="12.75">
      <c r="A9456" s="1">
        <f t="shared" si="218"/>
        <v>41942</v>
      </c>
      <c r="B9456" s="49" t="s">
        <v>6410</v>
      </c>
      <c r="C9456" s="7">
        <v>2.8443287671232999E-3</v>
      </c>
      <c r="D9456" s="7">
        <v>5.6886575342465877E-3</v>
      </c>
      <c r="E9456" s="7">
        <v>8.5329863013698867E-3</v>
      </c>
      <c r="F9456" s="7">
        <v>1.1377315068493153E-2</v>
      </c>
      <c r="G9456" s="7">
        <v>1.4221643835616438E-2</v>
      </c>
      <c r="H9456" s="7">
        <v>1.706597260273968E-2</v>
      </c>
      <c r="I9456" s="7">
        <v>1.9910301369863041E-2</v>
      </c>
      <c r="J9456" s="7">
        <v>2.2754630136986278E-2</v>
      </c>
      <c r="K9456" s="7">
        <v>2.5598958904109639E-2</v>
      </c>
      <c r="L9456" s="7">
        <v>2.8443287671232876E-2</v>
      </c>
    </row>
    <row r="9457" spans="1:12" ht="12.75">
      <c r="A9457" s="1">
        <f t="shared" si="218"/>
        <v>41943</v>
      </c>
      <c r="B9457" s="49" t="s">
        <v>6410</v>
      </c>
      <c r="C9457" s="7">
        <v>5.8040219178082438E-3</v>
      </c>
      <c r="D9457" s="7">
        <v>1.16080438356165E-2</v>
      </c>
      <c r="E9457" s="7">
        <v>1.7412065753424719E-2</v>
      </c>
      <c r="F9457" s="7">
        <v>2.3216087671232878E-2</v>
      </c>
      <c r="G9457" s="7">
        <v>2.9020109589041158E-2</v>
      </c>
      <c r="H9457" s="7">
        <v>3.4824131506849321E-2</v>
      </c>
      <c r="I9457" s="7">
        <v>4.0628153424657719E-2</v>
      </c>
      <c r="J9457" s="7">
        <v>4.6432175342465756E-2</v>
      </c>
      <c r="K9457" s="7">
        <v>5.2236197260274037E-2</v>
      </c>
      <c r="L9457" s="7">
        <v>5.8040219178082199E-2</v>
      </c>
    </row>
    <row r="9458" spans="1:12" ht="12.75">
      <c r="A9458" s="1">
        <f t="shared" si="218"/>
        <v>41944</v>
      </c>
      <c r="B9458" s="49" t="s">
        <v>6410</v>
      </c>
      <c r="C9458" s="7">
        <v>9.313775342465783E-3</v>
      </c>
      <c r="D9458" s="7">
        <v>1.8627550684931517E-2</v>
      </c>
      <c r="E9458" s="7">
        <v>2.7941326027397403E-2</v>
      </c>
      <c r="F9458" s="7">
        <v>3.7255101369863035E-2</v>
      </c>
      <c r="G9458" s="7">
        <v>4.6568876712328795E-2</v>
      </c>
      <c r="H9458" s="7">
        <v>5.5882652054794563E-2</v>
      </c>
      <c r="I9458" s="7">
        <v>6.5196427397260559E-2</v>
      </c>
      <c r="J9458" s="7">
        <v>7.4510202739726195E-2</v>
      </c>
      <c r="K9458" s="7">
        <v>8.3823978082191955E-2</v>
      </c>
      <c r="L9458" s="7">
        <v>9.3137753424657591E-2</v>
      </c>
    </row>
    <row r="9459" spans="1:12" ht="12.75">
      <c r="A9459" s="1">
        <f t="shared" si="218"/>
        <v>41945</v>
      </c>
      <c r="B9459" s="49" t="s">
        <v>6410</v>
      </c>
      <c r="C9459" s="7">
        <v>1.857764383561656E-3</v>
      </c>
      <c r="D9459" s="7">
        <v>3.7155287671232998E-3</v>
      </c>
      <c r="E9459" s="7">
        <v>5.573293150684955E-3</v>
      </c>
      <c r="F9459" s="7">
        <v>7.4310575342465875E-3</v>
      </c>
      <c r="G9459" s="7">
        <v>9.2888219178082314E-3</v>
      </c>
      <c r="H9459" s="7">
        <v>1.1146586301369875E-2</v>
      </c>
      <c r="I9459" s="7">
        <v>1.3004350684931521E-2</v>
      </c>
      <c r="J9459" s="7">
        <v>1.4862115068493199E-2</v>
      </c>
      <c r="K9459" s="7">
        <v>1.6719879452054758E-2</v>
      </c>
      <c r="L9459" s="7">
        <v>1.8577643835616438E-2</v>
      </c>
    </row>
    <row r="9460" spans="1:12" ht="25.5">
      <c r="A9460" s="1">
        <f t="shared" si="218"/>
        <v>41946</v>
      </c>
      <c r="B9460" s="49" t="s">
        <v>2743</v>
      </c>
      <c r="C9460" s="7">
        <v>5.9303079452054999E-2</v>
      </c>
      <c r="D9460" s="7">
        <v>0.11860615890411</v>
      </c>
      <c r="E9460" s="7">
        <v>0.17790923835616559</v>
      </c>
      <c r="F9460" s="7">
        <v>0.23721231780822</v>
      </c>
      <c r="G9460" s="7">
        <v>0.29651539726027437</v>
      </c>
      <c r="H9460" s="7">
        <v>0.35581847671232875</v>
      </c>
      <c r="I9460" s="7">
        <v>0.4151215561643844</v>
      </c>
      <c r="J9460" s="7">
        <v>0.47442463561643877</v>
      </c>
      <c r="K9460" s="7">
        <v>0.53372771506849315</v>
      </c>
      <c r="L9460" s="7">
        <v>0.59303079452054752</v>
      </c>
    </row>
    <row r="9461" spans="1:12" ht="25.5">
      <c r="A9461" s="1">
        <f t="shared" si="218"/>
        <v>41947</v>
      </c>
      <c r="B9461" s="49" t="s">
        <v>2743</v>
      </c>
      <c r="C9461" s="7">
        <v>5.4340602739726199E-2</v>
      </c>
      <c r="D9461" s="7">
        <v>0.1086812054794524</v>
      </c>
      <c r="E9461" s="7">
        <v>0.16302180821917919</v>
      </c>
      <c r="F9461" s="7">
        <v>0.21736241095890479</v>
      </c>
      <c r="G9461" s="7">
        <v>0.27170301369863037</v>
      </c>
      <c r="H9461" s="7">
        <v>0.32604361643835716</v>
      </c>
      <c r="I9461" s="7">
        <v>0.38038421917808396</v>
      </c>
      <c r="J9461" s="7">
        <v>0.43472482191780959</v>
      </c>
      <c r="K9461" s="7">
        <v>0.48906542465753516</v>
      </c>
      <c r="L9461" s="7">
        <v>0.54340602739726074</v>
      </c>
    </row>
    <row r="9462" spans="1:12" ht="25.5">
      <c r="A9462" s="1">
        <f t="shared" si="218"/>
        <v>41948</v>
      </c>
      <c r="B9462" s="49" t="s">
        <v>6411</v>
      </c>
      <c r="C9462" s="7">
        <v>3.9491506849315319E-3</v>
      </c>
      <c r="D9462" s="7">
        <v>7.8983013698630637E-3</v>
      </c>
      <c r="E9462" s="7">
        <v>1.1847452054794596E-2</v>
      </c>
      <c r="F9462" s="7">
        <v>1.5796602739726079E-2</v>
      </c>
      <c r="G9462" s="7">
        <v>1.9745753424657599E-2</v>
      </c>
      <c r="H9462" s="7">
        <v>2.3694904109589118E-2</v>
      </c>
      <c r="I9462" s="7">
        <v>2.7644054794520638E-2</v>
      </c>
      <c r="J9462" s="7">
        <v>3.159320547945204E-2</v>
      </c>
      <c r="K9462" s="7">
        <v>3.5542356164383559E-2</v>
      </c>
      <c r="L9462" s="7">
        <v>3.9491506849315079E-2</v>
      </c>
    </row>
    <row r="9463" spans="1:12" ht="25.5">
      <c r="A9463" s="1">
        <f t="shared" si="218"/>
        <v>41949</v>
      </c>
      <c r="B9463" s="49" t="s">
        <v>6411</v>
      </c>
      <c r="C9463" s="7">
        <v>9.5473972602740168E-3</v>
      </c>
      <c r="D9463" s="7">
        <v>1.9094794520548079E-2</v>
      </c>
      <c r="E9463" s="7">
        <v>2.8642191780821998E-2</v>
      </c>
      <c r="F9463" s="7">
        <v>3.8189589041095914E-2</v>
      </c>
      <c r="G9463" s="7">
        <v>4.7736986301369959E-2</v>
      </c>
      <c r="H9463" s="7">
        <v>5.7284383561643878E-2</v>
      </c>
      <c r="I9463" s="7">
        <v>6.6831780821918041E-2</v>
      </c>
      <c r="J9463" s="7">
        <v>7.6379178082191829E-2</v>
      </c>
      <c r="K9463" s="7">
        <v>8.5926575342465866E-2</v>
      </c>
      <c r="L9463" s="7">
        <v>9.5473972602739793E-2</v>
      </c>
    </row>
    <row r="9464" spans="1:12" ht="25.5">
      <c r="A9464" s="1">
        <f t="shared" si="218"/>
        <v>41950</v>
      </c>
      <c r="B9464" s="49" t="s">
        <v>6412</v>
      </c>
      <c r="C9464" s="7">
        <v>7.0563945205479719E-2</v>
      </c>
      <c r="D9464" s="7">
        <v>0.14112789041095919</v>
      </c>
      <c r="E9464" s="7">
        <v>0.21169183561643878</v>
      </c>
      <c r="F9464" s="7">
        <v>0.28225578082191838</v>
      </c>
      <c r="G9464" s="7">
        <v>0.35281972602739797</v>
      </c>
      <c r="H9464" s="7">
        <v>0.42338367123287757</v>
      </c>
      <c r="I9464" s="7">
        <v>0.49394761643835838</v>
      </c>
      <c r="J9464" s="7">
        <v>0.56451156164383676</v>
      </c>
      <c r="K9464" s="7">
        <v>0.63507550684931635</v>
      </c>
      <c r="L9464" s="7">
        <v>0.70563945205479472</v>
      </c>
    </row>
    <row r="9465" spans="1:12" ht="25.5">
      <c r="A9465" s="1">
        <f t="shared" si="218"/>
        <v>41951</v>
      </c>
      <c r="B9465" s="49" t="s">
        <v>6143</v>
      </c>
      <c r="C9465" s="7">
        <v>2.423013698630148E-3</v>
      </c>
      <c r="D9465" s="7">
        <v>4.8460273972602838E-3</v>
      </c>
      <c r="E9465" s="7">
        <v>7.2690410958904314E-3</v>
      </c>
      <c r="F9465" s="7">
        <v>9.6920547945205434E-3</v>
      </c>
      <c r="G9465" s="7">
        <v>1.211506849315068E-2</v>
      </c>
      <c r="H9465" s="7">
        <v>1.453808219178084E-2</v>
      </c>
      <c r="I9465" s="7">
        <v>1.6961095890411001E-2</v>
      </c>
      <c r="J9465" s="7">
        <v>1.938410958904116E-2</v>
      </c>
      <c r="K9465" s="7">
        <v>2.1807123287671197E-2</v>
      </c>
      <c r="L9465" s="7">
        <v>2.4230136986301359E-2</v>
      </c>
    </row>
    <row r="9466" spans="1:12" ht="25.5">
      <c r="A9466" s="1">
        <f t="shared" si="218"/>
        <v>41952</v>
      </c>
      <c r="B9466" s="49" t="s">
        <v>5881</v>
      </c>
      <c r="C9466" s="7">
        <v>1.211145205479456E-3</v>
      </c>
      <c r="D9466" s="7">
        <v>2.4222904109589241E-3</v>
      </c>
      <c r="E9466" s="7">
        <v>3.6334356164383795E-3</v>
      </c>
      <c r="F9466" s="7">
        <v>4.844580821917824E-3</v>
      </c>
      <c r="G9466" s="7">
        <v>6.0557260273972806E-3</v>
      </c>
      <c r="H9466" s="7">
        <v>7.2668712328767355E-3</v>
      </c>
      <c r="I9466" s="7">
        <v>8.4780164383562156E-3</v>
      </c>
      <c r="J9466" s="7">
        <v>9.6891616438356601E-3</v>
      </c>
      <c r="K9466" s="7">
        <v>1.0900306849315115E-2</v>
      </c>
      <c r="L9466" s="7">
        <v>1.2111452054794561E-2</v>
      </c>
    </row>
    <row r="9467" spans="1:12" ht="25.5">
      <c r="A9467" s="1">
        <f t="shared" si="218"/>
        <v>41953</v>
      </c>
      <c r="B9467" s="49" t="s">
        <v>6413</v>
      </c>
      <c r="C9467" s="7">
        <v>2.7720000000000119E-3</v>
      </c>
      <c r="D9467" s="7">
        <v>5.5440000000000125E-3</v>
      </c>
      <c r="E9467" s="7">
        <v>8.3160000000000248E-3</v>
      </c>
      <c r="F9467" s="7">
        <v>1.1087999999999999E-2</v>
      </c>
      <c r="G9467" s="7">
        <v>1.3859999999999999E-2</v>
      </c>
      <c r="H9467" s="7">
        <v>1.6632000000000001E-2</v>
      </c>
      <c r="I9467" s="7">
        <v>1.9404000000000119E-2</v>
      </c>
      <c r="J9467" s="7">
        <v>2.2175999999999998E-2</v>
      </c>
      <c r="K9467" s="7">
        <v>2.4947999999999998E-2</v>
      </c>
      <c r="L9467" s="7">
        <v>2.7719999999999998E-2</v>
      </c>
    </row>
    <row r="9468" spans="1:12" ht="25.5">
      <c r="A9468" s="1">
        <f t="shared" si="218"/>
        <v>41954</v>
      </c>
      <c r="B9468" s="49" t="s">
        <v>6413</v>
      </c>
      <c r="C9468" s="7">
        <v>3.4240438356164522E-3</v>
      </c>
      <c r="D9468" s="7">
        <v>6.8480876712329044E-3</v>
      </c>
      <c r="E9468" s="7">
        <v>1.0272131506849342E-2</v>
      </c>
      <c r="F9468" s="7">
        <v>1.369617534246576E-2</v>
      </c>
      <c r="G9468" s="7">
        <v>1.7120219178082201E-2</v>
      </c>
      <c r="H9468" s="7">
        <v>2.054426301369864E-2</v>
      </c>
      <c r="I9468" s="7">
        <v>2.39683068493152E-2</v>
      </c>
      <c r="J9468" s="7">
        <v>2.7392350684931521E-2</v>
      </c>
      <c r="K9468" s="7">
        <v>3.0816394520547959E-2</v>
      </c>
      <c r="L9468" s="7">
        <v>3.4240438356164402E-2</v>
      </c>
    </row>
    <row r="9469" spans="1:12" ht="25.5">
      <c r="A9469" s="1">
        <f t="shared" si="218"/>
        <v>41955</v>
      </c>
      <c r="B9469" s="49" t="s">
        <v>5274</v>
      </c>
      <c r="C9469" s="7">
        <v>1.1115123287671284E-2</v>
      </c>
      <c r="D9469" s="7">
        <v>2.2230246575342519E-2</v>
      </c>
      <c r="E9469" s="7">
        <v>3.3345369863013841E-2</v>
      </c>
      <c r="F9469" s="7">
        <v>4.4460493150685038E-2</v>
      </c>
      <c r="G9469" s="7">
        <v>5.5575616438356241E-2</v>
      </c>
      <c r="H9469" s="7">
        <v>6.6690739726027431E-2</v>
      </c>
      <c r="I9469" s="7">
        <v>7.7805863013698878E-2</v>
      </c>
      <c r="J9469" s="7">
        <v>8.892098630136995E-2</v>
      </c>
      <c r="K9469" s="7">
        <v>0.10003610958904115</v>
      </c>
      <c r="L9469" s="7">
        <v>0.11115123287671234</v>
      </c>
    </row>
    <row r="9470" spans="1:12" ht="25.5">
      <c r="A9470" s="1">
        <f t="shared" si="218"/>
        <v>41956</v>
      </c>
      <c r="B9470" s="49" t="s">
        <v>6414</v>
      </c>
      <c r="C9470" s="7">
        <v>1.7355287671232998E-3</v>
      </c>
      <c r="D9470" s="7">
        <v>3.471057534246588E-3</v>
      </c>
      <c r="E9470" s="7">
        <v>5.2065863013698874E-3</v>
      </c>
      <c r="F9470" s="7">
        <v>6.9421150684931638E-3</v>
      </c>
      <c r="G9470" s="7">
        <v>8.6776438356164515E-3</v>
      </c>
      <c r="H9470" s="7">
        <v>1.041317260273974E-2</v>
      </c>
      <c r="I9470" s="7">
        <v>1.2148701369863039E-2</v>
      </c>
      <c r="J9470" s="7">
        <v>1.3884230136986281E-2</v>
      </c>
      <c r="K9470" s="7">
        <v>1.5619758904109641E-2</v>
      </c>
      <c r="L9470" s="7">
        <v>1.7355287671232879E-2</v>
      </c>
    </row>
    <row r="9471" spans="1:12" ht="25.5">
      <c r="A9471" s="1">
        <f t="shared" si="218"/>
        <v>41957</v>
      </c>
      <c r="B9471" s="49" t="s">
        <v>6414</v>
      </c>
      <c r="C9471" s="7">
        <v>1.1998980821917861E-2</v>
      </c>
      <c r="D9471" s="7">
        <v>2.3997961643835723E-2</v>
      </c>
      <c r="E9471" s="7">
        <v>3.5996942465753516E-2</v>
      </c>
      <c r="F9471" s="7">
        <v>4.799592328767132E-2</v>
      </c>
      <c r="G9471" s="7">
        <v>5.9994904109589117E-2</v>
      </c>
      <c r="H9471" s="7">
        <v>7.1993884931506921E-2</v>
      </c>
      <c r="I9471" s="7">
        <v>8.3992865753424947E-2</v>
      </c>
      <c r="J9471" s="7">
        <v>9.599184657534264E-2</v>
      </c>
      <c r="K9471" s="7">
        <v>0.10799082739726043</v>
      </c>
      <c r="L9471" s="7">
        <v>0.11998980821917811</v>
      </c>
    </row>
    <row r="9472" spans="1:12" ht="25.5">
      <c r="A9472" s="1">
        <f t="shared" si="218"/>
        <v>41958</v>
      </c>
      <c r="B9472" s="49" t="s">
        <v>6414</v>
      </c>
      <c r="C9472" s="7">
        <v>1.442958904109592E-4</v>
      </c>
      <c r="D9472" s="7">
        <v>2.8859178082191959E-4</v>
      </c>
      <c r="E9472" s="7">
        <v>4.3288767123287881E-4</v>
      </c>
      <c r="F9472" s="7">
        <v>5.7718356164383679E-4</v>
      </c>
      <c r="G9472" s="7">
        <v>7.2147945205479596E-4</v>
      </c>
      <c r="H9472" s="7">
        <v>8.6577534246575643E-4</v>
      </c>
      <c r="I9472" s="7">
        <v>1.0100712328767179E-3</v>
      </c>
      <c r="J9472" s="7">
        <v>1.1543671232876747E-3</v>
      </c>
      <c r="K9472" s="7">
        <v>1.2986630136986399E-3</v>
      </c>
      <c r="L9472" s="7">
        <v>1.4429589041095919E-3</v>
      </c>
    </row>
    <row r="9473" spans="1:12" ht="25.5">
      <c r="A9473" s="1">
        <f t="shared" si="218"/>
        <v>41959</v>
      </c>
      <c r="B9473" s="49" t="s">
        <v>6414</v>
      </c>
      <c r="C9473" s="7">
        <v>1.4248767123287642E-3</v>
      </c>
      <c r="D9473" s="7">
        <v>2.84975342465754E-3</v>
      </c>
      <c r="E9473" s="7">
        <v>4.274630136986304E-3</v>
      </c>
      <c r="F9473" s="7">
        <v>5.6995068493150567E-3</v>
      </c>
      <c r="G9473" s="7">
        <v>7.1243835616438198E-3</v>
      </c>
      <c r="H9473" s="7">
        <v>8.5492602739725958E-3</v>
      </c>
      <c r="I9473" s="7">
        <v>9.9741369863013841E-3</v>
      </c>
      <c r="J9473" s="7">
        <v>1.1399013698630124E-2</v>
      </c>
      <c r="K9473" s="7">
        <v>1.2823890410958839E-2</v>
      </c>
      <c r="L9473" s="7">
        <v>1.424876712328764E-2</v>
      </c>
    </row>
    <row r="9474" spans="1:12" ht="38.25">
      <c r="A9474" s="1">
        <f t="shared" si="218"/>
        <v>41960</v>
      </c>
      <c r="B9474" s="49" t="s">
        <v>5275</v>
      </c>
      <c r="C9474" s="7">
        <v>2.3760000000000118E-3</v>
      </c>
      <c r="D9474" s="7">
        <v>4.7520000000000123E-3</v>
      </c>
      <c r="E9474" s="7">
        <v>7.1280000000000232E-3</v>
      </c>
      <c r="F9474" s="7">
        <v>9.5040000000000124E-3</v>
      </c>
      <c r="G9474" s="7">
        <v>1.188000000000001E-2</v>
      </c>
      <c r="H9474" s="7">
        <v>1.4256E-2</v>
      </c>
      <c r="I9474" s="7">
        <v>1.6632000000000119E-2</v>
      </c>
      <c r="J9474" s="7">
        <v>1.9008000000000001E-2</v>
      </c>
      <c r="K9474" s="7">
        <v>2.1383999999999997E-2</v>
      </c>
      <c r="L9474" s="7">
        <v>2.376E-2</v>
      </c>
    </row>
    <row r="9475" spans="1:12" ht="38.25">
      <c r="A9475" s="1">
        <f t="shared" si="218"/>
        <v>41961</v>
      </c>
      <c r="B9475" s="49" t="s">
        <v>5275</v>
      </c>
      <c r="C9475" s="7">
        <v>7.1381260273972805E-3</v>
      </c>
      <c r="D9475" s="7">
        <v>1.4276252054794561E-2</v>
      </c>
      <c r="E9475" s="7">
        <v>2.1414378082191841E-2</v>
      </c>
      <c r="F9475" s="7">
        <v>2.8552504109589E-2</v>
      </c>
      <c r="G9475" s="7">
        <v>3.5690630136986277E-2</v>
      </c>
      <c r="H9475" s="7">
        <v>4.2828756164383558E-2</v>
      </c>
      <c r="I9475" s="7">
        <v>4.9966882191780956E-2</v>
      </c>
      <c r="J9475" s="7">
        <v>5.7105008219178119E-2</v>
      </c>
      <c r="K9475" s="7">
        <v>6.4243134246575406E-2</v>
      </c>
      <c r="L9475" s="7">
        <v>7.1381260273972555E-2</v>
      </c>
    </row>
    <row r="9476" spans="1:12" ht="38.25">
      <c r="A9476" s="1">
        <f t="shared" si="218"/>
        <v>41962</v>
      </c>
      <c r="B9476" s="49" t="s">
        <v>5275</v>
      </c>
      <c r="C9476" s="7">
        <v>8.1749589041096148E-3</v>
      </c>
      <c r="D9476" s="7">
        <v>1.6349917808219282E-2</v>
      </c>
      <c r="E9476" s="7">
        <v>2.4524876712328798E-2</v>
      </c>
      <c r="F9476" s="7">
        <v>3.2699835616438321E-2</v>
      </c>
      <c r="G9476" s="7">
        <v>4.0874794520547958E-2</v>
      </c>
      <c r="H9476" s="7">
        <v>4.9049753424657595E-2</v>
      </c>
      <c r="I9476" s="7">
        <v>5.7224712328767358E-2</v>
      </c>
      <c r="J9476" s="7">
        <v>6.5399671232876752E-2</v>
      </c>
      <c r="K9476" s="7">
        <v>7.3574630136986396E-2</v>
      </c>
      <c r="L9476" s="7">
        <v>8.1749589041095916E-2</v>
      </c>
    </row>
    <row r="9477" spans="1:12" ht="38.25">
      <c r="A9477" s="1">
        <f t="shared" si="218"/>
        <v>41963</v>
      </c>
      <c r="B9477" s="49" t="s">
        <v>5275</v>
      </c>
      <c r="C9477" s="7">
        <v>6.0217315068493314E-3</v>
      </c>
      <c r="D9477" s="7">
        <v>1.204346301369864E-2</v>
      </c>
      <c r="E9477" s="7">
        <v>1.8065194520547959E-2</v>
      </c>
      <c r="F9477" s="7">
        <v>2.408692602739728E-2</v>
      </c>
      <c r="G9477" s="7">
        <v>3.0108657534246595E-2</v>
      </c>
      <c r="H9477" s="7">
        <v>3.6130389041095917E-2</v>
      </c>
      <c r="I9477" s="7">
        <v>4.2152120547945357E-2</v>
      </c>
      <c r="J9477" s="7">
        <v>4.8173852054794561E-2</v>
      </c>
      <c r="K9477" s="7">
        <v>5.4195583561643883E-2</v>
      </c>
      <c r="L9477" s="7">
        <v>6.0217315068493191E-2</v>
      </c>
    </row>
    <row r="9478" spans="1:12" ht="25.5">
      <c r="A9478" s="1">
        <f t="shared" si="218"/>
        <v>41964</v>
      </c>
      <c r="B9478" s="49" t="s">
        <v>5459</v>
      </c>
      <c r="C9478" s="7">
        <v>1.54179616438356E-2</v>
      </c>
      <c r="D9478" s="7">
        <v>3.0835923287671319E-2</v>
      </c>
      <c r="E9478" s="7">
        <v>4.6253884931506915E-2</v>
      </c>
      <c r="F9478" s="7">
        <v>6.1671846575342401E-2</v>
      </c>
      <c r="G9478" s="7">
        <v>7.7089808219177991E-2</v>
      </c>
      <c r="H9478" s="7">
        <v>9.2507769863013609E-2</v>
      </c>
      <c r="I9478" s="7">
        <v>0.10792573150684956</v>
      </c>
      <c r="J9478" s="7">
        <v>0.1233436931506848</v>
      </c>
      <c r="K9478" s="7">
        <v>0.13876165479452041</v>
      </c>
      <c r="L9478" s="7">
        <v>0.15417961643835598</v>
      </c>
    </row>
    <row r="9479" spans="1:12" ht="25.5">
      <c r="A9479" s="1">
        <f t="shared" si="218"/>
        <v>41965</v>
      </c>
      <c r="B9479" s="49" t="s">
        <v>6415</v>
      </c>
      <c r="C9479" s="7">
        <v>2.713232876712348E-2</v>
      </c>
      <c r="D9479" s="7">
        <v>5.4264657534246835E-2</v>
      </c>
      <c r="E9479" s="7">
        <v>8.1396986301370322E-2</v>
      </c>
      <c r="F9479" s="7">
        <v>0.10852931506849343</v>
      </c>
      <c r="G9479" s="7">
        <v>0.1356616438356168</v>
      </c>
      <c r="H9479" s="7">
        <v>0.16279397260273917</v>
      </c>
      <c r="I9479" s="7">
        <v>0.1899263013698628</v>
      </c>
      <c r="J9479" s="7">
        <v>0.21705863013698637</v>
      </c>
      <c r="K9479" s="7">
        <v>0.2441909589041088</v>
      </c>
      <c r="L9479" s="7">
        <v>0.27132328767123243</v>
      </c>
    </row>
    <row r="9480" spans="1:12" ht="25.5">
      <c r="A9480" s="1">
        <f t="shared" si="218"/>
        <v>41966</v>
      </c>
      <c r="B9480" s="49" t="s">
        <v>5667</v>
      </c>
      <c r="C9480" s="7">
        <v>3.7719452054794677E-3</v>
      </c>
      <c r="D9480" s="7">
        <v>7.5438904109589354E-3</v>
      </c>
      <c r="E9480" s="7">
        <v>1.1315835616438391E-2</v>
      </c>
      <c r="F9480" s="7">
        <v>1.50877808219178E-2</v>
      </c>
      <c r="G9480" s="7">
        <v>1.8859726027397279E-2</v>
      </c>
      <c r="H9480" s="7">
        <v>2.2631671232876759E-2</v>
      </c>
      <c r="I9480" s="7">
        <v>2.6403616438356241E-2</v>
      </c>
      <c r="J9480" s="7">
        <v>3.0175561643835721E-2</v>
      </c>
      <c r="K9480" s="7">
        <v>3.3947506849315079E-2</v>
      </c>
      <c r="L9480" s="7">
        <v>3.7719452054794558E-2</v>
      </c>
    </row>
    <row r="9481" spans="1:12" ht="25.5">
      <c r="A9481" s="1">
        <f t="shared" si="218"/>
        <v>41967</v>
      </c>
      <c r="B9481" s="49" t="s">
        <v>6416</v>
      </c>
      <c r="C9481" s="7">
        <v>2.8338410958904197E-2</v>
      </c>
      <c r="D9481" s="7">
        <v>5.6676821917808276E-2</v>
      </c>
      <c r="E9481" s="7">
        <v>8.5015232876712477E-2</v>
      </c>
      <c r="F9481" s="7">
        <v>0.1133536438356163</v>
      </c>
      <c r="G9481" s="7">
        <v>0.14169205479452041</v>
      </c>
      <c r="H9481" s="7">
        <v>0.17003046575342518</v>
      </c>
      <c r="I9481" s="7">
        <v>0.19836887671232878</v>
      </c>
      <c r="J9481" s="7">
        <v>0.22670728767123238</v>
      </c>
      <c r="K9481" s="7">
        <v>0.25504569863013721</v>
      </c>
      <c r="L9481" s="7">
        <v>0.28338410958904081</v>
      </c>
    </row>
    <row r="9482" spans="1:12" ht="25.5">
      <c r="A9482" s="1">
        <f t="shared" si="218"/>
        <v>41968</v>
      </c>
      <c r="B9482" s="49" t="s">
        <v>6417</v>
      </c>
      <c r="C9482" s="7">
        <v>3.117189041095908E-2</v>
      </c>
      <c r="D9482" s="7">
        <v>6.2343780821918035E-2</v>
      </c>
      <c r="E9482" s="7">
        <v>9.3515671232877115E-2</v>
      </c>
      <c r="F9482" s="7">
        <v>0.12468756164383558</v>
      </c>
      <c r="G9482" s="7">
        <v>0.15585945205479482</v>
      </c>
      <c r="H9482" s="7">
        <v>0.18703134246575401</v>
      </c>
      <c r="I9482" s="7">
        <v>0.2182032328767132</v>
      </c>
      <c r="J9482" s="7">
        <v>0.24937512328767236</v>
      </c>
      <c r="K9482" s="7">
        <v>0.28054701369863039</v>
      </c>
      <c r="L9482" s="7">
        <v>0.31171890410958963</v>
      </c>
    </row>
    <row r="9483" spans="1:12" ht="25.5">
      <c r="A9483" s="1">
        <f t="shared" si="218"/>
        <v>41969</v>
      </c>
      <c r="B9483" s="49" t="s">
        <v>6417</v>
      </c>
      <c r="C9483" s="7">
        <v>6.7079868493150924E-2</v>
      </c>
      <c r="D9483" s="7">
        <v>0.1341597369863016</v>
      </c>
      <c r="E9483" s="7">
        <v>0.20123960547945238</v>
      </c>
      <c r="F9483" s="7">
        <v>0.2683194739726032</v>
      </c>
      <c r="G9483" s="7">
        <v>0.33539934246575398</v>
      </c>
      <c r="H9483" s="7">
        <v>0.40247921095890477</v>
      </c>
      <c r="I9483" s="7">
        <v>0.46955907945205677</v>
      </c>
      <c r="J9483" s="7">
        <v>0.53663894794520639</v>
      </c>
      <c r="K9483" s="7">
        <v>0.60371881643835712</v>
      </c>
      <c r="L9483" s="7">
        <v>0.67079868493150674</v>
      </c>
    </row>
    <row r="9484" spans="1:12" ht="25.5">
      <c r="A9484" s="1">
        <f t="shared" si="218"/>
        <v>41970</v>
      </c>
      <c r="B9484" s="49" t="s">
        <v>6418</v>
      </c>
      <c r="C9484" s="7">
        <v>7.5511232876712721E-3</v>
      </c>
      <c r="D9484" s="7">
        <v>1.510224657534252E-2</v>
      </c>
      <c r="E9484" s="7">
        <v>2.2653369863013837E-2</v>
      </c>
      <c r="F9484" s="7">
        <v>3.020449315068504E-2</v>
      </c>
      <c r="G9484" s="7">
        <v>3.7755616438356239E-2</v>
      </c>
      <c r="H9484" s="7">
        <v>4.5306739726027438E-2</v>
      </c>
      <c r="I9484" s="7">
        <v>5.285786301369888E-2</v>
      </c>
      <c r="J9484" s="7">
        <v>6.0408986301369962E-2</v>
      </c>
      <c r="K9484" s="7">
        <v>6.7960109589041154E-2</v>
      </c>
      <c r="L9484" s="7">
        <v>7.5511232876712367E-2</v>
      </c>
    </row>
    <row r="9485" spans="1:12" ht="25.5">
      <c r="A9485" s="1">
        <f t="shared" si="218"/>
        <v>41971</v>
      </c>
      <c r="B9485" s="49" t="s">
        <v>5464</v>
      </c>
      <c r="C9485" s="7">
        <v>2.137351232876724E-2</v>
      </c>
      <c r="D9485" s="7">
        <v>4.2747024657534355E-2</v>
      </c>
      <c r="E9485" s="7">
        <v>6.4120536986301602E-2</v>
      </c>
      <c r="F9485" s="7">
        <v>8.5494049315068599E-2</v>
      </c>
      <c r="G9485" s="7">
        <v>0.10686756164383572</v>
      </c>
      <c r="H9485" s="7">
        <v>0.1282410739726032</v>
      </c>
      <c r="I9485" s="7">
        <v>0.14961458630137081</v>
      </c>
      <c r="J9485" s="7">
        <v>0.1709880986301372</v>
      </c>
      <c r="K9485" s="7">
        <v>0.19236161095890481</v>
      </c>
      <c r="L9485" s="7">
        <v>0.21373512328767122</v>
      </c>
    </row>
    <row r="9486" spans="1:12" ht="38.25">
      <c r="A9486" s="1">
        <f t="shared" si="218"/>
        <v>41972</v>
      </c>
      <c r="B9486" s="49" t="s">
        <v>6419</v>
      </c>
      <c r="C9486" s="7">
        <v>2.1850520547945361E-2</v>
      </c>
      <c r="D9486" s="7">
        <v>4.3701041095890597E-2</v>
      </c>
      <c r="E9486" s="7">
        <v>6.5551561643835965E-2</v>
      </c>
      <c r="F9486" s="7">
        <v>8.7402082191781069E-2</v>
      </c>
      <c r="G9486" s="7">
        <v>0.10925260273972631</v>
      </c>
      <c r="H9486" s="7">
        <v>0.13110312328767121</v>
      </c>
      <c r="I9486" s="7">
        <v>0.1529536438356168</v>
      </c>
      <c r="J9486" s="7">
        <v>0.17480416438356239</v>
      </c>
      <c r="K9486" s="7">
        <v>0.19665468493150678</v>
      </c>
      <c r="L9486" s="7">
        <v>0.2185052054794524</v>
      </c>
    </row>
    <row r="9487" spans="1:12" ht="25.5">
      <c r="A9487" s="1">
        <f t="shared" si="218"/>
        <v>41973</v>
      </c>
      <c r="B9487" s="49" t="s">
        <v>6420</v>
      </c>
      <c r="C9487" s="7">
        <v>1.1471342465753447E-3</v>
      </c>
      <c r="D9487" s="7">
        <v>2.2942684931506921E-3</v>
      </c>
      <c r="E9487" s="7">
        <v>3.4414027397260318E-3</v>
      </c>
      <c r="F9487" s="7">
        <v>4.588536986301372E-3</v>
      </c>
      <c r="G9487" s="7">
        <v>5.7356712328767113E-3</v>
      </c>
      <c r="H9487" s="7">
        <v>6.8828054794520636E-3</v>
      </c>
      <c r="I9487" s="7">
        <v>8.0299397260274272E-3</v>
      </c>
      <c r="J9487" s="7">
        <v>9.177073972602744E-3</v>
      </c>
      <c r="K9487" s="7">
        <v>1.0324208219178095E-2</v>
      </c>
      <c r="L9487" s="7">
        <v>1.1471342465753423E-2</v>
      </c>
    </row>
    <row r="9488" spans="1:12" ht="12.75">
      <c r="A9488" s="1">
        <f t="shared" ref="A9488:A9551" si="219">A9487+1</f>
        <v>41974</v>
      </c>
      <c r="B9488" s="49" t="s">
        <v>6421</v>
      </c>
      <c r="C9488" s="7">
        <v>2.5892975342465881E-2</v>
      </c>
      <c r="D9488" s="7">
        <v>5.1785950684931636E-2</v>
      </c>
      <c r="E9488" s="7">
        <v>7.7678926027397524E-2</v>
      </c>
      <c r="F9488" s="7">
        <v>0.10357190136986304</v>
      </c>
      <c r="G9488" s="7">
        <v>0.12946487671232881</v>
      </c>
      <c r="H9488" s="7">
        <v>0.1553578520547948</v>
      </c>
      <c r="I9488" s="7">
        <v>0.18125082739726078</v>
      </c>
      <c r="J9488" s="7">
        <v>0.2071438027397268</v>
      </c>
      <c r="K9488" s="7">
        <v>0.23303677808219159</v>
      </c>
      <c r="L9488" s="7">
        <v>0.25892975342465763</v>
      </c>
    </row>
    <row r="9489" spans="1:12" ht="25.5">
      <c r="A9489" s="1">
        <f t="shared" si="219"/>
        <v>41975</v>
      </c>
      <c r="B9489" s="49" t="s">
        <v>6422</v>
      </c>
      <c r="C9489" s="7">
        <v>1.5261369863013719E-3</v>
      </c>
      <c r="D9489" s="7">
        <v>3.052273972602756E-3</v>
      </c>
      <c r="E9489" s="7">
        <v>4.5784109589041277E-3</v>
      </c>
      <c r="F9489" s="7">
        <v>6.1045479452054878E-3</v>
      </c>
      <c r="G9489" s="7">
        <v>7.6306849315068599E-3</v>
      </c>
      <c r="H9489" s="7">
        <v>9.1568219178082312E-3</v>
      </c>
      <c r="I9489" s="7">
        <v>1.0682958904109639E-2</v>
      </c>
      <c r="J9489" s="7">
        <v>1.2209095890411E-2</v>
      </c>
      <c r="K9489" s="7">
        <v>1.3735232876712361E-2</v>
      </c>
      <c r="L9489" s="7">
        <v>1.526136986301372E-2</v>
      </c>
    </row>
    <row r="9490" spans="1:12" ht="25.5">
      <c r="A9490" s="1">
        <f t="shared" si="219"/>
        <v>41976</v>
      </c>
      <c r="B9490" s="49" t="s">
        <v>6422</v>
      </c>
      <c r="C9490" s="7">
        <v>8.6060383561644225E-3</v>
      </c>
      <c r="D9490" s="7">
        <v>1.72120767123288E-2</v>
      </c>
      <c r="E9490" s="7">
        <v>2.5818115068493321E-2</v>
      </c>
      <c r="F9490" s="7">
        <v>3.44241534246576E-2</v>
      </c>
      <c r="G9490" s="7">
        <v>4.3030191780821993E-2</v>
      </c>
      <c r="H9490" s="7">
        <v>5.16362301369864E-2</v>
      </c>
      <c r="I9490" s="7">
        <v>6.0242268493150918E-2</v>
      </c>
      <c r="J9490" s="7">
        <v>6.88483068493152E-2</v>
      </c>
      <c r="K9490" s="7">
        <v>7.7454345205479599E-2</v>
      </c>
      <c r="L9490" s="7">
        <v>8.6060383561643874E-2</v>
      </c>
    </row>
    <row r="9491" spans="1:12" ht="25.5">
      <c r="A9491" s="1">
        <f t="shared" si="219"/>
        <v>41977</v>
      </c>
      <c r="B9491" s="49" t="s">
        <v>6422</v>
      </c>
      <c r="C9491" s="7">
        <v>5.9081753424657718E-3</v>
      </c>
      <c r="D9491" s="7">
        <v>1.1816350684931556E-2</v>
      </c>
      <c r="E9491" s="7">
        <v>1.772452602739728E-2</v>
      </c>
      <c r="F9491" s="7">
        <v>2.3632701369863042E-2</v>
      </c>
      <c r="G9491" s="7">
        <v>2.9540876712328797E-2</v>
      </c>
      <c r="H9491" s="7">
        <v>3.544905205479456E-2</v>
      </c>
      <c r="I9491" s="7">
        <v>4.1357227397260443E-2</v>
      </c>
      <c r="J9491" s="7">
        <v>4.7265402739726084E-2</v>
      </c>
      <c r="K9491" s="7">
        <v>5.3173578082191954E-2</v>
      </c>
      <c r="L9491" s="7">
        <v>5.9081753424657595E-2</v>
      </c>
    </row>
    <row r="9492" spans="1:12" ht="25.5">
      <c r="A9492" s="1">
        <f t="shared" si="219"/>
        <v>41978</v>
      </c>
      <c r="B9492" s="49" t="s">
        <v>6422</v>
      </c>
      <c r="C9492" s="7">
        <v>1.1172263013698664E-2</v>
      </c>
      <c r="D9492" s="7">
        <v>2.2344526027397279E-2</v>
      </c>
      <c r="E9492" s="7">
        <v>3.3516789041096041E-2</v>
      </c>
      <c r="F9492" s="7">
        <v>4.4689052054794558E-2</v>
      </c>
      <c r="G9492" s="7">
        <v>5.5861315068493199E-2</v>
      </c>
      <c r="H9492" s="7">
        <v>6.7033578082191833E-2</v>
      </c>
      <c r="I9492" s="7">
        <v>7.820584109589071E-2</v>
      </c>
      <c r="J9492" s="7">
        <v>8.9378104109589115E-2</v>
      </c>
      <c r="K9492" s="7">
        <v>0.10055036712328776</v>
      </c>
      <c r="L9492" s="7">
        <v>0.11172263013698627</v>
      </c>
    </row>
    <row r="9493" spans="1:12" ht="25.5">
      <c r="A9493" s="1">
        <f t="shared" si="219"/>
        <v>41979</v>
      </c>
      <c r="B9493" s="49" t="s">
        <v>6422</v>
      </c>
      <c r="C9493" s="7">
        <v>1.30408767123288E-3</v>
      </c>
      <c r="D9493" s="7">
        <v>2.6081753424657722E-3</v>
      </c>
      <c r="E9493" s="7">
        <v>3.9122630136986516E-3</v>
      </c>
      <c r="F9493" s="7">
        <v>5.2163506849315202E-3</v>
      </c>
      <c r="G9493" s="7">
        <v>6.5204383561643991E-3</v>
      </c>
      <c r="H9493" s="7">
        <v>7.8245260273972928E-3</v>
      </c>
      <c r="I9493" s="7">
        <v>9.1286136986301961E-3</v>
      </c>
      <c r="J9493" s="7">
        <v>1.0432701369863051E-2</v>
      </c>
      <c r="K9493" s="7">
        <v>1.1736789041095931E-2</v>
      </c>
      <c r="L9493" s="7">
        <v>1.3040876712328798E-2</v>
      </c>
    </row>
    <row r="9494" spans="1:12" ht="12.75">
      <c r="A9494" s="1">
        <f t="shared" si="219"/>
        <v>41980</v>
      </c>
      <c r="B9494" s="49" t="s">
        <v>6423</v>
      </c>
      <c r="C9494" s="7">
        <v>3.1869139726027555E-2</v>
      </c>
      <c r="D9494" s="7">
        <v>6.3738279452054999E-2</v>
      </c>
      <c r="E9494" s="7">
        <v>9.5607419178082548E-2</v>
      </c>
      <c r="F9494" s="7">
        <v>0.12747655890411</v>
      </c>
      <c r="G9494" s="7">
        <v>0.1593456986301372</v>
      </c>
      <c r="H9494" s="7">
        <v>0.1912148383561644</v>
      </c>
      <c r="I9494" s="7">
        <v>0.2230839780821928</v>
      </c>
      <c r="J9494" s="7">
        <v>0.25495311780822</v>
      </c>
      <c r="K9494" s="7">
        <v>0.28682225753424717</v>
      </c>
      <c r="L9494" s="7">
        <v>0.3186913972602744</v>
      </c>
    </row>
    <row r="9495" spans="1:12" ht="12.75">
      <c r="A9495" s="1">
        <f t="shared" si="219"/>
        <v>41981</v>
      </c>
      <c r="B9495" s="49" t="s">
        <v>6424</v>
      </c>
      <c r="C9495" s="7">
        <v>3.118490958904116E-2</v>
      </c>
      <c r="D9495" s="7">
        <v>6.2369819178082202E-2</v>
      </c>
      <c r="E9495" s="7">
        <v>9.3554728767123355E-2</v>
      </c>
      <c r="F9495" s="7">
        <v>0.1247396383561644</v>
      </c>
      <c r="G9495" s="7">
        <v>0.15592454794520522</v>
      </c>
      <c r="H9495" s="7">
        <v>0.18710945753424599</v>
      </c>
      <c r="I9495" s="7">
        <v>0.21829436712328801</v>
      </c>
      <c r="J9495" s="7">
        <v>0.24947927671232881</v>
      </c>
      <c r="K9495" s="7">
        <v>0.28066418630136958</v>
      </c>
      <c r="L9495" s="7">
        <v>0.31184909589041043</v>
      </c>
    </row>
    <row r="9496" spans="1:12" ht="25.5">
      <c r="A9496" s="1">
        <f t="shared" si="219"/>
        <v>41982</v>
      </c>
      <c r="B9496" s="49" t="s">
        <v>6425</v>
      </c>
      <c r="C9496" s="7">
        <v>3.7217128767123478E-2</v>
      </c>
      <c r="D9496" s="7">
        <v>7.4434257534246956E-2</v>
      </c>
      <c r="E9496" s="7">
        <v>0.11165138630137043</v>
      </c>
      <c r="F9496" s="7">
        <v>0.14886851506849319</v>
      </c>
      <c r="G9496" s="7">
        <v>0.18608564383561679</v>
      </c>
      <c r="H9496" s="7">
        <v>0.22330277260273917</v>
      </c>
      <c r="I9496" s="7">
        <v>0.26051990136986397</v>
      </c>
      <c r="J9496" s="7">
        <v>0.29773703013698638</v>
      </c>
      <c r="K9496" s="7">
        <v>0.33495415890410996</v>
      </c>
      <c r="L9496" s="7">
        <v>0.37217128767123242</v>
      </c>
    </row>
    <row r="9497" spans="1:12" ht="25.5">
      <c r="A9497" s="1">
        <f t="shared" si="219"/>
        <v>41983</v>
      </c>
      <c r="B9497" s="49" t="s">
        <v>6426</v>
      </c>
      <c r="C9497" s="7">
        <v>3.6613183561644121E-2</v>
      </c>
      <c r="D9497" s="7">
        <v>7.3226367123288241E-2</v>
      </c>
      <c r="E9497" s="7">
        <v>0.10983955068493224</v>
      </c>
      <c r="F9497" s="7">
        <v>0.14645273424657598</v>
      </c>
      <c r="G9497" s="7">
        <v>0.18306591780822001</v>
      </c>
      <c r="H9497" s="7">
        <v>0.21967910136986402</v>
      </c>
      <c r="I9497" s="7">
        <v>0.25629228493150796</v>
      </c>
      <c r="J9497" s="7">
        <v>0.2929054684931508</v>
      </c>
      <c r="K9497" s="7">
        <v>0.3295186520547948</v>
      </c>
      <c r="L9497" s="7">
        <v>0.36613183561643881</v>
      </c>
    </row>
    <row r="9498" spans="1:12" ht="25.5">
      <c r="A9498" s="1">
        <f t="shared" si="219"/>
        <v>41984</v>
      </c>
      <c r="B9498" s="49" t="s">
        <v>6427</v>
      </c>
      <c r="C9498" s="7">
        <v>3.736865753424684E-3</v>
      </c>
      <c r="D9498" s="7">
        <v>7.473731506849368E-3</v>
      </c>
      <c r="E9498" s="7">
        <v>1.1210597260274039E-2</v>
      </c>
      <c r="F9498" s="7">
        <v>1.4947463013698639E-2</v>
      </c>
      <c r="G9498" s="7">
        <v>1.8684328767123358E-2</v>
      </c>
      <c r="H9498" s="7">
        <v>2.2421194520547957E-2</v>
      </c>
      <c r="I9498" s="7">
        <v>2.6158060273972678E-2</v>
      </c>
      <c r="J9498" s="7">
        <v>2.9894926027397278E-2</v>
      </c>
      <c r="K9498" s="7">
        <v>3.3631791780821998E-2</v>
      </c>
      <c r="L9498" s="7">
        <v>3.7368657534246598E-2</v>
      </c>
    </row>
    <row r="9499" spans="1:12" ht="25.5">
      <c r="A9499" s="1">
        <f t="shared" si="219"/>
        <v>41985</v>
      </c>
      <c r="B9499" s="49" t="s">
        <v>6427</v>
      </c>
      <c r="C9499" s="7">
        <v>3.7766465753424835E-2</v>
      </c>
      <c r="D9499" s="7">
        <v>7.5532931506849671E-2</v>
      </c>
      <c r="E9499" s="7">
        <v>0.1132993972602744</v>
      </c>
      <c r="F9499" s="7">
        <v>0.15106586301369837</v>
      </c>
      <c r="G9499" s="7">
        <v>0.18883232876712358</v>
      </c>
      <c r="H9499" s="7">
        <v>0.22659879452054879</v>
      </c>
      <c r="I9499" s="7">
        <v>0.264365260273974</v>
      </c>
      <c r="J9499" s="7">
        <v>0.30213172602739796</v>
      </c>
      <c r="K9499" s="7">
        <v>0.3398981917808232</v>
      </c>
      <c r="L9499" s="7">
        <v>0.37766465753424716</v>
      </c>
    </row>
    <row r="9500" spans="1:12" ht="25.5">
      <c r="A9500" s="1">
        <f t="shared" si="219"/>
        <v>41986</v>
      </c>
      <c r="B9500" s="49" t="s">
        <v>6427</v>
      </c>
      <c r="C9500" s="7">
        <v>2.09449643835618E-2</v>
      </c>
      <c r="D9500" s="7">
        <v>4.1889928767123476E-2</v>
      </c>
      <c r="E9500" s="7">
        <v>6.2834893150685273E-2</v>
      </c>
      <c r="F9500" s="7">
        <v>8.377985753424684E-2</v>
      </c>
      <c r="G9500" s="7">
        <v>0.10472482191780851</v>
      </c>
      <c r="H9500" s="7">
        <v>0.1256697863013696</v>
      </c>
      <c r="I9500" s="7">
        <v>0.14661475068493199</v>
      </c>
      <c r="J9500" s="7">
        <v>0.16755971506849321</v>
      </c>
      <c r="K9500" s="7">
        <v>0.1885046794520556</v>
      </c>
      <c r="L9500" s="7">
        <v>0.20944964383561679</v>
      </c>
    </row>
    <row r="9501" spans="1:12" ht="25.5">
      <c r="A9501" s="1">
        <f t="shared" si="219"/>
        <v>41987</v>
      </c>
      <c r="B9501" s="49" t="s">
        <v>6428</v>
      </c>
      <c r="C9501" s="7">
        <v>1.367375342465748E-2</v>
      </c>
      <c r="D9501" s="7">
        <v>2.7347506849315081E-2</v>
      </c>
      <c r="E9501" s="7">
        <v>4.1021260273972557E-2</v>
      </c>
      <c r="F9501" s="7">
        <v>5.4695013698629918E-2</v>
      </c>
      <c r="G9501" s="7">
        <v>6.8368767123287405E-2</v>
      </c>
      <c r="H9501" s="7">
        <v>8.2042520547944878E-2</v>
      </c>
      <c r="I9501" s="7">
        <v>9.5716273972602725E-2</v>
      </c>
      <c r="J9501" s="7">
        <v>0.10939002739725995</v>
      </c>
      <c r="K9501" s="7">
        <v>0.12306378082191718</v>
      </c>
      <c r="L9501" s="7">
        <v>0.13673753424657481</v>
      </c>
    </row>
    <row r="9502" spans="1:12" ht="25.5">
      <c r="A9502" s="1">
        <f t="shared" si="219"/>
        <v>41988</v>
      </c>
      <c r="B9502" s="49" t="s">
        <v>6428</v>
      </c>
      <c r="C9502" s="7">
        <v>3.9489698630137078E-2</v>
      </c>
      <c r="D9502" s="7">
        <v>7.8979397260274156E-2</v>
      </c>
      <c r="E9502" s="7">
        <v>0.11846909589041124</v>
      </c>
      <c r="F9502" s="7">
        <v>0.15795879452054759</v>
      </c>
      <c r="G9502" s="7">
        <v>0.1974484931506848</v>
      </c>
      <c r="H9502" s="7">
        <v>0.23693819178082198</v>
      </c>
      <c r="I9502" s="7">
        <v>0.27642789041095922</v>
      </c>
      <c r="J9502" s="7">
        <v>0.3159175890410964</v>
      </c>
      <c r="K9502" s="7">
        <v>0.35540728767123236</v>
      </c>
      <c r="L9502" s="7">
        <v>0.3948969863013696</v>
      </c>
    </row>
    <row r="9503" spans="1:12" ht="12.75">
      <c r="A9503" s="1">
        <f t="shared" si="219"/>
        <v>41989</v>
      </c>
      <c r="B9503" s="49" t="s">
        <v>6429</v>
      </c>
      <c r="C9503" s="7">
        <v>2.519861917808244E-2</v>
      </c>
      <c r="D9503" s="7">
        <v>5.0397238356164761E-2</v>
      </c>
      <c r="E9503" s="7">
        <v>7.5595857534247191E-2</v>
      </c>
      <c r="F9503" s="7">
        <v>0.10079447671232927</v>
      </c>
      <c r="G9503" s="7">
        <v>0.12599309589041158</v>
      </c>
      <c r="H9503" s="7">
        <v>0.15119171506849319</v>
      </c>
      <c r="I9503" s="7">
        <v>0.17639033424657599</v>
      </c>
      <c r="J9503" s="7">
        <v>0.20158895342465757</v>
      </c>
      <c r="K9503" s="7">
        <v>0.22678757260274041</v>
      </c>
      <c r="L9503" s="7">
        <v>0.25198619178082199</v>
      </c>
    </row>
    <row r="9504" spans="1:12" ht="51">
      <c r="A9504" s="1">
        <f t="shared" si="219"/>
        <v>41990</v>
      </c>
      <c r="B9504" s="49" t="s">
        <v>6430</v>
      </c>
      <c r="C9504" s="7">
        <v>1.686309041095908E-2</v>
      </c>
      <c r="D9504" s="7">
        <v>3.3726180821918042E-2</v>
      </c>
      <c r="E9504" s="7">
        <v>5.0589271232877119E-2</v>
      </c>
      <c r="F9504" s="7">
        <v>6.7452361643835959E-2</v>
      </c>
      <c r="G9504" s="7">
        <v>8.4315452054794918E-2</v>
      </c>
      <c r="H9504" s="7">
        <v>0.10117854246575388</v>
      </c>
      <c r="I9504" s="7">
        <v>0.1180416328767132</v>
      </c>
      <c r="J9504" s="7">
        <v>0.13490472328767239</v>
      </c>
      <c r="K9504" s="7">
        <v>0.15176781369863038</v>
      </c>
      <c r="L9504" s="7">
        <v>0.16863090410958961</v>
      </c>
    </row>
    <row r="9505" spans="1:12" ht="51">
      <c r="A9505" s="1">
        <f t="shared" si="219"/>
        <v>41991</v>
      </c>
      <c r="B9505" s="49" t="s">
        <v>6430</v>
      </c>
      <c r="C9505" s="7">
        <v>4.3329271232876998E-2</v>
      </c>
      <c r="D9505" s="7">
        <v>8.6658542465753996E-2</v>
      </c>
      <c r="E9505" s="7">
        <v>0.12998781369863038</v>
      </c>
      <c r="F9505" s="7">
        <v>0.17331708493150799</v>
      </c>
      <c r="G9505" s="7">
        <v>0.21664635616438441</v>
      </c>
      <c r="H9505" s="7">
        <v>0.25997562739726077</v>
      </c>
      <c r="I9505" s="7">
        <v>0.30330489863013843</v>
      </c>
      <c r="J9505" s="7">
        <v>0.34663416986301482</v>
      </c>
      <c r="K9505" s="7">
        <v>0.38996344109589115</v>
      </c>
      <c r="L9505" s="7">
        <v>0.43329271232876759</v>
      </c>
    </row>
    <row r="9506" spans="1:12" ht="25.5">
      <c r="A9506" s="1">
        <f t="shared" si="219"/>
        <v>41992</v>
      </c>
      <c r="B9506" s="49" t="s">
        <v>6431</v>
      </c>
      <c r="C9506" s="7">
        <v>5.9707397260274284E-2</v>
      </c>
      <c r="D9506" s="7">
        <v>0.11941479452054868</v>
      </c>
      <c r="E9506" s="7">
        <v>0.1791221917808232</v>
      </c>
      <c r="F9506" s="7">
        <v>0.23882958904109639</v>
      </c>
      <c r="G9506" s="7">
        <v>0.29853698630137082</v>
      </c>
      <c r="H9506" s="7">
        <v>0.35824438356164395</v>
      </c>
      <c r="I9506" s="7">
        <v>0.41795178082191958</v>
      </c>
      <c r="J9506" s="7">
        <v>0.47765917808219277</v>
      </c>
      <c r="K9506" s="7">
        <v>0.53736657534246723</v>
      </c>
      <c r="L9506" s="7">
        <v>0.59707397260274042</v>
      </c>
    </row>
    <row r="9507" spans="1:12" ht="25.5">
      <c r="A9507" s="1">
        <f t="shared" si="219"/>
        <v>41993</v>
      </c>
      <c r="B9507" s="49" t="s">
        <v>6432</v>
      </c>
      <c r="C9507" s="7">
        <v>2.9437808219178359E-2</v>
      </c>
      <c r="D9507" s="7">
        <v>5.88756164383566E-2</v>
      </c>
      <c r="E9507" s="7">
        <v>8.8313424657534959E-2</v>
      </c>
      <c r="F9507" s="7">
        <v>0.11775123287671295</v>
      </c>
      <c r="G9507" s="7">
        <v>0.14718904109589118</v>
      </c>
      <c r="H9507" s="7">
        <v>0.1766268493150692</v>
      </c>
      <c r="I9507" s="7">
        <v>0.20606465753424719</v>
      </c>
      <c r="J9507" s="7">
        <v>0.23550246575342521</v>
      </c>
      <c r="K9507" s="7">
        <v>0.26494027397260317</v>
      </c>
      <c r="L9507" s="7">
        <v>0.29437808219178119</v>
      </c>
    </row>
    <row r="9508" spans="1:12" ht="25.5">
      <c r="A9508" s="1">
        <f t="shared" si="219"/>
        <v>41994</v>
      </c>
      <c r="B9508" s="49" t="s">
        <v>6433</v>
      </c>
      <c r="C9508" s="7">
        <v>7.4296109589041273E-2</v>
      </c>
      <c r="D9508" s="7">
        <v>0.1485922191780828</v>
      </c>
      <c r="E9508" s="7">
        <v>0.22288832876712361</v>
      </c>
      <c r="F9508" s="7">
        <v>0.29718443835616437</v>
      </c>
      <c r="G9508" s="7">
        <v>0.37148054794520519</v>
      </c>
      <c r="H9508" s="7">
        <v>0.445776657534246</v>
      </c>
      <c r="I9508" s="7">
        <v>0.5200727671232892</v>
      </c>
      <c r="J9508" s="7">
        <v>0.59436887671232874</v>
      </c>
      <c r="K9508" s="7">
        <v>0.6686649863013695</v>
      </c>
      <c r="L9508" s="7">
        <v>0.74296109589041037</v>
      </c>
    </row>
    <row r="9509" spans="1:12" ht="25.5">
      <c r="A9509" s="1">
        <f t="shared" si="219"/>
        <v>41995</v>
      </c>
      <c r="B9509" s="49" t="s">
        <v>6433</v>
      </c>
      <c r="C9509" s="7">
        <v>4.304935890410988E-2</v>
      </c>
      <c r="D9509" s="7">
        <v>8.609871780821976E-2</v>
      </c>
      <c r="E9509" s="7">
        <v>0.12914807671233</v>
      </c>
      <c r="F9509" s="7">
        <v>0.17219743561643877</v>
      </c>
      <c r="G9509" s="7">
        <v>0.21524679452054879</v>
      </c>
      <c r="H9509" s="7">
        <v>0.25829615342465762</v>
      </c>
      <c r="I9509" s="7">
        <v>0.30134551232876883</v>
      </c>
      <c r="J9509" s="7">
        <v>0.34439487123287754</v>
      </c>
      <c r="K9509" s="7">
        <v>0.38744423013698759</v>
      </c>
      <c r="L9509" s="7">
        <v>0.43049358904109641</v>
      </c>
    </row>
    <row r="9510" spans="1:12" ht="12.75">
      <c r="A9510" s="1">
        <f t="shared" si="219"/>
        <v>41996</v>
      </c>
      <c r="B9510" s="49" t="s">
        <v>6434</v>
      </c>
      <c r="C9510" s="7">
        <v>3.98752109589042E-2</v>
      </c>
      <c r="D9510" s="7">
        <v>7.9750421917808401E-2</v>
      </c>
      <c r="E9510" s="7">
        <v>0.1196256328767126</v>
      </c>
      <c r="F9510" s="7">
        <v>0.1595008438356168</v>
      </c>
      <c r="G9510" s="7">
        <v>0.19937605479452039</v>
      </c>
      <c r="H9510" s="7">
        <v>0.2392512657534252</v>
      </c>
      <c r="I9510" s="7">
        <v>0.27912647671232999</v>
      </c>
      <c r="J9510" s="7">
        <v>0.31900168767123238</v>
      </c>
      <c r="K9510" s="7">
        <v>0.35887689863013716</v>
      </c>
      <c r="L9510" s="7">
        <v>0.39875210958904078</v>
      </c>
    </row>
    <row r="9511" spans="1:12" ht="12.75">
      <c r="A9511" s="1">
        <f t="shared" si="219"/>
        <v>41997</v>
      </c>
      <c r="B9511" s="49" t="s">
        <v>6434</v>
      </c>
      <c r="C9511" s="7">
        <v>3.1898794520548196E-2</v>
      </c>
      <c r="D9511" s="7">
        <v>6.3797589041096281E-2</v>
      </c>
      <c r="E9511" s="7">
        <v>9.5696383561644491E-2</v>
      </c>
      <c r="F9511" s="7">
        <v>0.12759517808219278</v>
      </c>
      <c r="G9511" s="7">
        <v>0.15949397260274037</v>
      </c>
      <c r="H9511" s="7">
        <v>0.19139276712328801</v>
      </c>
      <c r="I9511" s="7">
        <v>0.22329156164383679</v>
      </c>
      <c r="J9511" s="7">
        <v>0.2551903561643844</v>
      </c>
      <c r="K9511" s="7">
        <v>0.28708915068493202</v>
      </c>
      <c r="L9511" s="7">
        <v>0.31898794520547957</v>
      </c>
    </row>
    <row r="9512" spans="1:12" ht="25.5">
      <c r="A9512" s="1">
        <f t="shared" si="219"/>
        <v>41998</v>
      </c>
      <c r="B9512" s="49" t="s">
        <v>6435</v>
      </c>
      <c r="C9512" s="7">
        <v>1.8700964383561801E-2</v>
      </c>
      <c r="D9512" s="7">
        <v>3.7401928767123477E-2</v>
      </c>
      <c r="E9512" s="7">
        <v>5.6102893150685278E-2</v>
      </c>
      <c r="F9512" s="7">
        <v>7.4803857534246829E-2</v>
      </c>
      <c r="G9512" s="7">
        <v>9.3504821917808512E-2</v>
      </c>
      <c r="H9512" s="7">
        <v>0.11220578630137019</v>
      </c>
      <c r="I9512" s="7">
        <v>0.13090675068493199</v>
      </c>
      <c r="J9512" s="7">
        <v>0.14960771506849321</v>
      </c>
      <c r="K9512" s="7">
        <v>0.16830867945205558</v>
      </c>
      <c r="L9512" s="7">
        <v>0.1870096438356168</v>
      </c>
    </row>
    <row r="9513" spans="1:12" ht="25.5">
      <c r="A9513" s="1">
        <f t="shared" si="219"/>
        <v>41999</v>
      </c>
      <c r="B9513" s="49" t="s">
        <v>6436</v>
      </c>
      <c r="C9513" s="7">
        <v>2.4743671232876997E-2</v>
      </c>
      <c r="D9513" s="7">
        <v>4.9487342465753877E-2</v>
      </c>
      <c r="E9513" s="7">
        <v>7.4231013698630874E-2</v>
      </c>
      <c r="F9513" s="7">
        <v>9.8974684931507503E-2</v>
      </c>
      <c r="G9513" s="7">
        <v>0.1237183561643844</v>
      </c>
      <c r="H9513" s="7">
        <v>0.14846202739726078</v>
      </c>
      <c r="I9513" s="7">
        <v>0.1732056986301384</v>
      </c>
      <c r="J9513" s="7">
        <v>0.19794936986301478</v>
      </c>
      <c r="K9513" s="7">
        <v>0.22269304109589119</v>
      </c>
      <c r="L9513" s="7">
        <v>0.2474367123287676</v>
      </c>
    </row>
    <row r="9514" spans="1:12" ht="25.5">
      <c r="A9514" s="1">
        <f t="shared" si="219"/>
        <v>42000</v>
      </c>
      <c r="B9514" s="49" t="s">
        <v>6437</v>
      </c>
      <c r="C9514" s="7">
        <v>6.5175452054794678E-2</v>
      </c>
      <c r="D9514" s="7">
        <v>0.13035090410958958</v>
      </c>
      <c r="E9514" s="7">
        <v>0.19552635616438441</v>
      </c>
      <c r="F9514" s="7">
        <v>0.26070180821917799</v>
      </c>
      <c r="G9514" s="7">
        <v>0.32587726027397274</v>
      </c>
      <c r="H9514" s="7">
        <v>0.39105271232876759</v>
      </c>
      <c r="I9514" s="7">
        <v>0.45622816438356356</v>
      </c>
      <c r="J9514" s="7">
        <v>0.5214036164383572</v>
      </c>
      <c r="K9514" s="7">
        <v>0.586579068493152</v>
      </c>
      <c r="L9514" s="7">
        <v>0.65175452054794547</v>
      </c>
    </row>
    <row r="9515" spans="1:12" ht="25.5">
      <c r="A9515" s="1">
        <f t="shared" si="219"/>
        <v>42001</v>
      </c>
      <c r="B9515" s="49" t="s">
        <v>5612</v>
      </c>
      <c r="C9515" s="7">
        <v>3.5426630136986517E-3</v>
      </c>
      <c r="D9515" s="7">
        <v>7.0853260273973035E-3</v>
      </c>
      <c r="E9515" s="7">
        <v>1.0627989041095944E-2</v>
      </c>
      <c r="F9515" s="7">
        <v>1.4170652054794558E-2</v>
      </c>
      <c r="G9515" s="7">
        <v>1.7713315068493201E-2</v>
      </c>
      <c r="H9515" s="7">
        <v>2.1255978082191842E-2</v>
      </c>
      <c r="I9515" s="7">
        <v>2.4798641095890476E-2</v>
      </c>
      <c r="J9515" s="7">
        <v>2.8341304109588995E-2</v>
      </c>
      <c r="K9515" s="7">
        <v>3.1883967123287636E-2</v>
      </c>
      <c r="L9515" s="7">
        <v>3.5426630136986277E-2</v>
      </c>
    </row>
    <row r="9516" spans="1:12" ht="25.5">
      <c r="A9516" s="1">
        <f t="shared" si="219"/>
        <v>42002</v>
      </c>
      <c r="B9516" s="49" t="s">
        <v>6438</v>
      </c>
      <c r="C9516" s="7">
        <v>9.2797808219178476E-3</v>
      </c>
      <c r="D9516" s="7">
        <v>1.855956164383572E-2</v>
      </c>
      <c r="E9516" s="7">
        <v>2.7839342465753519E-2</v>
      </c>
      <c r="F9516" s="7">
        <v>3.7119123287671321E-2</v>
      </c>
      <c r="G9516" s="7">
        <v>4.6398904109589113E-2</v>
      </c>
      <c r="H9516" s="7">
        <v>5.5678684931506919E-2</v>
      </c>
      <c r="I9516" s="7">
        <v>6.4958465753424954E-2</v>
      </c>
      <c r="J9516" s="7">
        <v>7.4238246575342517E-2</v>
      </c>
      <c r="K9516" s="7">
        <v>8.3518027397260441E-2</v>
      </c>
      <c r="L9516" s="7">
        <v>9.2797808219178116E-2</v>
      </c>
    </row>
    <row r="9517" spans="1:12" ht="25.5">
      <c r="A9517" s="1">
        <f t="shared" si="219"/>
        <v>42003</v>
      </c>
      <c r="B9517" s="49" t="s">
        <v>6438</v>
      </c>
      <c r="C9517" s="7">
        <v>2.4078246575342761E-2</v>
      </c>
      <c r="D9517" s="7">
        <v>4.8156493150685403E-2</v>
      </c>
      <c r="E9517" s="7">
        <v>7.223473972602816E-2</v>
      </c>
      <c r="F9517" s="7">
        <v>9.6312986301370557E-2</v>
      </c>
      <c r="G9517" s="7">
        <v>0.12039123287671319</v>
      </c>
      <c r="H9517" s="7">
        <v>0.1444694794520556</v>
      </c>
      <c r="I9517" s="7">
        <v>0.16854772602739801</v>
      </c>
      <c r="J9517" s="7">
        <v>0.19262597260274042</v>
      </c>
      <c r="K9517" s="7">
        <v>0.21670421917808277</v>
      </c>
      <c r="L9517" s="7">
        <v>0.24078246575342518</v>
      </c>
    </row>
    <row r="9518" spans="1:12" ht="12.75">
      <c r="A9518" s="1">
        <f t="shared" si="219"/>
        <v>42004</v>
      </c>
      <c r="B9518" s="49" t="s">
        <v>6439</v>
      </c>
      <c r="C9518" s="7">
        <v>3.7791419178082437E-2</v>
      </c>
      <c r="D9518" s="7">
        <v>7.5582838356164875E-2</v>
      </c>
      <c r="E9518" s="7">
        <v>0.11337425753424721</v>
      </c>
      <c r="F9518" s="7">
        <v>0.15116567671232881</v>
      </c>
      <c r="G9518" s="7">
        <v>0.1889570958904116</v>
      </c>
      <c r="H9518" s="7">
        <v>0.22674851506849317</v>
      </c>
      <c r="I9518" s="7">
        <v>0.26453993424657601</v>
      </c>
      <c r="J9518" s="7">
        <v>0.30233135342465761</v>
      </c>
      <c r="K9518" s="7">
        <v>0.34012277260274038</v>
      </c>
      <c r="L9518" s="7">
        <v>0.37791419178082197</v>
      </c>
    </row>
    <row r="9519" spans="1:12" ht="12.75">
      <c r="A9519" s="1">
        <f t="shared" si="219"/>
        <v>42005</v>
      </c>
      <c r="B9519" s="49" t="s">
        <v>6440</v>
      </c>
      <c r="C9519" s="7">
        <v>2.3279013698630276E-2</v>
      </c>
      <c r="D9519" s="7">
        <v>4.6558027397260442E-2</v>
      </c>
      <c r="E9519" s="7">
        <v>6.9837041095890715E-2</v>
      </c>
      <c r="F9519" s="7">
        <v>9.3116054794520758E-2</v>
      </c>
      <c r="G9519" s="7">
        <v>0.11639506849315091</v>
      </c>
      <c r="H9519" s="7">
        <v>0.13967408219178118</v>
      </c>
      <c r="I9519" s="7">
        <v>0.1629530958904116</v>
      </c>
      <c r="J9519" s="7">
        <v>0.18623210958904199</v>
      </c>
      <c r="K9519" s="7">
        <v>0.20951112328767119</v>
      </c>
      <c r="L9519" s="7">
        <v>0.2327901369863016</v>
      </c>
    </row>
    <row r="9520" spans="1:12" ht="25.5">
      <c r="A9520" s="1">
        <f t="shared" si="219"/>
        <v>42006</v>
      </c>
      <c r="B9520" s="49" t="s">
        <v>6441</v>
      </c>
      <c r="C9520" s="7">
        <v>2.2666750684931642E-2</v>
      </c>
      <c r="D9520" s="7">
        <v>4.5333501369863159E-2</v>
      </c>
      <c r="E9520" s="7">
        <v>6.8000252054794791E-2</v>
      </c>
      <c r="F9520" s="7">
        <v>9.0667002739726194E-2</v>
      </c>
      <c r="G9520" s="7">
        <v>0.11333375342465772</v>
      </c>
      <c r="H9520" s="7">
        <v>0.13600050410958958</v>
      </c>
      <c r="I9520" s="7">
        <v>0.15866725479452159</v>
      </c>
      <c r="J9520" s="7">
        <v>0.18133400547945239</v>
      </c>
      <c r="K9520" s="7">
        <v>0.20400075616438437</v>
      </c>
      <c r="L9520" s="7">
        <v>0.22666750684931519</v>
      </c>
    </row>
    <row r="9521" spans="1:12" ht="12.75">
      <c r="A9521" s="1">
        <f t="shared" si="219"/>
        <v>42007</v>
      </c>
      <c r="B9521" s="49" t="s">
        <v>6442</v>
      </c>
      <c r="C9521" s="7">
        <v>4.5624986301369956E-2</v>
      </c>
      <c r="D9521" s="7">
        <v>9.1249972602739912E-2</v>
      </c>
      <c r="E9521" s="7">
        <v>0.13687495890411</v>
      </c>
      <c r="F9521" s="7">
        <v>0.1824999452054796</v>
      </c>
      <c r="G9521" s="7">
        <v>0.2281249315068492</v>
      </c>
      <c r="H9521" s="7">
        <v>0.27374991780821878</v>
      </c>
      <c r="I9521" s="7">
        <v>0.31937490410958963</v>
      </c>
      <c r="J9521" s="7">
        <v>0.3649998904109592</v>
      </c>
      <c r="K9521" s="7">
        <v>0.41062487671232878</v>
      </c>
      <c r="L9521" s="7">
        <v>0.45624986301369841</v>
      </c>
    </row>
    <row r="9522" spans="1:12" ht="12.75">
      <c r="A9522" s="1">
        <f t="shared" si="219"/>
        <v>42008</v>
      </c>
      <c r="B9522" s="49" t="s">
        <v>6443</v>
      </c>
      <c r="C9522" s="7">
        <v>4.2576328767123476E-3</v>
      </c>
      <c r="D9522" s="7">
        <v>8.5152657534246952E-3</v>
      </c>
      <c r="E9522" s="7">
        <v>1.2772898630137079E-2</v>
      </c>
      <c r="F9522" s="7">
        <v>1.7030531506849321E-2</v>
      </c>
      <c r="G9522" s="7">
        <v>2.1288164383561677E-2</v>
      </c>
      <c r="H9522" s="7">
        <v>2.5545797260273919E-2</v>
      </c>
      <c r="I9522" s="7">
        <v>2.98034301369864E-2</v>
      </c>
      <c r="J9522" s="7">
        <v>3.4061063013698642E-2</v>
      </c>
      <c r="K9522" s="7">
        <v>3.8318695890411002E-2</v>
      </c>
      <c r="L9522" s="7">
        <v>4.2576328767123237E-2</v>
      </c>
    </row>
    <row r="9523" spans="1:12" ht="12.75">
      <c r="A9523" s="1">
        <f t="shared" si="219"/>
        <v>42009</v>
      </c>
      <c r="B9523" s="49" t="s">
        <v>6443</v>
      </c>
      <c r="C9523" s="7">
        <v>5.4355068493150915E-4</v>
      </c>
      <c r="D9523" s="7">
        <v>1.0871013698630183E-3</v>
      </c>
      <c r="E9523" s="7">
        <v>1.630652054794524E-3</v>
      </c>
      <c r="F9523" s="7">
        <v>2.1742027397260318E-3</v>
      </c>
      <c r="G9523" s="7">
        <v>2.7177534246575399E-3</v>
      </c>
      <c r="H9523" s="7">
        <v>3.2613041095890479E-3</v>
      </c>
      <c r="I9523" s="7">
        <v>3.8048547945205556E-3</v>
      </c>
      <c r="J9523" s="7">
        <v>4.3484054794520636E-3</v>
      </c>
      <c r="K9523" s="7">
        <v>4.8919561643835712E-3</v>
      </c>
      <c r="L9523" s="7">
        <v>5.4355068493150685E-3</v>
      </c>
    </row>
    <row r="9524" spans="1:12" ht="12.75">
      <c r="A9524" s="1">
        <f t="shared" si="219"/>
        <v>42010</v>
      </c>
      <c r="B9524" s="49" t="s">
        <v>6443</v>
      </c>
      <c r="C9524" s="7">
        <v>5.8322301369863163E-3</v>
      </c>
      <c r="D9524" s="7">
        <v>1.1664460273972633E-2</v>
      </c>
      <c r="E9524" s="7">
        <v>1.749669041095896E-2</v>
      </c>
      <c r="F9524" s="7">
        <v>2.3328920547945241E-2</v>
      </c>
      <c r="G9524" s="7">
        <v>2.9161150684931518E-2</v>
      </c>
      <c r="H9524" s="7">
        <v>3.4993380821917802E-2</v>
      </c>
      <c r="I9524" s="7">
        <v>4.0825610958904315E-2</v>
      </c>
      <c r="J9524" s="7">
        <v>4.6657841095890482E-2</v>
      </c>
      <c r="K9524" s="7">
        <v>5.2490071232876759E-2</v>
      </c>
      <c r="L9524" s="7">
        <v>5.8322301369863036E-2</v>
      </c>
    </row>
    <row r="9525" spans="1:12" ht="12.75">
      <c r="A9525" s="1">
        <f t="shared" si="219"/>
        <v>42011</v>
      </c>
      <c r="B9525" s="49" t="s">
        <v>6443</v>
      </c>
      <c r="C9525" s="7">
        <v>1.1789589041095933E-3</v>
      </c>
      <c r="D9525" s="7">
        <v>2.357917808219184E-3</v>
      </c>
      <c r="E9525" s="7">
        <v>3.5368767123287758E-3</v>
      </c>
      <c r="F9525" s="7">
        <v>4.7158356164383559E-3</v>
      </c>
      <c r="G9525" s="7">
        <v>5.8947945205479477E-3</v>
      </c>
      <c r="H9525" s="7">
        <v>7.0737534246575404E-3</v>
      </c>
      <c r="I9525" s="7">
        <v>8.2527123287671547E-3</v>
      </c>
      <c r="J9525" s="7">
        <v>9.4316712328767222E-3</v>
      </c>
      <c r="K9525" s="7">
        <v>1.0610630136986316E-2</v>
      </c>
      <c r="L9525" s="7">
        <v>1.1789589041095895E-2</v>
      </c>
    </row>
    <row r="9526" spans="1:12" ht="12.75">
      <c r="A9526" s="1">
        <f t="shared" si="219"/>
        <v>42012</v>
      </c>
      <c r="B9526" s="49" t="s">
        <v>6444</v>
      </c>
      <c r="C9526" s="7">
        <v>2.7168854794520757E-2</v>
      </c>
      <c r="D9526" s="7">
        <v>5.4337709589041397E-2</v>
      </c>
      <c r="E9526" s="7">
        <v>8.1506564383562158E-2</v>
      </c>
      <c r="F9526" s="7">
        <v>0.10867541917808256</v>
      </c>
      <c r="G9526" s="7">
        <v>0.13584427397260321</v>
      </c>
      <c r="H9526" s="7">
        <v>0.16301312876712362</v>
      </c>
      <c r="I9526" s="7">
        <v>0.19018198356164401</v>
      </c>
      <c r="J9526" s="7">
        <v>0.21735083835616439</v>
      </c>
      <c r="K9526" s="7">
        <v>0.24451969315068478</v>
      </c>
      <c r="L9526" s="7">
        <v>0.27168854794520519</v>
      </c>
    </row>
    <row r="9527" spans="1:12" ht="38.25">
      <c r="A9527" s="1">
        <f t="shared" si="219"/>
        <v>42013</v>
      </c>
      <c r="B9527" s="49" t="s">
        <v>5832</v>
      </c>
      <c r="C9527" s="7">
        <v>1.7167594520548078E-2</v>
      </c>
      <c r="D9527" s="7">
        <v>3.4335189041096038E-2</v>
      </c>
      <c r="E9527" s="7">
        <v>5.1502783561644123E-2</v>
      </c>
      <c r="F9527" s="7">
        <v>6.8670378082191952E-2</v>
      </c>
      <c r="G9527" s="7">
        <v>8.5837972602739912E-2</v>
      </c>
      <c r="H9527" s="7">
        <v>0.10300556712328787</v>
      </c>
      <c r="I9527" s="7">
        <v>0.1201731616438356</v>
      </c>
      <c r="J9527" s="7">
        <v>0.1373407561643844</v>
      </c>
      <c r="K9527" s="7">
        <v>0.15450835068493202</v>
      </c>
      <c r="L9527" s="7">
        <v>0.1716759452054796</v>
      </c>
    </row>
    <row r="9528" spans="1:12" ht="38.25">
      <c r="A9528" s="1">
        <f t="shared" si="219"/>
        <v>42014</v>
      </c>
      <c r="B9528" s="49" t="s">
        <v>5832</v>
      </c>
      <c r="C9528" s="7">
        <v>1.977649315068504E-2</v>
      </c>
      <c r="D9528" s="7">
        <v>3.9552986301369962E-2</v>
      </c>
      <c r="E9528" s="7">
        <v>5.9329479452055002E-2</v>
      </c>
      <c r="F9528" s="7">
        <v>7.9105972602739785E-2</v>
      </c>
      <c r="G9528" s="7">
        <v>9.8882465753424728E-2</v>
      </c>
      <c r="H9528" s="7">
        <v>0.11865895890410963</v>
      </c>
      <c r="I9528" s="7">
        <v>0.13843545205479479</v>
      </c>
      <c r="J9528" s="7">
        <v>0.15821194520547957</v>
      </c>
      <c r="K9528" s="7">
        <v>0.1779884383561644</v>
      </c>
      <c r="L9528" s="7">
        <v>0.19776493150684918</v>
      </c>
    </row>
    <row r="9529" spans="1:12" ht="25.5">
      <c r="A9529" s="1">
        <f t="shared" si="219"/>
        <v>42015</v>
      </c>
      <c r="B9529" s="49" t="s">
        <v>6445</v>
      </c>
      <c r="C9529" s="7">
        <v>3.721315068493164E-2</v>
      </c>
      <c r="D9529" s="7">
        <v>7.4426301369863279E-2</v>
      </c>
      <c r="E9529" s="7">
        <v>0.11163945205479479</v>
      </c>
      <c r="F9529" s="7">
        <v>0.14885260273972559</v>
      </c>
      <c r="G9529" s="7">
        <v>0.18606575342465759</v>
      </c>
      <c r="H9529" s="7">
        <v>0.22327890410958959</v>
      </c>
      <c r="I9529" s="7">
        <v>0.26049205479452159</v>
      </c>
      <c r="J9529" s="7">
        <v>0.29770520547945239</v>
      </c>
      <c r="K9529" s="7">
        <v>0.33491835616438437</v>
      </c>
      <c r="L9529" s="7">
        <v>0.37213150684931517</v>
      </c>
    </row>
    <row r="9530" spans="1:12" ht="12.75">
      <c r="A9530" s="1">
        <f t="shared" si="219"/>
        <v>42016</v>
      </c>
      <c r="B9530" s="49" t="s">
        <v>6446</v>
      </c>
      <c r="C9530" s="7">
        <v>1.1793205479452088E-2</v>
      </c>
      <c r="D9530" s="7">
        <v>2.3586410958904201E-2</v>
      </c>
      <c r="E9530" s="7">
        <v>3.5379616438356243E-2</v>
      </c>
      <c r="F9530" s="7">
        <v>4.7172821917808277E-2</v>
      </c>
      <c r="G9530" s="7">
        <v>5.8966027397260312E-2</v>
      </c>
      <c r="H9530" s="7">
        <v>7.0759232876712361E-2</v>
      </c>
      <c r="I9530" s="7">
        <v>8.2552438356164645E-2</v>
      </c>
      <c r="J9530" s="7">
        <v>9.4345643835616555E-2</v>
      </c>
      <c r="K9530" s="7">
        <v>0.10613884931506859</v>
      </c>
      <c r="L9530" s="7">
        <v>0.11793205479452051</v>
      </c>
    </row>
    <row r="9531" spans="1:12" ht="25.5">
      <c r="A9531" s="1">
        <f t="shared" si="219"/>
        <v>42017</v>
      </c>
      <c r="B9531" s="49" t="s">
        <v>6447</v>
      </c>
      <c r="C9531" s="7">
        <v>2.2530410958904196E-2</v>
      </c>
      <c r="D9531" s="7">
        <v>4.5060821917808282E-2</v>
      </c>
      <c r="E9531" s="7">
        <v>6.7591232876712481E-2</v>
      </c>
      <c r="F9531" s="7">
        <v>9.0121643835616438E-2</v>
      </c>
      <c r="G9531" s="7">
        <v>0.11265205479452051</v>
      </c>
      <c r="H9531" s="7">
        <v>0.13518246575342399</v>
      </c>
      <c r="I9531" s="7">
        <v>0.15771287671232878</v>
      </c>
      <c r="J9531" s="7">
        <v>0.18024328767123238</v>
      </c>
      <c r="K9531" s="7">
        <v>0.20277369863013719</v>
      </c>
      <c r="L9531" s="7">
        <v>0.22530410958904079</v>
      </c>
    </row>
    <row r="9532" spans="1:12" ht="25.5">
      <c r="A9532" s="1">
        <f t="shared" si="219"/>
        <v>42018</v>
      </c>
      <c r="B9532" s="49" t="s">
        <v>6447</v>
      </c>
      <c r="C9532" s="7">
        <v>5.4181479452055002E-2</v>
      </c>
      <c r="D9532" s="7">
        <v>0.10836295890411</v>
      </c>
      <c r="E9532" s="7">
        <v>0.16254443835616561</v>
      </c>
      <c r="F9532" s="7">
        <v>0.21672591780822001</v>
      </c>
      <c r="G9532" s="7">
        <v>0.27090739726027441</v>
      </c>
      <c r="H9532" s="7">
        <v>0.32508887671232883</v>
      </c>
      <c r="I9532" s="7">
        <v>0.37927035616438437</v>
      </c>
      <c r="J9532" s="7">
        <v>0.4334518356164388</v>
      </c>
      <c r="K9532" s="7">
        <v>0.48763331506849317</v>
      </c>
      <c r="L9532" s="7">
        <v>0.54181479452054759</v>
      </c>
    </row>
    <row r="9533" spans="1:12" ht="25.5">
      <c r="A9533" s="1">
        <f t="shared" si="219"/>
        <v>42019</v>
      </c>
      <c r="B9533" s="49" t="s">
        <v>6448</v>
      </c>
      <c r="C9533" s="7">
        <v>2.9318827397260439E-2</v>
      </c>
      <c r="D9533" s="7">
        <v>5.8637654794520759E-2</v>
      </c>
      <c r="E9533" s="7">
        <v>8.7956482191781191E-2</v>
      </c>
      <c r="F9533" s="7">
        <v>0.11727530958904127</v>
      </c>
      <c r="G9533" s="7">
        <v>0.14659413698630161</v>
      </c>
      <c r="H9533" s="7">
        <v>0.17591296438356238</v>
      </c>
      <c r="I9533" s="7">
        <v>0.20523179178082318</v>
      </c>
      <c r="J9533" s="7">
        <v>0.23455061917808279</v>
      </c>
      <c r="K9533" s="7">
        <v>0.26386944657534361</v>
      </c>
      <c r="L9533" s="7">
        <v>0.29318827397260322</v>
      </c>
    </row>
    <row r="9534" spans="1:12" ht="12.75">
      <c r="A9534" s="1">
        <f t="shared" si="219"/>
        <v>42020</v>
      </c>
      <c r="B9534" s="49" t="s">
        <v>6449</v>
      </c>
      <c r="C9534" s="7">
        <v>8.1905095890411367E-2</v>
      </c>
      <c r="D9534" s="7">
        <v>0.16381019178082321</v>
      </c>
      <c r="E9534" s="7">
        <v>0.24571528767123357</v>
      </c>
      <c r="F9534" s="7">
        <v>0.32762038356164397</v>
      </c>
      <c r="G9534" s="7">
        <v>0.40952547945205559</v>
      </c>
      <c r="H9534" s="7">
        <v>0.49143057534246593</v>
      </c>
      <c r="I9534" s="7">
        <v>0.57333567123287876</v>
      </c>
      <c r="J9534" s="7">
        <v>0.65524076712328916</v>
      </c>
      <c r="K9534" s="7">
        <v>0.73714586301369955</v>
      </c>
      <c r="L9534" s="7">
        <v>0.81905095890411006</v>
      </c>
    </row>
    <row r="9535" spans="1:12" ht="25.5">
      <c r="A9535" s="1">
        <f t="shared" si="219"/>
        <v>42021</v>
      </c>
      <c r="B9535" s="49" t="s">
        <v>6450</v>
      </c>
      <c r="C9535" s="7">
        <v>2.1959013698630278E-2</v>
      </c>
      <c r="D9535" s="7">
        <v>4.3918027397260438E-2</v>
      </c>
      <c r="E9535" s="7">
        <v>6.5877041095890709E-2</v>
      </c>
      <c r="F9535" s="7">
        <v>8.7836054794520765E-2</v>
      </c>
      <c r="G9535" s="7">
        <v>0.10979506849315092</v>
      </c>
      <c r="H9535" s="7">
        <v>0.1317540821917812</v>
      </c>
      <c r="I9535" s="7">
        <v>0.15371309589041157</v>
      </c>
      <c r="J9535" s="7">
        <v>0.17567210958904197</v>
      </c>
      <c r="K9535" s="7">
        <v>0.19763112328767118</v>
      </c>
      <c r="L9535" s="7">
        <v>0.21959013698630159</v>
      </c>
    </row>
    <row r="9536" spans="1:12" ht="25.5">
      <c r="A9536" s="1">
        <f t="shared" si="219"/>
        <v>42022</v>
      </c>
      <c r="B9536" s="49" t="s">
        <v>6451</v>
      </c>
      <c r="C9536" s="7">
        <v>4.2026630136986522E-3</v>
      </c>
      <c r="D9536" s="7">
        <v>8.4053260273973043E-3</v>
      </c>
      <c r="E9536" s="7">
        <v>1.2607989041095918E-2</v>
      </c>
      <c r="F9536" s="7">
        <v>1.681065205479456E-2</v>
      </c>
      <c r="G9536" s="7">
        <v>2.1013315068493198E-2</v>
      </c>
      <c r="H9536" s="7">
        <v>2.5215978082191837E-2</v>
      </c>
      <c r="I9536" s="7">
        <v>2.9418641095890478E-2</v>
      </c>
      <c r="J9536" s="7">
        <v>3.3621304109588995E-2</v>
      </c>
      <c r="K9536" s="7">
        <v>3.7823967123287637E-2</v>
      </c>
      <c r="L9536" s="7">
        <v>4.2026630136986279E-2</v>
      </c>
    </row>
    <row r="9537" spans="1:12" ht="25.5">
      <c r="A9537" s="1">
        <f t="shared" si="219"/>
        <v>42023</v>
      </c>
      <c r="B9537" s="49" t="s">
        <v>6452</v>
      </c>
      <c r="C9537" s="7">
        <v>3.0001972602739797E-2</v>
      </c>
      <c r="D9537" s="7">
        <v>6.0003945205479484E-2</v>
      </c>
      <c r="E9537" s="7">
        <v>9.0005917808219288E-2</v>
      </c>
      <c r="F9537" s="7">
        <v>0.12000789041095919</v>
      </c>
      <c r="G9537" s="7">
        <v>0.1500098630136984</v>
      </c>
      <c r="H9537" s="7">
        <v>0.1800118356164376</v>
      </c>
      <c r="I9537" s="7">
        <v>0.21001380821917798</v>
      </c>
      <c r="J9537" s="7">
        <v>0.24001578082191719</v>
      </c>
      <c r="K9537" s="7">
        <v>0.27001775342465761</v>
      </c>
      <c r="L9537" s="7">
        <v>0.30001972602739679</v>
      </c>
    </row>
    <row r="9538" spans="1:12" ht="25.5">
      <c r="A9538" s="1">
        <f t="shared" si="219"/>
        <v>42024</v>
      </c>
      <c r="B9538" s="49" t="s">
        <v>6452</v>
      </c>
      <c r="C9538" s="7">
        <v>4.3570849315068598E-2</v>
      </c>
      <c r="D9538" s="7">
        <v>8.7141698630137196E-2</v>
      </c>
      <c r="E9538" s="7">
        <v>0.1307125479452052</v>
      </c>
      <c r="F9538" s="7">
        <v>0.17428339726027439</v>
      </c>
      <c r="G9538" s="7">
        <v>0.21785424657534239</v>
      </c>
      <c r="H9538" s="7">
        <v>0.26142509589041041</v>
      </c>
      <c r="I9538" s="7">
        <v>0.30499594520548073</v>
      </c>
      <c r="J9538" s="7">
        <v>0.34856679452054756</v>
      </c>
      <c r="K9538" s="7">
        <v>0.39213764383561678</v>
      </c>
      <c r="L9538" s="7">
        <v>0.43570849315068477</v>
      </c>
    </row>
    <row r="9539" spans="1:12" ht="51">
      <c r="A9539" s="1">
        <f t="shared" si="219"/>
        <v>42025</v>
      </c>
      <c r="B9539" s="49" t="s">
        <v>6453</v>
      </c>
      <c r="C9539" s="7">
        <v>2.3038520547945359E-2</v>
      </c>
      <c r="D9539" s="7">
        <v>4.60770410958906E-2</v>
      </c>
      <c r="E9539" s="7">
        <v>6.9115561643835963E-2</v>
      </c>
      <c r="F9539" s="7">
        <v>9.2154082191781075E-2</v>
      </c>
      <c r="G9539" s="7">
        <v>0.11519260273972631</v>
      </c>
      <c r="H9539" s="7">
        <v>0.13823112328767118</v>
      </c>
      <c r="I9539" s="7">
        <v>0.16126964383561679</v>
      </c>
      <c r="J9539" s="7">
        <v>0.1843081643835624</v>
      </c>
      <c r="K9539" s="7">
        <v>0.20734668493150799</v>
      </c>
      <c r="L9539" s="7">
        <v>0.23038520547945238</v>
      </c>
    </row>
    <row r="9540" spans="1:12" ht="51">
      <c r="A9540" s="1">
        <f t="shared" si="219"/>
        <v>42026</v>
      </c>
      <c r="B9540" s="49" t="s">
        <v>6454</v>
      </c>
      <c r="C9540" s="7">
        <v>3.1954849315068597E-2</v>
      </c>
      <c r="D9540" s="7">
        <v>6.3909698630137082E-2</v>
      </c>
      <c r="E9540" s="7">
        <v>9.5864547945205686E-2</v>
      </c>
      <c r="F9540" s="7">
        <v>0.12781939726027439</v>
      </c>
      <c r="G9540" s="7">
        <v>0.15977424657534239</v>
      </c>
      <c r="H9540" s="7">
        <v>0.19172909589041159</v>
      </c>
      <c r="I9540" s="7">
        <v>0.22368394520547957</v>
      </c>
      <c r="J9540" s="7">
        <v>0.25563879452054761</v>
      </c>
      <c r="K9540" s="7">
        <v>0.28759364383561681</v>
      </c>
      <c r="L9540" s="7">
        <v>0.31954849315068479</v>
      </c>
    </row>
    <row r="9541" spans="1:12" ht="51">
      <c r="A9541" s="1">
        <f t="shared" si="219"/>
        <v>42027</v>
      </c>
      <c r="B9541" s="49" t="s">
        <v>6454</v>
      </c>
      <c r="C9541" s="7">
        <v>1.9778301369863038E-2</v>
      </c>
      <c r="D9541" s="7">
        <v>3.95566027397262E-2</v>
      </c>
      <c r="E9541" s="7">
        <v>5.9334904109589234E-2</v>
      </c>
      <c r="F9541" s="7">
        <v>7.9113205479452151E-2</v>
      </c>
      <c r="G9541" s="7">
        <v>9.8891506849315206E-2</v>
      </c>
      <c r="H9541" s="7">
        <v>0.11866980821917836</v>
      </c>
      <c r="I9541" s="7">
        <v>0.138448109589042</v>
      </c>
      <c r="J9541" s="7">
        <v>0.1582264109589048</v>
      </c>
      <c r="K9541" s="7">
        <v>0.17800471232876761</v>
      </c>
      <c r="L9541" s="7">
        <v>0.19778301369863041</v>
      </c>
    </row>
    <row r="9542" spans="1:12" ht="51">
      <c r="A9542" s="1">
        <f t="shared" si="219"/>
        <v>42028</v>
      </c>
      <c r="B9542" s="49" t="s">
        <v>6455</v>
      </c>
      <c r="C9542" s="7">
        <v>2.8172054794520757E-2</v>
      </c>
      <c r="D9542" s="7">
        <v>5.6344109589041395E-2</v>
      </c>
      <c r="E9542" s="7">
        <v>8.4516164383562145E-2</v>
      </c>
      <c r="F9542" s="7">
        <v>0.11268821917808255</v>
      </c>
      <c r="G9542" s="7">
        <v>0.1408602739726032</v>
      </c>
      <c r="H9542" s="7">
        <v>0.1690323287671236</v>
      </c>
      <c r="I9542" s="7">
        <v>0.19720438356164399</v>
      </c>
      <c r="J9542" s="7">
        <v>0.22537643835616439</v>
      </c>
      <c r="K9542" s="7">
        <v>0.25354849315068478</v>
      </c>
      <c r="L9542" s="7">
        <v>0.28172054794520518</v>
      </c>
    </row>
    <row r="9543" spans="1:12" ht="38.25">
      <c r="A9543" s="1">
        <f t="shared" si="219"/>
        <v>42029</v>
      </c>
      <c r="B9543" s="49" t="s">
        <v>6456</v>
      </c>
      <c r="C9543" s="7">
        <v>3.2298410958904199E-2</v>
      </c>
      <c r="D9543" s="7">
        <v>6.4596821917808286E-2</v>
      </c>
      <c r="E9543" s="7">
        <v>9.6895232876712478E-2</v>
      </c>
      <c r="F9543" s="7">
        <v>0.12919364383561679</v>
      </c>
      <c r="G9543" s="7">
        <v>0.16149205479452039</v>
      </c>
      <c r="H9543" s="7">
        <v>0.19379046575342398</v>
      </c>
      <c r="I9543" s="7">
        <v>0.2260888767123288</v>
      </c>
      <c r="J9543" s="7">
        <v>0.25838728767123237</v>
      </c>
      <c r="K9543" s="7">
        <v>0.29068569863013721</v>
      </c>
      <c r="L9543" s="7">
        <v>0.32298410958904078</v>
      </c>
    </row>
    <row r="9544" spans="1:12" ht="38.25">
      <c r="A9544" s="1">
        <f t="shared" si="219"/>
        <v>42030</v>
      </c>
      <c r="B9544" s="49" t="s">
        <v>6456</v>
      </c>
      <c r="C9544" s="7">
        <v>4.7953972602739802E-3</v>
      </c>
      <c r="D9544" s="7">
        <v>9.5907945205479603E-3</v>
      </c>
      <c r="E9544" s="7">
        <v>1.4386191780822E-2</v>
      </c>
      <c r="F9544" s="7">
        <v>1.9181589041095921E-2</v>
      </c>
      <c r="G9544" s="7">
        <v>2.3976986301369841E-2</v>
      </c>
      <c r="H9544" s="7">
        <v>2.8772383561643879E-2</v>
      </c>
      <c r="I9544" s="7">
        <v>3.3567780821917921E-2</v>
      </c>
      <c r="J9544" s="7">
        <v>3.8363178082191841E-2</v>
      </c>
      <c r="K9544" s="7">
        <v>4.3158575342465755E-2</v>
      </c>
      <c r="L9544" s="7">
        <v>4.7953972602739682E-2</v>
      </c>
    </row>
    <row r="9545" spans="1:12" ht="38.25">
      <c r="A9545" s="1">
        <f t="shared" si="219"/>
        <v>42031</v>
      </c>
      <c r="B9545" s="49" t="s">
        <v>6456</v>
      </c>
      <c r="C9545" s="7">
        <v>2.966202739726044E-2</v>
      </c>
      <c r="D9545" s="7">
        <v>5.9324054794520756E-2</v>
      </c>
      <c r="E9545" s="7">
        <v>8.8986082191781196E-2</v>
      </c>
      <c r="F9545" s="7">
        <v>0.11864810958904128</v>
      </c>
      <c r="G9545" s="7">
        <v>0.14831013698630161</v>
      </c>
      <c r="H9545" s="7">
        <v>0.17797216438356239</v>
      </c>
      <c r="I9545" s="7">
        <v>0.20763419178082318</v>
      </c>
      <c r="J9545" s="7">
        <v>0.2372962191780828</v>
      </c>
      <c r="K9545" s="7">
        <v>0.26695824657534362</v>
      </c>
      <c r="L9545" s="7">
        <v>0.29662027397260321</v>
      </c>
    </row>
    <row r="9546" spans="1:12" ht="38.25">
      <c r="A9546" s="1">
        <f t="shared" si="219"/>
        <v>42032</v>
      </c>
      <c r="B9546" s="49" t="s">
        <v>6456</v>
      </c>
      <c r="C9546" s="7">
        <v>4.2787167123287881E-2</v>
      </c>
      <c r="D9546" s="7">
        <v>8.5574334246575762E-2</v>
      </c>
      <c r="E9546" s="7">
        <v>0.12836150136986399</v>
      </c>
      <c r="F9546" s="7">
        <v>0.17114866849315077</v>
      </c>
      <c r="G9546" s="7">
        <v>0.21393583561643878</v>
      </c>
      <c r="H9546" s="7">
        <v>0.25672300273972559</v>
      </c>
      <c r="I9546" s="7">
        <v>0.29951016986301482</v>
      </c>
      <c r="J9546" s="7">
        <v>0.34229733698630155</v>
      </c>
      <c r="K9546" s="7">
        <v>0.38508450410958955</v>
      </c>
      <c r="L9546" s="7">
        <v>0.42787167123287639</v>
      </c>
    </row>
    <row r="9547" spans="1:12" ht="38.25">
      <c r="A9547" s="1">
        <f t="shared" si="219"/>
        <v>42033</v>
      </c>
      <c r="B9547" s="49" t="s">
        <v>6456</v>
      </c>
      <c r="C9547" s="7">
        <v>1.583312876712336E-2</v>
      </c>
      <c r="D9547" s="7">
        <v>3.1666257534246595E-2</v>
      </c>
      <c r="E9547" s="7">
        <v>4.7499386301369954E-2</v>
      </c>
      <c r="F9547" s="7">
        <v>6.3332515068493078E-2</v>
      </c>
      <c r="G9547" s="7">
        <v>7.9165643835616306E-2</v>
      </c>
      <c r="H9547" s="7">
        <v>9.4998772602739562E-2</v>
      </c>
      <c r="I9547" s="7">
        <v>0.11083190136986315</v>
      </c>
      <c r="J9547" s="7">
        <v>0.12666503013698638</v>
      </c>
      <c r="K9547" s="7">
        <v>0.1424981589041088</v>
      </c>
      <c r="L9547" s="7">
        <v>0.15833128767123239</v>
      </c>
    </row>
    <row r="9548" spans="1:12" ht="38.25">
      <c r="A9548" s="1">
        <f t="shared" si="219"/>
        <v>42034</v>
      </c>
      <c r="B9548" s="49" t="s">
        <v>6457</v>
      </c>
      <c r="C9548" s="7">
        <v>4.5622093150685154E-2</v>
      </c>
      <c r="D9548" s="7">
        <v>9.1244186301370309E-2</v>
      </c>
      <c r="E9548" s="7">
        <v>0.13686627945205559</v>
      </c>
      <c r="F9548" s="7">
        <v>0.1824883726027404</v>
      </c>
      <c r="G9548" s="7">
        <v>0.22811046575342517</v>
      </c>
      <c r="H9548" s="7">
        <v>0.27373255890410997</v>
      </c>
      <c r="I9548" s="7">
        <v>0.31935465205479596</v>
      </c>
      <c r="J9548" s="7">
        <v>0.36497674520547957</v>
      </c>
      <c r="K9548" s="7">
        <v>0.4105988383561644</v>
      </c>
      <c r="L9548" s="7">
        <v>0.45622093150684917</v>
      </c>
    </row>
    <row r="9549" spans="1:12" ht="38.25">
      <c r="A9549" s="1">
        <f t="shared" si="219"/>
        <v>42035</v>
      </c>
      <c r="B9549" s="49" t="s">
        <v>6457</v>
      </c>
      <c r="C9549" s="7">
        <v>1.0198356164383584E-4</v>
      </c>
      <c r="D9549" s="7">
        <v>2.0396712328767119E-4</v>
      </c>
      <c r="E9549" s="7">
        <v>3.0595068493150798E-4</v>
      </c>
      <c r="F9549" s="7">
        <v>4.0793424657534238E-4</v>
      </c>
      <c r="G9549" s="7">
        <v>5.0991780821917792E-4</v>
      </c>
      <c r="H9549" s="7">
        <v>6.1190136986301357E-4</v>
      </c>
      <c r="I9549" s="7">
        <v>7.138849315068515E-4</v>
      </c>
      <c r="J9549" s="7">
        <v>8.1586849315068595E-4</v>
      </c>
      <c r="K9549" s="7">
        <v>9.1785205479452149E-4</v>
      </c>
      <c r="L9549" s="7">
        <v>1.0198356164383558E-3</v>
      </c>
    </row>
    <row r="9550" spans="1:12" ht="38.25">
      <c r="A9550" s="1">
        <f t="shared" si="219"/>
        <v>42036</v>
      </c>
      <c r="B9550" s="49" t="s">
        <v>6457</v>
      </c>
      <c r="C9550" s="7">
        <v>2.5952646575342759E-2</v>
      </c>
      <c r="D9550" s="7">
        <v>5.1905293150685393E-2</v>
      </c>
      <c r="E9550" s="7">
        <v>7.7857939726028155E-2</v>
      </c>
      <c r="F9550" s="7">
        <v>0.10381058630137056</v>
      </c>
      <c r="G9550" s="7">
        <v>0.12976323287671318</v>
      </c>
      <c r="H9550" s="7">
        <v>0.15571587945205562</v>
      </c>
      <c r="I9550" s="7">
        <v>0.181668526027398</v>
      </c>
      <c r="J9550" s="7">
        <v>0.20762117260274038</v>
      </c>
      <c r="K9550" s="7">
        <v>0.23357381917808279</v>
      </c>
      <c r="L9550" s="7">
        <v>0.2595264657534252</v>
      </c>
    </row>
    <row r="9551" spans="1:12" ht="38.25">
      <c r="A9551" s="1">
        <f t="shared" si="219"/>
        <v>42037</v>
      </c>
      <c r="B9551" s="49" t="s">
        <v>6457</v>
      </c>
      <c r="C9551" s="7">
        <v>4.727769863013708E-3</v>
      </c>
      <c r="D9551" s="7">
        <v>9.4555397260274159E-3</v>
      </c>
      <c r="E9551" s="7">
        <v>1.4183309589041159E-2</v>
      </c>
      <c r="F9551" s="7">
        <v>1.8911079452054762E-2</v>
      </c>
      <c r="G9551" s="7">
        <v>2.3638849315068478E-2</v>
      </c>
      <c r="H9551" s="7">
        <v>2.8366619178082197E-2</v>
      </c>
      <c r="I9551" s="7">
        <v>3.3094389041096038E-2</v>
      </c>
      <c r="J9551" s="7">
        <v>3.7822158904109636E-2</v>
      </c>
      <c r="K9551" s="7">
        <v>4.2549928767123359E-2</v>
      </c>
      <c r="L9551" s="7">
        <v>4.7277698630136956E-2</v>
      </c>
    </row>
    <row r="9552" spans="1:12" ht="76.5">
      <c r="A9552" s="1">
        <f t="shared" ref="A9552:A9615" si="220">A9551+1</f>
        <v>42038</v>
      </c>
      <c r="B9552" s="49" t="s">
        <v>6458</v>
      </c>
      <c r="C9552" s="7">
        <v>1.484584109589048E-2</v>
      </c>
      <c r="D9552" s="7">
        <v>2.9691682191780838E-2</v>
      </c>
      <c r="E9552" s="7">
        <v>4.453752328767132E-2</v>
      </c>
      <c r="F9552" s="7">
        <v>5.9383364383561552E-2</v>
      </c>
      <c r="G9552" s="7">
        <v>7.4229205479451915E-2</v>
      </c>
      <c r="H9552" s="7">
        <v>8.9075046575342279E-2</v>
      </c>
      <c r="I9552" s="7">
        <v>0.10392088767123288</v>
      </c>
      <c r="J9552" s="7">
        <v>0.11876672876712299</v>
      </c>
      <c r="K9552" s="7">
        <v>0.13361256986301359</v>
      </c>
      <c r="L9552" s="7">
        <v>0.14845841095890358</v>
      </c>
    </row>
    <row r="9553" spans="1:12" ht="76.5">
      <c r="A9553" s="1">
        <f t="shared" si="220"/>
        <v>42039</v>
      </c>
      <c r="B9553" s="49" t="s">
        <v>6458</v>
      </c>
      <c r="C9553" s="7">
        <v>1.0578082191780865E-2</v>
      </c>
      <c r="D9553" s="7">
        <v>2.1156164383561677E-2</v>
      </c>
      <c r="E9553" s="7">
        <v>3.1734246575342635E-2</v>
      </c>
      <c r="F9553" s="7">
        <v>4.2312328767123354E-2</v>
      </c>
      <c r="G9553" s="7">
        <v>5.2890410958904198E-2</v>
      </c>
      <c r="H9553" s="7">
        <v>6.3468493150685035E-2</v>
      </c>
      <c r="I9553" s="7">
        <v>7.4046575342466114E-2</v>
      </c>
      <c r="J9553" s="7">
        <v>8.4624657534246708E-2</v>
      </c>
      <c r="K9553" s="7">
        <v>9.5202739726027552E-2</v>
      </c>
      <c r="L9553" s="7">
        <v>0.10578082191780828</v>
      </c>
    </row>
    <row r="9554" spans="1:12" ht="76.5">
      <c r="A9554" s="1">
        <f t="shared" si="220"/>
        <v>42040</v>
      </c>
      <c r="B9554" s="49" t="s">
        <v>6458</v>
      </c>
      <c r="C9554" s="7">
        <v>8.2393315068493445E-3</v>
      </c>
      <c r="D9554" s="7">
        <v>1.647866301369864E-2</v>
      </c>
      <c r="E9554" s="7">
        <v>2.4717994520548077E-2</v>
      </c>
      <c r="F9554" s="7">
        <v>3.2957326027397281E-2</v>
      </c>
      <c r="G9554" s="7">
        <v>4.1196657534246596E-2</v>
      </c>
      <c r="H9554" s="7">
        <v>4.9435989041095925E-2</v>
      </c>
      <c r="I9554" s="7">
        <v>5.7675320547945476E-2</v>
      </c>
      <c r="J9554" s="7">
        <v>6.5914652054794673E-2</v>
      </c>
      <c r="K9554" s="7">
        <v>7.4153983561644002E-2</v>
      </c>
      <c r="L9554" s="7">
        <v>8.2393315068493192E-2</v>
      </c>
    </row>
    <row r="9555" spans="1:12" ht="76.5">
      <c r="A9555" s="1">
        <f t="shared" si="220"/>
        <v>42041</v>
      </c>
      <c r="B9555" s="49" t="s">
        <v>6458</v>
      </c>
      <c r="C9555" s="7">
        <v>6.0029260273972681E-3</v>
      </c>
      <c r="D9555" s="7">
        <v>1.2005852054794559E-2</v>
      </c>
      <c r="E9555" s="7">
        <v>1.800877808219184E-2</v>
      </c>
      <c r="F9555" s="7">
        <v>2.4011704109588996E-2</v>
      </c>
      <c r="G9555" s="7">
        <v>3.0014630136986277E-2</v>
      </c>
      <c r="H9555" s="7">
        <v>3.6017556164383562E-2</v>
      </c>
      <c r="I9555" s="7">
        <v>4.2020482191780964E-2</v>
      </c>
      <c r="J9555" s="7">
        <v>4.8023408219178117E-2</v>
      </c>
      <c r="K9555" s="7">
        <v>5.4026334246575401E-2</v>
      </c>
      <c r="L9555" s="7">
        <v>6.0029260273972554E-2</v>
      </c>
    </row>
    <row r="9556" spans="1:12" ht="76.5">
      <c r="A9556" s="1">
        <f t="shared" si="220"/>
        <v>42042</v>
      </c>
      <c r="B9556" s="49" t="s">
        <v>6458</v>
      </c>
      <c r="C9556" s="7">
        <v>1.230927123287676E-2</v>
      </c>
      <c r="D9556" s="7">
        <v>2.4618542465753641E-2</v>
      </c>
      <c r="E9556" s="7">
        <v>3.69278136986304E-2</v>
      </c>
      <c r="F9556" s="7">
        <v>4.9237084931507039E-2</v>
      </c>
      <c r="G9556" s="7">
        <v>6.1546356164383795E-2</v>
      </c>
      <c r="H9556" s="7">
        <v>7.3855627397260565E-2</v>
      </c>
      <c r="I9556" s="7">
        <v>8.6164898630137682E-2</v>
      </c>
      <c r="J9556" s="7">
        <v>9.8474169863014188E-2</v>
      </c>
      <c r="K9556" s="7">
        <v>0.11078344109589096</v>
      </c>
      <c r="L9556" s="7">
        <v>0.12309271232876759</v>
      </c>
    </row>
    <row r="9557" spans="1:12" ht="76.5">
      <c r="A9557" s="1">
        <f t="shared" si="220"/>
        <v>42043</v>
      </c>
      <c r="B9557" s="49" t="s">
        <v>6458</v>
      </c>
      <c r="C9557" s="7">
        <v>1.5998400000000121E-2</v>
      </c>
      <c r="D9557" s="7">
        <v>3.1996800000000117E-2</v>
      </c>
      <c r="E9557" s="7">
        <v>4.7995200000000238E-2</v>
      </c>
      <c r="F9557" s="7">
        <v>6.3993600000000109E-2</v>
      </c>
      <c r="G9557" s="7">
        <v>7.9992000000000105E-2</v>
      </c>
      <c r="H9557" s="7">
        <v>9.5990400000000128E-2</v>
      </c>
      <c r="I9557" s="7">
        <v>0.11198880000000049</v>
      </c>
      <c r="J9557" s="7">
        <v>0.1279872</v>
      </c>
      <c r="K9557" s="7">
        <v>0.14398559999999999</v>
      </c>
      <c r="L9557" s="7">
        <v>0.15998399999999999</v>
      </c>
    </row>
    <row r="9558" spans="1:12" ht="76.5">
      <c r="A9558" s="1">
        <f t="shared" si="220"/>
        <v>42044</v>
      </c>
      <c r="B9558" s="49" t="s">
        <v>6458</v>
      </c>
      <c r="C9558" s="7">
        <v>1.28578849315068E-2</v>
      </c>
      <c r="D9558" s="7">
        <v>2.5715769863013719E-2</v>
      </c>
      <c r="E9558" s="7">
        <v>3.8573654794520525E-2</v>
      </c>
      <c r="F9558" s="7">
        <v>5.1431539726027202E-2</v>
      </c>
      <c r="G9558" s="7">
        <v>6.4289424657533997E-2</v>
      </c>
      <c r="H9558" s="7">
        <v>7.7147309589040799E-2</v>
      </c>
      <c r="I9558" s="7">
        <v>9.0005194520547963E-2</v>
      </c>
      <c r="J9558" s="7">
        <v>0.10286307945205451</v>
      </c>
      <c r="K9558" s="7">
        <v>0.11572096438356132</v>
      </c>
      <c r="L9558" s="7">
        <v>0.12857884931506799</v>
      </c>
    </row>
    <row r="9559" spans="1:12" ht="76.5">
      <c r="A9559" s="1">
        <f t="shared" si="220"/>
        <v>42045</v>
      </c>
      <c r="B9559" s="49" t="s">
        <v>6458</v>
      </c>
      <c r="C9559" s="7">
        <v>2.1257063013698757E-2</v>
      </c>
      <c r="D9559" s="7">
        <v>4.2514126027397396E-2</v>
      </c>
      <c r="E9559" s="7">
        <v>6.377118904109616E-2</v>
      </c>
      <c r="F9559" s="7">
        <v>8.5028252054794681E-2</v>
      </c>
      <c r="G9559" s="7">
        <v>0.10628531506849331</v>
      </c>
      <c r="H9559" s="7">
        <v>0.1275423780821916</v>
      </c>
      <c r="I9559" s="7">
        <v>0.14879944109589119</v>
      </c>
      <c r="J9559" s="7">
        <v>0.17005650410958958</v>
      </c>
      <c r="K9559" s="7">
        <v>0.19131356712328798</v>
      </c>
      <c r="L9559" s="7">
        <v>0.21257063013698638</v>
      </c>
    </row>
    <row r="9560" spans="1:12" ht="38.25">
      <c r="A9560" s="1">
        <f t="shared" si="220"/>
        <v>42046</v>
      </c>
      <c r="B9560" s="49" t="s">
        <v>6459</v>
      </c>
      <c r="C9560" s="7">
        <v>4.2963287671233001E-3</v>
      </c>
      <c r="D9560" s="7">
        <v>8.5926575342466002E-3</v>
      </c>
      <c r="E9560" s="7">
        <v>1.288898630136984E-2</v>
      </c>
      <c r="F9560" s="7">
        <v>1.71853150684932E-2</v>
      </c>
      <c r="G9560" s="7">
        <v>2.1481643835616439E-2</v>
      </c>
      <c r="H9560" s="7">
        <v>2.5777972602739681E-2</v>
      </c>
      <c r="I9560" s="7">
        <v>3.0074301369863159E-2</v>
      </c>
      <c r="J9560" s="7">
        <v>3.4370630136986283E-2</v>
      </c>
      <c r="K9560" s="7">
        <v>3.8666958904109643E-2</v>
      </c>
      <c r="L9560" s="7">
        <v>4.2963287671232878E-2</v>
      </c>
    </row>
    <row r="9561" spans="1:12" ht="38.25">
      <c r="A9561" s="1">
        <f t="shared" si="220"/>
        <v>42047</v>
      </c>
      <c r="B9561" s="49" t="s">
        <v>6459</v>
      </c>
      <c r="C9561" s="7">
        <v>1.3597808219178119E-3</v>
      </c>
      <c r="D9561" s="7">
        <v>2.719561643835636E-3</v>
      </c>
      <c r="E9561" s="7">
        <v>4.0793424657534477E-3</v>
      </c>
      <c r="F9561" s="7">
        <v>5.4391232876712476E-3</v>
      </c>
      <c r="G9561" s="7">
        <v>6.7989041095890606E-3</v>
      </c>
      <c r="H9561" s="7">
        <v>8.158684931506871E-3</v>
      </c>
      <c r="I9561" s="7">
        <v>9.5184657534247187E-3</v>
      </c>
      <c r="J9561" s="7">
        <v>1.0878246575342509E-2</v>
      </c>
      <c r="K9561" s="7">
        <v>1.2238027397260319E-2</v>
      </c>
      <c r="L9561" s="7">
        <v>1.3597808219178121E-2</v>
      </c>
    </row>
    <row r="9562" spans="1:12" ht="38.25">
      <c r="A9562" s="1">
        <f t="shared" si="220"/>
        <v>42048</v>
      </c>
      <c r="B9562" s="49" t="s">
        <v>6460</v>
      </c>
      <c r="C9562" s="7">
        <v>4.8192657534246841E-2</v>
      </c>
      <c r="D9562" s="7">
        <v>9.6385315068493682E-2</v>
      </c>
      <c r="E9562" s="7">
        <v>0.14457797260274041</v>
      </c>
      <c r="F9562" s="7">
        <v>0.19277063013698639</v>
      </c>
      <c r="G9562" s="7">
        <v>0.24096328767123359</v>
      </c>
      <c r="H9562" s="7">
        <v>0.2891559452054796</v>
      </c>
      <c r="I9562" s="7">
        <v>0.337348602739728</v>
      </c>
      <c r="J9562" s="7">
        <v>0.38554126027397279</v>
      </c>
      <c r="K9562" s="7">
        <v>0.43373391780821996</v>
      </c>
      <c r="L9562" s="7">
        <v>0.48192657534246597</v>
      </c>
    </row>
    <row r="9563" spans="1:12" ht="38.25">
      <c r="A9563" s="1">
        <f t="shared" si="220"/>
        <v>42049</v>
      </c>
      <c r="B9563" s="49" t="s">
        <v>6460</v>
      </c>
      <c r="C9563" s="7">
        <v>1.0480438356164424E-2</v>
      </c>
      <c r="D9563" s="7">
        <v>2.09608767123288E-2</v>
      </c>
      <c r="E9563" s="7">
        <v>3.144131506849332E-2</v>
      </c>
      <c r="F9563" s="7">
        <v>4.19217534246576E-2</v>
      </c>
      <c r="G9563" s="7">
        <v>5.2402191780821998E-2</v>
      </c>
      <c r="H9563" s="7">
        <v>6.2882630136986389E-2</v>
      </c>
      <c r="I9563" s="7">
        <v>7.3363068493150912E-2</v>
      </c>
      <c r="J9563" s="7">
        <v>8.38435068493152E-2</v>
      </c>
      <c r="K9563" s="7">
        <v>9.4323945205479584E-2</v>
      </c>
      <c r="L9563" s="7">
        <v>0.10480438356164389</v>
      </c>
    </row>
    <row r="9564" spans="1:12" ht="38.25">
      <c r="A9564" s="1">
        <f t="shared" si="220"/>
        <v>42050</v>
      </c>
      <c r="B9564" s="49" t="s">
        <v>6461</v>
      </c>
      <c r="C9564" s="7">
        <v>2.8381808219178361E-2</v>
      </c>
      <c r="D9564" s="7">
        <v>5.6763616438356597E-2</v>
      </c>
      <c r="E9564" s="7">
        <v>8.5145424657534968E-2</v>
      </c>
      <c r="F9564" s="7">
        <v>0.11352723287671296</v>
      </c>
      <c r="G9564" s="7">
        <v>0.1419090410958912</v>
      </c>
      <c r="H9564" s="7">
        <v>0.17029084931506919</v>
      </c>
      <c r="I9564" s="7">
        <v>0.1986726575342472</v>
      </c>
      <c r="J9564" s="7">
        <v>0.22705446575342519</v>
      </c>
      <c r="K9564" s="7">
        <v>0.25543627397260316</v>
      </c>
      <c r="L9564" s="7">
        <v>0.28381808219178117</v>
      </c>
    </row>
    <row r="9565" spans="1:12" ht="38.25">
      <c r="A9565" s="1">
        <f t="shared" si="220"/>
        <v>42051</v>
      </c>
      <c r="B9565" s="49" t="s">
        <v>6462</v>
      </c>
      <c r="C9565" s="7">
        <v>1.5937643835616438E-2</v>
      </c>
      <c r="D9565" s="7">
        <v>3.1875287671233002E-2</v>
      </c>
      <c r="E9565" s="7">
        <v>4.781293150684944E-2</v>
      </c>
      <c r="F9565" s="7">
        <v>6.3750575342465754E-2</v>
      </c>
      <c r="G9565" s="7">
        <v>7.9688219178082206E-2</v>
      </c>
      <c r="H9565" s="7">
        <v>9.5625863013698645E-2</v>
      </c>
      <c r="I9565" s="7">
        <v>0.11156350684931544</v>
      </c>
      <c r="J9565" s="7">
        <v>0.12750115068493201</v>
      </c>
      <c r="K9565" s="7">
        <v>0.14343879452054759</v>
      </c>
      <c r="L9565" s="7">
        <v>0.15937643835616441</v>
      </c>
    </row>
    <row r="9566" spans="1:12" ht="51">
      <c r="A9566" s="1">
        <f t="shared" si="220"/>
        <v>42052</v>
      </c>
      <c r="B9566" s="49" t="s">
        <v>5252</v>
      </c>
      <c r="C9566" s="7">
        <v>1.0925260273972632E-2</v>
      </c>
      <c r="D9566" s="7">
        <v>2.185052054794524E-2</v>
      </c>
      <c r="E9566" s="7">
        <v>3.277578082191792E-2</v>
      </c>
      <c r="F9566" s="7">
        <v>4.3701041095890479E-2</v>
      </c>
      <c r="G9566" s="7">
        <v>5.4626301369863038E-2</v>
      </c>
      <c r="H9566" s="7">
        <v>6.5551561643835715E-2</v>
      </c>
      <c r="I9566" s="7">
        <v>7.6476821917808524E-2</v>
      </c>
      <c r="J9566" s="7">
        <v>8.7402082191780958E-2</v>
      </c>
      <c r="K9566" s="7">
        <v>9.8327342465753517E-2</v>
      </c>
      <c r="L9566" s="7">
        <v>0.10925260273972608</v>
      </c>
    </row>
    <row r="9567" spans="1:12" ht="51">
      <c r="A9567" s="1">
        <f t="shared" si="220"/>
        <v>42053</v>
      </c>
      <c r="B9567" s="49" t="s">
        <v>5252</v>
      </c>
      <c r="C9567" s="7">
        <v>1.0416789041095919E-2</v>
      </c>
      <c r="D9567" s="7">
        <v>2.0833578082191839E-2</v>
      </c>
      <c r="E9567" s="7">
        <v>3.1250367123287756E-2</v>
      </c>
      <c r="F9567" s="7">
        <v>4.1667156164383559E-2</v>
      </c>
      <c r="G9567" s="7">
        <v>5.208394520547948E-2</v>
      </c>
      <c r="H9567" s="7">
        <v>6.2500734246575401E-2</v>
      </c>
      <c r="I9567" s="7">
        <v>7.291752328767144E-2</v>
      </c>
      <c r="J9567" s="7">
        <v>8.3334312328767118E-2</v>
      </c>
      <c r="K9567" s="7">
        <v>9.3751101369863046E-2</v>
      </c>
      <c r="L9567" s="7">
        <v>0.10416789041095885</v>
      </c>
    </row>
    <row r="9568" spans="1:12" ht="38.25">
      <c r="A9568" s="1">
        <f t="shared" si="220"/>
        <v>42054</v>
      </c>
      <c r="B9568" s="49" t="s">
        <v>6463</v>
      </c>
      <c r="C9568" s="7">
        <v>4.4807671232876996E-3</v>
      </c>
      <c r="D9568" s="7">
        <v>8.9615342465753992E-3</v>
      </c>
      <c r="E9568" s="7">
        <v>1.344230136986304E-2</v>
      </c>
      <c r="F9568" s="7">
        <v>1.7923068493150798E-2</v>
      </c>
      <c r="G9568" s="7">
        <v>2.2403835616438439E-2</v>
      </c>
      <c r="H9568" s="7">
        <v>2.688460273972608E-2</v>
      </c>
      <c r="I9568" s="7">
        <v>3.1365369863013838E-2</v>
      </c>
      <c r="J9568" s="7">
        <v>3.5846136986301479E-2</v>
      </c>
      <c r="K9568" s="7">
        <v>4.0326904109589119E-2</v>
      </c>
      <c r="L9568" s="7">
        <v>4.480767123287676E-2</v>
      </c>
    </row>
    <row r="9569" spans="1:12" ht="38.25">
      <c r="A9569" s="1">
        <f t="shared" si="220"/>
        <v>42055</v>
      </c>
      <c r="B9569" s="49" t="s">
        <v>6463</v>
      </c>
      <c r="C9569" s="7">
        <v>1.428493150684932E-4</v>
      </c>
      <c r="D9569" s="7">
        <v>2.8569863013698759E-4</v>
      </c>
      <c r="E9569" s="7">
        <v>4.2854794520548077E-4</v>
      </c>
      <c r="F9569" s="7">
        <v>5.713972602739728E-4</v>
      </c>
      <c r="G9569" s="7">
        <v>7.1424657534246603E-4</v>
      </c>
      <c r="H9569" s="7">
        <v>8.5709589041095926E-4</v>
      </c>
      <c r="I9569" s="7">
        <v>9.9994520547945585E-4</v>
      </c>
      <c r="J9569" s="7">
        <v>1.1427945205479469E-3</v>
      </c>
      <c r="K9569" s="7">
        <v>1.2856438356164399E-3</v>
      </c>
      <c r="L9569" s="7">
        <v>1.4284931506849321E-3</v>
      </c>
    </row>
    <row r="9570" spans="1:12" ht="63.75">
      <c r="A9570" s="1">
        <f t="shared" si="220"/>
        <v>42056</v>
      </c>
      <c r="B9570" s="49" t="s">
        <v>6464</v>
      </c>
      <c r="C9570" s="7">
        <v>4.9852602739726198E-3</v>
      </c>
      <c r="D9570" s="7">
        <v>9.9705205479452396E-3</v>
      </c>
      <c r="E9570" s="7">
        <v>1.4955780821917919E-2</v>
      </c>
      <c r="F9570" s="7">
        <v>1.9941041095890479E-2</v>
      </c>
      <c r="G9570" s="7">
        <v>2.4926301369863041E-2</v>
      </c>
      <c r="H9570" s="7">
        <v>2.9911561643835717E-2</v>
      </c>
      <c r="I9570" s="7">
        <v>3.48968219178084E-2</v>
      </c>
      <c r="J9570" s="7">
        <v>3.988208219178084E-2</v>
      </c>
      <c r="K9570" s="7">
        <v>4.4867342465753524E-2</v>
      </c>
      <c r="L9570" s="7">
        <v>4.9852602739726082E-2</v>
      </c>
    </row>
    <row r="9571" spans="1:12" ht="63.75">
      <c r="A9571" s="1">
        <f t="shared" si="220"/>
        <v>42057</v>
      </c>
      <c r="B9571" s="49" t="s">
        <v>6464</v>
      </c>
      <c r="C9571" s="7">
        <v>1.9073095890411122E-2</v>
      </c>
      <c r="D9571" s="7">
        <v>3.8146191780822118E-2</v>
      </c>
      <c r="E9571" s="7">
        <v>5.7219287671233236E-2</v>
      </c>
      <c r="F9571" s="7">
        <v>7.6292383561644112E-2</v>
      </c>
      <c r="G9571" s="7">
        <v>9.5365479452055105E-2</v>
      </c>
      <c r="H9571" s="7">
        <v>0.11443857534246613</v>
      </c>
      <c r="I9571" s="7">
        <v>0.1335116712328776</v>
      </c>
      <c r="J9571" s="7">
        <v>0.152584767123288</v>
      </c>
      <c r="K9571" s="7">
        <v>0.17165786301369959</v>
      </c>
      <c r="L9571" s="7">
        <v>0.19073095890410999</v>
      </c>
    </row>
    <row r="9572" spans="1:12" ht="89.25">
      <c r="A9572" s="1">
        <f t="shared" si="220"/>
        <v>42058</v>
      </c>
      <c r="B9572" s="49" t="s">
        <v>6465</v>
      </c>
      <c r="C9572" s="7">
        <v>1.557961643835612E-2</v>
      </c>
      <c r="D9572" s="7">
        <v>3.1159232876712357E-2</v>
      </c>
      <c r="E9572" s="7">
        <v>4.6738849315068477E-2</v>
      </c>
      <c r="F9572" s="7">
        <v>6.2318465753424479E-2</v>
      </c>
      <c r="G9572" s="7">
        <v>7.7898082191780599E-2</v>
      </c>
      <c r="H9572" s="7">
        <v>9.3477698630136719E-2</v>
      </c>
      <c r="I9572" s="7">
        <v>0.1090573150684932</v>
      </c>
      <c r="J9572" s="7">
        <v>0.12463693150684921</v>
      </c>
      <c r="K9572" s="7">
        <v>0.14021654794520519</v>
      </c>
      <c r="L9572" s="7">
        <v>0.1557961643835612</v>
      </c>
    </row>
    <row r="9573" spans="1:12" ht="38.25">
      <c r="A9573" s="1">
        <f t="shared" si="220"/>
        <v>42059</v>
      </c>
      <c r="B9573" s="49" t="s">
        <v>5285</v>
      </c>
      <c r="C9573" s="7">
        <v>2.9745205479452283E-3</v>
      </c>
      <c r="D9573" s="7">
        <v>5.9490410958904436E-3</v>
      </c>
      <c r="E9573" s="7">
        <v>8.9235616438356705E-3</v>
      </c>
      <c r="F9573" s="7">
        <v>1.1898082191780865E-2</v>
      </c>
      <c r="G9573" s="7">
        <v>1.4872602739726078E-2</v>
      </c>
      <c r="H9573" s="7">
        <v>1.7847123287671199E-2</v>
      </c>
      <c r="I9573" s="7">
        <v>2.0821643835616559E-2</v>
      </c>
      <c r="J9573" s="7">
        <v>2.3796164383561681E-2</v>
      </c>
      <c r="K9573" s="7">
        <v>2.677068493150692E-2</v>
      </c>
      <c r="L9573" s="7">
        <v>2.9745205479452041E-2</v>
      </c>
    </row>
    <row r="9574" spans="1:12" ht="38.25">
      <c r="A9574" s="1">
        <f t="shared" si="220"/>
        <v>42060</v>
      </c>
      <c r="B9574" s="49" t="s">
        <v>5285</v>
      </c>
      <c r="C9574" s="7">
        <v>9.5510136986301595E-4</v>
      </c>
      <c r="D9574" s="7">
        <v>1.9102027397260319E-3</v>
      </c>
      <c r="E9574" s="7">
        <v>2.8653041095890478E-3</v>
      </c>
      <c r="F9574" s="7">
        <v>3.8204054794520517E-3</v>
      </c>
      <c r="G9574" s="7">
        <v>4.7755068493150676E-3</v>
      </c>
      <c r="H9574" s="7">
        <v>5.7306082191780844E-3</v>
      </c>
      <c r="I9574" s="7">
        <v>6.6857095890411238E-3</v>
      </c>
      <c r="J9574" s="7">
        <v>7.6408109589041163E-3</v>
      </c>
      <c r="K9574" s="7">
        <v>8.5959123287671305E-3</v>
      </c>
      <c r="L9574" s="7">
        <v>9.5510136986301352E-3</v>
      </c>
    </row>
    <row r="9575" spans="1:12" ht="38.25">
      <c r="A9575" s="1">
        <f t="shared" si="220"/>
        <v>42061</v>
      </c>
      <c r="B9575" s="49" t="s">
        <v>5285</v>
      </c>
      <c r="C9575" s="7">
        <v>1.5568767123287758E-3</v>
      </c>
      <c r="D9575" s="7">
        <v>3.11375342465754E-3</v>
      </c>
      <c r="E9575" s="7">
        <v>4.6706301369863158E-3</v>
      </c>
      <c r="F9575" s="7">
        <v>6.2275068493150678E-3</v>
      </c>
      <c r="G9575" s="7">
        <v>7.784383561643831E-3</v>
      </c>
      <c r="H9575" s="7">
        <v>9.3412602739725951E-3</v>
      </c>
      <c r="I9575" s="7">
        <v>1.0898136986301384E-2</v>
      </c>
      <c r="J9575" s="7">
        <v>1.245501369863016E-2</v>
      </c>
      <c r="K9575" s="7">
        <v>1.4011890410958839E-2</v>
      </c>
      <c r="L9575" s="7">
        <v>1.5568767123287639E-2</v>
      </c>
    </row>
    <row r="9576" spans="1:12" ht="51">
      <c r="A9576" s="1">
        <f t="shared" si="220"/>
        <v>42062</v>
      </c>
      <c r="B9576" s="49" t="s">
        <v>6466</v>
      </c>
      <c r="C9576" s="7">
        <v>1.7915835616438439E-3</v>
      </c>
      <c r="D9576" s="7">
        <v>3.583167123287676E-3</v>
      </c>
      <c r="E9576" s="7">
        <v>5.3747506849315197E-3</v>
      </c>
      <c r="F9576" s="7">
        <v>7.166334246575339E-3</v>
      </c>
      <c r="G9576" s="7">
        <v>8.9579178082191714E-3</v>
      </c>
      <c r="H9576" s="7">
        <v>1.0749501369863003E-2</v>
      </c>
      <c r="I9576" s="7">
        <v>1.2541084931506919E-2</v>
      </c>
      <c r="J9576" s="7">
        <v>1.4332668493150678E-2</v>
      </c>
      <c r="K9576" s="7">
        <v>1.612425205479456E-2</v>
      </c>
      <c r="L9576" s="7">
        <v>1.7915835616438319E-2</v>
      </c>
    </row>
    <row r="9577" spans="1:12" ht="51">
      <c r="A9577" s="1">
        <f t="shared" si="220"/>
        <v>42063</v>
      </c>
      <c r="B9577" s="49" t="s">
        <v>6466</v>
      </c>
      <c r="C9577" s="7">
        <v>2.0924712328767238E-3</v>
      </c>
      <c r="D9577" s="7">
        <v>4.1849424657534355E-3</v>
      </c>
      <c r="E9577" s="7">
        <v>6.2774136986301597E-3</v>
      </c>
      <c r="F9577" s="7">
        <v>8.3698849315068605E-3</v>
      </c>
      <c r="G9577" s="7">
        <v>1.046235616438357E-2</v>
      </c>
      <c r="H9577" s="7">
        <v>1.2554827397260319E-2</v>
      </c>
      <c r="I9577" s="7">
        <v>1.4647298630137079E-2</v>
      </c>
      <c r="J9577" s="7">
        <v>1.6739769863013721E-2</v>
      </c>
      <c r="K9577" s="7">
        <v>1.8832241095890479E-2</v>
      </c>
      <c r="L9577" s="7">
        <v>2.0924712328767119E-2</v>
      </c>
    </row>
    <row r="9578" spans="1:12" ht="51">
      <c r="A9578" s="1">
        <f t="shared" si="220"/>
        <v>42064</v>
      </c>
      <c r="B9578" s="49" t="s">
        <v>6467</v>
      </c>
      <c r="C9578" s="7">
        <v>6.5963835616438557E-4</v>
      </c>
      <c r="D9578" s="7">
        <v>1.3192767123287761E-3</v>
      </c>
      <c r="E9578" s="7">
        <v>1.978915068493152E-3</v>
      </c>
      <c r="F9578" s="7">
        <v>2.6385534246575275E-3</v>
      </c>
      <c r="G9578" s="7">
        <v>3.298191780821916E-3</v>
      </c>
      <c r="H9578" s="7">
        <v>3.9578301369863041E-3</v>
      </c>
      <c r="I9578" s="7">
        <v>4.6174684931507039E-3</v>
      </c>
      <c r="J9578" s="7">
        <v>5.2771068493150681E-3</v>
      </c>
      <c r="K9578" s="7">
        <v>5.9367452054794557E-3</v>
      </c>
      <c r="L9578" s="7">
        <v>6.5963835616438321E-3</v>
      </c>
    </row>
    <row r="9579" spans="1:12" ht="51">
      <c r="A9579" s="1">
        <f t="shared" si="220"/>
        <v>42065</v>
      </c>
      <c r="B9579" s="49" t="s">
        <v>6467</v>
      </c>
      <c r="C9579" s="7">
        <v>1.1015671232876736E-3</v>
      </c>
      <c r="D9579" s="7">
        <v>2.203134246575352E-3</v>
      </c>
      <c r="E9579" s="7">
        <v>3.304701369863028E-3</v>
      </c>
      <c r="F9579" s="7">
        <v>4.4062684931506797E-3</v>
      </c>
      <c r="G9579" s="7">
        <v>5.5078356164383561E-3</v>
      </c>
      <c r="H9579" s="7">
        <v>6.6094027397260325E-3</v>
      </c>
      <c r="I9579" s="7">
        <v>7.7109698630137323E-3</v>
      </c>
      <c r="J9579" s="7">
        <v>8.8125369863013836E-3</v>
      </c>
      <c r="K9579" s="7">
        <v>9.9141041095890479E-3</v>
      </c>
      <c r="L9579" s="7">
        <v>1.1015671232876712E-2</v>
      </c>
    </row>
    <row r="9580" spans="1:12" ht="38.25">
      <c r="A9580" s="1">
        <f t="shared" si="220"/>
        <v>42066</v>
      </c>
      <c r="B9580" s="49" t="s">
        <v>6468</v>
      </c>
      <c r="C9580" s="7">
        <v>2.5145095890411239E-3</v>
      </c>
      <c r="D9580" s="7">
        <v>5.0290191780822365E-3</v>
      </c>
      <c r="E9580" s="7">
        <v>7.5435287671233595E-3</v>
      </c>
      <c r="F9580" s="7">
        <v>1.0058038356164447E-2</v>
      </c>
      <c r="G9580" s="7">
        <v>1.257254794520556E-2</v>
      </c>
      <c r="H9580" s="7">
        <v>1.5087057534246599E-2</v>
      </c>
      <c r="I9580" s="7">
        <v>1.760156712328776E-2</v>
      </c>
      <c r="J9580" s="7">
        <v>2.01160767123288E-2</v>
      </c>
      <c r="K9580" s="7">
        <v>2.2630586301369958E-2</v>
      </c>
      <c r="L9580" s="7">
        <v>2.5145095890410998E-2</v>
      </c>
    </row>
    <row r="9581" spans="1:12" ht="38.25">
      <c r="A9581" s="1">
        <f t="shared" si="220"/>
        <v>42067</v>
      </c>
      <c r="B9581" s="49" t="s">
        <v>6468</v>
      </c>
      <c r="C9581" s="7">
        <v>1.1014586301369899E-2</v>
      </c>
      <c r="D9581" s="7">
        <v>2.2029172602739799E-2</v>
      </c>
      <c r="E9581" s="7">
        <v>3.3043758904109641E-2</v>
      </c>
      <c r="F9581" s="7">
        <v>4.4058345205479479E-2</v>
      </c>
      <c r="G9581" s="7">
        <v>5.5072931506849325E-2</v>
      </c>
      <c r="H9581" s="7">
        <v>6.6087517808219282E-2</v>
      </c>
      <c r="I9581" s="7">
        <v>7.7102104109589356E-2</v>
      </c>
      <c r="J9581" s="7">
        <v>8.8116690410958959E-2</v>
      </c>
      <c r="K9581" s="7">
        <v>9.9131276712328908E-2</v>
      </c>
      <c r="L9581" s="7">
        <v>0.11014586301369865</v>
      </c>
    </row>
    <row r="9582" spans="1:12" ht="38.25">
      <c r="A9582" s="1">
        <f t="shared" si="220"/>
        <v>42068</v>
      </c>
      <c r="B9582" s="49" t="s">
        <v>6468</v>
      </c>
      <c r="C9582" s="7">
        <v>8.4255780821918154E-3</v>
      </c>
      <c r="D9582" s="7">
        <v>1.6851156164383679E-2</v>
      </c>
      <c r="E9582" s="7">
        <v>2.5276734246575398E-2</v>
      </c>
      <c r="F9582" s="7">
        <v>3.3702312328767116E-2</v>
      </c>
      <c r="G9582" s="7">
        <v>4.2127890410958956E-2</v>
      </c>
      <c r="H9582" s="7">
        <v>5.0553468493150677E-2</v>
      </c>
      <c r="I9582" s="7">
        <v>5.8979046575342642E-2</v>
      </c>
      <c r="J9582" s="7">
        <v>6.7404624657534357E-2</v>
      </c>
      <c r="K9582" s="7">
        <v>7.5830202739726085E-2</v>
      </c>
      <c r="L9582" s="7">
        <v>8.42557808219178E-2</v>
      </c>
    </row>
    <row r="9583" spans="1:12" ht="51">
      <c r="A9583" s="1">
        <f t="shared" si="220"/>
        <v>42069</v>
      </c>
      <c r="B9583" s="49" t="s">
        <v>6469</v>
      </c>
      <c r="C9583" s="7">
        <v>2.4826849315068597E-3</v>
      </c>
      <c r="D9583" s="7">
        <v>4.9653698630137081E-3</v>
      </c>
      <c r="E9583" s="7">
        <v>7.4480547945205674E-3</v>
      </c>
      <c r="F9583" s="7">
        <v>9.9307397260273919E-3</v>
      </c>
      <c r="G9583" s="7">
        <v>1.241342465753424E-2</v>
      </c>
      <c r="H9583" s="7">
        <v>1.4896109589041039E-2</v>
      </c>
      <c r="I9583" s="7">
        <v>1.7378794520547958E-2</v>
      </c>
      <c r="J9583" s="7">
        <v>1.986147945205476E-2</v>
      </c>
      <c r="K9583" s="7">
        <v>2.2344164383561679E-2</v>
      </c>
      <c r="L9583" s="7">
        <v>2.482684931506848E-2</v>
      </c>
    </row>
    <row r="9584" spans="1:12" ht="12.75">
      <c r="A9584" s="1">
        <f t="shared" si="220"/>
        <v>42070</v>
      </c>
      <c r="B9584" s="49" t="s">
        <v>6470</v>
      </c>
      <c r="C9584" s="7">
        <v>1.350522739726044E-2</v>
      </c>
      <c r="D9584" s="7">
        <v>2.7010454794520758E-2</v>
      </c>
      <c r="E9584" s="7">
        <v>4.0515682191781199E-2</v>
      </c>
      <c r="F9584" s="7">
        <v>5.4020909589041398E-2</v>
      </c>
      <c r="G9584" s="7">
        <v>6.7526136986301721E-2</v>
      </c>
      <c r="H9584" s="7">
        <v>8.1031364383562024E-2</v>
      </c>
      <c r="I9584" s="7">
        <v>9.453659178082259E-2</v>
      </c>
      <c r="J9584" s="7">
        <v>0.10804181917808268</v>
      </c>
      <c r="K9584" s="7">
        <v>0.1215470465753436</v>
      </c>
      <c r="L9584" s="7">
        <v>0.13505227397260319</v>
      </c>
    </row>
    <row r="9585" spans="1:12" ht="25.5">
      <c r="A9585" s="1">
        <f t="shared" si="220"/>
        <v>42071</v>
      </c>
      <c r="B9585" s="49" t="s">
        <v>6192</v>
      </c>
      <c r="C9585" s="7">
        <v>8.3214246575342868E-4</v>
      </c>
      <c r="D9585" s="7">
        <v>1.66428493150686E-3</v>
      </c>
      <c r="E9585" s="7">
        <v>2.496427397260284E-3</v>
      </c>
      <c r="F9585" s="7">
        <v>3.3285698630137082E-3</v>
      </c>
      <c r="G9585" s="7">
        <v>4.160712328767132E-3</v>
      </c>
      <c r="H9585" s="7">
        <v>4.9928547945205558E-3</v>
      </c>
      <c r="I9585" s="7">
        <v>5.8249972602739918E-3</v>
      </c>
      <c r="J9585" s="7">
        <v>6.6571397260274034E-3</v>
      </c>
      <c r="K9585" s="7">
        <v>7.4892821917808394E-3</v>
      </c>
      <c r="L9585" s="7">
        <v>8.3214246575342519E-3</v>
      </c>
    </row>
    <row r="9586" spans="1:12" ht="25.5">
      <c r="A9586" s="1">
        <f t="shared" si="220"/>
        <v>42072</v>
      </c>
      <c r="B9586" s="49" t="s">
        <v>6025</v>
      </c>
      <c r="C9586" s="7">
        <v>4.9440328767123478E-3</v>
      </c>
      <c r="D9586" s="7">
        <v>9.8880657534246956E-3</v>
      </c>
      <c r="E9586" s="7">
        <v>1.483209863013708E-2</v>
      </c>
      <c r="F9586" s="7">
        <v>1.9776131506849318E-2</v>
      </c>
      <c r="G9586" s="7">
        <v>2.4720164383561678E-2</v>
      </c>
      <c r="H9586" s="7">
        <v>2.9664197260274038E-2</v>
      </c>
      <c r="I9586" s="7">
        <v>3.4608230136986516E-2</v>
      </c>
      <c r="J9586" s="7">
        <v>3.9552263013698755E-2</v>
      </c>
      <c r="K9586" s="7">
        <v>4.4496295890411118E-2</v>
      </c>
      <c r="L9586" s="7">
        <v>4.9440328767123357E-2</v>
      </c>
    </row>
    <row r="9587" spans="1:12" ht="12.75">
      <c r="A9587" s="1">
        <f t="shared" si="220"/>
        <v>42073</v>
      </c>
      <c r="B9587" s="49" t="s">
        <v>5556</v>
      </c>
      <c r="C9587" s="7">
        <v>6.0792328767123483E-4</v>
      </c>
      <c r="D9587" s="7">
        <v>1.2158465753424718E-3</v>
      </c>
      <c r="E9587" s="7">
        <v>1.8237698630137081E-3</v>
      </c>
      <c r="F9587" s="7">
        <v>2.4316931506849319E-3</v>
      </c>
      <c r="G9587" s="7">
        <v>3.039616438356168E-3</v>
      </c>
      <c r="H9587" s="7">
        <v>3.6475397260273918E-3</v>
      </c>
      <c r="I9587" s="7">
        <v>4.2554630136986396E-3</v>
      </c>
      <c r="J9587" s="7">
        <v>4.8633863013698639E-3</v>
      </c>
      <c r="K9587" s="7">
        <v>5.4713095890411003E-3</v>
      </c>
      <c r="L9587" s="7">
        <v>6.0792328767123238E-3</v>
      </c>
    </row>
    <row r="9588" spans="1:12" ht="12.75">
      <c r="A9588" s="1">
        <f t="shared" si="220"/>
        <v>42074</v>
      </c>
      <c r="B9588" s="49" t="s">
        <v>6471</v>
      </c>
      <c r="C9588" s="7">
        <v>2.8208219178082436E-4</v>
      </c>
      <c r="D9588" s="7">
        <v>5.6416438356164753E-4</v>
      </c>
      <c r="E9588" s="7">
        <v>8.4624657534247195E-4</v>
      </c>
      <c r="F9588" s="7">
        <v>1.1283287671232929E-3</v>
      </c>
      <c r="G9588" s="7">
        <v>1.410410958904116E-3</v>
      </c>
      <c r="H9588" s="7">
        <v>1.692493150684932E-3</v>
      </c>
      <c r="I9588" s="7">
        <v>1.9745753424657599E-3</v>
      </c>
      <c r="J9588" s="7">
        <v>2.2566575342465758E-3</v>
      </c>
      <c r="K9588" s="7">
        <v>2.5387397260274035E-3</v>
      </c>
      <c r="L9588" s="7">
        <v>2.8208219178082199E-3</v>
      </c>
    </row>
    <row r="9589" spans="1:12" ht="25.5">
      <c r="A9589" s="1">
        <f t="shared" si="220"/>
        <v>42075</v>
      </c>
      <c r="B9589" s="49" t="s">
        <v>6472</v>
      </c>
      <c r="C9589" s="7">
        <v>4.6511013698630277E-3</v>
      </c>
      <c r="D9589" s="7">
        <v>9.3022027397260554E-3</v>
      </c>
      <c r="E9589" s="7">
        <v>1.395330410958912E-2</v>
      </c>
      <c r="F9589" s="7">
        <v>1.8604405479452042E-2</v>
      </c>
      <c r="G9589" s="7">
        <v>2.3255506849315079E-2</v>
      </c>
      <c r="H9589" s="7">
        <v>2.790660821917812E-2</v>
      </c>
      <c r="I9589" s="7">
        <v>3.2557709589041278E-2</v>
      </c>
      <c r="J9589" s="7">
        <v>3.7208810958904194E-2</v>
      </c>
      <c r="K9589" s="7">
        <v>4.1859912328767235E-2</v>
      </c>
      <c r="L9589" s="7">
        <v>4.6511013698630158E-2</v>
      </c>
    </row>
    <row r="9590" spans="1:12" ht="25.5">
      <c r="A9590" s="1">
        <f t="shared" si="220"/>
        <v>42076</v>
      </c>
      <c r="B9590" s="49" t="s">
        <v>6473</v>
      </c>
      <c r="C9590" s="7">
        <v>2.1120000000000119E-3</v>
      </c>
      <c r="D9590" s="7">
        <v>4.2240000000000116E-3</v>
      </c>
      <c r="E9590" s="7">
        <v>6.3360000000000239E-3</v>
      </c>
      <c r="F9590" s="7">
        <v>8.4480000000000111E-3</v>
      </c>
      <c r="G9590" s="7">
        <v>1.056000000000001E-2</v>
      </c>
      <c r="H9590" s="7">
        <v>1.2671999999999999E-2</v>
      </c>
      <c r="I9590" s="7">
        <v>1.4783999999999999E-2</v>
      </c>
      <c r="J9590" s="7">
        <v>1.6896000000000001E-2</v>
      </c>
      <c r="K9590" s="7">
        <v>1.9008000000000001E-2</v>
      </c>
      <c r="L9590" s="7">
        <v>2.112E-2</v>
      </c>
    </row>
    <row r="9591" spans="1:12" ht="38.25">
      <c r="A9591" s="1">
        <f t="shared" si="220"/>
        <v>42077</v>
      </c>
      <c r="B9591" s="49" t="s">
        <v>5310</v>
      </c>
      <c r="C9591" s="7">
        <v>1.8660821917808402E-4</v>
      </c>
      <c r="D9591" s="7">
        <v>3.7321643835616679E-4</v>
      </c>
      <c r="E9591" s="7">
        <v>5.5982465753425079E-4</v>
      </c>
      <c r="F9591" s="7">
        <v>7.464328767123324E-4</v>
      </c>
      <c r="G9591" s="7">
        <v>9.330410958904152E-4</v>
      </c>
      <c r="H9591" s="7">
        <v>1.1196493150684979E-3</v>
      </c>
      <c r="I9591" s="7">
        <v>1.3062575342465881E-3</v>
      </c>
      <c r="J9591" s="7">
        <v>1.4928657534246598E-3</v>
      </c>
      <c r="K9591" s="7">
        <v>1.6794739726027439E-3</v>
      </c>
      <c r="L9591" s="7">
        <v>1.8660821917808278E-3</v>
      </c>
    </row>
    <row r="9592" spans="1:12" ht="25.5">
      <c r="A9592" s="1">
        <f t="shared" si="220"/>
        <v>42078</v>
      </c>
      <c r="B9592" s="49" t="s">
        <v>6386</v>
      </c>
      <c r="C9592" s="7">
        <v>8.498630136986328E-4</v>
      </c>
      <c r="D9592" s="7">
        <v>1.699726027397268E-3</v>
      </c>
      <c r="E9592" s="7">
        <v>2.5495890410958959E-3</v>
      </c>
      <c r="F9592" s="7">
        <v>3.3994520547945238E-3</v>
      </c>
      <c r="G9592" s="7">
        <v>4.2493150684931522E-3</v>
      </c>
      <c r="H9592" s="7">
        <v>5.0991780821917918E-3</v>
      </c>
      <c r="I9592" s="7">
        <v>5.9490410958904323E-3</v>
      </c>
      <c r="J9592" s="7">
        <v>6.7989041095890476E-3</v>
      </c>
      <c r="K9592" s="7">
        <v>7.6487671232876881E-3</v>
      </c>
      <c r="L9592" s="7">
        <v>8.4986301369863043E-3</v>
      </c>
    </row>
    <row r="9593" spans="1:12" ht="12.75">
      <c r="A9593" s="1">
        <f t="shared" si="220"/>
        <v>42079</v>
      </c>
      <c r="B9593" s="49" t="s">
        <v>6474</v>
      </c>
      <c r="C9593" s="7">
        <v>2.1868602739726199E-3</v>
      </c>
      <c r="D9593" s="7">
        <v>4.3737205479452276E-3</v>
      </c>
      <c r="E9593" s="7">
        <v>6.5605808219178479E-3</v>
      </c>
      <c r="F9593" s="7">
        <v>8.7474410958904431E-3</v>
      </c>
      <c r="G9593" s="7">
        <v>1.093430136986305E-2</v>
      </c>
      <c r="H9593" s="7">
        <v>1.31211616438356E-2</v>
      </c>
      <c r="I9593" s="7">
        <v>1.5308021917808279E-2</v>
      </c>
      <c r="J9593" s="7">
        <v>1.7494882191780838E-2</v>
      </c>
      <c r="K9593" s="7">
        <v>1.9681742465753518E-2</v>
      </c>
      <c r="L9593" s="7">
        <v>2.186860273972608E-2</v>
      </c>
    </row>
    <row r="9594" spans="1:12" ht="25.5">
      <c r="A9594" s="1">
        <f t="shared" si="220"/>
        <v>42080</v>
      </c>
      <c r="B9594" s="49" t="s">
        <v>5774</v>
      </c>
      <c r="C9594" s="7">
        <v>3.6403068493150916E-3</v>
      </c>
      <c r="D9594" s="7">
        <v>7.2806136986301832E-3</v>
      </c>
      <c r="E9594" s="7">
        <v>1.0920920547945263E-2</v>
      </c>
      <c r="F9594" s="7">
        <v>1.4561227397260318E-2</v>
      </c>
      <c r="G9594" s="7">
        <v>1.8201534246575401E-2</v>
      </c>
      <c r="H9594" s="7">
        <v>2.184184109589048E-2</v>
      </c>
      <c r="I9594" s="7">
        <v>2.548214794520556E-2</v>
      </c>
      <c r="J9594" s="7">
        <v>2.9122454794520521E-2</v>
      </c>
      <c r="K9594" s="7">
        <v>3.2762761643835597E-2</v>
      </c>
      <c r="L9594" s="7">
        <v>3.6403068493150677E-2</v>
      </c>
    </row>
    <row r="9595" spans="1:12" ht="12.75">
      <c r="A9595" s="1">
        <f t="shared" si="220"/>
        <v>42081</v>
      </c>
      <c r="B9595" s="49" t="s">
        <v>6475</v>
      </c>
      <c r="C9595" s="7">
        <v>3.6551342465753634E-3</v>
      </c>
      <c r="D9595" s="7">
        <v>7.3102684931507268E-3</v>
      </c>
      <c r="E9595" s="7">
        <v>1.096540273972608E-2</v>
      </c>
      <c r="F9595" s="7">
        <v>1.4620536986301358E-2</v>
      </c>
      <c r="G9595" s="7">
        <v>1.827567123287676E-2</v>
      </c>
      <c r="H9595" s="7">
        <v>2.1930805479452042E-2</v>
      </c>
      <c r="I9595" s="7">
        <v>2.5585939726027438E-2</v>
      </c>
      <c r="J9595" s="7">
        <v>2.9241073972602716E-2</v>
      </c>
      <c r="K9595" s="7">
        <v>3.2896208219178123E-2</v>
      </c>
      <c r="L9595" s="7">
        <v>3.6551342465753402E-2</v>
      </c>
    </row>
    <row r="9596" spans="1:12" ht="12.75">
      <c r="A9596" s="1">
        <f t="shared" si="220"/>
        <v>42082</v>
      </c>
      <c r="B9596" s="49" t="s">
        <v>2813</v>
      </c>
      <c r="C9596" s="7">
        <v>2.0100164383561798E-3</v>
      </c>
      <c r="D9596" s="7">
        <v>4.0200328767123475E-3</v>
      </c>
      <c r="E9596" s="7">
        <v>6.0300493150685277E-3</v>
      </c>
      <c r="F9596" s="7">
        <v>8.0400657534246845E-3</v>
      </c>
      <c r="G9596" s="7">
        <v>1.0050082191780852E-2</v>
      </c>
      <c r="H9596" s="7">
        <v>1.206009863013696E-2</v>
      </c>
      <c r="I9596" s="7">
        <v>1.4070115068493198E-2</v>
      </c>
      <c r="J9596" s="7">
        <v>1.6080131506849317E-2</v>
      </c>
      <c r="K9596" s="7">
        <v>1.8090147945205557E-2</v>
      </c>
      <c r="L9596" s="7">
        <v>2.0100164383561679E-2</v>
      </c>
    </row>
    <row r="9597" spans="1:12" ht="25.5">
      <c r="A9597" s="1">
        <f t="shared" si="220"/>
        <v>42083</v>
      </c>
      <c r="B9597" s="49" t="s">
        <v>6058</v>
      </c>
      <c r="C9597" s="7">
        <v>1.8252164383561679E-3</v>
      </c>
      <c r="D9597" s="7">
        <v>3.6504328767123476E-3</v>
      </c>
      <c r="E9597" s="7">
        <v>5.4756493150685155E-3</v>
      </c>
      <c r="F9597" s="7">
        <v>7.3008657534246717E-3</v>
      </c>
      <c r="G9597" s="7">
        <v>9.1260821917808401E-3</v>
      </c>
      <c r="H9597" s="7">
        <v>1.0951298630137021E-2</v>
      </c>
      <c r="I9597" s="7">
        <v>1.2776515068493201E-2</v>
      </c>
      <c r="J9597" s="7">
        <v>1.4601731506849319E-2</v>
      </c>
      <c r="K9597" s="7">
        <v>1.6426947945205557E-2</v>
      </c>
      <c r="L9597" s="7">
        <v>1.825216438356168E-2</v>
      </c>
    </row>
    <row r="9598" spans="1:12" ht="25.5">
      <c r="A9598" s="1">
        <f t="shared" si="220"/>
        <v>42084</v>
      </c>
      <c r="B9598" s="49" t="s">
        <v>6476</v>
      </c>
      <c r="C9598" s="7">
        <v>8.7481643835616793E-4</v>
      </c>
      <c r="D9598" s="7">
        <v>1.7496328767123359E-3</v>
      </c>
      <c r="E9598" s="7">
        <v>2.6244493150685039E-3</v>
      </c>
      <c r="F9598" s="7">
        <v>3.49926575342466E-3</v>
      </c>
      <c r="G9598" s="7">
        <v>4.3740821917808278E-3</v>
      </c>
      <c r="H9598" s="7">
        <v>5.2488986301369835E-3</v>
      </c>
      <c r="I9598" s="7">
        <v>6.1237150684931765E-3</v>
      </c>
      <c r="J9598" s="7">
        <v>6.99853150684932E-3</v>
      </c>
      <c r="K9598" s="7">
        <v>7.8733479452054878E-3</v>
      </c>
      <c r="L9598" s="7">
        <v>8.7481643835616435E-3</v>
      </c>
    </row>
    <row r="9599" spans="1:12" ht="38.25">
      <c r="A9599" s="1">
        <f t="shared" si="220"/>
        <v>42085</v>
      </c>
      <c r="B9599" s="49" t="s">
        <v>6477</v>
      </c>
      <c r="C9599" s="7">
        <v>1.4865008219178119E-2</v>
      </c>
      <c r="D9599" s="7">
        <v>2.973001643835636E-2</v>
      </c>
      <c r="E9599" s="7">
        <v>4.4595024657534482E-2</v>
      </c>
      <c r="F9599" s="7">
        <v>5.9460032876712476E-2</v>
      </c>
      <c r="G9599" s="7">
        <v>7.4325041095890595E-2</v>
      </c>
      <c r="H9599" s="7">
        <v>8.9190049315068839E-2</v>
      </c>
      <c r="I9599" s="7">
        <v>0.10405505753424719</v>
      </c>
      <c r="J9599" s="7">
        <v>0.11892006575342508</v>
      </c>
      <c r="K9599" s="7">
        <v>0.1337850739726032</v>
      </c>
      <c r="L9599" s="7">
        <v>0.14865008219178119</v>
      </c>
    </row>
    <row r="9600" spans="1:12" ht="12.75">
      <c r="A9600" s="1">
        <f t="shared" si="220"/>
        <v>42086</v>
      </c>
      <c r="B9600" s="49" t="s">
        <v>6478</v>
      </c>
      <c r="C9600" s="7">
        <v>1.0361095890411001E-3</v>
      </c>
      <c r="D9600" s="7">
        <v>2.0722191780822002E-3</v>
      </c>
      <c r="E9600" s="7">
        <v>3.1083287671233003E-3</v>
      </c>
      <c r="F9600" s="7">
        <v>4.1444383561643882E-3</v>
      </c>
      <c r="G9600" s="7">
        <v>5.1805479452054883E-3</v>
      </c>
      <c r="H9600" s="7">
        <v>6.2166575342465754E-3</v>
      </c>
      <c r="I9600" s="7">
        <v>7.2527671232876997E-3</v>
      </c>
      <c r="J9600" s="7">
        <v>8.2888767123287764E-3</v>
      </c>
      <c r="K9600" s="7">
        <v>9.3249863013698756E-3</v>
      </c>
      <c r="L9600" s="7">
        <v>1.0361095890410963E-2</v>
      </c>
    </row>
    <row r="9601" spans="1:12" ht="12.75">
      <c r="A9601" s="1">
        <f t="shared" si="220"/>
        <v>42087</v>
      </c>
      <c r="B9601" s="49" t="s">
        <v>6479</v>
      </c>
      <c r="C9601" s="7">
        <v>1.5831320547945359E-2</v>
      </c>
      <c r="D9601" s="7">
        <v>3.1662641095890599E-2</v>
      </c>
      <c r="E9601" s="7">
        <v>4.7493961643835965E-2</v>
      </c>
      <c r="F9601" s="7">
        <v>6.3325282191781074E-2</v>
      </c>
      <c r="G9601" s="7">
        <v>7.9156602739726328E-2</v>
      </c>
      <c r="H9601" s="7">
        <v>9.4987923287671555E-2</v>
      </c>
      <c r="I9601" s="7">
        <v>0.11081924383561705</v>
      </c>
      <c r="J9601" s="7">
        <v>0.1266505643835624</v>
      </c>
      <c r="K9601" s="7">
        <v>0.14248188493150679</v>
      </c>
      <c r="L9601" s="7">
        <v>0.15831320547945238</v>
      </c>
    </row>
    <row r="9602" spans="1:12" ht="12.75">
      <c r="A9602" s="1">
        <f t="shared" si="220"/>
        <v>42088</v>
      </c>
      <c r="B9602" s="49" t="s">
        <v>6480</v>
      </c>
      <c r="C9602" s="7">
        <v>2.1884153424657601E-2</v>
      </c>
      <c r="D9602" s="7">
        <v>4.3768306849315319E-2</v>
      </c>
      <c r="E9602" s="7">
        <v>6.5652460273972923E-2</v>
      </c>
      <c r="F9602" s="7">
        <v>8.7536613698630403E-2</v>
      </c>
      <c r="G9602" s="7">
        <v>0.10942076712328799</v>
      </c>
      <c r="H9602" s="7">
        <v>0.1313049205479456</v>
      </c>
      <c r="I9602" s="7">
        <v>0.15318907397260317</v>
      </c>
      <c r="J9602" s="7">
        <v>0.17507322739726081</v>
      </c>
      <c r="K9602" s="7">
        <v>0.19695738082191841</v>
      </c>
      <c r="L9602" s="7">
        <v>0.21884153424657599</v>
      </c>
    </row>
    <row r="9603" spans="1:12" ht="12.75">
      <c r="A9603" s="1">
        <f t="shared" si="220"/>
        <v>42089</v>
      </c>
      <c r="B9603" s="49" t="s">
        <v>5568</v>
      </c>
      <c r="C9603" s="7">
        <v>3.1651068493150922E-3</v>
      </c>
      <c r="D9603" s="7">
        <v>6.3302136986301714E-3</v>
      </c>
      <c r="E9603" s="7">
        <v>9.4953205479452636E-3</v>
      </c>
      <c r="F9603" s="7">
        <v>1.266042739726032E-2</v>
      </c>
      <c r="G9603" s="7">
        <v>1.5825534246575398E-2</v>
      </c>
      <c r="H9603" s="7">
        <v>1.8990641095890361E-2</v>
      </c>
      <c r="I9603" s="7">
        <v>2.215574794520556E-2</v>
      </c>
      <c r="J9603" s="7">
        <v>2.5320854794520519E-2</v>
      </c>
      <c r="K9603" s="7">
        <v>2.84859616438356E-2</v>
      </c>
      <c r="L9603" s="7">
        <v>3.1651068493150677E-2</v>
      </c>
    </row>
    <row r="9604" spans="1:12" ht="12.75">
      <c r="A9604" s="1">
        <f t="shared" si="220"/>
        <v>42090</v>
      </c>
      <c r="B9604" s="49" t="s">
        <v>5568</v>
      </c>
      <c r="C9604" s="7">
        <v>2.8649424657534359E-3</v>
      </c>
      <c r="D9604" s="7">
        <v>5.7298849315068597E-3</v>
      </c>
      <c r="E9604" s="7">
        <v>8.5948273972602952E-3</v>
      </c>
      <c r="F9604" s="7">
        <v>1.1459769863013695E-2</v>
      </c>
      <c r="G9604" s="7">
        <v>1.4324712328767119E-2</v>
      </c>
      <c r="H9604" s="7">
        <v>1.7189654794520521E-2</v>
      </c>
      <c r="I9604" s="7">
        <v>2.0054597260274042E-2</v>
      </c>
      <c r="J9604" s="7">
        <v>2.2919539726027439E-2</v>
      </c>
      <c r="K9604" s="7">
        <v>2.5784482191780839E-2</v>
      </c>
      <c r="L9604" s="7">
        <v>2.8649424657534239E-2</v>
      </c>
    </row>
    <row r="9605" spans="1:12" ht="25.5">
      <c r="A9605" s="1">
        <f t="shared" si="220"/>
        <v>42091</v>
      </c>
      <c r="B9605" s="49" t="s">
        <v>6481</v>
      </c>
      <c r="C9605" s="7">
        <v>8.1369863013698888E-5</v>
      </c>
      <c r="D9605" s="7">
        <v>1.6273972602739799E-4</v>
      </c>
      <c r="E9605" s="7">
        <v>2.4410958904109639E-4</v>
      </c>
      <c r="F9605" s="7">
        <v>3.2547945205479474E-4</v>
      </c>
      <c r="G9605" s="7">
        <v>4.0684931506849319E-4</v>
      </c>
      <c r="H9605" s="7">
        <v>4.8821917808219154E-4</v>
      </c>
      <c r="I9605" s="7">
        <v>5.6958904109589243E-4</v>
      </c>
      <c r="J9605" s="7">
        <v>6.5095890410958948E-4</v>
      </c>
      <c r="K9605" s="7">
        <v>7.3232876712328804E-4</v>
      </c>
      <c r="L9605" s="7">
        <v>8.1369863013698639E-4</v>
      </c>
    </row>
    <row r="9606" spans="1:12" ht="25.5">
      <c r="A9606" s="1">
        <f t="shared" si="220"/>
        <v>42092</v>
      </c>
      <c r="B9606" s="49" t="s">
        <v>5321</v>
      </c>
      <c r="C9606" s="7">
        <v>6.5855342465753633E-4</v>
      </c>
      <c r="D9606" s="7">
        <v>1.3171068493150681E-3</v>
      </c>
      <c r="E9606" s="7">
        <v>1.9756602739726078E-3</v>
      </c>
      <c r="F9606" s="7">
        <v>2.6342136986301362E-3</v>
      </c>
      <c r="G9606" s="7">
        <v>3.2927671232876759E-3</v>
      </c>
      <c r="H9606" s="7">
        <v>3.9513205479452035E-3</v>
      </c>
      <c r="I9606" s="7">
        <v>4.6098739726027557E-3</v>
      </c>
      <c r="J9606" s="7">
        <v>5.2684273972602724E-3</v>
      </c>
      <c r="K9606" s="7">
        <v>5.9269808219178117E-3</v>
      </c>
      <c r="L9606" s="7">
        <v>6.5855342465753397E-3</v>
      </c>
    </row>
    <row r="9607" spans="1:12" ht="25.5">
      <c r="A9607" s="1">
        <f t="shared" si="220"/>
        <v>42093</v>
      </c>
      <c r="B9607" s="49" t="s">
        <v>6282</v>
      </c>
      <c r="C9607" s="7">
        <v>1.8541479452054879E-2</v>
      </c>
      <c r="D9607" s="7">
        <v>3.7082958904109641E-2</v>
      </c>
      <c r="E9607" s="7">
        <v>5.562443835616452E-2</v>
      </c>
      <c r="F9607" s="7">
        <v>7.4165917808219156E-2</v>
      </c>
      <c r="G9607" s="7">
        <v>9.2707397260273924E-2</v>
      </c>
      <c r="H9607" s="7">
        <v>0.11124887671232868</v>
      </c>
      <c r="I9607" s="7">
        <v>0.12979035616438439</v>
      </c>
      <c r="J9607" s="7">
        <v>0.14833183561643878</v>
      </c>
      <c r="K9607" s="7">
        <v>0.16687331506849318</v>
      </c>
      <c r="L9607" s="7">
        <v>0.1854147945205476</v>
      </c>
    </row>
    <row r="9608" spans="1:12" ht="25.5">
      <c r="A9608" s="1">
        <f t="shared" si="220"/>
        <v>42094</v>
      </c>
      <c r="B9608" s="49" t="s">
        <v>6282</v>
      </c>
      <c r="C9608" s="7">
        <v>1.8072427397260438E-2</v>
      </c>
      <c r="D9608" s="7">
        <v>3.6144854794520759E-2</v>
      </c>
      <c r="E9608" s="7">
        <v>5.4217282191781194E-2</v>
      </c>
      <c r="F9608" s="7">
        <v>7.2289709589041393E-2</v>
      </c>
      <c r="G9608" s="7">
        <v>9.0362136986301717E-2</v>
      </c>
      <c r="H9608" s="7">
        <v>0.10843456438356204</v>
      </c>
      <c r="I9608" s="7">
        <v>0.1265069917808232</v>
      </c>
      <c r="J9608" s="7">
        <v>0.14457941917808279</v>
      </c>
      <c r="K9608" s="7">
        <v>0.16265184657534359</v>
      </c>
      <c r="L9608" s="7">
        <v>0.18072427397260321</v>
      </c>
    </row>
    <row r="9609" spans="1:12" ht="25.5">
      <c r="A9609" s="1">
        <f t="shared" si="220"/>
        <v>42095</v>
      </c>
      <c r="B9609" s="49" t="s">
        <v>6482</v>
      </c>
      <c r="C9609" s="7">
        <v>9.949906849315104E-3</v>
      </c>
      <c r="D9609" s="7">
        <v>1.989981369863016E-2</v>
      </c>
      <c r="E9609" s="7">
        <v>2.9849720547945359E-2</v>
      </c>
      <c r="F9609" s="7">
        <v>3.9799627397260319E-2</v>
      </c>
      <c r="G9609" s="7">
        <v>4.9749534246575397E-2</v>
      </c>
      <c r="H9609" s="7">
        <v>5.9699441095890475E-2</v>
      </c>
      <c r="I9609" s="7">
        <v>6.9649347945205678E-2</v>
      </c>
      <c r="J9609" s="7">
        <v>7.9599254794520638E-2</v>
      </c>
      <c r="K9609" s="7">
        <v>8.9549161643835723E-2</v>
      </c>
      <c r="L9609" s="7">
        <v>9.9499068493150669E-2</v>
      </c>
    </row>
    <row r="9610" spans="1:12" ht="25.5">
      <c r="A9610" s="1">
        <f t="shared" si="220"/>
        <v>42096</v>
      </c>
      <c r="B9610" s="49" t="s">
        <v>5322</v>
      </c>
      <c r="C9610" s="7">
        <v>8.538410958904152E-3</v>
      </c>
      <c r="D9610" s="7">
        <v>1.707682191780828E-2</v>
      </c>
      <c r="E9610" s="7">
        <v>2.5615232876712482E-2</v>
      </c>
      <c r="F9610" s="7">
        <v>3.4153643835616559E-2</v>
      </c>
      <c r="G9610" s="7">
        <v>4.2692054794520637E-2</v>
      </c>
      <c r="H9610" s="7">
        <v>5.1230465753424721E-2</v>
      </c>
      <c r="I9610" s="7">
        <v>5.9768876712329042E-2</v>
      </c>
      <c r="J9610" s="7">
        <v>6.8307287671232994E-2</v>
      </c>
      <c r="K9610" s="7">
        <v>7.6845698630137085E-2</v>
      </c>
      <c r="L9610" s="7">
        <v>8.5384109589041149E-2</v>
      </c>
    </row>
    <row r="9611" spans="1:12" ht="25.5">
      <c r="A9611" s="1">
        <f t="shared" si="220"/>
        <v>42097</v>
      </c>
      <c r="B9611" s="49" t="s">
        <v>5322</v>
      </c>
      <c r="C9611" s="7">
        <v>6.1038246575342752E-3</v>
      </c>
      <c r="D9611" s="7">
        <v>1.2207649315068599E-2</v>
      </c>
      <c r="E9611" s="7">
        <v>1.831147397260284E-2</v>
      </c>
      <c r="F9611" s="7">
        <v>2.441529863013708E-2</v>
      </c>
      <c r="G9611" s="7">
        <v>3.0519123287671316E-2</v>
      </c>
      <c r="H9611" s="7">
        <v>3.6622947945205556E-2</v>
      </c>
      <c r="I9611" s="7">
        <v>4.2726772602739924E-2</v>
      </c>
      <c r="J9611" s="7">
        <v>4.8830597260274035E-2</v>
      </c>
      <c r="K9611" s="7">
        <v>5.4934421917808278E-2</v>
      </c>
      <c r="L9611" s="7">
        <v>6.1038246575342514E-2</v>
      </c>
    </row>
    <row r="9612" spans="1:12" ht="25.5">
      <c r="A9612" s="1">
        <f t="shared" si="220"/>
        <v>42098</v>
      </c>
      <c r="B9612" s="49" t="s">
        <v>6483</v>
      </c>
      <c r="C9612" s="7">
        <v>2.9510136986301478E-3</v>
      </c>
      <c r="D9612" s="7">
        <v>5.9020273972602835E-3</v>
      </c>
      <c r="E9612" s="7">
        <v>8.8530410958904317E-3</v>
      </c>
      <c r="F9612" s="7">
        <v>1.1804054794520544E-2</v>
      </c>
      <c r="G9612" s="7">
        <v>1.4755068493150678E-2</v>
      </c>
      <c r="H9612" s="7">
        <v>1.7706082191780839E-2</v>
      </c>
      <c r="I9612" s="7">
        <v>2.0657095890410999E-2</v>
      </c>
      <c r="J9612" s="7">
        <v>2.3608109589041158E-2</v>
      </c>
      <c r="K9612" s="7">
        <v>2.65591232876712E-2</v>
      </c>
      <c r="L9612" s="7">
        <v>2.9510136986301356E-2</v>
      </c>
    </row>
    <row r="9613" spans="1:12" ht="25.5">
      <c r="A9613" s="1">
        <f t="shared" si="220"/>
        <v>42099</v>
      </c>
      <c r="B9613" s="49" t="s">
        <v>6484</v>
      </c>
      <c r="C9613" s="7">
        <v>5.3704109589041158E-3</v>
      </c>
      <c r="D9613" s="7">
        <v>1.0740821917808232E-2</v>
      </c>
      <c r="E9613" s="7">
        <v>1.6111232876712359E-2</v>
      </c>
      <c r="F9613" s="7">
        <v>2.1481643835616439E-2</v>
      </c>
      <c r="G9613" s="7">
        <v>2.6852054794520519E-2</v>
      </c>
      <c r="H9613" s="7">
        <v>3.2222465753424599E-2</v>
      </c>
      <c r="I9613" s="7">
        <v>3.7592876712328922E-2</v>
      </c>
      <c r="J9613" s="7">
        <v>4.2963287671232878E-2</v>
      </c>
      <c r="K9613" s="7">
        <v>4.8333698630136958E-2</v>
      </c>
      <c r="L9613" s="7">
        <v>5.3704109589041038E-2</v>
      </c>
    </row>
    <row r="9614" spans="1:12" ht="25.5">
      <c r="A9614" s="1">
        <f t="shared" si="220"/>
        <v>42100</v>
      </c>
      <c r="B9614" s="49" t="s">
        <v>5461</v>
      </c>
      <c r="C9614" s="7">
        <v>1.6145589041096042E-2</v>
      </c>
      <c r="D9614" s="7">
        <v>3.2291178082191958E-2</v>
      </c>
      <c r="E9614" s="7">
        <v>4.8436767123288003E-2</v>
      </c>
      <c r="F9614" s="7">
        <v>6.4582356164383792E-2</v>
      </c>
      <c r="G9614" s="7">
        <v>8.0727945205479712E-2</v>
      </c>
      <c r="H9614" s="7">
        <v>9.6873534246575632E-2</v>
      </c>
      <c r="I9614" s="7">
        <v>0.1130191232876718</v>
      </c>
      <c r="J9614" s="7">
        <v>0.12916471232876758</v>
      </c>
      <c r="K9614" s="7">
        <v>0.145310301369864</v>
      </c>
      <c r="L9614" s="7">
        <v>0.1614558904109592</v>
      </c>
    </row>
    <row r="9615" spans="1:12" ht="25.5">
      <c r="A9615" s="1">
        <f t="shared" si="220"/>
        <v>42101</v>
      </c>
      <c r="B9615" s="49" t="s">
        <v>6485</v>
      </c>
      <c r="C9615" s="7">
        <v>1.483101369863016E-3</v>
      </c>
      <c r="D9615" s="7">
        <v>2.9662027397260437E-3</v>
      </c>
      <c r="E9615" s="7">
        <v>4.4493041095890595E-3</v>
      </c>
      <c r="F9615" s="7">
        <v>5.932405479452064E-3</v>
      </c>
      <c r="G9615" s="7">
        <v>7.4155068493150797E-3</v>
      </c>
      <c r="H9615" s="7">
        <v>8.8986082191780946E-3</v>
      </c>
      <c r="I9615" s="7">
        <v>1.0381709589041149E-2</v>
      </c>
      <c r="J9615" s="7">
        <v>1.186481095890414E-2</v>
      </c>
      <c r="K9615" s="7">
        <v>1.3347912328767119E-2</v>
      </c>
      <c r="L9615" s="7">
        <v>1.4831013698630159E-2</v>
      </c>
    </row>
    <row r="9616" spans="1:12" ht="25.5">
      <c r="A9616" s="1">
        <f t="shared" ref="A9616:A9679" si="221">A9615+1</f>
        <v>42102</v>
      </c>
      <c r="B9616" s="49" t="s">
        <v>6485</v>
      </c>
      <c r="C9616" s="7">
        <v>3.5245808219178357E-3</v>
      </c>
      <c r="D9616" s="7">
        <v>7.0491616438356601E-3</v>
      </c>
      <c r="E9616" s="7">
        <v>1.0573742465753495E-2</v>
      </c>
      <c r="F9616" s="7">
        <v>1.409832328767132E-2</v>
      </c>
      <c r="G9616" s="7">
        <v>1.7622904109589121E-2</v>
      </c>
      <c r="H9616" s="7">
        <v>2.1147484931506918E-2</v>
      </c>
      <c r="I9616" s="7">
        <v>2.4672065753424718E-2</v>
      </c>
      <c r="J9616" s="7">
        <v>2.8196646575342519E-2</v>
      </c>
      <c r="K9616" s="7">
        <v>3.172122739726032E-2</v>
      </c>
      <c r="L9616" s="7">
        <v>3.5245808219178117E-2</v>
      </c>
    </row>
    <row r="9617" spans="1:12" ht="25.5">
      <c r="A9617" s="1">
        <f t="shared" si="221"/>
        <v>42103</v>
      </c>
      <c r="B9617" s="49" t="s">
        <v>6485</v>
      </c>
      <c r="C9617" s="7">
        <v>3.9057534246575635E-3</v>
      </c>
      <c r="D9617" s="7">
        <v>7.8115068493151271E-3</v>
      </c>
      <c r="E9617" s="7">
        <v>1.1717260273972692E-2</v>
      </c>
      <c r="F9617" s="7">
        <v>1.5623013698630159E-2</v>
      </c>
      <c r="G9617" s="7">
        <v>1.9528767123287761E-2</v>
      </c>
      <c r="H9617" s="7">
        <v>2.3434520547945238E-2</v>
      </c>
      <c r="I9617" s="7">
        <v>2.734027397260284E-2</v>
      </c>
      <c r="J9617" s="7">
        <v>3.1246027397260318E-2</v>
      </c>
      <c r="K9617" s="7">
        <v>3.5151780821917923E-2</v>
      </c>
      <c r="L9617" s="7">
        <v>3.9057534246575404E-2</v>
      </c>
    </row>
    <row r="9618" spans="1:12" ht="25.5">
      <c r="A9618" s="1">
        <f t="shared" si="221"/>
        <v>42104</v>
      </c>
      <c r="B9618" s="49" t="s">
        <v>6486</v>
      </c>
      <c r="C9618" s="7">
        <v>4.9328219178082435E-4</v>
      </c>
      <c r="D9618" s="7">
        <v>9.8656438356164869E-4</v>
      </c>
      <c r="E9618" s="7">
        <v>1.4798465753424722E-3</v>
      </c>
      <c r="F9618" s="7">
        <v>1.9731287671232878E-3</v>
      </c>
      <c r="G9618" s="7">
        <v>2.4664109589041159E-3</v>
      </c>
      <c r="H9618" s="7">
        <v>2.9596931506849318E-3</v>
      </c>
      <c r="I9618" s="7">
        <v>3.4529753424657719E-3</v>
      </c>
      <c r="J9618" s="7">
        <v>3.9462575342465757E-3</v>
      </c>
      <c r="K9618" s="7">
        <v>4.4395397260274042E-3</v>
      </c>
      <c r="L9618" s="7">
        <v>4.9328219178082196E-3</v>
      </c>
    </row>
    <row r="9619" spans="1:12" ht="25.5">
      <c r="A9619" s="1">
        <f t="shared" si="221"/>
        <v>42105</v>
      </c>
      <c r="B9619" s="49" t="s">
        <v>6486</v>
      </c>
      <c r="C9619" s="7">
        <v>3.2945753424657717E-4</v>
      </c>
      <c r="D9619" s="7">
        <v>6.5891506849315314E-4</v>
      </c>
      <c r="E9619" s="7">
        <v>9.8837260273973047E-4</v>
      </c>
      <c r="F9619" s="7">
        <v>1.3178301369863039E-3</v>
      </c>
      <c r="G9619" s="7">
        <v>1.6472876712328801E-3</v>
      </c>
      <c r="H9619" s="7">
        <v>1.9767452054794557E-3</v>
      </c>
      <c r="I9619" s="7">
        <v>2.306202739726032E-3</v>
      </c>
      <c r="J9619" s="7">
        <v>2.6356602739725961E-3</v>
      </c>
      <c r="K9619" s="7">
        <v>2.9651178082191719E-3</v>
      </c>
      <c r="L9619" s="7">
        <v>3.2945753424657481E-3</v>
      </c>
    </row>
    <row r="9620" spans="1:12" ht="25.5">
      <c r="A9620" s="1">
        <f t="shared" si="221"/>
        <v>42106</v>
      </c>
      <c r="B9620" s="49" t="s">
        <v>6417</v>
      </c>
      <c r="C9620" s="7">
        <v>1.0726356164383583E-2</v>
      </c>
      <c r="D9620" s="7">
        <v>2.145271232876712E-2</v>
      </c>
      <c r="E9620" s="7">
        <v>3.2179068493150803E-2</v>
      </c>
      <c r="F9620" s="7">
        <v>4.290542465753424E-2</v>
      </c>
      <c r="G9620" s="7">
        <v>5.3631780821917802E-2</v>
      </c>
      <c r="H9620" s="7">
        <v>6.4358136986301356E-2</v>
      </c>
      <c r="I9620" s="7">
        <v>7.5084493150685147E-2</v>
      </c>
      <c r="J9620" s="7">
        <v>8.5810849315068591E-2</v>
      </c>
      <c r="K9620" s="7">
        <v>9.6537205479452159E-2</v>
      </c>
      <c r="L9620" s="7">
        <v>0.1072635616438356</v>
      </c>
    </row>
    <row r="9621" spans="1:12" ht="12.75">
      <c r="A9621" s="1">
        <f t="shared" si="221"/>
        <v>42107</v>
      </c>
      <c r="B9621" s="49" t="s">
        <v>6487</v>
      </c>
      <c r="C9621" s="7">
        <v>8.8877589041096161E-3</v>
      </c>
      <c r="D9621" s="7">
        <v>1.7775517808219281E-2</v>
      </c>
      <c r="E9621" s="7">
        <v>2.6663276712328796E-2</v>
      </c>
      <c r="F9621" s="7">
        <v>3.5551035616438319E-2</v>
      </c>
      <c r="G9621" s="7">
        <v>4.4438794520547956E-2</v>
      </c>
      <c r="H9621" s="7">
        <v>5.3326553424657593E-2</v>
      </c>
      <c r="I9621" s="7">
        <v>6.2214312328767354E-2</v>
      </c>
      <c r="J9621" s="7">
        <v>7.1102071232876748E-2</v>
      </c>
      <c r="K9621" s="7">
        <v>7.9989830136986392E-2</v>
      </c>
      <c r="L9621" s="7">
        <v>8.8877589041095911E-2</v>
      </c>
    </row>
    <row r="9622" spans="1:12" ht="25.5">
      <c r="A9622" s="1">
        <f t="shared" si="221"/>
        <v>42108</v>
      </c>
      <c r="B9622" s="49" t="s">
        <v>6335</v>
      </c>
      <c r="C9622" s="7">
        <v>1.023452054794524E-2</v>
      </c>
      <c r="D9622" s="7">
        <v>2.046904109589048E-2</v>
      </c>
      <c r="E9622" s="7">
        <v>3.0703561643835718E-2</v>
      </c>
      <c r="F9622" s="7">
        <v>4.0938082191780835E-2</v>
      </c>
      <c r="G9622" s="7">
        <v>5.1172602739726077E-2</v>
      </c>
      <c r="H9622" s="7">
        <v>6.14071232876712E-2</v>
      </c>
      <c r="I9622" s="7">
        <v>7.1641643835616678E-2</v>
      </c>
      <c r="J9622" s="7">
        <v>8.187616438356167E-2</v>
      </c>
      <c r="K9622" s="7">
        <v>9.2110684931506925E-2</v>
      </c>
      <c r="L9622" s="7">
        <v>0.10234520547945204</v>
      </c>
    </row>
    <row r="9623" spans="1:12" ht="25.5">
      <c r="A9623" s="1">
        <f t="shared" si="221"/>
        <v>42109</v>
      </c>
      <c r="B9623" s="49" t="s">
        <v>6488</v>
      </c>
      <c r="C9623" s="7">
        <v>1.584E-2</v>
      </c>
      <c r="D9623" s="7">
        <v>3.1680000000000118E-2</v>
      </c>
      <c r="E9623" s="7">
        <v>4.7520000000000118E-2</v>
      </c>
      <c r="F9623" s="7">
        <v>6.336E-2</v>
      </c>
      <c r="G9623" s="7">
        <v>7.9200000000000007E-2</v>
      </c>
      <c r="H9623" s="7">
        <v>9.5039999999999999E-2</v>
      </c>
      <c r="I9623" s="7">
        <v>0.11088000000000035</v>
      </c>
      <c r="J9623" s="7">
        <v>0.12672</v>
      </c>
      <c r="K9623" s="7">
        <v>0.14255999999999999</v>
      </c>
      <c r="L9623" s="7">
        <v>0.15840000000000001</v>
      </c>
    </row>
    <row r="9624" spans="1:12" ht="25.5">
      <c r="A9624" s="1">
        <f t="shared" si="221"/>
        <v>42110</v>
      </c>
      <c r="B9624" s="49" t="s">
        <v>6489</v>
      </c>
      <c r="C9624" s="7">
        <v>1.303364383561644E-2</v>
      </c>
      <c r="D9624" s="7">
        <v>2.6067287671232998E-2</v>
      </c>
      <c r="E9624" s="7">
        <v>3.9100931506849436E-2</v>
      </c>
      <c r="F9624" s="7">
        <v>5.213457534246576E-2</v>
      </c>
      <c r="G9624" s="7">
        <v>6.5168219178082201E-2</v>
      </c>
      <c r="H9624" s="7">
        <v>7.8201863013698636E-2</v>
      </c>
      <c r="I9624" s="7">
        <v>9.1235506849315445E-2</v>
      </c>
      <c r="J9624" s="7">
        <v>0.10426915068493163</v>
      </c>
      <c r="K9624" s="7">
        <v>0.11730279452054808</v>
      </c>
      <c r="L9624" s="7">
        <v>0.1303364383561644</v>
      </c>
    </row>
    <row r="9625" spans="1:12" ht="12.75">
      <c r="A9625" s="1">
        <f t="shared" si="221"/>
        <v>42111</v>
      </c>
      <c r="B9625" s="49" t="s">
        <v>6490</v>
      </c>
      <c r="C9625" s="7">
        <v>3.5875068493150921E-3</v>
      </c>
      <c r="D9625" s="7">
        <v>7.1750136986301841E-3</v>
      </c>
      <c r="E9625" s="7">
        <v>1.0762520547945263E-2</v>
      </c>
      <c r="F9625" s="7">
        <v>1.435002739726032E-2</v>
      </c>
      <c r="G9625" s="7">
        <v>1.79375342465754E-2</v>
      </c>
      <c r="H9625" s="7">
        <v>2.1525041095890481E-2</v>
      </c>
      <c r="I9625" s="7">
        <v>2.5112547945205559E-2</v>
      </c>
      <c r="J9625" s="7">
        <v>2.8700054794520518E-2</v>
      </c>
      <c r="K9625" s="7">
        <v>3.2287561643835595E-2</v>
      </c>
      <c r="L9625" s="7">
        <v>3.5875068493150676E-2</v>
      </c>
    </row>
    <row r="9626" spans="1:12" ht="25.5">
      <c r="A9626" s="1">
        <f t="shared" si="221"/>
        <v>42112</v>
      </c>
      <c r="B9626" s="49" t="s">
        <v>6491</v>
      </c>
      <c r="C9626" s="7">
        <v>8.5463671232877108E-3</v>
      </c>
      <c r="D9626" s="7">
        <v>1.7092734246575401E-2</v>
      </c>
      <c r="E9626" s="7">
        <v>2.5639101369863158E-2</v>
      </c>
      <c r="F9626" s="7">
        <v>3.4185468493150802E-2</v>
      </c>
      <c r="G9626" s="7">
        <v>4.2731835616438438E-2</v>
      </c>
      <c r="H9626" s="7">
        <v>5.1278202739726081E-2</v>
      </c>
      <c r="I9626" s="7">
        <v>5.982456986301396E-2</v>
      </c>
      <c r="J9626" s="7">
        <v>6.8370936986301478E-2</v>
      </c>
      <c r="K9626" s="7">
        <v>7.6917304109589107E-2</v>
      </c>
      <c r="L9626" s="7">
        <v>8.5463671232876764E-2</v>
      </c>
    </row>
    <row r="9627" spans="1:12" ht="25.5">
      <c r="A9627" s="1">
        <f t="shared" si="221"/>
        <v>42113</v>
      </c>
      <c r="B9627" s="49" t="s">
        <v>6492</v>
      </c>
      <c r="C9627" s="7">
        <v>2.7644054794520759E-3</v>
      </c>
      <c r="D9627" s="7">
        <v>5.5288109589041396E-3</v>
      </c>
      <c r="E9627" s="7">
        <v>8.2932164383562167E-3</v>
      </c>
      <c r="F9627" s="7">
        <v>1.1057621917808255E-2</v>
      </c>
      <c r="G9627" s="7">
        <v>1.3822027397260319E-2</v>
      </c>
      <c r="H9627" s="7">
        <v>1.6586432876712361E-2</v>
      </c>
      <c r="I9627" s="7">
        <v>1.9350838356164399E-2</v>
      </c>
      <c r="J9627" s="7">
        <v>2.211524383561644E-2</v>
      </c>
      <c r="K9627" s="7">
        <v>2.4879649315068478E-2</v>
      </c>
      <c r="L9627" s="7">
        <v>2.764405479452052E-2</v>
      </c>
    </row>
    <row r="9628" spans="1:12" ht="25.5">
      <c r="A9628" s="1">
        <f t="shared" si="221"/>
        <v>42114</v>
      </c>
      <c r="B9628" s="49" t="s">
        <v>6492</v>
      </c>
      <c r="C9628" s="7">
        <v>1.1771506849315115E-3</v>
      </c>
      <c r="D9628" s="7">
        <v>2.3543013698630278E-3</v>
      </c>
      <c r="E9628" s="7">
        <v>3.5314520547945357E-3</v>
      </c>
      <c r="F9628" s="7">
        <v>4.7086027397260323E-3</v>
      </c>
      <c r="G9628" s="7">
        <v>5.8857534246575397E-3</v>
      </c>
      <c r="H9628" s="7">
        <v>7.0629041095890471E-3</v>
      </c>
      <c r="I9628" s="7">
        <v>8.2400547945205797E-3</v>
      </c>
      <c r="J9628" s="7">
        <v>9.4172054794520645E-3</v>
      </c>
      <c r="K9628" s="7">
        <v>1.0594356164383572E-2</v>
      </c>
      <c r="L9628" s="7">
        <v>1.1771506849315067E-2</v>
      </c>
    </row>
    <row r="9629" spans="1:12" ht="12.75">
      <c r="A9629" s="1">
        <f t="shared" si="221"/>
        <v>42115</v>
      </c>
      <c r="B9629" s="49" t="s">
        <v>6493</v>
      </c>
      <c r="C9629" s="7">
        <v>8.4389589041096152E-3</v>
      </c>
      <c r="D9629" s="7">
        <v>1.6877917808219279E-2</v>
      </c>
      <c r="E9629" s="7">
        <v>2.5316876712328799E-2</v>
      </c>
      <c r="F9629" s="7">
        <v>3.3755835616438315E-2</v>
      </c>
      <c r="G9629" s="7">
        <v>4.219479452054796E-2</v>
      </c>
      <c r="H9629" s="7">
        <v>5.0633753424657597E-2</v>
      </c>
      <c r="I9629" s="7">
        <v>5.9072712328767353E-2</v>
      </c>
      <c r="J9629" s="7">
        <v>6.7511671232876755E-2</v>
      </c>
      <c r="K9629" s="7">
        <v>7.59506301369864E-2</v>
      </c>
      <c r="L9629" s="7">
        <v>8.4389589041095919E-2</v>
      </c>
    </row>
    <row r="9630" spans="1:12" ht="12.75">
      <c r="A9630" s="1">
        <f t="shared" si="221"/>
        <v>42116</v>
      </c>
      <c r="B9630" s="49" t="s">
        <v>6494</v>
      </c>
      <c r="C9630" s="7">
        <v>1.1026882191780864E-2</v>
      </c>
      <c r="D9630" s="7">
        <v>2.2053764383561682E-2</v>
      </c>
      <c r="E9630" s="7">
        <v>3.308064657534264E-2</v>
      </c>
      <c r="F9630" s="7">
        <v>4.4107528767123365E-2</v>
      </c>
      <c r="G9630" s="7">
        <v>5.5134410958904194E-2</v>
      </c>
      <c r="H9630" s="7">
        <v>6.6161293150685044E-2</v>
      </c>
      <c r="I9630" s="7">
        <v>7.7188175342466123E-2</v>
      </c>
      <c r="J9630" s="7">
        <v>8.821505753424673E-2</v>
      </c>
      <c r="K9630" s="7">
        <v>9.9241939726027559E-2</v>
      </c>
      <c r="L9630" s="7">
        <v>0.11026882191780828</v>
      </c>
    </row>
    <row r="9631" spans="1:12" ht="25.5">
      <c r="A9631" s="1">
        <f t="shared" si="221"/>
        <v>42117</v>
      </c>
      <c r="B9631" s="49" t="s">
        <v>6495</v>
      </c>
      <c r="C9631" s="7">
        <v>8.3145534246575753E-3</v>
      </c>
      <c r="D9631" s="7">
        <v>1.6629106849315199E-2</v>
      </c>
      <c r="E9631" s="7">
        <v>2.4943660273972681E-2</v>
      </c>
      <c r="F9631" s="7">
        <v>3.3258213698630155E-2</v>
      </c>
      <c r="G9631" s="7">
        <v>4.1572767123287759E-2</v>
      </c>
      <c r="H9631" s="7">
        <v>4.9887320547945244E-2</v>
      </c>
      <c r="I9631" s="7">
        <v>5.8201873972602958E-2</v>
      </c>
      <c r="J9631" s="7">
        <v>6.6516427397260436E-2</v>
      </c>
      <c r="K9631" s="7">
        <v>7.4830980821917914E-2</v>
      </c>
      <c r="L9631" s="7">
        <v>8.3145534246575392E-2</v>
      </c>
    </row>
    <row r="9632" spans="1:12" ht="25.5">
      <c r="A9632" s="1">
        <f t="shared" si="221"/>
        <v>42118</v>
      </c>
      <c r="B9632" s="49" t="s">
        <v>6496</v>
      </c>
      <c r="C9632" s="7">
        <v>2.0526904109589E-3</v>
      </c>
      <c r="D9632" s="7">
        <v>4.1053808219178121E-3</v>
      </c>
      <c r="E9632" s="7">
        <v>6.158071232876712E-3</v>
      </c>
      <c r="F9632" s="7">
        <v>8.2107616438355999E-3</v>
      </c>
      <c r="G9632" s="7">
        <v>1.02634520547945E-2</v>
      </c>
      <c r="H9632" s="7">
        <v>1.23161424657534E-2</v>
      </c>
      <c r="I9632" s="7">
        <v>1.4368832876712359E-2</v>
      </c>
      <c r="J9632" s="7">
        <v>1.64215232876712E-2</v>
      </c>
      <c r="K9632" s="7">
        <v>1.8474213698630157E-2</v>
      </c>
      <c r="L9632" s="7">
        <v>2.0526904109589E-2</v>
      </c>
    </row>
    <row r="9633" spans="1:12" ht="12.75">
      <c r="A9633" s="1">
        <f t="shared" si="221"/>
        <v>42119</v>
      </c>
      <c r="B9633" s="49" t="s">
        <v>6497</v>
      </c>
      <c r="C9633" s="7">
        <v>6.8712328767123595E-3</v>
      </c>
      <c r="D9633" s="7">
        <v>1.3742465753424719E-2</v>
      </c>
      <c r="E9633" s="7">
        <v>2.0613698630137081E-2</v>
      </c>
      <c r="F9633" s="7">
        <v>2.748493150684932E-2</v>
      </c>
      <c r="G9633" s="7">
        <v>3.4356164383561677E-2</v>
      </c>
      <c r="H9633" s="7">
        <v>4.1227397260273919E-2</v>
      </c>
      <c r="I9633" s="7">
        <v>4.8098630136986398E-2</v>
      </c>
      <c r="J9633" s="7">
        <v>5.496986301369864E-2</v>
      </c>
      <c r="K9633" s="7">
        <v>6.1841095890411001E-2</v>
      </c>
      <c r="L9633" s="7">
        <v>6.8712328767123243E-2</v>
      </c>
    </row>
    <row r="9634" spans="1:12" ht="25.5">
      <c r="A9634" s="1">
        <f t="shared" si="221"/>
        <v>42120</v>
      </c>
      <c r="B9634" s="49" t="s">
        <v>6498</v>
      </c>
      <c r="C9634" s="7">
        <v>8.8291726027397519E-3</v>
      </c>
      <c r="D9634" s="7">
        <v>1.765834520547948E-2</v>
      </c>
      <c r="E9634" s="7">
        <v>2.6487517808219278E-2</v>
      </c>
      <c r="F9634" s="7">
        <v>3.5316690410958959E-2</v>
      </c>
      <c r="G9634" s="7">
        <v>4.414586301369864E-2</v>
      </c>
      <c r="H9634" s="7">
        <v>5.2975035616438439E-2</v>
      </c>
      <c r="I9634" s="7">
        <v>6.1804208219178362E-2</v>
      </c>
      <c r="J9634" s="7">
        <v>7.0633380821917918E-2</v>
      </c>
      <c r="K9634" s="7">
        <v>7.9462553424657606E-2</v>
      </c>
      <c r="L9634" s="7">
        <v>8.829172602739728E-2</v>
      </c>
    </row>
    <row r="9635" spans="1:12" ht="25.5">
      <c r="A9635" s="1">
        <f t="shared" si="221"/>
        <v>42121</v>
      </c>
      <c r="B9635" s="49" t="s">
        <v>6499</v>
      </c>
      <c r="C9635" s="7">
        <v>8.6657095890411359E-3</v>
      </c>
      <c r="D9635" s="7">
        <v>1.733141917808232E-2</v>
      </c>
      <c r="E9635" s="7">
        <v>2.5997128767123363E-2</v>
      </c>
      <c r="F9635" s="7">
        <v>3.4662838356164398E-2</v>
      </c>
      <c r="G9635" s="7">
        <v>4.3328547945205562E-2</v>
      </c>
      <c r="H9635" s="7">
        <v>5.19942575342466E-2</v>
      </c>
      <c r="I9635" s="7">
        <v>6.0659967123287875E-2</v>
      </c>
      <c r="J9635" s="7">
        <v>6.9325676712328921E-2</v>
      </c>
      <c r="K9635" s="7">
        <v>7.7991386301369953E-2</v>
      </c>
      <c r="L9635" s="7">
        <v>8.6657095890410998E-2</v>
      </c>
    </row>
    <row r="9636" spans="1:12" ht="12.75">
      <c r="A9636" s="1">
        <f t="shared" si="221"/>
        <v>42122</v>
      </c>
      <c r="B9636" s="49" t="s">
        <v>6500</v>
      </c>
      <c r="C9636" s="7">
        <v>8.3959232876712718E-3</v>
      </c>
      <c r="D9636" s="7">
        <v>1.6791846575342519E-2</v>
      </c>
      <c r="E9636" s="7">
        <v>2.5187769863013836E-2</v>
      </c>
      <c r="F9636" s="7">
        <v>3.3583693150685039E-2</v>
      </c>
      <c r="G9636" s="7">
        <v>4.1979616438356245E-2</v>
      </c>
      <c r="H9636" s="7">
        <v>5.0375539726027443E-2</v>
      </c>
      <c r="I9636" s="7">
        <v>5.8771463013698871E-2</v>
      </c>
      <c r="J9636" s="7">
        <v>6.7167386301369952E-2</v>
      </c>
      <c r="K9636" s="7">
        <v>7.5563309589041158E-2</v>
      </c>
      <c r="L9636" s="7">
        <v>8.395923287671235E-2</v>
      </c>
    </row>
    <row r="9637" spans="1:12" ht="12.75">
      <c r="A9637" s="1">
        <f t="shared" si="221"/>
        <v>42123</v>
      </c>
      <c r="B9637" s="49" t="s">
        <v>6500</v>
      </c>
      <c r="C9637" s="7">
        <v>6.6130191780822125E-3</v>
      </c>
      <c r="D9637" s="7">
        <v>1.3226038356164399E-2</v>
      </c>
      <c r="E9637" s="7">
        <v>1.9839057534246599E-2</v>
      </c>
      <c r="F9637" s="7">
        <v>2.6452076712328798E-2</v>
      </c>
      <c r="G9637" s="7">
        <v>3.3065095890410998E-2</v>
      </c>
      <c r="H9637" s="7">
        <v>3.9678115068493197E-2</v>
      </c>
      <c r="I9637" s="7">
        <v>4.6291134246575515E-2</v>
      </c>
      <c r="J9637" s="7">
        <v>5.2904153424657596E-2</v>
      </c>
      <c r="K9637" s="7">
        <v>5.9517172602739803E-2</v>
      </c>
      <c r="L9637" s="7">
        <v>6.613019178082187E-2</v>
      </c>
    </row>
    <row r="9638" spans="1:12" ht="25.5">
      <c r="A9638" s="1">
        <f t="shared" si="221"/>
        <v>42124</v>
      </c>
      <c r="B9638" s="49" t="s">
        <v>6501</v>
      </c>
      <c r="C9638" s="7">
        <v>1.1752339726027414E-2</v>
      </c>
      <c r="D9638" s="7">
        <v>2.350467945205488E-2</v>
      </c>
      <c r="E9638" s="7">
        <v>3.525701917808232E-2</v>
      </c>
      <c r="F9638" s="7">
        <v>4.7009358904109518E-2</v>
      </c>
      <c r="G9638" s="7">
        <v>5.8761698630136958E-2</v>
      </c>
      <c r="H9638" s="7">
        <v>7.0514038356164391E-2</v>
      </c>
      <c r="I9638" s="7">
        <v>8.2266378082192074E-2</v>
      </c>
      <c r="J9638" s="7">
        <v>9.4018717808219285E-2</v>
      </c>
      <c r="K9638" s="7">
        <v>0.10577105753424659</v>
      </c>
      <c r="L9638" s="7">
        <v>0.11752339726027392</v>
      </c>
    </row>
    <row r="9639" spans="1:12" ht="12.75">
      <c r="A9639" s="1">
        <f t="shared" si="221"/>
        <v>42125</v>
      </c>
      <c r="B9639" s="49" t="s">
        <v>6502</v>
      </c>
      <c r="C9639" s="7">
        <v>8.9767232876712712E-3</v>
      </c>
      <c r="D9639" s="7">
        <v>1.7953446575342518E-2</v>
      </c>
      <c r="E9639" s="7">
        <v>2.6930169863013841E-2</v>
      </c>
      <c r="F9639" s="7">
        <v>3.5906893150685036E-2</v>
      </c>
      <c r="G9639" s="7">
        <v>4.4883616438356241E-2</v>
      </c>
      <c r="H9639" s="7">
        <v>5.386033972602744E-2</v>
      </c>
      <c r="I9639" s="7">
        <v>6.2837063013698874E-2</v>
      </c>
      <c r="J9639" s="7">
        <v>7.1813786301369961E-2</v>
      </c>
      <c r="K9639" s="7">
        <v>8.079050958904116E-2</v>
      </c>
      <c r="L9639" s="7">
        <v>8.9767232876712358E-2</v>
      </c>
    </row>
    <row r="9640" spans="1:12" ht="12.75">
      <c r="A9640" s="1">
        <f t="shared" si="221"/>
        <v>42126</v>
      </c>
      <c r="B9640" s="49" t="s">
        <v>6503</v>
      </c>
      <c r="C9640" s="7">
        <v>8.7474410958904326E-3</v>
      </c>
      <c r="D9640" s="7">
        <v>1.7494882191780838E-2</v>
      </c>
      <c r="E9640" s="7">
        <v>2.6242323287671319E-2</v>
      </c>
      <c r="F9640" s="7">
        <v>3.4989764383561675E-2</v>
      </c>
      <c r="G9640" s="7">
        <v>4.3737205479452035E-2</v>
      </c>
      <c r="H9640" s="7">
        <v>5.2484646575342513E-2</v>
      </c>
      <c r="I9640" s="7">
        <v>6.1232087671233115E-2</v>
      </c>
      <c r="J9640" s="7">
        <v>6.997952876712335E-2</v>
      </c>
      <c r="K9640" s="7">
        <v>7.872696986301371E-2</v>
      </c>
      <c r="L9640" s="7">
        <v>8.747441095890407E-2</v>
      </c>
    </row>
    <row r="9641" spans="1:12" ht="12.75">
      <c r="A9641" s="1">
        <f t="shared" si="221"/>
        <v>42127</v>
      </c>
      <c r="B9641" s="49" t="s">
        <v>6504</v>
      </c>
      <c r="C9641" s="7">
        <v>1.5355397260273919E-2</v>
      </c>
      <c r="D9641" s="7">
        <v>3.0710794520547958E-2</v>
      </c>
      <c r="E9641" s="7">
        <v>4.6066191780821879E-2</v>
      </c>
      <c r="F9641" s="7">
        <v>6.1421589041095674E-2</v>
      </c>
      <c r="G9641" s="7">
        <v>7.6776986301369601E-2</v>
      </c>
      <c r="H9641" s="7">
        <v>9.2132383561643633E-2</v>
      </c>
      <c r="I9641" s="7">
        <v>0.1074877808219178</v>
      </c>
      <c r="J9641" s="7">
        <v>0.1228431780821916</v>
      </c>
      <c r="K9641" s="7">
        <v>0.13819857534246599</v>
      </c>
      <c r="L9641" s="7">
        <v>0.1535539726027392</v>
      </c>
    </row>
    <row r="9642" spans="1:12" ht="12.75">
      <c r="A9642" s="1">
        <f t="shared" si="221"/>
        <v>42128</v>
      </c>
      <c r="B9642" s="49" t="s">
        <v>6505</v>
      </c>
      <c r="C9642" s="7">
        <v>8.6371397260274398E-3</v>
      </c>
      <c r="D9642" s="7">
        <v>1.727427945205488E-2</v>
      </c>
      <c r="E9642" s="7">
        <v>2.5911419178082321E-2</v>
      </c>
      <c r="F9642" s="7">
        <v>3.4548558904109634E-2</v>
      </c>
      <c r="G9642" s="7">
        <v>4.3185698630137083E-2</v>
      </c>
      <c r="H9642" s="7">
        <v>5.1822838356164518E-2</v>
      </c>
      <c r="I9642" s="7">
        <v>6.0459978082192084E-2</v>
      </c>
      <c r="J9642" s="7">
        <v>6.9097117808219269E-2</v>
      </c>
      <c r="K9642" s="7">
        <v>7.7734257534246717E-2</v>
      </c>
      <c r="L9642" s="7">
        <v>8.6371397260274041E-2</v>
      </c>
    </row>
    <row r="9643" spans="1:12" ht="12.75">
      <c r="A9643" s="1">
        <f t="shared" si="221"/>
        <v>42129</v>
      </c>
      <c r="B9643" s="49" t="s">
        <v>6506</v>
      </c>
      <c r="C9643" s="7">
        <v>9.2146849315068724E-3</v>
      </c>
      <c r="D9643" s="7">
        <v>1.8429369863013721E-2</v>
      </c>
      <c r="E9643" s="7">
        <v>2.7644054794520638E-2</v>
      </c>
      <c r="F9643" s="7">
        <v>3.6858739726027441E-2</v>
      </c>
      <c r="G9643" s="7">
        <v>4.6073424657534237E-2</v>
      </c>
      <c r="H9643" s="7">
        <v>5.5288109589041158E-2</v>
      </c>
      <c r="I9643" s="7">
        <v>6.450279452054819E-2</v>
      </c>
      <c r="J9643" s="7">
        <v>7.3717479452054882E-2</v>
      </c>
      <c r="K9643" s="7">
        <v>8.2932164383561685E-2</v>
      </c>
      <c r="L9643" s="7">
        <v>9.2146849315068474E-2</v>
      </c>
    </row>
    <row r="9644" spans="1:12" ht="12.75">
      <c r="A9644" s="1">
        <f t="shared" si="221"/>
        <v>42130</v>
      </c>
      <c r="B9644" s="49" t="s">
        <v>6507</v>
      </c>
      <c r="C9644" s="7">
        <v>8.4357041095890709E-3</v>
      </c>
      <c r="D9644" s="7">
        <v>1.6871408219178121E-2</v>
      </c>
      <c r="E9644" s="7">
        <v>2.5307112328767239E-2</v>
      </c>
      <c r="F9644" s="7">
        <v>3.3742816438356242E-2</v>
      </c>
      <c r="G9644" s="7">
        <v>4.2178520547945235E-2</v>
      </c>
      <c r="H9644" s="7">
        <v>5.0614224657534353E-2</v>
      </c>
      <c r="I9644" s="7">
        <v>5.9049928767123602E-2</v>
      </c>
      <c r="J9644" s="7">
        <v>6.7485632876712484E-2</v>
      </c>
      <c r="K9644" s="7">
        <v>7.5921336986301477E-2</v>
      </c>
      <c r="L9644" s="7">
        <v>8.435704109589047E-2</v>
      </c>
    </row>
    <row r="9645" spans="1:12" ht="25.5">
      <c r="A9645" s="1">
        <f t="shared" si="221"/>
        <v>42131</v>
      </c>
      <c r="B9645" s="49" t="s">
        <v>6508</v>
      </c>
      <c r="C9645" s="7">
        <v>7.2310684931507045E-3</v>
      </c>
      <c r="D9645" s="7">
        <v>1.4462136986301359E-2</v>
      </c>
      <c r="E9645" s="7">
        <v>2.1693205479452041E-2</v>
      </c>
      <c r="F9645" s="7">
        <v>2.8924273972602717E-2</v>
      </c>
      <c r="G9645" s="7">
        <v>3.6155342465753401E-2</v>
      </c>
      <c r="H9645" s="7">
        <v>4.3386410958904081E-2</v>
      </c>
      <c r="I9645" s="7">
        <v>5.0617479452054998E-2</v>
      </c>
      <c r="J9645" s="7">
        <v>5.784854794520556E-2</v>
      </c>
      <c r="K9645" s="7">
        <v>6.5079616438356233E-2</v>
      </c>
      <c r="L9645" s="7">
        <v>7.2310684931506802E-2</v>
      </c>
    </row>
    <row r="9646" spans="1:12" ht="12.75">
      <c r="A9646" s="1">
        <f t="shared" si="221"/>
        <v>42132</v>
      </c>
      <c r="B9646" s="49" t="s">
        <v>6509</v>
      </c>
      <c r="C9646" s="7">
        <v>1.3261117808219159E-2</v>
      </c>
      <c r="D9646" s="7">
        <v>2.652223561643844E-2</v>
      </c>
      <c r="E9646" s="7">
        <v>3.9783353424657601E-2</v>
      </c>
      <c r="F9646" s="7">
        <v>5.3044471232876637E-2</v>
      </c>
      <c r="G9646" s="7">
        <v>6.6305589041095792E-2</v>
      </c>
      <c r="H9646" s="7">
        <v>7.9566706849314967E-2</v>
      </c>
      <c r="I9646" s="7">
        <v>9.2827824657534475E-2</v>
      </c>
      <c r="J9646" s="7">
        <v>0.1060889424657534</v>
      </c>
      <c r="K9646" s="7">
        <v>0.11935006027397255</v>
      </c>
      <c r="L9646" s="7">
        <v>0.13261117808219158</v>
      </c>
    </row>
    <row r="9647" spans="1:12" ht="51">
      <c r="A9647" s="1">
        <f t="shared" si="221"/>
        <v>42133</v>
      </c>
      <c r="B9647" s="49" t="s">
        <v>6510</v>
      </c>
      <c r="C9647" s="7">
        <v>1.0367967123287712E-2</v>
      </c>
      <c r="D9647" s="7">
        <v>2.07359342465754E-2</v>
      </c>
      <c r="E9647" s="7">
        <v>3.1103901369863161E-2</v>
      </c>
      <c r="F9647" s="7">
        <v>4.14718684931508E-2</v>
      </c>
      <c r="G9647" s="7">
        <v>5.1839835616438436E-2</v>
      </c>
      <c r="H9647" s="7">
        <v>6.2207802739726079E-2</v>
      </c>
      <c r="I9647" s="7">
        <v>7.2575769863013964E-2</v>
      </c>
      <c r="J9647" s="7">
        <v>8.2943736986301475E-2</v>
      </c>
      <c r="K9647" s="7">
        <v>9.3311704109589125E-2</v>
      </c>
      <c r="L9647" s="7">
        <v>0.10367967123287676</v>
      </c>
    </row>
    <row r="9648" spans="1:12" ht="12.75">
      <c r="A9648" s="1">
        <f t="shared" si="221"/>
        <v>42134</v>
      </c>
      <c r="B9648" s="49" t="s">
        <v>6511</v>
      </c>
      <c r="C9648" s="7">
        <v>1.460390136986304E-2</v>
      </c>
      <c r="D9648" s="7">
        <v>2.9207802739726202E-2</v>
      </c>
      <c r="E9648" s="7">
        <v>4.3811704109589233E-2</v>
      </c>
      <c r="F9648" s="7">
        <v>5.8415605479452161E-2</v>
      </c>
      <c r="G9648" s="7">
        <v>7.3019506849315199E-2</v>
      </c>
      <c r="H9648" s="7">
        <v>8.7623408219178356E-2</v>
      </c>
      <c r="I9648" s="7">
        <v>0.10222730958904162</v>
      </c>
      <c r="J9648" s="7">
        <v>0.11683121095890443</v>
      </c>
      <c r="K9648" s="7">
        <v>0.13143511232876759</v>
      </c>
      <c r="L9648" s="7">
        <v>0.1460390136986304</v>
      </c>
    </row>
    <row r="9649" spans="1:12" ht="12.75">
      <c r="A9649" s="1">
        <f t="shared" si="221"/>
        <v>42135</v>
      </c>
      <c r="B9649" s="49" t="s">
        <v>6512</v>
      </c>
      <c r="C9649" s="7">
        <v>8.3568657534246957E-3</v>
      </c>
      <c r="D9649" s="7">
        <v>1.671373150684944E-2</v>
      </c>
      <c r="E9649" s="7">
        <v>2.5070597260274042E-2</v>
      </c>
      <c r="F9649" s="7">
        <v>3.3427463013698637E-2</v>
      </c>
      <c r="G9649" s="7">
        <v>4.178432876712336E-2</v>
      </c>
      <c r="H9649" s="7">
        <v>5.0141194520547959E-2</v>
      </c>
      <c r="I9649" s="7">
        <v>5.84980602739728E-2</v>
      </c>
      <c r="J9649" s="7">
        <v>6.6854926027397274E-2</v>
      </c>
      <c r="K9649" s="7">
        <v>7.5211791780822004E-2</v>
      </c>
      <c r="L9649" s="7">
        <v>8.3568657534246596E-2</v>
      </c>
    </row>
    <row r="9650" spans="1:12" ht="25.5">
      <c r="A9650" s="1">
        <f t="shared" si="221"/>
        <v>42136</v>
      </c>
      <c r="B9650" s="49" t="s">
        <v>6513</v>
      </c>
      <c r="C9650" s="7">
        <v>7.1938191780822232E-3</v>
      </c>
      <c r="D9650" s="7">
        <v>1.43876383561644E-2</v>
      </c>
      <c r="E9650" s="7">
        <v>2.15814575342466E-2</v>
      </c>
      <c r="F9650" s="7">
        <v>2.8775276712328799E-2</v>
      </c>
      <c r="G9650" s="7">
        <v>3.5969095890410994E-2</v>
      </c>
      <c r="H9650" s="7">
        <v>4.31629150684932E-2</v>
      </c>
      <c r="I9650" s="7">
        <v>5.0356734246575517E-2</v>
      </c>
      <c r="J9650" s="7">
        <v>5.7550553424657598E-2</v>
      </c>
      <c r="K9650" s="7">
        <v>6.4744372602739797E-2</v>
      </c>
      <c r="L9650" s="7">
        <v>7.1938191780821878E-2</v>
      </c>
    </row>
    <row r="9651" spans="1:12" ht="25.5">
      <c r="A9651" s="1">
        <f t="shared" si="221"/>
        <v>42137</v>
      </c>
      <c r="B9651" s="49" t="s">
        <v>6513</v>
      </c>
      <c r="C9651" s="7">
        <v>3.0584219178082443E-3</v>
      </c>
      <c r="D9651" s="7">
        <v>6.1168438356164756E-3</v>
      </c>
      <c r="E9651" s="7">
        <v>9.1752657534247186E-3</v>
      </c>
      <c r="F9651" s="7">
        <v>1.2233687671232878E-2</v>
      </c>
      <c r="G9651" s="7">
        <v>1.5292109589041158E-2</v>
      </c>
      <c r="H9651" s="7">
        <v>1.8350531506849319E-2</v>
      </c>
      <c r="I9651" s="7">
        <v>2.1408953424657599E-2</v>
      </c>
      <c r="J9651" s="7">
        <v>2.4467375342465757E-2</v>
      </c>
      <c r="K9651" s="7">
        <v>2.752579726027404E-2</v>
      </c>
      <c r="L9651" s="7">
        <v>3.0584219178082201E-2</v>
      </c>
    </row>
    <row r="9652" spans="1:12" ht="25.5">
      <c r="A9652" s="1">
        <f t="shared" si="221"/>
        <v>42138</v>
      </c>
      <c r="B9652" s="49" t="s">
        <v>6513</v>
      </c>
      <c r="C9652" s="7">
        <v>3.22984109589042E-3</v>
      </c>
      <c r="D9652" s="7">
        <v>6.4596821917808278E-3</v>
      </c>
      <c r="E9652" s="7">
        <v>9.6895232876712464E-3</v>
      </c>
      <c r="F9652" s="7">
        <v>1.291936438356168E-2</v>
      </c>
      <c r="G9652" s="7">
        <v>1.614920547945204E-2</v>
      </c>
      <c r="H9652" s="7">
        <v>1.9379046575342399E-2</v>
      </c>
      <c r="I9652" s="7">
        <v>2.2608887671232879E-2</v>
      </c>
      <c r="J9652" s="7">
        <v>2.5838728767123242E-2</v>
      </c>
      <c r="K9652" s="7">
        <v>2.9068569863013718E-2</v>
      </c>
      <c r="L9652" s="7">
        <v>3.2298410958904081E-2</v>
      </c>
    </row>
    <row r="9653" spans="1:12" ht="12.75">
      <c r="A9653" s="1">
        <f t="shared" si="221"/>
        <v>42139</v>
      </c>
      <c r="B9653" s="49" t="s">
        <v>6514</v>
      </c>
      <c r="C9653" s="7">
        <v>2.1658487671233E-2</v>
      </c>
      <c r="D9653" s="7">
        <v>4.3316975342465883E-2</v>
      </c>
      <c r="E9653" s="7">
        <v>6.4975463013698873E-2</v>
      </c>
      <c r="F9653" s="7">
        <v>8.6633950684931627E-2</v>
      </c>
      <c r="G9653" s="7">
        <v>0.10829243835616452</v>
      </c>
      <c r="H9653" s="7">
        <v>0.1299509260273968</v>
      </c>
      <c r="I9653" s="7">
        <v>0.1516094136986304</v>
      </c>
      <c r="J9653" s="7">
        <v>0.17326790136986278</v>
      </c>
      <c r="K9653" s="7">
        <v>0.19492638904109638</v>
      </c>
      <c r="L9653" s="7">
        <v>0.21658487671232879</v>
      </c>
    </row>
    <row r="9654" spans="1:12" ht="12.75">
      <c r="A9654" s="1">
        <f t="shared" si="221"/>
        <v>42140</v>
      </c>
      <c r="B9654" s="49" t="s">
        <v>6515</v>
      </c>
      <c r="C9654" s="7">
        <v>1.5174213698630281E-2</v>
      </c>
      <c r="D9654" s="7">
        <v>3.0348427397260441E-2</v>
      </c>
      <c r="E9654" s="7">
        <v>4.5522641095890722E-2</v>
      </c>
      <c r="F9654" s="7">
        <v>6.0696854794520756E-2</v>
      </c>
      <c r="G9654" s="7">
        <v>7.5871068493150923E-2</v>
      </c>
      <c r="H9654" s="7">
        <v>9.1045282191781068E-2</v>
      </c>
      <c r="I9654" s="7">
        <v>0.10621949589041148</v>
      </c>
      <c r="J9654" s="7">
        <v>0.121393709589042</v>
      </c>
      <c r="K9654" s="7">
        <v>0.1365679232876712</v>
      </c>
      <c r="L9654" s="7">
        <v>0.1517421369863016</v>
      </c>
    </row>
    <row r="9655" spans="1:12" ht="25.5">
      <c r="A9655" s="1">
        <f t="shared" si="221"/>
        <v>42141</v>
      </c>
      <c r="B9655" s="49" t="s">
        <v>5702</v>
      </c>
      <c r="C9655" s="7">
        <v>1.309693150684932E-2</v>
      </c>
      <c r="D9655" s="7">
        <v>2.6193863013698759E-2</v>
      </c>
      <c r="E9655" s="7">
        <v>3.9290794520548081E-2</v>
      </c>
      <c r="F9655" s="7">
        <v>5.2387726027397281E-2</v>
      </c>
      <c r="G9655" s="7">
        <v>6.5484657534246593E-2</v>
      </c>
      <c r="H9655" s="7">
        <v>7.8581589041095912E-2</v>
      </c>
      <c r="I9655" s="7">
        <v>9.1678520547945591E-2</v>
      </c>
      <c r="J9655" s="7">
        <v>0.10477545205479467</v>
      </c>
      <c r="K9655" s="7">
        <v>0.11787238356164399</v>
      </c>
      <c r="L9655" s="7">
        <v>0.13096931506849319</v>
      </c>
    </row>
    <row r="9656" spans="1:12" ht="12.75">
      <c r="A9656" s="1">
        <f t="shared" si="221"/>
        <v>42142</v>
      </c>
      <c r="B9656" s="49" t="s">
        <v>6516</v>
      </c>
      <c r="C9656" s="7">
        <v>7.5070027397260552E-3</v>
      </c>
      <c r="D9656" s="7">
        <v>1.5014005479452159E-2</v>
      </c>
      <c r="E9656" s="7">
        <v>2.2521008219178119E-2</v>
      </c>
      <c r="F9656" s="7">
        <v>3.0028010958904082E-2</v>
      </c>
      <c r="G9656" s="7">
        <v>3.753501369863016E-2</v>
      </c>
      <c r="H9656" s="7">
        <v>4.5042016438356237E-2</v>
      </c>
      <c r="I9656" s="7">
        <v>5.254901917808244E-2</v>
      </c>
      <c r="J9656" s="7">
        <v>6.0056021917808275E-2</v>
      </c>
      <c r="K9656" s="7">
        <v>6.756302465753436E-2</v>
      </c>
      <c r="L9656" s="7">
        <v>7.5070027397260319E-2</v>
      </c>
    </row>
    <row r="9657" spans="1:12" ht="12.75">
      <c r="A9657" s="1">
        <f t="shared" si="221"/>
        <v>42143</v>
      </c>
      <c r="B9657" s="49" t="s">
        <v>6517</v>
      </c>
      <c r="C9657" s="7">
        <v>1.3998147945205559E-2</v>
      </c>
      <c r="D9657" s="7">
        <v>2.7996295890410996E-2</v>
      </c>
      <c r="E9657" s="7">
        <v>4.1994443835616554E-2</v>
      </c>
      <c r="F9657" s="7">
        <v>5.5992591780821881E-2</v>
      </c>
      <c r="G9657" s="7">
        <v>6.9990739726027318E-2</v>
      </c>
      <c r="H9657" s="7">
        <v>8.3988887671232762E-2</v>
      </c>
      <c r="I9657" s="7">
        <v>9.7987035616438442E-2</v>
      </c>
      <c r="J9657" s="7">
        <v>0.11198518356164364</v>
      </c>
      <c r="K9657" s="7">
        <v>0.12598333150684921</v>
      </c>
      <c r="L9657" s="7">
        <v>0.13998147945205439</v>
      </c>
    </row>
    <row r="9658" spans="1:12" ht="12.75">
      <c r="A9658" s="1">
        <f t="shared" si="221"/>
        <v>42144</v>
      </c>
      <c r="B9658" s="49" t="s">
        <v>6518</v>
      </c>
      <c r="C9658" s="7">
        <v>7.7681095890411358E-3</v>
      </c>
      <c r="D9658" s="7">
        <v>1.5536219178082318E-2</v>
      </c>
      <c r="E9658" s="7">
        <v>2.3304328767123357E-2</v>
      </c>
      <c r="F9658" s="7">
        <v>3.1072438356164401E-2</v>
      </c>
      <c r="G9658" s="7">
        <v>3.8840547945205563E-2</v>
      </c>
      <c r="H9658" s="7">
        <v>4.6608657534246596E-2</v>
      </c>
      <c r="I9658" s="7">
        <v>5.4376767123287879E-2</v>
      </c>
      <c r="J9658" s="7">
        <v>6.214487671232892E-2</v>
      </c>
      <c r="K9658" s="7">
        <v>6.9912986301369953E-2</v>
      </c>
      <c r="L9658" s="7">
        <v>7.7681095890411E-2</v>
      </c>
    </row>
    <row r="9659" spans="1:12" ht="25.5">
      <c r="A9659" s="1">
        <f t="shared" si="221"/>
        <v>42145</v>
      </c>
      <c r="B9659" s="49" t="s">
        <v>6519</v>
      </c>
      <c r="C9659" s="7">
        <v>3.4790136986301476E-3</v>
      </c>
      <c r="D9659" s="7">
        <v>6.9580273972602953E-3</v>
      </c>
      <c r="E9659" s="7">
        <v>1.0437041095890432E-2</v>
      </c>
      <c r="F9659" s="7">
        <v>1.3916054794520521E-2</v>
      </c>
      <c r="G9659" s="7">
        <v>1.739506849315068E-2</v>
      </c>
      <c r="H9659" s="7">
        <v>2.087408219178084E-2</v>
      </c>
      <c r="I9659" s="7">
        <v>2.4353095890411E-2</v>
      </c>
      <c r="J9659" s="7">
        <v>2.7832109589041157E-2</v>
      </c>
      <c r="K9659" s="7">
        <v>3.1311123287671196E-2</v>
      </c>
      <c r="L9659" s="7">
        <v>3.4790136986301359E-2</v>
      </c>
    </row>
    <row r="9660" spans="1:12" ht="25.5">
      <c r="A9660" s="1">
        <f t="shared" si="221"/>
        <v>42146</v>
      </c>
      <c r="B9660" s="49" t="s">
        <v>6520</v>
      </c>
      <c r="C9660" s="7">
        <v>8.0371726027397526E-3</v>
      </c>
      <c r="D9660" s="7">
        <v>1.6074345205479477E-2</v>
      </c>
      <c r="E9660" s="7">
        <v>2.4111517808219279E-2</v>
      </c>
      <c r="F9660" s="7">
        <v>3.2148690410958955E-2</v>
      </c>
      <c r="G9660" s="7">
        <v>4.0185863013698642E-2</v>
      </c>
      <c r="H9660" s="7">
        <v>4.8223035616438432E-2</v>
      </c>
      <c r="I9660" s="7">
        <v>5.6260208219178237E-2</v>
      </c>
      <c r="J9660" s="7">
        <v>6.429738082191791E-2</v>
      </c>
      <c r="K9660" s="7">
        <v>7.2334553424657597E-2</v>
      </c>
      <c r="L9660" s="7">
        <v>8.0371726027397283E-2</v>
      </c>
    </row>
    <row r="9661" spans="1:12" ht="12.75">
      <c r="A9661" s="1">
        <f t="shared" si="221"/>
        <v>42147</v>
      </c>
      <c r="B9661" s="49" t="s">
        <v>6521</v>
      </c>
      <c r="C9661" s="7">
        <v>1.673723835616452E-2</v>
      </c>
      <c r="D9661" s="7">
        <v>3.3474476712328921E-2</v>
      </c>
      <c r="E9661" s="7">
        <v>5.0211715068493437E-2</v>
      </c>
      <c r="F9661" s="7">
        <v>6.6948953424657717E-2</v>
      </c>
      <c r="G9661" s="7">
        <v>8.3686191780822122E-2</v>
      </c>
      <c r="H9661" s="7">
        <v>0.10042343013698651</v>
      </c>
      <c r="I9661" s="7">
        <v>0.11716066849315128</v>
      </c>
      <c r="J9661" s="7">
        <v>0.13389790684931518</v>
      </c>
      <c r="K9661" s="7">
        <v>0.1506351452054796</v>
      </c>
      <c r="L9661" s="7">
        <v>0.16737238356164399</v>
      </c>
    </row>
    <row r="9662" spans="1:12" ht="12.75">
      <c r="A9662" s="1">
        <f t="shared" si="221"/>
        <v>42148</v>
      </c>
      <c r="B9662" s="49" t="s">
        <v>6522</v>
      </c>
      <c r="C9662" s="7">
        <v>1.2346520547945239E-2</v>
      </c>
      <c r="D9662" s="7">
        <v>2.46930410958906E-2</v>
      </c>
      <c r="E9662" s="7">
        <v>3.7039561643835837E-2</v>
      </c>
      <c r="F9662" s="7">
        <v>4.9386082191780957E-2</v>
      </c>
      <c r="G9662" s="7">
        <v>6.1732602739726194E-2</v>
      </c>
      <c r="H9662" s="7">
        <v>7.4079123287671439E-2</v>
      </c>
      <c r="I9662" s="7">
        <v>8.6425643835617044E-2</v>
      </c>
      <c r="J9662" s="7">
        <v>9.8772164383562039E-2</v>
      </c>
      <c r="K9662" s="7">
        <v>0.11111868493150728</v>
      </c>
      <c r="L9662" s="7">
        <v>0.12346520547945239</v>
      </c>
    </row>
    <row r="9663" spans="1:12" ht="25.5">
      <c r="A9663" s="1">
        <f t="shared" si="221"/>
        <v>42149</v>
      </c>
      <c r="B9663" s="49" t="s">
        <v>6523</v>
      </c>
      <c r="C9663" s="7">
        <v>6.433282191780851E-3</v>
      </c>
      <c r="D9663" s="7">
        <v>1.2866564383561679E-2</v>
      </c>
      <c r="E9663" s="7">
        <v>1.9299846575342519E-2</v>
      </c>
      <c r="F9663" s="7">
        <v>2.5733128767123359E-2</v>
      </c>
      <c r="G9663" s="7">
        <v>3.2166410958904199E-2</v>
      </c>
      <c r="H9663" s="7">
        <v>3.8599693150685038E-2</v>
      </c>
      <c r="I9663" s="7">
        <v>4.5032975342465996E-2</v>
      </c>
      <c r="J9663" s="7">
        <v>5.1466257534246718E-2</v>
      </c>
      <c r="K9663" s="7">
        <v>5.7899539726027557E-2</v>
      </c>
      <c r="L9663" s="7">
        <v>6.4332821917808272E-2</v>
      </c>
    </row>
    <row r="9664" spans="1:12" ht="12.75">
      <c r="A9664" s="1">
        <f t="shared" si="221"/>
        <v>42150</v>
      </c>
      <c r="B9664" s="49" t="s">
        <v>6524</v>
      </c>
      <c r="C9664" s="7">
        <v>8.2454794520548328E-3</v>
      </c>
      <c r="D9664" s="7">
        <v>1.6490958904109638E-2</v>
      </c>
      <c r="E9664" s="7">
        <v>2.4736438356164517E-2</v>
      </c>
      <c r="F9664" s="7">
        <v>3.2981917808219276E-2</v>
      </c>
      <c r="G9664" s="7">
        <v>4.1227397260274037E-2</v>
      </c>
      <c r="H9664" s="7">
        <v>4.9472876712328799E-2</v>
      </c>
      <c r="I9664" s="7">
        <v>5.7718356164383797E-2</v>
      </c>
      <c r="J9664" s="7">
        <v>6.596383561643844E-2</v>
      </c>
      <c r="K9664" s="7">
        <v>7.4209315068493195E-2</v>
      </c>
      <c r="L9664" s="7">
        <v>8.245479452054795E-2</v>
      </c>
    </row>
    <row r="9665" spans="1:12" ht="12.75">
      <c r="A9665" s="1">
        <f t="shared" si="221"/>
        <v>42151</v>
      </c>
      <c r="B9665" s="49" t="s">
        <v>6525</v>
      </c>
      <c r="C9665" s="7">
        <v>7.6017534246575766E-4</v>
      </c>
      <c r="D9665" s="7">
        <v>1.5203506849315199E-3</v>
      </c>
      <c r="E9665" s="7">
        <v>2.2805260273972678E-3</v>
      </c>
      <c r="F9665" s="7">
        <v>3.0407013698630159E-3</v>
      </c>
      <c r="G9665" s="7">
        <v>3.8008767123287757E-3</v>
      </c>
      <c r="H9665" s="7">
        <v>4.5610520547945243E-3</v>
      </c>
      <c r="I9665" s="7">
        <v>5.3212273972602963E-3</v>
      </c>
      <c r="J9665" s="7">
        <v>6.0814027397260431E-3</v>
      </c>
      <c r="K9665" s="7">
        <v>6.8415780821917916E-3</v>
      </c>
      <c r="L9665" s="7">
        <v>7.6017534246575393E-3</v>
      </c>
    </row>
    <row r="9666" spans="1:12" ht="12.75">
      <c r="A9666" s="1">
        <f t="shared" si="221"/>
        <v>42152</v>
      </c>
      <c r="B9666" s="49" t="s">
        <v>6525</v>
      </c>
      <c r="C9666" s="7">
        <v>3.3350794520548198E-2</v>
      </c>
      <c r="D9666" s="7">
        <v>6.6701589041096271E-2</v>
      </c>
      <c r="E9666" s="7">
        <v>0.10005238356164448</v>
      </c>
      <c r="F9666" s="7">
        <v>0.13340317808219279</v>
      </c>
      <c r="G9666" s="7">
        <v>0.16675397260274039</v>
      </c>
      <c r="H9666" s="7">
        <v>0.20010476712328798</v>
      </c>
      <c r="I9666" s="7">
        <v>0.2334555616438368</v>
      </c>
      <c r="J9666" s="7">
        <v>0.26680635616438436</v>
      </c>
      <c r="K9666" s="7">
        <v>0.30015715068493204</v>
      </c>
      <c r="L9666" s="7">
        <v>0.33350794520547955</v>
      </c>
    </row>
    <row r="9667" spans="1:12" ht="12.75">
      <c r="A9667" s="1">
        <f t="shared" si="221"/>
        <v>42153</v>
      </c>
      <c r="B9667" s="49" t="s">
        <v>6526</v>
      </c>
      <c r="C9667" s="7">
        <v>1.0620756164383583E-2</v>
      </c>
      <c r="D9667" s="7">
        <v>2.1241512328767122E-2</v>
      </c>
      <c r="E9667" s="7">
        <v>3.1862268493150797E-2</v>
      </c>
      <c r="F9667" s="7">
        <v>4.2483024657534244E-2</v>
      </c>
      <c r="G9667" s="7">
        <v>5.3103780821917794E-2</v>
      </c>
      <c r="H9667" s="7">
        <v>6.3724536986301358E-2</v>
      </c>
      <c r="I9667" s="7">
        <v>7.4345293150685152E-2</v>
      </c>
      <c r="J9667" s="7">
        <v>8.4966049315068598E-2</v>
      </c>
      <c r="K9667" s="7">
        <v>9.5586805479452155E-2</v>
      </c>
      <c r="L9667" s="7">
        <v>0.10620756164383559</v>
      </c>
    </row>
    <row r="9668" spans="1:12" ht="12.75">
      <c r="A9668" s="1">
        <f t="shared" si="221"/>
        <v>42154</v>
      </c>
      <c r="B9668" s="49" t="s">
        <v>6527</v>
      </c>
      <c r="C9668" s="7">
        <v>1.336635616438356E-2</v>
      </c>
      <c r="D9668" s="7">
        <v>2.6732712328767238E-2</v>
      </c>
      <c r="E9668" s="7">
        <v>4.00990684931508E-2</v>
      </c>
      <c r="F9668" s="7">
        <v>5.346542465753424E-2</v>
      </c>
      <c r="G9668" s="7">
        <v>6.6831780821917791E-2</v>
      </c>
      <c r="H9668" s="7">
        <v>8.0198136986301474E-2</v>
      </c>
      <c r="I9668" s="7">
        <v>9.3564493150685282E-2</v>
      </c>
      <c r="J9668" s="7">
        <v>0.1069308493150686</v>
      </c>
      <c r="K9668" s="7">
        <v>0.1202972054794524</v>
      </c>
      <c r="L9668" s="7">
        <v>0.13366356164383558</v>
      </c>
    </row>
    <row r="9669" spans="1:12" ht="12.75">
      <c r="A9669" s="1">
        <f t="shared" si="221"/>
        <v>42155</v>
      </c>
      <c r="B9669" s="49" t="s">
        <v>6528</v>
      </c>
      <c r="C9669" s="7">
        <v>9.9292931506849667E-3</v>
      </c>
      <c r="D9669" s="7">
        <v>1.9858586301369958E-2</v>
      </c>
      <c r="E9669" s="7">
        <v>2.9787879452054879E-2</v>
      </c>
      <c r="F9669" s="7">
        <v>3.9717172602739804E-2</v>
      </c>
      <c r="G9669" s="7">
        <v>4.9646465753424719E-2</v>
      </c>
      <c r="H9669" s="7">
        <v>5.9575758904109634E-2</v>
      </c>
      <c r="I9669" s="7">
        <v>6.9505052054794791E-2</v>
      </c>
      <c r="J9669" s="7">
        <v>7.943434520547947E-2</v>
      </c>
      <c r="K9669" s="7">
        <v>8.936363835616451E-2</v>
      </c>
      <c r="L9669" s="7">
        <v>9.9292931506849327E-2</v>
      </c>
    </row>
    <row r="9670" spans="1:12" ht="12.75">
      <c r="A9670" s="1">
        <f t="shared" si="221"/>
        <v>42156</v>
      </c>
      <c r="B9670" s="49" t="s">
        <v>6529</v>
      </c>
      <c r="C9670" s="7">
        <v>8.6107397260274158E-4</v>
      </c>
      <c r="D9670" s="7">
        <v>1.7221479452054881E-3</v>
      </c>
      <c r="E9670" s="7">
        <v>2.5832219178082202E-3</v>
      </c>
      <c r="F9670" s="7">
        <v>3.444295890410952E-3</v>
      </c>
      <c r="G9670" s="7">
        <v>4.305369863013696E-3</v>
      </c>
      <c r="H9670" s="7">
        <v>5.1664438356164404E-3</v>
      </c>
      <c r="I9670" s="7">
        <v>6.027517808219196E-3</v>
      </c>
      <c r="J9670" s="7">
        <v>6.8885917808219161E-3</v>
      </c>
      <c r="K9670" s="7">
        <v>7.7496657534246588E-3</v>
      </c>
      <c r="L9670" s="7">
        <v>8.6107397260273919E-3</v>
      </c>
    </row>
    <row r="9671" spans="1:12" ht="12.75">
      <c r="A9671" s="1">
        <f t="shared" si="221"/>
        <v>42157</v>
      </c>
      <c r="B9671" s="49" t="s">
        <v>6529</v>
      </c>
      <c r="C9671" s="7">
        <v>1.1554520547945239E-3</v>
      </c>
      <c r="D9671" s="7">
        <v>2.3109041095890478E-3</v>
      </c>
      <c r="E9671" s="7">
        <v>3.4663561643835717E-3</v>
      </c>
      <c r="F9671" s="7">
        <v>4.6218082191780835E-3</v>
      </c>
      <c r="G9671" s="7">
        <v>5.7772602739726078E-3</v>
      </c>
      <c r="H9671" s="7">
        <v>6.9327123287671322E-3</v>
      </c>
      <c r="I9671" s="7">
        <v>8.0881643835616687E-3</v>
      </c>
      <c r="J9671" s="7">
        <v>9.243616438356167E-3</v>
      </c>
      <c r="K9671" s="7">
        <v>1.0399068493150691E-2</v>
      </c>
      <c r="L9671" s="7">
        <v>1.1554520547945204E-2</v>
      </c>
    </row>
    <row r="9672" spans="1:12" ht="12.75">
      <c r="A9672" s="1">
        <f t="shared" si="221"/>
        <v>42158</v>
      </c>
      <c r="B9672" s="49" t="s">
        <v>6530</v>
      </c>
      <c r="C9672" s="7">
        <v>6.6773917808219396E-3</v>
      </c>
      <c r="D9672" s="7">
        <v>1.3354783561643879E-2</v>
      </c>
      <c r="E9672" s="7">
        <v>2.0032175342465881E-2</v>
      </c>
      <c r="F9672" s="7">
        <v>2.6709567123287759E-2</v>
      </c>
      <c r="G9672" s="7">
        <v>3.3386958904109636E-2</v>
      </c>
      <c r="H9672" s="7">
        <v>4.006435068493152E-2</v>
      </c>
      <c r="I9672" s="7">
        <v>4.6741742465753515E-2</v>
      </c>
      <c r="J9672" s="7">
        <v>5.3419134246575399E-2</v>
      </c>
      <c r="K9672" s="7">
        <v>6.0096526027397276E-2</v>
      </c>
      <c r="L9672" s="7">
        <v>6.677391780821916E-2</v>
      </c>
    </row>
    <row r="9673" spans="1:12" ht="12.75">
      <c r="A9673" s="1">
        <f t="shared" si="221"/>
        <v>42159</v>
      </c>
      <c r="B9673" s="49" t="s">
        <v>6531</v>
      </c>
      <c r="C9673" s="7">
        <v>5.1639123287671321E-3</v>
      </c>
      <c r="D9673" s="7">
        <v>1.0327824657534264E-2</v>
      </c>
      <c r="E9673" s="7">
        <v>1.5491736986301359E-2</v>
      </c>
      <c r="F9673" s="7">
        <v>2.065564931506848E-2</v>
      </c>
      <c r="G9673" s="7">
        <v>2.5819561643835597E-2</v>
      </c>
      <c r="H9673" s="7">
        <v>3.0983473972602718E-2</v>
      </c>
      <c r="I9673" s="7">
        <v>3.614738630136996E-2</v>
      </c>
      <c r="J9673" s="7">
        <v>4.131129863013696E-2</v>
      </c>
      <c r="K9673" s="7">
        <v>4.6475210958904077E-2</v>
      </c>
      <c r="L9673" s="7">
        <v>5.1639123287671194E-2</v>
      </c>
    </row>
    <row r="9674" spans="1:12" ht="12.75">
      <c r="A9674" s="1">
        <f t="shared" si="221"/>
        <v>42160</v>
      </c>
      <c r="B9674" s="49" t="s">
        <v>6532</v>
      </c>
      <c r="C9674" s="7">
        <v>1.2104219178082199E-2</v>
      </c>
      <c r="D9674" s="7">
        <v>2.4208438356164517E-2</v>
      </c>
      <c r="E9674" s="7">
        <v>3.6312657534246721E-2</v>
      </c>
      <c r="F9674" s="7">
        <v>4.8416876712328798E-2</v>
      </c>
      <c r="G9674" s="7">
        <v>6.0521095890410992E-2</v>
      </c>
      <c r="H9674" s="7">
        <v>7.2625315068493193E-2</v>
      </c>
      <c r="I9674" s="7">
        <v>8.4729534246575769E-2</v>
      </c>
      <c r="J9674" s="7">
        <v>9.683375342465772E-2</v>
      </c>
      <c r="K9674" s="7">
        <v>0.10893797260273992</v>
      </c>
      <c r="L9674" s="7">
        <v>0.12104219178082198</v>
      </c>
    </row>
    <row r="9675" spans="1:12" ht="25.5">
      <c r="A9675" s="1">
        <f t="shared" si="221"/>
        <v>42161</v>
      </c>
      <c r="B9675" s="49" t="s">
        <v>6533</v>
      </c>
      <c r="C9675" s="7">
        <v>1.2849205479452041E-2</v>
      </c>
      <c r="D9675" s="7">
        <v>2.5698410958904197E-2</v>
      </c>
      <c r="E9675" s="7">
        <v>3.854761643835624E-2</v>
      </c>
      <c r="F9675" s="7">
        <v>5.1396821917808165E-2</v>
      </c>
      <c r="G9675" s="7">
        <v>6.4246027397260194E-2</v>
      </c>
      <c r="H9675" s="7">
        <v>7.709523287671223E-2</v>
      </c>
      <c r="I9675" s="7">
        <v>8.9944438356164641E-2</v>
      </c>
      <c r="J9675" s="7">
        <v>0.10279364383561644</v>
      </c>
      <c r="K9675" s="7">
        <v>0.11564284931506846</v>
      </c>
      <c r="L9675" s="7">
        <v>0.12849205479452039</v>
      </c>
    </row>
    <row r="9676" spans="1:12" ht="12.75">
      <c r="A9676" s="1">
        <f t="shared" si="221"/>
        <v>42162</v>
      </c>
      <c r="B9676" s="49" t="s">
        <v>6534</v>
      </c>
      <c r="C9676" s="7">
        <v>1.350956712328776E-2</v>
      </c>
      <c r="D9676" s="7">
        <v>2.7019134246575399E-2</v>
      </c>
      <c r="E9676" s="7">
        <v>4.0528701369863154E-2</v>
      </c>
      <c r="F9676" s="7">
        <v>5.4038268493150673E-2</v>
      </c>
      <c r="G9676" s="7">
        <v>6.7547835616438318E-2</v>
      </c>
      <c r="H9676" s="7">
        <v>8.1057402739725962E-2</v>
      </c>
      <c r="I9676" s="7">
        <v>9.4566969863013828E-2</v>
      </c>
      <c r="J9676" s="7">
        <v>0.10807653698630124</v>
      </c>
      <c r="K9676" s="7">
        <v>0.12158610410958839</v>
      </c>
      <c r="L9676" s="7">
        <v>0.13509567123287641</v>
      </c>
    </row>
    <row r="9677" spans="1:12" ht="12.75">
      <c r="A9677" s="1">
        <f t="shared" si="221"/>
        <v>42163</v>
      </c>
      <c r="B9677" s="49" t="s">
        <v>6535</v>
      </c>
      <c r="C9677" s="7">
        <v>8.6848767123287995E-3</v>
      </c>
      <c r="D9677" s="7">
        <v>1.7369753424657599E-2</v>
      </c>
      <c r="E9677" s="7">
        <v>2.60546301369864E-2</v>
      </c>
      <c r="F9677" s="7">
        <v>3.473950684931508E-2</v>
      </c>
      <c r="G9677" s="7">
        <v>4.3424383561643874E-2</v>
      </c>
      <c r="H9677" s="7">
        <v>5.2109260273972682E-2</v>
      </c>
      <c r="I9677" s="7">
        <v>6.0794136986301602E-2</v>
      </c>
      <c r="J9677" s="7">
        <v>6.947901369863016E-2</v>
      </c>
      <c r="K9677" s="7">
        <v>7.8163890410958947E-2</v>
      </c>
      <c r="L9677" s="7">
        <v>8.6848767123287637E-2</v>
      </c>
    </row>
    <row r="9678" spans="1:12" ht="12.75">
      <c r="A9678" s="1">
        <f t="shared" si="221"/>
        <v>42164</v>
      </c>
      <c r="B9678" s="49" t="s">
        <v>6536</v>
      </c>
      <c r="C9678" s="7">
        <v>7.9344657534246958E-3</v>
      </c>
      <c r="D9678" s="7">
        <v>1.586893150684944E-2</v>
      </c>
      <c r="E9678" s="7">
        <v>2.3803397260274039E-2</v>
      </c>
      <c r="F9678" s="7">
        <v>3.1737863013698638E-2</v>
      </c>
      <c r="G9678" s="7">
        <v>3.9672328767123358E-2</v>
      </c>
      <c r="H9678" s="7">
        <v>4.760679452054796E-2</v>
      </c>
      <c r="I9678" s="7">
        <v>5.5541260273972798E-2</v>
      </c>
      <c r="J9678" s="7">
        <v>6.34757260273974E-2</v>
      </c>
      <c r="K9678" s="7">
        <v>7.1410191780822002E-2</v>
      </c>
      <c r="L9678" s="7">
        <v>7.934465753424659E-2</v>
      </c>
    </row>
    <row r="9679" spans="1:12" ht="12.75">
      <c r="A9679" s="1">
        <f t="shared" si="221"/>
        <v>42165</v>
      </c>
      <c r="B9679" s="49" t="s">
        <v>6537</v>
      </c>
      <c r="C9679" s="7">
        <v>9.4027397260274394E-4</v>
      </c>
      <c r="D9679" s="7">
        <v>1.8805479452054879E-3</v>
      </c>
      <c r="E9679" s="7">
        <v>2.820821917808232E-3</v>
      </c>
      <c r="F9679" s="7">
        <v>3.761095890410964E-3</v>
      </c>
      <c r="G9679" s="7">
        <v>4.7013698630137078E-3</v>
      </c>
      <c r="H9679" s="7">
        <v>5.6416438356164398E-3</v>
      </c>
      <c r="I9679" s="7">
        <v>6.5819178082192073E-3</v>
      </c>
      <c r="J9679" s="7">
        <v>7.5221917808219281E-3</v>
      </c>
      <c r="K9679" s="7">
        <v>8.4624657534246722E-3</v>
      </c>
      <c r="L9679" s="7">
        <v>9.4027397260274034E-3</v>
      </c>
    </row>
    <row r="9680" spans="1:12" ht="25.5">
      <c r="A9680" s="1">
        <f t="shared" ref="A9680:A9743" si="222">A9679+1</f>
        <v>42166</v>
      </c>
      <c r="B9680" s="49" t="s">
        <v>6538</v>
      </c>
      <c r="C9680" s="7">
        <v>1.9269468493150681E-2</v>
      </c>
      <c r="D9680" s="7">
        <v>3.8538936986301474E-2</v>
      </c>
      <c r="E9680" s="7">
        <v>5.7808405479452159E-2</v>
      </c>
      <c r="F9680" s="7">
        <v>7.7077873972602726E-2</v>
      </c>
      <c r="G9680" s="7">
        <v>9.6347342465753397E-2</v>
      </c>
      <c r="H9680" s="7">
        <v>0.11561681095890419</v>
      </c>
      <c r="I9680" s="7">
        <v>0.13488627945205559</v>
      </c>
      <c r="J9680" s="7">
        <v>0.1541557479452052</v>
      </c>
      <c r="K9680" s="7">
        <v>0.17342521643835598</v>
      </c>
      <c r="L9680" s="7">
        <v>0.19269468493150679</v>
      </c>
    </row>
    <row r="9681" spans="1:12" ht="25.5">
      <c r="A9681" s="1">
        <f t="shared" si="222"/>
        <v>42167</v>
      </c>
      <c r="B9681" s="49" t="s">
        <v>6539</v>
      </c>
      <c r="C9681" s="7">
        <v>3.165468493150692E-3</v>
      </c>
      <c r="D9681" s="7">
        <v>6.3309369863013719E-3</v>
      </c>
      <c r="E9681" s="7">
        <v>9.4964054794520643E-3</v>
      </c>
      <c r="F9681" s="7">
        <v>1.2661873972602719E-2</v>
      </c>
      <c r="G9681" s="7">
        <v>1.5827342465753399E-2</v>
      </c>
      <c r="H9681" s="7">
        <v>1.8992810958904077E-2</v>
      </c>
      <c r="I9681" s="7">
        <v>2.2158279452054879E-2</v>
      </c>
      <c r="J9681" s="7">
        <v>2.5323747945205439E-2</v>
      </c>
      <c r="K9681" s="7">
        <v>2.848921643835612E-2</v>
      </c>
      <c r="L9681" s="7">
        <v>3.1654684931506798E-2</v>
      </c>
    </row>
    <row r="9682" spans="1:12" ht="25.5">
      <c r="A9682" s="1">
        <f t="shared" si="222"/>
        <v>42168</v>
      </c>
      <c r="B9682" s="49" t="s">
        <v>6539</v>
      </c>
      <c r="C9682" s="7">
        <v>1.9441972602739798E-3</v>
      </c>
      <c r="D9682" s="7">
        <v>3.8883945205479479E-3</v>
      </c>
      <c r="E9682" s="7">
        <v>5.8325917808219278E-3</v>
      </c>
      <c r="F9682" s="7">
        <v>7.7767890410958829E-3</v>
      </c>
      <c r="G9682" s="7">
        <v>9.7209863013698519E-3</v>
      </c>
      <c r="H9682" s="7">
        <v>1.1665183561643819E-2</v>
      </c>
      <c r="I9682" s="7">
        <v>1.36093808219178E-2</v>
      </c>
      <c r="J9682" s="7">
        <v>1.5553578082191719E-2</v>
      </c>
      <c r="K9682" s="7">
        <v>1.7497775342465757E-2</v>
      </c>
      <c r="L9682" s="7">
        <v>1.9441972602739679E-2</v>
      </c>
    </row>
    <row r="9683" spans="1:12" ht="12.75">
      <c r="A9683" s="1">
        <f t="shared" si="222"/>
        <v>42169</v>
      </c>
      <c r="B9683" s="49" t="s">
        <v>6540</v>
      </c>
      <c r="C9683" s="7">
        <v>9.2888219178082557E-3</v>
      </c>
      <c r="D9683" s="7">
        <v>1.857764383561656E-2</v>
      </c>
      <c r="E9683" s="7">
        <v>2.7866465753424722E-2</v>
      </c>
      <c r="F9683" s="7">
        <v>3.7155287671232877E-2</v>
      </c>
      <c r="G9683" s="7">
        <v>4.6444109589041153E-2</v>
      </c>
      <c r="H9683" s="7">
        <v>5.5732931506849319E-2</v>
      </c>
      <c r="I9683" s="7">
        <v>6.5021753424657713E-2</v>
      </c>
      <c r="J9683" s="7">
        <v>7.4310575342465879E-2</v>
      </c>
      <c r="K9683" s="7">
        <v>8.359939726027403E-2</v>
      </c>
      <c r="L9683" s="7">
        <v>9.2888219178082196E-2</v>
      </c>
    </row>
    <row r="9684" spans="1:12" ht="12.75">
      <c r="A9684" s="1">
        <f t="shared" si="222"/>
        <v>42170</v>
      </c>
      <c r="B9684" s="49" t="s">
        <v>6541</v>
      </c>
      <c r="C9684" s="7">
        <v>7.3876602739726318E-3</v>
      </c>
      <c r="D9684" s="7">
        <v>1.4775320547945239E-2</v>
      </c>
      <c r="E9684" s="7">
        <v>2.2162980821917921E-2</v>
      </c>
      <c r="F9684" s="7">
        <v>2.9550641095890479E-2</v>
      </c>
      <c r="G9684" s="7">
        <v>3.6938301369863036E-2</v>
      </c>
      <c r="H9684" s="7">
        <v>4.4325961643835718E-2</v>
      </c>
      <c r="I9684" s="7">
        <v>5.1713621917808393E-2</v>
      </c>
      <c r="J9684" s="7">
        <v>5.9101282191780957E-2</v>
      </c>
      <c r="K9684" s="7">
        <v>6.6488942465753514E-2</v>
      </c>
      <c r="L9684" s="7">
        <v>7.3876602739726072E-2</v>
      </c>
    </row>
    <row r="9685" spans="1:12" ht="25.5">
      <c r="A9685" s="1">
        <f t="shared" si="222"/>
        <v>42171</v>
      </c>
      <c r="B9685" s="49" t="s">
        <v>6397</v>
      </c>
      <c r="C9685" s="7">
        <v>3.7079342465753638E-3</v>
      </c>
      <c r="D9685" s="7">
        <v>7.4158684931507277E-3</v>
      </c>
      <c r="E9685" s="7">
        <v>1.1123802739726079E-2</v>
      </c>
      <c r="F9685" s="7">
        <v>1.483173698630136E-2</v>
      </c>
      <c r="G9685" s="7">
        <v>1.853967123287676E-2</v>
      </c>
      <c r="H9685" s="7">
        <v>2.2247605479452041E-2</v>
      </c>
      <c r="I9685" s="7">
        <v>2.5955539726027439E-2</v>
      </c>
      <c r="J9685" s="7">
        <v>2.966347397260272E-2</v>
      </c>
      <c r="K9685" s="7">
        <v>3.3371408219178118E-2</v>
      </c>
      <c r="L9685" s="7">
        <v>3.7079342465753395E-2</v>
      </c>
    </row>
    <row r="9686" spans="1:12" ht="12.75">
      <c r="A9686" s="1">
        <f t="shared" si="222"/>
        <v>42172</v>
      </c>
      <c r="B9686" s="49" t="s">
        <v>6542</v>
      </c>
      <c r="C9686" s="7">
        <v>1.092092054794524E-2</v>
      </c>
      <c r="D9686" s="7">
        <v>2.184184109589048E-2</v>
      </c>
      <c r="E9686" s="7">
        <v>3.2762761643835715E-2</v>
      </c>
      <c r="F9686" s="7">
        <v>4.3683682191780836E-2</v>
      </c>
      <c r="G9686" s="7">
        <v>5.4604602739726081E-2</v>
      </c>
      <c r="H9686" s="7">
        <v>6.552552328767132E-2</v>
      </c>
      <c r="I9686" s="7">
        <v>7.6446443835616676E-2</v>
      </c>
      <c r="J9686" s="7">
        <v>8.7367364383561671E-2</v>
      </c>
      <c r="K9686" s="7">
        <v>9.8288284931506917E-2</v>
      </c>
      <c r="L9686" s="7">
        <v>0.10920920547945204</v>
      </c>
    </row>
    <row r="9687" spans="1:12" ht="25.5">
      <c r="A9687" s="1">
        <f t="shared" si="222"/>
        <v>42173</v>
      </c>
      <c r="B9687" s="49" t="s">
        <v>6543</v>
      </c>
      <c r="C9687" s="7">
        <v>3.8229369863013955E-3</v>
      </c>
      <c r="D9687" s="7">
        <v>7.6458739726027909E-3</v>
      </c>
      <c r="E9687" s="7">
        <v>1.1468810958904176E-2</v>
      </c>
      <c r="F9687" s="7">
        <v>1.5291747945205559E-2</v>
      </c>
      <c r="G9687" s="7">
        <v>1.9114684931506917E-2</v>
      </c>
      <c r="H9687" s="7">
        <v>2.2937621917808279E-2</v>
      </c>
      <c r="I9687" s="7">
        <v>2.6760558904109638E-2</v>
      </c>
      <c r="J9687" s="7">
        <v>3.0583495890410997E-2</v>
      </c>
      <c r="K9687" s="7">
        <v>3.4406432876712356E-2</v>
      </c>
      <c r="L9687" s="7">
        <v>3.8229369863013722E-2</v>
      </c>
    </row>
    <row r="9688" spans="1:12" ht="12.75">
      <c r="A9688" s="1">
        <f t="shared" si="222"/>
        <v>42174</v>
      </c>
      <c r="B9688" s="49" t="s">
        <v>6544</v>
      </c>
      <c r="C9688" s="7">
        <v>7.2082849315068713E-3</v>
      </c>
      <c r="D9688" s="7">
        <v>1.441656986301372E-2</v>
      </c>
      <c r="E9688" s="7">
        <v>2.1624854794520639E-2</v>
      </c>
      <c r="F9688" s="7">
        <v>2.883313972602744E-2</v>
      </c>
      <c r="G9688" s="7">
        <v>3.6041424657534238E-2</v>
      </c>
      <c r="H9688" s="7">
        <v>4.324970958904116E-2</v>
      </c>
      <c r="I9688" s="7">
        <v>5.0457994520548083E-2</v>
      </c>
      <c r="J9688" s="7">
        <v>5.766627945205488E-2</v>
      </c>
      <c r="K9688" s="7">
        <v>6.4874564383561678E-2</v>
      </c>
      <c r="L9688" s="7">
        <v>7.2082849315068476E-2</v>
      </c>
    </row>
    <row r="9689" spans="1:12" ht="25.5">
      <c r="A9689" s="1">
        <f t="shared" si="222"/>
        <v>42175</v>
      </c>
      <c r="B9689" s="49" t="s">
        <v>6398</v>
      </c>
      <c r="C9689" s="7">
        <v>2.9416109589041162E-3</v>
      </c>
      <c r="D9689" s="7">
        <v>5.8832219178082202E-3</v>
      </c>
      <c r="E9689" s="7">
        <v>8.8248328767123359E-3</v>
      </c>
      <c r="F9689" s="7">
        <v>1.1766443835616414E-2</v>
      </c>
      <c r="G9689" s="7">
        <v>1.4708054794520519E-2</v>
      </c>
      <c r="H9689" s="7">
        <v>1.7649665753424599E-2</v>
      </c>
      <c r="I9689" s="7">
        <v>2.0591276712328799E-2</v>
      </c>
      <c r="J9689" s="7">
        <v>2.3532887671232881E-2</v>
      </c>
      <c r="K9689" s="7">
        <v>2.6474498630136959E-2</v>
      </c>
      <c r="L9689" s="7">
        <v>2.9416109589041037E-2</v>
      </c>
    </row>
    <row r="9690" spans="1:12" ht="12.75">
      <c r="A9690" s="1">
        <f t="shared" si="222"/>
        <v>42176</v>
      </c>
      <c r="B9690" s="49" t="s">
        <v>6545</v>
      </c>
      <c r="C9690" s="7">
        <v>1.0784580821917846E-2</v>
      </c>
      <c r="D9690" s="7">
        <v>2.1569161643835721E-2</v>
      </c>
      <c r="E9690" s="7">
        <v>3.2353742465753517E-2</v>
      </c>
      <c r="F9690" s="7">
        <v>4.3138323287671324E-2</v>
      </c>
      <c r="G9690" s="7">
        <v>5.3922904109589123E-2</v>
      </c>
      <c r="H9690" s="7">
        <v>6.4707484931506923E-2</v>
      </c>
      <c r="I9690" s="7">
        <v>7.5492065753424958E-2</v>
      </c>
      <c r="J9690" s="7">
        <v>8.6276646575342647E-2</v>
      </c>
      <c r="K9690" s="7">
        <v>9.7061227397260447E-2</v>
      </c>
      <c r="L9690" s="7">
        <v>0.10784580821917811</v>
      </c>
    </row>
    <row r="9691" spans="1:12" ht="12.75">
      <c r="A9691" s="1">
        <f t="shared" si="222"/>
        <v>42177</v>
      </c>
      <c r="B9691" s="49" t="s">
        <v>6546</v>
      </c>
      <c r="C9691" s="7">
        <v>1.622912876712336E-2</v>
      </c>
      <c r="D9691" s="7">
        <v>3.2458257534246596E-2</v>
      </c>
      <c r="E9691" s="7">
        <v>4.8687386301369956E-2</v>
      </c>
      <c r="F9691" s="7">
        <v>6.491651506849308E-2</v>
      </c>
      <c r="G9691" s="7">
        <v>8.114564383561633E-2</v>
      </c>
      <c r="H9691" s="7">
        <v>9.7374772602739565E-2</v>
      </c>
      <c r="I9691" s="7">
        <v>0.11360390136986304</v>
      </c>
      <c r="J9691" s="7">
        <v>0.12983303013698638</v>
      </c>
      <c r="K9691" s="7">
        <v>0.14606215890410879</v>
      </c>
      <c r="L9691" s="7">
        <v>0.16229128767123238</v>
      </c>
    </row>
    <row r="9692" spans="1:12" ht="25.5">
      <c r="A9692" s="1">
        <f t="shared" si="222"/>
        <v>42178</v>
      </c>
      <c r="B9692" s="49" t="s">
        <v>6547</v>
      </c>
      <c r="C9692" s="7">
        <v>7.0900273972602955E-3</v>
      </c>
      <c r="D9692" s="7">
        <v>1.4180054794520638E-2</v>
      </c>
      <c r="E9692" s="7">
        <v>2.127008219178084E-2</v>
      </c>
      <c r="F9692" s="7">
        <v>2.836010958904104E-2</v>
      </c>
      <c r="G9692" s="7">
        <v>3.545013698630136E-2</v>
      </c>
      <c r="H9692" s="7">
        <v>4.2540164383561681E-2</v>
      </c>
      <c r="I9692" s="7">
        <v>4.9630191780822119E-2</v>
      </c>
      <c r="J9692" s="7">
        <v>5.6720219178082197E-2</v>
      </c>
      <c r="K9692" s="7">
        <v>6.3810246575342511E-2</v>
      </c>
      <c r="L9692" s="7">
        <v>7.090027397260272E-2</v>
      </c>
    </row>
    <row r="9693" spans="1:12" ht="12.75">
      <c r="A9693" s="1">
        <f t="shared" si="222"/>
        <v>42179</v>
      </c>
      <c r="B9693" s="49" t="s">
        <v>6548</v>
      </c>
      <c r="C9693" s="7">
        <v>1.1673863013698665E-2</v>
      </c>
      <c r="D9693" s="7">
        <v>2.3347726027397278E-2</v>
      </c>
      <c r="E9693" s="7">
        <v>3.5021589041096042E-2</v>
      </c>
      <c r="F9693" s="7">
        <v>4.6695452054794556E-2</v>
      </c>
      <c r="G9693" s="7">
        <v>5.8369315068493195E-2</v>
      </c>
      <c r="H9693" s="7">
        <v>7.0043178082191834E-2</v>
      </c>
      <c r="I9693" s="7">
        <v>8.1717041095890716E-2</v>
      </c>
      <c r="J9693" s="7">
        <v>9.3390904109589112E-2</v>
      </c>
      <c r="K9693" s="7">
        <v>0.10506476712328776</v>
      </c>
      <c r="L9693" s="7">
        <v>0.11673863013698627</v>
      </c>
    </row>
    <row r="9694" spans="1:12" ht="25.5">
      <c r="A9694" s="1">
        <f t="shared" si="222"/>
        <v>42180</v>
      </c>
      <c r="B9694" s="49" t="s">
        <v>6549</v>
      </c>
      <c r="C9694" s="7">
        <v>6.990213698630148E-3</v>
      </c>
      <c r="D9694" s="7">
        <v>1.3980427397260319E-2</v>
      </c>
      <c r="E9694" s="7">
        <v>2.0970641095890478E-2</v>
      </c>
      <c r="F9694" s="7">
        <v>2.7960854794520523E-2</v>
      </c>
      <c r="G9694" s="7">
        <v>3.4951068493150682E-2</v>
      </c>
      <c r="H9694" s="7">
        <v>4.1941282191780845E-2</v>
      </c>
      <c r="I9694" s="7">
        <v>4.8931495890411118E-2</v>
      </c>
      <c r="J9694" s="7">
        <v>5.5921709589041156E-2</v>
      </c>
      <c r="K9694" s="7">
        <v>6.2911923287671326E-2</v>
      </c>
      <c r="L9694" s="7">
        <v>6.9902136986301364E-2</v>
      </c>
    </row>
    <row r="9695" spans="1:12" ht="12.75">
      <c r="A9695" s="1">
        <f t="shared" si="222"/>
        <v>42181</v>
      </c>
      <c r="B9695" s="49" t="s">
        <v>6550</v>
      </c>
      <c r="C9695" s="7">
        <v>7.8603287671233125E-3</v>
      </c>
      <c r="D9695" s="7">
        <v>1.5720657534246597E-2</v>
      </c>
      <c r="E9695" s="7">
        <v>2.3580986301369958E-2</v>
      </c>
      <c r="F9695" s="7">
        <v>3.1441315068493195E-2</v>
      </c>
      <c r="G9695" s="7">
        <v>3.9301643835616434E-2</v>
      </c>
      <c r="H9695" s="7">
        <v>4.7161972602739792E-2</v>
      </c>
      <c r="I9695" s="7">
        <v>5.5022301369863164E-2</v>
      </c>
      <c r="J9695" s="7">
        <v>6.2882630136986389E-2</v>
      </c>
      <c r="K9695" s="7">
        <v>7.0742958904109643E-2</v>
      </c>
      <c r="L9695" s="7">
        <v>7.8603287671232869E-2</v>
      </c>
    </row>
    <row r="9696" spans="1:12" ht="25.5">
      <c r="A9696" s="1">
        <f t="shared" si="222"/>
        <v>42182</v>
      </c>
      <c r="B9696" s="49" t="s">
        <v>6551</v>
      </c>
      <c r="C9696" s="7">
        <v>1.642550136986316E-2</v>
      </c>
      <c r="D9696" s="7">
        <v>3.2851002739726194E-2</v>
      </c>
      <c r="E9696" s="7">
        <v>4.9276504109589364E-2</v>
      </c>
      <c r="F9696" s="7">
        <v>6.5702005479452277E-2</v>
      </c>
      <c r="G9696" s="7">
        <v>8.2127506849315315E-2</v>
      </c>
      <c r="H9696" s="7">
        <v>9.8553008219178354E-2</v>
      </c>
      <c r="I9696" s="7">
        <v>0.11497850958904164</v>
      </c>
      <c r="J9696" s="7">
        <v>0.13140401095890478</v>
      </c>
      <c r="K9696" s="7">
        <v>0.14782951232876759</v>
      </c>
      <c r="L9696" s="7">
        <v>0.16425501369863038</v>
      </c>
    </row>
    <row r="9697" spans="1:12" ht="25.5">
      <c r="A9697" s="1">
        <f t="shared" si="222"/>
        <v>42183</v>
      </c>
      <c r="B9697" s="49" t="s">
        <v>6552</v>
      </c>
      <c r="C9697" s="7">
        <v>1.30159232876712E-2</v>
      </c>
      <c r="D9697" s="7">
        <v>2.6031846575342518E-2</v>
      </c>
      <c r="E9697" s="7">
        <v>3.9047769863013719E-2</v>
      </c>
      <c r="F9697" s="7">
        <v>5.2063693150684799E-2</v>
      </c>
      <c r="G9697" s="7">
        <v>6.5079616438355997E-2</v>
      </c>
      <c r="H9697" s="7">
        <v>7.8095539726027188E-2</v>
      </c>
      <c r="I9697" s="7">
        <v>9.1111463013698754E-2</v>
      </c>
      <c r="J9697" s="7">
        <v>0.10412738630136971</v>
      </c>
      <c r="K9697" s="7">
        <v>0.11714330958904093</v>
      </c>
      <c r="L9697" s="7">
        <v>0.13015923287671199</v>
      </c>
    </row>
    <row r="9698" spans="1:12" ht="12.75">
      <c r="A9698" s="1">
        <f t="shared" si="222"/>
        <v>42184</v>
      </c>
      <c r="B9698" s="49" t="s">
        <v>6553</v>
      </c>
      <c r="C9698" s="7">
        <v>1.283944109589036E-2</v>
      </c>
      <c r="D9698" s="7">
        <v>2.5678882191780841E-2</v>
      </c>
      <c r="E9698" s="7">
        <v>3.85183232876712E-2</v>
      </c>
      <c r="F9698" s="7">
        <v>5.135776438356144E-2</v>
      </c>
      <c r="G9698" s="7">
        <v>6.4197205479451791E-2</v>
      </c>
      <c r="H9698" s="7">
        <v>7.7036646575342163E-2</v>
      </c>
      <c r="I9698" s="7">
        <v>8.9876087671232868E-2</v>
      </c>
      <c r="J9698" s="7">
        <v>0.10271552876712299</v>
      </c>
      <c r="K9698" s="7">
        <v>0.11555496986301335</v>
      </c>
      <c r="L9698" s="7">
        <v>0.12839441095890358</v>
      </c>
    </row>
    <row r="9699" spans="1:12" ht="12.75">
      <c r="A9699" s="1">
        <f t="shared" si="222"/>
        <v>42185</v>
      </c>
      <c r="B9699" s="49" t="s">
        <v>6554</v>
      </c>
      <c r="C9699" s="7">
        <v>9.082323287671272E-3</v>
      </c>
      <c r="D9699" s="7">
        <v>1.816464657534252E-2</v>
      </c>
      <c r="E9699" s="7">
        <v>2.724696986301384E-2</v>
      </c>
      <c r="F9699" s="7">
        <v>3.6329293150685039E-2</v>
      </c>
      <c r="G9699" s="7">
        <v>4.5411616438356235E-2</v>
      </c>
      <c r="H9699" s="7">
        <v>5.4493939726027438E-2</v>
      </c>
      <c r="I9699" s="7">
        <v>6.3576263013698869E-2</v>
      </c>
      <c r="J9699" s="7">
        <v>7.2658586301369954E-2</v>
      </c>
      <c r="K9699" s="7">
        <v>8.1740909589041164E-2</v>
      </c>
      <c r="L9699" s="7">
        <v>9.0823232876712359E-2</v>
      </c>
    </row>
    <row r="9700" spans="1:12" ht="25.5">
      <c r="A9700" s="1">
        <f t="shared" si="222"/>
        <v>42186</v>
      </c>
      <c r="B9700" s="49" t="s">
        <v>6555</v>
      </c>
      <c r="C9700" s="7">
        <v>1.4531572602739681E-2</v>
      </c>
      <c r="D9700" s="7">
        <v>2.9063145205479479E-2</v>
      </c>
      <c r="E9700" s="7">
        <v>4.3594717808219156E-2</v>
      </c>
      <c r="F9700" s="7">
        <v>5.8126290410958723E-2</v>
      </c>
      <c r="G9700" s="7">
        <v>7.2657863013698393E-2</v>
      </c>
      <c r="H9700" s="7">
        <v>8.7189435616438202E-2</v>
      </c>
      <c r="I9700" s="7">
        <v>0.10172100821917811</v>
      </c>
      <c r="J9700" s="7">
        <v>0.11625258082191756</v>
      </c>
      <c r="K9700" s="7">
        <v>0.1307841534246576</v>
      </c>
      <c r="L9700" s="7">
        <v>0.14531572602739679</v>
      </c>
    </row>
    <row r="9701" spans="1:12" ht="12.75">
      <c r="A9701" s="1">
        <f t="shared" si="222"/>
        <v>42187</v>
      </c>
      <c r="B9701" s="49" t="s">
        <v>5707</v>
      </c>
      <c r="C9701" s="7">
        <v>7.7283287671233124E-3</v>
      </c>
      <c r="D9701" s="7">
        <v>1.5456657534246599E-2</v>
      </c>
      <c r="E9701" s="7">
        <v>2.3184986301369958E-2</v>
      </c>
      <c r="F9701" s="7">
        <v>3.0913315068493197E-2</v>
      </c>
      <c r="G9701" s="7">
        <v>3.864164383561644E-2</v>
      </c>
      <c r="H9701" s="7">
        <v>4.6369972602739805E-2</v>
      </c>
      <c r="I9701" s="7">
        <v>5.4098301369863162E-2</v>
      </c>
      <c r="J9701" s="7">
        <v>6.1826630136986395E-2</v>
      </c>
      <c r="K9701" s="7">
        <v>6.9554958904109634E-2</v>
      </c>
      <c r="L9701" s="7">
        <v>7.7283287671232881E-2</v>
      </c>
    </row>
    <row r="9702" spans="1:12" ht="12.75">
      <c r="A9702" s="1">
        <f t="shared" si="222"/>
        <v>42188</v>
      </c>
      <c r="B9702" s="49" t="s">
        <v>6556</v>
      </c>
      <c r="C9702" s="7">
        <v>1.0563254794520591E-2</v>
      </c>
      <c r="D9702" s="7">
        <v>2.1126509589041158E-2</v>
      </c>
      <c r="E9702" s="7">
        <v>3.1689764383561803E-2</v>
      </c>
      <c r="F9702" s="7">
        <v>4.2253019178082316E-2</v>
      </c>
      <c r="G9702" s="7">
        <v>5.2816273972602835E-2</v>
      </c>
      <c r="H9702" s="7">
        <v>6.3379528767123355E-2</v>
      </c>
      <c r="I9702" s="7">
        <v>7.3942783561644118E-2</v>
      </c>
      <c r="J9702" s="7">
        <v>8.450603835616452E-2</v>
      </c>
      <c r="K9702" s="7">
        <v>9.5069293150685033E-2</v>
      </c>
      <c r="L9702" s="7">
        <v>0.10563254794520556</v>
      </c>
    </row>
    <row r="9703" spans="1:12" ht="12.75">
      <c r="A9703" s="1">
        <f t="shared" si="222"/>
        <v>42189</v>
      </c>
      <c r="B9703" s="49" t="s">
        <v>6557</v>
      </c>
      <c r="C9703" s="7">
        <v>1.8291945205479599E-2</v>
      </c>
      <c r="D9703" s="7">
        <v>3.658389041095908E-2</v>
      </c>
      <c r="E9703" s="7">
        <v>5.4875835616438676E-2</v>
      </c>
      <c r="F9703" s="7">
        <v>7.3167780821918035E-2</v>
      </c>
      <c r="G9703" s="7">
        <v>9.1459726027397506E-2</v>
      </c>
      <c r="H9703" s="7">
        <v>0.109751671232877</v>
      </c>
      <c r="I9703" s="7">
        <v>0.12804361643835718</v>
      </c>
      <c r="J9703" s="7">
        <v>0.1463355616438356</v>
      </c>
      <c r="K9703" s="7">
        <v>0.16462750684931518</v>
      </c>
      <c r="L9703" s="7">
        <v>0.18291945205479479</v>
      </c>
    </row>
    <row r="9704" spans="1:12" ht="25.5">
      <c r="A9704" s="1">
        <f t="shared" si="222"/>
        <v>42190</v>
      </c>
      <c r="B9704" s="49" t="s">
        <v>6558</v>
      </c>
      <c r="C9704" s="7">
        <v>1.0480438356164424E-3</v>
      </c>
      <c r="D9704" s="7">
        <v>2.09608767123288E-3</v>
      </c>
      <c r="E9704" s="7">
        <v>3.1441315068493317E-3</v>
      </c>
      <c r="F9704" s="7">
        <v>4.19217534246576E-3</v>
      </c>
      <c r="G9704" s="7">
        <v>5.2402191780822E-3</v>
      </c>
      <c r="H9704" s="7">
        <v>6.28826301369864E-3</v>
      </c>
      <c r="I9704" s="7">
        <v>7.3363068493150912E-3</v>
      </c>
      <c r="J9704" s="7">
        <v>8.38435068493152E-3</v>
      </c>
      <c r="K9704" s="7">
        <v>9.4323945205479608E-3</v>
      </c>
      <c r="L9704" s="7">
        <v>1.0480438356164386E-2</v>
      </c>
    </row>
    <row r="9705" spans="1:12" ht="12.75">
      <c r="A9705" s="1">
        <f t="shared" si="222"/>
        <v>42191</v>
      </c>
      <c r="B9705" s="49" t="s">
        <v>6559</v>
      </c>
      <c r="C9705" s="7">
        <v>4.5773260273972681E-3</v>
      </c>
      <c r="D9705" s="7">
        <v>9.1546520547945362E-3</v>
      </c>
      <c r="E9705" s="7">
        <v>1.3731978082191839E-2</v>
      </c>
      <c r="F9705" s="7">
        <v>1.8309304109589E-2</v>
      </c>
      <c r="G9705" s="7">
        <v>2.2886630136986278E-2</v>
      </c>
      <c r="H9705" s="7">
        <v>2.7463956164383557E-2</v>
      </c>
      <c r="I9705" s="7">
        <v>3.2041282191780956E-2</v>
      </c>
      <c r="J9705" s="7">
        <v>3.6618608219178117E-2</v>
      </c>
      <c r="K9705" s="7">
        <v>4.1195934246575278E-2</v>
      </c>
      <c r="L9705" s="7">
        <v>4.5773260273972556E-2</v>
      </c>
    </row>
    <row r="9706" spans="1:12" ht="25.5">
      <c r="A9706" s="1">
        <f t="shared" si="222"/>
        <v>42192</v>
      </c>
      <c r="B9706" s="49" t="s">
        <v>6560</v>
      </c>
      <c r="C9706" s="7">
        <v>1.56425424657534E-2</v>
      </c>
      <c r="D9706" s="7">
        <v>3.1285084931506918E-2</v>
      </c>
      <c r="E9706" s="7">
        <v>4.6927627397260314E-2</v>
      </c>
      <c r="F9706" s="7">
        <v>6.25701698630136E-2</v>
      </c>
      <c r="G9706" s="7">
        <v>7.821271232876699E-2</v>
      </c>
      <c r="H9706" s="7">
        <v>9.3855254794520407E-2</v>
      </c>
      <c r="I9706" s="7">
        <v>0.10949779726027416</v>
      </c>
      <c r="J9706" s="7">
        <v>0.1251403397260272</v>
      </c>
      <c r="K9706" s="7">
        <v>0.1407828821917812</v>
      </c>
      <c r="L9706" s="7">
        <v>0.15642542465753398</v>
      </c>
    </row>
    <row r="9707" spans="1:12" ht="38.25">
      <c r="A9707" s="1">
        <f t="shared" si="222"/>
        <v>42193</v>
      </c>
      <c r="B9707" s="49" t="s">
        <v>6561</v>
      </c>
      <c r="C9707" s="7">
        <v>8.5203287671233117E-3</v>
      </c>
      <c r="D9707" s="7">
        <v>1.7040657534246599E-2</v>
      </c>
      <c r="E9707" s="7">
        <v>2.5560986301369958E-2</v>
      </c>
      <c r="F9707" s="7">
        <v>3.4081315068493198E-2</v>
      </c>
      <c r="G9707" s="7">
        <v>4.2601643835616439E-2</v>
      </c>
      <c r="H9707" s="7">
        <v>5.1121972602739797E-2</v>
      </c>
      <c r="I9707" s="7">
        <v>5.9642301369863274E-2</v>
      </c>
      <c r="J9707" s="7">
        <v>6.8162630136986396E-2</v>
      </c>
      <c r="K9707" s="7">
        <v>7.6682958904109644E-2</v>
      </c>
      <c r="L9707" s="7">
        <v>8.5203287671232877E-2</v>
      </c>
    </row>
    <row r="9708" spans="1:12" ht="12.75">
      <c r="A9708" s="1">
        <f t="shared" si="222"/>
        <v>42194</v>
      </c>
      <c r="B9708" s="49" t="s">
        <v>6562</v>
      </c>
      <c r="C9708" s="7">
        <v>9.3669369863014079E-3</v>
      </c>
      <c r="D9708" s="7">
        <v>1.873387397260284E-2</v>
      </c>
      <c r="E9708" s="7">
        <v>2.8100810958904199E-2</v>
      </c>
      <c r="F9708" s="7">
        <v>3.7467747945205555E-2</v>
      </c>
      <c r="G9708" s="7">
        <v>4.6834684931506915E-2</v>
      </c>
      <c r="H9708" s="7">
        <v>5.6201621917808281E-2</v>
      </c>
      <c r="I9708" s="7">
        <v>6.5568558904109869E-2</v>
      </c>
      <c r="J9708" s="7">
        <v>7.4935495890411E-2</v>
      </c>
      <c r="K9708" s="7">
        <v>8.4302432876712477E-2</v>
      </c>
      <c r="L9708" s="7">
        <v>9.3669369863013718E-2</v>
      </c>
    </row>
    <row r="9709" spans="1:12" ht="38.25">
      <c r="A9709" s="1">
        <f t="shared" si="222"/>
        <v>42195</v>
      </c>
      <c r="B9709" s="49" t="s">
        <v>6563</v>
      </c>
      <c r="C9709" s="7">
        <v>6.2202739726027563E-3</v>
      </c>
      <c r="D9709" s="7">
        <v>1.2440547945205561E-2</v>
      </c>
      <c r="E9709" s="7">
        <v>1.8660821917808278E-2</v>
      </c>
      <c r="F9709" s="7">
        <v>2.4881095890411001E-2</v>
      </c>
      <c r="G9709" s="7">
        <v>3.110136986301372E-2</v>
      </c>
      <c r="H9709" s="7">
        <v>3.7321643835616439E-2</v>
      </c>
      <c r="I9709" s="7">
        <v>4.3541917808219401E-2</v>
      </c>
      <c r="J9709" s="7">
        <v>4.9762191780822002E-2</v>
      </c>
      <c r="K9709" s="7">
        <v>5.5982465753424721E-2</v>
      </c>
      <c r="L9709" s="7">
        <v>6.220273972602744E-2</v>
      </c>
    </row>
    <row r="9710" spans="1:12" ht="25.5">
      <c r="A9710" s="1">
        <f t="shared" si="222"/>
        <v>42196</v>
      </c>
      <c r="B9710" s="49" t="s">
        <v>6564</v>
      </c>
      <c r="C9710" s="7">
        <v>1.278410958904104E-2</v>
      </c>
      <c r="D9710" s="7">
        <v>2.5568219178082198E-2</v>
      </c>
      <c r="E9710" s="7">
        <v>3.8352328767123238E-2</v>
      </c>
      <c r="F9710" s="7">
        <v>5.113643835616416E-2</v>
      </c>
      <c r="G9710" s="7">
        <v>6.39205479452052E-2</v>
      </c>
      <c r="H9710" s="7">
        <v>7.670465753424624E-2</v>
      </c>
      <c r="I9710" s="7">
        <v>8.9488767123287627E-2</v>
      </c>
      <c r="J9710" s="7">
        <v>0.10227287671232844</v>
      </c>
      <c r="K9710" s="7">
        <v>0.11505698630136948</v>
      </c>
      <c r="L9710" s="7">
        <v>0.1278410958904104</v>
      </c>
    </row>
    <row r="9711" spans="1:12" ht="25.5">
      <c r="A9711" s="1">
        <f t="shared" si="222"/>
        <v>42197</v>
      </c>
      <c r="B9711" s="49" t="s">
        <v>6565</v>
      </c>
      <c r="C9711" s="7">
        <v>8.2599452054794801E-3</v>
      </c>
      <c r="D9711" s="7">
        <v>1.651989041095896E-2</v>
      </c>
      <c r="E9711" s="7">
        <v>2.4779835616438439E-2</v>
      </c>
      <c r="F9711" s="7">
        <v>3.3039780821917795E-2</v>
      </c>
      <c r="G9711" s="7">
        <v>4.1299726027397274E-2</v>
      </c>
      <c r="H9711" s="7">
        <v>4.9559671232876759E-2</v>
      </c>
      <c r="I9711" s="7">
        <v>5.7819616438356362E-2</v>
      </c>
      <c r="J9711" s="7">
        <v>6.6079561643835716E-2</v>
      </c>
      <c r="K9711" s="7">
        <v>7.4339506849315201E-2</v>
      </c>
      <c r="L9711" s="7">
        <v>8.2599452054794548E-2</v>
      </c>
    </row>
    <row r="9712" spans="1:12" ht="12.75">
      <c r="A9712" s="1">
        <f t="shared" si="222"/>
        <v>42198</v>
      </c>
      <c r="B9712" s="49" t="s">
        <v>6566</v>
      </c>
      <c r="C9712" s="7">
        <v>1.100301369863016E-2</v>
      </c>
      <c r="D9712" s="7">
        <v>2.2006027397260319E-2</v>
      </c>
      <c r="E9712" s="7">
        <v>3.3009041095890479E-2</v>
      </c>
      <c r="F9712" s="7">
        <v>4.4012054794520514E-2</v>
      </c>
      <c r="G9712" s="7">
        <v>5.501506849315068E-2</v>
      </c>
      <c r="H9712" s="7">
        <v>6.6018082191780833E-2</v>
      </c>
      <c r="I9712" s="7">
        <v>7.7021095890411242E-2</v>
      </c>
      <c r="J9712" s="7">
        <v>8.8024109589041166E-2</v>
      </c>
      <c r="K9712" s="7">
        <v>9.9027123287671312E-2</v>
      </c>
      <c r="L9712" s="7">
        <v>0.11003013698630136</v>
      </c>
    </row>
    <row r="9713" spans="1:12" ht="25.5">
      <c r="A9713" s="1">
        <f t="shared" si="222"/>
        <v>42199</v>
      </c>
      <c r="B9713" s="49" t="s">
        <v>6567</v>
      </c>
      <c r="C9713" s="7">
        <v>9.9343561643835832E-3</v>
      </c>
      <c r="D9713" s="7">
        <v>1.9868712328767118E-2</v>
      </c>
      <c r="E9713" s="7">
        <v>2.9803068493150797E-2</v>
      </c>
      <c r="F9713" s="7">
        <v>3.9737424657534236E-2</v>
      </c>
      <c r="G9713" s="7">
        <v>4.9671780821917796E-2</v>
      </c>
      <c r="H9713" s="7">
        <v>5.9606136986301364E-2</v>
      </c>
      <c r="I9713" s="7">
        <v>6.9540493150685154E-2</v>
      </c>
      <c r="J9713" s="7">
        <v>7.947484931506861E-2</v>
      </c>
      <c r="K9713" s="7">
        <v>8.940920547945215E-2</v>
      </c>
      <c r="L9713" s="7">
        <v>9.9343561643835593E-2</v>
      </c>
    </row>
    <row r="9714" spans="1:12" ht="38.25">
      <c r="A9714" s="1">
        <f t="shared" si="222"/>
        <v>42200</v>
      </c>
      <c r="B9714" s="49" t="s">
        <v>6568</v>
      </c>
      <c r="C9714" s="7">
        <v>7.2697643835616804E-3</v>
      </c>
      <c r="D9714" s="7">
        <v>1.4539528767123361E-2</v>
      </c>
      <c r="E9714" s="7">
        <v>2.1809293150685041E-2</v>
      </c>
      <c r="F9714" s="7">
        <v>2.90790575342466E-2</v>
      </c>
      <c r="G9714" s="7">
        <v>3.6348821917808277E-2</v>
      </c>
      <c r="H9714" s="7">
        <v>4.361858630136984E-2</v>
      </c>
      <c r="I9714" s="7">
        <v>5.0888350684931638E-2</v>
      </c>
      <c r="J9714" s="7">
        <v>5.8158115068493201E-2</v>
      </c>
      <c r="K9714" s="7">
        <v>6.5427879452054874E-2</v>
      </c>
      <c r="L9714" s="7">
        <v>7.269764383561643E-2</v>
      </c>
    </row>
    <row r="9715" spans="1:12" ht="38.25">
      <c r="A9715" s="1">
        <f t="shared" si="222"/>
        <v>42201</v>
      </c>
      <c r="B9715" s="49" t="s">
        <v>6568</v>
      </c>
      <c r="C9715" s="7">
        <v>9.5148493150685272E-4</v>
      </c>
      <c r="D9715" s="7">
        <v>1.9029698630137078E-3</v>
      </c>
      <c r="E9715" s="7">
        <v>2.8544547945205559E-3</v>
      </c>
      <c r="F9715" s="7">
        <v>3.8059397260274035E-3</v>
      </c>
      <c r="G9715" s="7">
        <v>4.7574246575342516E-3</v>
      </c>
      <c r="H9715" s="7">
        <v>5.7089095890410996E-3</v>
      </c>
      <c r="I9715" s="7">
        <v>6.660394520547972E-3</v>
      </c>
      <c r="J9715" s="7">
        <v>7.6118794520547957E-3</v>
      </c>
      <c r="K9715" s="7">
        <v>8.5633643835616568E-3</v>
      </c>
      <c r="L9715" s="7">
        <v>9.514849315068491E-3</v>
      </c>
    </row>
    <row r="9716" spans="1:12" ht="38.25">
      <c r="A9716" s="1">
        <f t="shared" si="222"/>
        <v>42202</v>
      </c>
      <c r="B9716" s="49" t="s">
        <v>6568</v>
      </c>
      <c r="C9716" s="7">
        <v>7.8693698630137197E-4</v>
      </c>
      <c r="D9716" s="7">
        <v>1.5738739726027439E-3</v>
      </c>
      <c r="E9716" s="7">
        <v>2.3608109589041159E-3</v>
      </c>
      <c r="F9716" s="7">
        <v>3.1477479452054757E-3</v>
      </c>
      <c r="G9716" s="7">
        <v>3.9346849315068481E-3</v>
      </c>
      <c r="H9716" s="7">
        <v>4.7216219178082197E-3</v>
      </c>
      <c r="I9716" s="7">
        <v>5.5085589041096042E-3</v>
      </c>
      <c r="J9716" s="7">
        <v>6.2954958904109645E-3</v>
      </c>
      <c r="K9716" s="7">
        <v>7.082432876712336E-3</v>
      </c>
      <c r="L9716" s="7">
        <v>7.8693698630136963E-3</v>
      </c>
    </row>
    <row r="9717" spans="1:12" ht="25.5">
      <c r="A9717" s="1">
        <f t="shared" si="222"/>
        <v>42203</v>
      </c>
      <c r="B9717" s="49" t="s">
        <v>5391</v>
      </c>
      <c r="C9717" s="7">
        <v>1.1335364383561681E-2</v>
      </c>
      <c r="D9717" s="7">
        <v>2.2670728767123362E-2</v>
      </c>
      <c r="E9717" s="7">
        <v>3.4006093150685042E-2</v>
      </c>
      <c r="F9717" s="7">
        <v>4.53414575342466E-2</v>
      </c>
      <c r="G9717" s="7">
        <v>5.6676821917808276E-2</v>
      </c>
      <c r="H9717" s="7">
        <v>6.8012186301369959E-2</v>
      </c>
      <c r="I9717" s="7">
        <v>7.9347550684931753E-2</v>
      </c>
      <c r="J9717" s="7">
        <v>9.06829150684932E-2</v>
      </c>
      <c r="K9717" s="7">
        <v>0.10201827945205487</v>
      </c>
      <c r="L9717" s="7">
        <v>0.11335364383561644</v>
      </c>
    </row>
    <row r="9718" spans="1:12" ht="12.75">
      <c r="A9718" s="1">
        <f t="shared" si="222"/>
        <v>42204</v>
      </c>
      <c r="B9718" s="49" t="s">
        <v>6569</v>
      </c>
      <c r="C9718" s="7">
        <v>5.3776438356164516E-4</v>
      </c>
      <c r="D9718" s="7">
        <v>1.0755287671232903E-3</v>
      </c>
      <c r="E9718" s="7">
        <v>1.613293150684932E-3</v>
      </c>
      <c r="F9718" s="7">
        <v>2.1510575342465759E-3</v>
      </c>
      <c r="G9718" s="7">
        <v>2.6888219178082201E-3</v>
      </c>
      <c r="H9718" s="7">
        <v>3.226586301369864E-3</v>
      </c>
      <c r="I9718" s="7">
        <v>3.76435068493152E-3</v>
      </c>
      <c r="J9718" s="7">
        <v>4.3021150684931517E-3</v>
      </c>
      <c r="K9718" s="7">
        <v>4.8398794520547956E-3</v>
      </c>
      <c r="L9718" s="7">
        <v>5.3776438356164403E-3</v>
      </c>
    </row>
    <row r="9719" spans="1:12" ht="12.75">
      <c r="A9719" s="1">
        <f t="shared" si="222"/>
        <v>42205</v>
      </c>
      <c r="B9719" s="49" t="s">
        <v>6570</v>
      </c>
      <c r="C9719" s="7">
        <v>7.7420712328767358E-3</v>
      </c>
      <c r="D9719" s="7">
        <v>1.548414246575352E-2</v>
      </c>
      <c r="E9719" s="7">
        <v>2.322621369863016E-2</v>
      </c>
      <c r="F9719" s="7">
        <v>3.0968284931506797E-2</v>
      </c>
      <c r="G9719" s="7">
        <v>3.8710356164383557E-2</v>
      </c>
      <c r="H9719" s="7">
        <v>4.6452427397260319E-2</v>
      </c>
      <c r="I9719" s="7">
        <v>5.41944986301372E-2</v>
      </c>
      <c r="J9719" s="7">
        <v>6.193656986301372E-2</v>
      </c>
      <c r="K9719" s="7">
        <v>6.9678641095890476E-2</v>
      </c>
      <c r="L9719" s="7">
        <v>7.7420712328767113E-2</v>
      </c>
    </row>
    <row r="9720" spans="1:12" ht="25.5">
      <c r="A9720" s="1">
        <f t="shared" si="222"/>
        <v>42206</v>
      </c>
      <c r="B9720" s="49" t="s">
        <v>6571</v>
      </c>
      <c r="C9720" s="7">
        <v>5.8622465753424844E-3</v>
      </c>
      <c r="D9720" s="7">
        <v>1.1724493150684981E-2</v>
      </c>
      <c r="E9720" s="7">
        <v>1.758673972602744E-2</v>
      </c>
      <c r="F9720" s="7">
        <v>2.344898630136984E-2</v>
      </c>
      <c r="G9720" s="7">
        <v>2.9311232876712359E-2</v>
      </c>
      <c r="H9720" s="7">
        <v>3.517347945205488E-2</v>
      </c>
      <c r="I9720" s="7">
        <v>4.1035726027397405E-2</v>
      </c>
      <c r="J9720" s="7">
        <v>4.6897972602739799E-2</v>
      </c>
      <c r="K9720" s="7">
        <v>5.2760219178082317E-2</v>
      </c>
      <c r="L9720" s="7">
        <v>5.8622465753424717E-2</v>
      </c>
    </row>
    <row r="9721" spans="1:12" ht="25.5">
      <c r="A9721" s="1">
        <f t="shared" si="222"/>
        <v>42207</v>
      </c>
      <c r="B9721" s="49" t="s">
        <v>6572</v>
      </c>
      <c r="C9721" s="7">
        <v>1.0344460273972633E-2</v>
      </c>
      <c r="D9721" s="7">
        <v>2.0688920547945241E-2</v>
      </c>
      <c r="E9721" s="7">
        <v>3.1033380821917918E-2</v>
      </c>
      <c r="F9721" s="7">
        <v>4.1377841095890482E-2</v>
      </c>
      <c r="G9721" s="7">
        <v>5.1722301369863041E-2</v>
      </c>
      <c r="H9721" s="7">
        <v>6.2066761643835712E-2</v>
      </c>
      <c r="I9721" s="7">
        <v>7.2411221917808521E-2</v>
      </c>
      <c r="J9721" s="7">
        <v>8.2755682191780963E-2</v>
      </c>
      <c r="K9721" s="7">
        <v>9.3100142465753516E-2</v>
      </c>
      <c r="L9721" s="7">
        <v>0.10344460273972608</v>
      </c>
    </row>
    <row r="9722" spans="1:12" ht="25.5">
      <c r="A9722" s="1">
        <f t="shared" si="222"/>
        <v>42208</v>
      </c>
      <c r="B9722" s="49" t="s">
        <v>6572</v>
      </c>
      <c r="C9722" s="7">
        <v>2.0215890410959076E-2</v>
      </c>
      <c r="D9722" s="7">
        <v>4.0431780821918041E-2</v>
      </c>
      <c r="E9722" s="7">
        <v>6.0647671232877114E-2</v>
      </c>
      <c r="F9722" s="7">
        <v>8.0863561643835957E-2</v>
      </c>
      <c r="G9722" s="7">
        <v>0.10107945205479492</v>
      </c>
      <c r="H9722" s="7">
        <v>0.12129534246575399</v>
      </c>
      <c r="I9722" s="7">
        <v>0.14151123287671319</v>
      </c>
      <c r="J9722" s="7">
        <v>0.16172712328767239</v>
      </c>
      <c r="K9722" s="7">
        <v>0.18194301369863039</v>
      </c>
      <c r="L9722" s="7">
        <v>0.20215890410958959</v>
      </c>
    </row>
    <row r="9723" spans="1:12" ht="25.5">
      <c r="A9723" s="1">
        <f t="shared" si="222"/>
        <v>42209</v>
      </c>
      <c r="B9723" s="49" t="s">
        <v>6111</v>
      </c>
      <c r="C9723" s="7">
        <v>4.8601315068493318E-3</v>
      </c>
      <c r="D9723" s="7">
        <v>9.7202630136986636E-3</v>
      </c>
      <c r="E9723" s="7">
        <v>1.4580394520547961E-2</v>
      </c>
      <c r="F9723" s="7">
        <v>1.9440526027397282E-2</v>
      </c>
      <c r="G9723" s="7">
        <v>2.4300657534246602E-2</v>
      </c>
      <c r="H9723" s="7">
        <v>2.9160789041095921E-2</v>
      </c>
      <c r="I9723" s="7">
        <v>3.4020920547945359E-2</v>
      </c>
      <c r="J9723" s="7">
        <v>3.8881052054794564E-2</v>
      </c>
      <c r="K9723" s="7">
        <v>4.374118356164388E-2</v>
      </c>
      <c r="L9723" s="7">
        <v>4.8601315068493203E-2</v>
      </c>
    </row>
    <row r="9724" spans="1:12" ht="25.5">
      <c r="A9724" s="1">
        <f t="shared" si="222"/>
        <v>42210</v>
      </c>
      <c r="B9724" s="49" t="s">
        <v>5856</v>
      </c>
      <c r="C9724" s="7">
        <v>5.4391956164383796E-2</v>
      </c>
      <c r="D9724" s="7">
        <v>0.10878391232876759</v>
      </c>
      <c r="E9724" s="7">
        <v>0.16317586849315199</v>
      </c>
      <c r="F9724" s="7">
        <v>0.21756782465753519</v>
      </c>
      <c r="G9724" s="7">
        <v>0.27195978082191841</v>
      </c>
      <c r="H9724" s="7">
        <v>0.3263517369863016</v>
      </c>
      <c r="I9724" s="7">
        <v>0.38074369315068596</v>
      </c>
      <c r="J9724" s="7">
        <v>0.43513564931506915</v>
      </c>
      <c r="K9724" s="7">
        <v>0.4895276054794524</v>
      </c>
      <c r="L9724" s="7">
        <v>0.54391956164383559</v>
      </c>
    </row>
    <row r="9725" spans="1:12" ht="51">
      <c r="A9725" s="1">
        <f t="shared" si="222"/>
        <v>42211</v>
      </c>
      <c r="B9725" s="49" t="s">
        <v>6573</v>
      </c>
      <c r="C9725" s="7">
        <v>2.31886027397262E-3</v>
      </c>
      <c r="D9725" s="7">
        <v>4.6377205479452279E-3</v>
      </c>
      <c r="E9725" s="7">
        <v>6.9565808219178484E-3</v>
      </c>
      <c r="F9725" s="7">
        <v>9.2754410958904316E-3</v>
      </c>
      <c r="G9725" s="7">
        <v>1.1594301369863041E-2</v>
      </c>
      <c r="H9725" s="7">
        <v>1.3913161643835598E-2</v>
      </c>
      <c r="I9725" s="7">
        <v>1.623202191780828E-2</v>
      </c>
      <c r="J9725" s="7">
        <v>1.8550882191780839E-2</v>
      </c>
      <c r="K9725" s="7">
        <v>2.0869742465753519E-2</v>
      </c>
      <c r="L9725" s="7">
        <v>2.3188602739726082E-2</v>
      </c>
    </row>
    <row r="9726" spans="1:12" ht="38.25">
      <c r="A9726" s="1">
        <f t="shared" si="222"/>
        <v>42212</v>
      </c>
      <c r="B9726" s="49" t="s">
        <v>6574</v>
      </c>
      <c r="C9726" s="7">
        <v>3.1034104109589237E-2</v>
      </c>
      <c r="D9726" s="7">
        <v>6.2068208219178356E-2</v>
      </c>
      <c r="E9726" s="7">
        <v>9.3102312328767603E-2</v>
      </c>
      <c r="F9726" s="7">
        <v>0.124136416438356</v>
      </c>
      <c r="G9726" s="7">
        <v>0.15517052054794561</v>
      </c>
      <c r="H9726" s="7">
        <v>0.18620462465753398</v>
      </c>
      <c r="I9726" s="7">
        <v>0.21723872876712358</v>
      </c>
      <c r="J9726" s="7">
        <v>0.24827283287671201</v>
      </c>
      <c r="K9726" s="7">
        <v>0.2793069369863016</v>
      </c>
      <c r="L9726" s="7">
        <v>0.31034104109589</v>
      </c>
    </row>
    <row r="9727" spans="1:12" ht="38.25">
      <c r="A9727" s="1">
        <f t="shared" si="222"/>
        <v>42213</v>
      </c>
      <c r="B9727" s="49" t="s">
        <v>6575</v>
      </c>
      <c r="C9727" s="7">
        <v>5.873095890410988E-3</v>
      </c>
      <c r="D9727" s="7">
        <v>1.1746191780821987E-2</v>
      </c>
      <c r="E9727" s="7">
        <v>1.7619287671233001E-2</v>
      </c>
      <c r="F9727" s="7">
        <v>2.3492383561643879E-2</v>
      </c>
      <c r="G9727" s="7">
        <v>2.936547945205488E-2</v>
      </c>
      <c r="H9727" s="7">
        <v>3.5238575342465758E-2</v>
      </c>
      <c r="I9727" s="7">
        <v>4.111167123287688E-2</v>
      </c>
      <c r="J9727" s="7">
        <v>4.6984767123287759E-2</v>
      </c>
      <c r="K9727" s="7">
        <v>5.2857863013698755E-2</v>
      </c>
      <c r="L9727" s="7">
        <v>5.8730958904109641E-2</v>
      </c>
    </row>
    <row r="9728" spans="1:12" ht="38.25">
      <c r="A9728" s="1">
        <f t="shared" si="222"/>
        <v>42214</v>
      </c>
      <c r="B9728" s="49" t="s">
        <v>6575</v>
      </c>
      <c r="C9728" s="7">
        <v>3.2041643835616679E-3</v>
      </c>
      <c r="D9728" s="7">
        <v>6.4083287671233237E-3</v>
      </c>
      <c r="E9728" s="7">
        <v>9.612493150684992E-3</v>
      </c>
      <c r="F9728" s="7">
        <v>1.2816657534246599E-2</v>
      </c>
      <c r="G9728" s="7">
        <v>1.6020821917808278E-2</v>
      </c>
      <c r="H9728" s="7">
        <v>1.9224986301369838E-2</v>
      </c>
      <c r="I9728" s="7">
        <v>2.2429150684931641E-2</v>
      </c>
      <c r="J9728" s="7">
        <v>2.5633315068493197E-2</v>
      </c>
      <c r="K9728" s="7">
        <v>2.8837479452054879E-2</v>
      </c>
      <c r="L9728" s="7">
        <v>3.2041643835616439E-2</v>
      </c>
    </row>
    <row r="9729" spans="1:12" ht="25.5">
      <c r="A9729" s="1">
        <f t="shared" si="222"/>
        <v>42215</v>
      </c>
      <c r="B9729" s="49" t="s">
        <v>6576</v>
      </c>
      <c r="C9729" s="7">
        <v>2.16190684931508E-2</v>
      </c>
      <c r="D9729" s="7">
        <v>4.3238136986301481E-2</v>
      </c>
      <c r="E9729" s="7">
        <v>6.4857205479452271E-2</v>
      </c>
      <c r="F9729" s="7">
        <v>8.6476273972602838E-2</v>
      </c>
      <c r="G9729" s="7">
        <v>0.10809534246575352</v>
      </c>
      <c r="H9729" s="7">
        <v>0.1297144109589036</v>
      </c>
      <c r="I9729" s="7">
        <v>0.15133347945205558</v>
      </c>
      <c r="J9729" s="7">
        <v>0.17295254794520518</v>
      </c>
      <c r="K9729" s="7">
        <v>0.19457161643835599</v>
      </c>
      <c r="L9729" s="7">
        <v>0.21619068493150681</v>
      </c>
    </row>
    <row r="9730" spans="1:12" ht="25.5">
      <c r="A9730" s="1">
        <f t="shared" si="222"/>
        <v>42216</v>
      </c>
      <c r="B9730" s="49" t="s">
        <v>6577</v>
      </c>
      <c r="C9730" s="7">
        <v>6.0741698630137078E-2</v>
      </c>
      <c r="D9730" s="7">
        <v>0.12148339726027441</v>
      </c>
      <c r="E9730" s="7">
        <v>0.18222509589041158</v>
      </c>
      <c r="F9730" s="7">
        <v>0.24296679452054759</v>
      </c>
      <c r="G9730" s="7">
        <v>0.30370849315068477</v>
      </c>
      <c r="H9730" s="7">
        <v>0.364450191780822</v>
      </c>
      <c r="I9730" s="7">
        <v>0.42519189041096034</v>
      </c>
      <c r="J9730" s="7">
        <v>0.4859335890410964</v>
      </c>
      <c r="K9730" s="7">
        <v>0.54667528767123363</v>
      </c>
      <c r="L9730" s="7">
        <v>0.60741698630136953</v>
      </c>
    </row>
    <row r="9731" spans="1:12" ht="12.75">
      <c r="A9731" s="1">
        <f t="shared" si="222"/>
        <v>42217</v>
      </c>
      <c r="B9731" s="49" t="s">
        <v>6578</v>
      </c>
      <c r="C9731" s="7">
        <v>6.462575342465772E-2</v>
      </c>
      <c r="D9731" s="7">
        <v>0.12925150684931519</v>
      </c>
      <c r="E9731" s="7">
        <v>0.19387726027397278</v>
      </c>
      <c r="F9731" s="7">
        <v>0.25850301369863038</v>
      </c>
      <c r="G9731" s="7">
        <v>0.32312876712328797</v>
      </c>
      <c r="H9731" s="7">
        <v>0.38775452054794557</v>
      </c>
      <c r="I9731" s="7">
        <v>0.45238027397260439</v>
      </c>
      <c r="J9731" s="7">
        <v>0.51700602739726076</v>
      </c>
      <c r="K9731" s="7">
        <v>0.58163178082191835</v>
      </c>
      <c r="L9731" s="7">
        <v>0.64625753424657473</v>
      </c>
    </row>
    <row r="9732" spans="1:12" ht="12.75">
      <c r="A9732" s="1">
        <f t="shared" si="222"/>
        <v>42218</v>
      </c>
      <c r="B9732" s="49" t="s">
        <v>6579</v>
      </c>
      <c r="C9732" s="7">
        <v>2.2134049315068599E-2</v>
      </c>
      <c r="D9732" s="7">
        <v>4.426809863013708E-2</v>
      </c>
      <c r="E9732" s="7">
        <v>6.6402147945205672E-2</v>
      </c>
      <c r="F9732" s="7">
        <v>8.8536197260274049E-2</v>
      </c>
      <c r="G9732" s="7">
        <v>0.11067024657534251</v>
      </c>
      <c r="H9732" s="7">
        <v>0.1328042958904104</v>
      </c>
      <c r="I9732" s="7">
        <v>0.15493834520547961</v>
      </c>
      <c r="J9732" s="7">
        <v>0.1770723945205476</v>
      </c>
      <c r="K9732" s="7">
        <v>0.19920644383561681</v>
      </c>
      <c r="L9732" s="7">
        <v>0.2213404931506848</v>
      </c>
    </row>
    <row r="9733" spans="1:12" ht="25.5">
      <c r="A9733" s="1">
        <f t="shared" si="222"/>
        <v>42219</v>
      </c>
      <c r="B9733" s="49" t="s">
        <v>6580</v>
      </c>
      <c r="C9733" s="7">
        <v>7.7420712328767349E-2</v>
      </c>
      <c r="D9733" s="7">
        <v>0.1548414246575352</v>
      </c>
      <c r="E9733" s="7">
        <v>0.2322621369863016</v>
      </c>
      <c r="F9733" s="7">
        <v>0.30968284931506801</v>
      </c>
      <c r="G9733" s="7">
        <v>0.38710356164383558</v>
      </c>
      <c r="H9733" s="7">
        <v>0.46452427397260321</v>
      </c>
      <c r="I9733" s="7">
        <v>0.541944986301372</v>
      </c>
      <c r="J9733" s="7">
        <v>0.61936569863013724</v>
      </c>
      <c r="K9733" s="7">
        <v>0.69678641095890481</v>
      </c>
      <c r="L9733" s="7">
        <v>0.77420712328767116</v>
      </c>
    </row>
    <row r="9734" spans="1:12" ht="12.75">
      <c r="A9734" s="1">
        <f t="shared" si="222"/>
        <v>42220</v>
      </c>
      <c r="B9734" s="49" t="s">
        <v>6581</v>
      </c>
      <c r="C9734" s="7">
        <v>3.3355134246575643E-2</v>
      </c>
      <c r="D9734" s="7">
        <v>6.6710268493151287E-2</v>
      </c>
      <c r="E9734" s="7">
        <v>0.10006540273972681</v>
      </c>
      <c r="F9734" s="7">
        <v>0.1334205369863016</v>
      </c>
      <c r="G9734" s="7">
        <v>0.16677567123287759</v>
      </c>
      <c r="H9734" s="7">
        <v>0.20013080547945242</v>
      </c>
      <c r="I9734" s="7">
        <v>0.23348593972602838</v>
      </c>
      <c r="J9734" s="7">
        <v>0.2668410739726032</v>
      </c>
      <c r="K9734" s="7">
        <v>0.30019620821917919</v>
      </c>
      <c r="L9734" s="7">
        <v>0.33355134246575396</v>
      </c>
    </row>
    <row r="9735" spans="1:12" ht="25.5">
      <c r="A9735" s="1">
        <f t="shared" si="222"/>
        <v>42221</v>
      </c>
      <c r="B9735" s="49" t="s">
        <v>6582</v>
      </c>
      <c r="C9735" s="7">
        <v>2.9936876712328919E-2</v>
      </c>
      <c r="D9735" s="7">
        <v>5.9873753424657714E-2</v>
      </c>
      <c r="E9735" s="7">
        <v>8.9810630136986633E-2</v>
      </c>
      <c r="F9735" s="7">
        <v>0.11974750684931519</v>
      </c>
      <c r="G9735" s="7">
        <v>0.14968438356164401</v>
      </c>
      <c r="H9735" s="7">
        <v>0.17962126027397282</v>
      </c>
      <c r="I9735" s="7">
        <v>0.2095581369863028</v>
      </c>
      <c r="J9735" s="7">
        <v>0.23949501369863038</v>
      </c>
      <c r="K9735" s="7">
        <v>0.26943189041095922</v>
      </c>
      <c r="L9735" s="7">
        <v>0.29936876712328803</v>
      </c>
    </row>
    <row r="9736" spans="1:12" ht="25.5">
      <c r="A9736" s="1">
        <f t="shared" si="222"/>
        <v>42222</v>
      </c>
      <c r="B9736" s="49" t="s">
        <v>6583</v>
      </c>
      <c r="C9736" s="7">
        <v>2.1930443835616559E-2</v>
      </c>
      <c r="D9736" s="7">
        <v>4.3860887671233001E-2</v>
      </c>
      <c r="E9736" s="7">
        <v>6.5791331506849557E-2</v>
      </c>
      <c r="F9736" s="7">
        <v>8.7721775342465877E-2</v>
      </c>
      <c r="G9736" s="7">
        <v>0.10965221917808232</v>
      </c>
      <c r="H9736" s="7">
        <v>0.13158266301369839</v>
      </c>
      <c r="I9736" s="7">
        <v>0.15351310684931518</v>
      </c>
      <c r="J9736" s="7">
        <v>0.175443550684932</v>
      </c>
      <c r="K9736" s="7">
        <v>0.1973739945205476</v>
      </c>
      <c r="L9736" s="7">
        <v>0.21930443835616439</v>
      </c>
    </row>
    <row r="9737" spans="1:12" ht="25.5">
      <c r="A9737" s="1">
        <f t="shared" si="222"/>
        <v>42223</v>
      </c>
      <c r="B9737" s="49" t="s">
        <v>6584</v>
      </c>
      <c r="C9737" s="7">
        <v>4.6666520547945477E-2</v>
      </c>
      <c r="D9737" s="7">
        <v>9.3333041095890953E-2</v>
      </c>
      <c r="E9737" s="7">
        <v>0.13999956164383678</v>
      </c>
      <c r="F9737" s="7">
        <v>0.18666608219178121</v>
      </c>
      <c r="G9737" s="7">
        <v>0.23333260273972678</v>
      </c>
      <c r="H9737" s="7">
        <v>0.27999912328767118</v>
      </c>
      <c r="I9737" s="7">
        <v>0.32666564383561797</v>
      </c>
      <c r="J9737" s="7">
        <v>0.37333216438356243</v>
      </c>
      <c r="K9737" s="7">
        <v>0.41999868493150799</v>
      </c>
      <c r="L9737" s="7">
        <v>0.46666520547945234</v>
      </c>
    </row>
    <row r="9738" spans="1:12" ht="12.75">
      <c r="A9738" s="1">
        <f t="shared" si="222"/>
        <v>42224</v>
      </c>
      <c r="B9738" s="49" t="s">
        <v>6585</v>
      </c>
      <c r="C9738" s="7">
        <v>4.3923452054794677E-2</v>
      </c>
      <c r="D9738" s="7">
        <v>8.7846904109589355E-2</v>
      </c>
      <c r="E9738" s="7">
        <v>0.1317703561643844</v>
      </c>
      <c r="F9738" s="7">
        <v>0.17569380821917799</v>
      </c>
      <c r="G9738" s="7">
        <v>0.2196172602739728</v>
      </c>
      <c r="H9738" s="7">
        <v>0.26354071232876758</v>
      </c>
      <c r="I9738" s="7">
        <v>0.30746416438356244</v>
      </c>
      <c r="J9738" s="7">
        <v>0.3513876164383572</v>
      </c>
      <c r="K9738" s="7">
        <v>0.39531106849315195</v>
      </c>
      <c r="L9738" s="7">
        <v>0.43923452054794559</v>
      </c>
    </row>
    <row r="9739" spans="1:12" ht="12.75">
      <c r="A9739" s="1">
        <f t="shared" si="222"/>
        <v>42225</v>
      </c>
      <c r="B9739" s="49" t="s">
        <v>6586</v>
      </c>
      <c r="C9739" s="7">
        <v>1.1572602739726067E-4</v>
      </c>
      <c r="D9739" s="7">
        <v>2.3145205479452159E-4</v>
      </c>
      <c r="E9739" s="7">
        <v>3.4717808219178242E-4</v>
      </c>
      <c r="F9739" s="7">
        <v>4.6290410958904073E-4</v>
      </c>
      <c r="G9739" s="7">
        <v>5.7863013698630154E-4</v>
      </c>
      <c r="H9739" s="7">
        <v>6.9435616438356235E-4</v>
      </c>
      <c r="I9739" s="7">
        <v>8.1008219178082554E-4</v>
      </c>
      <c r="J9739" s="7">
        <v>9.2580821917808396E-4</v>
      </c>
      <c r="K9739" s="7">
        <v>1.0415342465753435E-3</v>
      </c>
      <c r="L9739" s="7">
        <v>1.1572602739726031E-3</v>
      </c>
    </row>
    <row r="9740" spans="1:12" ht="12.75">
      <c r="A9740" s="1">
        <f t="shared" si="222"/>
        <v>42226</v>
      </c>
      <c r="B9740" s="49" t="s">
        <v>6586</v>
      </c>
      <c r="C9740" s="7">
        <v>3.7061260273972677E-2</v>
      </c>
      <c r="D9740" s="7">
        <v>7.4122520547945353E-2</v>
      </c>
      <c r="E9740" s="7">
        <v>0.11118378082191792</v>
      </c>
      <c r="F9740" s="7">
        <v>0.14824504109588998</v>
      </c>
      <c r="G9740" s="7">
        <v>0.18530630136986281</v>
      </c>
      <c r="H9740" s="7">
        <v>0.22236756164383562</v>
      </c>
      <c r="I9740" s="7">
        <v>0.25942882191780842</v>
      </c>
      <c r="J9740" s="7">
        <v>0.29649008219178119</v>
      </c>
      <c r="K9740" s="7">
        <v>0.3335513424657528</v>
      </c>
      <c r="L9740" s="7">
        <v>0.37061260273972563</v>
      </c>
    </row>
    <row r="9741" spans="1:12" ht="12.75">
      <c r="A9741" s="1">
        <f t="shared" si="222"/>
        <v>42227</v>
      </c>
      <c r="B9741" s="49" t="s">
        <v>6587</v>
      </c>
      <c r="C9741" s="7">
        <v>2.818652054794548E-2</v>
      </c>
      <c r="D9741" s="7">
        <v>5.6373041095890836E-2</v>
      </c>
      <c r="E9741" s="7">
        <v>8.4559561643836309E-2</v>
      </c>
      <c r="F9741" s="7">
        <v>0.11274608219178144</v>
      </c>
      <c r="G9741" s="7">
        <v>0.1409326027397268</v>
      </c>
      <c r="H9741" s="7">
        <v>0.16911912328767117</v>
      </c>
      <c r="I9741" s="7">
        <v>0.1973056438356168</v>
      </c>
      <c r="J9741" s="7">
        <v>0.22549216438356237</v>
      </c>
      <c r="K9741" s="7">
        <v>0.2536786849315068</v>
      </c>
      <c r="L9741" s="7">
        <v>0.28186520547945237</v>
      </c>
    </row>
    <row r="9742" spans="1:12" ht="12.75">
      <c r="A9742" s="1">
        <f t="shared" si="222"/>
        <v>42228</v>
      </c>
      <c r="B9742" s="49" t="s">
        <v>6302</v>
      </c>
      <c r="C9742" s="7">
        <v>2.574180821917836E-3</v>
      </c>
      <c r="D9742" s="7">
        <v>5.1483616438356599E-3</v>
      </c>
      <c r="E9742" s="7">
        <v>7.7225424657534954E-3</v>
      </c>
      <c r="F9742" s="7">
        <v>1.0296723287671295E-2</v>
      </c>
      <c r="G9742" s="7">
        <v>1.287090410958912E-2</v>
      </c>
      <c r="H9742" s="7">
        <v>1.544508493150692E-2</v>
      </c>
      <c r="I9742" s="7">
        <v>1.8019265753424718E-2</v>
      </c>
      <c r="J9742" s="7">
        <v>2.0593446575342518E-2</v>
      </c>
      <c r="K9742" s="7">
        <v>2.3167627397260322E-2</v>
      </c>
      <c r="L9742" s="7">
        <v>2.5741808219178118E-2</v>
      </c>
    </row>
    <row r="9743" spans="1:12" ht="25.5">
      <c r="A9743" s="1">
        <f t="shared" si="222"/>
        <v>42229</v>
      </c>
      <c r="B9743" s="49" t="s">
        <v>5263</v>
      </c>
      <c r="C9743" s="7">
        <v>3.4070465753424841E-3</v>
      </c>
      <c r="D9743" s="7">
        <v>6.8140931506849552E-3</v>
      </c>
      <c r="E9743" s="7">
        <v>1.022113972602744E-2</v>
      </c>
      <c r="F9743" s="7">
        <v>1.3628186301369841E-2</v>
      </c>
      <c r="G9743" s="7">
        <v>1.703523287671236E-2</v>
      </c>
      <c r="H9743" s="7">
        <v>2.044227945205488E-2</v>
      </c>
      <c r="I9743" s="7">
        <v>2.3849326027397397E-2</v>
      </c>
      <c r="J9743" s="7">
        <v>2.72563726027398E-2</v>
      </c>
      <c r="K9743" s="7">
        <v>3.0663419178082317E-2</v>
      </c>
      <c r="L9743" s="7">
        <v>3.407046575342472E-2</v>
      </c>
    </row>
    <row r="9744" spans="1:12" ht="25.5">
      <c r="A9744" s="1">
        <f t="shared" ref="A9744:A9807" si="223">A9743+1</f>
        <v>42230</v>
      </c>
      <c r="B9744" s="49" t="s">
        <v>6588</v>
      </c>
      <c r="C9744" s="7">
        <v>1.353994520547948E-2</v>
      </c>
      <c r="D9744" s="7">
        <v>2.7079890410959082E-2</v>
      </c>
      <c r="E9744" s="7">
        <v>4.061983561643856E-2</v>
      </c>
      <c r="F9744" s="7">
        <v>5.415978082191792E-2</v>
      </c>
      <c r="G9744" s="7">
        <v>6.7699726027397392E-2</v>
      </c>
      <c r="H9744" s="7">
        <v>8.1239671232876884E-2</v>
      </c>
      <c r="I9744" s="7">
        <v>9.4779616438356723E-2</v>
      </c>
      <c r="J9744" s="7">
        <v>0.10831956164383595</v>
      </c>
      <c r="K9744" s="7">
        <v>0.12185950684931519</v>
      </c>
      <c r="L9744" s="7">
        <v>0.13539945205479478</v>
      </c>
    </row>
    <row r="9745" spans="1:12" ht="25.5">
      <c r="A9745" s="1">
        <f t="shared" si="223"/>
        <v>42231</v>
      </c>
      <c r="B9745" s="49" t="s">
        <v>6589</v>
      </c>
      <c r="C9745" s="7">
        <v>1.2813041095890358E-3</v>
      </c>
      <c r="D9745" s="7">
        <v>2.5626082191780837E-3</v>
      </c>
      <c r="E9745" s="7">
        <v>3.84391232876712E-3</v>
      </c>
      <c r="F9745" s="7">
        <v>5.1252164383561432E-3</v>
      </c>
      <c r="G9745" s="7">
        <v>6.4065205479451803E-3</v>
      </c>
      <c r="H9745" s="7">
        <v>7.6878246575342157E-3</v>
      </c>
      <c r="I9745" s="7">
        <v>8.9691287671232866E-3</v>
      </c>
      <c r="J9745" s="7">
        <v>1.0250432876712299E-2</v>
      </c>
      <c r="K9745" s="7">
        <v>1.1531736986301337E-2</v>
      </c>
      <c r="L9745" s="7">
        <v>1.2813041095890361E-2</v>
      </c>
    </row>
    <row r="9746" spans="1:12" ht="25.5">
      <c r="A9746" s="1">
        <f t="shared" si="223"/>
        <v>42232</v>
      </c>
      <c r="B9746" s="49" t="s">
        <v>6590</v>
      </c>
      <c r="C9746" s="7">
        <v>1.3582980821917801E-2</v>
      </c>
      <c r="D9746" s="7">
        <v>2.716596164383572E-2</v>
      </c>
      <c r="E9746" s="7">
        <v>4.0748942465753515E-2</v>
      </c>
      <c r="F9746" s="7">
        <v>5.4331923287671204E-2</v>
      </c>
      <c r="G9746" s="7">
        <v>6.7914904109589003E-2</v>
      </c>
      <c r="H9746" s="7">
        <v>8.149788493150692E-2</v>
      </c>
      <c r="I9746" s="7">
        <v>9.5080865753424948E-2</v>
      </c>
      <c r="J9746" s="7">
        <v>0.10866384657534252</v>
      </c>
      <c r="K9746" s="7">
        <v>0.1222468273972608</v>
      </c>
      <c r="L9746" s="7">
        <v>0.13582980821917801</v>
      </c>
    </row>
    <row r="9747" spans="1:12" ht="38.25">
      <c r="A9747" s="1">
        <f t="shared" si="223"/>
        <v>42233</v>
      </c>
      <c r="B9747" s="49" t="s">
        <v>6591</v>
      </c>
      <c r="C9747" s="7">
        <v>7.5160438356164632E-3</v>
      </c>
      <c r="D9747" s="7">
        <v>1.503208767123288E-2</v>
      </c>
      <c r="E9747" s="7">
        <v>2.254813150684944E-2</v>
      </c>
      <c r="F9747" s="7">
        <v>3.0064175342465759E-2</v>
      </c>
      <c r="G9747" s="7">
        <v>3.75802191780822E-2</v>
      </c>
      <c r="H9747" s="7">
        <v>4.5096263013698637E-2</v>
      </c>
      <c r="I9747" s="7">
        <v>5.2612306849315317E-2</v>
      </c>
      <c r="J9747" s="7">
        <v>6.0128350684931518E-2</v>
      </c>
      <c r="K9747" s="7">
        <v>6.7644394520548073E-2</v>
      </c>
      <c r="L9747" s="7">
        <v>7.51604383561644E-2</v>
      </c>
    </row>
    <row r="9748" spans="1:12" ht="38.25">
      <c r="A9748" s="1">
        <f t="shared" si="223"/>
        <v>42234</v>
      </c>
      <c r="B9748" s="49" t="s">
        <v>6591</v>
      </c>
      <c r="C9748" s="7">
        <v>3.9534904109589236E-3</v>
      </c>
      <c r="D9748" s="7">
        <v>7.9069808219178472E-3</v>
      </c>
      <c r="E9748" s="7">
        <v>1.1860471232876773E-2</v>
      </c>
      <c r="F9748" s="7">
        <v>1.5813961643835597E-2</v>
      </c>
      <c r="G9748" s="7">
        <v>1.9767452054794559E-2</v>
      </c>
      <c r="H9748" s="7">
        <v>2.3720942465753399E-2</v>
      </c>
      <c r="I9748" s="7">
        <v>2.7674432876712358E-2</v>
      </c>
      <c r="J9748" s="7">
        <v>3.1627923287671195E-2</v>
      </c>
      <c r="K9748" s="7">
        <v>3.558141369863016E-2</v>
      </c>
      <c r="L9748" s="7">
        <v>3.9534904109588993E-2</v>
      </c>
    </row>
    <row r="9749" spans="1:12" ht="38.25">
      <c r="A9749" s="1">
        <f t="shared" si="223"/>
        <v>42235</v>
      </c>
      <c r="B9749" s="49" t="s">
        <v>6591</v>
      </c>
      <c r="C9749" s="7">
        <v>4.238465753424684E-3</v>
      </c>
      <c r="D9749" s="7">
        <v>8.4769315068493681E-3</v>
      </c>
      <c r="E9749" s="7">
        <v>1.271539726027404E-2</v>
      </c>
      <c r="F9749" s="7">
        <v>1.6953863013698639E-2</v>
      </c>
      <c r="G9749" s="7">
        <v>2.1192328767123361E-2</v>
      </c>
      <c r="H9749" s="7">
        <v>2.5430794520547959E-2</v>
      </c>
      <c r="I9749" s="7">
        <v>2.9669260273972681E-2</v>
      </c>
      <c r="J9749" s="7">
        <v>3.3907726027397278E-2</v>
      </c>
      <c r="K9749" s="7">
        <v>3.8146191780822E-2</v>
      </c>
      <c r="L9749" s="7">
        <v>4.2384657534246598E-2</v>
      </c>
    </row>
    <row r="9750" spans="1:12" ht="25.5">
      <c r="A9750" s="1">
        <f t="shared" si="223"/>
        <v>42236</v>
      </c>
      <c r="B9750" s="49" t="s">
        <v>5645</v>
      </c>
      <c r="C9750" s="7">
        <v>0.11151938630137008</v>
      </c>
      <c r="D9750" s="7">
        <v>0.22303877260274038</v>
      </c>
      <c r="E9750" s="7">
        <v>0.33455815890410995</v>
      </c>
      <c r="F9750" s="7">
        <v>0.44607754520547954</v>
      </c>
      <c r="G9750" s="7">
        <v>0.55759693150684919</v>
      </c>
      <c r="H9750" s="7">
        <v>0.6691163178082199</v>
      </c>
      <c r="I9750" s="7">
        <v>0.78063570410959204</v>
      </c>
      <c r="J9750" s="7">
        <v>0.89215509041095908</v>
      </c>
      <c r="K9750" s="7">
        <v>1.00367447671233</v>
      </c>
      <c r="L9750" s="7">
        <v>1.1151938630136984</v>
      </c>
    </row>
    <row r="9751" spans="1:12" ht="25.5">
      <c r="A9751" s="1">
        <f t="shared" si="223"/>
        <v>42237</v>
      </c>
      <c r="B9751" s="49" t="s">
        <v>5645</v>
      </c>
      <c r="C9751" s="7">
        <v>0.25618849315068598</v>
      </c>
      <c r="D9751" s="7">
        <v>0.51237698630137074</v>
      </c>
      <c r="E9751" s="7">
        <v>0.76856547945205678</v>
      </c>
      <c r="F9751" s="7">
        <v>1.0247539726027393</v>
      </c>
      <c r="G9751" s="7">
        <v>1.2809424657534241</v>
      </c>
      <c r="H9751" s="7">
        <v>1.537130958904116</v>
      </c>
      <c r="I9751" s="7">
        <v>1.7933194520547959</v>
      </c>
      <c r="J9751" s="7">
        <v>2.0495079452054759</v>
      </c>
      <c r="K9751" s="7">
        <v>2.305696438356168</v>
      </c>
      <c r="L9751" s="7">
        <v>2.5618849315068482</v>
      </c>
    </row>
    <row r="9752" spans="1:12" ht="25.5">
      <c r="A9752" s="1">
        <f t="shared" si="223"/>
        <v>42238</v>
      </c>
      <c r="B9752" s="49" t="s">
        <v>6592</v>
      </c>
      <c r="C9752" s="7">
        <v>0.14541734794520519</v>
      </c>
      <c r="D9752" s="7">
        <v>0.29083469589041161</v>
      </c>
      <c r="E9752" s="7">
        <v>0.43625204383561678</v>
      </c>
      <c r="F9752" s="7">
        <v>0.58166939178082078</v>
      </c>
      <c r="G9752" s="7">
        <v>0.727086739726026</v>
      </c>
      <c r="H9752" s="7">
        <v>0.87250408767123122</v>
      </c>
      <c r="I9752" s="7">
        <v>1.0179214356164401</v>
      </c>
      <c r="J9752" s="7">
        <v>1.1633387835616427</v>
      </c>
      <c r="K9752" s="7">
        <v>1.3087561315068481</v>
      </c>
      <c r="L9752" s="7">
        <v>1.454173479452052</v>
      </c>
    </row>
    <row r="9753" spans="1:12" ht="25.5">
      <c r="A9753" s="1">
        <f t="shared" si="223"/>
        <v>42239</v>
      </c>
      <c r="B9753" s="49" t="s">
        <v>6593</v>
      </c>
      <c r="C9753" s="7">
        <v>4.5787002739726204E-2</v>
      </c>
      <c r="D9753" s="7">
        <v>9.1574005479452408E-2</v>
      </c>
      <c r="E9753" s="7">
        <v>0.13736100821917799</v>
      </c>
      <c r="F9753" s="7">
        <v>0.18314801095890482</v>
      </c>
      <c r="G9753" s="7">
        <v>0.2289350136986304</v>
      </c>
      <c r="H9753" s="7">
        <v>0.2747220164383572</v>
      </c>
      <c r="I9753" s="7">
        <v>0.320509019178084</v>
      </c>
      <c r="J9753" s="7">
        <v>0.36629602191780836</v>
      </c>
      <c r="K9753" s="7">
        <v>0.41208302465753521</v>
      </c>
      <c r="L9753" s="7">
        <v>0.45787002739726079</v>
      </c>
    </row>
    <row r="9754" spans="1:12" ht="25.5">
      <c r="A9754" s="1">
        <f t="shared" si="223"/>
        <v>42240</v>
      </c>
      <c r="B9754" s="49" t="s">
        <v>6594</v>
      </c>
      <c r="C9754" s="7">
        <v>2.9683726027397397E-2</v>
      </c>
      <c r="D9754" s="7">
        <v>5.9367452054794684E-2</v>
      </c>
      <c r="E9754" s="7">
        <v>8.9051178082192081E-2</v>
      </c>
      <c r="F9754" s="7">
        <v>0.11873490410958912</v>
      </c>
      <c r="G9754" s="7">
        <v>0.14841863013698639</v>
      </c>
      <c r="H9754" s="7">
        <v>0.17810235616438319</v>
      </c>
      <c r="I9754" s="7">
        <v>0.20778608219178119</v>
      </c>
      <c r="J9754" s="7">
        <v>0.23746980821917799</v>
      </c>
      <c r="K9754" s="7">
        <v>0.26715353424657595</v>
      </c>
      <c r="L9754" s="7">
        <v>0.29683726027397278</v>
      </c>
    </row>
    <row r="9755" spans="1:12" ht="25.5">
      <c r="A9755" s="1">
        <f t="shared" si="223"/>
        <v>42241</v>
      </c>
      <c r="B9755" s="49" t="s">
        <v>6595</v>
      </c>
      <c r="C9755" s="7">
        <v>2.5785567123287879E-2</v>
      </c>
      <c r="D9755" s="7">
        <v>5.1571134246575633E-2</v>
      </c>
      <c r="E9755" s="7">
        <v>7.7356701369863515E-2</v>
      </c>
      <c r="F9755" s="7">
        <v>0.10314226849315104</v>
      </c>
      <c r="G9755" s="7">
        <v>0.12892783561643878</v>
      </c>
      <c r="H9755" s="7">
        <v>0.15471340273972559</v>
      </c>
      <c r="I9755" s="7">
        <v>0.18049896986301359</v>
      </c>
      <c r="J9755" s="7">
        <v>0.20628453698630161</v>
      </c>
      <c r="K9755" s="7">
        <v>0.23207010410958959</v>
      </c>
      <c r="L9755" s="7">
        <v>0.25785567123287639</v>
      </c>
    </row>
    <row r="9756" spans="1:12" ht="12.75">
      <c r="A9756" s="1">
        <f t="shared" si="223"/>
        <v>42242</v>
      </c>
      <c r="B9756" s="49" t="s">
        <v>6596</v>
      </c>
      <c r="C9756" s="7">
        <v>3.0219320547945478E-2</v>
      </c>
      <c r="D9756" s="7">
        <v>6.0438641095890838E-2</v>
      </c>
      <c r="E9756" s="7">
        <v>9.0657961643836313E-2</v>
      </c>
      <c r="F9756" s="7">
        <v>0.12087728219178119</v>
      </c>
      <c r="G9756" s="7">
        <v>0.1510966027397268</v>
      </c>
      <c r="H9756" s="7">
        <v>0.18131592328767118</v>
      </c>
      <c r="I9756" s="7">
        <v>0.211535243835618</v>
      </c>
      <c r="J9756" s="7">
        <v>0.24175456438356238</v>
      </c>
      <c r="K9756" s="7">
        <v>0.27197388493150798</v>
      </c>
      <c r="L9756" s="7">
        <v>0.30219320547945244</v>
      </c>
    </row>
    <row r="9757" spans="1:12" ht="25.5">
      <c r="A9757" s="1">
        <f t="shared" si="223"/>
        <v>42243</v>
      </c>
      <c r="B9757" s="49" t="s">
        <v>6597</v>
      </c>
      <c r="C9757" s="7">
        <v>3.084967298630148E-2</v>
      </c>
      <c r="D9757" s="7">
        <v>6.1699345972602841E-2</v>
      </c>
      <c r="E9757" s="7">
        <v>9.2549018958904314E-2</v>
      </c>
      <c r="F9757" s="7">
        <v>0.1233986919452052</v>
      </c>
      <c r="G9757" s="7">
        <v>0.15424836493150679</v>
      </c>
      <c r="H9757" s="7">
        <v>0.18509803791780841</v>
      </c>
      <c r="I9757" s="7">
        <v>0.21594771090411</v>
      </c>
      <c r="J9757" s="7">
        <v>0.24679738389041159</v>
      </c>
      <c r="K9757" s="7">
        <v>0.27764705687671198</v>
      </c>
      <c r="L9757" s="7">
        <v>0.30849672986301357</v>
      </c>
    </row>
    <row r="9758" spans="1:12" ht="12.75">
      <c r="A9758" s="1">
        <f t="shared" si="223"/>
        <v>42244</v>
      </c>
      <c r="B9758" s="49" t="s">
        <v>6598</v>
      </c>
      <c r="C9758" s="7">
        <v>3.0681863013698758E-2</v>
      </c>
      <c r="D9758" s="7">
        <v>6.1363726027397397E-2</v>
      </c>
      <c r="E9758" s="7">
        <v>9.2045589041096151E-2</v>
      </c>
      <c r="F9758" s="7">
        <v>0.12272745205479479</v>
      </c>
      <c r="G9758" s="7">
        <v>0.1534093150684932</v>
      </c>
      <c r="H9758" s="7">
        <v>0.18409117808219161</v>
      </c>
      <c r="I9758" s="7">
        <v>0.21477304109589121</v>
      </c>
      <c r="J9758" s="7">
        <v>0.24545490410958959</v>
      </c>
      <c r="K9758" s="7">
        <v>0.276136767123288</v>
      </c>
      <c r="L9758" s="7">
        <v>0.3068186301369864</v>
      </c>
    </row>
    <row r="9759" spans="1:12" ht="25.5">
      <c r="A9759" s="1">
        <f t="shared" si="223"/>
        <v>42245</v>
      </c>
      <c r="B9759" s="49" t="s">
        <v>6599</v>
      </c>
      <c r="C9759" s="7">
        <v>2.5256482191781081E-2</v>
      </c>
      <c r="D9759" s="7">
        <v>5.0512964383562037E-2</v>
      </c>
      <c r="E9759" s="7">
        <v>7.5769446575343111E-2</v>
      </c>
      <c r="F9759" s="7">
        <v>0.10102592876712384</v>
      </c>
      <c r="G9759" s="7">
        <v>0.1262824109589048</v>
      </c>
      <c r="H9759" s="7">
        <v>0.15153889315068478</v>
      </c>
      <c r="I9759" s="7">
        <v>0.17679537534246598</v>
      </c>
      <c r="J9759" s="7">
        <v>0.2020518575342472</v>
      </c>
      <c r="K9759" s="7">
        <v>0.2273083397260284</v>
      </c>
      <c r="L9759" s="7">
        <v>0.25256482191780838</v>
      </c>
    </row>
    <row r="9760" spans="1:12" ht="25.5">
      <c r="A9760" s="1">
        <f t="shared" si="223"/>
        <v>42246</v>
      </c>
      <c r="B9760" s="49" t="s">
        <v>6600</v>
      </c>
      <c r="C9760" s="7">
        <v>9.5130410958904316E-2</v>
      </c>
      <c r="D9760" s="7">
        <v>0.19026082191780841</v>
      </c>
      <c r="E9760" s="7">
        <v>0.2853912328767132</v>
      </c>
      <c r="F9760" s="7">
        <v>0.38052164383561682</v>
      </c>
      <c r="G9760" s="7">
        <v>0.47565205479452033</v>
      </c>
      <c r="H9760" s="7">
        <v>0.57078246575342517</v>
      </c>
      <c r="I9760" s="7">
        <v>0.66591287671233113</v>
      </c>
      <c r="J9760" s="7">
        <v>0.76104328767123364</v>
      </c>
      <c r="K9760" s="7">
        <v>0.85617369863013715</v>
      </c>
      <c r="L9760" s="7">
        <v>0.95130410958904066</v>
      </c>
    </row>
    <row r="9761" spans="1:12" ht="25.5">
      <c r="A9761" s="1">
        <f t="shared" si="223"/>
        <v>42247</v>
      </c>
      <c r="B9761" s="49" t="s">
        <v>6601</v>
      </c>
      <c r="C9761" s="7">
        <v>6.1117446575342751E-2</v>
      </c>
      <c r="D9761" s="7">
        <v>0.12223489315068599</v>
      </c>
      <c r="E9761" s="7">
        <v>0.18335233972602841</v>
      </c>
      <c r="F9761" s="7">
        <v>0.24446978630137078</v>
      </c>
      <c r="G9761" s="7">
        <v>0.30558723287671319</v>
      </c>
      <c r="H9761" s="7">
        <v>0.36670467945205559</v>
      </c>
      <c r="I9761" s="7">
        <v>0.42782212602739916</v>
      </c>
      <c r="J9761" s="7">
        <v>0.48893957260274035</v>
      </c>
      <c r="K9761" s="7">
        <v>0.55005701917808281</v>
      </c>
      <c r="L9761" s="7">
        <v>0.61117446575342516</v>
      </c>
    </row>
    <row r="9762" spans="1:12" ht="12.75">
      <c r="A9762" s="1">
        <f t="shared" si="223"/>
        <v>42248</v>
      </c>
      <c r="B9762" s="49" t="s">
        <v>6602</v>
      </c>
      <c r="C9762" s="7">
        <v>2.5397523287671319E-2</v>
      </c>
      <c r="D9762" s="7">
        <v>5.0795046575342513E-2</v>
      </c>
      <c r="E9762" s="7">
        <v>7.6192569863013843E-2</v>
      </c>
      <c r="F9762" s="7">
        <v>0.1015900931506848</v>
      </c>
      <c r="G9762" s="7">
        <v>0.12698761643835599</v>
      </c>
      <c r="H9762" s="7">
        <v>0.15238513972602719</v>
      </c>
      <c r="I9762" s="7">
        <v>0.17778266301369958</v>
      </c>
      <c r="J9762" s="7">
        <v>0.20318018630136961</v>
      </c>
      <c r="K9762" s="7">
        <v>0.22857770958904081</v>
      </c>
      <c r="L9762" s="7">
        <v>0.25397523287671198</v>
      </c>
    </row>
    <row r="9763" spans="1:12" ht="25.5">
      <c r="A9763" s="1">
        <f t="shared" si="223"/>
        <v>42249</v>
      </c>
      <c r="B9763" s="49" t="s">
        <v>6143</v>
      </c>
      <c r="C9763" s="7">
        <v>1.9915726027397281E-2</v>
      </c>
      <c r="D9763" s="7">
        <v>3.9831452054794679E-2</v>
      </c>
      <c r="E9763" s="7">
        <v>5.974717808219196E-2</v>
      </c>
      <c r="F9763" s="7">
        <v>7.9662904109589122E-2</v>
      </c>
      <c r="G9763" s="7">
        <v>9.9578630136986396E-2</v>
      </c>
      <c r="H9763" s="7">
        <v>0.11949435616438381</v>
      </c>
      <c r="I9763" s="7">
        <v>0.13941008219178119</v>
      </c>
      <c r="J9763" s="7">
        <v>0.15932580821917799</v>
      </c>
      <c r="K9763" s="7">
        <v>0.17924153424657599</v>
      </c>
      <c r="L9763" s="7">
        <v>0.19915726027397279</v>
      </c>
    </row>
    <row r="9764" spans="1:12" ht="25.5">
      <c r="A9764" s="1">
        <f t="shared" si="223"/>
        <v>42250</v>
      </c>
      <c r="B9764" s="49" t="s">
        <v>6603</v>
      </c>
      <c r="C9764" s="7">
        <v>5.1252164383561803E-2</v>
      </c>
      <c r="D9764" s="7">
        <v>0.10250432876712361</v>
      </c>
      <c r="E9764" s="7">
        <v>0.15375649315068601</v>
      </c>
      <c r="F9764" s="7">
        <v>0.20500865753424721</v>
      </c>
      <c r="G9764" s="7">
        <v>0.25626082191780841</v>
      </c>
      <c r="H9764" s="7">
        <v>0.30751298630137081</v>
      </c>
      <c r="I9764" s="7">
        <v>0.3587651506849332</v>
      </c>
      <c r="J9764" s="7">
        <v>0.41001731506849443</v>
      </c>
      <c r="K9764" s="7">
        <v>0.4612694794520556</v>
      </c>
      <c r="L9764" s="7">
        <v>0.51252164383561682</v>
      </c>
    </row>
    <row r="9765" spans="1:12" ht="25.5">
      <c r="A9765" s="1">
        <f t="shared" si="223"/>
        <v>42251</v>
      </c>
      <c r="B9765" s="49" t="s">
        <v>6604</v>
      </c>
      <c r="C9765" s="7">
        <v>3.61531726027398E-2</v>
      </c>
      <c r="D9765" s="7">
        <v>7.23063452054796E-2</v>
      </c>
      <c r="E9765" s="7">
        <v>0.10845951780821927</v>
      </c>
      <c r="F9765" s="7">
        <v>0.1446126904109592</v>
      </c>
      <c r="G9765" s="7">
        <v>0.1807658630136984</v>
      </c>
      <c r="H9765" s="7">
        <v>0.2169190356164388</v>
      </c>
      <c r="I9765" s="7">
        <v>0.2530722082191792</v>
      </c>
      <c r="J9765" s="7">
        <v>0.28922538082191718</v>
      </c>
      <c r="K9765" s="7">
        <v>0.3253785534246576</v>
      </c>
      <c r="L9765" s="7">
        <v>0.3615317260273968</v>
      </c>
    </row>
    <row r="9766" spans="1:12" ht="25.5">
      <c r="A9766" s="1">
        <f t="shared" si="223"/>
        <v>42252</v>
      </c>
      <c r="B9766" s="49" t="s">
        <v>6605</v>
      </c>
      <c r="C9766" s="7">
        <v>3.0030904109589238E-2</v>
      </c>
      <c r="D9766" s="7">
        <v>6.0061808219178357E-2</v>
      </c>
      <c r="E9766" s="7">
        <v>9.0092712328767602E-2</v>
      </c>
      <c r="F9766" s="7">
        <v>0.12012361643835601</v>
      </c>
      <c r="G9766" s="7">
        <v>0.15015452054794559</v>
      </c>
      <c r="H9766" s="7">
        <v>0.18018542465753401</v>
      </c>
      <c r="I9766" s="7">
        <v>0.21021632876712359</v>
      </c>
      <c r="J9766" s="7">
        <v>0.24024723287671201</v>
      </c>
      <c r="K9766" s="7">
        <v>0.2702781369863016</v>
      </c>
      <c r="L9766" s="7">
        <v>0.30030904109588996</v>
      </c>
    </row>
    <row r="9767" spans="1:12" ht="25.5">
      <c r="A9767" s="1">
        <f t="shared" si="223"/>
        <v>42253</v>
      </c>
      <c r="B9767" s="49" t="s">
        <v>6605</v>
      </c>
      <c r="C9767" s="7">
        <v>1.6227682191780959E-2</v>
      </c>
      <c r="D9767" s="7">
        <v>3.2455364383561801E-2</v>
      </c>
      <c r="E9767" s="7">
        <v>4.868304657534276E-2</v>
      </c>
      <c r="F9767" s="7">
        <v>6.4910728767123477E-2</v>
      </c>
      <c r="G9767" s="7">
        <v>8.1138410958904311E-2</v>
      </c>
      <c r="H9767" s="7">
        <v>9.736609315068516E-2</v>
      </c>
      <c r="I9767" s="7">
        <v>0.11359377534246624</v>
      </c>
      <c r="J9767" s="7">
        <v>0.1298214575342472</v>
      </c>
      <c r="K9767" s="7">
        <v>0.14604913972602718</v>
      </c>
      <c r="L9767" s="7">
        <v>0.1622768219178084</v>
      </c>
    </row>
    <row r="9768" spans="1:12" ht="25.5">
      <c r="A9768" s="1">
        <f t="shared" si="223"/>
        <v>42254</v>
      </c>
      <c r="B9768" s="49" t="s">
        <v>5648</v>
      </c>
      <c r="C9768" s="7">
        <v>2.3080109589041279E-2</v>
      </c>
      <c r="D9768" s="7">
        <v>4.6160219178082433E-2</v>
      </c>
      <c r="E9768" s="7">
        <v>6.9240328767123716E-2</v>
      </c>
      <c r="F9768" s="7">
        <v>9.2320438356164755E-2</v>
      </c>
      <c r="G9768" s="7">
        <v>0.11540054794520592</v>
      </c>
      <c r="H9768" s="7">
        <v>0.13848065753424721</v>
      </c>
      <c r="I9768" s="7">
        <v>0.16156076712328918</v>
      </c>
      <c r="J9768" s="7">
        <v>0.18464087671233001</v>
      </c>
      <c r="K9768" s="7">
        <v>0.20772098630137081</v>
      </c>
      <c r="L9768" s="7">
        <v>0.23080109589041159</v>
      </c>
    </row>
    <row r="9769" spans="1:12" ht="25.5">
      <c r="A9769" s="1">
        <f t="shared" si="223"/>
        <v>42255</v>
      </c>
      <c r="B9769" s="49" t="s">
        <v>6606</v>
      </c>
      <c r="C9769" s="7">
        <v>1.0959254794520579E-2</v>
      </c>
      <c r="D9769" s="7">
        <v>2.1918509589041159E-2</v>
      </c>
      <c r="E9769" s="7">
        <v>3.2877764383561679E-2</v>
      </c>
      <c r="F9769" s="7">
        <v>4.38370191780822E-2</v>
      </c>
      <c r="G9769" s="7">
        <v>5.479627397260272E-2</v>
      </c>
      <c r="H9769" s="7">
        <v>6.5755528767123358E-2</v>
      </c>
      <c r="I9769" s="7">
        <v>7.6714783561644115E-2</v>
      </c>
      <c r="J9769" s="7">
        <v>8.7674038356164399E-2</v>
      </c>
      <c r="K9769" s="7">
        <v>9.8633293150685045E-2</v>
      </c>
      <c r="L9769" s="7">
        <v>0.10959254794520544</v>
      </c>
    </row>
    <row r="9770" spans="1:12" ht="25.5">
      <c r="A9770" s="1">
        <f t="shared" si="223"/>
        <v>42256</v>
      </c>
      <c r="B9770" s="49" t="s">
        <v>6606</v>
      </c>
      <c r="C9770" s="7">
        <v>2.7703726027397402E-2</v>
      </c>
      <c r="D9770" s="7">
        <v>5.5407452054794679E-2</v>
      </c>
      <c r="E9770" s="7">
        <v>8.3111178082192066E-2</v>
      </c>
      <c r="F9770" s="7">
        <v>0.11081490410958912</v>
      </c>
      <c r="G9770" s="7">
        <v>0.1385186301369864</v>
      </c>
      <c r="H9770" s="7">
        <v>0.16622235616438441</v>
      </c>
      <c r="I9770" s="7">
        <v>0.1939260821917812</v>
      </c>
      <c r="J9770" s="7">
        <v>0.22162980821917802</v>
      </c>
      <c r="K9770" s="7">
        <v>0.24933353424657601</v>
      </c>
      <c r="L9770" s="7">
        <v>0.2770372602739728</v>
      </c>
    </row>
    <row r="9771" spans="1:12" ht="25.5">
      <c r="A9771" s="1">
        <f t="shared" si="223"/>
        <v>42257</v>
      </c>
      <c r="B9771" s="49" t="s">
        <v>6606</v>
      </c>
      <c r="C9771" s="7">
        <v>5.2528767123287872E-3</v>
      </c>
      <c r="D9771" s="7">
        <v>1.0505753424657574E-2</v>
      </c>
      <c r="E9771" s="7">
        <v>1.5758630136986401E-2</v>
      </c>
      <c r="F9771" s="7">
        <v>2.1011506849315079E-2</v>
      </c>
      <c r="G9771" s="7">
        <v>2.6264383561643876E-2</v>
      </c>
      <c r="H9771" s="7">
        <v>3.1517260273972558E-2</v>
      </c>
      <c r="I9771" s="7">
        <v>3.677013698630148E-2</v>
      </c>
      <c r="J9771" s="7">
        <v>4.2023013698630159E-2</v>
      </c>
      <c r="K9771" s="7">
        <v>4.7275890410958962E-2</v>
      </c>
      <c r="L9771" s="7">
        <v>5.2528767123287641E-2</v>
      </c>
    </row>
    <row r="9772" spans="1:12" ht="25.5">
      <c r="A9772" s="1">
        <f t="shared" si="223"/>
        <v>42258</v>
      </c>
      <c r="B9772" s="49" t="s">
        <v>6607</v>
      </c>
      <c r="C9772" s="7">
        <v>2.5533139726027557E-2</v>
      </c>
      <c r="D9772" s="7">
        <v>5.1066279452054997E-2</v>
      </c>
      <c r="E9772" s="7">
        <v>7.6599419178082565E-2</v>
      </c>
      <c r="F9772" s="7">
        <v>0.10213255890410976</v>
      </c>
      <c r="G9772" s="7">
        <v>0.12766569863013719</v>
      </c>
      <c r="H9772" s="7">
        <v>0.15319883835616438</v>
      </c>
      <c r="I9772" s="7">
        <v>0.17873197808219279</v>
      </c>
      <c r="J9772" s="7">
        <v>0.20426511780821999</v>
      </c>
      <c r="K9772" s="7">
        <v>0.22979825753424718</v>
      </c>
      <c r="L9772" s="7">
        <v>0.25533139726027437</v>
      </c>
    </row>
    <row r="9773" spans="1:12" ht="25.5">
      <c r="A9773" s="1">
        <f t="shared" si="223"/>
        <v>42259</v>
      </c>
      <c r="B9773" s="49" t="s">
        <v>6608</v>
      </c>
      <c r="C9773" s="7">
        <v>2.7629589041096038E-3</v>
      </c>
      <c r="D9773" s="7">
        <v>5.5259178082191964E-3</v>
      </c>
      <c r="E9773" s="7">
        <v>8.2888767123288007E-3</v>
      </c>
      <c r="F9773" s="7">
        <v>1.1051835616438367E-2</v>
      </c>
      <c r="G9773" s="7">
        <v>1.3814794520547959E-2</v>
      </c>
      <c r="H9773" s="7">
        <v>1.6577753424657601E-2</v>
      </c>
      <c r="I9773" s="7">
        <v>1.9340712328767239E-2</v>
      </c>
      <c r="J9773" s="7">
        <v>2.2103671232876761E-2</v>
      </c>
      <c r="K9773" s="7">
        <v>2.4866630136986402E-2</v>
      </c>
      <c r="L9773" s="7">
        <v>2.7629589041095918E-2</v>
      </c>
    </row>
    <row r="9774" spans="1:12" ht="25.5">
      <c r="A9774" s="1">
        <f t="shared" si="223"/>
        <v>42260</v>
      </c>
      <c r="B9774" s="49" t="s">
        <v>6608</v>
      </c>
      <c r="C9774" s="7">
        <v>1.3019178082191839E-4</v>
      </c>
      <c r="D9774" s="7">
        <v>2.6038356164383798E-4</v>
      </c>
      <c r="E9774" s="7">
        <v>3.9057534246575643E-4</v>
      </c>
      <c r="F9774" s="7">
        <v>5.2076712328767358E-4</v>
      </c>
      <c r="G9774" s="7">
        <v>6.5095890410959197E-4</v>
      </c>
      <c r="H9774" s="7">
        <v>7.8115068493151037E-4</v>
      </c>
      <c r="I9774" s="7">
        <v>9.1134246575343234E-4</v>
      </c>
      <c r="J9774" s="7">
        <v>1.0415342465753482E-3</v>
      </c>
      <c r="K9774" s="7">
        <v>1.1717260273972669E-3</v>
      </c>
      <c r="L9774" s="7">
        <v>1.3019178082191839E-3</v>
      </c>
    </row>
    <row r="9775" spans="1:12" ht="25.5">
      <c r="A9775" s="1">
        <f t="shared" si="223"/>
        <v>42261</v>
      </c>
      <c r="B9775" s="49" t="s">
        <v>6609</v>
      </c>
      <c r="C9775" s="7">
        <v>0.163771857534246</v>
      </c>
      <c r="D9775" s="7">
        <v>0.32754371506849317</v>
      </c>
      <c r="E9775" s="7">
        <v>0.49131557260273917</v>
      </c>
      <c r="F9775" s="7">
        <v>0.65508743013698401</v>
      </c>
      <c r="G9775" s="7">
        <v>0.81885928767123006</v>
      </c>
      <c r="H9775" s="7">
        <v>0.9826311452054759</v>
      </c>
      <c r="I9775" s="7">
        <v>1.1464030027397256</v>
      </c>
      <c r="J9775" s="7">
        <v>1.310174860273968</v>
      </c>
      <c r="K9775" s="7">
        <v>1.47394671780822</v>
      </c>
      <c r="L9775" s="7">
        <v>1.6377185753424601</v>
      </c>
    </row>
    <row r="9776" spans="1:12" ht="51">
      <c r="A9776" s="1">
        <f t="shared" si="223"/>
        <v>42262</v>
      </c>
      <c r="B9776" s="49" t="s">
        <v>5270</v>
      </c>
      <c r="C9776" s="7">
        <v>4.4417095890411243E-3</v>
      </c>
      <c r="D9776" s="7">
        <v>8.8834191780822486E-3</v>
      </c>
      <c r="E9776" s="7">
        <v>1.332512876712336E-2</v>
      </c>
      <c r="F9776" s="7">
        <v>1.77668383561644E-2</v>
      </c>
      <c r="G9776" s="7">
        <v>2.2208547945205558E-2</v>
      </c>
      <c r="H9776" s="7">
        <v>2.6650257534246598E-2</v>
      </c>
      <c r="I9776" s="7">
        <v>3.1091967123287757E-2</v>
      </c>
      <c r="J9776" s="7">
        <v>3.55336767123288E-2</v>
      </c>
      <c r="K9776" s="7">
        <v>3.9975386301369958E-2</v>
      </c>
      <c r="L9776" s="7">
        <v>4.4417095890411006E-2</v>
      </c>
    </row>
    <row r="9777" spans="1:12" ht="63.75">
      <c r="A9777" s="1">
        <f t="shared" si="223"/>
        <v>42263</v>
      </c>
      <c r="B9777" s="49" t="s">
        <v>6610</v>
      </c>
      <c r="C9777" s="7">
        <v>6.1278739726027556E-2</v>
      </c>
      <c r="D9777" s="7">
        <v>0.12255747945205558</v>
      </c>
      <c r="E9777" s="7">
        <v>0.18383621917808279</v>
      </c>
      <c r="F9777" s="7">
        <v>0.24511495890410998</v>
      </c>
      <c r="G9777" s="7">
        <v>0.30639369863013716</v>
      </c>
      <c r="H9777" s="7">
        <v>0.36767243835616437</v>
      </c>
      <c r="I9777" s="7">
        <v>0.42895117808219396</v>
      </c>
      <c r="J9777" s="7">
        <v>0.49022991780821995</v>
      </c>
      <c r="K9777" s="7">
        <v>0.55150865753424716</v>
      </c>
      <c r="L9777" s="7">
        <v>0.61278739726027431</v>
      </c>
    </row>
    <row r="9778" spans="1:12" ht="51">
      <c r="A9778" s="1">
        <f t="shared" si="223"/>
        <v>42264</v>
      </c>
      <c r="B9778" s="49" t="s">
        <v>6130</v>
      </c>
      <c r="C9778" s="7">
        <v>9.9752219178082541E-3</v>
      </c>
      <c r="D9778" s="7">
        <v>1.995044383561656E-2</v>
      </c>
      <c r="E9778" s="7">
        <v>2.9925665753424719E-2</v>
      </c>
      <c r="F9778" s="7">
        <v>3.9900887671232878E-2</v>
      </c>
      <c r="G9778" s="7">
        <v>4.9876109589041158E-2</v>
      </c>
      <c r="H9778" s="7">
        <v>5.985133150684932E-2</v>
      </c>
      <c r="I9778" s="7">
        <v>6.9826553424657836E-2</v>
      </c>
      <c r="J9778" s="7">
        <v>7.9801775342465867E-2</v>
      </c>
      <c r="K9778" s="7">
        <v>8.9776997260274036E-2</v>
      </c>
      <c r="L9778" s="7">
        <v>9.9752219178082205E-2</v>
      </c>
    </row>
    <row r="9779" spans="1:12" ht="25.5">
      <c r="A9779" s="1">
        <f t="shared" si="223"/>
        <v>42265</v>
      </c>
      <c r="B9779" s="49" t="s">
        <v>5443</v>
      </c>
      <c r="C9779" s="7">
        <v>9.2946082191781194E-3</v>
      </c>
      <c r="D9779" s="7">
        <v>1.8589216438356239E-2</v>
      </c>
      <c r="E9779" s="7">
        <v>2.7883824657534358E-2</v>
      </c>
      <c r="F9779" s="7">
        <v>3.717843287671236E-2</v>
      </c>
      <c r="G9779" s="7">
        <v>4.6473041095890476E-2</v>
      </c>
      <c r="H9779" s="7">
        <v>5.5767649315068481E-2</v>
      </c>
      <c r="I9779" s="7">
        <v>6.506225753424684E-2</v>
      </c>
      <c r="J9779" s="7">
        <v>7.435686575342472E-2</v>
      </c>
      <c r="K9779" s="7">
        <v>8.3651473972602836E-2</v>
      </c>
      <c r="L9779" s="7">
        <v>9.2946082191780841E-2</v>
      </c>
    </row>
    <row r="9780" spans="1:12" ht="25.5">
      <c r="A9780" s="1">
        <f t="shared" si="223"/>
        <v>42266</v>
      </c>
      <c r="B9780" s="49" t="s">
        <v>5336</v>
      </c>
      <c r="C9780" s="7">
        <v>6.7663561643835845E-4</v>
      </c>
      <c r="D9780" s="7">
        <v>1.3532712328767119E-3</v>
      </c>
      <c r="E9780" s="7">
        <v>2.0299068493150681E-3</v>
      </c>
      <c r="F9780" s="7">
        <v>2.7065424657534238E-3</v>
      </c>
      <c r="G9780" s="7">
        <v>3.38317808219178E-3</v>
      </c>
      <c r="H9780" s="7">
        <v>4.0598136986301362E-3</v>
      </c>
      <c r="I9780" s="7">
        <v>4.7364493150685036E-3</v>
      </c>
      <c r="J9780" s="7">
        <v>5.4130849315068476E-3</v>
      </c>
      <c r="K9780" s="7">
        <v>6.089720547945216E-3</v>
      </c>
      <c r="L9780" s="7">
        <v>6.76635616438356E-3</v>
      </c>
    </row>
    <row r="9781" spans="1:12" ht="25.5">
      <c r="A9781" s="1">
        <f t="shared" si="223"/>
        <v>42267</v>
      </c>
      <c r="B9781" s="49" t="s">
        <v>5336</v>
      </c>
      <c r="C9781" s="7">
        <v>3.4247671232877E-4</v>
      </c>
      <c r="D9781" s="7">
        <v>6.8495342465753882E-4</v>
      </c>
      <c r="E9781" s="7">
        <v>1.0274301369863088E-3</v>
      </c>
      <c r="F9781" s="7">
        <v>1.36990684931508E-3</v>
      </c>
      <c r="G9781" s="7">
        <v>1.7123835616438439E-3</v>
      </c>
      <c r="H9781" s="7">
        <v>2.054860273972608E-3</v>
      </c>
      <c r="I9781" s="7">
        <v>2.3973369863013838E-3</v>
      </c>
      <c r="J9781" s="7">
        <v>2.7398136986301479E-3</v>
      </c>
      <c r="K9781" s="7">
        <v>3.082290410958912E-3</v>
      </c>
      <c r="L9781" s="7">
        <v>3.4247671232876756E-3</v>
      </c>
    </row>
    <row r="9782" spans="1:12" ht="25.5">
      <c r="A9782" s="1">
        <f t="shared" si="223"/>
        <v>42268</v>
      </c>
      <c r="B9782" s="49" t="s">
        <v>5336</v>
      </c>
      <c r="C9782" s="7">
        <v>1.2954082191780839E-3</v>
      </c>
      <c r="D9782" s="7">
        <v>2.5908164383561796E-3</v>
      </c>
      <c r="E9782" s="7">
        <v>3.8862246575342638E-3</v>
      </c>
      <c r="F9782" s="7">
        <v>5.1816328767123358E-3</v>
      </c>
      <c r="G9782" s="7">
        <v>6.47704109589042E-3</v>
      </c>
      <c r="H9782" s="7">
        <v>7.7724493150685163E-3</v>
      </c>
      <c r="I9782" s="7">
        <v>9.067857534246623E-3</v>
      </c>
      <c r="J9782" s="7">
        <v>1.0363265753424684E-2</v>
      </c>
      <c r="K9782" s="7">
        <v>1.1658673972602769E-2</v>
      </c>
      <c r="L9782" s="7">
        <v>1.295408219178084E-2</v>
      </c>
    </row>
    <row r="9783" spans="1:12" ht="25.5">
      <c r="A9783" s="1">
        <f t="shared" si="223"/>
        <v>42269</v>
      </c>
      <c r="B9783" s="49" t="s">
        <v>5655</v>
      </c>
      <c r="C9783" s="7">
        <v>1.0404493150684967E-2</v>
      </c>
      <c r="D9783" s="7">
        <v>2.0808986301369962E-2</v>
      </c>
      <c r="E9783" s="7">
        <v>3.1213479452054878E-2</v>
      </c>
      <c r="F9783" s="7">
        <v>4.1617972602739799E-2</v>
      </c>
      <c r="G9783" s="7">
        <v>5.2022465753424722E-2</v>
      </c>
      <c r="H9783" s="7">
        <v>6.2426958904109639E-2</v>
      </c>
      <c r="I9783" s="7">
        <v>7.2831452054794799E-2</v>
      </c>
      <c r="J9783" s="7">
        <v>8.3235945205479597E-2</v>
      </c>
      <c r="K9783" s="7">
        <v>9.3640438356164507E-2</v>
      </c>
      <c r="L9783" s="7">
        <v>0.10404493150684931</v>
      </c>
    </row>
    <row r="9784" spans="1:12" ht="25.5">
      <c r="A9784" s="1">
        <f t="shared" si="223"/>
        <v>42270</v>
      </c>
      <c r="B9784" s="49" t="s">
        <v>5655</v>
      </c>
      <c r="C9784" s="7">
        <v>6.4444931506849558E-3</v>
      </c>
      <c r="D9784" s="7">
        <v>1.2888986301369958E-2</v>
      </c>
      <c r="E9784" s="7">
        <v>1.933347945205488E-2</v>
      </c>
      <c r="F9784" s="7">
        <v>2.5777972602739802E-2</v>
      </c>
      <c r="G9784" s="7">
        <v>3.2222465753424717E-2</v>
      </c>
      <c r="H9784" s="7">
        <v>3.8666958904109643E-2</v>
      </c>
      <c r="I9784" s="7">
        <v>4.5111452054794679E-2</v>
      </c>
      <c r="J9784" s="7">
        <v>5.155594520547948E-2</v>
      </c>
      <c r="K9784" s="7">
        <v>5.8000438356164398E-2</v>
      </c>
      <c r="L9784" s="7">
        <v>6.4444931506849323E-2</v>
      </c>
    </row>
    <row r="9785" spans="1:12" ht="12.75">
      <c r="A9785" s="1">
        <f t="shared" si="223"/>
        <v>42271</v>
      </c>
      <c r="B9785" s="49" t="s">
        <v>5800</v>
      </c>
      <c r="C9785" s="7">
        <v>0.170782684931508</v>
      </c>
      <c r="D9785" s="7">
        <v>0.34156536986301478</v>
      </c>
      <c r="E9785" s="7">
        <v>0.51234805479452272</v>
      </c>
      <c r="F9785" s="7">
        <v>0.68313073972602834</v>
      </c>
      <c r="G9785" s="7">
        <v>0.85391342465753517</v>
      </c>
      <c r="H9785" s="7">
        <v>1.0246961095890408</v>
      </c>
      <c r="I9785" s="7">
        <v>1.1954787945205512</v>
      </c>
      <c r="J9785" s="7">
        <v>1.366261479452052</v>
      </c>
      <c r="K9785" s="7">
        <v>1.53704416438356</v>
      </c>
      <c r="L9785" s="7">
        <v>1.7078268493150681</v>
      </c>
    </row>
    <row r="9786" spans="1:12" ht="12.75">
      <c r="A9786" s="1">
        <f t="shared" si="223"/>
        <v>42272</v>
      </c>
      <c r="B9786" s="49" t="s">
        <v>5800</v>
      </c>
      <c r="C9786" s="7">
        <v>0.18096657534246718</v>
      </c>
      <c r="D9786" s="7">
        <v>0.3619331506849332</v>
      </c>
      <c r="E9786" s="7">
        <v>0.54289972602740044</v>
      </c>
      <c r="F9786" s="7">
        <v>0.72386630136986518</v>
      </c>
      <c r="G9786" s="7">
        <v>0.90483287671233115</v>
      </c>
      <c r="H9786" s="7">
        <v>1.0857994520547971</v>
      </c>
      <c r="I9786" s="7">
        <v>1.2667660273972681</v>
      </c>
      <c r="J9786" s="7">
        <v>1.4477326027397279</v>
      </c>
      <c r="K9786" s="7">
        <v>1.6286991780822</v>
      </c>
      <c r="L9786" s="7">
        <v>1.8096657534246599</v>
      </c>
    </row>
    <row r="9787" spans="1:12" ht="12.75">
      <c r="A9787" s="1">
        <f t="shared" si="223"/>
        <v>42273</v>
      </c>
      <c r="B9787" s="49" t="s">
        <v>5800</v>
      </c>
      <c r="C9787" s="7">
        <v>6.5417753424657837E-3</v>
      </c>
      <c r="D9787" s="7">
        <v>1.3083550684931521E-2</v>
      </c>
      <c r="E9787" s="7">
        <v>1.9625326027397277E-2</v>
      </c>
      <c r="F9787" s="7">
        <v>2.6167101369863041E-2</v>
      </c>
      <c r="G9787" s="7">
        <v>3.2708876712328798E-2</v>
      </c>
      <c r="H9787" s="7">
        <v>3.9250652054794555E-2</v>
      </c>
      <c r="I9787" s="7">
        <v>4.5792427397260436E-2</v>
      </c>
      <c r="J9787" s="7">
        <v>5.2334202739726082E-2</v>
      </c>
      <c r="K9787" s="7">
        <v>5.8875978082191957E-2</v>
      </c>
      <c r="L9787" s="7">
        <v>6.5417753424657596E-2</v>
      </c>
    </row>
    <row r="9788" spans="1:12" ht="12.75">
      <c r="A9788" s="1">
        <f t="shared" si="223"/>
        <v>42274</v>
      </c>
      <c r="B9788" s="49" t="s">
        <v>5800</v>
      </c>
      <c r="C9788" s="7">
        <v>1.1048942465753447E-2</v>
      </c>
      <c r="D9788" s="7">
        <v>2.2097884931506922E-2</v>
      </c>
      <c r="E9788" s="7">
        <v>3.3146827397260319E-2</v>
      </c>
      <c r="F9788" s="7">
        <v>4.4195769863013719E-2</v>
      </c>
      <c r="G9788" s="7">
        <v>5.5244712328767119E-2</v>
      </c>
      <c r="H9788" s="7">
        <v>6.6293654794520512E-2</v>
      </c>
      <c r="I9788" s="7">
        <v>7.7342597260274273E-2</v>
      </c>
      <c r="J9788" s="7">
        <v>8.8391539726027438E-2</v>
      </c>
      <c r="K9788" s="7">
        <v>9.9440482191780963E-2</v>
      </c>
      <c r="L9788" s="7">
        <v>0.11048942465753424</v>
      </c>
    </row>
    <row r="9789" spans="1:12" ht="25.5">
      <c r="A9789" s="1">
        <f t="shared" si="223"/>
        <v>42275</v>
      </c>
      <c r="B9789" s="49" t="s">
        <v>5337</v>
      </c>
      <c r="C9789" s="7">
        <v>5.675276712328787E-3</v>
      </c>
      <c r="D9789" s="7">
        <v>1.1350553424657574E-2</v>
      </c>
      <c r="E9789" s="7">
        <v>1.70258301369864E-2</v>
      </c>
      <c r="F9789" s="7">
        <v>2.2701106849315079E-2</v>
      </c>
      <c r="G9789" s="7">
        <v>2.8376383561643879E-2</v>
      </c>
      <c r="H9789" s="7">
        <v>3.4051660273972557E-2</v>
      </c>
      <c r="I9789" s="7">
        <v>3.9726936986301482E-2</v>
      </c>
      <c r="J9789" s="7">
        <v>4.5402213698630157E-2</v>
      </c>
      <c r="K9789" s="7">
        <v>5.1077490410958958E-2</v>
      </c>
      <c r="L9789" s="7">
        <v>5.675276712328764E-2</v>
      </c>
    </row>
    <row r="9790" spans="1:12" ht="25.5">
      <c r="A9790" s="1">
        <f t="shared" si="223"/>
        <v>42276</v>
      </c>
      <c r="B9790" s="49" t="s">
        <v>5448</v>
      </c>
      <c r="C9790" s="7">
        <v>5.7132493150685157E-3</v>
      </c>
      <c r="D9790" s="7">
        <v>1.1426498630137031E-2</v>
      </c>
      <c r="E9790" s="7">
        <v>1.713974794520556E-2</v>
      </c>
      <c r="F9790" s="7">
        <v>2.2852997260274038E-2</v>
      </c>
      <c r="G9790" s="7">
        <v>2.8566246575342517E-2</v>
      </c>
      <c r="H9790" s="7">
        <v>3.4279495890410995E-2</v>
      </c>
      <c r="I9790" s="7">
        <v>3.9992745205479595E-2</v>
      </c>
      <c r="J9790" s="7">
        <v>4.5705994520547959E-2</v>
      </c>
      <c r="K9790" s="7">
        <v>5.1419243835616441E-2</v>
      </c>
      <c r="L9790" s="7">
        <v>5.7132493150684915E-2</v>
      </c>
    </row>
    <row r="9791" spans="1:12" ht="25.5">
      <c r="A9791" s="1">
        <f t="shared" si="223"/>
        <v>42277</v>
      </c>
      <c r="B9791" s="49" t="s">
        <v>5448</v>
      </c>
      <c r="C9791" s="7">
        <v>2.9293150684931639E-4</v>
      </c>
      <c r="D9791" s="7">
        <v>5.8586301369863158E-4</v>
      </c>
      <c r="E9791" s="7">
        <v>8.7879452054794797E-4</v>
      </c>
      <c r="F9791" s="7">
        <v>1.1717260273972608E-3</v>
      </c>
      <c r="G9791" s="7">
        <v>1.4646575342465761E-3</v>
      </c>
      <c r="H9791" s="7">
        <v>1.7575890410958959E-3</v>
      </c>
      <c r="I9791" s="7">
        <v>2.0505205479452158E-3</v>
      </c>
      <c r="J9791" s="7">
        <v>2.3434520547945242E-3</v>
      </c>
      <c r="K9791" s="7">
        <v>2.6363835616438442E-3</v>
      </c>
      <c r="L9791" s="7">
        <v>2.9293150684931522E-3</v>
      </c>
    </row>
    <row r="9792" spans="1:12" ht="25.5">
      <c r="A9792" s="1">
        <f t="shared" si="223"/>
        <v>42278</v>
      </c>
      <c r="B9792" s="49" t="s">
        <v>5448</v>
      </c>
      <c r="C9792" s="7">
        <v>4.938246575342484E-3</v>
      </c>
      <c r="D9792" s="7">
        <v>9.8764931506849681E-3</v>
      </c>
      <c r="E9792" s="7">
        <v>1.481473972602744E-2</v>
      </c>
      <c r="F9792" s="7">
        <v>1.9752986301369842E-2</v>
      </c>
      <c r="G9792" s="7">
        <v>2.4691232876712359E-2</v>
      </c>
      <c r="H9792" s="7">
        <v>2.9629479452054758E-2</v>
      </c>
      <c r="I9792" s="7">
        <v>3.4567726027397279E-2</v>
      </c>
      <c r="J9792" s="7">
        <v>3.9505972602739685E-2</v>
      </c>
      <c r="K9792" s="7">
        <v>4.4444219178082202E-2</v>
      </c>
      <c r="L9792" s="7">
        <v>4.9382465753424594E-2</v>
      </c>
    </row>
    <row r="9793" spans="1:12" ht="25.5">
      <c r="A9793" s="1">
        <f t="shared" si="223"/>
        <v>42279</v>
      </c>
      <c r="B9793" s="49" t="s">
        <v>5873</v>
      </c>
      <c r="C9793" s="7">
        <v>4.4402630136986514E-3</v>
      </c>
      <c r="D9793" s="7">
        <v>8.8805260273973029E-3</v>
      </c>
      <c r="E9793" s="7">
        <v>1.332078904109592E-2</v>
      </c>
      <c r="F9793" s="7">
        <v>1.7761052054794557E-2</v>
      </c>
      <c r="G9793" s="7">
        <v>2.22013150684932E-2</v>
      </c>
      <c r="H9793" s="7">
        <v>2.6641578082191839E-2</v>
      </c>
      <c r="I9793" s="7">
        <v>3.1081841095890479E-2</v>
      </c>
      <c r="J9793" s="7">
        <v>3.5522104109589003E-2</v>
      </c>
      <c r="K9793" s="7">
        <v>3.9962367123287636E-2</v>
      </c>
      <c r="L9793" s="7">
        <v>4.4402630136986275E-2</v>
      </c>
    </row>
    <row r="9794" spans="1:12" ht="25.5">
      <c r="A9794" s="1">
        <f t="shared" si="223"/>
        <v>42280</v>
      </c>
      <c r="B9794" s="49" t="s">
        <v>6611</v>
      </c>
      <c r="C9794" s="7">
        <v>3.962169863013708E-3</v>
      </c>
      <c r="D9794" s="7">
        <v>7.924339726027416E-3</v>
      </c>
      <c r="E9794" s="7">
        <v>1.1886509589041111E-2</v>
      </c>
      <c r="F9794" s="7">
        <v>1.5848679452054759E-2</v>
      </c>
      <c r="G9794" s="7">
        <v>1.9810849315068477E-2</v>
      </c>
      <c r="H9794" s="7">
        <v>2.3773019178082201E-2</v>
      </c>
      <c r="I9794" s="7">
        <v>2.7735189041095919E-2</v>
      </c>
      <c r="J9794" s="7">
        <v>3.1697358904109636E-2</v>
      </c>
      <c r="K9794" s="7">
        <v>3.5659528767123243E-2</v>
      </c>
      <c r="L9794" s="7">
        <v>3.9621698630136953E-2</v>
      </c>
    </row>
    <row r="9795" spans="1:12" ht="25.5">
      <c r="A9795" s="1">
        <f t="shared" si="223"/>
        <v>42281</v>
      </c>
      <c r="B9795" s="49" t="s">
        <v>6611</v>
      </c>
      <c r="C9795" s="7">
        <v>6.5819178082191961E-3</v>
      </c>
      <c r="D9795" s="7">
        <v>1.3163835616438439E-2</v>
      </c>
      <c r="E9795" s="7">
        <v>1.9745753424657599E-2</v>
      </c>
      <c r="F9795" s="7">
        <v>2.632767123287676E-2</v>
      </c>
      <c r="G9795" s="7">
        <v>3.2909589041095921E-2</v>
      </c>
      <c r="H9795" s="7">
        <v>3.9491506849315079E-2</v>
      </c>
      <c r="I9795" s="7">
        <v>4.607342465753448E-2</v>
      </c>
      <c r="J9795" s="7">
        <v>5.265534246575352E-2</v>
      </c>
      <c r="K9795" s="7">
        <v>5.9237260273972678E-2</v>
      </c>
      <c r="L9795" s="7">
        <v>6.5819178082191843E-2</v>
      </c>
    </row>
    <row r="9796" spans="1:12" ht="25.5">
      <c r="A9796" s="1">
        <f t="shared" si="223"/>
        <v>42282</v>
      </c>
      <c r="B9796" s="49" t="s">
        <v>5876</v>
      </c>
      <c r="C9796" s="7">
        <v>3.1954849315068597E-3</v>
      </c>
      <c r="D9796" s="7">
        <v>6.3909698630137081E-3</v>
      </c>
      <c r="E9796" s="7">
        <v>9.5864547945205686E-3</v>
      </c>
      <c r="F9796" s="7">
        <v>1.2781939726027439E-2</v>
      </c>
      <c r="G9796" s="7">
        <v>1.5977424657534239E-2</v>
      </c>
      <c r="H9796" s="7">
        <v>1.917290958904104E-2</v>
      </c>
      <c r="I9796" s="7">
        <v>2.2368394520547959E-2</v>
      </c>
      <c r="J9796" s="7">
        <v>2.5563879452054756E-2</v>
      </c>
      <c r="K9796" s="7">
        <v>2.8759364383561678E-2</v>
      </c>
      <c r="L9796" s="7">
        <v>3.1954849315068479E-2</v>
      </c>
    </row>
    <row r="9797" spans="1:12" ht="38.25">
      <c r="A9797" s="1">
        <f t="shared" si="223"/>
        <v>42283</v>
      </c>
      <c r="B9797" s="49" t="s">
        <v>6612</v>
      </c>
      <c r="C9797" s="7">
        <v>6.9710465753424961E-2</v>
      </c>
      <c r="D9797" s="7">
        <v>0.13942093150685039</v>
      </c>
      <c r="E9797" s="7">
        <v>0.20913139726027438</v>
      </c>
      <c r="F9797" s="7">
        <v>0.2788418630136984</v>
      </c>
      <c r="G9797" s="7">
        <v>0.34855232876712355</v>
      </c>
      <c r="H9797" s="7">
        <v>0.41826279452054876</v>
      </c>
      <c r="I9797" s="7">
        <v>0.4879732602739752</v>
      </c>
      <c r="J9797" s="7">
        <v>0.55768372602739802</v>
      </c>
      <c r="K9797" s="7">
        <v>0.62739419178082323</v>
      </c>
      <c r="L9797" s="7">
        <v>0.69710465753424711</v>
      </c>
    </row>
    <row r="9798" spans="1:12" ht="38.25">
      <c r="A9798" s="1">
        <f t="shared" si="223"/>
        <v>42284</v>
      </c>
      <c r="B9798" s="49" t="s">
        <v>6612</v>
      </c>
      <c r="C9798" s="7">
        <v>9.7209863013698883E-3</v>
      </c>
      <c r="D9798" s="7">
        <v>1.9441972602739801E-2</v>
      </c>
      <c r="E9798" s="7">
        <v>2.9162958904109637E-2</v>
      </c>
      <c r="F9798" s="7">
        <v>3.8883945205479477E-2</v>
      </c>
      <c r="G9798" s="7">
        <v>4.8604931506849317E-2</v>
      </c>
      <c r="H9798" s="7">
        <v>5.8325917808219274E-2</v>
      </c>
      <c r="I9798" s="7">
        <v>6.8046904109589246E-2</v>
      </c>
      <c r="J9798" s="7">
        <v>7.7767890410958954E-2</v>
      </c>
      <c r="K9798" s="7">
        <v>8.7488876712328925E-2</v>
      </c>
      <c r="L9798" s="7">
        <v>9.7209863013698633E-2</v>
      </c>
    </row>
    <row r="9799" spans="1:12" ht="38.25">
      <c r="A9799" s="1">
        <f t="shared" si="223"/>
        <v>42285</v>
      </c>
      <c r="B9799" s="49" t="s">
        <v>6613</v>
      </c>
      <c r="C9799" s="7">
        <v>2.0895780821917918E-2</v>
      </c>
      <c r="D9799" s="7">
        <v>4.1791561643835719E-2</v>
      </c>
      <c r="E9799" s="7">
        <v>6.2687342465753637E-2</v>
      </c>
      <c r="F9799" s="7">
        <v>8.3583123287671313E-2</v>
      </c>
      <c r="G9799" s="7">
        <v>0.10447890410958911</v>
      </c>
      <c r="H9799" s="7">
        <v>0.1253746849315068</v>
      </c>
      <c r="I9799" s="7">
        <v>0.1462704657534252</v>
      </c>
      <c r="J9799" s="7">
        <v>0.16716624657534238</v>
      </c>
      <c r="K9799" s="7">
        <v>0.1880620273972608</v>
      </c>
      <c r="L9799" s="7">
        <v>0.208957808219178</v>
      </c>
    </row>
    <row r="9800" spans="1:12" ht="38.25">
      <c r="A9800" s="1">
        <f t="shared" si="223"/>
        <v>42286</v>
      </c>
      <c r="B9800" s="49" t="s">
        <v>6614</v>
      </c>
      <c r="C9800" s="7">
        <v>5.797403835616452E-2</v>
      </c>
      <c r="D9800" s="7">
        <v>0.11594807671232915</v>
      </c>
      <c r="E9800" s="7">
        <v>0.1739221150684932</v>
      </c>
      <c r="F9800" s="7">
        <v>0.23189615342465758</v>
      </c>
      <c r="G9800" s="7">
        <v>0.28987019178082202</v>
      </c>
      <c r="H9800" s="7">
        <v>0.3478442301369864</v>
      </c>
      <c r="I9800" s="7">
        <v>0.40581826849315195</v>
      </c>
      <c r="J9800" s="7">
        <v>0.46379230684931516</v>
      </c>
      <c r="K9800" s="7">
        <v>0.5217663452054796</v>
      </c>
      <c r="L9800" s="7">
        <v>0.57974038356164403</v>
      </c>
    </row>
    <row r="9801" spans="1:12" ht="12.75">
      <c r="A9801" s="1">
        <f t="shared" si="223"/>
        <v>42287</v>
      </c>
      <c r="B9801" s="49" t="s">
        <v>6615</v>
      </c>
      <c r="C9801" s="7">
        <v>1.5552493150685038E-2</v>
      </c>
      <c r="D9801" s="7">
        <v>3.1104986301369961E-2</v>
      </c>
      <c r="E9801" s="7">
        <v>4.6657479452054999E-2</v>
      </c>
      <c r="F9801" s="7">
        <v>6.2209972602739798E-2</v>
      </c>
      <c r="G9801" s="7">
        <v>7.7762465753424714E-2</v>
      </c>
      <c r="H9801" s="7">
        <v>9.3314958904109638E-2</v>
      </c>
      <c r="I9801" s="7">
        <v>0.1088674520547948</v>
      </c>
      <c r="J9801" s="7">
        <v>0.1244199452054796</v>
      </c>
      <c r="K9801" s="7">
        <v>0.13997243835616441</v>
      </c>
      <c r="L9801" s="7">
        <v>0.15552493150684921</v>
      </c>
    </row>
    <row r="9802" spans="1:12" ht="12.75">
      <c r="A9802" s="1">
        <f t="shared" si="223"/>
        <v>42288</v>
      </c>
      <c r="B9802" s="49" t="s">
        <v>6616</v>
      </c>
      <c r="C9802" s="7">
        <v>6.6397808219178477E-3</v>
      </c>
      <c r="D9802" s="7">
        <v>1.3279561643835721E-2</v>
      </c>
      <c r="E9802" s="7">
        <v>1.9919342465753519E-2</v>
      </c>
      <c r="F9802" s="7">
        <v>2.6559123287671321E-2</v>
      </c>
      <c r="G9802" s="7">
        <v>3.3198904109589117E-2</v>
      </c>
      <c r="H9802" s="7">
        <v>3.9838684931506919E-2</v>
      </c>
      <c r="I9802" s="7">
        <v>4.647846575342484E-2</v>
      </c>
      <c r="J9802" s="7">
        <v>5.3118246575342518E-2</v>
      </c>
      <c r="K9802" s="7">
        <v>5.9758027397260313E-2</v>
      </c>
      <c r="L9802" s="7">
        <v>6.6397808219178123E-2</v>
      </c>
    </row>
    <row r="9803" spans="1:12" ht="12.75">
      <c r="A9803" s="1">
        <f t="shared" si="223"/>
        <v>42289</v>
      </c>
      <c r="B9803" s="49" t="s">
        <v>6616</v>
      </c>
      <c r="C9803" s="7">
        <v>2.766575342465772E-2</v>
      </c>
      <c r="D9803" s="7">
        <v>5.5331506849315315E-2</v>
      </c>
      <c r="E9803" s="7">
        <v>8.2997260273973042E-2</v>
      </c>
      <c r="F9803" s="7">
        <v>0.11066301369863039</v>
      </c>
      <c r="G9803" s="7">
        <v>0.13832876712328798</v>
      </c>
      <c r="H9803" s="7">
        <v>0.16599452054794442</v>
      </c>
      <c r="I9803" s="7">
        <v>0.19366027397260319</v>
      </c>
      <c r="J9803" s="7">
        <v>0.22132602739725959</v>
      </c>
      <c r="K9803" s="7">
        <v>0.24899178082191717</v>
      </c>
      <c r="L9803" s="7">
        <v>0.2766575342465748</v>
      </c>
    </row>
    <row r="9804" spans="1:12" ht="12.75">
      <c r="A9804" s="1">
        <f t="shared" si="223"/>
        <v>42290</v>
      </c>
      <c r="B9804" s="49" t="s">
        <v>6616</v>
      </c>
      <c r="C9804" s="7">
        <v>0.20996100821917921</v>
      </c>
      <c r="D9804" s="7">
        <v>0.41992201643835719</v>
      </c>
      <c r="E9804" s="7">
        <v>0.62988302465753632</v>
      </c>
      <c r="F9804" s="7">
        <v>0.83984403287671316</v>
      </c>
      <c r="G9804" s="7">
        <v>1.049805041095891</v>
      </c>
      <c r="H9804" s="7">
        <v>1.2597660493150677</v>
      </c>
      <c r="I9804" s="7">
        <v>1.469727057534252</v>
      </c>
      <c r="J9804" s="7">
        <v>1.6796880657534239</v>
      </c>
      <c r="K9804" s="7">
        <v>1.889649073972608</v>
      </c>
      <c r="L9804" s="7">
        <v>2.0996100821917798</v>
      </c>
    </row>
    <row r="9805" spans="1:12" ht="12.75">
      <c r="A9805" s="1">
        <f t="shared" si="223"/>
        <v>42291</v>
      </c>
      <c r="B9805" s="49" t="s">
        <v>6616</v>
      </c>
      <c r="C9805" s="7">
        <v>4.8098630136986517E-3</v>
      </c>
      <c r="D9805" s="7">
        <v>9.6197260273973035E-3</v>
      </c>
      <c r="E9805" s="7">
        <v>1.4429589041095918E-2</v>
      </c>
      <c r="F9805" s="7">
        <v>1.9239452054794562E-2</v>
      </c>
      <c r="G9805" s="7">
        <v>2.4049315068493199E-2</v>
      </c>
      <c r="H9805" s="7">
        <v>2.8859178082191718E-2</v>
      </c>
      <c r="I9805" s="7">
        <v>3.366904109589048E-2</v>
      </c>
      <c r="J9805" s="7">
        <v>3.8478904109588999E-2</v>
      </c>
      <c r="K9805" s="7">
        <v>4.3288767123287643E-2</v>
      </c>
      <c r="L9805" s="7">
        <v>4.809863013698628E-2</v>
      </c>
    </row>
    <row r="9806" spans="1:12" ht="25.5">
      <c r="A9806" s="1">
        <f t="shared" si="223"/>
        <v>42292</v>
      </c>
      <c r="B9806" s="49" t="s">
        <v>5661</v>
      </c>
      <c r="C9806" s="7">
        <v>1.1538608219178121E-2</v>
      </c>
      <c r="D9806" s="7">
        <v>2.3077216438356241E-2</v>
      </c>
      <c r="E9806" s="7">
        <v>3.4615824657534357E-2</v>
      </c>
      <c r="F9806" s="7">
        <v>4.6154432876712358E-2</v>
      </c>
      <c r="G9806" s="7">
        <v>5.7693041095890477E-2</v>
      </c>
      <c r="H9806" s="7">
        <v>6.9231649315068589E-2</v>
      </c>
      <c r="I9806" s="7">
        <v>8.0770257534246839E-2</v>
      </c>
      <c r="J9806" s="7">
        <v>9.2308865753424715E-2</v>
      </c>
      <c r="K9806" s="7">
        <v>0.10384747397260283</v>
      </c>
      <c r="L9806" s="7">
        <v>0.11538608219178083</v>
      </c>
    </row>
    <row r="9807" spans="1:12" ht="25.5">
      <c r="A9807" s="1">
        <f t="shared" si="223"/>
        <v>42293</v>
      </c>
      <c r="B9807" s="49" t="s">
        <v>6617</v>
      </c>
      <c r="C9807" s="7">
        <v>4.2963287671233003E-2</v>
      </c>
      <c r="D9807" s="7">
        <v>8.5926575342466005E-2</v>
      </c>
      <c r="E9807" s="7">
        <v>0.1288898630136984</v>
      </c>
      <c r="F9807" s="7">
        <v>0.17185315068493201</v>
      </c>
      <c r="G9807" s="7">
        <v>0.2148164383561644</v>
      </c>
      <c r="H9807" s="7">
        <v>0.25777972602739802</v>
      </c>
      <c r="I9807" s="7">
        <v>0.30074301369863154</v>
      </c>
      <c r="J9807" s="7">
        <v>0.3437063013698628</v>
      </c>
      <c r="K9807" s="7">
        <v>0.38666958904109638</v>
      </c>
      <c r="L9807" s="7">
        <v>0.4296328767123288</v>
      </c>
    </row>
    <row r="9808" spans="1:12" ht="25.5">
      <c r="A9808" s="1">
        <f t="shared" ref="A9808:A9871" si="224">A9807+1</f>
        <v>42294</v>
      </c>
      <c r="B9808" s="49" t="s">
        <v>6618</v>
      </c>
      <c r="C9808" s="7">
        <v>0.23525654794520637</v>
      </c>
      <c r="D9808" s="7">
        <v>0.47051309589041157</v>
      </c>
      <c r="E9808" s="7">
        <v>0.70576964383561802</v>
      </c>
      <c r="F9808" s="7">
        <v>0.94102619178082192</v>
      </c>
      <c r="G9808" s="7">
        <v>1.1762827397260271</v>
      </c>
      <c r="H9808" s="7">
        <v>1.411539287671236</v>
      </c>
      <c r="I9808" s="7">
        <v>1.6467958356164398</v>
      </c>
      <c r="J9808" s="7">
        <v>1.8820523835616438</v>
      </c>
      <c r="K9808" s="7">
        <v>2.1173089315068481</v>
      </c>
      <c r="L9808" s="7">
        <v>2.3525654794520521</v>
      </c>
    </row>
    <row r="9809" spans="1:12" ht="38.25">
      <c r="A9809" s="1">
        <f t="shared" si="224"/>
        <v>42295</v>
      </c>
      <c r="B9809" s="49" t="s">
        <v>6619</v>
      </c>
      <c r="C9809" s="7">
        <v>4.0737369863013961E-2</v>
      </c>
      <c r="D9809" s="7">
        <v>8.1474739726027923E-2</v>
      </c>
      <c r="E9809" s="7">
        <v>0.122212109589042</v>
      </c>
      <c r="F9809" s="7">
        <v>0.1629494794520556</v>
      </c>
      <c r="G9809" s="7">
        <v>0.2036868493150692</v>
      </c>
      <c r="H9809" s="7">
        <v>0.2444242191780828</v>
      </c>
      <c r="I9809" s="7">
        <v>0.28516158904109762</v>
      </c>
      <c r="J9809" s="7">
        <v>0.32589895890410997</v>
      </c>
      <c r="K9809" s="7">
        <v>0.3666363287671236</v>
      </c>
      <c r="L9809" s="7">
        <v>0.40737369863013717</v>
      </c>
    </row>
    <row r="9810" spans="1:12" ht="25.5">
      <c r="A9810" s="1">
        <f t="shared" si="224"/>
        <v>42296</v>
      </c>
      <c r="B9810" s="49" t="s">
        <v>5456</v>
      </c>
      <c r="C9810" s="7">
        <v>3.7741150684931636E-3</v>
      </c>
      <c r="D9810" s="7">
        <v>7.5482301369863272E-3</v>
      </c>
      <c r="E9810" s="7">
        <v>1.132234520547948E-2</v>
      </c>
      <c r="F9810" s="7">
        <v>1.5096460273972559E-2</v>
      </c>
      <c r="G9810" s="7">
        <v>1.8870575342465761E-2</v>
      </c>
      <c r="H9810" s="7">
        <v>2.264469041095896E-2</v>
      </c>
      <c r="I9810" s="7">
        <v>2.6418805479452162E-2</v>
      </c>
      <c r="J9810" s="7">
        <v>3.0192920547945239E-2</v>
      </c>
      <c r="K9810" s="7">
        <v>3.3967035616438435E-2</v>
      </c>
      <c r="L9810" s="7">
        <v>3.7741150684931522E-2</v>
      </c>
    </row>
    <row r="9811" spans="1:12" ht="25.5">
      <c r="A9811" s="1">
        <f t="shared" si="224"/>
        <v>42297</v>
      </c>
      <c r="B9811" s="49" t="s">
        <v>2743</v>
      </c>
      <c r="C9811" s="7">
        <v>7.4744547945205672E-2</v>
      </c>
      <c r="D9811" s="7">
        <v>0.14948909589041159</v>
      </c>
      <c r="E9811" s="7">
        <v>0.22423364383561678</v>
      </c>
      <c r="F9811" s="7">
        <v>0.29897819178082197</v>
      </c>
      <c r="G9811" s="7">
        <v>0.37372273972602715</v>
      </c>
      <c r="H9811" s="7">
        <v>0.4484672876712324</v>
      </c>
      <c r="I9811" s="7">
        <v>0.52321183561643991</v>
      </c>
      <c r="J9811" s="7">
        <v>0.59795638356164393</v>
      </c>
      <c r="K9811" s="7">
        <v>0.67270093150684918</v>
      </c>
      <c r="L9811" s="7">
        <v>0.74744547945205431</v>
      </c>
    </row>
    <row r="9812" spans="1:12" ht="25.5">
      <c r="A9812" s="1">
        <f t="shared" si="224"/>
        <v>42298</v>
      </c>
      <c r="B9812" s="49" t="s">
        <v>2743</v>
      </c>
      <c r="C9812" s="7">
        <v>3.4082400000000117E-2</v>
      </c>
      <c r="D9812" s="7">
        <v>6.8164800000000109E-2</v>
      </c>
      <c r="E9812" s="7">
        <v>0.10224720000000023</v>
      </c>
      <c r="F9812" s="7">
        <v>0.1363296</v>
      </c>
      <c r="G9812" s="7">
        <v>0.17041199999999998</v>
      </c>
      <c r="H9812" s="7">
        <v>0.20449439999999999</v>
      </c>
      <c r="I9812" s="7">
        <v>0.23857680000000117</v>
      </c>
      <c r="J9812" s="7">
        <v>0.27265919999999999</v>
      </c>
      <c r="K9812" s="7">
        <v>0.3067416</v>
      </c>
      <c r="L9812" s="7">
        <v>0.34082399999999996</v>
      </c>
    </row>
    <row r="9813" spans="1:12" ht="25.5">
      <c r="A9813" s="1">
        <f t="shared" si="224"/>
        <v>42299</v>
      </c>
      <c r="B9813" s="49" t="s">
        <v>6412</v>
      </c>
      <c r="C9813" s="7">
        <v>1.1399736986301421E-2</v>
      </c>
      <c r="D9813" s="7">
        <v>2.2799473972602843E-2</v>
      </c>
      <c r="E9813" s="7">
        <v>3.41992109589042E-2</v>
      </c>
      <c r="F9813" s="7">
        <v>4.559894794520556E-2</v>
      </c>
      <c r="G9813" s="7">
        <v>5.6998684931506921E-2</v>
      </c>
      <c r="H9813" s="7">
        <v>6.8398421917808275E-2</v>
      </c>
      <c r="I9813" s="7">
        <v>7.9798158904109878E-2</v>
      </c>
      <c r="J9813" s="7">
        <v>9.1197895890410996E-2</v>
      </c>
      <c r="K9813" s="7">
        <v>0.10259763287671247</v>
      </c>
      <c r="L9813" s="7">
        <v>0.1139973698630137</v>
      </c>
    </row>
    <row r="9814" spans="1:12" ht="25.5">
      <c r="A9814" s="1">
        <f t="shared" si="224"/>
        <v>42300</v>
      </c>
      <c r="B9814" s="49" t="s">
        <v>6412</v>
      </c>
      <c r="C9814" s="7">
        <v>4.0775342465753641E-3</v>
      </c>
      <c r="D9814" s="7">
        <v>8.1550684931507283E-3</v>
      </c>
      <c r="E9814" s="7">
        <v>1.2232602739726079E-2</v>
      </c>
      <c r="F9814" s="7">
        <v>1.6310136986301359E-2</v>
      </c>
      <c r="G9814" s="7">
        <v>2.0387671232876759E-2</v>
      </c>
      <c r="H9814" s="7">
        <v>2.4465205479452041E-2</v>
      </c>
      <c r="I9814" s="7">
        <v>2.8542739726027441E-2</v>
      </c>
      <c r="J9814" s="7">
        <v>3.2620273972602719E-2</v>
      </c>
      <c r="K9814" s="7">
        <v>3.6697808219178119E-2</v>
      </c>
      <c r="L9814" s="7">
        <v>4.07753424657534E-2</v>
      </c>
    </row>
    <row r="9815" spans="1:12" ht="25.5">
      <c r="A9815" s="1">
        <f t="shared" si="224"/>
        <v>42301</v>
      </c>
      <c r="B9815" s="49" t="s">
        <v>6620</v>
      </c>
      <c r="C9815" s="7">
        <v>9.4571671232877116E-2</v>
      </c>
      <c r="D9815" s="7">
        <v>0.18914334246575398</v>
      </c>
      <c r="E9815" s="7">
        <v>0.28371501369863156</v>
      </c>
      <c r="F9815" s="7">
        <v>0.37828668493150797</v>
      </c>
      <c r="G9815" s="7">
        <v>0.47285835616438437</v>
      </c>
      <c r="H9815" s="7">
        <v>0.56743002739726078</v>
      </c>
      <c r="I9815" s="7">
        <v>0.66200169863013958</v>
      </c>
      <c r="J9815" s="7">
        <v>0.75657336986301471</v>
      </c>
      <c r="K9815" s="7">
        <v>0.85114504109589117</v>
      </c>
      <c r="L9815" s="7">
        <v>0.94571671232876753</v>
      </c>
    </row>
    <row r="9816" spans="1:12" ht="38.25">
      <c r="A9816" s="1">
        <f t="shared" si="224"/>
        <v>42302</v>
      </c>
      <c r="B9816" s="49" t="s">
        <v>5275</v>
      </c>
      <c r="C9816" s="7">
        <v>9.9018082191781203E-4</v>
      </c>
      <c r="D9816" s="7">
        <v>1.9803616438356241E-3</v>
      </c>
      <c r="E9816" s="7">
        <v>2.9705424657534359E-3</v>
      </c>
      <c r="F9816" s="7">
        <v>3.960723287671236E-3</v>
      </c>
      <c r="G9816" s="7">
        <v>4.9509041095890478E-3</v>
      </c>
      <c r="H9816" s="7">
        <v>5.9410849315068605E-3</v>
      </c>
      <c r="I9816" s="7">
        <v>6.9312657534246836E-3</v>
      </c>
      <c r="J9816" s="7">
        <v>7.921446575342472E-3</v>
      </c>
      <c r="K9816" s="7">
        <v>8.9116273972602838E-3</v>
      </c>
      <c r="L9816" s="7">
        <v>9.9018082191780835E-3</v>
      </c>
    </row>
    <row r="9817" spans="1:12" ht="25.5">
      <c r="A9817" s="1">
        <f t="shared" si="224"/>
        <v>42303</v>
      </c>
      <c r="B9817" s="49" t="s">
        <v>5459</v>
      </c>
      <c r="C9817" s="7">
        <v>8.223780821917848E-3</v>
      </c>
      <c r="D9817" s="7">
        <v>1.644756164383572E-2</v>
      </c>
      <c r="E9817" s="7">
        <v>2.4671342465753518E-2</v>
      </c>
      <c r="F9817" s="7">
        <v>3.2895123287671323E-2</v>
      </c>
      <c r="G9817" s="7">
        <v>4.1118904109589113E-2</v>
      </c>
      <c r="H9817" s="7">
        <v>4.9342684931506918E-2</v>
      </c>
      <c r="I9817" s="7">
        <v>5.7566465753424834E-2</v>
      </c>
      <c r="J9817" s="7">
        <v>6.579024657534252E-2</v>
      </c>
      <c r="K9817" s="7">
        <v>7.4014027397260318E-2</v>
      </c>
      <c r="L9817" s="7">
        <v>8.2237808219178116E-2</v>
      </c>
    </row>
    <row r="9818" spans="1:12" ht="25.5">
      <c r="A9818" s="1">
        <f t="shared" si="224"/>
        <v>42304</v>
      </c>
      <c r="B9818" s="49" t="s">
        <v>5459</v>
      </c>
      <c r="C9818" s="7">
        <v>1.6438057643835598E-2</v>
      </c>
      <c r="D9818" s="7">
        <v>3.2876115287671322E-2</v>
      </c>
      <c r="E9818" s="7">
        <v>4.9314172931506924E-2</v>
      </c>
      <c r="F9818" s="7">
        <v>6.5752230575342394E-2</v>
      </c>
      <c r="G9818" s="7">
        <v>8.2190288219177995E-2</v>
      </c>
      <c r="H9818" s="7">
        <v>9.8628345863013722E-2</v>
      </c>
      <c r="I9818" s="7">
        <v>0.11506640350684955</v>
      </c>
      <c r="J9818" s="7">
        <v>0.13150446115068479</v>
      </c>
      <c r="K9818" s="7">
        <v>0.14794251879452039</v>
      </c>
      <c r="L9818" s="7">
        <v>0.16438057643835599</v>
      </c>
    </row>
    <row r="9819" spans="1:12" ht="25.5">
      <c r="A9819" s="1">
        <f t="shared" si="224"/>
        <v>42305</v>
      </c>
      <c r="B9819" s="49" t="s">
        <v>5883</v>
      </c>
      <c r="C9819" s="7">
        <v>2.3420054794520639E-3</v>
      </c>
      <c r="D9819" s="7">
        <v>4.6840109589041156E-3</v>
      </c>
      <c r="E9819" s="7">
        <v>7.0260164383561799E-3</v>
      </c>
      <c r="F9819" s="7">
        <v>9.3680219178082207E-3</v>
      </c>
      <c r="G9819" s="7">
        <v>1.1710027397260271E-2</v>
      </c>
      <c r="H9819" s="7">
        <v>1.405203287671236E-2</v>
      </c>
      <c r="I9819" s="7">
        <v>1.63940383561644E-2</v>
      </c>
      <c r="J9819" s="7">
        <v>1.8736043835616441E-2</v>
      </c>
      <c r="K9819" s="7">
        <v>2.107804931506848E-2</v>
      </c>
      <c r="L9819" s="7">
        <v>2.3420054794520518E-2</v>
      </c>
    </row>
    <row r="9820" spans="1:12" ht="25.5">
      <c r="A9820" s="1">
        <f t="shared" si="224"/>
        <v>42306</v>
      </c>
      <c r="B9820" s="49" t="s">
        <v>5277</v>
      </c>
      <c r="C9820" s="7">
        <v>1.2520109589041161E-3</v>
      </c>
      <c r="D9820" s="7">
        <v>2.5040219178082438E-3</v>
      </c>
      <c r="E9820" s="7">
        <v>3.7560328767123597E-3</v>
      </c>
      <c r="F9820" s="7">
        <v>5.0080438356164643E-3</v>
      </c>
      <c r="G9820" s="7">
        <v>6.2600547945205797E-3</v>
      </c>
      <c r="H9820" s="7">
        <v>7.5120657534246951E-3</v>
      </c>
      <c r="I9820" s="7">
        <v>8.7640767123288478E-3</v>
      </c>
      <c r="J9820" s="7">
        <v>1.0016087671232941E-2</v>
      </c>
      <c r="K9820" s="7">
        <v>1.1268098630137056E-2</v>
      </c>
      <c r="L9820" s="7">
        <v>1.2520109589041159E-2</v>
      </c>
    </row>
    <row r="9821" spans="1:12" ht="51">
      <c r="A9821" s="1">
        <f t="shared" si="224"/>
        <v>42307</v>
      </c>
      <c r="B9821" s="49" t="s">
        <v>5665</v>
      </c>
      <c r="C9821" s="7">
        <v>3.4652350684931638E-2</v>
      </c>
      <c r="D9821" s="7">
        <v>6.9304701369863275E-2</v>
      </c>
      <c r="E9821" s="7">
        <v>0.10395705205479479</v>
      </c>
      <c r="F9821" s="7">
        <v>0.13860940273972561</v>
      </c>
      <c r="G9821" s="7">
        <v>0.17326175342465761</v>
      </c>
      <c r="H9821" s="7">
        <v>0.20791410410958958</v>
      </c>
      <c r="I9821" s="7">
        <v>0.2425664547945216</v>
      </c>
      <c r="J9821" s="7">
        <v>0.27721880547945238</v>
      </c>
      <c r="K9821" s="7">
        <v>0.31187115616438438</v>
      </c>
      <c r="L9821" s="7">
        <v>0.34652350684931521</v>
      </c>
    </row>
    <row r="9822" spans="1:12" ht="51">
      <c r="A9822" s="1">
        <f t="shared" si="224"/>
        <v>42308</v>
      </c>
      <c r="B9822" s="49" t="s">
        <v>5665</v>
      </c>
      <c r="C9822" s="7">
        <v>2.6809742465753642E-2</v>
      </c>
      <c r="D9822" s="7">
        <v>5.3619484931507158E-2</v>
      </c>
      <c r="E9822" s="7">
        <v>8.04292273972608E-2</v>
      </c>
      <c r="F9822" s="7">
        <v>0.10723896986301408</v>
      </c>
      <c r="G9822" s="7">
        <v>0.13404871232876758</v>
      </c>
      <c r="H9822" s="7">
        <v>0.16085845479452041</v>
      </c>
      <c r="I9822" s="7">
        <v>0.18766819726027442</v>
      </c>
      <c r="J9822" s="7">
        <v>0.21447793972602719</v>
      </c>
      <c r="K9822" s="7">
        <v>0.24128768219178121</v>
      </c>
      <c r="L9822" s="7">
        <v>0.268097424657534</v>
      </c>
    </row>
    <row r="9823" spans="1:12" ht="25.5">
      <c r="A9823" s="1">
        <f t="shared" si="224"/>
        <v>42309</v>
      </c>
      <c r="B9823" s="49" t="s">
        <v>5279</v>
      </c>
      <c r="C9823" s="7">
        <v>2.0358016438356118E-2</v>
      </c>
      <c r="D9823" s="7">
        <v>4.0716032876712362E-2</v>
      </c>
      <c r="E9823" s="7">
        <v>6.1074049315068477E-2</v>
      </c>
      <c r="F9823" s="7">
        <v>8.1432065753424474E-2</v>
      </c>
      <c r="G9823" s="7">
        <v>0.1017900821917806</v>
      </c>
      <c r="H9823" s="7">
        <v>0.12214809863013719</v>
      </c>
      <c r="I9823" s="7">
        <v>0.1425061150684932</v>
      </c>
      <c r="J9823" s="7">
        <v>0.16286413150684917</v>
      </c>
      <c r="K9823" s="7">
        <v>0.18322214794520519</v>
      </c>
      <c r="L9823" s="7">
        <v>0.20358016438356119</v>
      </c>
    </row>
    <row r="9824" spans="1:12" ht="25.5">
      <c r="A9824" s="1">
        <f t="shared" si="224"/>
        <v>42310</v>
      </c>
      <c r="B9824" s="49" t="s">
        <v>5463</v>
      </c>
      <c r="C9824" s="7">
        <v>4.9331835616438433E-3</v>
      </c>
      <c r="D9824" s="7">
        <v>9.8663671232876865E-3</v>
      </c>
      <c r="E9824" s="7">
        <v>1.4799550684931519E-2</v>
      </c>
      <c r="F9824" s="7">
        <v>1.9732734246575279E-2</v>
      </c>
      <c r="G9824" s="7">
        <v>2.4665917808219161E-2</v>
      </c>
      <c r="H9824" s="7">
        <v>2.9599101369863039E-2</v>
      </c>
      <c r="I9824" s="7">
        <v>3.4532284931506917E-2</v>
      </c>
      <c r="J9824" s="7">
        <v>3.9465468493150684E-2</v>
      </c>
      <c r="K9824" s="7">
        <v>4.4398652054794562E-2</v>
      </c>
      <c r="L9824" s="7">
        <v>4.9331835616438321E-2</v>
      </c>
    </row>
    <row r="9825" spans="1:12" ht="25.5">
      <c r="A9825" s="1">
        <f t="shared" si="224"/>
        <v>42311</v>
      </c>
      <c r="B9825" s="49" t="s">
        <v>6147</v>
      </c>
      <c r="C9825" s="7">
        <v>1.0508284931506871E-2</v>
      </c>
      <c r="D9825" s="7">
        <v>2.1016569863013722E-2</v>
      </c>
      <c r="E9825" s="7">
        <v>3.1524854794520635E-2</v>
      </c>
      <c r="F9825" s="7">
        <v>4.2033139726027444E-2</v>
      </c>
      <c r="G9825" s="7">
        <v>5.2541424657534232E-2</v>
      </c>
      <c r="H9825" s="7">
        <v>6.3049709589041159E-2</v>
      </c>
      <c r="I9825" s="7">
        <v>7.3557994520548203E-2</v>
      </c>
      <c r="J9825" s="7">
        <v>8.4066279452054887E-2</v>
      </c>
      <c r="K9825" s="7">
        <v>9.4574564383561682E-2</v>
      </c>
      <c r="L9825" s="7">
        <v>0.10508284931506846</v>
      </c>
    </row>
    <row r="9826" spans="1:12" ht="38.25">
      <c r="A9826" s="1">
        <f t="shared" si="224"/>
        <v>42312</v>
      </c>
      <c r="B9826" s="49" t="s">
        <v>6621</v>
      </c>
      <c r="C9826" s="7">
        <v>3.8949041095890598E-2</v>
      </c>
      <c r="D9826" s="7">
        <v>7.7898082191781196E-2</v>
      </c>
      <c r="E9826" s="7">
        <v>0.11684712328767166</v>
      </c>
      <c r="F9826" s="7">
        <v>0.15579616438356239</v>
      </c>
      <c r="G9826" s="7">
        <v>0.19474520547945237</v>
      </c>
      <c r="H9826" s="7">
        <v>0.23369424657534241</v>
      </c>
      <c r="I9826" s="7">
        <v>0.27264328767123358</v>
      </c>
      <c r="J9826" s="7">
        <v>0.31159232876712356</v>
      </c>
      <c r="K9826" s="7">
        <v>0.3505413698630136</v>
      </c>
      <c r="L9826" s="7">
        <v>0.38949041095890358</v>
      </c>
    </row>
    <row r="9827" spans="1:12" ht="38.25">
      <c r="A9827" s="1">
        <f t="shared" si="224"/>
        <v>42313</v>
      </c>
      <c r="B9827" s="49" t="s">
        <v>6621</v>
      </c>
      <c r="C9827" s="7">
        <v>2.5278904109589242E-2</v>
      </c>
      <c r="D9827" s="7">
        <v>5.0557808219178359E-2</v>
      </c>
      <c r="E9827" s="7">
        <v>7.5836712328767597E-2</v>
      </c>
      <c r="F9827" s="7">
        <v>0.10111561643835648</v>
      </c>
      <c r="G9827" s="7">
        <v>0.12639452054794559</v>
      </c>
      <c r="H9827" s="7">
        <v>0.151673424657534</v>
      </c>
      <c r="I9827" s="7">
        <v>0.17695232876712361</v>
      </c>
      <c r="J9827" s="7">
        <v>0.20223123287671199</v>
      </c>
      <c r="K9827" s="7">
        <v>0.22751013698630157</v>
      </c>
      <c r="L9827" s="7">
        <v>0.25278904109588995</v>
      </c>
    </row>
    <row r="9828" spans="1:12" ht="38.25">
      <c r="A9828" s="1">
        <f t="shared" si="224"/>
        <v>42314</v>
      </c>
      <c r="B9828" s="49" t="s">
        <v>5346</v>
      </c>
      <c r="C9828" s="7">
        <v>1.9025358904109758E-2</v>
      </c>
      <c r="D9828" s="7">
        <v>3.8050717808219399E-2</v>
      </c>
      <c r="E9828" s="7">
        <v>5.7076076712329157E-2</v>
      </c>
      <c r="F9828" s="7">
        <v>7.6101435616438673E-2</v>
      </c>
      <c r="G9828" s="7">
        <v>9.5126794520548327E-2</v>
      </c>
      <c r="H9828" s="7">
        <v>0.11415215342465795</v>
      </c>
      <c r="I9828" s="7">
        <v>0.13317751232876759</v>
      </c>
      <c r="J9828" s="7">
        <v>0.1522028712328776</v>
      </c>
      <c r="K9828" s="7">
        <v>0.1712282301369864</v>
      </c>
      <c r="L9828" s="7">
        <v>0.1902535890410964</v>
      </c>
    </row>
    <row r="9829" spans="1:12" ht="51">
      <c r="A9829" s="1">
        <f t="shared" si="224"/>
        <v>42315</v>
      </c>
      <c r="B9829" s="49" t="s">
        <v>5669</v>
      </c>
      <c r="C9829" s="7">
        <v>1.3437238356164401E-2</v>
      </c>
      <c r="D9829" s="7">
        <v>2.6874476712328916E-2</v>
      </c>
      <c r="E9829" s="7">
        <v>4.031171506849332E-2</v>
      </c>
      <c r="F9829" s="7">
        <v>5.3748953424657603E-2</v>
      </c>
      <c r="G9829" s="7">
        <v>6.7186191780821997E-2</v>
      </c>
      <c r="H9829" s="7">
        <v>8.062343013698639E-2</v>
      </c>
      <c r="I9829" s="7">
        <v>9.4060668493151159E-2</v>
      </c>
      <c r="J9829" s="7">
        <v>0.10749790684931532</v>
      </c>
      <c r="K9829" s="7">
        <v>0.12093514520547959</v>
      </c>
      <c r="L9829" s="7">
        <v>0.13437238356164399</v>
      </c>
    </row>
    <row r="9830" spans="1:12" ht="51">
      <c r="A9830" s="1">
        <f t="shared" si="224"/>
        <v>42316</v>
      </c>
      <c r="B9830" s="49" t="s">
        <v>5675</v>
      </c>
      <c r="C9830" s="7">
        <v>4.2673972602739795E-3</v>
      </c>
      <c r="D9830" s="7">
        <v>8.534794520547959E-3</v>
      </c>
      <c r="E9830" s="7">
        <v>1.2802191780821879E-2</v>
      </c>
      <c r="F9830" s="7">
        <v>1.7069589041095918E-2</v>
      </c>
      <c r="G9830" s="7">
        <v>2.1336986301369838E-2</v>
      </c>
      <c r="H9830" s="7">
        <v>2.5604383561643879E-2</v>
      </c>
      <c r="I9830" s="7">
        <v>2.987178082191792E-2</v>
      </c>
      <c r="J9830" s="7">
        <v>3.4139178082191718E-2</v>
      </c>
      <c r="K9830" s="7">
        <v>3.8406575342465755E-2</v>
      </c>
      <c r="L9830" s="7">
        <v>4.2673972602739675E-2</v>
      </c>
    </row>
    <row r="9831" spans="1:12" ht="51">
      <c r="A9831" s="1">
        <f t="shared" si="224"/>
        <v>42317</v>
      </c>
      <c r="B9831" s="49" t="s">
        <v>5675</v>
      </c>
      <c r="C9831" s="7">
        <v>6.3757808219178352E-4</v>
      </c>
      <c r="D9831" s="7">
        <v>1.275156164383572E-3</v>
      </c>
      <c r="E9831" s="7">
        <v>1.9127342465753521E-3</v>
      </c>
      <c r="F9831" s="7">
        <v>2.5503123287671319E-3</v>
      </c>
      <c r="G9831" s="7">
        <v>3.1878904109589119E-3</v>
      </c>
      <c r="H9831" s="7">
        <v>3.825468493150692E-3</v>
      </c>
      <c r="I9831" s="7">
        <v>4.4630465753424838E-3</v>
      </c>
      <c r="J9831" s="7">
        <v>5.1006246575342517E-3</v>
      </c>
      <c r="K9831" s="7">
        <v>5.7382027397260326E-3</v>
      </c>
      <c r="L9831" s="7">
        <v>6.3757808219178118E-3</v>
      </c>
    </row>
    <row r="9832" spans="1:12" ht="38.25">
      <c r="A9832" s="1">
        <f t="shared" si="224"/>
        <v>42318</v>
      </c>
      <c r="B9832" s="49" t="s">
        <v>6622</v>
      </c>
      <c r="C9832" s="7">
        <v>2.2045808219178242E-2</v>
      </c>
      <c r="D9832" s="7">
        <v>4.4091616438356358E-2</v>
      </c>
      <c r="E9832" s="7">
        <v>6.6137424657534596E-2</v>
      </c>
      <c r="F9832" s="7">
        <v>8.8183232876712592E-2</v>
      </c>
      <c r="G9832" s="7">
        <v>0.11022904109589071</v>
      </c>
      <c r="H9832" s="7">
        <v>0.13227484931506919</v>
      </c>
      <c r="I9832" s="7">
        <v>0.1543206575342472</v>
      </c>
      <c r="J9832" s="7">
        <v>0.17636646575342518</v>
      </c>
      <c r="K9832" s="7">
        <v>0.19841227397260322</v>
      </c>
      <c r="L9832" s="7">
        <v>0.2204580821917812</v>
      </c>
    </row>
    <row r="9833" spans="1:12" ht="38.25">
      <c r="A9833" s="1">
        <f t="shared" si="224"/>
        <v>42319</v>
      </c>
      <c r="B9833" s="49" t="s">
        <v>6623</v>
      </c>
      <c r="C9833" s="7">
        <v>7.4353972602739923E-3</v>
      </c>
      <c r="D9833" s="7">
        <v>1.4870794520547959E-2</v>
      </c>
      <c r="E9833" s="7">
        <v>2.2306191780822E-2</v>
      </c>
      <c r="F9833" s="7">
        <v>2.9741589041095917E-2</v>
      </c>
      <c r="G9833" s="7">
        <v>3.7176986301369841E-2</v>
      </c>
      <c r="H9833" s="7">
        <v>4.4612383561643883E-2</v>
      </c>
      <c r="I9833" s="7">
        <v>5.2047780821917917E-2</v>
      </c>
      <c r="J9833" s="7">
        <v>5.9483178082191834E-2</v>
      </c>
      <c r="K9833" s="7">
        <v>6.6918575342465758E-2</v>
      </c>
      <c r="L9833" s="7">
        <v>7.4353972602739682E-2</v>
      </c>
    </row>
    <row r="9834" spans="1:12" ht="38.25">
      <c r="A9834" s="1">
        <f t="shared" si="224"/>
        <v>42320</v>
      </c>
      <c r="B9834" s="49" t="s">
        <v>6623</v>
      </c>
      <c r="C9834" s="7">
        <v>2.1814356164383677E-2</v>
      </c>
      <c r="D9834" s="7">
        <v>4.3628712328767243E-2</v>
      </c>
      <c r="E9834" s="7">
        <v>6.5443068493150916E-2</v>
      </c>
      <c r="F9834" s="7">
        <v>8.725742465753436E-2</v>
      </c>
      <c r="G9834" s="7">
        <v>0.10907178082191792</v>
      </c>
      <c r="H9834" s="7">
        <v>0.13088613698630158</v>
      </c>
      <c r="I9834" s="7">
        <v>0.15270049315068598</v>
      </c>
      <c r="J9834" s="7">
        <v>0.17451484931506919</v>
      </c>
      <c r="K9834" s="7">
        <v>0.1963292054794524</v>
      </c>
      <c r="L9834" s="7">
        <v>0.21814356164383561</v>
      </c>
    </row>
    <row r="9835" spans="1:12" ht="51">
      <c r="A9835" s="1">
        <f t="shared" si="224"/>
        <v>42321</v>
      </c>
      <c r="B9835" s="49" t="s">
        <v>6624</v>
      </c>
      <c r="C9835" s="7">
        <v>1.4716372602739679E-2</v>
      </c>
      <c r="D9835" s="7">
        <v>2.943274520547948E-2</v>
      </c>
      <c r="E9835" s="7">
        <v>4.4149117808219153E-2</v>
      </c>
      <c r="F9835" s="7">
        <v>5.8865490410958718E-2</v>
      </c>
      <c r="G9835" s="7">
        <v>7.3581863013698401E-2</v>
      </c>
      <c r="H9835" s="7">
        <v>8.8298235616438084E-2</v>
      </c>
      <c r="I9835" s="7">
        <v>0.10301460821917813</v>
      </c>
      <c r="J9835" s="7">
        <v>0.11773098082191755</v>
      </c>
      <c r="K9835" s="7">
        <v>0.1324473534246576</v>
      </c>
      <c r="L9835" s="7">
        <v>0.1471637260273968</v>
      </c>
    </row>
    <row r="9836" spans="1:12" ht="38.25">
      <c r="A9836" s="1">
        <f t="shared" si="224"/>
        <v>42322</v>
      </c>
      <c r="B9836" s="49" t="s">
        <v>6625</v>
      </c>
      <c r="C9836" s="7">
        <v>3.5542356164383795E-2</v>
      </c>
      <c r="D9836" s="7">
        <v>7.1084712328767591E-2</v>
      </c>
      <c r="E9836" s="7">
        <v>0.10662706849315128</v>
      </c>
      <c r="F9836" s="7">
        <v>0.14216942465753518</v>
      </c>
      <c r="G9836" s="7">
        <v>0.17771178082191841</v>
      </c>
      <c r="H9836" s="7">
        <v>0.21325413698630158</v>
      </c>
      <c r="I9836" s="7">
        <v>0.248796493150686</v>
      </c>
      <c r="J9836" s="7">
        <v>0.2843388493150692</v>
      </c>
      <c r="K9836" s="7">
        <v>0.31988120547945237</v>
      </c>
      <c r="L9836" s="7">
        <v>0.35542356164383559</v>
      </c>
    </row>
    <row r="9837" spans="1:12" ht="38.25">
      <c r="A9837" s="1">
        <f t="shared" si="224"/>
        <v>42323</v>
      </c>
      <c r="B9837" s="49" t="s">
        <v>6625</v>
      </c>
      <c r="C9837" s="7">
        <v>1.4812931506849319E-2</v>
      </c>
      <c r="D9837" s="7">
        <v>2.962586301369876E-2</v>
      </c>
      <c r="E9837" s="7">
        <v>4.4438794520548081E-2</v>
      </c>
      <c r="F9837" s="7">
        <v>5.9251726027397277E-2</v>
      </c>
      <c r="G9837" s="7">
        <v>7.4064657534246597E-2</v>
      </c>
      <c r="H9837" s="7">
        <v>8.8877589041096036E-2</v>
      </c>
      <c r="I9837" s="7">
        <v>0.1036905205479456</v>
      </c>
      <c r="J9837" s="7">
        <v>0.11850345205479466</v>
      </c>
      <c r="K9837" s="7">
        <v>0.13331638356164399</v>
      </c>
      <c r="L9837" s="7">
        <v>0.14812931506849319</v>
      </c>
    </row>
    <row r="9838" spans="1:12" ht="38.25">
      <c r="A9838" s="1">
        <f t="shared" si="224"/>
        <v>42324</v>
      </c>
      <c r="B9838" s="49" t="s">
        <v>6626</v>
      </c>
      <c r="C9838" s="7">
        <v>2.0608273972602838E-2</v>
      </c>
      <c r="D9838" s="7">
        <v>4.1216547945205552E-2</v>
      </c>
      <c r="E9838" s="7">
        <v>6.1824821917808401E-2</v>
      </c>
      <c r="F9838" s="7">
        <v>8.2433095890410993E-2</v>
      </c>
      <c r="G9838" s="7">
        <v>0.10304136986301371</v>
      </c>
      <c r="H9838" s="7">
        <v>0.1236496438356168</v>
      </c>
      <c r="I9838" s="7">
        <v>0.14425791780822</v>
      </c>
      <c r="J9838" s="7">
        <v>0.16486619178082199</v>
      </c>
      <c r="K9838" s="7">
        <v>0.18547446575342522</v>
      </c>
      <c r="L9838" s="7">
        <v>0.2060827397260272</v>
      </c>
    </row>
    <row r="9839" spans="1:12" ht="38.25">
      <c r="A9839" s="1">
        <f t="shared" si="224"/>
        <v>42325</v>
      </c>
      <c r="B9839" s="49" t="s">
        <v>6627</v>
      </c>
      <c r="C9839" s="7">
        <v>3.5033523287671321E-2</v>
      </c>
      <c r="D9839" s="7">
        <v>7.0067046575342518E-2</v>
      </c>
      <c r="E9839" s="7">
        <v>0.10510056986301385</v>
      </c>
      <c r="F9839" s="7">
        <v>0.14013409315068479</v>
      </c>
      <c r="G9839" s="7">
        <v>0.17516761643835599</v>
      </c>
      <c r="H9839" s="7">
        <v>0.21020113972602719</v>
      </c>
      <c r="I9839" s="7">
        <v>0.24523466301369959</v>
      </c>
      <c r="J9839" s="7">
        <v>0.28026818630136957</v>
      </c>
      <c r="K9839" s="7">
        <v>0.31530170958904075</v>
      </c>
      <c r="L9839" s="7">
        <v>0.35033523287671198</v>
      </c>
    </row>
    <row r="9840" spans="1:12" ht="38.25">
      <c r="A9840" s="1">
        <f t="shared" si="224"/>
        <v>42326</v>
      </c>
      <c r="B9840" s="49" t="s">
        <v>6627</v>
      </c>
      <c r="C9840" s="7">
        <v>2.6277402739726199E-2</v>
      </c>
      <c r="D9840" s="7">
        <v>5.255480547945228E-2</v>
      </c>
      <c r="E9840" s="7">
        <v>7.8832208219178468E-2</v>
      </c>
      <c r="F9840" s="7">
        <v>0.10510961095890432</v>
      </c>
      <c r="G9840" s="7">
        <v>0.1313870136986304</v>
      </c>
      <c r="H9840" s="7">
        <v>0.15766441643835602</v>
      </c>
      <c r="I9840" s="7">
        <v>0.1839418191780828</v>
      </c>
      <c r="J9840" s="7">
        <v>0.21021922191780837</v>
      </c>
      <c r="K9840" s="7">
        <v>0.23649662465753518</v>
      </c>
      <c r="L9840" s="7">
        <v>0.2627740273972608</v>
      </c>
    </row>
    <row r="9841" spans="1:12" ht="38.25">
      <c r="A9841" s="1">
        <f t="shared" si="224"/>
        <v>42327</v>
      </c>
      <c r="B9841" s="49" t="s">
        <v>5678</v>
      </c>
      <c r="C9841" s="7">
        <v>1.2664767123287639E-2</v>
      </c>
      <c r="D9841" s="7">
        <v>2.53295342465754E-2</v>
      </c>
      <c r="E9841" s="7">
        <v>3.7994301369863037E-2</v>
      </c>
      <c r="F9841" s="7">
        <v>5.0659068493150557E-2</v>
      </c>
      <c r="G9841" s="7">
        <v>6.3323835616438201E-2</v>
      </c>
      <c r="H9841" s="7">
        <v>7.5988602739725838E-2</v>
      </c>
      <c r="I9841" s="7">
        <v>8.8653369863013851E-2</v>
      </c>
      <c r="J9841" s="7">
        <v>0.10131813698630124</v>
      </c>
      <c r="K9841" s="7">
        <v>0.11398290410958888</v>
      </c>
      <c r="L9841" s="7">
        <v>0.1266476712328764</v>
      </c>
    </row>
    <row r="9842" spans="1:12" ht="38.25">
      <c r="A9842" s="1">
        <f t="shared" si="224"/>
        <v>42328</v>
      </c>
      <c r="B9842" s="49" t="s">
        <v>6628</v>
      </c>
      <c r="C9842" s="7">
        <v>1.1985238356164437E-2</v>
      </c>
      <c r="D9842" s="7">
        <v>2.3970476712328919E-2</v>
      </c>
      <c r="E9842" s="7">
        <v>3.5955715068493321E-2</v>
      </c>
      <c r="F9842" s="7">
        <v>4.7940953424657595E-2</v>
      </c>
      <c r="G9842" s="7">
        <v>5.9926191780821994E-2</v>
      </c>
      <c r="H9842" s="7">
        <v>7.1911430136986393E-2</v>
      </c>
      <c r="I9842" s="7">
        <v>8.3896668493151041E-2</v>
      </c>
      <c r="J9842" s="7">
        <v>9.588190684931519E-2</v>
      </c>
      <c r="K9842" s="7">
        <v>0.10786714520547959</v>
      </c>
      <c r="L9842" s="7">
        <v>0.11985238356164388</v>
      </c>
    </row>
    <row r="9843" spans="1:12" ht="38.25">
      <c r="A9843" s="1">
        <f t="shared" si="224"/>
        <v>42329</v>
      </c>
      <c r="B9843" s="49" t="s">
        <v>6628</v>
      </c>
      <c r="C9843" s="7">
        <v>3.600164383561668E-3</v>
      </c>
      <c r="D9843" s="7">
        <v>7.200328767123336E-3</v>
      </c>
      <c r="E9843" s="7">
        <v>1.0800493150684992E-2</v>
      </c>
      <c r="F9843" s="7">
        <v>1.4400657534246599E-2</v>
      </c>
      <c r="G9843" s="7">
        <v>1.8000821917808277E-2</v>
      </c>
      <c r="H9843" s="7">
        <v>2.1600986301369841E-2</v>
      </c>
      <c r="I9843" s="7">
        <v>2.5201150684931641E-2</v>
      </c>
      <c r="J9843" s="7">
        <v>2.8801315068493198E-2</v>
      </c>
      <c r="K9843" s="7">
        <v>3.2401479452054877E-2</v>
      </c>
      <c r="L9843" s="7">
        <v>3.6001643835616437E-2</v>
      </c>
    </row>
    <row r="9844" spans="1:12" ht="38.25">
      <c r="A9844" s="1">
        <f t="shared" si="224"/>
        <v>42330</v>
      </c>
      <c r="B9844" s="49" t="s">
        <v>6628</v>
      </c>
      <c r="C9844" s="7">
        <v>1.278157808219184E-2</v>
      </c>
      <c r="D9844" s="7">
        <v>2.5563156164383802E-2</v>
      </c>
      <c r="E9844" s="7">
        <v>3.834473424657564E-2</v>
      </c>
      <c r="F9844" s="7">
        <v>5.1126312328767361E-2</v>
      </c>
      <c r="G9844" s="7">
        <v>6.3907890410959192E-2</v>
      </c>
      <c r="H9844" s="7">
        <v>7.6689468493151156E-2</v>
      </c>
      <c r="I9844" s="7">
        <v>8.9471046575343244E-2</v>
      </c>
      <c r="J9844" s="7">
        <v>0.10225262465753483</v>
      </c>
      <c r="K9844" s="7">
        <v>0.11503420273972668</v>
      </c>
      <c r="L9844" s="7">
        <v>0.12781578082191838</v>
      </c>
    </row>
    <row r="9845" spans="1:12" ht="38.25">
      <c r="A9845" s="1">
        <f t="shared" si="224"/>
        <v>42331</v>
      </c>
      <c r="B9845" s="49" t="s">
        <v>6628</v>
      </c>
      <c r="C9845" s="7">
        <v>4.5274191780822117E-3</v>
      </c>
      <c r="D9845" s="7">
        <v>9.0548383561644234E-3</v>
      </c>
      <c r="E9845" s="7">
        <v>1.35822575342466E-2</v>
      </c>
      <c r="F9845" s="7">
        <v>1.8109676712328798E-2</v>
      </c>
      <c r="G9845" s="7">
        <v>2.2637095890411001E-2</v>
      </c>
      <c r="H9845" s="7">
        <v>2.7164515068493079E-2</v>
      </c>
      <c r="I9845" s="7">
        <v>3.1691934246575397E-2</v>
      </c>
      <c r="J9845" s="7">
        <v>3.6219353424657479E-2</v>
      </c>
      <c r="K9845" s="7">
        <v>4.0746772602739685E-2</v>
      </c>
      <c r="L9845" s="7">
        <v>4.5274191780821878E-2</v>
      </c>
    </row>
    <row r="9846" spans="1:12" ht="38.25">
      <c r="A9846" s="1">
        <f t="shared" si="224"/>
        <v>42332</v>
      </c>
      <c r="B9846" s="49" t="s">
        <v>6629</v>
      </c>
      <c r="C9846" s="7">
        <v>2.4620712328767242E-2</v>
      </c>
      <c r="D9846" s="7">
        <v>4.9241424657534359E-2</v>
      </c>
      <c r="E9846" s="7">
        <v>7.3862136986301591E-2</v>
      </c>
      <c r="F9846" s="7">
        <v>9.8482849315068482E-2</v>
      </c>
      <c r="G9846" s="7">
        <v>0.1231035616438356</v>
      </c>
      <c r="H9846" s="7">
        <v>0.14772427397260318</v>
      </c>
      <c r="I9846" s="7">
        <v>0.1723449863013708</v>
      </c>
      <c r="J9846" s="7">
        <v>0.19696569863013719</v>
      </c>
      <c r="K9846" s="7">
        <v>0.22158641095890477</v>
      </c>
      <c r="L9846" s="7">
        <v>0.24620712328767119</v>
      </c>
    </row>
    <row r="9847" spans="1:12" ht="38.25">
      <c r="A9847" s="1">
        <f t="shared" si="224"/>
        <v>42333</v>
      </c>
      <c r="B9847" s="49" t="s">
        <v>6630</v>
      </c>
      <c r="C9847" s="7">
        <v>1.7257643835616562E-2</v>
      </c>
      <c r="D9847" s="7">
        <v>3.4515287671232998E-2</v>
      </c>
      <c r="E9847" s="7">
        <v>5.1772931506849564E-2</v>
      </c>
      <c r="F9847" s="7">
        <v>6.9030575342465872E-2</v>
      </c>
      <c r="G9847" s="7">
        <v>8.6288219178082326E-2</v>
      </c>
      <c r="H9847" s="7">
        <v>0.10354586301369875</v>
      </c>
      <c r="I9847" s="7">
        <v>0.12080350684931521</v>
      </c>
      <c r="J9847" s="7">
        <v>0.13806115068493199</v>
      </c>
      <c r="K9847" s="7">
        <v>0.15531879452054759</v>
      </c>
      <c r="L9847" s="7">
        <v>0.17257643835616437</v>
      </c>
    </row>
    <row r="9848" spans="1:12" ht="38.25">
      <c r="A9848" s="1">
        <f t="shared" si="224"/>
        <v>42334</v>
      </c>
      <c r="B9848" s="49" t="s">
        <v>6630</v>
      </c>
      <c r="C9848" s="7">
        <v>2.8569863013698758E-3</v>
      </c>
      <c r="D9848" s="7">
        <v>5.7139726027397395E-3</v>
      </c>
      <c r="E9848" s="7">
        <v>8.5709589041096153E-3</v>
      </c>
      <c r="F9848" s="7">
        <v>1.1427945205479456E-2</v>
      </c>
      <c r="G9848" s="7">
        <v>1.428493150684932E-2</v>
      </c>
      <c r="H9848" s="7">
        <v>1.7141917808219158E-2</v>
      </c>
      <c r="I9848" s="7">
        <v>1.9998904109589117E-2</v>
      </c>
      <c r="J9848" s="7">
        <v>2.2855890410958958E-2</v>
      </c>
      <c r="K9848" s="7">
        <v>2.5712876712328799E-2</v>
      </c>
      <c r="L9848" s="7">
        <v>2.856986301369864E-2</v>
      </c>
    </row>
    <row r="9849" spans="1:12" ht="38.25">
      <c r="A9849" s="1">
        <f t="shared" si="224"/>
        <v>42335</v>
      </c>
      <c r="B9849" s="49" t="s">
        <v>6631</v>
      </c>
      <c r="C9849" s="7">
        <v>2.3797610958904199E-2</v>
      </c>
      <c r="D9849" s="7">
        <v>4.7595221917808281E-2</v>
      </c>
      <c r="E9849" s="7">
        <v>7.1392832876712484E-2</v>
      </c>
      <c r="F9849" s="7">
        <v>9.5190443835616437E-2</v>
      </c>
      <c r="G9849" s="7">
        <v>0.11898805479452051</v>
      </c>
      <c r="H9849" s="7">
        <v>0.142785665753424</v>
      </c>
      <c r="I9849" s="7">
        <v>0.16658327671232881</v>
      </c>
      <c r="J9849" s="7">
        <v>0.1903808876712324</v>
      </c>
      <c r="K9849" s="7">
        <v>0.21417849863013719</v>
      </c>
      <c r="L9849" s="7">
        <v>0.23797610958904078</v>
      </c>
    </row>
    <row r="9850" spans="1:12" ht="38.25">
      <c r="A9850" s="1">
        <f t="shared" si="224"/>
        <v>42336</v>
      </c>
      <c r="B9850" s="49" t="s">
        <v>6632</v>
      </c>
      <c r="C9850" s="7">
        <v>1.27913424657534E-2</v>
      </c>
      <c r="D9850" s="7">
        <v>2.5582684931506922E-2</v>
      </c>
      <c r="E9850" s="7">
        <v>3.837402739726032E-2</v>
      </c>
      <c r="F9850" s="7">
        <v>5.11653698630136E-2</v>
      </c>
      <c r="G9850" s="7">
        <v>6.3956712328766999E-2</v>
      </c>
      <c r="H9850" s="7">
        <v>7.674805479452039E-2</v>
      </c>
      <c r="I9850" s="7">
        <v>8.953939726027417E-2</v>
      </c>
      <c r="J9850" s="7">
        <v>0.10233073972602731</v>
      </c>
      <c r="K9850" s="7">
        <v>0.11512208219178072</v>
      </c>
      <c r="L9850" s="7">
        <v>0.127913424657534</v>
      </c>
    </row>
    <row r="9851" spans="1:12" ht="38.25">
      <c r="A9851" s="1">
        <f t="shared" si="224"/>
        <v>42337</v>
      </c>
      <c r="B9851" s="49" t="s">
        <v>6633</v>
      </c>
      <c r="C9851" s="7">
        <v>1.9752986301369957E-2</v>
      </c>
      <c r="D9851" s="7">
        <v>3.9505972602739796E-2</v>
      </c>
      <c r="E9851" s="7">
        <v>5.925895890410976E-2</v>
      </c>
      <c r="F9851" s="7">
        <v>7.9011945205479481E-2</v>
      </c>
      <c r="G9851" s="7">
        <v>9.8764931506849313E-2</v>
      </c>
      <c r="H9851" s="7">
        <v>0.11851791780821916</v>
      </c>
      <c r="I9851" s="7">
        <v>0.13827090410958959</v>
      </c>
      <c r="J9851" s="7">
        <v>0.15802389041095918</v>
      </c>
      <c r="K9851" s="7">
        <v>0.17777687671232881</v>
      </c>
      <c r="L9851" s="7">
        <v>0.19752986301369838</v>
      </c>
    </row>
    <row r="9852" spans="1:12" ht="38.25">
      <c r="A9852" s="1">
        <f t="shared" si="224"/>
        <v>42338</v>
      </c>
      <c r="B9852" s="49" t="s">
        <v>6634</v>
      </c>
      <c r="C9852" s="7">
        <v>1.327232876712324E-2</v>
      </c>
      <c r="D9852" s="7">
        <v>2.6544657534246601E-2</v>
      </c>
      <c r="E9852" s="7">
        <v>3.9816986301369837E-2</v>
      </c>
      <c r="F9852" s="7">
        <v>5.3089315068492959E-2</v>
      </c>
      <c r="G9852" s="7">
        <v>6.6361643835616199E-2</v>
      </c>
      <c r="H9852" s="7">
        <v>7.9633972602739439E-2</v>
      </c>
      <c r="I9852" s="7">
        <v>9.290630136986304E-2</v>
      </c>
      <c r="J9852" s="7">
        <v>0.10617863013698604</v>
      </c>
      <c r="K9852" s="7">
        <v>0.11945095890410928</v>
      </c>
      <c r="L9852" s="7">
        <v>0.1327232876712324</v>
      </c>
    </row>
    <row r="9853" spans="1:12" ht="38.25">
      <c r="A9853" s="1">
        <f t="shared" si="224"/>
        <v>42339</v>
      </c>
      <c r="B9853" s="49" t="s">
        <v>6635</v>
      </c>
      <c r="C9853" s="7">
        <v>3.4717808219178359E-2</v>
      </c>
      <c r="D9853" s="7">
        <v>6.9435616438356593E-2</v>
      </c>
      <c r="E9853" s="7">
        <v>0.10415342465753495</v>
      </c>
      <c r="F9853" s="7">
        <v>0.13887123287671319</v>
      </c>
      <c r="G9853" s="7">
        <v>0.17358904109589118</v>
      </c>
      <c r="H9853" s="7">
        <v>0.20830684931506918</v>
      </c>
      <c r="I9853" s="7">
        <v>0.24302465753424718</v>
      </c>
      <c r="J9853" s="7">
        <v>0.27774246575342521</v>
      </c>
      <c r="K9853" s="7">
        <v>0.31246027397260323</v>
      </c>
      <c r="L9853" s="7">
        <v>0.34717808219178115</v>
      </c>
    </row>
    <row r="9854" spans="1:12" ht="38.25">
      <c r="A9854" s="1">
        <f t="shared" si="224"/>
        <v>42340</v>
      </c>
      <c r="B9854" s="49" t="s">
        <v>6636</v>
      </c>
      <c r="C9854" s="7">
        <v>1.1847452054794559E-2</v>
      </c>
      <c r="D9854" s="7">
        <v>2.3694904109589118E-2</v>
      </c>
      <c r="E9854" s="7">
        <v>3.5542356164383677E-2</v>
      </c>
      <c r="F9854" s="7">
        <v>4.7389808219178119E-2</v>
      </c>
      <c r="G9854" s="7">
        <v>5.9237260273972678E-2</v>
      </c>
      <c r="H9854" s="7">
        <v>7.108471232876723E-2</v>
      </c>
      <c r="I9854" s="7">
        <v>8.2932164383561921E-2</v>
      </c>
      <c r="J9854" s="7">
        <v>9.4779616438356237E-2</v>
      </c>
      <c r="K9854" s="7">
        <v>0.10662706849315079</v>
      </c>
      <c r="L9854" s="7">
        <v>0.11847452054794523</v>
      </c>
    </row>
    <row r="9855" spans="1:12" ht="38.25">
      <c r="A9855" s="1">
        <f t="shared" si="224"/>
        <v>42341</v>
      </c>
      <c r="B9855" s="49" t="s">
        <v>6636</v>
      </c>
      <c r="C9855" s="7">
        <v>2.0541369863013841E-3</v>
      </c>
      <c r="D9855" s="7">
        <v>4.1082739726027561E-3</v>
      </c>
      <c r="E9855" s="7">
        <v>6.1624109589041394E-3</v>
      </c>
      <c r="F9855" s="7">
        <v>8.2165479452055001E-3</v>
      </c>
      <c r="G9855" s="7">
        <v>1.027068493150687E-2</v>
      </c>
      <c r="H9855" s="7">
        <v>1.2324821917808279E-2</v>
      </c>
      <c r="I9855" s="7">
        <v>1.437895890410964E-2</v>
      </c>
      <c r="J9855" s="7">
        <v>1.6433095890411E-2</v>
      </c>
      <c r="K9855" s="7">
        <v>1.8487232876712358E-2</v>
      </c>
      <c r="L9855" s="7">
        <v>2.054136986301372E-2</v>
      </c>
    </row>
    <row r="9856" spans="1:12" ht="38.25">
      <c r="A9856" s="1">
        <f t="shared" si="224"/>
        <v>42342</v>
      </c>
      <c r="B9856" s="49" t="s">
        <v>6637</v>
      </c>
      <c r="C9856" s="7">
        <v>3.0320942465753637E-2</v>
      </c>
      <c r="D9856" s="7">
        <v>6.0641884931507156E-2</v>
      </c>
      <c r="E9856" s="7">
        <v>9.096282739726079E-2</v>
      </c>
      <c r="F9856" s="7">
        <v>0.1212837698630136</v>
      </c>
      <c r="G9856" s="7">
        <v>0.15160471232876757</v>
      </c>
      <c r="H9856" s="7">
        <v>0.18192565479452039</v>
      </c>
      <c r="I9856" s="7">
        <v>0.21224659726027442</v>
      </c>
      <c r="J9856" s="7">
        <v>0.24256753972602721</v>
      </c>
      <c r="K9856" s="7">
        <v>0.27288848219178119</v>
      </c>
      <c r="L9856" s="7">
        <v>0.30320942465753398</v>
      </c>
    </row>
    <row r="9857" spans="1:12" ht="51">
      <c r="A9857" s="1">
        <f t="shared" si="224"/>
        <v>42343</v>
      </c>
      <c r="B9857" s="49" t="s">
        <v>6638</v>
      </c>
      <c r="C9857" s="7">
        <v>2.0223123287671321E-3</v>
      </c>
      <c r="D9857" s="7">
        <v>4.044624657534252E-3</v>
      </c>
      <c r="E9857" s="7">
        <v>6.0669369863013845E-3</v>
      </c>
      <c r="F9857" s="7">
        <v>8.0892493150684919E-3</v>
      </c>
      <c r="G9857" s="7">
        <v>1.0111561643835613E-2</v>
      </c>
      <c r="H9857" s="7">
        <v>1.2133873972602719E-2</v>
      </c>
      <c r="I9857" s="7">
        <v>1.415618630136984E-2</v>
      </c>
      <c r="J9857" s="7">
        <v>1.6178498630136959E-2</v>
      </c>
      <c r="K9857" s="7">
        <v>1.8200810958904079E-2</v>
      </c>
      <c r="L9857" s="7">
        <v>2.0223123287671198E-2</v>
      </c>
    </row>
    <row r="9858" spans="1:12" ht="51">
      <c r="A9858" s="1">
        <f t="shared" si="224"/>
        <v>42344</v>
      </c>
      <c r="B9858" s="49" t="s">
        <v>5665</v>
      </c>
      <c r="C9858" s="7">
        <v>3.4652350684931638E-2</v>
      </c>
      <c r="D9858" s="7">
        <v>6.9304701369863275E-2</v>
      </c>
      <c r="E9858" s="7">
        <v>0.10395705205479479</v>
      </c>
      <c r="F9858" s="7">
        <v>0.13860940273972561</v>
      </c>
      <c r="G9858" s="7">
        <v>0.17326175342465761</v>
      </c>
      <c r="H9858" s="7">
        <v>0.20791410410958958</v>
      </c>
      <c r="I9858" s="7">
        <v>0.2425664547945216</v>
      </c>
      <c r="J9858" s="7">
        <v>0.27721880547945238</v>
      </c>
      <c r="K9858" s="7">
        <v>0.31187115616438438</v>
      </c>
      <c r="L9858" s="7">
        <v>0.34652350684931521</v>
      </c>
    </row>
    <row r="9859" spans="1:12" ht="51">
      <c r="A9859" s="1">
        <f t="shared" si="224"/>
        <v>42345</v>
      </c>
      <c r="B9859" s="49" t="s">
        <v>5665</v>
      </c>
      <c r="C9859" s="7">
        <v>2.6809742465753642E-2</v>
      </c>
      <c r="D9859" s="7">
        <v>5.3619484931507158E-2</v>
      </c>
      <c r="E9859" s="7">
        <v>8.04292273972608E-2</v>
      </c>
      <c r="F9859" s="7">
        <v>0.10723896986301408</v>
      </c>
      <c r="G9859" s="7">
        <v>0.13404871232876758</v>
      </c>
      <c r="H9859" s="7">
        <v>0.16085845479452041</v>
      </c>
      <c r="I9859" s="7">
        <v>0.18766819726027442</v>
      </c>
      <c r="J9859" s="7">
        <v>0.21447793972602719</v>
      </c>
      <c r="K9859" s="7">
        <v>0.24128768219178121</v>
      </c>
      <c r="L9859" s="7">
        <v>0.268097424657534</v>
      </c>
    </row>
    <row r="9860" spans="1:12" ht="51">
      <c r="A9860" s="1">
        <f t="shared" si="224"/>
        <v>42346</v>
      </c>
      <c r="B9860" s="49" t="s">
        <v>5680</v>
      </c>
      <c r="C9860" s="7">
        <v>2.0349698630137077E-2</v>
      </c>
      <c r="D9860" s="7">
        <v>4.0699397260274044E-2</v>
      </c>
      <c r="E9860" s="7">
        <v>6.1049095890411118E-2</v>
      </c>
      <c r="F9860" s="7">
        <v>8.1398794520547962E-2</v>
      </c>
      <c r="G9860" s="7">
        <v>0.10174849315068492</v>
      </c>
      <c r="H9860" s="7">
        <v>0.122098191780822</v>
      </c>
      <c r="I9860" s="7">
        <v>0.14244789041095918</v>
      </c>
      <c r="J9860" s="7">
        <v>0.1627975890410964</v>
      </c>
      <c r="K9860" s="7">
        <v>0.18314728767123239</v>
      </c>
      <c r="L9860" s="7">
        <v>0.20349698630136959</v>
      </c>
    </row>
    <row r="9861" spans="1:12" ht="38.25">
      <c r="A9861" s="1">
        <f t="shared" si="224"/>
        <v>42347</v>
      </c>
      <c r="B9861" s="49" t="s">
        <v>6639</v>
      </c>
      <c r="C9861" s="7">
        <v>3.5166246575342758E-2</v>
      </c>
      <c r="D9861" s="7">
        <v>7.0332493150685516E-2</v>
      </c>
      <c r="E9861" s="7">
        <v>0.10549873972602815</v>
      </c>
      <c r="F9861" s="7">
        <v>0.14066498630137078</v>
      </c>
      <c r="G9861" s="7">
        <v>0.17583123287671321</v>
      </c>
      <c r="H9861" s="7">
        <v>0.2109974794520556</v>
      </c>
      <c r="I9861" s="7">
        <v>0.24616372602739797</v>
      </c>
      <c r="J9861" s="7">
        <v>0.2813299726027404</v>
      </c>
      <c r="K9861" s="7">
        <v>0.31649621917808274</v>
      </c>
      <c r="L9861" s="7">
        <v>0.35166246575342519</v>
      </c>
    </row>
    <row r="9862" spans="1:12" ht="63.75">
      <c r="A9862" s="1">
        <f t="shared" si="224"/>
        <v>42348</v>
      </c>
      <c r="B9862" s="49" t="s">
        <v>5356</v>
      </c>
      <c r="C9862" s="7">
        <v>4.6435068493150912E-2</v>
      </c>
      <c r="D9862" s="7">
        <v>9.2870136986301824E-2</v>
      </c>
      <c r="E9862" s="7">
        <v>0.13930520547945238</v>
      </c>
      <c r="F9862" s="7">
        <v>0.1857402739726032</v>
      </c>
      <c r="G9862" s="7">
        <v>0.232175342465754</v>
      </c>
      <c r="H9862" s="7">
        <v>0.27861041095890476</v>
      </c>
      <c r="I9862" s="7">
        <v>0.32504547945205559</v>
      </c>
      <c r="J9862" s="7">
        <v>0.37148054794520641</v>
      </c>
      <c r="K9862" s="7">
        <v>0.41791561643835601</v>
      </c>
      <c r="L9862" s="7">
        <v>0.46435068493150677</v>
      </c>
    </row>
    <row r="9863" spans="1:12" ht="51">
      <c r="A9863" s="1">
        <f t="shared" si="224"/>
        <v>42349</v>
      </c>
      <c r="B9863" s="49" t="s">
        <v>5252</v>
      </c>
      <c r="C9863" s="7">
        <v>1.7992504109589118E-2</v>
      </c>
      <c r="D9863" s="7">
        <v>3.5985008219178119E-2</v>
      </c>
      <c r="E9863" s="7">
        <v>5.3977512328767241E-2</v>
      </c>
      <c r="F9863" s="7">
        <v>7.1970016438356113E-2</v>
      </c>
      <c r="G9863" s="7">
        <v>8.996252054794511E-2</v>
      </c>
      <c r="H9863" s="7">
        <v>0.10795502465753411</v>
      </c>
      <c r="I9863" s="7">
        <v>0.12594752876712359</v>
      </c>
      <c r="J9863" s="7">
        <v>0.143940032876712</v>
      </c>
      <c r="K9863" s="7">
        <v>0.16193253698630158</v>
      </c>
      <c r="L9863" s="7">
        <v>0.17992504109589</v>
      </c>
    </row>
    <row r="9864" spans="1:12" ht="51">
      <c r="A9864" s="1">
        <f t="shared" si="224"/>
        <v>42350</v>
      </c>
      <c r="B9864" s="49" t="s">
        <v>5252</v>
      </c>
      <c r="C9864" s="7">
        <v>3.3820931506849561E-2</v>
      </c>
      <c r="D9864" s="7">
        <v>6.7641863013698997E-2</v>
      </c>
      <c r="E9864" s="7">
        <v>0.10146279452054856</v>
      </c>
      <c r="F9864" s="7">
        <v>0.13528372602739799</v>
      </c>
      <c r="G9864" s="7">
        <v>0.16910465753424719</v>
      </c>
      <c r="H9864" s="7">
        <v>0.20292558904109639</v>
      </c>
      <c r="I9864" s="7">
        <v>0.23674652054794559</v>
      </c>
      <c r="J9864" s="7">
        <v>0.27056745205479477</v>
      </c>
      <c r="K9864" s="7">
        <v>0.30438838356164399</v>
      </c>
      <c r="L9864" s="7">
        <v>0.33820931506849322</v>
      </c>
    </row>
    <row r="9865" spans="1:12" ht="51">
      <c r="A9865" s="1">
        <f t="shared" si="224"/>
        <v>42351</v>
      </c>
      <c r="B9865" s="49" t="s">
        <v>6640</v>
      </c>
      <c r="C9865" s="7">
        <v>3.920942465753436E-2</v>
      </c>
      <c r="D9865" s="7">
        <v>7.841884931506872E-2</v>
      </c>
      <c r="E9865" s="7">
        <v>0.11762827397260307</v>
      </c>
      <c r="F9865" s="7">
        <v>0.15683769863013719</v>
      </c>
      <c r="G9865" s="7">
        <v>0.19604712328767121</v>
      </c>
      <c r="H9865" s="7">
        <v>0.23525654794520517</v>
      </c>
      <c r="I9865" s="7">
        <v>0.27446597260274036</v>
      </c>
      <c r="J9865" s="7">
        <v>0.31367539726027438</v>
      </c>
      <c r="K9865" s="7">
        <v>0.3528848219178084</v>
      </c>
      <c r="L9865" s="7">
        <v>0.39209424657534242</v>
      </c>
    </row>
    <row r="9866" spans="1:12" ht="51">
      <c r="A9866" s="1">
        <f t="shared" si="224"/>
        <v>42352</v>
      </c>
      <c r="B9866" s="49" t="s">
        <v>6640</v>
      </c>
      <c r="C9866" s="7">
        <v>1.69209534246576E-2</v>
      </c>
      <c r="D9866" s="7">
        <v>3.3841906849315082E-2</v>
      </c>
      <c r="E9866" s="7">
        <v>5.0762860273972678E-2</v>
      </c>
      <c r="F9866" s="7">
        <v>6.7683813698630038E-2</v>
      </c>
      <c r="G9866" s="7">
        <v>8.460476712328753E-2</v>
      </c>
      <c r="H9866" s="7">
        <v>0.10152572054794499</v>
      </c>
      <c r="I9866" s="7">
        <v>0.11844667397260283</v>
      </c>
      <c r="J9866" s="7">
        <v>0.1353676273972596</v>
      </c>
      <c r="K9866" s="7">
        <v>0.15228858082191718</v>
      </c>
      <c r="L9866" s="7">
        <v>0.16920953424657478</v>
      </c>
    </row>
    <row r="9867" spans="1:12" ht="51">
      <c r="A9867" s="1">
        <f t="shared" si="224"/>
        <v>42353</v>
      </c>
      <c r="B9867" s="49" t="s">
        <v>5358</v>
      </c>
      <c r="C9867" s="7">
        <v>4.2916273972602838E-3</v>
      </c>
      <c r="D9867" s="7">
        <v>8.5832547945205676E-3</v>
      </c>
      <c r="E9867" s="7">
        <v>1.287488219178084E-2</v>
      </c>
      <c r="F9867" s="7">
        <v>1.7166509589041038E-2</v>
      </c>
      <c r="G9867" s="7">
        <v>2.1458136986301359E-2</v>
      </c>
      <c r="H9867" s="7">
        <v>2.574976438356168E-2</v>
      </c>
      <c r="I9867" s="7">
        <v>3.0041391780821998E-2</v>
      </c>
      <c r="J9867" s="7">
        <v>3.4333019178082201E-2</v>
      </c>
      <c r="K9867" s="7">
        <v>3.8624646575342515E-2</v>
      </c>
      <c r="L9867" s="7">
        <v>4.2916273972602718E-2</v>
      </c>
    </row>
    <row r="9868" spans="1:12" ht="51">
      <c r="A9868" s="1">
        <f t="shared" si="224"/>
        <v>42354</v>
      </c>
      <c r="B9868" s="49" t="s">
        <v>6641</v>
      </c>
      <c r="C9868" s="7">
        <v>7.8006575342465993E-4</v>
      </c>
      <c r="D9868" s="7">
        <v>1.5601315068493199E-3</v>
      </c>
      <c r="E9868" s="7">
        <v>2.3401972602739799E-3</v>
      </c>
      <c r="F9868" s="7">
        <v>3.120263013698628E-3</v>
      </c>
      <c r="G9868" s="7">
        <v>3.9003287671232874E-3</v>
      </c>
      <c r="H9868" s="7">
        <v>4.6803945205479477E-3</v>
      </c>
      <c r="I9868" s="7">
        <v>5.4604602739726201E-3</v>
      </c>
      <c r="J9868" s="7">
        <v>6.2405260273972673E-3</v>
      </c>
      <c r="K9868" s="7">
        <v>7.0205917808219285E-3</v>
      </c>
      <c r="L9868" s="7">
        <v>7.8006575342465748E-3</v>
      </c>
    </row>
    <row r="9869" spans="1:12" ht="63.75">
      <c r="A9869" s="1">
        <f t="shared" si="224"/>
        <v>42355</v>
      </c>
      <c r="B9869" s="49" t="s">
        <v>6642</v>
      </c>
      <c r="C9869" s="7">
        <v>5.0977315068493324E-2</v>
      </c>
      <c r="D9869" s="7">
        <v>0.10195463013698665</v>
      </c>
      <c r="E9869" s="7">
        <v>0.15293194520547959</v>
      </c>
      <c r="F9869" s="7">
        <v>0.2039092602739728</v>
      </c>
      <c r="G9869" s="7">
        <v>0.254886575342466</v>
      </c>
      <c r="H9869" s="7">
        <v>0.30586389041095918</v>
      </c>
      <c r="I9869" s="7">
        <v>0.35684120547945358</v>
      </c>
      <c r="J9869" s="7">
        <v>0.4078185205479456</v>
      </c>
      <c r="K9869" s="7">
        <v>0.45879583561643877</v>
      </c>
      <c r="L9869" s="7">
        <v>0.50977315068493201</v>
      </c>
    </row>
    <row r="9870" spans="1:12" ht="51">
      <c r="A9870" s="1">
        <f t="shared" si="224"/>
        <v>42356</v>
      </c>
      <c r="B9870" s="49" t="s">
        <v>6643</v>
      </c>
      <c r="C9870" s="7">
        <v>3.2113972602739798E-3</v>
      </c>
      <c r="D9870" s="7">
        <v>6.4227945205479484E-3</v>
      </c>
      <c r="E9870" s="7">
        <v>9.6341917808219265E-3</v>
      </c>
      <c r="F9870" s="7">
        <v>1.2845589041095919E-2</v>
      </c>
      <c r="G9870" s="7">
        <v>1.6056986301369841E-2</v>
      </c>
      <c r="H9870" s="7">
        <v>1.9268383561643759E-2</v>
      </c>
      <c r="I9870" s="7">
        <v>2.2479780821917799E-2</v>
      </c>
      <c r="J9870" s="7">
        <v>2.5691178082191717E-2</v>
      </c>
      <c r="K9870" s="7">
        <v>2.8902575342465757E-2</v>
      </c>
      <c r="L9870" s="7">
        <v>3.2113972602739682E-2</v>
      </c>
    </row>
    <row r="9871" spans="1:12" ht="51">
      <c r="A9871" s="1">
        <f t="shared" si="224"/>
        <v>42357</v>
      </c>
      <c r="B9871" s="49" t="s">
        <v>6643</v>
      </c>
      <c r="C9871" s="7">
        <v>2.3412821917808399E-2</v>
      </c>
      <c r="D9871" s="7">
        <v>4.6825643835616673E-2</v>
      </c>
      <c r="E9871" s="7">
        <v>7.0238465753425072E-2</v>
      </c>
      <c r="F9871" s="7">
        <v>9.3651287671233235E-2</v>
      </c>
      <c r="G9871" s="7">
        <v>0.11706410958904151</v>
      </c>
      <c r="H9871" s="7">
        <v>0.1404769315068492</v>
      </c>
      <c r="I9871" s="7">
        <v>0.16388975342465878</v>
      </c>
      <c r="J9871" s="7">
        <v>0.187302575342466</v>
      </c>
      <c r="K9871" s="7">
        <v>0.21071539726027438</v>
      </c>
      <c r="L9871" s="7">
        <v>0.2341282191780828</v>
      </c>
    </row>
    <row r="9872" spans="1:12" ht="51">
      <c r="A9872" s="1">
        <f t="shared" ref="A9872:A9935" si="225">A9871+1</f>
        <v>42358</v>
      </c>
      <c r="B9872" s="49" t="s">
        <v>6643</v>
      </c>
      <c r="C9872" s="7">
        <v>4.9472876712328921E-3</v>
      </c>
      <c r="D9872" s="7">
        <v>9.8945753424657841E-3</v>
      </c>
      <c r="E9872" s="7">
        <v>1.484186301369864E-2</v>
      </c>
      <c r="F9872" s="7">
        <v>1.978915068493152E-2</v>
      </c>
      <c r="G9872" s="7">
        <v>2.47364383561644E-2</v>
      </c>
      <c r="H9872" s="7">
        <v>2.9683726027397279E-2</v>
      </c>
      <c r="I9872" s="7">
        <v>3.4631013698630274E-2</v>
      </c>
      <c r="J9872" s="7">
        <v>3.9578301369863039E-2</v>
      </c>
      <c r="K9872" s="7">
        <v>4.4525589041095916E-2</v>
      </c>
      <c r="L9872" s="7">
        <v>4.9472876712328799E-2</v>
      </c>
    </row>
    <row r="9873" spans="1:12" ht="63.75">
      <c r="A9873" s="1">
        <f t="shared" si="225"/>
        <v>42359</v>
      </c>
      <c r="B9873" s="49" t="s">
        <v>6644</v>
      </c>
      <c r="C9873" s="7">
        <v>2.545538630136996E-2</v>
      </c>
      <c r="D9873" s="7">
        <v>5.0910772602739796E-2</v>
      </c>
      <c r="E9873" s="7">
        <v>7.6366158904109763E-2</v>
      </c>
      <c r="F9873" s="7">
        <v>0.10182154520547936</v>
      </c>
      <c r="G9873" s="7">
        <v>0.12727693150684918</v>
      </c>
      <c r="H9873" s="7">
        <v>0.15273231780821878</v>
      </c>
      <c r="I9873" s="7">
        <v>0.17818770410958959</v>
      </c>
      <c r="J9873" s="7">
        <v>0.20364309041095918</v>
      </c>
      <c r="K9873" s="7">
        <v>0.2290984767123288</v>
      </c>
      <c r="L9873" s="7">
        <v>0.25455386301369837</v>
      </c>
    </row>
    <row r="9874" spans="1:12" ht="63.75">
      <c r="A9874" s="1">
        <f t="shared" si="225"/>
        <v>42360</v>
      </c>
      <c r="B9874" s="49" t="s">
        <v>6644</v>
      </c>
      <c r="C9874" s="7">
        <v>8.7474410958904326E-3</v>
      </c>
      <c r="D9874" s="7">
        <v>1.7494882191780838E-2</v>
      </c>
      <c r="E9874" s="7">
        <v>2.6242323287671319E-2</v>
      </c>
      <c r="F9874" s="7">
        <v>3.4989764383561675E-2</v>
      </c>
      <c r="G9874" s="7">
        <v>4.3737205479452035E-2</v>
      </c>
      <c r="H9874" s="7">
        <v>5.2484646575342513E-2</v>
      </c>
      <c r="I9874" s="7">
        <v>6.1232087671233115E-2</v>
      </c>
      <c r="J9874" s="7">
        <v>6.997952876712335E-2</v>
      </c>
      <c r="K9874" s="7">
        <v>7.872696986301371E-2</v>
      </c>
      <c r="L9874" s="7">
        <v>8.747441095890407E-2</v>
      </c>
    </row>
    <row r="9875" spans="1:12" ht="51">
      <c r="A9875" s="1">
        <f t="shared" si="225"/>
        <v>42361</v>
      </c>
      <c r="B9875" s="49" t="s">
        <v>6645</v>
      </c>
      <c r="C9875" s="7">
        <v>7.6455846575342878E-2</v>
      </c>
      <c r="D9875" s="7">
        <v>0.15291169315068601</v>
      </c>
      <c r="E9875" s="7">
        <v>0.22936753972602839</v>
      </c>
      <c r="F9875" s="7">
        <v>0.30582338630137079</v>
      </c>
      <c r="G9875" s="7">
        <v>0.38227923287671317</v>
      </c>
      <c r="H9875" s="7">
        <v>0.45873507945205561</v>
      </c>
      <c r="I9875" s="7">
        <v>0.53519092602739915</v>
      </c>
      <c r="J9875" s="7">
        <v>0.61164677260274036</v>
      </c>
      <c r="K9875" s="7">
        <v>0.6881026191780828</v>
      </c>
      <c r="L9875" s="7">
        <v>0.76455846575342512</v>
      </c>
    </row>
    <row r="9876" spans="1:12" ht="51">
      <c r="A9876" s="1">
        <f t="shared" si="225"/>
        <v>42362</v>
      </c>
      <c r="B9876" s="49" t="s">
        <v>6645</v>
      </c>
      <c r="C9876" s="7">
        <v>9.684821917808256E-4</v>
      </c>
      <c r="D9876" s="7">
        <v>1.9369643835616557E-3</v>
      </c>
      <c r="E9876" s="7">
        <v>2.9054465753424719E-3</v>
      </c>
      <c r="F9876" s="7">
        <v>3.8739287671232876E-3</v>
      </c>
      <c r="G9876" s="7">
        <v>4.8424109589041151E-3</v>
      </c>
      <c r="H9876" s="7">
        <v>5.8108931506849317E-3</v>
      </c>
      <c r="I9876" s="7">
        <v>6.779375342465783E-3</v>
      </c>
      <c r="J9876" s="7">
        <v>7.7478575342465883E-3</v>
      </c>
      <c r="K9876" s="7">
        <v>8.7163397260274032E-3</v>
      </c>
      <c r="L9876" s="7">
        <v>9.6848219178082198E-3</v>
      </c>
    </row>
    <row r="9877" spans="1:12" ht="51">
      <c r="A9877" s="1">
        <f t="shared" si="225"/>
        <v>42363</v>
      </c>
      <c r="B9877" s="49" t="s">
        <v>6646</v>
      </c>
      <c r="C9877" s="7">
        <v>4.0692164383561796E-2</v>
      </c>
      <c r="D9877" s="7">
        <v>8.1384328767123593E-2</v>
      </c>
      <c r="E9877" s="7">
        <v>0.12207649315068481</v>
      </c>
      <c r="F9877" s="7">
        <v>0.16276865753424719</v>
      </c>
      <c r="G9877" s="7">
        <v>0.20346082191780837</v>
      </c>
      <c r="H9877" s="7">
        <v>0.24415298630137081</v>
      </c>
      <c r="I9877" s="7">
        <v>0.28484515068493321</v>
      </c>
      <c r="J9877" s="7">
        <v>0.3255373150684932</v>
      </c>
      <c r="K9877" s="7">
        <v>0.36622947945205558</v>
      </c>
      <c r="L9877" s="7">
        <v>0.40692164383561674</v>
      </c>
    </row>
    <row r="9878" spans="1:12" ht="63.75">
      <c r="A9878" s="1">
        <f t="shared" si="225"/>
        <v>42364</v>
      </c>
      <c r="B9878" s="49" t="s">
        <v>6647</v>
      </c>
      <c r="C9878" s="7">
        <v>1.6024438356164399E-2</v>
      </c>
      <c r="D9878" s="7">
        <v>3.2048876712328922E-2</v>
      </c>
      <c r="E9878" s="7">
        <v>4.8073315068493314E-2</v>
      </c>
      <c r="F9878" s="7">
        <v>6.4097753424657594E-2</v>
      </c>
      <c r="G9878" s="7">
        <v>8.0122191780822E-2</v>
      </c>
      <c r="H9878" s="7">
        <v>9.6146630136986516E-2</v>
      </c>
      <c r="I9878" s="7">
        <v>0.11217106849315127</v>
      </c>
      <c r="J9878" s="7">
        <v>0.12819550684931519</v>
      </c>
      <c r="K9878" s="7">
        <v>0.14421994520547959</v>
      </c>
      <c r="L9878" s="7">
        <v>0.160244383561644</v>
      </c>
    </row>
    <row r="9879" spans="1:12" ht="63.75">
      <c r="A9879" s="1">
        <f t="shared" si="225"/>
        <v>42365</v>
      </c>
      <c r="B9879" s="49" t="s">
        <v>6647</v>
      </c>
      <c r="C9879" s="7">
        <v>8.7553972602739914E-3</v>
      </c>
      <c r="D9879" s="7">
        <v>1.7510794520547959E-2</v>
      </c>
      <c r="E9879" s="7">
        <v>2.6266191780822002E-2</v>
      </c>
      <c r="F9879" s="7">
        <v>3.5021589041095917E-2</v>
      </c>
      <c r="G9879" s="7">
        <v>4.3776986301369843E-2</v>
      </c>
      <c r="H9879" s="7">
        <v>5.2532383561643879E-2</v>
      </c>
      <c r="I9879" s="7">
        <v>6.1287780821918034E-2</v>
      </c>
      <c r="J9879" s="7">
        <v>7.0043178082191834E-2</v>
      </c>
      <c r="K9879" s="7">
        <v>7.8798575342465746E-2</v>
      </c>
      <c r="L9879" s="7">
        <v>8.7553972602739685E-2</v>
      </c>
    </row>
    <row r="9880" spans="1:12" ht="51">
      <c r="A9880" s="1">
        <f t="shared" si="225"/>
        <v>42366</v>
      </c>
      <c r="B9880" s="49" t="s">
        <v>6648</v>
      </c>
      <c r="C9880" s="7">
        <v>2.6674849315068597E-2</v>
      </c>
      <c r="D9880" s="7">
        <v>5.3349698630137075E-2</v>
      </c>
      <c r="E9880" s="7">
        <v>8.0024547945205679E-2</v>
      </c>
      <c r="F9880" s="7">
        <v>0.10669939726027393</v>
      </c>
      <c r="G9880" s="7">
        <v>0.13337424657534239</v>
      </c>
      <c r="H9880" s="7">
        <v>0.16004909589041158</v>
      </c>
      <c r="I9880" s="7">
        <v>0.18672394520547958</v>
      </c>
      <c r="J9880" s="7">
        <v>0.21339879452054758</v>
      </c>
      <c r="K9880" s="7">
        <v>0.2400736438356168</v>
      </c>
      <c r="L9880" s="7">
        <v>0.26674849315068477</v>
      </c>
    </row>
    <row r="9881" spans="1:12" ht="51">
      <c r="A9881" s="1">
        <f t="shared" si="225"/>
        <v>42367</v>
      </c>
      <c r="B9881" s="49" t="s">
        <v>6649</v>
      </c>
      <c r="C9881" s="7">
        <v>2.2074739726027557E-2</v>
      </c>
      <c r="D9881" s="7">
        <v>4.4149479452055003E-2</v>
      </c>
      <c r="E9881" s="7">
        <v>6.6224219178082563E-2</v>
      </c>
      <c r="F9881" s="7">
        <v>8.8298958904109881E-2</v>
      </c>
      <c r="G9881" s="7">
        <v>0.11037369863013731</v>
      </c>
      <c r="H9881" s="7">
        <v>0.13244843835616441</v>
      </c>
      <c r="I9881" s="7">
        <v>0.15452317808219282</v>
      </c>
      <c r="J9881" s="7">
        <v>0.17659791780822001</v>
      </c>
      <c r="K9881" s="7">
        <v>0.1986726575342472</v>
      </c>
      <c r="L9881" s="7">
        <v>0.2207473972602744</v>
      </c>
    </row>
    <row r="9882" spans="1:12" ht="38.25">
      <c r="A9882" s="1">
        <f t="shared" si="225"/>
        <v>42368</v>
      </c>
      <c r="B9882" s="49" t="s">
        <v>5285</v>
      </c>
      <c r="C9882" s="7">
        <v>2.2982465753424719E-3</v>
      </c>
      <c r="D9882" s="7">
        <v>4.5964931506849559E-3</v>
      </c>
      <c r="E9882" s="7">
        <v>6.8947397260274278E-3</v>
      </c>
      <c r="F9882" s="7">
        <v>9.1929863013698876E-3</v>
      </c>
      <c r="G9882" s="7">
        <v>1.1491232876712359E-2</v>
      </c>
      <c r="H9882" s="7">
        <v>1.3789479452054878E-2</v>
      </c>
      <c r="I9882" s="7">
        <v>1.60877260273974E-2</v>
      </c>
      <c r="J9882" s="7">
        <v>1.8385972602739799E-2</v>
      </c>
      <c r="K9882" s="7">
        <v>2.068421917808232E-2</v>
      </c>
      <c r="L9882" s="7">
        <v>2.2982465753424719E-2</v>
      </c>
    </row>
    <row r="9883" spans="1:12" ht="38.25">
      <c r="A9883" s="1">
        <f t="shared" si="225"/>
        <v>42369</v>
      </c>
      <c r="B9883" s="49" t="s">
        <v>5285</v>
      </c>
      <c r="C9883" s="7">
        <v>1.0230904109589072E-3</v>
      </c>
      <c r="D9883" s="7">
        <v>2.0461808219178119E-3</v>
      </c>
      <c r="E9883" s="7">
        <v>3.0692712328767237E-3</v>
      </c>
      <c r="F9883" s="7">
        <v>4.0923616438356238E-3</v>
      </c>
      <c r="G9883" s="7">
        <v>5.1154520547945243E-3</v>
      </c>
      <c r="H9883" s="7">
        <v>6.1385424657534361E-3</v>
      </c>
      <c r="I9883" s="7">
        <v>7.1616328767123601E-3</v>
      </c>
      <c r="J9883" s="7">
        <v>8.1847232876712476E-3</v>
      </c>
      <c r="K9883" s="7">
        <v>9.2078136986301472E-3</v>
      </c>
      <c r="L9883" s="7">
        <v>1.0230904109589049E-2</v>
      </c>
    </row>
    <row r="9884" spans="1:12" ht="38.25">
      <c r="A9884" s="1">
        <f t="shared" si="225"/>
        <v>42370</v>
      </c>
      <c r="B9884" s="49" t="s">
        <v>5285</v>
      </c>
      <c r="C9884" s="7">
        <v>8.6649863013698886E-4</v>
      </c>
      <c r="D9884" s="7">
        <v>1.7329972602739801E-3</v>
      </c>
      <c r="E9884" s="7">
        <v>2.599495890410964E-3</v>
      </c>
      <c r="F9884" s="7">
        <v>3.4659945205479481E-3</v>
      </c>
      <c r="G9884" s="7">
        <v>4.3324931506849313E-3</v>
      </c>
      <c r="H9884" s="7">
        <v>5.198991780821928E-3</v>
      </c>
      <c r="I9884" s="7">
        <v>6.0654904109589238E-3</v>
      </c>
      <c r="J9884" s="7">
        <v>6.9319890410958962E-3</v>
      </c>
      <c r="K9884" s="7">
        <v>7.798487671232892E-3</v>
      </c>
      <c r="L9884" s="7">
        <v>8.6649863013698626E-3</v>
      </c>
    </row>
    <row r="9885" spans="1:12" ht="38.25">
      <c r="A9885" s="1">
        <f t="shared" si="225"/>
        <v>42371</v>
      </c>
      <c r="B9885" s="49" t="s">
        <v>5285</v>
      </c>
      <c r="C9885" s="7">
        <v>5.2583013698630275E-4</v>
      </c>
      <c r="D9885" s="7">
        <v>1.0516602739726055E-3</v>
      </c>
      <c r="E9885" s="7">
        <v>1.5774904109589121E-3</v>
      </c>
      <c r="F9885" s="7">
        <v>2.1033205479452036E-3</v>
      </c>
      <c r="G9885" s="7">
        <v>2.629150684931508E-3</v>
      </c>
      <c r="H9885" s="7">
        <v>3.154980821917812E-3</v>
      </c>
      <c r="I9885" s="7">
        <v>3.6808109589041276E-3</v>
      </c>
      <c r="J9885" s="7">
        <v>4.2066410958904194E-3</v>
      </c>
      <c r="K9885" s="7">
        <v>4.7324712328767242E-3</v>
      </c>
      <c r="L9885" s="7">
        <v>5.258301369863016E-3</v>
      </c>
    </row>
    <row r="9886" spans="1:12" ht="51">
      <c r="A9886" s="1">
        <f t="shared" si="225"/>
        <v>42372</v>
      </c>
      <c r="B9886" s="49" t="s">
        <v>6650</v>
      </c>
      <c r="C9886" s="7">
        <v>6.2915178082191955E-3</v>
      </c>
      <c r="D9886" s="7">
        <v>1.258303561643844E-2</v>
      </c>
      <c r="E9886" s="7">
        <v>1.88745534246576E-2</v>
      </c>
      <c r="F9886" s="7">
        <v>2.5166071232876758E-2</v>
      </c>
      <c r="G9886" s="7">
        <v>3.1457589041095919E-2</v>
      </c>
      <c r="H9886" s="7">
        <v>3.7749106849315074E-2</v>
      </c>
      <c r="I9886" s="7">
        <v>4.4040624657534479E-2</v>
      </c>
      <c r="J9886" s="7">
        <v>5.0332142465753515E-2</v>
      </c>
      <c r="K9886" s="7">
        <v>5.6623660273972684E-2</v>
      </c>
      <c r="L9886" s="7">
        <v>6.2915178082191839E-2</v>
      </c>
    </row>
    <row r="9887" spans="1:12" ht="51">
      <c r="A9887" s="1">
        <f t="shared" si="225"/>
        <v>42373</v>
      </c>
      <c r="B9887" s="49" t="s">
        <v>5476</v>
      </c>
      <c r="C9887" s="7">
        <v>3.8229369863013955E-3</v>
      </c>
      <c r="D9887" s="7">
        <v>7.6458739726027909E-3</v>
      </c>
      <c r="E9887" s="7">
        <v>1.1468810958904176E-2</v>
      </c>
      <c r="F9887" s="7">
        <v>1.5291747945205559E-2</v>
      </c>
      <c r="G9887" s="7">
        <v>1.9114684931506917E-2</v>
      </c>
      <c r="H9887" s="7">
        <v>2.2937621917808279E-2</v>
      </c>
      <c r="I9887" s="7">
        <v>2.6760558904109638E-2</v>
      </c>
      <c r="J9887" s="7">
        <v>3.0583495890410997E-2</v>
      </c>
      <c r="K9887" s="7">
        <v>3.4406432876712356E-2</v>
      </c>
      <c r="L9887" s="7">
        <v>3.8229369863013722E-2</v>
      </c>
    </row>
    <row r="9888" spans="1:12" ht="38.25">
      <c r="A9888" s="1">
        <f t="shared" si="225"/>
        <v>42374</v>
      </c>
      <c r="B9888" s="49" t="s">
        <v>6651</v>
      </c>
      <c r="C9888" s="7">
        <v>1.3670136986301359E-2</v>
      </c>
      <c r="D9888" s="7">
        <v>2.734027397260284E-2</v>
      </c>
      <c r="E9888" s="7">
        <v>4.1010410958904203E-2</v>
      </c>
      <c r="F9888" s="7">
        <v>5.4680547945205438E-2</v>
      </c>
      <c r="G9888" s="7">
        <v>6.8350684931506797E-2</v>
      </c>
      <c r="H9888" s="7">
        <v>8.2020821917808157E-2</v>
      </c>
      <c r="I9888" s="7">
        <v>9.5690958904109877E-2</v>
      </c>
      <c r="J9888" s="7">
        <v>0.109361095890411</v>
      </c>
      <c r="K9888" s="7">
        <v>0.12303123287671199</v>
      </c>
      <c r="L9888" s="7">
        <v>0.13670136986301359</v>
      </c>
    </row>
    <row r="9889" spans="1:12" ht="38.25">
      <c r="A9889" s="1">
        <f t="shared" si="225"/>
        <v>42375</v>
      </c>
      <c r="B9889" s="49" t="s">
        <v>6652</v>
      </c>
      <c r="C9889" s="7">
        <v>1.1500273972602768E-2</v>
      </c>
      <c r="D9889" s="7">
        <v>2.3000547945205559E-2</v>
      </c>
      <c r="E9889" s="7">
        <v>3.4500821917808282E-2</v>
      </c>
      <c r="F9889" s="7">
        <v>4.6001095890410994E-2</v>
      </c>
      <c r="G9889" s="7">
        <v>5.7501369863013713E-2</v>
      </c>
      <c r="H9889" s="7">
        <v>6.9001643835616563E-2</v>
      </c>
      <c r="I9889" s="7">
        <v>8.0501917808219525E-2</v>
      </c>
      <c r="J9889" s="7">
        <v>9.2002191780821987E-2</v>
      </c>
      <c r="K9889" s="7">
        <v>0.10350246575342482</v>
      </c>
      <c r="L9889" s="7">
        <v>0.11500273972602743</v>
      </c>
    </row>
    <row r="9890" spans="1:12" ht="38.25">
      <c r="A9890" s="1">
        <f t="shared" si="225"/>
        <v>42376</v>
      </c>
      <c r="B9890" s="49" t="s">
        <v>6652</v>
      </c>
      <c r="C9890" s="7">
        <v>4.5133150684931638E-3</v>
      </c>
      <c r="D9890" s="7">
        <v>9.0266301369863276E-3</v>
      </c>
      <c r="E9890" s="7">
        <v>1.353994520547948E-2</v>
      </c>
      <c r="F9890" s="7">
        <v>1.8053260273972561E-2</v>
      </c>
      <c r="G9890" s="7">
        <v>2.2566575342465759E-2</v>
      </c>
      <c r="H9890" s="7">
        <v>2.707989041095896E-2</v>
      </c>
      <c r="I9890" s="7">
        <v>3.1593205479452158E-2</v>
      </c>
      <c r="J9890" s="7">
        <v>3.6106520547945234E-2</v>
      </c>
      <c r="K9890" s="7">
        <v>4.0619835616438442E-2</v>
      </c>
      <c r="L9890" s="7">
        <v>4.5133150684931518E-2</v>
      </c>
    </row>
    <row r="9891" spans="1:12" ht="38.25">
      <c r="A9891" s="1">
        <f t="shared" si="225"/>
        <v>42377</v>
      </c>
      <c r="B9891" s="49" t="s">
        <v>6653</v>
      </c>
      <c r="C9891" s="7">
        <v>1.106630136986304E-3</v>
      </c>
      <c r="D9891" s="7">
        <v>2.2132602739726079E-3</v>
      </c>
      <c r="E9891" s="7">
        <v>3.3198904109589121E-3</v>
      </c>
      <c r="F9891" s="7">
        <v>4.4265205479452037E-3</v>
      </c>
      <c r="G9891" s="7">
        <v>5.5331506849315079E-3</v>
      </c>
      <c r="H9891" s="7">
        <v>6.6397808219178112E-3</v>
      </c>
      <c r="I9891" s="7">
        <v>7.7464109589041397E-3</v>
      </c>
      <c r="J9891" s="7">
        <v>8.8530410958904196E-3</v>
      </c>
      <c r="K9891" s="7">
        <v>9.9596712328767247E-3</v>
      </c>
      <c r="L9891" s="7">
        <v>1.1066301369863016E-2</v>
      </c>
    </row>
    <row r="9892" spans="1:12" ht="38.25">
      <c r="A9892" s="1">
        <f t="shared" si="225"/>
        <v>42378</v>
      </c>
      <c r="B9892" s="49" t="s">
        <v>6654</v>
      </c>
      <c r="C9892" s="7">
        <v>1.0124942465753448E-2</v>
      </c>
      <c r="D9892" s="7">
        <v>2.0249884931506919E-2</v>
      </c>
      <c r="E9892" s="7">
        <v>3.0374827397260322E-2</v>
      </c>
      <c r="F9892" s="7">
        <v>4.0499769863013714E-2</v>
      </c>
      <c r="G9892" s="7">
        <v>5.062471232876712E-2</v>
      </c>
      <c r="H9892" s="7">
        <v>6.0749654794520644E-2</v>
      </c>
      <c r="I9892" s="7">
        <v>7.0874597260274272E-2</v>
      </c>
      <c r="J9892" s="7">
        <v>8.0999539726027428E-2</v>
      </c>
      <c r="K9892" s="7">
        <v>9.1124482191780945E-2</v>
      </c>
      <c r="L9892" s="7">
        <v>0.10124942465753424</v>
      </c>
    </row>
    <row r="9893" spans="1:12" ht="25.5">
      <c r="A9893" s="1">
        <f t="shared" si="225"/>
        <v>42379</v>
      </c>
      <c r="B9893" s="49" t="s">
        <v>6655</v>
      </c>
      <c r="C9893" s="7">
        <v>1.199934246575346E-2</v>
      </c>
      <c r="D9893" s="7">
        <v>2.399868493150692E-2</v>
      </c>
      <c r="E9893" s="7">
        <v>3.5998027397260317E-2</v>
      </c>
      <c r="F9893" s="7">
        <v>4.7997369863013721E-2</v>
      </c>
      <c r="G9893" s="7">
        <v>5.9996712328767118E-2</v>
      </c>
      <c r="H9893" s="7">
        <v>7.1996054794520634E-2</v>
      </c>
      <c r="I9893" s="7">
        <v>8.3995397260274288E-2</v>
      </c>
      <c r="J9893" s="7">
        <v>9.5994739726027442E-2</v>
      </c>
      <c r="K9893" s="7">
        <v>0.10799408219178096</v>
      </c>
      <c r="L9893" s="7">
        <v>0.11999342465753424</v>
      </c>
    </row>
    <row r="9894" spans="1:12" ht="12.75">
      <c r="A9894" s="1">
        <f t="shared" si="225"/>
        <v>42380</v>
      </c>
      <c r="B9894" s="49" t="s">
        <v>6656</v>
      </c>
      <c r="C9894" s="7">
        <v>1.1372252054794561E-2</v>
      </c>
      <c r="D9894" s="7">
        <v>2.2744504109589121E-2</v>
      </c>
      <c r="E9894" s="7">
        <v>3.4116756164383678E-2</v>
      </c>
      <c r="F9894" s="7">
        <v>4.5489008219178118E-2</v>
      </c>
      <c r="G9894" s="7">
        <v>5.6861260273972675E-2</v>
      </c>
      <c r="H9894" s="7">
        <v>6.8233512328767246E-2</v>
      </c>
      <c r="I9894" s="7">
        <v>7.9605764383561914E-2</v>
      </c>
      <c r="J9894" s="7">
        <v>9.0978016438356235E-2</v>
      </c>
      <c r="K9894" s="7">
        <v>0.10235026849315079</v>
      </c>
      <c r="L9894" s="7">
        <v>0.11372252054794524</v>
      </c>
    </row>
    <row r="9895" spans="1:12" ht="25.5">
      <c r="A9895" s="1">
        <f t="shared" si="225"/>
        <v>42381</v>
      </c>
      <c r="B9895" s="49" t="s">
        <v>5740</v>
      </c>
      <c r="C9895" s="7">
        <v>1.9135490301369958E-3</v>
      </c>
      <c r="D9895" s="7">
        <v>3.8270980602739795E-3</v>
      </c>
      <c r="E9895" s="7">
        <v>5.7406470904109762E-3</v>
      </c>
      <c r="F9895" s="7">
        <v>7.6541961205479478E-3</v>
      </c>
      <c r="G9895" s="7">
        <v>9.5677451506849323E-3</v>
      </c>
      <c r="H9895" s="7">
        <v>1.1481294180821904E-2</v>
      </c>
      <c r="I9895" s="7">
        <v>1.339484321095896E-2</v>
      </c>
      <c r="J9895" s="7">
        <v>1.5308392241095918E-2</v>
      </c>
      <c r="K9895" s="7">
        <v>1.7221941271232881E-2</v>
      </c>
      <c r="L9895" s="7">
        <v>1.913549030136984E-2</v>
      </c>
    </row>
    <row r="9896" spans="1:12" ht="25.5">
      <c r="A9896" s="1">
        <f t="shared" si="225"/>
        <v>42382</v>
      </c>
      <c r="B9896" s="49" t="s">
        <v>5740</v>
      </c>
      <c r="C9896" s="7">
        <v>1.9209591123287759E-3</v>
      </c>
      <c r="D9896" s="7">
        <v>3.8419182246575401E-3</v>
      </c>
      <c r="E9896" s="7">
        <v>5.7628773369863152E-3</v>
      </c>
      <c r="F9896" s="7">
        <v>7.6838364493150672E-3</v>
      </c>
      <c r="G9896" s="7">
        <v>9.6047955616438332E-3</v>
      </c>
      <c r="H9896" s="7">
        <v>1.1525754673972596E-2</v>
      </c>
      <c r="I9896" s="7">
        <v>1.344671378630136E-2</v>
      </c>
      <c r="J9896" s="7">
        <v>1.536767289863016E-2</v>
      </c>
      <c r="K9896" s="7">
        <v>1.728863201095884E-2</v>
      </c>
      <c r="L9896" s="7">
        <v>1.9209591123287639E-2</v>
      </c>
    </row>
    <row r="9897" spans="1:12" ht="25.5">
      <c r="A9897" s="1">
        <f t="shared" si="225"/>
        <v>42383</v>
      </c>
      <c r="B9897" s="49" t="s">
        <v>6260</v>
      </c>
      <c r="C9897" s="7">
        <v>1.6767978082191839E-2</v>
      </c>
      <c r="D9897" s="7">
        <v>3.3535956164383561E-2</v>
      </c>
      <c r="E9897" s="7">
        <v>5.0303934246575401E-2</v>
      </c>
      <c r="F9897" s="7">
        <v>6.7071912328766997E-2</v>
      </c>
      <c r="G9897" s="7">
        <v>8.3839890410958712E-2</v>
      </c>
      <c r="H9897" s="7">
        <v>0.10060786849315044</v>
      </c>
      <c r="I9897" s="7">
        <v>0.11737584657534252</v>
      </c>
      <c r="J9897" s="7">
        <v>0.13414382465753399</v>
      </c>
      <c r="K9897" s="7">
        <v>0.1509118027397256</v>
      </c>
      <c r="L9897" s="7">
        <v>0.1676797808219172</v>
      </c>
    </row>
    <row r="9898" spans="1:12" ht="12.75">
      <c r="A9898" s="1">
        <f t="shared" si="225"/>
        <v>42384</v>
      </c>
      <c r="B9898" s="49" t="s">
        <v>5584</v>
      </c>
      <c r="C9898" s="7">
        <v>1.7167232876712359E-3</v>
      </c>
      <c r="D9898" s="7">
        <v>3.4334465753424839E-3</v>
      </c>
      <c r="E9898" s="7">
        <v>5.15016986301372E-3</v>
      </c>
      <c r="F9898" s="7">
        <v>6.8668931506849435E-3</v>
      </c>
      <c r="G9898" s="7">
        <v>8.58361643835618E-3</v>
      </c>
      <c r="H9898" s="7">
        <v>1.0300339726027416E-2</v>
      </c>
      <c r="I9898" s="7">
        <v>1.2017063013698639E-2</v>
      </c>
      <c r="J9898" s="7">
        <v>1.373378630136996E-2</v>
      </c>
      <c r="K9898" s="7">
        <v>1.5450509589041159E-2</v>
      </c>
      <c r="L9898" s="7">
        <v>1.716723287671236E-2</v>
      </c>
    </row>
    <row r="9899" spans="1:12" ht="25.5">
      <c r="A9899" s="1">
        <f t="shared" si="225"/>
        <v>42385</v>
      </c>
      <c r="B9899" s="49" t="s">
        <v>6657</v>
      </c>
      <c r="C9899" s="7">
        <v>6.0535561643835717E-3</v>
      </c>
      <c r="D9899" s="7">
        <v>1.2107112328767121E-2</v>
      </c>
      <c r="E9899" s="7">
        <v>1.8160668493150678E-2</v>
      </c>
      <c r="F9899" s="7">
        <v>2.4214224657534242E-2</v>
      </c>
      <c r="G9899" s="7">
        <v>3.0267780821917799E-2</v>
      </c>
      <c r="H9899" s="7">
        <v>3.6321336986301356E-2</v>
      </c>
      <c r="I9899" s="7">
        <v>4.2374893150685038E-2</v>
      </c>
      <c r="J9899" s="7">
        <v>4.8428449315068484E-2</v>
      </c>
      <c r="K9899" s="7">
        <v>5.4482005479452041E-2</v>
      </c>
      <c r="L9899" s="7">
        <v>6.0535561643835598E-2</v>
      </c>
    </row>
    <row r="9900" spans="1:12" ht="25.5">
      <c r="A9900" s="1">
        <f t="shared" si="225"/>
        <v>42386</v>
      </c>
      <c r="B9900" s="49" t="s">
        <v>6658</v>
      </c>
      <c r="C9900" s="7">
        <v>2.0233972602739679E-3</v>
      </c>
      <c r="D9900" s="7">
        <v>4.0467945205479479E-3</v>
      </c>
      <c r="E9900" s="7">
        <v>6.0701917808219158E-3</v>
      </c>
      <c r="F9900" s="7">
        <v>8.0935890410958715E-3</v>
      </c>
      <c r="G9900" s="7">
        <v>1.011698630136984E-2</v>
      </c>
      <c r="H9900" s="7">
        <v>1.214038356164376E-2</v>
      </c>
      <c r="I9900" s="7">
        <v>1.41637808219178E-2</v>
      </c>
      <c r="J9900" s="7">
        <v>1.6187178082191719E-2</v>
      </c>
      <c r="K9900" s="7">
        <v>1.821057534246576E-2</v>
      </c>
      <c r="L9900" s="7">
        <v>2.023397260273968E-2</v>
      </c>
    </row>
    <row r="9901" spans="1:12" ht="25.5">
      <c r="A9901" s="1">
        <f t="shared" si="225"/>
        <v>42387</v>
      </c>
      <c r="B9901" s="49" t="s">
        <v>6658</v>
      </c>
      <c r="C9901" s="7">
        <v>6.4806575342465879E-3</v>
      </c>
      <c r="D9901" s="7">
        <v>1.29613150684932E-2</v>
      </c>
      <c r="E9901" s="7">
        <v>1.9441972602739801E-2</v>
      </c>
      <c r="F9901" s="7">
        <v>2.5922630136986279E-2</v>
      </c>
      <c r="G9901" s="7">
        <v>3.2403287671232878E-2</v>
      </c>
      <c r="H9901" s="7">
        <v>3.8883945205479477E-2</v>
      </c>
      <c r="I9901" s="7">
        <v>4.5364602739726194E-2</v>
      </c>
      <c r="J9901" s="7">
        <v>5.1845260273972675E-2</v>
      </c>
      <c r="K9901" s="7">
        <v>5.8325917808219274E-2</v>
      </c>
      <c r="L9901" s="7">
        <v>6.4806575342465755E-2</v>
      </c>
    </row>
    <row r="9902" spans="1:12" ht="25.5">
      <c r="A9902" s="1">
        <f t="shared" si="225"/>
        <v>42388</v>
      </c>
      <c r="B9902" s="49" t="s">
        <v>6658</v>
      </c>
      <c r="C9902" s="7">
        <v>3.8551232876712599E-3</v>
      </c>
      <c r="D9902" s="7">
        <v>7.7102465753425197E-3</v>
      </c>
      <c r="E9902" s="7">
        <v>1.1565369863013781E-2</v>
      </c>
      <c r="F9902" s="7">
        <v>1.5420493150685039E-2</v>
      </c>
      <c r="G9902" s="7">
        <v>1.9275616438356239E-2</v>
      </c>
      <c r="H9902" s="7">
        <v>2.313073972602744E-2</v>
      </c>
      <c r="I9902" s="7">
        <v>2.698586301369876E-2</v>
      </c>
      <c r="J9902" s="7">
        <v>3.0840986301369958E-2</v>
      </c>
      <c r="K9902" s="7">
        <v>3.4696109589041159E-2</v>
      </c>
      <c r="L9902" s="7">
        <v>3.855123287671236E-2</v>
      </c>
    </row>
    <row r="9903" spans="1:12" ht="25.5">
      <c r="A9903" s="1">
        <f t="shared" si="225"/>
        <v>42389</v>
      </c>
      <c r="B9903" s="49" t="s">
        <v>6658</v>
      </c>
      <c r="C9903" s="7">
        <v>5.2210520547945477E-3</v>
      </c>
      <c r="D9903" s="7">
        <v>1.0442104109589095E-2</v>
      </c>
      <c r="E9903" s="7">
        <v>1.5663156164383681E-2</v>
      </c>
      <c r="F9903" s="7">
        <v>2.0884208219178118E-2</v>
      </c>
      <c r="G9903" s="7">
        <v>2.610526027397268E-2</v>
      </c>
      <c r="H9903" s="7">
        <v>3.132631232876712E-2</v>
      </c>
      <c r="I9903" s="7">
        <v>3.6547364383561799E-2</v>
      </c>
      <c r="J9903" s="7">
        <v>4.1768416438356236E-2</v>
      </c>
      <c r="K9903" s="7">
        <v>4.6989468493150797E-2</v>
      </c>
      <c r="L9903" s="7">
        <v>5.2210520547945241E-2</v>
      </c>
    </row>
    <row r="9904" spans="1:12" ht="12.75">
      <c r="A9904" s="1">
        <f t="shared" si="225"/>
        <v>42390</v>
      </c>
      <c r="B9904" s="49" t="s">
        <v>6659</v>
      </c>
      <c r="C9904" s="7">
        <v>1.5390838356164399E-2</v>
      </c>
      <c r="D9904" s="7">
        <v>3.0781676712328919E-2</v>
      </c>
      <c r="E9904" s="7">
        <v>4.6172515068493319E-2</v>
      </c>
      <c r="F9904" s="7">
        <v>6.1563353424657595E-2</v>
      </c>
      <c r="G9904" s="7">
        <v>7.6954191780821996E-2</v>
      </c>
      <c r="H9904" s="7">
        <v>9.2345030136986528E-2</v>
      </c>
      <c r="I9904" s="7">
        <v>0.10773586849315116</v>
      </c>
      <c r="J9904" s="7">
        <v>0.12312670684931519</v>
      </c>
      <c r="K9904" s="7">
        <v>0.1385175452054796</v>
      </c>
      <c r="L9904" s="7">
        <v>0.15390838356164399</v>
      </c>
    </row>
    <row r="9905" spans="1:12" ht="25.5">
      <c r="A9905" s="1">
        <f t="shared" si="225"/>
        <v>42391</v>
      </c>
      <c r="B9905" s="49" t="s">
        <v>6660</v>
      </c>
      <c r="C9905" s="7">
        <v>1.3155879452054759E-2</v>
      </c>
      <c r="D9905" s="7">
        <v>2.6311758904109639E-2</v>
      </c>
      <c r="E9905" s="7">
        <v>3.9467638356164396E-2</v>
      </c>
      <c r="F9905" s="7">
        <v>5.2623517808219035E-2</v>
      </c>
      <c r="G9905" s="7">
        <v>6.5779397260273806E-2</v>
      </c>
      <c r="H9905" s="7">
        <v>7.893527671232857E-2</v>
      </c>
      <c r="I9905" s="7">
        <v>9.2091156164383681E-2</v>
      </c>
      <c r="J9905" s="7">
        <v>0.10524703561643819</v>
      </c>
      <c r="K9905" s="7">
        <v>0.11840291506849296</v>
      </c>
      <c r="L9905" s="7">
        <v>0.13155879452054761</v>
      </c>
    </row>
    <row r="9906" spans="1:12" ht="25.5">
      <c r="A9906" s="1">
        <f t="shared" si="225"/>
        <v>42392</v>
      </c>
      <c r="B9906" s="49" t="s">
        <v>6661</v>
      </c>
      <c r="C9906" s="7">
        <v>3.3632876712328917E-3</v>
      </c>
      <c r="D9906" s="7">
        <v>6.7265753424657721E-3</v>
      </c>
      <c r="E9906" s="7">
        <v>1.0089863013698665E-2</v>
      </c>
      <c r="F9906" s="7">
        <v>1.345315068493152E-2</v>
      </c>
      <c r="G9906" s="7">
        <v>1.68164383561644E-2</v>
      </c>
      <c r="H9906" s="7">
        <v>2.0179726027397277E-2</v>
      </c>
      <c r="I9906" s="7">
        <v>2.354301369863028E-2</v>
      </c>
      <c r="J9906" s="7">
        <v>2.690630136986304E-2</v>
      </c>
      <c r="K9906" s="7">
        <v>3.0269589041095918E-2</v>
      </c>
      <c r="L9906" s="7">
        <v>3.3632876712328799E-2</v>
      </c>
    </row>
    <row r="9907" spans="1:12" ht="25.5">
      <c r="A9907" s="1">
        <f t="shared" si="225"/>
        <v>42393</v>
      </c>
      <c r="B9907" s="49" t="s">
        <v>6662</v>
      </c>
      <c r="C9907" s="7">
        <v>4.9581369863013957E-3</v>
      </c>
      <c r="D9907" s="7">
        <v>9.9162739726027915E-3</v>
      </c>
      <c r="E9907" s="7">
        <v>1.48744109589042E-2</v>
      </c>
      <c r="F9907" s="7">
        <v>1.9832547945205562E-2</v>
      </c>
      <c r="G9907" s="7">
        <v>2.4790684931506921E-2</v>
      </c>
      <c r="H9907" s="7">
        <v>2.9748821917808279E-2</v>
      </c>
      <c r="I9907" s="7">
        <v>3.4706958904109755E-2</v>
      </c>
      <c r="J9907" s="7">
        <v>3.9665095890410999E-2</v>
      </c>
      <c r="K9907" s="7">
        <v>4.4623232876712354E-2</v>
      </c>
      <c r="L9907" s="7">
        <v>4.9581369863013716E-2</v>
      </c>
    </row>
    <row r="9908" spans="1:12" ht="12.75">
      <c r="A9908" s="1">
        <f t="shared" si="225"/>
        <v>42394</v>
      </c>
      <c r="B9908" s="49" t="s">
        <v>6663</v>
      </c>
      <c r="C9908" s="7">
        <v>7.1001534246575761E-3</v>
      </c>
      <c r="D9908" s="7">
        <v>1.4200306849315199E-2</v>
      </c>
      <c r="E9908" s="7">
        <v>2.1300460273972678E-2</v>
      </c>
      <c r="F9908" s="7">
        <v>2.8400613698630159E-2</v>
      </c>
      <c r="G9908" s="7">
        <v>3.5500767123287758E-2</v>
      </c>
      <c r="H9908" s="7">
        <v>4.2600920547945238E-2</v>
      </c>
      <c r="I9908" s="7">
        <v>4.9701073972602962E-2</v>
      </c>
      <c r="J9908" s="7">
        <v>5.6801227397260318E-2</v>
      </c>
      <c r="K9908" s="7">
        <v>6.3901380821917916E-2</v>
      </c>
      <c r="L9908" s="7">
        <v>7.1001534246575404E-2</v>
      </c>
    </row>
    <row r="9909" spans="1:12" ht="12.75">
      <c r="A9909" s="1">
        <f t="shared" si="225"/>
        <v>42395</v>
      </c>
      <c r="B9909" s="49" t="s">
        <v>6664</v>
      </c>
      <c r="C9909" s="7">
        <v>8.0809315068493433E-3</v>
      </c>
      <c r="D9909" s="7">
        <v>1.6161863013698638E-2</v>
      </c>
      <c r="E9909" s="7">
        <v>2.4242794520548082E-2</v>
      </c>
      <c r="F9909" s="7">
        <v>3.2323726027397276E-2</v>
      </c>
      <c r="G9909" s="7">
        <v>4.0404657534246595E-2</v>
      </c>
      <c r="H9909" s="7">
        <v>4.8485589041095921E-2</v>
      </c>
      <c r="I9909" s="7">
        <v>5.6566520547945476E-2</v>
      </c>
      <c r="J9909" s="7">
        <v>6.4647452054794677E-2</v>
      </c>
      <c r="K9909" s="7">
        <v>7.2728383561644003E-2</v>
      </c>
      <c r="L9909" s="7">
        <v>8.080931506849319E-2</v>
      </c>
    </row>
    <row r="9910" spans="1:12" ht="12.75">
      <c r="A9910" s="1">
        <f t="shared" si="225"/>
        <v>42396</v>
      </c>
      <c r="B9910" s="49" t="s">
        <v>6665</v>
      </c>
      <c r="C9910" s="7">
        <v>7.5844816767123594E-3</v>
      </c>
      <c r="D9910" s="7">
        <v>1.5168963353424719E-2</v>
      </c>
      <c r="E9910" s="7">
        <v>2.2753445030137077E-2</v>
      </c>
      <c r="F9910" s="7">
        <v>3.0337926706849316E-2</v>
      </c>
      <c r="G9910" s="7">
        <v>3.7922408383561673E-2</v>
      </c>
      <c r="H9910" s="7">
        <v>4.5506890060274037E-2</v>
      </c>
      <c r="I9910" s="7">
        <v>5.3091371736986519E-2</v>
      </c>
      <c r="J9910" s="7">
        <v>6.0675853413698758E-2</v>
      </c>
      <c r="K9910" s="7">
        <v>6.8260335090411114E-2</v>
      </c>
      <c r="L9910" s="7">
        <v>7.5844816767123346E-2</v>
      </c>
    </row>
    <row r="9911" spans="1:12" ht="12.75">
      <c r="A9911" s="1">
        <f t="shared" si="225"/>
        <v>42397</v>
      </c>
      <c r="B9911" s="49" t="s">
        <v>6666</v>
      </c>
      <c r="C9911" s="7">
        <v>7.2762739726027672E-3</v>
      </c>
      <c r="D9911" s="7">
        <v>1.4552547945205559E-2</v>
      </c>
      <c r="E9911" s="7">
        <v>2.1828821917808282E-2</v>
      </c>
      <c r="F9911" s="7">
        <v>2.9105095890410999E-2</v>
      </c>
      <c r="G9911" s="7">
        <v>3.638136986301372E-2</v>
      </c>
      <c r="H9911" s="7">
        <v>4.365764383561644E-2</v>
      </c>
      <c r="I9911" s="7">
        <v>5.0933917808219396E-2</v>
      </c>
      <c r="J9911" s="7">
        <v>5.8210191780821999E-2</v>
      </c>
      <c r="K9911" s="7">
        <v>6.5486465753424719E-2</v>
      </c>
      <c r="L9911" s="7">
        <v>7.2762739726027439E-2</v>
      </c>
    </row>
    <row r="9912" spans="1:12" ht="25.5">
      <c r="A9912" s="1">
        <f t="shared" si="225"/>
        <v>42398</v>
      </c>
      <c r="B9912" s="49" t="s">
        <v>6667</v>
      </c>
      <c r="C9912" s="7">
        <v>1.3833600000000121E-2</v>
      </c>
      <c r="D9912" s="7">
        <v>2.7667200000000121E-2</v>
      </c>
      <c r="E9912" s="7">
        <v>4.1500800000000233E-2</v>
      </c>
      <c r="F9912" s="7">
        <v>5.5334400000000117E-2</v>
      </c>
      <c r="G9912" s="7">
        <v>6.9168000000000118E-2</v>
      </c>
      <c r="H9912" s="7">
        <v>8.300160000000012E-2</v>
      </c>
      <c r="I9912" s="7">
        <v>9.6835200000000357E-2</v>
      </c>
      <c r="J9912" s="7">
        <v>0.11066880000000011</v>
      </c>
      <c r="K9912" s="7">
        <v>0.12450239999999999</v>
      </c>
      <c r="L9912" s="7">
        <v>0.13833599999999999</v>
      </c>
    </row>
    <row r="9913" spans="1:12" ht="25.5">
      <c r="A9913" s="1">
        <f t="shared" si="225"/>
        <v>42399</v>
      </c>
      <c r="B9913" s="49" t="s">
        <v>6668</v>
      </c>
      <c r="C9913" s="7">
        <v>4.6109589041096041E-3</v>
      </c>
      <c r="D9913" s="7">
        <v>9.2219178082192082E-3</v>
      </c>
      <c r="E9913" s="7">
        <v>1.3832876712328799E-2</v>
      </c>
      <c r="F9913" s="7">
        <v>1.8443835616438319E-2</v>
      </c>
      <c r="G9913" s="7">
        <v>2.3054794520547959E-2</v>
      </c>
      <c r="H9913" s="7">
        <v>2.7665753424657599E-2</v>
      </c>
      <c r="I9913" s="7">
        <v>3.2276712328767242E-2</v>
      </c>
      <c r="J9913" s="7">
        <v>3.6887671232876763E-2</v>
      </c>
      <c r="K9913" s="7">
        <v>4.1498630136986403E-2</v>
      </c>
      <c r="L9913" s="7">
        <v>4.6109589041095918E-2</v>
      </c>
    </row>
    <row r="9914" spans="1:12" ht="12.75">
      <c r="A9914" s="1">
        <f t="shared" si="225"/>
        <v>42400</v>
      </c>
      <c r="B9914" s="49" t="s">
        <v>6669</v>
      </c>
      <c r="C9914" s="7">
        <v>6.9764712328767237E-3</v>
      </c>
      <c r="D9914" s="7">
        <v>1.3952942465753401E-2</v>
      </c>
      <c r="E9914" s="7">
        <v>2.0929413698630158E-2</v>
      </c>
      <c r="F9914" s="7">
        <v>2.7905884931506801E-2</v>
      </c>
      <c r="G9914" s="7">
        <v>3.4882356164383559E-2</v>
      </c>
      <c r="H9914" s="7">
        <v>4.1858827397260316E-2</v>
      </c>
      <c r="I9914" s="7">
        <v>4.8835298630137199E-2</v>
      </c>
      <c r="J9914" s="7">
        <v>5.581176986301372E-2</v>
      </c>
      <c r="K9914" s="7">
        <v>6.2788241095890471E-2</v>
      </c>
      <c r="L9914" s="7">
        <v>6.9764712328767117E-2</v>
      </c>
    </row>
    <row r="9915" spans="1:12" ht="51">
      <c r="A9915" s="1">
        <f t="shared" si="225"/>
        <v>42401</v>
      </c>
      <c r="B9915" s="49" t="s">
        <v>6670</v>
      </c>
      <c r="C9915" s="7">
        <v>4.4109698630137081E-3</v>
      </c>
      <c r="D9915" s="7">
        <v>8.8219397260274161E-3</v>
      </c>
      <c r="E9915" s="7">
        <v>1.3232909589041161E-2</v>
      </c>
      <c r="F9915" s="7">
        <v>1.7643879452054759E-2</v>
      </c>
      <c r="G9915" s="7">
        <v>2.2054849315068476E-2</v>
      </c>
      <c r="H9915" s="7">
        <v>2.64658191780822E-2</v>
      </c>
      <c r="I9915" s="7">
        <v>3.0876789041095917E-2</v>
      </c>
      <c r="J9915" s="7">
        <v>3.5287758904109637E-2</v>
      </c>
      <c r="K9915" s="7">
        <v>3.9698728767123243E-2</v>
      </c>
      <c r="L9915" s="7">
        <v>4.4109698630136952E-2</v>
      </c>
    </row>
    <row r="9916" spans="1:12" ht="51">
      <c r="A9916" s="1">
        <f t="shared" si="225"/>
        <v>42402</v>
      </c>
      <c r="B9916" s="49" t="s">
        <v>6670</v>
      </c>
      <c r="C9916" s="7">
        <v>3.4211506849315316E-3</v>
      </c>
      <c r="D9916" s="7">
        <v>6.8423013698630632E-3</v>
      </c>
      <c r="E9916" s="7">
        <v>1.0263452054794583E-2</v>
      </c>
      <c r="F9916" s="7">
        <v>1.368460273972608E-2</v>
      </c>
      <c r="G9916" s="7">
        <v>1.7105753424657599E-2</v>
      </c>
      <c r="H9916" s="7">
        <v>2.0526904109589118E-2</v>
      </c>
      <c r="I9916" s="7">
        <v>2.3948054794520637E-2</v>
      </c>
      <c r="J9916" s="7">
        <v>2.7369205479452038E-2</v>
      </c>
      <c r="K9916" s="7">
        <v>3.0790356164383557E-2</v>
      </c>
      <c r="L9916" s="7">
        <v>3.4211506849315079E-2</v>
      </c>
    </row>
    <row r="9917" spans="1:12" ht="12.75">
      <c r="A9917" s="1">
        <f t="shared" si="225"/>
        <v>42403</v>
      </c>
      <c r="B9917" s="49" t="s">
        <v>6671</v>
      </c>
      <c r="C9917" s="7">
        <v>9.2078136986301594E-3</v>
      </c>
      <c r="D9917" s="7">
        <v>1.8415627397260319E-2</v>
      </c>
      <c r="E9917" s="7">
        <v>2.7623441095890478E-2</v>
      </c>
      <c r="F9917" s="7">
        <v>3.683125479452052E-2</v>
      </c>
      <c r="G9917" s="7">
        <v>4.6039068493150676E-2</v>
      </c>
      <c r="H9917" s="7">
        <v>5.5246882191780845E-2</v>
      </c>
      <c r="I9917" s="7">
        <v>6.4454695890411112E-2</v>
      </c>
      <c r="J9917" s="7">
        <v>7.366250958904115E-2</v>
      </c>
      <c r="K9917" s="7">
        <v>8.2870323287671313E-2</v>
      </c>
      <c r="L9917" s="7">
        <v>9.2078136986301351E-2</v>
      </c>
    </row>
    <row r="9918" spans="1:12" ht="25.5">
      <c r="A9918" s="1">
        <f t="shared" si="225"/>
        <v>42404</v>
      </c>
      <c r="B9918" s="49" t="s">
        <v>6672</v>
      </c>
      <c r="C9918" s="7">
        <v>9.0758136986301592E-3</v>
      </c>
      <c r="D9918" s="7">
        <v>1.8151627397260318E-2</v>
      </c>
      <c r="E9918" s="7">
        <v>2.7227441095890478E-2</v>
      </c>
      <c r="F9918" s="7">
        <v>3.6303254794520519E-2</v>
      </c>
      <c r="G9918" s="7">
        <v>4.5379068493150675E-2</v>
      </c>
      <c r="H9918" s="7">
        <v>5.4454882191780844E-2</v>
      </c>
      <c r="I9918" s="7">
        <v>6.3530695890411118E-2</v>
      </c>
      <c r="J9918" s="7">
        <v>7.2606509589041163E-2</v>
      </c>
      <c r="K9918" s="7">
        <v>8.1682323287671318E-2</v>
      </c>
      <c r="L9918" s="7">
        <v>9.0758136986301349E-2</v>
      </c>
    </row>
    <row r="9919" spans="1:12" ht="12.75">
      <c r="A9919" s="1">
        <f t="shared" si="225"/>
        <v>42405</v>
      </c>
      <c r="B9919" s="49" t="s">
        <v>6673</v>
      </c>
      <c r="C9919" s="7">
        <v>5.2756602739726195E-3</v>
      </c>
      <c r="D9919" s="7">
        <v>1.0551320547945239E-2</v>
      </c>
      <c r="E9919" s="7">
        <v>1.582698082191792E-2</v>
      </c>
      <c r="F9919" s="7">
        <v>2.1102641095890478E-2</v>
      </c>
      <c r="G9919" s="7">
        <v>2.6378301369863039E-2</v>
      </c>
      <c r="H9919" s="7">
        <v>3.1653961643835597E-2</v>
      </c>
      <c r="I9919" s="7">
        <v>3.6929621917808401E-2</v>
      </c>
      <c r="J9919" s="7">
        <v>4.2205282191780838E-2</v>
      </c>
      <c r="K9919" s="7">
        <v>4.7480942465753524E-2</v>
      </c>
      <c r="L9919" s="7">
        <v>5.2756602739726079E-2</v>
      </c>
    </row>
    <row r="9920" spans="1:12" ht="12.75">
      <c r="A9920" s="1">
        <f t="shared" si="225"/>
        <v>42406</v>
      </c>
      <c r="B9920" s="49" t="s">
        <v>6673</v>
      </c>
      <c r="C9920" s="7">
        <v>1.3607934246575399E-2</v>
      </c>
      <c r="D9920" s="7">
        <v>2.721586849315092E-2</v>
      </c>
      <c r="E9920" s="7">
        <v>4.0823802739726432E-2</v>
      </c>
      <c r="F9920" s="7">
        <v>5.4431736986301715E-2</v>
      </c>
      <c r="G9920" s="7">
        <v>6.8039671232877116E-2</v>
      </c>
      <c r="H9920" s="7">
        <v>8.1647605479452517E-2</v>
      </c>
      <c r="I9920" s="7">
        <v>9.5255539726028154E-2</v>
      </c>
      <c r="J9920" s="7">
        <v>0.10886347397260332</v>
      </c>
      <c r="K9920" s="7">
        <v>0.12247140821917919</v>
      </c>
      <c r="L9920" s="7">
        <v>0.13607934246575398</v>
      </c>
    </row>
    <row r="9921" spans="1:12" ht="12.75">
      <c r="A9921" s="1">
        <f t="shared" si="225"/>
        <v>42407</v>
      </c>
      <c r="B9921" s="49" t="s">
        <v>6674</v>
      </c>
      <c r="C9921" s="7">
        <v>2.1201008219178242E-2</v>
      </c>
      <c r="D9921" s="7">
        <v>4.2402016438356359E-2</v>
      </c>
      <c r="E9921" s="7">
        <v>6.360302465753459E-2</v>
      </c>
      <c r="F9921" s="7">
        <v>8.4804032876712593E-2</v>
      </c>
      <c r="G9921" s="7">
        <v>0.10600504109589072</v>
      </c>
      <c r="H9921" s="7">
        <v>0.12720604931506918</v>
      </c>
      <c r="I9921" s="7">
        <v>0.14840705753424721</v>
      </c>
      <c r="J9921" s="7">
        <v>0.16960806575342519</v>
      </c>
      <c r="K9921" s="7">
        <v>0.19080907397260319</v>
      </c>
      <c r="L9921" s="7">
        <v>0.21201008219178122</v>
      </c>
    </row>
    <row r="9922" spans="1:12" ht="25.5">
      <c r="A9922" s="1">
        <f t="shared" si="225"/>
        <v>42408</v>
      </c>
      <c r="B9922" s="49" t="s">
        <v>6675</v>
      </c>
      <c r="C9922" s="7">
        <v>8.7926465753424953E-3</v>
      </c>
      <c r="D9922" s="7">
        <v>1.7585293150685039E-2</v>
      </c>
      <c r="E9922" s="7">
        <v>2.6377939726027439E-2</v>
      </c>
      <c r="F9922" s="7">
        <v>3.5170586301369836E-2</v>
      </c>
      <c r="G9922" s="7">
        <v>4.396323287671236E-2</v>
      </c>
      <c r="H9922" s="7">
        <v>5.2755879452054878E-2</v>
      </c>
      <c r="I9922" s="7">
        <v>6.1548526027397514E-2</v>
      </c>
      <c r="J9922" s="7">
        <v>7.0341172602739796E-2</v>
      </c>
      <c r="K9922" s="7">
        <v>7.9133819178082307E-2</v>
      </c>
      <c r="L9922" s="7">
        <v>8.7926465753424721E-2</v>
      </c>
    </row>
    <row r="9923" spans="1:12" ht="25.5">
      <c r="A9923" s="1">
        <f t="shared" si="225"/>
        <v>42409</v>
      </c>
      <c r="B9923" s="49" t="s">
        <v>6676</v>
      </c>
      <c r="C9923" s="7">
        <v>8.9987058082192078E-3</v>
      </c>
      <c r="D9923" s="7">
        <v>1.799741161643844E-2</v>
      </c>
      <c r="E9923" s="7">
        <v>2.6996117424657597E-2</v>
      </c>
      <c r="F9923" s="7">
        <v>3.5994823232876762E-2</v>
      </c>
      <c r="G9923" s="7">
        <v>4.4993529041095916E-2</v>
      </c>
      <c r="H9923" s="7">
        <v>5.3992234849315195E-2</v>
      </c>
      <c r="I9923" s="7">
        <v>6.299094065753448E-2</v>
      </c>
      <c r="J9923" s="7">
        <v>7.1989646465753523E-2</v>
      </c>
      <c r="K9923" s="7">
        <v>8.0988352273972677E-2</v>
      </c>
      <c r="L9923" s="7">
        <v>8.9987058082191831E-2</v>
      </c>
    </row>
    <row r="9924" spans="1:12" ht="25.5">
      <c r="A9924" s="1">
        <f t="shared" si="225"/>
        <v>42410</v>
      </c>
      <c r="B9924" s="49" t="s">
        <v>6677</v>
      </c>
      <c r="C9924" s="7">
        <v>1.1016756164383584E-2</v>
      </c>
      <c r="D9924" s="7">
        <v>2.2033512328767119E-2</v>
      </c>
      <c r="E9924" s="7">
        <v>3.3050268493150799E-2</v>
      </c>
      <c r="F9924" s="7">
        <v>4.4067024657534239E-2</v>
      </c>
      <c r="G9924" s="7">
        <v>5.5083780821917797E-2</v>
      </c>
      <c r="H9924" s="7">
        <v>6.6100536986301348E-2</v>
      </c>
      <c r="I9924" s="7">
        <v>7.7117293150685148E-2</v>
      </c>
      <c r="J9924" s="7">
        <v>8.8134049315068602E-2</v>
      </c>
      <c r="K9924" s="7">
        <v>9.9150805479452153E-2</v>
      </c>
      <c r="L9924" s="7">
        <v>0.11016756164383559</v>
      </c>
    </row>
    <row r="9925" spans="1:12" ht="12.75">
      <c r="A9925" s="1">
        <f t="shared" si="225"/>
        <v>42411</v>
      </c>
      <c r="B9925" s="49" t="s">
        <v>5297</v>
      </c>
      <c r="C9925" s="7">
        <v>4.3487671232877003E-3</v>
      </c>
      <c r="D9925" s="7">
        <v>8.6975342465754005E-3</v>
      </c>
      <c r="E9925" s="7">
        <v>1.3046301369863039E-2</v>
      </c>
      <c r="F9925" s="7">
        <v>1.7395068493150801E-2</v>
      </c>
      <c r="G9925" s="7">
        <v>2.1743835616438438E-2</v>
      </c>
      <c r="H9925" s="7">
        <v>2.6092602739726078E-2</v>
      </c>
      <c r="I9925" s="7">
        <v>3.0441369863013837E-2</v>
      </c>
      <c r="J9925" s="7">
        <v>3.4790136986301477E-2</v>
      </c>
      <c r="K9925" s="7">
        <v>3.9138904109589118E-2</v>
      </c>
      <c r="L9925" s="7">
        <v>4.3487671232876758E-2</v>
      </c>
    </row>
    <row r="9926" spans="1:12" ht="12.75">
      <c r="A9926" s="1">
        <f t="shared" si="225"/>
        <v>42412</v>
      </c>
      <c r="B9926" s="49" t="s">
        <v>6678</v>
      </c>
      <c r="C9926" s="7">
        <v>1.28304E-2</v>
      </c>
      <c r="D9926" s="7">
        <v>2.5660800000000119E-2</v>
      </c>
      <c r="E9926" s="7">
        <v>3.8491200000000114E-2</v>
      </c>
      <c r="F9926" s="7">
        <v>5.1321600000000002E-2</v>
      </c>
      <c r="G9926" s="7">
        <v>6.4152000000000001E-2</v>
      </c>
      <c r="H9926" s="7">
        <v>7.6982400000000117E-2</v>
      </c>
      <c r="I9926" s="7">
        <v>8.9812800000000359E-2</v>
      </c>
      <c r="J9926" s="7">
        <v>0.10264320000000011</v>
      </c>
      <c r="K9926" s="7">
        <v>0.11547360000000012</v>
      </c>
      <c r="L9926" s="7">
        <v>0.128304</v>
      </c>
    </row>
    <row r="9927" spans="1:12" ht="12.75">
      <c r="A9927" s="1">
        <f t="shared" si="225"/>
        <v>42413</v>
      </c>
      <c r="B9927" s="49" t="s">
        <v>6679</v>
      </c>
      <c r="C9927" s="7">
        <v>1.1899167123287724E-2</v>
      </c>
      <c r="D9927" s="7">
        <v>2.37983342465754E-2</v>
      </c>
      <c r="E9927" s="7">
        <v>3.569750136986316E-2</v>
      </c>
      <c r="F9927" s="7">
        <v>4.75966684931508E-2</v>
      </c>
      <c r="G9927" s="7">
        <v>5.9495835616438432E-2</v>
      </c>
      <c r="H9927" s="7">
        <v>7.1395002739726071E-2</v>
      </c>
      <c r="I9927" s="7">
        <v>8.3294169863013967E-2</v>
      </c>
      <c r="J9927" s="7">
        <v>9.5193336986301474E-2</v>
      </c>
      <c r="K9927" s="7">
        <v>0.10709250410958925</v>
      </c>
      <c r="L9927" s="7">
        <v>0.11899167123287675</v>
      </c>
    </row>
    <row r="9928" spans="1:12" ht="25.5">
      <c r="A9928" s="1">
        <f t="shared" si="225"/>
        <v>42414</v>
      </c>
      <c r="B9928" s="49" t="s">
        <v>6680</v>
      </c>
      <c r="C9928" s="7">
        <v>1.0692000000000024E-2</v>
      </c>
      <c r="D9928" s="7">
        <v>2.1383999999999997E-2</v>
      </c>
      <c r="E9928" s="7">
        <v>3.2076000000000118E-2</v>
      </c>
      <c r="F9928" s="7">
        <v>4.2767999999999994E-2</v>
      </c>
      <c r="G9928" s="7">
        <v>5.3460000000000001E-2</v>
      </c>
      <c r="H9928" s="7">
        <v>6.4152000000000001E-2</v>
      </c>
      <c r="I9928" s="7">
        <v>7.4844000000000244E-2</v>
      </c>
      <c r="J9928" s="7">
        <v>8.5536000000000112E-2</v>
      </c>
      <c r="K9928" s="7">
        <v>9.6228000000000105E-2</v>
      </c>
      <c r="L9928" s="7">
        <v>0.10692</v>
      </c>
    </row>
    <row r="9929" spans="1:12" ht="12.75">
      <c r="A9929" s="1">
        <f t="shared" si="225"/>
        <v>42415</v>
      </c>
      <c r="B9929" s="49" t="s">
        <v>6681</v>
      </c>
      <c r="C9929" s="7">
        <v>1.1088723287671272E-2</v>
      </c>
      <c r="D9929" s="7">
        <v>2.217744657534252E-2</v>
      </c>
      <c r="E9929" s="7">
        <v>3.3266169863013839E-2</v>
      </c>
      <c r="F9929" s="7">
        <v>4.435489315068504E-2</v>
      </c>
      <c r="G9929" s="7">
        <v>5.5443616438356241E-2</v>
      </c>
      <c r="H9929" s="7">
        <v>6.6532339726027442E-2</v>
      </c>
      <c r="I9929" s="7">
        <v>7.7621063013698879E-2</v>
      </c>
      <c r="J9929" s="7">
        <v>8.8709786301369956E-2</v>
      </c>
      <c r="K9929" s="7">
        <v>9.9798509589041171E-2</v>
      </c>
      <c r="L9929" s="7">
        <v>0.11088723287671236</v>
      </c>
    </row>
    <row r="9930" spans="1:12" ht="12.75">
      <c r="A9930" s="1">
        <f t="shared" si="225"/>
        <v>42416</v>
      </c>
      <c r="B9930" s="49" t="s">
        <v>6682</v>
      </c>
      <c r="C9930" s="7">
        <v>1.1016032876712359E-2</v>
      </c>
      <c r="D9930" s="7">
        <v>2.2032065753424718E-2</v>
      </c>
      <c r="E9930" s="7">
        <v>3.3048098630137079E-2</v>
      </c>
      <c r="F9930" s="7">
        <v>4.4064131506849319E-2</v>
      </c>
      <c r="G9930" s="7">
        <v>5.5080164383561683E-2</v>
      </c>
      <c r="H9930" s="7">
        <v>6.6096197260274034E-2</v>
      </c>
      <c r="I9930" s="7">
        <v>7.7112230136986509E-2</v>
      </c>
      <c r="J9930" s="7">
        <v>8.8128263013698638E-2</v>
      </c>
      <c r="K9930" s="7">
        <v>9.9144295890411002E-2</v>
      </c>
      <c r="L9930" s="7">
        <v>0.11016032876712323</v>
      </c>
    </row>
    <row r="9931" spans="1:12" ht="12.75">
      <c r="A9931" s="1">
        <f t="shared" si="225"/>
        <v>42417</v>
      </c>
      <c r="B9931" s="49" t="s">
        <v>6682</v>
      </c>
      <c r="C9931" s="7">
        <v>8.9315178082192085E-3</v>
      </c>
      <c r="D9931" s="7">
        <v>1.7863035616438438E-2</v>
      </c>
      <c r="E9931" s="7">
        <v>2.6794553424657599E-2</v>
      </c>
      <c r="F9931" s="7">
        <v>3.5726071232876758E-2</v>
      </c>
      <c r="G9931" s="7">
        <v>4.4657589041095916E-2</v>
      </c>
      <c r="H9931" s="7">
        <v>5.3589106849315081E-2</v>
      </c>
      <c r="I9931" s="7">
        <v>6.2520624657534482E-2</v>
      </c>
      <c r="J9931" s="7">
        <v>7.1452142465753515E-2</v>
      </c>
      <c r="K9931" s="7">
        <v>8.0383660273972674E-2</v>
      </c>
      <c r="L9931" s="7">
        <v>8.9315178082191832E-2</v>
      </c>
    </row>
    <row r="9932" spans="1:12" ht="25.5">
      <c r="A9932" s="1">
        <f t="shared" si="225"/>
        <v>42418</v>
      </c>
      <c r="B9932" s="49" t="s">
        <v>6683</v>
      </c>
      <c r="C9932" s="7">
        <v>1.3482082191780839E-3</v>
      </c>
      <c r="D9932" s="7">
        <v>2.6964164383561796E-3</v>
      </c>
      <c r="E9932" s="7">
        <v>4.0446246575342642E-3</v>
      </c>
      <c r="F9932" s="7">
        <v>5.3928328767123357E-3</v>
      </c>
      <c r="G9932" s="7">
        <v>6.7410410958904194E-3</v>
      </c>
      <c r="H9932" s="7">
        <v>8.089249315068504E-3</v>
      </c>
      <c r="I9932" s="7">
        <v>9.4374575342466224E-3</v>
      </c>
      <c r="J9932" s="7">
        <v>1.0785665753424684E-2</v>
      </c>
      <c r="K9932" s="7">
        <v>1.2133873972602719E-2</v>
      </c>
      <c r="L9932" s="7">
        <v>1.3482082191780839E-2</v>
      </c>
    </row>
    <row r="9933" spans="1:12" ht="25.5">
      <c r="A9933" s="1">
        <f t="shared" si="225"/>
        <v>42419</v>
      </c>
      <c r="B9933" s="49" t="s">
        <v>6683</v>
      </c>
      <c r="C9933" s="7">
        <v>1.1051835616438393E-2</v>
      </c>
      <c r="D9933" s="7">
        <v>2.2103671232876761E-2</v>
      </c>
      <c r="E9933" s="7">
        <v>3.3155506849315203E-2</v>
      </c>
      <c r="F9933" s="7">
        <v>4.4207342465753523E-2</v>
      </c>
      <c r="G9933" s="7">
        <v>5.5259178082191836E-2</v>
      </c>
      <c r="H9933" s="7">
        <v>6.6311013698630156E-2</v>
      </c>
      <c r="I9933" s="7">
        <v>7.7362849315068719E-2</v>
      </c>
      <c r="J9933" s="7">
        <v>8.8414684931506921E-2</v>
      </c>
      <c r="K9933" s="7">
        <v>9.9466520547945234E-2</v>
      </c>
      <c r="L9933" s="7">
        <v>0.11051835616438356</v>
      </c>
    </row>
    <row r="9934" spans="1:12" ht="25.5">
      <c r="A9934" s="1">
        <f t="shared" si="225"/>
        <v>42420</v>
      </c>
      <c r="B9934" s="49" t="s">
        <v>6684</v>
      </c>
      <c r="C9934" s="7">
        <v>8.9474301369863278E-3</v>
      </c>
      <c r="D9934" s="7">
        <v>1.789486027397268E-2</v>
      </c>
      <c r="E9934" s="7">
        <v>2.6842290410958959E-2</v>
      </c>
      <c r="F9934" s="7">
        <v>3.5789720547945242E-2</v>
      </c>
      <c r="G9934" s="7">
        <v>4.4737150684931525E-2</v>
      </c>
      <c r="H9934" s="7">
        <v>5.3684580821917918E-2</v>
      </c>
      <c r="I9934" s="7">
        <v>6.2632010958904319E-2</v>
      </c>
      <c r="J9934" s="7">
        <v>7.1579441095890484E-2</v>
      </c>
      <c r="K9934" s="7">
        <v>8.052687123287687E-2</v>
      </c>
      <c r="L9934" s="7">
        <v>8.9474301369863049E-2</v>
      </c>
    </row>
    <row r="9935" spans="1:12" ht="12.75">
      <c r="A9935" s="1">
        <f t="shared" si="225"/>
        <v>42421</v>
      </c>
      <c r="B9935" s="49" t="s">
        <v>6665</v>
      </c>
      <c r="C9935" s="7">
        <v>1.2176186301369839E-2</v>
      </c>
      <c r="D9935" s="7">
        <v>2.43523726027398E-2</v>
      </c>
      <c r="E9935" s="7">
        <v>3.6528558904109637E-2</v>
      </c>
      <c r="F9935" s="7">
        <v>4.8704745205479481E-2</v>
      </c>
      <c r="G9935" s="7">
        <v>6.0880931506849319E-2</v>
      </c>
      <c r="H9935" s="7">
        <v>7.3057117808219149E-2</v>
      </c>
      <c r="I9935" s="7">
        <v>8.5233304109589236E-2</v>
      </c>
      <c r="J9935" s="7">
        <v>9.7409490410958824E-2</v>
      </c>
      <c r="K9935" s="7">
        <v>0.10958567671232868</v>
      </c>
      <c r="L9935" s="7">
        <v>0.1217618630136984</v>
      </c>
    </row>
    <row r="9936" spans="1:12" ht="25.5">
      <c r="A9936" s="1">
        <f t="shared" ref="A9936:A9999" si="226">A9935+1</f>
        <v>42422</v>
      </c>
      <c r="B9936" s="49" t="s">
        <v>6685</v>
      </c>
      <c r="C9936" s="7">
        <v>1.7792876712328921E-2</v>
      </c>
      <c r="D9936" s="7">
        <v>3.5585753424657716E-2</v>
      </c>
      <c r="E9936" s="7">
        <v>5.3378630136986641E-2</v>
      </c>
      <c r="F9936" s="7">
        <v>7.1171506849315322E-2</v>
      </c>
      <c r="G9936" s="7">
        <v>8.8964383561644114E-2</v>
      </c>
      <c r="H9936" s="7">
        <v>0.10675726027397292</v>
      </c>
      <c r="I9936" s="7">
        <v>0.1245501369863016</v>
      </c>
      <c r="J9936" s="7">
        <v>0.14234301369863039</v>
      </c>
      <c r="K9936" s="7">
        <v>0.16013589041095921</v>
      </c>
      <c r="L9936" s="7">
        <v>0.17792876712328801</v>
      </c>
    </row>
    <row r="9937" spans="1:12" ht="25.5">
      <c r="A9937" s="1">
        <f t="shared" si="226"/>
        <v>42423</v>
      </c>
      <c r="B9937" s="49" t="s">
        <v>6685</v>
      </c>
      <c r="C9937" s="7">
        <v>3.6933600000000122E-2</v>
      </c>
      <c r="D9937" s="7">
        <v>7.3867200000000244E-2</v>
      </c>
      <c r="E9937" s="7">
        <v>0.11080080000000023</v>
      </c>
      <c r="F9937" s="7">
        <v>0.14773439999999999</v>
      </c>
      <c r="G9937" s="7">
        <v>0.184668</v>
      </c>
      <c r="H9937" s="7">
        <v>0.22160159999999998</v>
      </c>
      <c r="I9937" s="7">
        <v>0.25853520000000119</v>
      </c>
      <c r="J9937" s="7">
        <v>0.29546879999999998</v>
      </c>
      <c r="K9937" s="7">
        <v>0.33240240000000004</v>
      </c>
      <c r="L9937" s="7">
        <v>0.369336</v>
      </c>
    </row>
    <row r="9938" spans="1:12" ht="25.5">
      <c r="A9938" s="1">
        <f t="shared" si="226"/>
        <v>42424</v>
      </c>
      <c r="B9938" s="49" t="s">
        <v>6685</v>
      </c>
      <c r="C9938" s="7">
        <v>3.2330958904109881E-3</v>
      </c>
      <c r="D9938" s="7">
        <v>6.466191780821964E-3</v>
      </c>
      <c r="E9938" s="7">
        <v>9.699287671232952E-3</v>
      </c>
      <c r="F9938" s="7">
        <v>1.2932383561643879E-2</v>
      </c>
      <c r="G9938" s="7">
        <v>1.616547945205488E-2</v>
      </c>
      <c r="H9938" s="7">
        <v>1.9398575342465758E-2</v>
      </c>
      <c r="I9938" s="7">
        <v>2.263167123287688E-2</v>
      </c>
      <c r="J9938" s="7">
        <v>2.5864767123287759E-2</v>
      </c>
      <c r="K9938" s="7">
        <v>2.9097863013698638E-2</v>
      </c>
      <c r="L9938" s="7">
        <v>3.2330958904109641E-2</v>
      </c>
    </row>
    <row r="9939" spans="1:12" ht="12.75">
      <c r="A9939" s="1">
        <f t="shared" si="226"/>
        <v>42425</v>
      </c>
      <c r="B9939" s="49" t="s">
        <v>6686</v>
      </c>
      <c r="C9939" s="7">
        <v>1.3854575342465879E-2</v>
      </c>
      <c r="D9939" s="7">
        <v>2.7709150684931638E-2</v>
      </c>
      <c r="E9939" s="7">
        <v>4.1563726027397524E-2</v>
      </c>
      <c r="F9939" s="7">
        <v>5.5418301369863157E-2</v>
      </c>
      <c r="G9939" s="7">
        <v>6.9272876712328915E-2</v>
      </c>
      <c r="H9939" s="7">
        <v>8.3127452054794673E-2</v>
      </c>
      <c r="I9939" s="7">
        <v>9.6982027397260681E-2</v>
      </c>
      <c r="J9939" s="7">
        <v>0.1108366027397262</v>
      </c>
      <c r="K9939" s="7">
        <v>0.1246911780821916</v>
      </c>
      <c r="L9939" s="7">
        <v>0.13854575342465758</v>
      </c>
    </row>
    <row r="9940" spans="1:12" ht="12.75">
      <c r="A9940" s="1">
        <f t="shared" si="226"/>
        <v>42426</v>
      </c>
      <c r="B9940" s="49" t="s">
        <v>5877</v>
      </c>
      <c r="C9940" s="7">
        <v>4.2221917808219394E-3</v>
      </c>
      <c r="D9940" s="7">
        <v>8.4443835616438787E-3</v>
      </c>
      <c r="E9940" s="7">
        <v>1.2666575342465758E-2</v>
      </c>
      <c r="F9940" s="7">
        <v>1.6888767123287757E-2</v>
      </c>
      <c r="G9940" s="7">
        <v>2.1110958904109637E-2</v>
      </c>
      <c r="H9940" s="7">
        <v>2.5333150684931516E-2</v>
      </c>
      <c r="I9940" s="7">
        <v>2.9555342465753517E-2</v>
      </c>
      <c r="J9940" s="7">
        <v>3.3777534246575397E-2</v>
      </c>
      <c r="K9940" s="7">
        <v>3.7999726027397283E-2</v>
      </c>
      <c r="L9940" s="7">
        <v>4.2221917808219163E-2</v>
      </c>
    </row>
    <row r="9941" spans="1:12" ht="38.25">
      <c r="A9941" s="1">
        <f t="shared" si="226"/>
        <v>42427</v>
      </c>
      <c r="B9941" s="49" t="s">
        <v>6687</v>
      </c>
      <c r="C9941" s="7">
        <v>2.0074849315068477E-3</v>
      </c>
      <c r="D9941" s="7">
        <v>4.0149698630137084E-3</v>
      </c>
      <c r="E9941" s="7">
        <v>6.0224547945205553E-3</v>
      </c>
      <c r="F9941" s="7">
        <v>8.0299397260273908E-3</v>
      </c>
      <c r="G9941" s="7">
        <v>1.003742465753424E-2</v>
      </c>
      <c r="H9941" s="7">
        <v>1.2044909589041039E-2</v>
      </c>
      <c r="I9941" s="7">
        <v>1.4052394520547958E-2</v>
      </c>
      <c r="J9941" s="7">
        <v>1.6059879452054761E-2</v>
      </c>
      <c r="K9941" s="7">
        <v>1.8067364383561678E-2</v>
      </c>
      <c r="L9941" s="7">
        <v>2.007484931506848E-2</v>
      </c>
    </row>
    <row r="9942" spans="1:12" ht="38.25">
      <c r="A9942" s="1">
        <f t="shared" si="226"/>
        <v>42428</v>
      </c>
      <c r="B9942" s="49" t="s">
        <v>6687</v>
      </c>
      <c r="C9942" s="7">
        <v>2.5835835616438438E-3</v>
      </c>
      <c r="D9942" s="7">
        <v>5.1671671232876755E-3</v>
      </c>
      <c r="E9942" s="7">
        <v>7.7507506849315193E-3</v>
      </c>
      <c r="F9942" s="7">
        <v>1.0334334246575328E-2</v>
      </c>
      <c r="G9942" s="7">
        <v>1.2917917808219161E-2</v>
      </c>
      <c r="H9942" s="7">
        <v>1.5501501369863039E-2</v>
      </c>
      <c r="I9942" s="7">
        <v>1.8085084931506918E-2</v>
      </c>
      <c r="J9942" s="7">
        <v>2.0668668493150681E-2</v>
      </c>
      <c r="K9942" s="7">
        <v>2.3252252054794562E-2</v>
      </c>
      <c r="L9942" s="7">
        <v>2.5835835616438322E-2</v>
      </c>
    </row>
    <row r="9943" spans="1:12" ht="38.25">
      <c r="A9943" s="1">
        <f t="shared" si="226"/>
        <v>42429</v>
      </c>
      <c r="B9943" s="49" t="s">
        <v>6687</v>
      </c>
      <c r="C9943" s="7">
        <v>2.3561095890411122E-3</v>
      </c>
      <c r="D9943" s="7">
        <v>4.7122191780822114E-3</v>
      </c>
      <c r="E9943" s="7">
        <v>7.0683287671233237E-3</v>
      </c>
      <c r="F9943" s="7">
        <v>9.4244383561644107E-3</v>
      </c>
      <c r="G9943" s="7">
        <v>1.1780547945205512E-2</v>
      </c>
      <c r="H9943" s="7">
        <v>1.4136657534246599E-2</v>
      </c>
      <c r="I9943" s="7">
        <v>1.6492767123287757E-2</v>
      </c>
      <c r="J9943" s="7">
        <v>1.8848876712328801E-2</v>
      </c>
      <c r="K9943" s="7">
        <v>2.1204986301369962E-2</v>
      </c>
      <c r="L9943" s="7">
        <v>2.3561095890410999E-2</v>
      </c>
    </row>
    <row r="9944" spans="1:12" ht="12.75">
      <c r="A9944" s="1">
        <f t="shared" si="226"/>
        <v>42430</v>
      </c>
      <c r="B9944" s="49" t="s">
        <v>6688</v>
      </c>
      <c r="C9944" s="7">
        <v>3.5668931506849561E-3</v>
      </c>
      <c r="D9944" s="7">
        <v>7.1337863013699121E-3</v>
      </c>
      <c r="E9944" s="7">
        <v>1.0700679452054856E-2</v>
      </c>
      <c r="F9944" s="7">
        <v>1.4267572602739798E-2</v>
      </c>
      <c r="G9944" s="7">
        <v>1.7834465753424719E-2</v>
      </c>
      <c r="H9944" s="7">
        <v>2.1401358904109637E-2</v>
      </c>
      <c r="I9944" s="7">
        <v>2.4968252054794558E-2</v>
      </c>
      <c r="J9944" s="7">
        <v>2.8535145205479479E-2</v>
      </c>
      <c r="K9944" s="7">
        <v>3.2102038356164396E-2</v>
      </c>
      <c r="L9944" s="7">
        <v>3.566893150684932E-2</v>
      </c>
    </row>
    <row r="9945" spans="1:12" ht="12.75">
      <c r="A9945" s="1">
        <f t="shared" si="226"/>
        <v>42431</v>
      </c>
      <c r="B9945" s="49" t="s">
        <v>6688</v>
      </c>
      <c r="C9945" s="7">
        <v>7.5243616438356482E-3</v>
      </c>
      <c r="D9945" s="7">
        <v>1.5048723287671319E-2</v>
      </c>
      <c r="E9945" s="7">
        <v>2.257308493150692E-2</v>
      </c>
      <c r="F9945" s="7">
        <v>3.0097446575342517E-2</v>
      </c>
      <c r="G9945" s="7">
        <v>3.762180821917812E-2</v>
      </c>
      <c r="H9945" s="7">
        <v>4.5146169863013716E-2</v>
      </c>
      <c r="I9945" s="7">
        <v>5.2670531506849444E-2</v>
      </c>
      <c r="J9945" s="7">
        <v>6.0194893150684915E-2</v>
      </c>
      <c r="K9945" s="7">
        <v>6.7719254794520511E-2</v>
      </c>
      <c r="L9945" s="7">
        <v>7.5243616438356115E-2</v>
      </c>
    </row>
    <row r="9946" spans="1:12" ht="12.75">
      <c r="A9946" s="1">
        <f t="shared" si="226"/>
        <v>42432</v>
      </c>
      <c r="B9946" s="49" t="s">
        <v>6689</v>
      </c>
      <c r="C9946" s="7">
        <v>1.1324876712328799E-2</v>
      </c>
      <c r="D9946" s="7">
        <v>2.2649753424657599E-2</v>
      </c>
      <c r="E9946" s="7">
        <v>3.39746301369864E-2</v>
      </c>
      <c r="F9946" s="7">
        <v>4.5299506849315073E-2</v>
      </c>
      <c r="G9946" s="7">
        <v>5.6624383561643878E-2</v>
      </c>
      <c r="H9946" s="7">
        <v>6.7949260273972675E-2</v>
      </c>
      <c r="I9946" s="7">
        <v>7.9274136986301605E-2</v>
      </c>
      <c r="J9946" s="7">
        <v>9.0599013698630146E-2</v>
      </c>
      <c r="K9946" s="7">
        <v>0.10192389041095896</v>
      </c>
      <c r="L9946" s="7">
        <v>0.11324876712328764</v>
      </c>
    </row>
    <row r="9947" spans="1:12" ht="25.5">
      <c r="A9947" s="1">
        <f t="shared" si="226"/>
        <v>42433</v>
      </c>
      <c r="B9947" s="49" t="s">
        <v>5256</v>
      </c>
      <c r="C9947" s="7">
        <v>2.5553753424657718E-3</v>
      </c>
      <c r="D9947" s="7">
        <v>5.1107506849315323E-3</v>
      </c>
      <c r="E9947" s="7">
        <v>7.6661260273973037E-3</v>
      </c>
      <c r="F9947" s="7">
        <v>1.0221501369863039E-2</v>
      </c>
      <c r="G9947" s="7">
        <v>1.27768767123288E-2</v>
      </c>
      <c r="H9947" s="7">
        <v>1.5332252054794441E-2</v>
      </c>
      <c r="I9947" s="7">
        <v>1.7887627397260318E-2</v>
      </c>
      <c r="J9947" s="7">
        <v>2.0443002739725959E-2</v>
      </c>
      <c r="K9947" s="7">
        <v>2.2998378082191719E-2</v>
      </c>
      <c r="L9947" s="7">
        <v>2.5553753424657478E-2</v>
      </c>
    </row>
    <row r="9948" spans="1:12" ht="12.75">
      <c r="A9948" s="1">
        <f t="shared" si="226"/>
        <v>42434</v>
      </c>
      <c r="B9948" s="49" t="s">
        <v>6690</v>
      </c>
      <c r="C9948" s="7">
        <v>1.5476909589041039E-2</v>
      </c>
      <c r="D9948" s="7">
        <v>3.0953819178082199E-2</v>
      </c>
      <c r="E9948" s="7">
        <v>4.6430728767123237E-2</v>
      </c>
      <c r="F9948" s="7">
        <v>6.1907638356164155E-2</v>
      </c>
      <c r="G9948" s="7">
        <v>7.7384547945205204E-2</v>
      </c>
      <c r="H9948" s="7">
        <v>9.2861457534246364E-2</v>
      </c>
      <c r="I9948" s="7">
        <v>0.10833836712328763</v>
      </c>
      <c r="J9948" s="7">
        <v>0.1238152767123288</v>
      </c>
      <c r="K9948" s="7">
        <v>0.13929218630136961</v>
      </c>
      <c r="L9948" s="7">
        <v>0.15476909589041041</v>
      </c>
    </row>
    <row r="9949" spans="1:12" ht="12.75">
      <c r="A9949" s="1">
        <f t="shared" si="226"/>
        <v>42435</v>
      </c>
      <c r="B9949" s="49" t="s">
        <v>5978</v>
      </c>
      <c r="C9949" s="7">
        <v>7.7601534246575761E-3</v>
      </c>
      <c r="D9949" s="7">
        <v>1.5520306849315199E-2</v>
      </c>
      <c r="E9949" s="7">
        <v>2.3280460273972677E-2</v>
      </c>
      <c r="F9949" s="7">
        <v>3.1040613698630159E-2</v>
      </c>
      <c r="G9949" s="7">
        <v>3.8800767123287755E-2</v>
      </c>
      <c r="H9949" s="7">
        <v>4.6560920547945236E-2</v>
      </c>
      <c r="I9949" s="7">
        <v>5.4321073972602961E-2</v>
      </c>
      <c r="J9949" s="7">
        <v>6.2081227397260443E-2</v>
      </c>
      <c r="K9949" s="7">
        <v>6.9841380821917917E-2</v>
      </c>
      <c r="L9949" s="7">
        <v>7.7601534246575399E-2</v>
      </c>
    </row>
    <row r="9950" spans="1:12" ht="12.75">
      <c r="A9950" s="1">
        <f t="shared" si="226"/>
        <v>42436</v>
      </c>
      <c r="B9950" s="49" t="s">
        <v>6691</v>
      </c>
      <c r="C9950" s="7">
        <v>6.7121095890411231E-3</v>
      </c>
      <c r="D9950" s="7">
        <v>1.3424219178082199E-2</v>
      </c>
      <c r="E9950" s="7">
        <v>2.0136328767123356E-2</v>
      </c>
      <c r="F9950" s="7">
        <v>2.6848438356164399E-2</v>
      </c>
      <c r="G9950" s="7">
        <v>3.3560547945205556E-2</v>
      </c>
      <c r="H9950" s="7">
        <v>4.0272657534246602E-2</v>
      </c>
      <c r="I9950" s="7">
        <v>4.6984767123287884E-2</v>
      </c>
      <c r="J9950" s="7">
        <v>5.3696876712328798E-2</v>
      </c>
      <c r="K9950" s="7">
        <v>6.0408986301369962E-2</v>
      </c>
      <c r="L9950" s="7">
        <v>6.7121095890411001E-2</v>
      </c>
    </row>
    <row r="9951" spans="1:12" ht="12.75">
      <c r="A9951" s="1">
        <f t="shared" si="226"/>
        <v>42437</v>
      </c>
      <c r="B9951" s="49" t="s">
        <v>6692</v>
      </c>
      <c r="C9951" s="7">
        <v>7.2270904109589355E-3</v>
      </c>
      <c r="D9951" s="7">
        <v>1.445418082191792E-2</v>
      </c>
      <c r="E9951" s="7">
        <v>2.1681271232876758E-2</v>
      </c>
      <c r="F9951" s="7">
        <v>2.8908361643835596E-2</v>
      </c>
      <c r="G9951" s="7">
        <v>3.6135452054794556E-2</v>
      </c>
      <c r="H9951" s="7">
        <v>4.3362542465753398E-2</v>
      </c>
      <c r="I9951" s="7">
        <v>5.0589632876712476E-2</v>
      </c>
      <c r="J9951" s="7">
        <v>5.7816723287671193E-2</v>
      </c>
      <c r="K9951" s="7">
        <v>6.504381369863016E-2</v>
      </c>
      <c r="L9951" s="7">
        <v>7.2270904109588988E-2</v>
      </c>
    </row>
    <row r="9952" spans="1:12" ht="25.5">
      <c r="A9952" s="1">
        <f t="shared" si="226"/>
        <v>42438</v>
      </c>
      <c r="B9952" s="49" t="s">
        <v>6693</v>
      </c>
      <c r="C9952" s="7">
        <v>2.1437161643835721E-2</v>
      </c>
      <c r="D9952" s="7">
        <v>4.2874323287671316E-2</v>
      </c>
      <c r="E9952" s="7">
        <v>6.431148493150704E-2</v>
      </c>
      <c r="F9952" s="7">
        <v>8.5748646575342521E-2</v>
      </c>
      <c r="G9952" s="7">
        <v>0.10718580821917811</v>
      </c>
      <c r="H9952" s="7">
        <v>0.12862296986301361</v>
      </c>
      <c r="I9952" s="7">
        <v>0.15006013150684919</v>
      </c>
      <c r="J9952" s="7">
        <v>0.17149729315068479</v>
      </c>
      <c r="K9952" s="7">
        <v>0.1929344547945204</v>
      </c>
      <c r="L9952" s="7">
        <v>0.21437161643835601</v>
      </c>
    </row>
    <row r="9953" spans="1:12" ht="25.5">
      <c r="A9953" s="1">
        <f t="shared" si="226"/>
        <v>42439</v>
      </c>
      <c r="B9953" s="49" t="s">
        <v>6693</v>
      </c>
      <c r="C9953" s="7">
        <v>8.3648219178082564E-4</v>
      </c>
      <c r="D9953" s="7">
        <v>1.6729643835616561E-3</v>
      </c>
      <c r="E9953" s="7">
        <v>2.5094465753424723E-3</v>
      </c>
      <c r="F9953" s="7">
        <v>3.3459287671232878E-3</v>
      </c>
      <c r="G9953" s="7">
        <v>4.182410958904116E-3</v>
      </c>
      <c r="H9953" s="7">
        <v>5.0188931506849315E-3</v>
      </c>
      <c r="I9953" s="7">
        <v>5.8553753424657722E-3</v>
      </c>
      <c r="J9953" s="7">
        <v>6.6918575342465878E-3</v>
      </c>
      <c r="K9953" s="7">
        <v>7.5283397260274033E-3</v>
      </c>
      <c r="L9953" s="7">
        <v>8.3648219178082198E-3</v>
      </c>
    </row>
    <row r="9954" spans="1:12" ht="25.5">
      <c r="A9954" s="1">
        <f t="shared" si="226"/>
        <v>42440</v>
      </c>
      <c r="B9954" s="49" t="s">
        <v>6694</v>
      </c>
      <c r="C9954" s="7">
        <v>7.2939945205479717E-3</v>
      </c>
      <c r="D9954" s="7">
        <v>1.4587989041095919E-2</v>
      </c>
      <c r="E9954" s="7">
        <v>2.1881983561643878E-2</v>
      </c>
      <c r="F9954" s="7">
        <v>2.9175978082191838E-2</v>
      </c>
      <c r="G9954" s="7">
        <v>3.6469972602739799E-2</v>
      </c>
      <c r="H9954" s="7">
        <v>4.3763967123287756E-2</v>
      </c>
      <c r="I9954" s="7">
        <v>5.1057961643835838E-2</v>
      </c>
      <c r="J9954" s="7">
        <v>5.8351956164383677E-2</v>
      </c>
      <c r="K9954" s="7">
        <v>6.5645950684931634E-2</v>
      </c>
      <c r="L9954" s="7">
        <v>7.2939945205479473E-2</v>
      </c>
    </row>
    <row r="9955" spans="1:12" ht="12.75">
      <c r="A9955" s="1">
        <f t="shared" si="226"/>
        <v>42441</v>
      </c>
      <c r="B9955" s="49" t="s">
        <v>6695</v>
      </c>
      <c r="C9955" s="7">
        <v>3.1632624657534358E-2</v>
      </c>
      <c r="D9955" s="7">
        <v>6.3265249315068592E-2</v>
      </c>
      <c r="E9955" s="7">
        <v>9.489787397260295E-2</v>
      </c>
      <c r="F9955" s="7">
        <v>0.12653049863013718</v>
      </c>
      <c r="G9955" s="7">
        <v>0.15816312328767118</v>
      </c>
      <c r="H9955" s="7">
        <v>0.18979574794520518</v>
      </c>
      <c r="I9955" s="7">
        <v>0.2214283726027404</v>
      </c>
      <c r="J9955" s="7">
        <v>0.25306099726027437</v>
      </c>
      <c r="K9955" s="7">
        <v>0.28469362191780839</v>
      </c>
      <c r="L9955" s="7">
        <v>0.31632624657534236</v>
      </c>
    </row>
    <row r="9956" spans="1:12" ht="12.75">
      <c r="A9956" s="1">
        <f t="shared" si="226"/>
        <v>42442</v>
      </c>
      <c r="B9956" s="49" t="s">
        <v>6696</v>
      </c>
      <c r="C9956" s="7">
        <v>7.7485808219178477E-3</v>
      </c>
      <c r="D9956" s="7">
        <v>1.549716164383572E-2</v>
      </c>
      <c r="E9956" s="7">
        <v>2.3245742465753519E-2</v>
      </c>
      <c r="F9956" s="7">
        <v>3.0994323287671318E-2</v>
      </c>
      <c r="G9956" s="7">
        <v>3.8742904109589117E-2</v>
      </c>
      <c r="H9956" s="7">
        <v>4.649148493150692E-2</v>
      </c>
      <c r="I9956" s="7">
        <v>5.424006575342484E-2</v>
      </c>
      <c r="J9956" s="7">
        <v>6.1988646575342518E-2</v>
      </c>
      <c r="K9956" s="7">
        <v>6.9737227397260432E-2</v>
      </c>
      <c r="L9956" s="7">
        <v>7.7485808219178123E-2</v>
      </c>
    </row>
    <row r="9957" spans="1:12" ht="12.75">
      <c r="A9957" s="1">
        <f t="shared" si="226"/>
        <v>42443</v>
      </c>
      <c r="B9957" s="49" t="s">
        <v>6697</v>
      </c>
      <c r="C9957" s="7">
        <v>1.1397567123287723E-2</v>
      </c>
      <c r="D9957" s="7">
        <v>2.2795134246575401E-2</v>
      </c>
      <c r="E9957" s="7">
        <v>3.419270136986316E-2</v>
      </c>
      <c r="F9957" s="7">
        <v>4.5590268493150801E-2</v>
      </c>
      <c r="G9957" s="7">
        <v>5.6987835616438443E-2</v>
      </c>
      <c r="H9957" s="7">
        <v>6.8385402739726084E-2</v>
      </c>
      <c r="I9957" s="7">
        <v>7.9782969863013947E-2</v>
      </c>
      <c r="J9957" s="7">
        <v>9.1180536986301478E-2</v>
      </c>
      <c r="K9957" s="7">
        <v>0.10257810410958924</v>
      </c>
      <c r="L9957" s="7">
        <v>0.11397567123287675</v>
      </c>
    </row>
    <row r="9958" spans="1:12" ht="12.75">
      <c r="A9958" s="1">
        <f t="shared" si="226"/>
        <v>42444</v>
      </c>
      <c r="B9958" s="49" t="s">
        <v>6698</v>
      </c>
      <c r="C9958" s="7">
        <v>1.319276712328764E-2</v>
      </c>
      <c r="D9958" s="7">
        <v>2.6385534246575398E-2</v>
      </c>
      <c r="E9958" s="7">
        <v>3.9578301369863039E-2</v>
      </c>
      <c r="F9958" s="7">
        <v>5.2771068493150559E-2</v>
      </c>
      <c r="G9958" s="7">
        <v>6.5963835616438204E-2</v>
      </c>
      <c r="H9958" s="7">
        <v>7.9156602739725843E-2</v>
      </c>
      <c r="I9958" s="7">
        <v>9.2349369863013842E-2</v>
      </c>
      <c r="J9958" s="7">
        <v>0.10554213698630123</v>
      </c>
      <c r="K9958" s="7">
        <v>0.11873490410958888</v>
      </c>
      <c r="L9958" s="7">
        <v>0.13192767123287641</v>
      </c>
    </row>
    <row r="9959" spans="1:12" ht="12.75">
      <c r="A9959" s="1">
        <f t="shared" si="226"/>
        <v>42445</v>
      </c>
      <c r="B9959" s="49" t="s">
        <v>6699</v>
      </c>
      <c r="C9959" s="7">
        <v>7.2737424657534477E-3</v>
      </c>
      <c r="D9959" s="7">
        <v>1.454748493150692E-2</v>
      </c>
      <c r="E9959" s="7">
        <v>2.1821227397260317E-2</v>
      </c>
      <c r="F9959" s="7">
        <v>2.9094969863013718E-2</v>
      </c>
      <c r="G9959" s="7">
        <v>3.6368712328767122E-2</v>
      </c>
      <c r="H9959" s="7">
        <v>4.3642454794520523E-2</v>
      </c>
      <c r="I9959" s="7">
        <v>5.091619726027416E-2</v>
      </c>
      <c r="J9959" s="7">
        <v>5.8189939726027436E-2</v>
      </c>
      <c r="K9959" s="7">
        <v>6.5463682191780836E-2</v>
      </c>
      <c r="L9959" s="7">
        <v>7.2737424657534244E-2</v>
      </c>
    </row>
    <row r="9960" spans="1:12" ht="12.75">
      <c r="A9960" s="1">
        <f t="shared" si="226"/>
        <v>42446</v>
      </c>
      <c r="B9960" s="49" t="s">
        <v>6700</v>
      </c>
      <c r="C9960" s="7">
        <v>8.8479780821918153E-3</v>
      </c>
      <c r="D9960" s="7">
        <v>1.7695956164383679E-2</v>
      </c>
      <c r="E9960" s="7">
        <v>2.6543934246575401E-2</v>
      </c>
      <c r="F9960" s="7">
        <v>3.5391912328767115E-2</v>
      </c>
      <c r="G9960" s="7">
        <v>4.4239890410958958E-2</v>
      </c>
      <c r="H9960" s="7">
        <v>5.3087868493150683E-2</v>
      </c>
      <c r="I9960" s="7">
        <v>6.1935846575342637E-2</v>
      </c>
      <c r="J9960" s="7">
        <v>7.0783824657534355E-2</v>
      </c>
      <c r="K9960" s="7">
        <v>7.9631802739726087E-2</v>
      </c>
      <c r="L9960" s="7">
        <v>8.8479780821917792E-2</v>
      </c>
    </row>
    <row r="9961" spans="1:12" ht="25.5">
      <c r="A9961" s="1">
        <f t="shared" si="226"/>
        <v>42447</v>
      </c>
      <c r="B9961" s="49" t="s">
        <v>6693</v>
      </c>
      <c r="C9961" s="7">
        <v>1.2238027397260319E-2</v>
      </c>
      <c r="D9961" s="7">
        <v>2.4476054794520759E-2</v>
      </c>
      <c r="E9961" s="7">
        <v>3.6714082191781079E-2</v>
      </c>
      <c r="F9961" s="7">
        <v>4.8952109589041275E-2</v>
      </c>
      <c r="G9961" s="7">
        <v>6.1190136986301595E-2</v>
      </c>
      <c r="H9961" s="7">
        <v>7.3428164383561922E-2</v>
      </c>
      <c r="I9961" s="7">
        <v>8.5666191780822604E-2</v>
      </c>
      <c r="J9961" s="7">
        <v>9.7904219178082688E-2</v>
      </c>
      <c r="K9961" s="7">
        <v>0.11014224657534299</v>
      </c>
      <c r="L9961" s="7">
        <v>0.12238027397260319</v>
      </c>
    </row>
    <row r="9962" spans="1:12" ht="102">
      <c r="A9962" s="1">
        <f t="shared" si="226"/>
        <v>42448</v>
      </c>
      <c r="B9962" s="49" t="s">
        <v>6701</v>
      </c>
      <c r="C9962" s="7">
        <v>1.9550104109589118E-2</v>
      </c>
      <c r="D9962" s="7">
        <v>3.9100208219178124E-2</v>
      </c>
      <c r="E9962" s="7">
        <v>5.8650312328767239E-2</v>
      </c>
      <c r="F9962" s="7">
        <v>7.820041643835611E-2</v>
      </c>
      <c r="G9962" s="7">
        <v>9.7750520547945127E-2</v>
      </c>
      <c r="H9962" s="7">
        <v>0.11730062465753412</v>
      </c>
      <c r="I9962" s="7">
        <v>0.13685072876712359</v>
      </c>
      <c r="J9962" s="7">
        <v>0.156400832876712</v>
      </c>
      <c r="K9962" s="7">
        <v>0.17595093698630157</v>
      </c>
      <c r="L9962" s="7">
        <v>0.19550104109589</v>
      </c>
    </row>
    <row r="9963" spans="1:12" ht="25.5">
      <c r="A9963" s="1">
        <f t="shared" si="226"/>
        <v>42449</v>
      </c>
      <c r="B9963" s="49" t="s">
        <v>6702</v>
      </c>
      <c r="C9963" s="7">
        <v>1.8791013698630277E-2</v>
      </c>
      <c r="D9963" s="7">
        <v>3.7582027397260437E-2</v>
      </c>
      <c r="E9963" s="7">
        <v>5.6373041095890718E-2</v>
      </c>
      <c r="F9963" s="7">
        <v>7.5164054794520763E-2</v>
      </c>
      <c r="G9963" s="7">
        <v>9.3955068493150912E-2</v>
      </c>
      <c r="H9963" s="7">
        <v>0.11274608219178107</v>
      </c>
      <c r="I9963" s="7">
        <v>0.1315370958904116</v>
      </c>
      <c r="J9963" s="7">
        <v>0.150328109589042</v>
      </c>
      <c r="K9963" s="7">
        <v>0.16911912328767117</v>
      </c>
      <c r="L9963" s="7">
        <v>0.18791013698630157</v>
      </c>
    </row>
    <row r="9964" spans="1:12" ht="12.75">
      <c r="A9964" s="1">
        <f t="shared" si="226"/>
        <v>42450</v>
      </c>
      <c r="B9964" s="49" t="s">
        <v>6703</v>
      </c>
      <c r="C9964" s="7">
        <v>3.5007123287671316E-3</v>
      </c>
      <c r="D9964" s="7">
        <v>7.0014246575342632E-3</v>
      </c>
      <c r="E9964" s="7">
        <v>1.0502136986301383E-2</v>
      </c>
      <c r="F9964" s="7">
        <v>1.4002849315068479E-2</v>
      </c>
      <c r="G9964" s="7">
        <v>1.75035616438356E-2</v>
      </c>
      <c r="H9964" s="7">
        <v>2.1004273972602721E-2</v>
      </c>
      <c r="I9964" s="7">
        <v>2.450498630136996E-2</v>
      </c>
      <c r="J9964" s="7">
        <v>2.8005698630136959E-2</v>
      </c>
      <c r="K9964" s="7">
        <v>3.150641095890408E-2</v>
      </c>
      <c r="L9964" s="7">
        <v>3.50071232876712E-2</v>
      </c>
    </row>
    <row r="9965" spans="1:12" ht="12.75">
      <c r="A9965" s="1">
        <f t="shared" si="226"/>
        <v>42451</v>
      </c>
      <c r="B9965" s="49" t="s">
        <v>6703</v>
      </c>
      <c r="C9965" s="7">
        <v>1.7792876712328921E-2</v>
      </c>
      <c r="D9965" s="7">
        <v>3.5585753424657716E-2</v>
      </c>
      <c r="E9965" s="7">
        <v>5.3378630136986641E-2</v>
      </c>
      <c r="F9965" s="7">
        <v>7.1171506849315322E-2</v>
      </c>
      <c r="G9965" s="7">
        <v>8.8964383561644114E-2</v>
      </c>
      <c r="H9965" s="7">
        <v>0.10675726027397292</v>
      </c>
      <c r="I9965" s="7">
        <v>0.1245501369863016</v>
      </c>
      <c r="J9965" s="7">
        <v>0.14234301369863039</v>
      </c>
      <c r="K9965" s="7">
        <v>0.16013589041095921</v>
      </c>
      <c r="L9965" s="7">
        <v>0.17792876712328801</v>
      </c>
    </row>
    <row r="9966" spans="1:12" ht="25.5">
      <c r="A9966" s="1">
        <f t="shared" si="226"/>
        <v>42452</v>
      </c>
      <c r="B9966" s="49" t="s">
        <v>6704</v>
      </c>
      <c r="C9966" s="7">
        <v>9.6815671232877119E-3</v>
      </c>
      <c r="D9966" s="7">
        <v>1.93631342465754E-2</v>
      </c>
      <c r="E9966" s="7">
        <v>2.9044701369863157E-2</v>
      </c>
      <c r="F9966" s="7">
        <v>3.8726268493150799E-2</v>
      </c>
      <c r="G9966" s="7">
        <v>4.8407835616438438E-2</v>
      </c>
      <c r="H9966" s="7">
        <v>5.808940273972607E-2</v>
      </c>
      <c r="I9966" s="7">
        <v>6.7770969863013966E-2</v>
      </c>
      <c r="J9966" s="7">
        <v>7.7452536986301487E-2</v>
      </c>
      <c r="K9966" s="7">
        <v>8.7134104109589119E-2</v>
      </c>
      <c r="L9966" s="7">
        <v>9.6815671232876752E-2</v>
      </c>
    </row>
    <row r="9967" spans="1:12" ht="12.75">
      <c r="A9967" s="1">
        <f t="shared" si="226"/>
        <v>42453</v>
      </c>
      <c r="B9967" s="49" t="s">
        <v>6705</v>
      </c>
      <c r="C9967" s="7">
        <v>1.283546301369864E-2</v>
      </c>
      <c r="D9967" s="7">
        <v>2.56709260273974E-2</v>
      </c>
      <c r="E9967" s="7">
        <v>3.8506389041096038E-2</v>
      </c>
      <c r="F9967" s="7">
        <v>5.1341852054794558E-2</v>
      </c>
      <c r="G9967" s="7">
        <v>6.4177315068493196E-2</v>
      </c>
      <c r="H9967" s="7">
        <v>7.7012778082191827E-2</v>
      </c>
      <c r="I9967" s="7">
        <v>8.9848241095890832E-2</v>
      </c>
      <c r="J9967" s="7">
        <v>0.10268370410958923</v>
      </c>
      <c r="K9967" s="7">
        <v>0.11551916712328789</v>
      </c>
      <c r="L9967" s="7">
        <v>0.12835463013698639</v>
      </c>
    </row>
    <row r="9968" spans="1:12" ht="12.75">
      <c r="A9968" s="1">
        <f t="shared" si="226"/>
        <v>42454</v>
      </c>
      <c r="B9968" s="49" t="s">
        <v>6706</v>
      </c>
      <c r="C9968" s="7">
        <v>1.50085808219178E-2</v>
      </c>
      <c r="D9968" s="7">
        <v>3.0017161643835721E-2</v>
      </c>
      <c r="E9968" s="7">
        <v>4.502574246575352E-2</v>
      </c>
      <c r="F9968" s="7">
        <v>6.00343232876712E-2</v>
      </c>
      <c r="G9968" s="7">
        <v>7.5042904109588998E-2</v>
      </c>
      <c r="H9968" s="7">
        <v>9.0051484931506914E-2</v>
      </c>
      <c r="I9968" s="7">
        <v>0.10506006575342496</v>
      </c>
      <c r="J9968" s="7">
        <v>0.1200686465753424</v>
      </c>
      <c r="K9968" s="7">
        <v>0.1350772273972608</v>
      </c>
      <c r="L9968" s="7">
        <v>0.150085808219178</v>
      </c>
    </row>
    <row r="9969" spans="1:12" ht="12.75">
      <c r="A9969" s="1">
        <f t="shared" si="226"/>
        <v>42455</v>
      </c>
      <c r="B9969" s="49" t="s">
        <v>6706</v>
      </c>
      <c r="C9969" s="7">
        <v>1.106268493150687E-3</v>
      </c>
      <c r="D9969" s="7">
        <v>2.2125369863013719E-3</v>
      </c>
      <c r="E9969" s="7">
        <v>3.3188054794520637E-3</v>
      </c>
      <c r="F9969" s="7">
        <v>4.4250739726027439E-3</v>
      </c>
      <c r="G9969" s="7">
        <v>5.5313424657534235E-3</v>
      </c>
      <c r="H9969" s="7">
        <v>6.6376109589041154E-3</v>
      </c>
      <c r="I9969" s="7">
        <v>7.7438794520548193E-3</v>
      </c>
      <c r="J9969" s="7">
        <v>8.8501479452054877E-3</v>
      </c>
      <c r="K9969" s="7">
        <v>9.9564164383561683E-3</v>
      </c>
      <c r="L9969" s="7">
        <v>1.1062684931506847E-2</v>
      </c>
    </row>
    <row r="9970" spans="1:12" ht="25.5">
      <c r="A9970" s="1">
        <f t="shared" si="226"/>
        <v>42456</v>
      </c>
      <c r="B9970" s="49" t="s">
        <v>6707</v>
      </c>
      <c r="C9970" s="7">
        <v>7.007934246575376E-3</v>
      </c>
      <c r="D9970" s="7">
        <v>1.4015868493150799E-2</v>
      </c>
      <c r="E9970" s="7">
        <v>2.102380273972608E-2</v>
      </c>
      <c r="F9970" s="7">
        <v>2.8031736986301362E-2</v>
      </c>
      <c r="G9970" s="7">
        <v>3.5039671232876754E-2</v>
      </c>
      <c r="H9970" s="7">
        <v>4.2047605479452035E-2</v>
      </c>
      <c r="I9970" s="7">
        <v>4.905553972602756E-2</v>
      </c>
      <c r="J9970" s="7">
        <v>5.6063473972602723E-2</v>
      </c>
      <c r="K9970" s="7">
        <v>6.3071408219178116E-2</v>
      </c>
      <c r="L9970" s="7">
        <v>7.0079342465753397E-2</v>
      </c>
    </row>
    <row r="9971" spans="1:12" ht="12.75">
      <c r="A9971" s="1">
        <f t="shared" si="226"/>
        <v>42457</v>
      </c>
      <c r="B9971" s="49" t="s">
        <v>6708</v>
      </c>
      <c r="C9971" s="7">
        <v>1.476302465753424E-2</v>
      </c>
      <c r="D9971" s="7">
        <v>2.9526049315068602E-2</v>
      </c>
      <c r="E9971" s="7">
        <v>4.4289073972602837E-2</v>
      </c>
      <c r="F9971" s="7">
        <v>5.9052098630136961E-2</v>
      </c>
      <c r="G9971" s="7">
        <v>7.3815123287671203E-2</v>
      </c>
      <c r="H9971" s="7">
        <v>8.8578147945205438E-2</v>
      </c>
      <c r="I9971" s="7">
        <v>0.10334117260274003</v>
      </c>
      <c r="J9971" s="7">
        <v>0.11810419726027403</v>
      </c>
      <c r="K9971" s="7">
        <v>0.13286722191780839</v>
      </c>
      <c r="L9971" s="7">
        <v>0.14763024657534241</v>
      </c>
    </row>
    <row r="9972" spans="1:12" ht="12.75">
      <c r="A9972" s="1">
        <f t="shared" si="226"/>
        <v>42458</v>
      </c>
      <c r="B9972" s="49" t="s">
        <v>6708</v>
      </c>
      <c r="C9972" s="7">
        <v>7.9019178082192088E-4</v>
      </c>
      <c r="D9972" s="7">
        <v>1.5803835616438439E-3</v>
      </c>
      <c r="E9972" s="7">
        <v>2.3705753424657599E-3</v>
      </c>
      <c r="F9972" s="7">
        <v>3.1607671232876762E-3</v>
      </c>
      <c r="G9972" s="7">
        <v>3.950958904109592E-3</v>
      </c>
      <c r="H9972" s="7">
        <v>4.7411506849315077E-3</v>
      </c>
      <c r="I9972" s="7">
        <v>5.5313424657534487E-3</v>
      </c>
      <c r="J9972" s="7">
        <v>6.3215342465753523E-3</v>
      </c>
      <c r="K9972" s="7">
        <v>7.1117260273972673E-3</v>
      </c>
      <c r="L9972" s="7">
        <v>7.9019178082191839E-3</v>
      </c>
    </row>
    <row r="9973" spans="1:12" ht="25.5">
      <c r="A9973" s="1">
        <f t="shared" si="226"/>
        <v>42459</v>
      </c>
      <c r="B9973" s="49" t="s">
        <v>6709</v>
      </c>
      <c r="C9973" s="7">
        <v>8.8237479452055109E-3</v>
      </c>
      <c r="D9973" s="7">
        <v>1.7647495890411001E-2</v>
      </c>
      <c r="E9973" s="7">
        <v>2.6471243835616561E-2</v>
      </c>
      <c r="F9973" s="7">
        <v>3.5294991780822002E-2</v>
      </c>
      <c r="G9973" s="7">
        <v>4.4118739726027437E-2</v>
      </c>
      <c r="H9973" s="7">
        <v>5.2942487671232878E-2</v>
      </c>
      <c r="I9973" s="7">
        <v>6.1766235616438556E-2</v>
      </c>
      <c r="J9973" s="7">
        <v>7.0589983561643879E-2</v>
      </c>
      <c r="K9973" s="7">
        <v>7.9413731506849328E-2</v>
      </c>
      <c r="L9973" s="7">
        <v>8.8237479452054762E-2</v>
      </c>
    </row>
    <row r="9974" spans="1:12" ht="25.5">
      <c r="A9974" s="1">
        <f t="shared" si="226"/>
        <v>42460</v>
      </c>
      <c r="B9974" s="49" t="s">
        <v>6710</v>
      </c>
      <c r="C9974" s="7">
        <v>1.0710805479452088E-2</v>
      </c>
      <c r="D9974" s="7">
        <v>2.14216109589042E-2</v>
      </c>
      <c r="E9974" s="7">
        <v>3.2132416438356237E-2</v>
      </c>
      <c r="F9974" s="7">
        <v>4.2843221917808275E-2</v>
      </c>
      <c r="G9974" s="7">
        <v>5.3554027397260319E-2</v>
      </c>
      <c r="H9974" s="7">
        <v>6.4264832876712474E-2</v>
      </c>
      <c r="I9974" s="7">
        <v>7.4975638356164748E-2</v>
      </c>
      <c r="J9974" s="7">
        <v>8.5686443835616549E-2</v>
      </c>
      <c r="K9974" s="7">
        <v>9.6397249315068587E-2</v>
      </c>
      <c r="L9974" s="7">
        <v>0.10710805479452064</v>
      </c>
    </row>
    <row r="9975" spans="1:12" ht="12.75">
      <c r="A9975" s="1">
        <f t="shared" si="226"/>
        <v>42461</v>
      </c>
      <c r="B9975" s="49" t="s">
        <v>6711</v>
      </c>
      <c r="C9975" s="7">
        <v>1.1141884931506871E-2</v>
      </c>
      <c r="D9975" s="7">
        <v>2.2283769863013718E-2</v>
      </c>
      <c r="E9975" s="7">
        <v>3.3425654794520643E-2</v>
      </c>
      <c r="F9975" s="7">
        <v>4.4567539726027436E-2</v>
      </c>
      <c r="G9975" s="7">
        <v>5.5709424657534236E-2</v>
      </c>
      <c r="H9975" s="7">
        <v>6.6851309589041161E-2</v>
      </c>
      <c r="I9975" s="7">
        <v>7.799319452054819E-2</v>
      </c>
      <c r="J9975" s="7">
        <v>8.9135079452054872E-2</v>
      </c>
      <c r="K9975" s="7">
        <v>0.10027696438356168</v>
      </c>
      <c r="L9975" s="7">
        <v>0.11141884931506847</v>
      </c>
    </row>
    <row r="9976" spans="1:12" ht="25.5">
      <c r="A9976" s="1">
        <f t="shared" si="226"/>
        <v>42462</v>
      </c>
      <c r="B9976" s="49" t="s">
        <v>6712</v>
      </c>
      <c r="C9976" s="7">
        <v>7.2017753424657837E-3</v>
      </c>
      <c r="D9976" s="7">
        <v>1.4403550684931521E-2</v>
      </c>
      <c r="E9976" s="7">
        <v>2.160532602739728E-2</v>
      </c>
      <c r="F9976" s="7">
        <v>2.8807101369863041E-2</v>
      </c>
      <c r="G9976" s="7">
        <v>3.6008876712328795E-2</v>
      </c>
      <c r="H9976" s="7">
        <v>4.321065205479456E-2</v>
      </c>
      <c r="I9976" s="7">
        <v>5.0412427397260554E-2</v>
      </c>
      <c r="J9976" s="7">
        <v>5.7614202739726082E-2</v>
      </c>
      <c r="K9976" s="7">
        <v>6.4815978082191958E-2</v>
      </c>
      <c r="L9976" s="7">
        <v>7.2017753424657591E-2</v>
      </c>
    </row>
    <row r="9977" spans="1:12" ht="25.5">
      <c r="A9977" s="1">
        <f t="shared" si="226"/>
        <v>42463</v>
      </c>
      <c r="B9977" s="49" t="s">
        <v>6713</v>
      </c>
      <c r="C9977" s="7">
        <v>5.9425315068493316E-3</v>
      </c>
      <c r="D9977" s="7">
        <v>1.1885063013698675E-2</v>
      </c>
      <c r="E9977" s="7">
        <v>1.7827594520547958E-2</v>
      </c>
      <c r="F9977" s="7">
        <v>2.3770126027397281E-2</v>
      </c>
      <c r="G9977" s="7">
        <v>2.9712657534246602E-2</v>
      </c>
      <c r="H9977" s="7">
        <v>3.5655189041095915E-2</v>
      </c>
      <c r="I9977" s="7">
        <v>4.159772054794536E-2</v>
      </c>
      <c r="J9977" s="7">
        <v>4.7540252054794563E-2</v>
      </c>
      <c r="K9977" s="7">
        <v>5.3482783561644001E-2</v>
      </c>
      <c r="L9977" s="7">
        <v>5.9425315068493204E-2</v>
      </c>
    </row>
    <row r="9978" spans="1:12" ht="25.5">
      <c r="A9978" s="1">
        <f t="shared" si="226"/>
        <v>42464</v>
      </c>
      <c r="B9978" s="49" t="s">
        <v>6714</v>
      </c>
      <c r="C9978" s="7">
        <v>6.7330849315068607E-3</v>
      </c>
      <c r="D9978" s="7">
        <v>1.3466169863013721E-2</v>
      </c>
      <c r="E9978" s="7">
        <v>2.019925479452064E-2</v>
      </c>
      <c r="F9978" s="7">
        <v>2.6932339726027443E-2</v>
      </c>
      <c r="G9978" s="7">
        <v>3.3665424657534235E-2</v>
      </c>
      <c r="H9978" s="7">
        <v>4.0398509589041155E-2</v>
      </c>
      <c r="I9978" s="7">
        <v>4.7131594520548076E-2</v>
      </c>
      <c r="J9978" s="7">
        <v>5.3864679452054885E-2</v>
      </c>
      <c r="K9978" s="7">
        <v>6.0597764383561681E-2</v>
      </c>
      <c r="L9978" s="7">
        <v>6.7330849315068469E-2</v>
      </c>
    </row>
    <row r="9979" spans="1:12" ht="25.5">
      <c r="A9979" s="1">
        <f t="shared" si="226"/>
        <v>42465</v>
      </c>
      <c r="B9979" s="49" t="s">
        <v>6714</v>
      </c>
      <c r="C9979" s="7">
        <v>7.6632328767123608E-4</v>
      </c>
      <c r="D9979" s="7">
        <v>1.5326465753424722E-3</v>
      </c>
      <c r="E9979" s="7">
        <v>2.2989698630137079E-3</v>
      </c>
      <c r="F9979" s="7">
        <v>3.0652931506849322E-3</v>
      </c>
      <c r="G9979" s="7">
        <v>3.8316164383561677E-3</v>
      </c>
      <c r="H9979" s="7">
        <v>4.5979397260274037E-3</v>
      </c>
      <c r="I9979" s="7">
        <v>5.3642630136986518E-3</v>
      </c>
      <c r="J9979" s="7">
        <v>6.1305863013698756E-3</v>
      </c>
      <c r="K9979" s="7">
        <v>6.8969095890411116E-3</v>
      </c>
      <c r="L9979" s="7">
        <v>7.6632328767123354E-3</v>
      </c>
    </row>
    <row r="9980" spans="1:12" ht="25.5">
      <c r="A9980" s="1">
        <f t="shared" si="226"/>
        <v>42466</v>
      </c>
      <c r="B9980" s="49" t="s">
        <v>6715</v>
      </c>
      <c r="C9980" s="7">
        <v>7.2046684931507034E-3</v>
      </c>
      <c r="D9980" s="7">
        <v>1.440933698630136E-2</v>
      </c>
      <c r="E9980" s="7">
        <v>2.1614005479452039E-2</v>
      </c>
      <c r="F9980" s="7">
        <v>2.881867397260272E-2</v>
      </c>
      <c r="G9980" s="7">
        <v>3.6023342465753401E-2</v>
      </c>
      <c r="H9980" s="7">
        <v>4.3228010958904078E-2</v>
      </c>
      <c r="I9980" s="7">
        <v>5.0432679452054999E-2</v>
      </c>
      <c r="J9980" s="7">
        <v>5.7637347945205558E-2</v>
      </c>
      <c r="K9980" s="7">
        <v>6.4842016438356243E-2</v>
      </c>
      <c r="L9980" s="7">
        <v>7.2046684931506802E-2</v>
      </c>
    </row>
    <row r="9981" spans="1:12" ht="25.5">
      <c r="A9981" s="1">
        <f t="shared" si="226"/>
        <v>42467</v>
      </c>
      <c r="B9981" s="49" t="s">
        <v>6716</v>
      </c>
      <c r="C9981" s="7">
        <v>1.4190904109588998E-2</v>
      </c>
      <c r="D9981" s="7">
        <v>2.8381808219178118E-2</v>
      </c>
      <c r="E9981" s="7">
        <v>4.2572712328767116E-2</v>
      </c>
      <c r="F9981" s="7">
        <v>5.6763616438355993E-2</v>
      </c>
      <c r="G9981" s="7">
        <v>7.0954520547944988E-2</v>
      </c>
      <c r="H9981" s="7">
        <v>8.5145424657533997E-2</v>
      </c>
      <c r="I9981" s="7">
        <v>9.9336328767123366E-2</v>
      </c>
      <c r="J9981" s="7">
        <v>0.11352723287671211</v>
      </c>
      <c r="K9981" s="7">
        <v>0.12771813698630158</v>
      </c>
      <c r="L9981" s="7">
        <v>0.14190904109588998</v>
      </c>
    </row>
    <row r="9982" spans="1:12" ht="25.5">
      <c r="A9982" s="1">
        <f t="shared" si="226"/>
        <v>42468</v>
      </c>
      <c r="B9982" s="49" t="s">
        <v>6716</v>
      </c>
      <c r="C9982" s="7">
        <v>5.8192109589041401E-3</v>
      </c>
      <c r="D9982" s="7">
        <v>1.1638421917808292E-2</v>
      </c>
      <c r="E9982" s="7">
        <v>1.7457632876712478E-2</v>
      </c>
      <c r="F9982" s="7">
        <v>2.3276843835616561E-2</v>
      </c>
      <c r="G9982" s="7">
        <v>2.909605479452064E-2</v>
      </c>
      <c r="H9982" s="7">
        <v>3.4915265753424719E-2</v>
      </c>
      <c r="I9982" s="7">
        <v>4.0734476712328924E-2</v>
      </c>
      <c r="J9982" s="7">
        <v>4.6553687671232996E-2</v>
      </c>
      <c r="K9982" s="7">
        <v>5.2372898630137076E-2</v>
      </c>
      <c r="L9982" s="7">
        <v>5.8192109589041155E-2</v>
      </c>
    </row>
    <row r="9983" spans="1:12" ht="25.5">
      <c r="A9983" s="1">
        <f t="shared" si="226"/>
        <v>42469</v>
      </c>
      <c r="B9983" s="49" t="s">
        <v>6717</v>
      </c>
      <c r="C9983" s="7">
        <v>1.3312471232876759E-2</v>
      </c>
      <c r="D9983" s="7">
        <v>2.6624942465753639E-2</v>
      </c>
      <c r="E9983" s="7">
        <v>3.9937413698630395E-2</v>
      </c>
      <c r="F9983" s="7">
        <v>5.3249884931507036E-2</v>
      </c>
      <c r="G9983" s="7">
        <v>6.6562356164383801E-2</v>
      </c>
      <c r="H9983" s="7">
        <v>7.9874827397260553E-2</v>
      </c>
      <c r="I9983" s="7">
        <v>9.318729863013768E-2</v>
      </c>
      <c r="J9983" s="7">
        <v>0.1064997698630142</v>
      </c>
      <c r="K9983" s="7">
        <v>0.11981224109589095</v>
      </c>
      <c r="L9983" s="7">
        <v>0.1331247123287676</v>
      </c>
    </row>
    <row r="9984" spans="1:12" ht="25.5">
      <c r="A9984" s="1">
        <f t="shared" si="226"/>
        <v>42470</v>
      </c>
      <c r="B9984" s="49" t="s">
        <v>6376</v>
      </c>
      <c r="C9984" s="7">
        <v>1.7872438356164519E-3</v>
      </c>
      <c r="D9984" s="7">
        <v>3.5744876712328916E-3</v>
      </c>
      <c r="E9984" s="7">
        <v>5.3617315068493444E-3</v>
      </c>
      <c r="F9984" s="7">
        <v>7.148975342465772E-3</v>
      </c>
      <c r="G9984" s="7">
        <v>8.9362191780822109E-3</v>
      </c>
      <c r="H9984" s="7">
        <v>1.0723463013698651E-2</v>
      </c>
      <c r="I9984" s="7">
        <v>1.251070684931508E-2</v>
      </c>
      <c r="J9984" s="7">
        <v>1.4297950684931518E-2</v>
      </c>
      <c r="K9984" s="7">
        <v>1.6085194520547959E-2</v>
      </c>
      <c r="L9984" s="7">
        <v>1.7872438356164401E-2</v>
      </c>
    </row>
    <row r="9985" spans="1:12" ht="25.5">
      <c r="A9985" s="1">
        <f t="shared" si="226"/>
        <v>42471</v>
      </c>
      <c r="B9985" s="49" t="s">
        <v>6718</v>
      </c>
      <c r="C9985" s="7">
        <v>1.2140383561643878E-2</v>
      </c>
      <c r="D9985" s="7">
        <v>2.4280767123287878E-2</v>
      </c>
      <c r="E9985" s="7">
        <v>3.6421150684931763E-2</v>
      </c>
      <c r="F9985" s="7">
        <v>4.8561534246575513E-2</v>
      </c>
      <c r="G9985" s="7">
        <v>6.0701917808219395E-2</v>
      </c>
      <c r="H9985" s="7">
        <v>7.2842301369863277E-2</v>
      </c>
      <c r="I9985" s="7">
        <v>8.4982684931507527E-2</v>
      </c>
      <c r="J9985" s="7">
        <v>9.7123068493151166E-2</v>
      </c>
      <c r="K9985" s="7">
        <v>0.10926345205479504</v>
      </c>
      <c r="L9985" s="7">
        <v>0.12140383561643879</v>
      </c>
    </row>
    <row r="9986" spans="1:12" ht="12.75">
      <c r="A9986" s="1">
        <f t="shared" si="226"/>
        <v>42472</v>
      </c>
      <c r="B9986" s="49" t="s">
        <v>6719</v>
      </c>
      <c r="C9986" s="7">
        <v>8.0935890410959201E-3</v>
      </c>
      <c r="D9986" s="7">
        <v>1.618717808219184E-2</v>
      </c>
      <c r="E9986" s="7">
        <v>2.4280767123287757E-2</v>
      </c>
      <c r="F9986" s="7">
        <v>3.2374356164383562E-2</v>
      </c>
      <c r="G9986" s="7">
        <v>4.0467945205479479E-2</v>
      </c>
      <c r="H9986" s="7">
        <v>4.8561534246575395E-2</v>
      </c>
      <c r="I9986" s="7">
        <v>5.6655123287671444E-2</v>
      </c>
      <c r="J9986" s="7">
        <v>6.4748712328767236E-2</v>
      </c>
      <c r="K9986" s="7">
        <v>7.2842301369863152E-2</v>
      </c>
      <c r="L9986" s="7">
        <v>8.0935890410958958E-2</v>
      </c>
    </row>
    <row r="9987" spans="1:12" ht="25.5">
      <c r="A9987" s="1">
        <f t="shared" si="226"/>
        <v>42473</v>
      </c>
      <c r="B9987" s="49" t="s">
        <v>6720</v>
      </c>
      <c r="C9987" s="7">
        <v>1.3572493150684919E-2</v>
      </c>
      <c r="D9987" s="7">
        <v>2.714498630136996E-2</v>
      </c>
      <c r="E9987" s="7">
        <v>4.0717479452054881E-2</v>
      </c>
      <c r="F9987" s="7">
        <v>5.4289972602739676E-2</v>
      </c>
      <c r="G9987" s="7">
        <v>6.7862465753424597E-2</v>
      </c>
      <c r="H9987" s="7">
        <v>8.1434958904109511E-2</v>
      </c>
      <c r="I9987" s="7">
        <v>9.50074520547948E-2</v>
      </c>
      <c r="J9987" s="7">
        <v>0.10857994520547948</v>
      </c>
      <c r="K9987" s="7">
        <v>0.12215243835616439</v>
      </c>
      <c r="L9987" s="7">
        <v>0.13572493150684919</v>
      </c>
    </row>
    <row r="9988" spans="1:12" ht="25.5">
      <c r="A9988" s="1">
        <f t="shared" si="226"/>
        <v>42474</v>
      </c>
      <c r="B9988" s="49" t="s">
        <v>6721</v>
      </c>
      <c r="C9988" s="7">
        <v>2.6675572602739801E-2</v>
      </c>
      <c r="D9988" s="7">
        <v>5.3351145205479483E-2</v>
      </c>
      <c r="E9988" s="7">
        <v>8.002671780821928E-2</v>
      </c>
      <c r="F9988" s="7">
        <v>0.10670229041095872</v>
      </c>
      <c r="G9988" s="7">
        <v>0.13337786301369839</v>
      </c>
      <c r="H9988" s="7">
        <v>0.16005343561643878</v>
      </c>
      <c r="I9988" s="7">
        <v>0.18672900821917801</v>
      </c>
      <c r="J9988" s="7">
        <v>0.21340458082191718</v>
      </c>
      <c r="K9988" s="7">
        <v>0.24008015342465761</v>
      </c>
      <c r="L9988" s="7">
        <v>0.26675572602739678</v>
      </c>
    </row>
    <row r="9989" spans="1:12" ht="12.75">
      <c r="A9989" s="1">
        <f t="shared" si="226"/>
        <v>42475</v>
      </c>
      <c r="B9989" s="49" t="s">
        <v>6722</v>
      </c>
      <c r="C9989" s="7">
        <v>8.776734246575376E-3</v>
      </c>
      <c r="D9989" s="7">
        <v>1.7553468493150801E-2</v>
      </c>
      <c r="E9989" s="7">
        <v>2.6330202739726079E-2</v>
      </c>
      <c r="F9989" s="7">
        <v>3.5106936986301358E-2</v>
      </c>
      <c r="G9989" s="7">
        <v>4.3883671232876752E-2</v>
      </c>
      <c r="H9989" s="7">
        <v>5.2660405479452041E-2</v>
      </c>
      <c r="I9989" s="7">
        <v>6.1437139726027552E-2</v>
      </c>
      <c r="J9989" s="7">
        <v>7.0213873972602828E-2</v>
      </c>
      <c r="K9989" s="7">
        <v>7.899060821917811E-2</v>
      </c>
      <c r="L9989" s="7">
        <v>8.7767342465753392E-2</v>
      </c>
    </row>
    <row r="9990" spans="1:12" ht="25.5">
      <c r="A9990" s="1">
        <f t="shared" si="226"/>
        <v>42476</v>
      </c>
      <c r="B9990" s="49" t="s">
        <v>6723</v>
      </c>
      <c r="C9990" s="7">
        <v>1.2357008219178121E-2</v>
      </c>
      <c r="D9990" s="7">
        <v>2.4714016438356357E-2</v>
      </c>
      <c r="E9990" s="7">
        <v>3.7071024657534479E-2</v>
      </c>
      <c r="F9990" s="7">
        <v>4.9428032876712484E-2</v>
      </c>
      <c r="G9990" s="7">
        <v>6.1785041095890593E-2</v>
      </c>
      <c r="H9990" s="7">
        <v>7.4142049315068723E-2</v>
      </c>
      <c r="I9990" s="7">
        <v>8.6499057534247192E-2</v>
      </c>
      <c r="J9990" s="7">
        <v>9.8856065753425079E-2</v>
      </c>
      <c r="K9990" s="7">
        <v>0.1112130739726032</v>
      </c>
      <c r="L9990" s="7">
        <v>0.12357008219178119</v>
      </c>
    </row>
    <row r="9991" spans="1:12" ht="12.75">
      <c r="A9991" s="1">
        <f t="shared" si="226"/>
        <v>42477</v>
      </c>
      <c r="B9991" s="49" t="s">
        <v>6724</v>
      </c>
      <c r="C9991" s="7">
        <v>9.7332821917808648E-3</v>
      </c>
      <c r="D9991" s="7">
        <v>1.9466564383561678E-2</v>
      </c>
      <c r="E9991" s="7">
        <v>2.919984657534264E-2</v>
      </c>
      <c r="F9991" s="7">
        <v>3.8933128767123355E-2</v>
      </c>
      <c r="G9991" s="7">
        <v>4.8666410958904199E-2</v>
      </c>
      <c r="H9991" s="7">
        <v>5.8399693150685036E-2</v>
      </c>
      <c r="I9991" s="7">
        <v>6.8132975342465998E-2</v>
      </c>
      <c r="J9991" s="7">
        <v>7.7866257534246711E-2</v>
      </c>
      <c r="K9991" s="7">
        <v>8.7599539726027562E-2</v>
      </c>
      <c r="L9991" s="7">
        <v>9.7332821917808274E-2</v>
      </c>
    </row>
    <row r="9992" spans="1:12" ht="25.5">
      <c r="A9992" s="1">
        <f t="shared" si="226"/>
        <v>42478</v>
      </c>
      <c r="B9992" s="49" t="s">
        <v>6725</v>
      </c>
      <c r="C9992" s="7">
        <v>2.2981742465753519E-2</v>
      </c>
      <c r="D9992" s="7">
        <v>4.5963484931506919E-2</v>
      </c>
      <c r="E9992" s="7">
        <v>6.8945227397260431E-2</v>
      </c>
      <c r="F9992" s="7">
        <v>9.1926969863013727E-2</v>
      </c>
      <c r="G9992" s="7">
        <v>0.11490871232876712</v>
      </c>
      <c r="H9992" s="7">
        <v>0.13789045479452039</v>
      </c>
      <c r="I9992" s="7">
        <v>0.16087219726027438</v>
      </c>
      <c r="J9992" s="7">
        <v>0.1838539397260272</v>
      </c>
      <c r="K9992" s="7">
        <v>0.20683568219178119</v>
      </c>
      <c r="L9992" s="7">
        <v>0.22981742465753396</v>
      </c>
    </row>
    <row r="9993" spans="1:12" ht="25.5">
      <c r="A9993" s="1">
        <f t="shared" si="226"/>
        <v>42479</v>
      </c>
      <c r="B9993" s="49" t="s">
        <v>6726</v>
      </c>
      <c r="C9993" s="7">
        <v>1.536624657534252E-3</v>
      </c>
      <c r="D9993" s="7">
        <v>3.0732493150685161E-3</v>
      </c>
      <c r="E9993" s="7">
        <v>4.6098739726027679E-3</v>
      </c>
      <c r="F9993" s="7">
        <v>6.1464986301370079E-3</v>
      </c>
      <c r="G9993" s="7">
        <v>7.6831232876712592E-3</v>
      </c>
      <c r="H9993" s="7">
        <v>9.2197479452055114E-3</v>
      </c>
      <c r="I9993" s="7">
        <v>1.0756372602739799E-2</v>
      </c>
      <c r="J9993" s="7">
        <v>1.229299726027404E-2</v>
      </c>
      <c r="K9993" s="7">
        <v>1.3829621917808279E-2</v>
      </c>
      <c r="L9993" s="7">
        <v>1.5366246575342518E-2</v>
      </c>
    </row>
    <row r="9994" spans="1:12" ht="25.5">
      <c r="A9994" s="1">
        <f t="shared" si="226"/>
        <v>42480</v>
      </c>
      <c r="B9994" s="49" t="s">
        <v>6726</v>
      </c>
      <c r="C9994" s="7">
        <v>2.9012515068493321E-2</v>
      </c>
      <c r="D9994" s="7">
        <v>5.8025030136986518E-2</v>
      </c>
      <c r="E9994" s="7">
        <v>8.7037545205479835E-2</v>
      </c>
      <c r="F9994" s="7">
        <v>0.1160500602739728</v>
      </c>
      <c r="G9994" s="7">
        <v>0.145062575342466</v>
      </c>
      <c r="H9994" s="7">
        <v>0.1740750904109592</v>
      </c>
      <c r="I9994" s="7">
        <v>0.20308760547945359</v>
      </c>
      <c r="J9994" s="7">
        <v>0.2321001205479456</v>
      </c>
      <c r="K9994" s="7">
        <v>0.26111263561643883</v>
      </c>
      <c r="L9994" s="7">
        <v>0.290125150684932</v>
      </c>
    </row>
    <row r="9995" spans="1:12" ht="25.5">
      <c r="A9995" s="1">
        <f t="shared" si="226"/>
        <v>42481</v>
      </c>
      <c r="B9995" s="49" t="s">
        <v>6726</v>
      </c>
      <c r="C9995" s="7">
        <v>1.0520219178082224E-3</v>
      </c>
      <c r="D9995" s="7">
        <v>2.1040438356164401E-3</v>
      </c>
      <c r="E9995" s="7">
        <v>3.156065753424672E-3</v>
      </c>
      <c r="F9995" s="7">
        <v>4.2080876712328802E-3</v>
      </c>
      <c r="G9995" s="7">
        <v>5.2601095890410995E-3</v>
      </c>
      <c r="H9995" s="7">
        <v>6.3121315068493207E-3</v>
      </c>
      <c r="I9995" s="7">
        <v>7.3641534246575643E-3</v>
      </c>
      <c r="J9995" s="7">
        <v>8.4161753424657603E-3</v>
      </c>
      <c r="K9995" s="7">
        <v>9.4681972602739788E-3</v>
      </c>
      <c r="L9995" s="7">
        <v>1.0520219178082189E-2</v>
      </c>
    </row>
    <row r="9996" spans="1:12" ht="12.75">
      <c r="A9996" s="1">
        <f t="shared" si="226"/>
        <v>42482</v>
      </c>
      <c r="B9996" s="49" t="s">
        <v>6727</v>
      </c>
      <c r="C9996" s="7">
        <v>7.9872657534246962E-3</v>
      </c>
      <c r="D9996" s="7">
        <v>1.5974531506849441E-2</v>
      </c>
      <c r="E9996" s="7">
        <v>2.3961797260274038E-2</v>
      </c>
      <c r="F9996" s="7">
        <v>3.1949063013698639E-2</v>
      </c>
      <c r="G9996" s="7">
        <v>3.9936328767123365E-2</v>
      </c>
      <c r="H9996" s="7">
        <v>4.7923594520547959E-2</v>
      </c>
      <c r="I9996" s="7">
        <v>5.5910860273972803E-2</v>
      </c>
      <c r="J9996" s="7">
        <v>6.3898126027397403E-2</v>
      </c>
      <c r="K9996" s="7">
        <v>7.1885391780821997E-2</v>
      </c>
      <c r="L9996" s="7">
        <v>7.9872657534246591E-2</v>
      </c>
    </row>
    <row r="9997" spans="1:12" ht="25.5">
      <c r="A9997" s="1">
        <f t="shared" si="226"/>
        <v>42483</v>
      </c>
      <c r="B9997" s="49" t="s">
        <v>2744</v>
      </c>
      <c r="C9997" s="7">
        <v>1.8249994520548079E-2</v>
      </c>
      <c r="D9997" s="7">
        <v>3.649998904109604E-2</v>
      </c>
      <c r="E9997" s="7">
        <v>5.4749983561644122E-2</v>
      </c>
      <c r="F9997" s="7">
        <v>7.2999978082191955E-2</v>
      </c>
      <c r="G9997" s="7">
        <v>9.1249972602739912E-2</v>
      </c>
      <c r="H9997" s="7">
        <v>0.10949996712328787</v>
      </c>
      <c r="I9997" s="7">
        <v>0.12774996164383681</v>
      </c>
      <c r="J9997" s="7">
        <v>0.14599995616438441</v>
      </c>
      <c r="K9997" s="7">
        <v>0.16424995068493201</v>
      </c>
      <c r="L9997" s="7">
        <v>0.1824999452054796</v>
      </c>
    </row>
    <row r="9998" spans="1:12" ht="38.25">
      <c r="A9998" s="1">
        <f t="shared" si="226"/>
        <v>42484</v>
      </c>
      <c r="B9998" s="49" t="s">
        <v>6728</v>
      </c>
      <c r="C9998" s="7">
        <v>3.2914652054794678E-2</v>
      </c>
      <c r="D9998" s="7">
        <v>6.5829304109589232E-2</v>
      </c>
      <c r="E9998" s="7">
        <v>9.8743956164383917E-2</v>
      </c>
      <c r="F9998" s="7">
        <v>0.13165860821917799</v>
      </c>
      <c r="G9998" s="7">
        <v>0.16457326027397279</v>
      </c>
      <c r="H9998" s="7">
        <v>0.19748791232876761</v>
      </c>
      <c r="I9998" s="7">
        <v>0.23040256438356238</v>
      </c>
      <c r="J9998" s="7">
        <v>0.2633172164383572</v>
      </c>
      <c r="K9998" s="7">
        <v>0.29623186849315075</v>
      </c>
      <c r="L9998" s="7">
        <v>0.32914652054794558</v>
      </c>
    </row>
    <row r="9999" spans="1:12" ht="12.75">
      <c r="A9999" s="1">
        <f t="shared" si="226"/>
        <v>42485</v>
      </c>
      <c r="B9999" s="49" t="s">
        <v>6729</v>
      </c>
      <c r="C9999" s="7">
        <v>6.8104767123287994E-3</v>
      </c>
      <c r="D9999" s="7">
        <v>1.3620953424657599E-2</v>
      </c>
      <c r="E9999" s="7">
        <v>2.0431430136986398E-2</v>
      </c>
      <c r="F9999" s="7">
        <v>2.7241906849315076E-2</v>
      </c>
      <c r="G9999" s="7">
        <v>3.4052383561643883E-2</v>
      </c>
      <c r="H9999" s="7">
        <v>4.0862860273972561E-2</v>
      </c>
      <c r="I9999" s="7">
        <v>4.7673336986301475E-2</v>
      </c>
      <c r="J9999" s="7">
        <v>5.4483813698630153E-2</v>
      </c>
      <c r="K9999" s="7">
        <v>6.1294290410958956E-2</v>
      </c>
      <c r="L9999" s="7">
        <v>6.8104767123287641E-2</v>
      </c>
    </row>
    <row r="10000" spans="1:12" ht="25.5">
      <c r="A10000" s="1">
        <f t="shared" ref="A10000:A10063" si="227">A9999+1</f>
        <v>42486</v>
      </c>
      <c r="B10000" s="49" t="s">
        <v>6730</v>
      </c>
      <c r="C10000" s="7">
        <v>1.757589041095908E-2</v>
      </c>
      <c r="D10000" s="7">
        <v>3.5151780821918034E-2</v>
      </c>
      <c r="E10000" s="7">
        <v>5.2727671232877124E-2</v>
      </c>
      <c r="F10000" s="7">
        <v>7.0303561643835957E-2</v>
      </c>
      <c r="G10000" s="7">
        <v>8.7879452054794915E-2</v>
      </c>
      <c r="H10000" s="7">
        <v>0.10545534246575387</v>
      </c>
      <c r="I10000" s="7">
        <v>0.12303123287671319</v>
      </c>
      <c r="J10000" s="7">
        <v>0.14060712328767239</v>
      </c>
      <c r="K10000" s="7">
        <v>0.15818301369863041</v>
      </c>
      <c r="L10000" s="7">
        <v>0.17575890410958961</v>
      </c>
    </row>
    <row r="10001" spans="1:12" ht="25.5">
      <c r="A10001" s="1">
        <f t="shared" si="227"/>
        <v>42487</v>
      </c>
      <c r="B10001" s="49" t="s">
        <v>6731</v>
      </c>
      <c r="C10001" s="7">
        <v>3.8840547945205563E-2</v>
      </c>
      <c r="D10001" s="7">
        <v>7.7681095890411125E-2</v>
      </c>
      <c r="E10001" s="7">
        <v>0.11652164383561668</v>
      </c>
      <c r="F10001" s="7">
        <v>0.155362191780822</v>
      </c>
      <c r="G10001" s="7">
        <v>0.1942027397260272</v>
      </c>
      <c r="H10001" s="7">
        <v>0.23304328767123239</v>
      </c>
      <c r="I10001" s="7">
        <v>0.27188383561643881</v>
      </c>
      <c r="J10001" s="7">
        <v>0.310724383561644</v>
      </c>
      <c r="K10001" s="7">
        <v>0.3495649315068492</v>
      </c>
      <c r="L10001" s="7">
        <v>0.38840547945205439</v>
      </c>
    </row>
    <row r="10002" spans="1:12" ht="12.75">
      <c r="A10002" s="1">
        <f t="shared" si="227"/>
        <v>42488</v>
      </c>
      <c r="B10002" s="49" t="s">
        <v>6732</v>
      </c>
      <c r="C10002" s="7">
        <v>8.7550356164383912E-3</v>
      </c>
      <c r="D10002" s="7">
        <v>1.7510071232876762E-2</v>
      </c>
      <c r="E10002" s="7">
        <v>2.6265106849315201E-2</v>
      </c>
      <c r="F10002" s="7">
        <v>3.5020142465753523E-2</v>
      </c>
      <c r="G10002" s="7">
        <v>4.3775178082191842E-2</v>
      </c>
      <c r="H10002" s="7">
        <v>5.253021369863016E-2</v>
      </c>
      <c r="I10002" s="7">
        <v>6.1285249315068714E-2</v>
      </c>
      <c r="J10002" s="7">
        <v>7.0040284931506921E-2</v>
      </c>
      <c r="K10002" s="7">
        <v>7.8795320547945233E-2</v>
      </c>
      <c r="L10002" s="7">
        <v>8.7550356164383544E-2</v>
      </c>
    </row>
    <row r="10003" spans="1:12" ht="12.75">
      <c r="A10003" s="1">
        <f t="shared" si="227"/>
        <v>42489</v>
      </c>
      <c r="B10003" s="49" t="s">
        <v>6733</v>
      </c>
      <c r="C10003" s="7">
        <v>1.2568569863013719E-2</v>
      </c>
      <c r="D10003" s="7">
        <v>2.513713972602756E-2</v>
      </c>
      <c r="E10003" s="7">
        <v>3.7705709589041278E-2</v>
      </c>
      <c r="F10003" s="7">
        <v>5.0274279452054878E-2</v>
      </c>
      <c r="G10003" s="7">
        <v>6.2842849315068602E-2</v>
      </c>
      <c r="H10003" s="7">
        <v>7.541141917808232E-2</v>
      </c>
      <c r="I10003" s="7">
        <v>8.7979989041096399E-2</v>
      </c>
      <c r="J10003" s="7">
        <v>0.10054855890410988</v>
      </c>
      <c r="K10003" s="7">
        <v>0.11311712876712358</v>
      </c>
      <c r="L10003" s="7">
        <v>0.1256856986301372</v>
      </c>
    </row>
    <row r="10004" spans="1:12" ht="25.5">
      <c r="A10004" s="1">
        <f t="shared" si="227"/>
        <v>42490</v>
      </c>
      <c r="B10004" s="49" t="s">
        <v>6734</v>
      </c>
      <c r="C10004" s="7">
        <v>3.8536767123287873E-2</v>
      </c>
      <c r="D10004" s="7">
        <v>7.7073534246575745E-2</v>
      </c>
      <c r="E10004" s="7">
        <v>0.11561030136986351</v>
      </c>
      <c r="F10004" s="7">
        <v>0.1541470684931508</v>
      </c>
      <c r="G10004" s="7">
        <v>0.19268383561643879</v>
      </c>
      <c r="H10004" s="7">
        <v>0.23122060273972561</v>
      </c>
      <c r="I10004" s="7">
        <v>0.2697573698630148</v>
      </c>
      <c r="J10004" s="7">
        <v>0.30829413698630159</v>
      </c>
      <c r="K10004" s="7">
        <v>0.34683090410958961</v>
      </c>
      <c r="L10004" s="7">
        <v>0.38536767123287635</v>
      </c>
    </row>
    <row r="10005" spans="1:12" ht="25.5">
      <c r="A10005" s="1">
        <f t="shared" si="227"/>
        <v>42491</v>
      </c>
      <c r="B10005" s="49" t="s">
        <v>6735</v>
      </c>
      <c r="C10005" s="7">
        <v>4.1476931506849557E-2</v>
      </c>
      <c r="D10005" s="7">
        <v>8.2953863013699114E-2</v>
      </c>
      <c r="E10005" s="7">
        <v>0.1244307945205488</v>
      </c>
      <c r="F10005" s="7">
        <v>0.16590772602739798</v>
      </c>
      <c r="G10005" s="7">
        <v>0.20738465753424717</v>
      </c>
      <c r="H10005" s="7">
        <v>0.2488615890410964</v>
      </c>
      <c r="I10005" s="7">
        <v>0.29033852054794679</v>
      </c>
      <c r="J10005" s="7">
        <v>0.33181545205479479</v>
      </c>
      <c r="K10005" s="7">
        <v>0.37329238356164396</v>
      </c>
      <c r="L10005" s="7">
        <v>0.41476931506849318</v>
      </c>
    </row>
    <row r="10006" spans="1:12" ht="12.75">
      <c r="A10006" s="1">
        <f t="shared" si="227"/>
        <v>42492</v>
      </c>
      <c r="B10006" s="49" t="s">
        <v>6736</v>
      </c>
      <c r="C10006" s="7">
        <v>1.98904109589042E-2</v>
      </c>
      <c r="D10006" s="7">
        <v>3.9780821917808275E-2</v>
      </c>
      <c r="E10006" s="7">
        <v>5.9671232876712471E-2</v>
      </c>
      <c r="F10006" s="7">
        <v>7.9561643835616438E-2</v>
      </c>
      <c r="G10006" s="7">
        <v>9.9452054794520517E-2</v>
      </c>
      <c r="H10006" s="7">
        <v>0.1193424657534246</v>
      </c>
      <c r="I10006" s="7">
        <v>0.13923287671232878</v>
      </c>
      <c r="J10006" s="7">
        <v>0.15912328767123241</v>
      </c>
      <c r="K10006" s="7">
        <v>0.17901369863013719</v>
      </c>
      <c r="L10006" s="7">
        <v>0.19890410958904081</v>
      </c>
    </row>
    <row r="10007" spans="1:12" ht="25.5">
      <c r="A10007" s="1">
        <f t="shared" si="227"/>
        <v>42493</v>
      </c>
      <c r="B10007" s="49" t="s">
        <v>6737</v>
      </c>
      <c r="C10007" s="7">
        <v>4.3343013698630278E-2</v>
      </c>
      <c r="D10007" s="7">
        <v>8.6686027397260557E-2</v>
      </c>
      <c r="E10007" s="7">
        <v>0.1300290410958912</v>
      </c>
      <c r="F10007" s="7">
        <v>0.17337205479452039</v>
      </c>
      <c r="G10007" s="7">
        <v>0.21671506849315078</v>
      </c>
      <c r="H10007" s="7">
        <v>0.26005808219178117</v>
      </c>
      <c r="I10007" s="7">
        <v>0.30340109589041275</v>
      </c>
      <c r="J10007" s="7">
        <v>0.34674410958904195</v>
      </c>
      <c r="K10007" s="7">
        <v>0.39008712328767237</v>
      </c>
      <c r="L10007" s="7">
        <v>0.43343013698630156</v>
      </c>
    </row>
    <row r="10008" spans="1:12" ht="25.5">
      <c r="A10008" s="1">
        <f t="shared" si="227"/>
        <v>42494</v>
      </c>
      <c r="B10008" s="49" t="s">
        <v>6738</v>
      </c>
      <c r="C10008" s="7">
        <v>3.537780821917836E-2</v>
      </c>
      <c r="D10008" s="7">
        <v>7.0755616438356719E-2</v>
      </c>
      <c r="E10008" s="7">
        <v>0.10613342465753496</v>
      </c>
      <c r="F10008" s="7">
        <v>0.14151123287671319</v>
      </c>
      <c r="G10008" s="7">
        <v>0.17688904109589118</v>
      </c>
      <c r="H10008" s="7">
        <v>0.21226684931506917</v>
      </c>
      <c r="I10008" s="7">
        <v>0.24764465753424719</v>
      </c>
      <c r="J10008" s="7">
        <v>0.28302246575342521</v>
      </c>
      <c r="K10008" s="7">
        <v>0.31840027397260318</v>
      </c>
      <c r="L10008" s="7">
        <v>0.35377808219178114</v>
      </c>
    </row>
    <row r="10009" spans="1:12" ht="12.75">
      <c r="A10009" s="1">
        <f t="shared" si="227"/>
        <v>42495</v>
      </c>
      <c r="B10009" s="49" t="s">
        <v>6739</v>
      </c>
      <c r="C10009" s="7">
        <v>1.62085150684932E-2</v>
      </c>
      <c r="D10009" s="7">
        <v>3.2417030136986519E-2</v>
      </c>
      <c r="E10009" s="7">
        <v>4.8625545205479716E-2</v>
      </c>
      <c r="F10009" s="7">
        <v>6.4834060273972802E-2</v>
      </c>
      <c r="G10009" s="7">
        <v>8.1042575342465992E-2</v>
      </c>
      <c r="H10009" s="7">
        <v>9.725109041095932E-2</v>
      </c>
      <c r="I10009" s="7">
        <v>0.11345960547945276</v>
      </c>
      <c r="J10009" s="7">
        <v>0.1296681205479456</v>
      </c>
      <c r="K10009" s="7">
        <v>0.14587663561643879</v>
      </c>
      <c r="L10009" s="7">
        <v>0.16208515068493198</v>
      </c>
    </row>
    <row r="10010" spans="1:12" ht="38.25">
      <c r="A10010" s="1">
        <f t="shared" si="227"/>
        <v>42496</v>
      </c>
      <c r="B10010" s="49" t="s">
        <v>6740</v>
      </c>
      <c r="C10010" s="7">
        <v>1.1227232876712361E-2</v>
      </c>
      <c r="D10010" s="7">
        <v>2.2454465753424722E-2</v>
      </c>
      <c r="E10010" s="7">
        <v>3.3681698630137077E-2</v>
      </c>
      <c r="F10010" s="7">
        <v>4.4908931506849319E-2</v>
      </c>
      <c r="G10010" s="7">
        <v>5.6136164383561678E-2</v>
      </c>
      <c r="H10010" s="7">
        <v>6.736339726027403E-2</v>
      </c>
      <c r="I10010" s="7">
        <v>7.8590630136986639E-2</v>
      </c>
      <c r="J10010" s="7">
        <v>8.9817863013698762E-2</v>
      </c>
      <c r="K10010" s="7">
        <v>0.10104509589041112</v>
      </c>
      <c r="L10010" s="7">
        <v>0.11227232876712336</v>
      </c>
    </row>
    <row r="10011" spans="1:12" ht="25.5">
      <c r="A10011" s="1">
        <f t="shared" si="227"/>
        <v>42497</v>
      </c>
      <c r="B10011" s="49" t="s">
        <v>6741</v>
      </c>
      <c r="C10011" s="7">
        <v>4.3251517808219397E-2</v>
      </c>
      <c r="D10011" s="7">
        <v>8.6503035616438795E-2</v>
      </c>
      <c r="E10011" s="7">
        <v>0.12975455342465758</v>
      </c>
      <c r="F10011" s="7">
        <v>0.17300607123287759</v>
      </c>
      <c r="G10011" s="7">
        <v>0.2162575890410964</v>
      </c>
      <c r="H10011" s="7">
        <v>0.25950910684931516</v>
      </c>
      <c r="I10011" s="7">
        <v>0.30276062465753517</v>
      </c>
      <c r="J10011" s="7">
        <v>0.34601214246575401</v>
      </c>
      <c r="K10011" s="7">
        <v>0.3892636602739728</v>
      </c>
      <c r="L10011" s="7">
        <v>0.43251517808219159</v>
      </c>
    </row>
    <row r="10012" spans="1:12" ht="25.5">
      <c r="A10012" s="1">
        <f t="shared" si="227"/>
        <v>42498</v>
      </c>
      <c r="B10012" s="49" t="s">
        <v>6742</v>
      </c>
      <c r="C10012" s="7">
        <v>2.2476164383561799E-3</v>
      </c>
      <c r="D10012" s="7">
        <v>4.4952328767123477E-3</v>
      </c>
      <c r="E10012" s="7">
        <v>6.7428493150685272E-3</v>
      </c>
      <c r="F10012" s="7">
        <v>8.9904657534246833E-3</v>
      </c>
      <c r="G10012" s="7">
        <v>1.1238082191780852E-2</v>
      </c>
      <c r="H10012" s="7">
        <v>1.3485698630136959E-2</v>
      </c>
      <c r="I10012" s="7">
        <v>1.5733315068493198E-2</v>
      </c>
      <c r="J10012" s="7">
        <v>1.7980931506849318E-2</v>
      </c>
      <c r="K10012" s="7">
        <v>2.0228547945205563E-2</v>
      </c>
      <c r="L10012" s="7">
        <v>2.2476164383561679E-2</v>
      </c>
    </row>
    <row r="10013" spans="1:12" ht="12.75">
      <c r="A10013" s="1">
        <f t="shared" si="227"/>
        <v>42499</v>
      </c>
      <c r="B10013" s="49" t="s">
        <v>6054</v>
      </c>
      <c r="C10013" s="7">
        <v>2.9448657534246843E-3</v>
      </c>
      <c r="D10013" s="7">
        <v>5.8897315068493555E-3</v>
      </c>
      <c r="E10013" s="7">
        <v>8.8345972602740398E-3</v>
      </c>
      <c r="F10013" s="7">
        <v>1.1779463013698687E-2</v>
      </c>
      <c r="G10013" s="7">
        <v>1.472432876712336E-2</v>
      </c>
      <c r="H10013" s="7">
        <v>1.7669194520547962E-2</v>
      </c>
      <c r="I10013" s="7">
        <v>2.0614060273972678E-2</v>
      </c>
      <c r="J10013" s="7">
        <v>2.3558926027397276E-2</v>
      </c>
      <c r="K10013" s="7">
        <v>2.6503791780822E-2</v>
      </c>
      <c r="L10013" s="7">
        <v>2.9448657534246598E-2</v>
      </c>
    </row>
    <row r="10014" spans="1:12" ht="25.5">
      <c r="A10014" s="1">
        <f t="shared" si="227"/>
        <v>42500</v>
      </c>
      <c r="B10014" s="49" t="s">
        <v>6743</v>
      </c>
      <c r="C10014" s="7">
        <v>7.769917808219208E-3</v>
      </c>
      <c r="D10014" s="7">
        <v>1.553983561643844E-2</v>
      </c>
      <c r="E10014" s="7">
        <v>2.33097534246576E-2</v>
      </c>
      <c r="F10014" s="7">
        <v>3.1079671232876759E-2</v>
      </c>
      <c r="G10014" s="7">
        <v>3.8849589041095915E-2</v>
      </c>
      <c r="H10014" s="7">
        <v>4.6619506849315082E-2</v>
      </c>
      <c r="I10014" s="7">
        <v>5.4389424657534477E-2</v>
      </c>
      <c r="J10014" s="7">
        <v>6.2159342465753518E-2</v>
      </c>
      <c r="K10014" s="7">
        <v>6.9929260273972671E-2</v>
      </c>
      <c r="L10014" s="7">
        <v>7.769917808219183E-2</v>
      </c>
    </row>
    <row r="10015" spans="1:12" ht="25.5">
      <c r="A10015" s="1">
        <f t="shared" si="227"/>
        <v>42501</v>
      </c>
      <c r="B10015" s="49" t="s">
        <v>6744</v>
      </c>
      <c r="C10015" s="7">
        <v>7.3775342465753754E-3</v>
      </c>
      <c r="D10015" s="7">
        <v>1.4755068493150799E-2</v>
      </c>
      <c r="E10015" s="7">
        <v>2.2132602739726077E-2</v>
      </c>
      <c r="F10015" s="7">
        <v>2.9510136986301356E-2</v>
      </c>
      <c r="G10015" s="7">
        <v>3.6887671232876763E-2</v>
      </c>
      <c r="H10015" s="7">
        <v>4.4265205479452042E-2</v>
      </c>
      <c r="I10015" s="7">
        <v>5.1642739726027558E-2</v>
      </c>
      <c r="J10015" s="7">
        <v>5.9020273972602837E-2</v>
      </c>
      <c r="K10015" s="7">
        <v>6.6397808219178123E-2</v>
      </c>
      <c r="L10015" s="7">
        <v>7.3775342465753402E-2</v>
      </c>
    </row>
    <row r="10016" spans="1:12" ht="63.75">
      <c r="A10016" s="1">
        <f t="shared" si="227"/>
        <v>42502</v>
      </c>
      <c r="B10016" s="49" t="s">
        <v>6745</v>
      </c>
      <c r="C10016" s="7">
        <v>1.0668493150684968E-4</v>
      </c>
      <c r="D10016" s="7">
        <v>2.1336986301369958E-4</v>
      </c>
      <c r="E10016" s="7">
        <v>3.2005479452054875E-4</v>
      </c>
      <c r="F10016" s="7">
        <v>4.2673972602739801E-4</v>
      </c>
      <c r="G10016" s="7">
        <v>5.3342465753424711E-4</v>
      </c>
      <c r="H10016" s="7">
        <v>6.4010958904109642E-4</v>
      </c>
      <c r="I10016" s="7">
        <v>7.4679452054794801E-4</v>
      </c>
      <c r="J10016" s="7">
        <v>8.5347945205479603E-4</v>
      </c>
      <c r="K10016" s="7">
        <v>9.6016438356164512E-4</v>
      </c>
      <c r="L10016" s="7">
        <v>1.0668493150684931E-3</v>
      </c>
    </row>
    <row r="10017" spans="1:12" ht="63.75">
      <c r="A10017" s="1">
        <f t="shared" si="227"/>
        <v>42503</v>
      </c>
      <c r="B10017" s="49" t="s">
        <v>6745</v>
      </c>
      <c r="C10017" s="7">
        <v>8.0321095890411361E-3</v>
      </c>
      <c r="D10017" s="7">
        <v>1.6064219178082321E-2</v>
      </c>
      <c r="E10017" s="7">
        <v>2.4096328767123358E-2</v>
      </c>
      <c r="F10017" s="7">
        <v>3.2128438356164399E-2</v>
      </c>
      <c r="G10017" s="7">
        <v>4.0160547945205557E-2</v>
      </c>
      <c r="H10017" s="7">
        <v>4.8192657534246598E-2</v>
      </c>
      <c r="I10017" s="7">
        <v>5.6224767123287875E-2</v>
      </c>
      <c r="J10017" s="7">
        <v>6.4256876712328909E-2</v>
      </c>
      <c r="K10017" s="7">
        <v>7.2288986301369956E-2</v>
      </c>
      <c r="L10017" s="7">
        <v>8.032109589041099E-2</v>
      </c>
    </row>
    <row r="10018" spans="1:12" ht="25.5">
      <c r="A10018" s="1">
        <f t="shared" si="227"/>
        <v>42504</v>
      </c>
      <c r="B10018" s="49" t="s">
        <v>6746</v>
      </c>
      <c r="C10018" s="7">
        <v>5.0152767123287879E-3</v>
      </c>
      <c r="D10018" s="7">
        <v>1.0030553424657576E-2</v>
      </c>
      <c r="E10018" s="7">
        <v>1.5045830136986399E-2</v>
      </c>
      <c r="F10018" s="7">
        <v>2.0061106849315079E-2</v>
      </c>
      <c r="G10018" s="7">
        <v>2.5076383561643881E-2</v>
      </c>
      <c r="H10018" s="7">
        <v>3.0091660273972559E-2</v>
      </c>
      <c r="I10018" s="7">
        <v>3.5106936986301476E-2</v>
      </c>
      <c r="J10018" s="7">
        <v>4.0122213698630158E-2</v>
      </c>
      <c r="K10018" s="7">
        <v>4.5137490410958964E-2</v>
      </c>
      <c r="L10018" s="7">
        <v>5.0152767123287638E-2</v>
      </c>
    </row>
    <row r="10019" spans="1:12" ht="25.5">
      <c r="A10019" s="1">
        <f t="shared" si="227"/>
        <v>42505</v>
      </c>
      <c r="B10019" s="49" t="s">
        <v>5780</v>
      </c>
      <c r="C10019" s="7">
        <v>2.390827397260284E-3</v>
      </c>
      <c r="D10019" s="7">
        <v>4.781654794520568E-3</v>
      </c>
      <c r="E10019" s="7">
        <v>7.1724821917808403E-3</v>
      </c>
      <c r="F10019" s="7">
        <v>9.5633095890410996E-3</v>
      </c>
      <c r="G10019" s="7">
        <v>1.1954136986301371E-2</v>
      </c>
      <c r="H10019" s="7">
        <v>1.4344964383561681E-2</v>
      </c>
      <c r="I10019" s="7">
        <v>1.6735791780822001E-2</v>
      </c>
      <c r="J10019" s="7">
        <v>1.9126619178082199E-2</v>
      </c>
      <c r="K10019" s="7">
        <v>2.1517446575342523E-2</v>
      </c>
      <c r="L10019" s="7">
        <v>2.3908273972602718E-2</v>
      </c>
    </row>
    <row r="10020" spans="1:12" ht="25.5">
      <c r="A10020" s="1">
        <f t="shared" si="227"/>
        <v>42506</v>
      </c>
      <c r="B10020" s="49" t="s">
        <v>5321</v>
      </c>
      <c r="C10020" s="7">
        <v>1.0285150684931543E-3</v>
      </c>
      <c r="D10020" s="7">
        <v>2.0570301369863039E-3</v>
      </c>
      <c r="E10020" s="7">
        <v>3.0855452054794675E-3</v>
      </c>
      <c r="F10020" s="7">
        <v>4.1140602739726077E-3</v>
      </c>
      <c r="G10020" s="7">
        <v>5.1425753424657597E-3</v>
      </c>
      <c r="H10020" s="7">
        <v>6.1710904109589116E-3</v>
      </c>
      <c r="I10020" s="7">
        <v>7.1996054794520878E-3</v>
      </c>
      <c r="J10020" s="7">
        <v>8.2281205479452155E-3</v>
      </c>
      <c r="K10020" s="7">
        <v>9.2566356164383683E-3</v>
      </c>
      <c r="L10020" s="7">
        <v>1.0285150684931507E-2</v>
      </c>
    </row>
    <row r="10021" spans="1:12" ht="25.5">
      <c r="A10021" s="1">
        <f t="shared" si="227"/>
        <v>42507</v>
      </c>
      <c r="B10021" s="49" t="s">
        <v>6282</v>
      </c>
      <c r="C10021" s="7">
        <v>1.4339178082191838E-2</v>
      </c>
      <c r="D10021" s="7">
        <v>2.8678356164383797E-2</v>
      </c>
      <c r="E10021" s="7">
        <v>4.3017534246575638E-2</v>
      </c>
      <c r="F10021" s="7">
        <v>5.7356712328767351E-2</v>
      </c>
      <c r="G10021" s="7">
        <v>7.1695890410959195E-2</v>
      </c>
      <c r="H10021" s="7">
        <v>8.6035068493151165E-2</v>
      </c>
      <c r="I10021" s="7">
        <v>0.10037424657534323</v>
      </c>
      <c r="J10021" s="7">
        <v>0.11471342465753484</v>
      </c>
      <c r="K10021" s="7">
        <v>0.1290526027397268</v>
      </c>
      <c r="L10021" s="7">
        <v>0.14339178082191839</v>
      </c>
    </row>
    <row r="10022" spans="1:12" ht="25.5">
      <c r="A10022" s="1">
        <f t="shared" si="227"/>
        <v>42508</v>
      </c>
      <c r="B10022" s="49" t="s">
        <v>6282</v>
      </c>
      <c r="C10022" s="7">
        <v>5.0311890410959081E-3</v>
      </c>
      <c r="D10022" s="7">
        <v>1.0062378082191816E-2</v>
      </c>
      <c r="E10022" s="7">
        <v>1.5093567123287761E-2</v>
      </c>
      <c r="F10022" s="7">
        <v>2.0124756164383559E-2</v>
      </c>
      <c r="G10022" s="7">
        <v>2.515594520547948E-2</v>
      </c>
      <c r="H10022" s="7">
        <v>3.01871342465754E-2</v>
      </c>
      <c r="I10022" s="7">
        <v>3.5218323287671438E-2</v>
      </c>
      <c r="J10022" s="7">
        <v>4.0249512328767244E-2</v>
      </c>
      <c r="K10022" s="7">
        <v>4.5280701369863161E-2</v>
      </c>
      <c r="L10022" s="7">
        <v>5.0311890410958959E-2</v>
      </c>
    </row>
    <row r="10023" spans="1:12" ht="25.5">
      <c r="A10023" s="1">
        <f t="shared" si="227"/>
        <v>42509</v>
      </c>
      <c r="B10023" s="49" t="s">
        <v>6482</v>
      </c>
      <c r="C10023" s="7">
        <v>2.8567693150685157E-2</v>
      </c>
      <c r="D10023" s="7">
        <v>5.7135386301370203E-2</v>
      </c>
      <c r="E10023" s="7">
        <v>8.5703079452055353E-2</v>
      </c>
      <c r="F10023" s="7">
        <v>0.11427077260274016</v>
      </c>
      <c r="G10023" s="7">
        <v>0.14283846575342521</v>
      </c>
      <c r="H10023" s="7">
        <v>0.17140615890410998</v>
      </c>
      <c r="I10023" s="7">
        <v>0.19997385205479479</v>
      </c>
      <c r="J10023" s="7">
        <v>0.22854154520547959</v>
      </c>
      <c r="K10023" s="7">
        <v>0.25710923835616439</v>
      </c>
      <c r="L10023" s="7">
        <v>0.2856769315068492</v>
      </c>
    </row>
    <row r="10024" spans="1:12" ht="12.75">
      <c r="A10024" s="1">
        <f t="shared" si="227"/>
        <v>42510</v>
      </c>
      <c r="B10024" s="49" t="s">
        <v>6747</v>
      </c>
      <c r="C10024" s="7">
        <v>1.9651726027397399E-3</v>
      </c>
      <c r="D10024" s="7">
        <v>3.9303452054794677E-3</v>
      </c>
      <c r="E10024" s="7">
        <v>5.895517808219208E-3</v>
      </c>
      <c r="F10024" s="7">
        <v>7.8606904109589232E-3</v>
      </c>
      <c r="G10024" s="7">
        <v>9.8258630136986522E-3</v>
      </c>
      <c r="H10024" s="7">
        <v>1.179103561643838E-2</v>
      </c>
      <c r="I10024" s="7">
        <v>1.3756208219178119E-2</v>
      </c>
      <c r="J10024" s="7">
        <v>1.5721380821917798E-2</v>
      </c>
      <c r="K10024" s="7">
        <v>1.7686553424657598E-2</v>
      </c>
      <c r="L10024" s="7">
        <v>1.965172602739728E-2</v>
      </c>
    </row>
    <row r="10025" spans="1:12" ht="25.5">
      <c r="A10025" s="1">
        <f t="shared" si="227"/>
        <v>42511</v>
      </c>
      <c r="B10025" s="49" t="s">
        <v>6111</v>
      </c>
      <c r="C10025" s="7">
        <v>5.0239561643835714E-3</v>
      </c>
      <c r="D10025" s="7">
        <v>1.0047912328767143E-2</v>
      </c>
      <c r="E10025" s="7">
        <v>1.5071868493150679E-2</v>
      </c>
      <c r="F10025" s="7">
        <v>2.0095824657534241E-2</v>
      </c>
      <c r="G10025" s="7">
        <v>2.5119780821917802E-2</v>
      </c>
      <c r="H10025" s="7">
        <v>3.0143736986301357E-2</v>
      </c>
      <c r="I10025" s="7">
        <v>3.5167693150685041E-2</v>
      </c>
      <c r="J10025" s="7">
        <v>4.0191649315068481E-2</v>
      </c>
      <c r="K10025" s="7">
        <v>4.521560547945204E-2</v>
      </c>
      <c r="L10025" s="7">
        <v>5.0239561643835605E-2</v>
      </c>
    </row>
    <row r="10026" spans="1:12" ht="25.5">
      <c r="A10026" s="1">
        <f t="shared" si="227"/>
        <v>42512</v>
      </c>
      <c r="B10026" s="49" t="s">
        <v>6111</v>
      </c>
      <c r="C10026" s="7">
        <v>3.857654794520556E-3</v>
      </c>
      <c r="D10026" s="7">
        <v>7.7153095890411119E-3</v>
      </c>
      <c r="E10026" s="7">
        <v>1.1572964383561668E-2</v>
      </c>
      <c r="F10026" s="7">
        <v>1.5430619178082198E-2</v>
      </c>
      <c r="G10026" s="7">
        <v>1.9288273972602719E-2</v>
      </c>
      <c r="H10026" s="7">
        <v>2.314592876712324E-2</v>
      </c>
      <c r="I10026" s="7">
        <v>2.7003583561643878E-2</v>
      </c>
      <c r="J10026" s="7">
        <v>3.0861238356164396E-2</v>
      </c>
      <c r="K10026" s="7">
        <v>3.4718893150684917E-2</v>
      </c>
      <c r="L10026" s="7">
        <v>3.8576547945205437E-2</v>
      </c>
    </row>
    <row r="10027" spans="1:12" ht="12.75">
      <c r="A10027" s="1">
        <f t="shared" si="227"/>
        <v>42513</v>
      </c>
      <c r="B10027" s="49" t="s">
        <v>6748</v>
      </c>
      <c r="C10027" s="7">
        <v>4.3098542465753634E-2</v>
      </c>
      <c r="D10027" s="7">
        <v>8.6197084931507267E-2</v>
      </c>
      <c r="E10027" s="7">
        <v>0.12929562739726078</v>
      </c>
      <c r="F10027" s="7">
        <v>0.17239416986301362</v>
      </c>
      <c r="G10027" s="7">
        <v>0.2154927123287676</v>
      </c>
      <c r="H10027" s="7">
        <v>0.25859125479452039</v>
      </c>
      <c r="I10027" s="7">
        <v>0.30168979726027439</v>
      </c>
      <c r="J10027" s="7">
        <v>0.34478833972602724</v>
      </c>
      <c r="K10027" s="7">
        <v>0.38788688219178119</v>
      </c>
      <c r="L10027" s="7">
        <v>0.43098542465753398</v>
      </c>
    </row>
    <row r="10028" spans="1:12" ht="12.75">
      <c r="A10028" s="1">
        <f t="shared" si="227"/>
        <v>42514</v>
      </c>
      <c r="B10028" s="49" t="s">
        <v>6749</v>
      </c>
      <c r="C10028" s="7">
        <v>7.2986958904109993E-3</v>
      </c>
      <c r="D10028" s="7">
        <v>1.4597391780821999E-2</v>
      </c>
      <c r="E10028" s="7">
        <v>2.1896087671232998E-2</v>
      </c>
      <c r="F10028" s="7">
        <v>2.9194783561643879E-2</v>
      </c>
      <c r="G10028" s="7">
        <v>3.6493479452054882E-2</v>
      </c>
      <c r="H10028" s="7">
        <v>4.379217534246576E-2</v>
      </c>
      <c r="I10028" s="7">
        <v>5.1090871232876874E-2</v>
      </c>
      <c r="J10028" s="7">
        <v>5.8389567123287758E-2</v>
      </c>
      <c r="K10028" s="7">
        <v>6.5688263013698761E-2</v>
      </c>
      <c r="L10028" s="7">
        <v>7.2986958904109639E-2</v>
      </c>
    </row>
    <row r="10029" spans="1:12" ht="25.5">
      <c r="A10029" s="1">
        <f t="shared" si="227"/>
        <v>42515</v>
      </c>
      <c r="B10029" s="49" t="s">
        <v>6406</v>
      </c>
      <c r="C10029" s="7">
        <v>2.3505402739726199E-2</v>
      </c>
      <c r="D10029" s="7">
        <v>4.7010805479452279E-2</v>
      </c>
      <c r="E10029" s="7">
        <v>7.0516208219178478E-2</v>
      </c>
      <c r="F10029" s="7">
        <v>9.4021610958904447E-2</v>
      </c>
      <c r="G10029" s="7">
        <v>0.11752701369863051</v>
      </c>
      <c r="H10029" s="7">
        <v>0.14103241643835598</v>
      </c>
      <c r="I10029" s="7">
        <v>0.1645378191780828</v>
      </c>
      <c r="J10029" s="7">
        <v>0.1880432219178084</v>
      </c>
      <c r="K10029" s="7">
        <v>0.21154862465753518</v>
      </c>
      <c r="L10029" s="7">
        <v>0.23505402739726081</v>
      </c>
    </row>
    <row r="10030" spans="1:12" ht="25.5">
      <c r="A10030" s="1">
        <f t="shared" si="227"/>
        <v>42516</v>
      </c>
      <c r="B10030" s="49" t="s">
        <v>6617</v>
      </c>
      <c r="C10030" s="7">
        <v>5.9334904109589234E-2</v>
      </c>
      <c r="D10030" s="7">
        <v>0.11866980821917859</v>
      </c>
      <c r="E10030" s="7">
        <v>0.17800471232876761</v>
      </c>
      <c r="F10030" s="7">
        <v>0.23733961643835599</v>
      </c>
      <c r="G10030" s="7">
        <v>0.29667452054794557</v>
      </c>
      <c r="H10030" s="7">
        <v>0.35600942465753399</v>
      </c>
      <c r="I10030" s="7">
        <v>0.41534432876712474</v>
      </c>
      <c r="J10030" s="7">
        <v>0.47467923287671199</v>
      </c>
      <c r="K10030" s="7">
        <v>0.53401413698630162</v>
      </c>
      <c r="L10030" s="7">
        <v>0.59334904109589004</v>
      </c>
    </row>
    <row r="10031" spans="1:12" ht="25.5">
      <c r="A10031" s="1">
        <f t="shared" si="227"/>
        <v>42517</v>
      </c>
      <c r="B10031" s="49" t="s">
        <v>2743</v>
      </c>
      <c r="C10031" s="7">
        <v>5.2601095890411238E-2</v>
      </c>
      <c r="D10031" s="7">
        <v>0.10520219178082248</v>
      </c>
      <c r="E10031" s="7">
        <v>0.15780328767123358</v>
      </c>
      <c r="F10031" s="7">
        <v>0.21040438356164401</v>
      </c>
      <c r="G10031" s="7">
        <v>0.2630054794520556</v>
      </c>
      <c r="H10031" s="7">
        <v>0.315606575342466</v>
      </c>
      <c r="I10031" s="7">
        <v>0.36820767123287879</v>
      </c>
      <c r="J10031" s="7">
        <v>0.42080876712328802</v>
      </c>
      <c r="K10031" s="7">
        <v>0.47340986301369958</v>
      </c>
      <c r="L10031" s="7">
        <v>0.52601095890410998</v>
      </c>
    </row>
    <row r="10032" spans="1:12" ht="25.5">
      <c r="A10032" s="1">
        <f t="shared" si="227"/>
        <v>42518</v>
      </c>
      <c r="B10032" s="49" t="s">
        <v>6750</v>
      </c>
      <c r="C10032" s="7">
        <v>1.509501369863016E-3</v>
      </c>
      <c r="D10032" s="7">
        <v>3.0190027397260441E-3</v>
      </c>
      <c r="E10032" s="7">
        <v>4.5285041095890601E-3</v>
      </c>
      <c r="F10032" s="7">
        <v>6.0380054794520639E-3</v>
      </c>
      <c r="G10032" s="7">
        <v>7.5475068493150799E-3</v>
      </c>
      <c r="H10032" s="7">
        <v>9.0570082191780959E-3</v>
      </c>
      <c r="I10032" s="7">
        <v>1.0566509589041147E-2</v>
      </c>
      <c r="J10032" s="7">
        <v>1.2076010958904081E-2</v>
      </c>
      <c r="K10032" s="7">
        <v>1.3585512328767119E-2</v>
      </c>
      <c r="L10032" s="7">
        <v>1.509501369863016E-2</v>
      </c>
    </row>
    <row r="10033" spans="1:12" ht="51">
      <c r="A10033" s="1">
        <f t="shared" si="227"/>
        <v>42519</v>
      </c>
      <c r="B10033" s="49" t="s">
        <v>6624</v>
      </c>
      <c r="C10033" s="7">
        <v>1.544580821917812E-2</v>
      </c>
      <c r="D10033" s="7">
        <v>3.0891616438356362E-2</v>
      </c>
      <c r="E10033" s="7">
        <v>4.6337424657534473E-2</v>
      </c>
      <c r="F10033" s="7">
        <v>6.1783232876712481E-2</v>
      </c>
      <c r="G10033" s="7">
        <v>7.7229041095890599E-2</v>
      </c>
      <c r="H10033" s="7">
        <v>9.2674849315068836E-2</v>
      </c>
      <c r="I10033" s="7">
        <v>0.1081206575342472</v>
      </c>
      <c r="J10033" s="7">
        <v>0.1235664657534252</v>
      </c>
      <c r="K10033" s="7">
        <v>0.13901227397260318</v>
      </c>
      <c r="L10033" s="7">
        <v>0.1544580821917812</v>
      </c>
    </row>
    <row r="10034" spans="1:12" ht="38.25">
      <c r="A10034" s="1">
        <f t="shared" si="227"/>
        <v>42520</v>
      </c>
      <c r="B10034" s="49" t="s">
        <v>6751</v>
      </c>
      <c r="C10034" s="7">
        <v>1.1066663013698675E-2</v>
      </c>
      <c r="D10034" s="7">
        <v>2.2133326027397402E-2</v>
      </c>
      <c r="E10034" s="7">
        <v>3.3199989041096035E-2</v>
      </c>
      <c r="F10034" s="7">
        <v>4.4266652054794561E-2</v>
      </c>
      <c r="G10034" s="7">
        <v>5.5333315068493198E-2</v>
      </c>
      <c r="H10034" s="7">
        <v>6.6399978082191835E-2</v>
      </c>
      <c r="I10034" s="7">
        <v>7.7466641095890729E-2</v>
      </c>
      <c r="J10034" s="7">
        <v>8.8533304109589123E-2</v>
      </c>
      <c r="K10034" s="7">
        <v>9.9599967123287753E-2</v>
      </c>
      <c r="L10034" s="7">
        <v>0.11066663013698629</v>
      </c>
    </row>
    <row r="10035" spans="1:12" ht="25.5">
      <c r="A10035" s="1">
        <f t="shared" si="227"/>
        <v>42521</v>
      </c>
      <c r="B10035" s="49" t="s">
        <v>6752</v>
      </c>
      <c r="C10035" s="7">
        <v>1.3995616438356119E-3</v>
      </c>
      <c r="D10035" s="7">
        <v>2.7991232876712359E-3</v>
      </c>
      <c r="E10035" s="7">
        <v>4.1986849315068476E-3</v>
      </c>
      <c r="F10035" s="7">
        <v>5.5982465753424476E-3</v>
      </c>
      <c r="G10035" s="7">
        <v>6.9978082191780597E-3</v>
      </c>
      <c r="H10035" s="7">
        <v>8.397369863013671E-3</v>
      </c>
      <c r="I10035" s="7">
        <v>9.7969315068493195E-3</v>
      </c>
      <c r="J10035" s="7">
        <v>1.1196493150684909E-2</v>
      </c>
      <c r="K10035" s="7">
        <v>1.2596054794520519E-2</v>
      </c>
      <c r="L10035" s="7">
        <v>1.3995616438356119E-2</v>
      </c>
    </row>
    <row r="10036" spans="1:12" ht="12.75">
      <c r="A10036" s="1">
        <f t="shared" si="227"/>
        <v>42522</v>
      </c>
      <c r="B10036" s="49" t="s">
        <v>6753</v>
      </c>
      <c r="C10036" s="7">
        <v>1.0697424657534288E-2</v>
      </c>
      <c r="D10036" s="7">
        <v>2.13948493150686E-2</v>
      </c>
      <c r="E10036" s="7">
        <v>3.2092273972602836E-2</v>
      </c>
      <c r="F10036" s="7">
        <v>4.2789698630137075E-2</v>
      </c>
      <c r="G10036" s="7">
        <v>5.3487123287671322E-2</v>
      </c>
      <c r="H10036" s="7">
        <v>6.4184547945205561E-2</v>
      </c>
      <c r="I10036" s="7">
        <v>7.4881972602740043E-2</v>
      </c>
      <c r="J10036" s="7">
        <v>8.5579397260274151E-2</v>
      </c>
      <c r="K10036" s="7">
        <v>9.6276821917808383E-2</v>
      </c>
      <c r="L10036" s="7">
        <v>0.1069742465753425</v>
      </c>
    </row>
    <row r="10037" spans="1:12" ht="25.5">
      <c r="A10037" s="1">
        <f t="shared" si="227"/>
        <v>42523</v>
      </c>
      <c r="B10037" s="49" t="s">
        <v>6754</v>
      </c>
      <c r="C10037" s="7">
        <v>1.467659178082188E-2</v>
      </c>
      <c r="D10037" s="7">
        <v>2.9353183561643875E-2</v>
      </c>
      <c r="E10037" s="7">
        <v>4.4029775342465764E-2</v>
      </c>
      <c r="F10037" s="7">
        <v>5.8706367123287521E-2</v>
      </c>
      <c r="G10037" s="7">
        <v>7.3382958904109397E-2</v>
      </c>
      <c r="H10037" s="7">
        <v>8.805955068493139E-2</v>
      </c>
      <c r="I10037" s="7">
        <v>0.10273614246575352</v>
      </c>
      <c r="J10037" s="7">
        <v>0.11741273424657515</v>
      </c>
      <c r="K10037" s="7">
        <v>0.13208932602739679</v>
      </c>
      <c r="L10037" s="7">
        <v>0.14676591780821879</v>
      </c>
    </row>
    <row r="10038" spans="1:12" ht="25.5">
      <c r="A10038" s="1">
        <f t="shared" si="227"/>
        <v>42524</v>
      </c>
      <c r="B10038" s="49" t="s">
        <v>6754</v>
      </c>
      <c r="C10038" s="7">
        <v>2.004230136986316E-3</v>
      </c>
      <c r="D10038" s="7">
        <v>4.0084602739726199E-3</v>
      </c>
      <c r="E10038" s="7">
        <v>6.0126904109589364E-3</v>
      </c>
      <c r="F10038" s="7">
        <v>8.0169205479452277E-3</v>
      </c>
      <c r="G10038" s="7">
        <v>1.0021150684931533E-2</v>
      </c>
      <c r="H10038" s="7">
        <v>1.20253808219178E-2</v>
      </c>
      <c r="I10038" s="7">
        <v>1.40296109589042E-2</v>
      </c>
      <c r="J10038" s="7">
        <v>1.603384109589048E-2</v>
      </c>
      <c r="K10038" s="7">
        <v>1.8038071232876759E-2</v>
      </c>
      <c r="L10038" s="7">
        <v>2.0042301369863038E-2</v>
      </c>
    </row>
    <row r="10039" spans="1:12" ht="12.75">
      <c r="A10039" s="1">
        <f t="shared" si="227"/>
        <v>42525</v>
      </c>
      <c r="B10039" s="49" t="s">
        <v>6755</v>
      </c>
      <c r="C10039" s="7">
        <v>1.7741161643835719E-2</v>
      </c>
      <c r="D10039" s="7">
        <v>3.548232328767132E-2</v>
      </c>
      <c r="E10039" s="7">
        <v>5.3223484931507033E-2</v>
      </c>
      <c r="F10039" s="7">
        <v>7.0964646575342516E-2</v>
      </c>
      <c r="G10039" s="7">
        <v>8.8705808219178117E-2</v>
      </c>
      <c r="H10039" s="7">
        <v>0.10644696986301372</v>
      </c>
      <c r="I10039" s="7">
        <v>0.12418813150684918</v>
      </c>
      <c r="J10039" s="7">
        <v>0.14192929315068478</v>
      </c>
      <c r="K10039" s="7">
        <v>0.15967045479452041</v>
      </c>
      <c r="L10039" s="7">
        <v>0.17741161643835601</v>
      </c>
    </row>
    <row r="10040" spans="1:12" ht="12.75">
      <c r="A10040" s="1">
        <f t="shared" si="227"/>
        <v>42526</v>
      </c>
      <c r="B10040" s="49" t="s">
        <v>6756</v>
      </c>
      <c r="C10040" s="7">
        <v>7.1804383561644234E-3</v>
      </c>
      <c r="D10040" s="7">
        <v>1.4360876712328798E-2</v>
      </c>
      <c r="E10040" s="7">
        <v>2.1541315068493199E-2</v>
      </c>
      <c r="F10040" s="7">
        <v>2.8721753424657596E-2</v>
      </c>
      <c r="G10040" s="7">
        <v>3.5902191780821997E-2</v>
      </c>
      <c r="H10040" s="7">
        <v>4.3082630136986398E-2</v>
      </c>
      <c r="I10040" s="7">
        <v>5.0263068493150924E-2</v>
      </c>
      <c r="J10040" s="7">
        <v>5.7443506849315193E-2</v>
      </c>
      <c r="K10040" s="7">
        <v>6.4623945205479594E-2</v>
      </c>
      <c r="L10040" s="7">
        <v>7.1804383561643884E-2</v>
      </c>
    </row>
    <row r="10041" spans="1:12" ht="12.75">
      <c r="A10041" s="1">
        <f t="shared" si="227"/>
        <v>42527</v>
      </c>
      <c r="B10041" s="49" t="s">
        <v>6699</v>
      </c>
      <c r="C10041" s="7">
        <v>3.1282191780822121E-4</v>
      </c>
      <c r="D10041" s="7">
        <v>6.2564383561644122E-4</v>
      </c>
      <c r="E10041" s="7">
        <v>9.3846575342466237E-4</v>
      </c>
      <c r="F10041" s="7">
        <v>1.2512876712328801E-3</v>
      </c>
      <c r="G10041" s="7">
        <v>1.5641095890410999E-3</v>
      </c>
      <c r="H10041" s="7">
        <v>1.8769315068493198E-3</v>
      </c>
      <c r="I10041" s="7">
        <v>2.18975342465754E-3</v>
      </c>
      <c r="J10041" s="7">
        <v>2.502575342465748E-3</v>
      </c>
      <c r="K10041" s="7">
        <v>2.8153972602739676E-3</v>
      </c>
      <c r="L10041" s="7">
        <v>3.1282191780821881E-3</v>
      </c>
    </row>
    <row r="10042" spans="1:12" ht="25.5">
      <c r="A10042" s="1">
        <f t="shared" si="227"/>
        <v>42528</v>
      </c>
      <c r="B10042" s="49" t="s">
        <v>6757</v>
      </c>
      <c r="C10042" s="7">
        <v>1.073648219178084E-2</v>
      </c>
      <c r="D10042" s="7">
        <v>2.147296438356168E-2</v>
      </c>
      <c r="E10042" s="7">
        <v>3.2209446575342519E-2</v>
      </c>
      <c r="F10042" s="7">
        <v>4.2945928767123241E-2</v>
      </c>
      <c r="G10042" s="7">
        <v>5.3682410958904074E-2</v>
      </c>
      <c r="H10042" s="7">
        <v>6.4418893150684914E-2</v>
      </c>
      <c r="I10042" s="7">
        <v>7.515537534246601E-2</v>
      </c>
      <c r="J10042" s="7">
        <v>8.5891857534246593E-2</v>
      </c>
      <c r="K10042" s="7">
        <v>9.662833972602744E-2</v>
      </c>
      <c r="L10042" s="7">
        <v>0.10736482191780815</v>
      </c>
    </row>
    <row r="10043" spans="1:12" ht="25.5">
      <c r="A10043" s="1">
        <f t="shared" si="227"/>
        <v>42529</v>
      </c>
      <c r="B10043" s="49" t="s">
        <v>6758</v>
      </c>
      <c r="C10043" s="7">
        <v>3.9043430136986516E-2</v>
      </c>
      <c r="D10043" s="7">
        <v>7.8086860273973033E-2</v>
      </c>
      <c r="E10043" s="7">
        <v>0.11713029041095943</v>
      </c>
      <c r="F10043" s="7">
        <v>0.15617372054794562</v>
      </c>
      <c r="G10043" s="7">
        <v>0.19521715068493198</v>
      </c>
      <c r="H10043" s="7">
        <v>0.23426058082191839</v>
      </c>
      <c r="I10043" s="7">
        <v>0.27330401095890478</v>
      </c>
      <c r="J10043" s="7">
        <v>0.31234744109589002</v>
      </c>
      <c r="K10043" s="7">
        <v>0.35139087123287638</v>
      </c>
      <c r="L10043" s="7">
        <v>0.39043430136986279</v>
      </c>
    </row>
    <row r="10044" spans="1:12" ht="25.5">
      <c r="A10044" s="1">
        <f t="shared" si="227"/>
        <v>42530</v>
      </c>
      <c r="B10044" s="49" t="s">
        <v>6759</v>
      </c>
      <c r="C10044" s="7">
        <v>2.534400000000012E-2</v>
      </c>
      <c r="D10044" s="7">
        <v>5.0688000000000115E-2</v>
      </c>
      <c r="E10044" s="7">
        <v>7.6032000000000224E-2</v>
      </c>
      <c r="F10044" s="7">
        <v>0.10137599999999999</v>
      </c>
      <c r="G10044" s="7">
        <v>0.12672</v>
      </c>
      <c r="H10044" s="7">
        <v>0.152064</v>
      </c>
      <c r="I10044" s="7">
        <v>0.1774080000000012</v>
      </c>
      <c r="J10044" s="7">
        <v>0.20275199999999999</v>
      </c>
      <c r="K10044" s="7">
        <v>0.22809599999999999</v>
      </c>
      <c r="L10044" s="7">
        <v>0.25344</v>
      </c>
    </row>
    <row r="10045" spans="1:12" ht="12.75">
      <c r="A10045" s="1">
        <f t="shared" si="227"/>
        <v>42531</v>
      </c>
      <c r="B10045" s="49" t="s">
        <v>6760</v>
      </c>
      <c r="C10045" s="7">
        <v>3.1571506849315321E-3</v>
      </c>
      <c r="D10045" s="7">
        <v>6.3143013698630521E-3</v>
      </c>
      <c r="E10045" s="7">
        <v>9.4714520547945821E-3</v>
      </c>
      <c r="F10045" s="7">
        <v>1.262860273972608E-2</v>
      </c>
      <c r="G10045" s="7">
        <v>1.57857534246576E-2</v>
      </c>
      <c r="H10045" s="7">
        <v>1.8942904109589119E-2</v>
      </c>
      <c r="I10045" s="7">
        <v>2.2100054794520638E-2</v>
      </c>
      <c r="J10045" s="7">
        <v>2.5257205479452042E-2</v>
      </c>
      <c r="K10045" s="7">
        <v>2.8414356164383557E-2</v>
      </c>
      <c r="L10045" s="7">
        <v>3.1571506849315076E-2</v>
      </c>
    </row>
    <row r="10046" spans="1:12" ht="25.5">
      <c r="A10046" s="1">
        <f t="shared" si="227"/>
        <v>42532</v>
      </c>
      <c r="B10046" s="49" t="s">
        <v>6761</v>
      </c>
      <c r="C10046" s="7">
        <v>6.3872810958904194E-2</v>
      </c>
      <c r="D10046" s="7">
        <v>0.12774562191780839</v>
      </c>
      <c r="E10046" s="7">
        <v>0.19161843287671321</v>
      </c>
      <c r="F10046" s="7">
        <v>0.25549124383561678</v>
      </c>
      <c r="G10046" s="7">
        <v>0.3193640547945204</v>
      </c>
      <c r="H10046" s="7">
        <v>0.38323686575342519</v>
      </c>
      <c r="I10046" s="7">
        <v>0.44710967671232998</v>
      </c>
      <c r="J10046" s="7">
        <v>0.51098248767123355</v>
      </c>
      <c r="K10046" s="7">
        <v>0.57485529863013718</v>
      </c>
      <c r="L10046" s="7">
        <v>0.6387281095890408</v>
      </c>
    </row>
    <row r="10047" spans="1:12" ht="25.5">
      <c r="A10047" s="1">
        <f t="shared" si="227"/>
        <v>42533</v>
      </c>
      <c r="B10047" s="49" t="s">
        <v>6762</v>
      </c>
      <c r="C10047" s="7">
        <v>1.6650082191780959E-2</v>
      </c>
      <c r="D10047" s="7">
        <v>3.3300164383561801E-2</v>
      </c>
      <c r="E10047" s="7">
        <v>4.9950246575342763E-2</v>
      </c>
      <c r="F10047" s="7">
        <v>6.6600328767123476E-2</v>
      </c>
      <c r="G10047" s="7">
        <v>8.3250410958904314E-2</v>
      </c>
      <c r="H10047" s="7">
        <v>9.9900493150685152E-2</v>
      </c>
      <c r="I10047" s="7">
        <v>0.11655057534246635</v>
      </c>
      <c r="J10047" s="7">
        <v>0.1332006575342472</v>
      </c>
      <c r="K10047" s="7">
        <v>0.14985073972602719</v>
      </c>
      <c r="L10047" s="7">
        <v>0.16650082191780838</v>
      </c>
    </row>
    <row r="10048" spans="1:12" ht="25.5">
      <c r="A10048" s="1">
        <f t="shared" si="227"/>
        <v>42534</v>
      </c>
      <c r="B10048" s="49" t="s">
        <v>6763</v>
      </c>
      <c r="C10048" s="7">
        <v>2.3034542465753521E-2</v>
      </c>
      <c r="D10048" s="7">
        <v>4.6069084931506916E-2</v>
      </c>
      <c r="E10048" s="7">
        <v>6.9103627397260434E-2</v>
      </c>
      <c r="F10048" s="7">
        <v>9.2138169863013722E-2</v>
      </c>
      <c r="G10048" s="7">
        <v>0.11517271232876712</v>
      </c>
      <c r="H10048" s="7">
        <v>0.1382072547945204</v>
      </c>
      <c r="I10048" s="7">
        <v>0.16124179726027441</v>
      </c>
      <c r="J10048" s="7">
        <v>0.18427633972602719</v>
      </c>
      <c r="K10048" s="7">
        <v>0.2073108821917812</v>
      </c>
      <c r="L10048" s="7">
        <v>0.23034542465753399</v>
      </c>
    </row>
    <row r="10049" spans="1:12" ht="25.5">
      <c r="A10049" s="1">
        <f t="shared" si="227"/>
        <v>42535</v>
      </c>
      <c r="B10049" s="49" t="s">
        <v>6764</v>
      </c>
      <c r="C10049" s="7">
        <v>5.5106564383561797E-2</v>
      </c>
      <c r="D10049" s="7">
        <v>0.11021312876712359</v>
      </c>
      <c r="E10049" s="7">
        <v>0.16531969315068598</v>
      </c>
      <c r="F10049" s="7">
        <v>0.22042625753424719</v>
      </c>
      <c r="G10049" s="7">
        <v>0.27553282191780837</v>
      </c>
      <c r="H10049" s="7">
        <v>0.33063938630137074</v>
      </c>
      <c r="I10049" s="7">
        <v>0.38574595068493323</v>
      </c>
      <c r="J10049" s="7">
        <v>0.44085251506849438</v>
      </c>
      <c r="K10049" s="7">
        <v>0.49595907945205558</v>
      </c>
      <c r="L10049" s="7">
        <v>0.55106564383561674</v>
      </c>
    </row>
    <row r="10050" spans="1:12" ht="51">
      <c r="A10050" s="1">
        <f t="shared" si="227"/>
        <v>42536</v>
      </c>
      <c r="B10050" s="49" t="s">
        <v>5270</v>
      </c>
      <c r="C10050" s="7">
        <v>0.16388975342465759</v>
      </c>
      <c r="D10050" s="7">
        <v>0.32777950684931639</v>
      </c>
      <c r="E10050" s="7">
        <v>0.49166926027397395</v>
      </c>
      <c r="F10050" s="7">
        <v>0.65555901369863034</v>
      </c>
      <c r="G10050" s="7">
        <v>0.81944876712328796</v>
      </c>
      <c r="H10050" s="7">
        <v>0.98333852054794546</v>
      </c>
      <c r="I10050" s="7">
        <v>1.1472282739726067</v>
      </c>
      <c r="J10050" s="7">
        <v>1.3111180273972558</v>
      </c>
      <c r="K10050" s="7">
        <v>1.475007780821916</v>
      </c>
      <c r="L10050" s="7">
        <v>1.6388975342465759</v>
      </c>
    </row>
    <row r="10051" spans="1:12" ht="25.5">
      <c r="A10051" s="1">
        <f t="shared" si="227"/>
        <v>42537</v>
      </c>
      <c r="B10051" s="49" t="s">
        <v>5336</v>
      </c>
      <c r="C10051" s="7">
        <v>1.8950136986301477E-3</v>
      </c>
      <c r="D10051" s="7">
        <v>3.7900273972602838E-3</v>
      </c>
      <c r="E10051" s="7">
        <v>5.6850410958904319E-3</v>
      </c>
      <c r="F10051" s="7">
        <v>7.5800547945205562E-3</v>
      </c>
      <c r="G10051" s="7">
        <v>9.4750684931506918E-3</v>
      </c>
      <c r="H10051" s="7">
        <v>1.1370082191780827E-2</v>
      </c>
      <c r="I10051" s="7">
        <v>1.3265095890410999E-2</v>
      </c>
      <c r="J10051" s="7">
        <v>1.5160109589041159E-2</v>
      </c>
      <c r="K10051" s="7">
        <v>1.7055123287671201E-2</v>
      </c>
      <c r="L10051" s="7">
        <v>1.8950136986301359E-2</v>
      </c>
    </row>
    <row r="10052" spans="1:12" ht="38.25">
      <c r="A10052" s="1">
        <f t="shared" si="227"/>
        <v>42538</v>
      </c>
      <c r="B10052" s="49" t="s">
        <v>6765</v>
      </c>
      <c r="C10052" s="7">
        <v>2.9818257534246839E-2</v>
      </c>
      <c r="D10052" s="7">
        <v>5.9636515068493552E-2</v>
      </c>
      <c r="E10052" s="7">
        <v>8.9454772602740401E-2</v>
      </c>
      <c r="F10052" s="7">
        <v>0.11927303013698687</v>
      </c>
      <c r="G10052" s="7">
        <v>0.14909128767123361</v>
      </c>
      <c r="H10052" s="7">
        <v>0.17890954520547961</v>
      </c>
      <c r="I10052" s="7">
        <v>0.2087278027397268</v>
      </c>
      <c r="J10052" s="7">
        <v>0.23854606027397279</v>
      </c>
      <c r="K10052" s="7">
        <v>0.26836431780821995</v>
      </c>
      <c r="L10052" s="7">
        <v>0.29818257534246601</v>
      </c>
    </row>
    <row r="10053" spans="1:12" ht="25.5">
      <c r="A10053" s="1">
        <f t="shared" si="227"/>
        <v>42539</v>
      </c>
      <c r="B10053" s="49" t="s">
        <v>5461</v>
      </c>
      <c r="C10053" s="7">
        <v>1.22365808219178E-2</v>
      </c>
      <c r="D10053" s="7">
        <v>2.4473161643835718E-2</v>
      </c>
      <c r="E10053" s="7">
        <v>3.6709742465753523E-2</v>
      </c>
      <c r="F10053" s="7">
        <v>4.8946323287671199E-2</v>
      </c>
      <c r="G10053" s="7">
        <v>6.1182904109588994E-2</v>
      </c>
      <c r="H10053" s="7">
        <v>7.3419484931506795E-2</v>
      </c>
      <c r="I10053" s="7">
        <v>8.5656065753424951E-2</v>
      </c>
      <c r="J10053" s="7">
        <v>9.7892646575342523E-2</v>
      </c>
      <c r="K10053" s="7">
        <v>0.11012922739726032</v>
      </c>
      <c r="L10053" s="7">
        <v>0.12236580821917799</v>
      </c>
    </row>
    <row r="10054" spans="1:12" ht="38.25">
      <c r="A10054" s="1">
        <f t="shared" si="227"/>
        <v>42540</v>
      </c>
      <c r="B10054" s="49" t="s">
        <v>5346</v>
      </c>
      <c r="C10054" s="7">
        <v>5.1675287671232993E-2</v>
      </c>
      <c r="D10054" s="7">
        <v>0.10335057534246599</v>
      </c>
      <c r="E10054" s="7">
        <v>0.15502586301369961</v>
      </c>
      <c r="F10054" s="7">
        <v>0.20670115068493197</v>
      </c>
      <c r="G10054" s="7">
        <v>0.25837643835616436</v>
      </c>
      <c r="H10054" s="7">
        <v>0.31005172602739794</v>
      </c>
      <c r="I10054" s="7">
        <v>0.36172701369863158</v>
      </c>
      <c r="J10054" s="7">
        <v>0.41340230136986394</v>
      </c>
      <c r="K10054" s="7">
        <v>0.46507758904109642</v>
      </c>
      <c r="L10054" s="7">
        <v>0.51675287671232872</v>
      </c>
    </row>
    <row r="10055" spans="1:12" ht="51">
      <c r="A10055" s="1">
        <f t="shared" si="227"/>
        <v>42541</v>
      </c>
      <c r="B10055" s="49" t="s">
        <v>6766</v>
      </c>
      <c r="C10055" s="7">
        <v>4.3382794520548197E-2</v>
      </c>
      <c r="D10055" s="7">
        <v>8.6765589041096394E-2</v>
      </c>
      <c r="E10055" s="7">
        <v>0.13014838356164399</v>
      </c>
      <c r="F10055" s="7">
        <v>0.17353117808219279</v>
      </c>
      <c r="G10055" s="7">
        <v>0.2169139726027404</v>
      </c>
      <c r="H10055" s="7">
        <v>0.26029676712328798</v>
      </c>
      <c r="I10055" s="7">
        <v>0.3036795616438368</v>
      </c>
      <c r="J10055" s="7">
        <v>0.34706235616438441</v>
      </c>
      <c r="K10055" s="7">
        <v>0.39044515068493196</v>
      </c>
      <c r="L10055" s="7">
        <v>0.43382794520547957</v>
      </c>
    </row>
    <row r="10056" spans="1:12" ht="38.25">
      <c r="A10056" s="1">
        <f t="shared" si="227"/>
        <v>42542</v>
      </c>
      <c r="B10056" s="49" t="s">
        <v>6767</v>
      </c>
      <c r="C10056" s="7">
        <v>3.9448109589041165E-2</v>
      </c>
      <c r="D10056" s="7">
        <v>7.889621917808233E-2</v>
      </c>
      <c r="E10056" s="7">
        <v>0.11834432876712347</v>
      </c>
      <c r="F10056" s="7">
        <v>0.15779243835616438</v>
      </c>
      <c r="G10056" s="7">
        <v>0.19724054794520521</v>
      </c>
      <c r="H10056" s="7">
        <v>0.23668865753424601</v>
      </c>
      <c r="I10056" s="7">
        <v>0.276136767123288</v>
      </c>
      <c r="J10056" s="7">
        <v>0.31558487671232877</v>
      </c>
      <c r="K10056" s="7">
        <v>0.35503298630136959</v>
      </c>
      <c r="L10056" s="7">
        <v>0.39448109589041042</v>
      </c>
    </row>
    <row r="10057" spans="1:12" ht="25.5">
      <c r="A10057" s="1">
        <f t="shared" si="227"/>
        <v>42543</v>
      </c>
      <c r="B10057" s="49" t="s">
        <v>6768</v>
      </c>
      <c r="C10057" s="7">
        <v>1.0813150684931544E-2</v>
      </c>
      <c r="D10057" s="7">
        <v>2.1626301369863037E-2</v>
      </c>
      <c r="E10057" s="7">
        <v>3.2439452054794683E-2</v>
      </c>
      <c r="F10057" s="7">
        <v>4.3252602739726073E-2</v>
      </c>
      <c r="G10057" s="7">
        <v>5.4065753424657602E-2</v>
      </c>
      <c r="H10057" s="7">
        <v>6.4878904109589117E-2</v>
      </c>
      <c r="I10057" s="7">
        <v>7.5692054794520874E-2</v>
      </c>
      <c r="J10057" s="7">
        <v>8.6505205479452146E-2</v>
      </c>
      <c r="K10057" s="7">
        <v>9.7318356164383682E-2</v>
      </c>
      <c r="L10057" s="7">
        <v>0.10813150684931506</v>
      </c>
    </row>
    <row r="10058" spans="1:12" ht="25.5">
      <c r="A10058" s="1">
        <f t="shared" si="227"/>
        <v>42544</v>
      </c>
      <c r="B10058" s="49" t="s">
        <v>6769</v>
      </c>
      <c r="C10058" s="7">
        <v>1.0660536986301409E-2</v>
      </c>
      <c r="D10058" s="7">
        <v>2.1321073972602841E-2</v>
      </c>
      <c r="E10058" s="7">
        <v>3.19816109589042E-2</v>
      </c>
      <c r="F10058" s="7">
        <v>4.2642147945205558E-2</v>
      </c>
      <c r="G10058" s="7">
        <v>5.3302684931506916E-2</v>
      </c>
      <c r="H10058" s="7">
        <v>6.3963221917808274E-2</v>
      </c>
      <c r="I10058" s="7">
        <v>7.4623758904109883E-2</v>
      </c>
      <c r="J10058" s="7">
        <v>8.5284295890410991E-2</v>
      </c>
      <c r="K10058" s="7">
        <v>9.5944832876712474E-2</v>
      </c>
      <c r="L10058" s="7">
        <v>0.10660536986301371</v>
      </c>
    </row>
    <row r="10059" spans="1:12" ht="25.5">
      <c r="A10059" s="1">
        <f t="shared" si="227"/>
        <v>42545</v>
      </c>
      <c r="B10059" s="49" t="s">
        <v>6770</v>
      </c>
      <c r="C10059" s="7">
        <v>6.6332712328767357E-3</v>
      </c>
      <c r="D10059" s="7">
        <v>1.326654246575352E-2</v>
      </c>
      <c r="E10059" s="7">
        <v>1.989981369863016E-2</v>
      </c>
      <c r="F10059" s="7">
        <v>2.6533084931506797E-2</v>
      </c>
      <c r="G10059" s="7">
        <v>3.3166356164383563E-2</v>
      </c>
      <c r="H10059" s="7">
        <v>3.9799627397260319E-2</v>
      </c>
      <c r="I10059" s="7">
        <v>4.64328986301372E-2</v>
      </c>
      <c r="J10059" s="7">
        <v>5.3066169863013719E-2</v>
      </c>
      <c r="K10059" s="7">
        <v>5.9699441095890475E-2</v>
      </c>
      <c r="L10059" s="7">
        <v>6.6332712328767127E-2</v>
      </c>
    </row>
    <row r="10060" spans="1:12" ht="25.5">
      <c r="A10060" s="1">
        <f t="shared" si="227"/>
        <v>42546</v>
      </c>
      <c r="B10060" s="49" t="s">
        <v>6170</v>
      </c>
      <c r="C10060" s="7">
        <v>4.0865753424657719E-4</v>
      </c>
      <c r="D10060" s="7">
        <v>8.1731506849315439E-4</v>
      </c>
      <c r="E10060" s="7">
        <v>1.225972602739728E-3</v>
      </c>
      <c r="F10060" s="7">
        <v>1.6346301369863038E-3</v>
      </c>
      <c r="G10060" s="7">
        <v>2.04328767123288E-3</v>
      </c>
      <c r="H10060" s="7">
        <v>2.451945205479456E-3</v>
      </c>
      <c r="I10060" s="7">
        <v>2.860602739726032E-3</v>
      </c>
      <c r="J10060" s="7">
        <v>3.2692602739725959E-3</v>
      </c>
      <c r="K10060" s="7">
        <v>3.6779178082191714E-3</v>
      </c>
      <c r="L10060" s="7">
        <v>4.0865753424657479E-3</v>
      </c>
    </row>
    <row r="10061" spans="1:12" ht="12.75">
      <c r="A10061" s="1">
        <f t="shared" si="227"/>
        <v>42547</v>
      </c>
      <c r="B10061" s="49" t="s">
        <v>6771</v>
      </c>
      <c r="C10061" s="7">
        <v>8.5709589041096153E-3</v>
      </c>
      <c r="D10061" s="7">
        <v>1.7141917808219279E-2</v>
      </c>
      <c r="E10061" s="7">
        <v>2.5712876712328799E-2</v>
      </c>
      <c r="F10061" s="7">
        <v>3.4283835616438316E-2</v>
      </c>
      <c r="G10061" s="7">
        <v>4.2854794520547954E-2</v>
      </c>
      <c r="H10061" s="7">
        <v>5.1425753424657598E-2</v>
      </c>
      <c r="I10061" s="7">
        <v>5.9996712328767354E-2</v>
      </c>
      <c r="J10061" s="7">
        <v>6.8567671232876756E-2</v>
      </c>
      <c r="K10061" s="7">
        <v>7.7138630136986408E-2</v>
      </c>
      <c r="L10061" s="7">
        <v>8.5709589041095907E-2</v>
      </c>
    </row>
    <row r="10062" spans="1:12" ht="25.5">
      <c r="A10062" s="1">
        <f t="shared" si="227"/>
        <v>42548</v>
      </c>
      <c r="B10062" s="49" t="s">
        <v>6772</v>
      </c>
      <c r="C10062" s="7">
        <v>7.6379178082192078E-3</v>
      </c>
      <c r="D10062" s="7">
        <v>1.5275835616438438E-2</v>
      </c>
      <c r="E10062" s="7">
        <v>2.2913753424657599E-2</v>
      </c>
      <c r="F10062" s="7">
        <v>3.0551671232876762E-2</v>
      </c>
      <c r="G10062" s="7">
        <v>3.8189589041095914E-2</v>
      </c>
      <c r="H10062" s="7">
        <v>4.5827506849315081E-2</v>
      </c>
      <c r="I10062" s="7">
        <v>5.3465424657534476E-2</v>
      </c>
      <c r="J10062" s="7">
        <v>6.1103342465753524E-2</v>
      </c>
      <c r="K10062" s="7">
        <v>6.8741260273972676E-2</v>
      </c>
      <c r="L10062" s="7">
        <v>7.6379178082191829E-2</v>
      </c>
    </row>
    <row r="10063" spans="1:12" ht="12.75">
      <c r="A10063" s="1">
        <f t="shared" si="227"/>
        <v>42549</v>
      </c>
      <c r="B10063" s="49" t="s">
        <v>6773</v>
      </c>
      <c r="C10063" s="7">
        <v>1.7527791780822002E-2</v>
      </c>
      <c r="D10063" s="7">
        <v>3.5055583561643879E-2</v>
      </c>
      <c r="E10063" s="7">
        <v>5.2583375342465884E-2</v>
      </c>
      <c r="F10063" s="7">
        <v>7.0111167123287632E-2</v>
      </c>
      <c r="G10063" s="7">
        <v>8.7638958904109526E-2</v>
      </c>
      <c r="H10063" s="7">
        <v>0.10516675068493139</v>
      </c>
      <c r="I10063" s="7">
        <v>0.12269454246575399</v>
      </c>
      <c r="J10063" s="7">
        <v>0.14022233424657479</v>
      </c>
      <c r="K10063" s="7">
        <v>0.1577501260273968</v>
      </c>
      <c r="L10063" s="7">
        <v>0.17527791780821877</v>
      </c>
    </row>
    <row r="10064" spans="1:12" ht="25.5">
      <c r="A10064" s="1">
        <f t="shared" ref="A10064:A10127" si="228">A10063+1</f>
        <v>42550</v>
      </c>
      <c r="B10064" s="49" t="s">
        <v>6774</v>
      </c>
      <c r="C10064" s="7">
        <v>1.3628547945205439E-2</v>
      </c>
      <c r="D10064" s="7">
        <v>2.7257095890411E-2</v>
      </c>
      <c r="E10064" s="7">
        <v>4.0885643835616436E-2</v>
      </c>
      <c r="F10064" s="7">
        <v>5.4514191780821758E-2</v>
      </c>
      <c r="G10064" s="7">
        <v>6.8142739726027204E-2</v>
      </c>
      <c r="H10064" s="7">
        <v>8.1771287671232637E-2</v>
      </c>
      <c r="I10064" s="7">
        <v>9.539983561643843E-2</v>
      </c>
      <c r="J10064" s="7">
        <v>0.10902838356164363</v>
      </c>
      <c r="K10064" s="7">
        <v>0.12265693150684918</v>
      </c>
      <c r="L10064" s="7">
        <v>0.13628547945205441</v>
      </c>
    </row>
    <row r="10065" spans="1:12" ht="89.25">
      <c r="A10065" s="1">
        <f t="shared" si="228"/>
        <v>42551</v>
      </c>
      <c r="B10065" s="49" t="s">
        <v>6775</v>
      </c>
      <c r="C10065" s="7">
        <v>1.568593972602756E-2</v>
      </c>
      <c r="D10065" s="7">
        <v>3.1371879452054996E-2</v>
      </c>
      <c r="E10065" s="7">
        <v>4.7057819178082556E-2</v>
      </c>
      <c r="F10065" s="7">
        <v>6.2743758904109881E-2</v>
      </c>
      <c r="G10065" s="7">
        <v>7.8429698630137323E-2</v>
      </c>
      <c r="H10065" s="7">
        <v>9.4115638356164752E-2</v>
      </c>
      <c r="I10065" s="7">
        <v>0.10980157808219243</v>
      </c>
      <c r="J10065" s="7">
        <v>0.12548751780821998</v>
      </c>
      <c r="K10065" s="7">
        <v>0.1411734575342472</v>
      </c>
      <c r="L10065" s="7">
        <v>0.1568593972602744</v>
      </c>
    </row>
    <row r="10066" spans="1:12" ht="25.5">
      <c r="A10066" s="1">
        <f t="shared" si="228"/>
        <v>42552</v>
      </c>
      <c r="B10066" s="49" t="s">
        <v>5321</v>
      </c>
      <c r="C10066" s="7">
        <v>8.0827397260274387E-4</v>
      </c>
      <c r="D10066" s="7">
        <v>1.6165479452054877E-3</v>
      </c>
      <c r="E10066" s="7">
        <v>2.4248219178082319E-3</v>
      </c>
      <c r="F10066" s="7">
        <v>3.2330958904109638E-3</v>
      </c>
      <c r="G10066" s="7">
        <v>4.0413698630137078E-3</v>
      </c>
      <c r="H10066" s="7">
        <v>4.8496438356164526E-3</v>
      </c>
      <c r="I10066" s="7">
        <v>5.6579178082192079E-3</v>
      </c>
      <c r="J10066" s="7">
        <v>6.4661917808219276E-3</v>
      </c>
      <c r="K10066" s="7">
        <v>7.2744657534246724E-3</v>
      </c>
      <c r="L10066" s="7">
        <v>8.0827397260274034E-3</v>
      </c>
    </row>
    <row r="10067" spans="1:12" ht="38.25">
      <c r="A10067" s="1">
        <f t="shared" si="228"/>
        <v>42553</v>
      </c>
      <c r="B10067" s="49" t="s">
        <v>6776</v>
      </c>
      <c r="C10067" s="7">
        <v>8.5463671232877111E-2</v>
      </c>
      <c r="D10067" s="7">
        <v>0.170927342465754</v>
      </c>
      <c r="E10067" s="7">
        <v>0.2563910136986316</v>
      </c>
      <c r="F10067" s="7">
        <v>0.341854684931508</v>
      </c>
      <c r="G10067" s="7">
        <v>0.42731835616438441</v>
      </c>
      <c r="H10067" s="7">
        <v>0.51278202739726075</v>
      </c>
      <c r="I10067" s="7">
        <v>0.59824569863013966</v>
      </c>
      <c r="J10067" s="7">
        <v>0.68370936986301478</v>
      </c>
      <c r="K10067" s="7">
        <v>0.76917304109589113</v>
      </c>
      <c r="L10067" s="7">
        <v>0.85463671232876759</v>
      </c>
    </row>
    <row r="10068" spans="1:12" ht="38.25">
      <c r="A10068" s="1">
        <f t="shared" si="228"/>
        <v>42554</v>
      </c>
      <c r="B10068" s="49" t="s">
        <v>6776</v>
      </c>
      <c r="C10068" s="7">
        <v>0.13427112328767118</v>
      </c>
      <c r="D10068" s="7">
        <v>0.26854224657534359</v>
      </c>
      <c r="E10068" s="7">
        <v>0.40281336986301475</v>
      </c>
      <c r="F10068" s="7">
        <v>0.53708449315068474</v>
      </c>
      <c r="G10068" s="7">
        <v>0.67135561643835606</v>
      </c>
      <c r="H10068" s="7">
        <v>0.80562673972602716</v>
      </c>
      <c r="I10068" s="7">
        <v>0.93989786301370193</v>
      </c>
      <c r="J10068" s="7">
        <v>1.0741689863013708</v>
      </c>
      <c r="K10068" s="7">
        <v>1.208440109589048</v>
      </c>
      <c r="L10068" s="7">
        <v>1.3427112328767121</v>
      </c>
    </row>
    <row r="10069" spans="1:12" ht="38.25">
      <c r="A10069" s="1">
        <f t="shared" si="228"/>
        <v>42555</v>
      </c>
      <c r="B10069" s="49" t="s">
        <v>6776</v>
      </c>
      <c r="C10069" s="7">
        <v>7.0780931506849679E-2</v>
      </c>
      <c r="D10069" s="7">
        <v>0.14156186301369961</v>
      </c>
      <c r="E10069" s="7">
        <v>0.2123427945205488</v>
      </c>
      <c r="F10069" s="7">
        <v>0.28312372602739799</v>
      </c>
      <c r="G10069" s="7">
        <v>0.35390465753424721</v>
      </c>
      <c r="H10069" s="7">
        <v>0.42468558904109638</v>
      </c>
      <c r="I10069" s="7">
        <v>0.49546652054794676</v>
      </c>
      <c r="J10069" s="7">
        <v>0.56624745205479476</v>
      </c>
      <c r="K10069" s="7">
        <v>0.63702838356164404</v>
      </c>
      <c r="L10069" s="7">
        <v>0.70780931506849321</v>
      </c>
    </row>
    <row r="10070" spans="1:12" ht="51">
      <c r="A10070" s="1">
        <f t="shared" si="228"/>
        <v>42556</v>
      </c>
      <c r="B10070" s="49" t="s">
        <v>6777</v>
      </c>
      <c r="C10070" s="7">
        <v>4.1220164383561804E-2</v>
      </c>
      <c r="D10070" s="7">
        <v>8.2440328767123608E-2</v>
      </c>
      <c r="E10070" s="7">
        <v>0.12366049315068481</v>
      </c>
      <c r="F10070" s="7">
        <v>0.16488065753424722</v>
      </c>
      <c r="G10070" s="7">
        <v>0.2061008219178084</v>
      </c>
      <c r="H10070" s="7">
        <v>0.24732098630137081</v>
      </c>
      <c r="I10070" s="7">
        <v>0.28854115068493319</v>
      </c>
      <c r="J10070" s="7">
        <v>0.32976131506849321</v>
      </c>
      <c r="K10070" s="7">
        <v>0.37098147945205556</v>
      </c>
      <c r="L10070" s="7">
        <v>0.4122016438356168</v>
      </c>
    </row>
    <row r="10071" spans="1:12" ht="38.25">
      <c r="A10071" s="1">
        <f t="shared" si="228"/>
        <v>42557</v>
      </c>
      <c r="B10071" s="49" t="s">
        <v>6778</v>
      </c>
      <c r="C10071" s="7">
        <v>7.1223945205479838E-2</v>
      </c>
      <c r="D10071" s="7">
        <v>0.14244789041095918</v>
      </c>
      <c r="E10071" s="7">
        <v>0.21367183561643879</v>
      </c>
      <c r="F10071" s="7">
        <v>0.28489578082191835</v>
      </c>
      <c r="G10071" s="7">
        <v>0.356119726027398</v>
      </c>
      <c r="H10071" s="7">
        <v>0.42734367123287759</v>
      </c>
      <c r="I10071" s="7">
        <v>0.49856761643835834</v>
      </c>
      <c r="J10071" s="7">
        <v>0.56979156164383671</v>
      </c>
      <c r="K10071" s="7">
        <v>0.6410155068493163</v>
      </c>
      <c r="L10071" s="7">
        <v>0.71223945205479477</v>
      </c>
    </row>
    <row r="10072" spans="1:12" ht="38.25">
      <c r="A10072" s="1">
        <f t="shared" si="228"/>
        <v>42558</v>
      </c>
      <c r="B10072" s="49" t="s">
        <v>6778</v>
      </c>
      <c r="C10072" s="7">
        <v>1.9459331506849441E-2</v>
      </c>
      <c r="D10072" s="7">
        <v>3.8918663013698757E-2</v>
      </c>
      <c r="E10072" s="7">
        <v>5.8377994520548197E-2</v>
      </c>
      <c r="F10072" s="7">
        <v>7.7837326027397388E-2</v>
      </c>
      <c r="G10072" s="7">
        <v>9.7296657534246711E-2</v>
      </c>
      <c r="H10072" s="7">
        <v>0.11675598904109603</v>
      </c>
      <c r="I10072" s="7">
        <v>0.13621532054794561</v>
      </c>
      <c r="J10072" s="7">
        <v>0.15567465205479478</v>
      </c>
      <c r="K10072" s="7">
        <v>0.175133983561644</v>
      </c>
      <c r="L10072" s="7">
        <v>0.1945933150684932</v>
      </c>
    </row>
    <row r="10073" spans="1:12" ht="25.5">
      <c r="A10073" s="1">
        <f t="shared" si="228"/>
        <v>42559</v>
      </c>
      <c r="B10073" s="49" t="s">
        <v>6779</v>
      </c>
      <c r="C10073" s="7">
        <v>8.2454794520548328E-3</v>
      </c>
      <c r="D10073" s="7">
        <v>1.6490958904109638E-2</v>
      </c>
      <c r="E10073" s="7">
        <v>2.4736438356164517E-2</v>
      </c>
      <c r="F10073" s="7">
        <v>3.2981917808219276E-2</v>
      </c>
      <c r="G10073" s="7">
        <v>4.1227397260274037E-2</v>
      </c>
      <c r="H10073" s="7">
        <v>4.9472876712328799E-2</v>
      </c>
      <c r="I10073" s="7">
        <v>5.7718356164383797E-2</v>
      </c>
      <c r="J10073" s="7">
        <v>6.596383561643844E-2</v>
      </c>
      <c r="K10073" s="7">
        <v>7.4209315068493195E-2</v>
      </c>
      <c r="L10073" s="7">
        <v>8.245479452054795E-2</v>
      </c>
    </row>
    <row r="10074" spans="1:12" ht="25.5">
      <c r="A10074" s="1">
        <f t="shared" si="228"/>
        <v>42560</v>
      </c>
      <c r="B10074" s="49" t="s">
        <v>6779</v>
      </c>
      <c r="C10074" s="7">
        <v>6.1190136986301481E-3</v>
      </c>
      <c r="D10074" s="7">
        <v>1.2238027397260319E-2</v>
      </c>
      <c r="E10074" s="7">
        <v>1.8357041095890481E-2</v>
      </c>
      <c r="F10074" s="7">
        <v>2.4476054794520519E-2</v>
      </c>
      <c r="G10074" s="7">
        <v>3.0595068493150676E-2</v>
      </c>
      <c r="H10074" s="7">
        <v>3.6714082191780836E-2</v>
      </c>
      <c r="I10074" s="7">
        <v>4.2833095890411114E-2</v>
      </c>
      <c r="J10074" s="7">
        <v>4.8952109589041157E-2</v>
      </c>
      <c r="K10074" s="7">
        <v>5.5071123287671317E-2</v>
      </c>
      <c r="L10074" s="7">
        <v>6.1190136986301352E-2</v>
      </c>
    </row>
    <row r="10075" spans="1:12" ht="25.5">
      <c r="A10075" s="1">
        <f t="shared" si="228"/>
        <v>42561</v>
      </c>
      <c r="B10075" s="49" t="s">
        <v>6779</v>
      </c>
      <c r="C10075" s="7">
        <v>1.37026849315068E-2</v>
      </c>
      <c r="D10075" s="7">
        <v>2.7405369863013718E-2</v>
      </c>
      <c r="E10075" s="7">
        <v>4.1108054794520517E-2</v>
      </c>
      <c r="F10075" s="7">
        <v>5.4810739726027201E-2</v>
      </c>
      <c r="G10075" s="7">
        <v>6.8513424657533989E-2</v>
      </c>
      <c r="H10075" s="7">
        <v>8.2216109589040798E-2</v>
      </c>
      <c r="I10075" s="7">
        <v>9.5918794520547968E-2</v>
      </c>
      <c r="J10075" s="7">
        <v>0.10962147945205451</v>
      </c>
      <c r="K10075" s="7">
        <v>0.1233241643835612</v>
      </c>
      <c r="L10075" s="7">
        <v>0.13702684931506798</v>
      </c>
    </row>
    <row r="10076" spans="1:12" ht="25.5">
      <c r="A10076" s="1">
        <f t="shared" si="228"/>
        <v>42562</v>
      </c>
      <c r="B10076" s="49" t="s">
        <v>6780</v>
      </c>
      <c r="C10076" s="7">
        <v>3.3986926027397397E-2</v>
      </c>
      <c r="D10076" s="7">
        <v>6.7973852054794684E-2</v>
      </c>
      <c r="E10076" s="7">
        <v>0.10196077808219207</v>
      </c>
      <c r="F10076" s="7">
        <v>0.13594770410958959</v>
      </c>
      <c r="G10076" s="7">
        <v>0.16993463013698637</v>
      </c>
      <c r="H10076" s="7">
        <v>0.2039215561643844</v>
      </c>
      <c r="I10076" s="7">
        <v>0.2379084821917824</v>
      </c>
      <c r="J10076" s="7">
        <v>0.27189540821917796</v>
      </c>
      <c r="K10076" s="7">
        <v>0.30588233424657596</v>
      </c>
      <c r="L10076" s="7">
        <v>0.33986926027397274</v>
      </c>
    </row>
    <row r="10077" spans="1:12" ht="25.5">
      <c r="A10077" s="1">
        <f t="shared" si="228"/>
        <v>42563</v>
      </c>
      <c r="B10077" s="49" t="s">
        <v>6781</v>
      </c>
      <c r="C10077" s="7">
        <v>3.9737424657534361E-2</v>
      </c>
      <c r="D10077" s="7">
        <v>7.9474849315068721E-2</v>
      </c>
      <c r="E10077" s="7">
        <v>0.11921227397260295</v>
      </c>
      <c r="F10077" s="7">
        <v>0.15894969863013722</v>
      </c>
      <c r="G10077" s="7">
        <v>0.19868712328767119</v>
      </c>
      <c r="H10077" s="7">
        <v>0.23842454794520518</v>
      </c>
      <c r="I10077" s="7">
        <v>0.27816197260274039</v>
      </c>
      <c r="J10077" s="7">
        <v>0.31789939726027444</v>
      </c>
      <c r="K10077" s="7">
        <v>0.35763682191780838</v>
      </c>
      <c r="L10077" s="7">
        <v>0.39737424657534237</v>
      </c>
    </row>
    <row r="10078" spans="1:12" ht="25.5">
      <c r="A10078" s="1">
        <f t="shared" si="228"/>
        <v>42564</v>
      </c>
      <c r="B10078" s="49" t="s">
        <v>6782</v>
      </c>
      <c r="C10078" s="7">
        <v>2.7615123287671319E-2</v>
      </c>
      <c r="D10078" s="7">
        <v>5.523024657534252E-2</v>
      </c>
      <c r="E10078" s="7">
        <v>8.2845369863013829E-2</v>
      </c>
      <c r="F10078" s="7">
        <v>0.11046049315068479</v>
      </c>
      <c r="G10078" s="7">
        <v>0.138075616438356</v>
      </c>
      <c r="H10078" s="7">
        <v>0.16569073972602719</v>
      </c>
      <c r="I10078" s="7">
        <v>0.19330586301369959</v>
      </c>
      <c r="J10078" s="7">
        <v>0.22092098630136958</v>
      </c>
      <c r="K10078" s="7">
        <v>0.24853610958904077</v>
      </c>
      <c r="L10078" s="7">
        <v>0.27615123287671201</v>
      </c>
    </row>
    <row r="10079" spans="1:12" ht="25.5">
      <c r="A10079" s="1">
        <f t="shared" si="228"/>
        <v>42565</v>
      </c>
      <c r="B10079" s="49" t="s">
        <v>6783</v>
      </c>
      <c r="C10079" s="7">
        <v>2.0006136986301357E-2</v>
      </c>
      <c r="D10079" s="7">
        <v>4.001227397260284E-2</v>
      </c>
      <c r="E10079" s="7">
        <v>6.00184109589042E-2</v>
      </c>
      <c r="F10079" s="7">
        <v>8.0024547945205429E-2</v>
      </c>
      <c r="G10079" s="7">
        <v>0.1000306849315068</v>
      </c>
      <c r="H10079" s="7">
        <v>0.1200368219178084</v>
      </c>
      <c r="I10079" s="7">
        <v>0.14004295890410998</v>
      </c>
      <c r="J10079" s="7">
        <v>0.16004909589041158</v>
      </c>
      <c r="K10079" s="7">
        <v>0.18005523287671199</v>
      </c>
      <c r="L10079" s="7">
        <v>0.20006136986301359</v>
      </c>
    </row>
    <row r="10080" spans="1:12" ht="25.5">
      <c r="A10080" s="1">
        <f t="shared" si="228"/>
        <v>42566</v>
      </c>
      <c r="B10080" s="49" t="s">
        <v>6783</v>
      </c>
      <c r="C10080" s="7">
        <v>1.6201643835616561E-3</v>
      </c>
      <c r="D10080" s="7">
        <v>3.2403287671233E-3</v>
      </c>
      <c r="E10080" s="7">
        <v>4.8604931506849554E-3</v>
      </c>
      <c r="F10080" s="7">
        <v>6.4806575342465879E-3</v>
      </c>
      <c r="G10080" s="7">
        <v>8.1008219178082316E-3</v>
      </c>
      <c r="H10080" s="7">
        <v>9.7209863013698761E-3</v>
      </c>
      <c r="I10080" s="7">
        <v>1.1341150684931543E-2</v>
      </c>
      <c r="J10080" s="7">
        <v>1.29613150684932E-2</v>
      </c>
      <c r="K10080" s="7">
        <v>1.458147945205476E-2</v>
      </c>
      <c r="L10080" s="7">
        <v>1.6201643835616439E-2</v>
      </c>
    </row>
    <row r="10081" spans="1:12" ht="76.5">
      <c r="A10081" s="1">
        <f t="shared" si="228"/>
        <v>42567</v>
      </c>
      <c r="B10081" s="49" t="s">
        <v>6784</v>
      </c>
      <c r="C10081" s="7">
        <v>3.3271232876712596E-3</v>
      </c>
      <c r="D10081" s="7">
        <v>6.654246575342508E-3</v>
      </c>
      <c r="E10081" s="7">
        <v>9.9813698630137684E-3</v>
      </c>
      <c r="F10081" s="7">
        <v>1.3308493150685038E-2</v>
      </c>
      <c r="G10081" s="7">
        <v>1.6635616438356239E-2</v>
      </c>
      <c r="H10081" s="7">
        <v>1.996273972602744E-2</v>
      </c>
      <c r="I10081" s="7">
        <v>2.3289863013698758E-2</v>
      </c>
      <c r="J10081" s="7">
        <v>2.6616986301369962E-2</v>
      </c>
      <c r="K10081" s="7">
        <v>2.994410958904116E-2</v>
      </c>
      <c r="L10081" s="7">
        <v>3.327123287671236E-2</v>
      </c>
    </row>
    <row r="10082" spans="1:12" ht="76.5">
      <c r="A10082" s="1">
        <f t="shared" si="228"/>
        <v>42568</v>
      </c>
      <c r="B10082" s="49" t="s">
        <v>6784</v>
      </c>
      <c r="C10082" s="7">
        <v>1.1254356164383585E-2</v>
      </c>
      <c r="D10082" s="7">
        <v>2.2508712328767118E-2</v>
      </c>
      <c r="E10082" s="7">
        <v>3.3763068493150798E-2</v>
      </c>
      <c r="F10082" s="7">
        <v>4.5017424657534236E-2</v>
      </c>
      <c r="G10082" s="7">
        <v>5.6271780821917798E-2</v>
      </c>
      <c r="H10082" s="7">
        <v>6.7526136986301361E-2</v>
      </c>
      <c r="I10082" s="7">
        <v>7.8780493150685152E-2</v>
      </c>
      <c r="J10082" s="7">
        <v>9.0034849315068596E-2</v>
      </c>
      <c r="K10082" s="7">
        <v>0.10128920547945217</v>
      </c>
      <c r="L10082" s="7">
        <v>0.1125435616438356</v>
      </c>
    </row>
    <row r="10083" spans="1:12" ht="76.5">
      <c r="A10083" s="1">
        <f t="shared" si="228"/>
        <v>42569</v>
      </c>
      <c r="B10083" s="49" t="s">
        <v>6784</v>
      </c>
      <c r="C10083" s="7">
        <v>1.897545205479468E-2</v>
      </c>
      <c r="D10083" s="7">
        <v>3.7950904109589234E-2</v>
      </c>
      <c r="E10083" s="7">
        <v>5.6926356164383914E-2</v>
      </c>
      <c r="F10083" s="7">
        <v>7.5901808219178357E-2</v>
      </c>
      <c r="G10083" s="7">
        <v>9.4877260273972905E-2</v>
      </c>
      <c r="H10083" s="7">
        <v>0.11385271232876748</v>
      </c>
      <c r="I10083" s="7">
        <v>0.1328281643835624</v>
      </c>
      <c r="J10083" s="7">
        <v>0.15180361643835721</v>
      </c>
      <c r="K10083" s="7">
        <v>0.17077906849315078</v>
      </c>
      <c r="L10083" s="7">
        <v>0.18975452054794559</v>
      </c>
    </row>
    <row r="10084" spans="1:12" ht="76.5">
      <c r="A10084" s="1">
        <f t="shared" si="228"/>
        <v>42570</v>
      </c>
      <c r="B10084" s="49" t="s">
        <v>6784</v>
      </c>
      <c r="C10084" s="7">
        <v>6.4998246575342755E-2</v>
      </c>
      <c r="D10084" s="7">
        <v>0.12999649315068598</v>
      </c>
      <c r="E10084" s="7">
        <v>0.1949947397260284</v>
      </c>
      <c r="F10084" s="7">
        <v>0.2599929863013708</v>
      </c>
      <c r="G10084" s="7">
        <v>0.32499123287671322</v>
      </c>
      <c r="H10084" s="7">
        <v>0.38998947945205559</v>
      </c>
      <c r="I10084" s="7">
        <v>0.45498772602739923</v>
      </c>
      <c r="J10084" s="7">
        <v>0.51998597260274038</v>
      </c>
      <c r="K10084" s="7">
        <v>0.58498421917808285</v>
      </c>
      <c r="L10084" s="7">
        <v>0.64998246575342522</v>
      </c>
    </row>
    <row r="10085" spans="1:12" ht="25.5">
      <c r="A10085" s="1">
        <f t="shared" si="228"/>
        <v>42571</v>
      </c>
      <c r="B10085" s="49" t="s">
        <v>6785</v>
      </c>
      <c r="C10085" s="7">
        <v>2.2381052054794681E-2</v>
      </c>
      <c r="D10085" s="7">
        <v>4.4762104109589237E-2</v>
      </c>
      <c r="E10085" s="7">
        <v>6.7143156164383919E-2</v>
      </c>
      <c r="F10085" s="7">
        <v>8.952420821917835E-2</v>
      </c>
      <c r="G10085" s="7">
        <v>0.11190526027397292</v>
      </c>
      <c r="H10085" s="7">
        <v>0.13428631232876759</v>
      </c>
      <c r="I10085" s="7">
        <v>0.15666736438356241</v>
      </c>
      <c r="J10085" s="7">
        <v>0.1790484164383572</v>
      </c>
      <c r="K10085" s="7">
        <v>0.2014294684931508</v>
      </c>
      <c r="L10085" s="7">
        <v>0.22381052054794562</v>
      </c>
    </row>
    <row r="10086" spans="1:12" ht="25.5">
      <c r="A10086" s="1">
        <f t="shared" si="228"/>
        <v>42572</v>
      </c>
      <c r="B10086" s="49" t="s">
        <v>6786</v>
      </c>
      <c r="C10086" s="7">
        <v>2.1279123287671318E-2</v>
      </c>
      <c r="D10086" s="7">
        <v>4.2558246575342525E-2</v>
      </c>
      <c r="E10086" s="7">
        <v>6.3837369863013846E-2</v>
      </c>
      <c r="F10086" s="7">
        <v>8.511649315068491E-2</v>
      </c>
      <c r="G10086" s="7">
        <v>0.10639561643835611</v>
      </c>
      <c r="H10086" s="7">
        <v>0.12767473972602719</v>
      </c>
      <c r="I10086" s="7">
        <v>0.1489538630136984</v>
      </c>
      <c r="J10086" s="7">
        <v>0.1702329863013696</v>
      </c>
      <c r="K10086" s="7">
        <v>0.1915121095890408</v>
      </c>
      <c r="L10086" s="7">
        <v>0.21279123287671201</v>
      </c>
    </row>
    <row r="10087" spans="1:12" ht="25.5">
      <c r="A10087" s="1">
        <f t="shared" si="228"/>
        <v>42573</v>
      </c>
      <c r="B10087" s="49" t="s">
        <v>6655</v>
      </c>
      <c r="C10087" s="7">
        <v>2.1306608219178239E-2</v>
      </c>
      <c r="D10087" s="7">
        <v>4.2613216438356361E-2</v>
      </c>
      <c r="E10087" s="7">
        <v>6.3919824657534596E-2</v>
      </c>
      <c r="F10087" s="7">
        <v>8.5226432876712596E-2</v>
      </c>
      <c r="G10087" s="7">
        <v>0.10653304109589072</v>
      </c>
      <c r="H10087" s="7">
        <v>0.12783964931506919</v>
      </c>
      <c r="I10087" s="7">
        <v>0.14914625753424718</v>
      </c>
      <c r="J10087" s="7">
        <v>0.17045286575342519</v>
      </c>
      <c r="K10087" s="7">
        <v>0.19175947397260318</v>
      </c>
      <c r="L10087" s="7">
        <v>0.21306608219178119</v>
      </c>
    </row>
    <row r="10088" spans="1:12" ht="25.5">
      <c r="A10088" s="1">
        <f t="shared" si="228"/>
        <v>42574</v>
      </c>
      <c r="B10088" s="49" t="s">
        <v>6787</v>
      </c>
      <c r="C10088" s="7">
        <v>2.3723835616438441E-2</v>
      </c>
      <c r="D10088" s="7">
        <v>4.7447671232876756E-2</v>
      </c>
      <c r="E10088" s="7">
        <v>7.1171506849315197E-2</v>
      </c>
      <c r="F10088" s="7">
        <v>9.4895342465753388E-2</v>
      </c>
      <c r="G10088" s="7">
        <v>0.1186191780821917</v>
      </c>
      <c r="H10088" s="7">
        <v>0.14234301369863039</v>
      </c>
      <c r="I10088" s="7">
        <v>0.16606684931506921</v>
      </c>
      <c r="J10088" s="7">
        <v>0.18979068493150678</v>
      </c>
      <c r="K10088" s="7">
        <v>0.21351452054794559</v>
      </c>
      <c r="L10088" s="7">
        <v>0.23723835616438319</v>
      </c>
    </row>
    <row r="10089" spans="1:12" ht="25.5">
      <c r="A10089" s="1">
        <f t="shared" si="228"/>
        <v>42575</v>
      </c>
      <c r="B10089" s="49" t="s">
        <v>6788</v>
      </c>
      <c r="C10089" s="7">
        <v>5.540383561643844E-2</v>
      </c>
      <c r="D10089" s="7">
        <v>0.11080767123287688</v>
      </c>
      <c r="E10089" s="7">
        <v>0.16621150684931521</v>
      </c>
      <c r="F10089" s="7">
        <v>0.22161534246575279</v>
      </c>
      <c r="G10089" s="7">
        <v>0.27701917808219156</v>
      </c>
      <c r="H10089" s="7">
        <v>0.33242301369863042</v>
      </c>
      <c r="I10089" s="7">
        <v>0.38782684931506922</v>
      </c>
      <c r="J10089" s="7">
        <v>0.4432306849315068</v>
      </c>
      <c r="K10089" s="7">
        <v>0.4986345205479456</v>
      </c>
      <c r="L10089" s="7">
        <v>0.55403835616438313</v>
      </c>
    </row>
    <row r="10090" spans="1:12" ht="25.5">
      <c r="A10090" s="1">
        <f t="shared" si="228"/>
        <v>42576</v>
      </c>
      <c r="B10090" s="49" t="s">
        <v>6789</v>
      </c>
      <c r="C10090" s="7">
        <v>5.5114520547945481E-2</v>
      </c>
      <c r="D10090" s="7">
        <v>0.11022904109589096</v>
      </c>
      <c r="E10090" s="7">
        <v>0.16534356164383679</v>
      </c>
      <c r="F10090" s="7">
        <v>0.2204580821917812</v>
      </c>
      <c r="G10090" s="7">
        <v>0.27557260273972678</v>
      </c>
      <c r="H10090" s="7">
        <v>0.33068712328767119</v>
      </c>
      <c r="I10090" s="7">
        <v>0.38580164383561794</v>
      </c>
      <c r="J10090" s="7">
        <v>0.4409161643835624</v>
      </c>
      <c r="K10090" s="7">
        <v>0.49603068493150793</v>
      </c>
      <c r="L10090" s="7">
        <v>0.55114520547945234</v>
      </c>
    </row>
    <row r="10091" spans="1:12" ht="12.75">
      <c r="A10091" s="1">
        <f t="shared" si="228"/>
        <v>42577</v>
      </c>
      <c r="B10091" s="49" t="s">
        <v>6790</v>
      </c>
      <c r="C10091" s="7">
        <v>9.5401643835616792E-3</v>
      </c>
      <c r="D10091" s="7">
        <v>1.9080328767123358E-2</v>
      </c>
      <c r="E10091" s="7">
        <v>2.8620493150685041E-2</v>
      </c>
      <c r="F10091" s="7">
        <v>3.8160657534246599E-2</v>
      </c>
      <c r="G10091" s="7">
        <v>4.7700821917808278E-2</v>
      </c>
      <c r="H10091" s="7">
        <v>5.7240986301369957E-2</v>
      </c>
      <c r="I10091" s="7">
        <v>6.6781150684931762E-2</v>
      </c>
      <c r="J10091" s="7">
        <v>7.6321315068493198E-2</v>
      </c>
      <c r="K10091" s="7">
        <v>8.5861479452054884E-2</v>
      </c>
      <c r="L10091" s="7">
        <v>9.5401643835616445E-2</v>
      </c>
    </row>
    <row r="10092" spans="1:12" ht="12.75">
      <c r="A10092" s="1">
        <f t="shared" si="228"/>
        <v>42578</v>
      </c>
      <c r="B10092" s="49" t="s">
        <v>6790</v>
      </c>
      <c r="C10092" s="7">
        <v>1.9948273972602838E-2</v>
      </c>
      <c r="D10092" s="7">
        <v>3.9896547945205557E-2</v>
      </c>
      <c r="E10092" s="7">
        <v>5.9844821917808398E-2</v>
      </c>
      <c r="F10092" s="7">
        <v>7.9793095890411003E-2</v>
      </c>
      <c r="G10092" s="7">
        <v>9.9741369863013712E-2</v>
      </c>
      <c r="H10092" s="7">
        <v>0.11968964383561644</v>
      </c>
      <c r="I10092" s="7">
        <v>0.13963791780821999</v>
      </c>
      <c r="J10092" s="7">
        <v>0.15958619178082201</v>
      </c>
      <c r="K10092" s="7">
        <v>0.17953446575342519</v>
      </c>
      <c r="L10092" s="7">
        <v>0.19948273972602718</v>
      </c>
    </row>
    <row r="10093" spans="1:12" ht="25.5">
      <c r="A10093" s="1">
        <f t="shared" si="228"/>
        <v>42579</v>
      </c>
      <c r="B10093" s="49" t="s">
        <v>6791</v>
      </c>
      <c r="C10093" s="7">
        <v>3.0136504109589238E-2</v>
      </c>
      <c r="D10093" s="7">
        <v>6.0273008219178352E-2</v>
      </c>
      <c r="E10093" s="7">
        <v>9.0409512328767608E-2</v>
      </c>
      <c r="F10093" s="7">
        <v>0.120546016438356</v>
      </c>
      <c r="G10093" s="7">
        <v>0.15068252054794559</v>
      </c>
      <c r="H10093" s="7">
        <v>0.18081902465753399</v>
      </c>
      <c r="I10093" s="7">
        <v>0.21095552876712359</v>
      </c>
      <c r="J10093" s="7">
        <v>0.24109203287671199</v>
      </c>
      <c r="K10093" s="7">
        <v>0.27122853698630162</v>
      </c>
      <c r="L10093" s="7">
        <v>0.30136504109588996</v>
      </c>
    </row>
    <row r="10094" spans="1:12" ht="25.5">
      <c r="A10094" s="1">
        <f t="shared" si="228"/>
        <v>42580</v>
      </c>
      <c r="B10094" s="49" t="s">
        <v>6792</v>
      </c>
      <c r="C10094" s="7">
        <v>7.1703123287671436E-2</v>
      </c>
      <c r="D10094" s="7">
        <v>0.1434062465753424</v>
      </c>
      <c r="E10094" s="7">
        <v>0.2151093698630136</v>
      </c>
      <c r="F10094" s="7">
        <v>0.2868124931506848</v>
      </c>
      <c r="G10094" s="7">
        <v>0.358515616438356</v>
      </c>
      <c r="H10094" s="7">
        <v>0.4302187397260272</v>
      </c>
      <c r="I10094" s="7">
        <v>0.50192186301369957</v>
      </c>
      <c r="J10094" s="7">
        <v>0.5736249863013696</v>
      </c>
      <c r="K10094" s="7">
        <v>0.64532810958904196</v>
      </c>
      <c r="L10094" s="7">
        <v>0.717031232876712</v>
      </c>
    </row>
    <row r="10095" spans="1:12" ht="25.5">
      <c r="A10095" s="1">
        <f t="shared" si="228"/>
        <v>42581</v>
      </c>
      <c r="B10095" s="49" t="s">
        <v>5994</v>
      </c>
      <c r="C10095" s="7">
        <v>2.9510136986301478E-3</v>
      </c>
      <c r="D10095" s="7">
        <v>5.9020273972602835E-3</v>
      </c>
      <c r="E10095" s="7">
        <v>8.8530410958904317E-3</v>
      </c>
      <c r="F10095" s="7">
        <v>1.1804054794520544E-2</v>
      </c>
      <c r="G10095" s="7">
        <v>1.4755068493150678E-2</v>
      </c>
      <c r="H10095" s="7">
        <v>1.7706082191780839E-2</v>
      </c>
      <c r="I10095" s="7">
        <v>2.0657095890410999E-2</v>
      </c>
      <c r="J10095" s="7">
        <v>2.3608109589041158E-2</v>
      </c>
      <c r="K10095" s="7">
        <v>2.65591232876712E-2</v>
      </c>
      <c r="L10095" s="7">
        <v>2.9510136986301356E-2</v>
      </c>
    </row>
    <row r="10096" spans="1:12" ht="25.5">
      <c r="A10096" s="1">
        <f t="shared" si="228"/>
        <v>42582</v>
      </c>
      <c r="B10096" s="49" t="s">
        <v>6793</v>
      </c>
      <c r="C10096" s="7">
        <v>4.5323013698630281E-2</v>
      </c>
      <c r="D10096" s="7">
        <v>9.0646027397260562E-2</v>
      </c>
      <c r="E10096" s="7">
        <v>0.1359690410958912</v>
      </c>
      <c r="F10096" s="7">
        <v>0.18129205479452037</v>
      </c>
      <c r="G10096" s="7">
        <v>0.2266150684931508</v>
      </c>
      <c r="H10096" s="7">
        <v>0.27193808219178117</v>
      </c>
      <c r="I10096" s="7">
        <v>0.31726109589041279</v>
      </c>
      <c r="J10096" s="7">
        <v>0.36258410958904197</v>
      </c>
      <c r="K10096" s="7">
        <v>0.4079071232876712</v>
      </c>
      <c r="L10096" s="7">
        <v>0.4532301369863016</v>
      </c>
    </row>
    <row r="10097" spans="1:12" ht="25.5">
      <c r="A10097" s="1">
        <f t="shared" si="228"/>
        <v>42583</v>
      </c>
      <c r="B10097" s="49" t="s">
        <v>6794</v>
      </c>
      <c r="C10097" s="7">
        <v>2.4418191780822118E-2</v>
      </c>
      <c r="D10097" s="7">
        <v>4.8836383561644117E-2</v>
      </c>
      <c r="E10097" s="7">
        <v>7.3254575342466238E-2</v>
      </c>
      <c r="F10097" s="7">
        <v>9.7672767123287998E-2</v>
      </c>
      <c r="G10097" s="7">
        <v>0.12209095890410998</v>
      </c>
      <c r="H10097" s="7">
        <v>0.14650915068493078</v>
      </c>
      <c r="I10097" s="7">
        <v>0.170927342465754</v>
      </c>
      <c r="J10097" s="7">
        <v>0.1953455342465748</v>
      </c>
      <c r="K10097" s="7">
        <v>0.2197637260273968</v>
      </c>
      <c r="L10097" s="7">
        <v>0.24418191780821877</v>
      </c>
    </row>
    <row r="10098" spans="1:12" ht="12.75">
      <c r="A10098" s="1">
        <f t="shared" si="228"/>
        <v>42584</v>
      </c>
      <c r="B10098" s="49" t="s">
        <v>6795</v>
      </c>
      <c r="C10098" s="7">
        <v>1.052383561643839E-2</v>
      </c>
      <c r="D10098" s="7">
        <v>2.104767123287676E-2</v>
      </c>
      <c r="E10098" s="7">
        <v>3.1571506849315201E-2</v>
      </c>
      <c r="F10098" s="7">
        <v>4.209534246575352E-2</v>
      </c>
      <c r="G10098" s="7">
        <v>5.2619178082191832E-2</v>
      </c>
      <c r="H10098" s="7">
        <v>6.3143013698630152E-2</v>
      </c>
      <c r="I10098" s="7">
        <v>7.3666849315068714E-2</v>
      </c>
      <c r="J10098" s="7">
        <v>8.4190684931506915E-2</v>
      </c>
      <c r="K10098" s="7">
        <v>9.4714520547945227E-2</v>
      </c>
      <c r="L10098" s="7">
        <v>0.10523835616438355</v>
      </c>
    </row>
    <row r="10099" spans="1:12" ht="12.75">
      <c r="A10099" s="1">
        <f t="shared" si="228"/>
        <v>42585</v>
      </c>
      <c r="B10099" s="49" t="s">
        <v>6795</v>
      </c>
      <c r="C10099" s="7">
        <v>4.4966794520548197E-3</v>
      </c>
      <c r="D10099" s="7">
        <v>8.9933589041096395E-3</v>
      </c>
      <c r="E10099" s="7">
        <v>1.3490038356164399E-2</v>
      </c>
      <c r="F10099" s="7">
        <v>1.7986717808219279E-2</v>
      </c>
      <c r="G10099" s="7">
        <v>2.2483397260274037E-2</v>
      </c>
      <c r="H10099" s="7">
        <v>2.6980076712328799E-2</v>
      </c>
      <c r="I10099" s="7">
        <v>3.1476756164383675E-2</v>
      </c>
      <c r="J10099" s="7">
        <v>3.597343561643844E-2</v>
      </c>
      <c r="K10099" s="7">
        <v>4.0470115068493198E-2</v>
      </c>
      <c r="L10099" s="7">
        <v>4.4966794520547963E-2</v>
      </c>
    </row>
    <row r="10100" spans="1:12" ht="12.75">
      <c r="A10100" s="1">
        <f t="shared" si="228"/>
        <v>42586</v>
      </c>
      <c r="B10100" s="49" t="s">
        <v>6796</v>
      </c>
      <c r="C10100" s="7">
        <v>2.3275397260274038E-2</v>
      </c>
      <c r="D10100" s="7">
        <v>4.6550794520547965E-2</v>
      </c>
      <c r="E10100" s="7">
        <v>6.9826191780822E-2</v>
      </c>
      <c r="F10100" s="7">
        <v>9.3101589041095792E-2</v>
      </c>
      <c r="G10100" s="7">
        <v>0.11637698630136972</v>
      </c>
      <c r="H10100" s="7">
        <v>0.139652383561644</v>
      </c>
      <c r="I10100" s="7">
        <v>0.16292778082191842</v>
      </c>
      <c r="J10100" s="7">
        <v>0.18620317808219158</v>
      </c>
      <c r="K10100" s="7">
        <v>0.209478575342466</v>
      </c>
      <c r="L10100" s="7">
        <v>0.2327539726027392</v>
      </c>
    </row>
    <row r="10101" spans="1:12" ht="12.75">
      <c r="A10101" s="1">
        <f t="shared" si="228"/>
        <v>42587</v>
      </c>
      <c r="B10101" s="49" t="s">
        <v>6760</v>
      </c>
      <c r="C10101" s="7">
        <v>6.2709041095890594E-2</v>
      </c>
      <c r="D10101" s="7">
        <v>0.12541808219178119</v>
      </c>
      <c r="E10101" s="7">
        <v>0.18812712328767242</v>
      </c>
      <c r="F10101" s="7">
        <v>0.25083616438356238</v>
      </c>
      <c r="G10101" s="7">
        <v>0.31354520547945236</v>
      </c>
      <c r="H10101" s="7">
        <v>0.3762542465753424</v>
      </c>
      <c r="I10101" s="7">
        <v>0.4389632876712336</v>
      </c>
      <c r="J10101" s="7">
        <v>0.50167232876712353</v>
      </c>
      <c r="K10101" s="7">
        <v>0.56438136986301357</v>
      </c>
      <c r="L10101" s="7">
        <v>0.62709041095890361</v>
      </c>
    </row>
    <row r="10102" spans="1:12" ht="38.25">
      <c r="A10102" s="1">
        <f t="shared" si="228"/>
        <v>42588</v>
      </c>
      <c r="B10102" s="49" t="s">
        <v>5832</v>
      </c>
      <c r="C10102" s="7">
        <v>8.9289863013698872E-3</v>
      </c>
      <c r="D10102" s="7">
        <v>1.7857972602739799E-2</v>
      </c>
      <c r="E10102" s="7">
        <v>2.6786958904109641E-2</v>
      </c>
      <c r="F10102" s="7">
        <v>3.571594520547948E-2</v>
      </c>
      <c r="G10102" s="7">
        <v>4.4644931506849318E-2</v>
      </c>
      <c r="H10102" s="7">
        <v>5.3573917808219282E-2</v>
      </c>
      <c r="I10102" s="7">
        <v>6.2502904109589238E-2</v>
      </c>
      <c r="J10102" s="7">
        <v>7.1431890410958959E-2</v>
      </c>
      <c r="K10102" s="7">
        <v>8.036087671232893E-2</v>
      </c>
      <c r="L10102" s="7">
        <v>8.9289863013698637E-2</v>
      </c>
    </row>
    <row r="10103" spans="1:12" ht="25.5">
      <c r="A10103" s="1">
        <f t="shared" si="228"/>
        <v>42589</v>
      </c>
      <c r="B10103" s="49" t="s">
        <v>6797</v>
      </c>
      <c r="C10103" s="7">
        <v>2.1001742465753519E-2</v>
      </c>
      <c r="D10103" s="7">
        <v>4.2003484931506921E-2</v>
      </c>
      <c r="E10103" s="7">
        <v>6.3005227397260444E-2</v>
      </c>
      <c r="F10103" s="7">
        <v>8.4006969863013717E-2</v>
      </c>
      <c r="G10103" s="7">
        <v>0.10500871232876711</v>
      </c>
      <c r="H10103" s="7">
        <v>0.12601045479452039</v>
      </c>
      <c r="I10103" s="7">
        <v>0.1470121972602744</v>
      </c>
      <c r="J10103" s="7">
        <v>0.16801393972602718</v>
      </c>
      <c r="K10103" s="7">
        <v>0.18901568219178119</v>
      </c>
      <c r="L10103" s="7">
        <v>0.21001742465753401</v>
      </c>
    </row>
    <row r="10104" spans="1:12" ht="25.5">
      <c r="A10104" s="1">
        <f t="shared" si="228"/>
        <v>42590</v>
      </c>
      <c r="B10104" s="49" t="s">
        <v>6798</v>
      </c>
      <c r="C10104" s="7">
        <v>2.27011068493152E-2</v>
      </c>
      <c r="D10104" s="7">
        <v>4.5402213698630282E-2</v>
      </c>
      <c r="E10104" s="7">
        <v>6.8103320547945476E-2</v>
      </c>
      <c r="F10104" s="7">
        <v>9.0804427397260426E-2</v>
      </c>
      <c r="G10104" s="7">
        <v>0.11350553424657552</v>
      </c>
      <c r="H10104" s="7">
        <v>0.13620664109589001</v>
      </c>
      <c r="I10104" s="7">
        <v>0.1589077479452064</v>
      </c>
      <c r="J10104" s="7">
        <v>0.18160885479452041</v>
      </c>
      <c r="K10104" s="7">
        <v>0.20430996164383561</v>
      </c>
      <c r="L10104" s="7">
        <v>0.22701106849315078</v>
      </c>
    </row>
    <row r="10105" spans="1:12" ht="25.5">
      <c r="A10105" s="1">
        <f t="shared" si="228"/>
        <v>42591</v>
      </c>
      <c r="B10105" s="49" t="s">
        <v>6799</v>
      </c>
      <c r="C10105" s="7">
        <v>4.1801687671232997E-2</v>
      </c>
      <c r="D10105" s="7">
        <v>8.3603375342465994E-2</v>
      </c>
      <c r="E10105" s="7">
        <v>0.12540506301369839</v>
      </c>
      <c r="F10105" s="7">
        <v>0.16720675068493199</v>
      </c>
      <c r="G10105" s="7">
        <v>0.20900843835616442</v>
      </c>
      <c r="H10105" s="7">
        <v>0.25081012602739799</v>
      </c>
      <c r="I10105" s="7">
        <v>0.2926118136986316</v>
      </c>
      <c r="J10105" s="7">
        <v>0.33441350136986275</v>
      </c>
      <c r="K10105" s="7">
        <v>0.37621518904109641</v>
      </c>
      <c r="L10105" s="7">
        <v>0.41801687671232884</v>
      </c>
    </row>
    <row r="10106" spans="1:12" ht="25.5">
      <c r="A10106" s="1">
        <f t="shared" si="228"/>
        <v>42592</v>
      </c>
      <c r="B10106" s="49" t="s">
        <v>6800</v>
      </c>
      <c r="C10106" s="7">
        <v>1.73408219178084E-3</v>
      </c>
      <c r="D10106" s="7">
        <v>3.4681643835616682E-3</v>
      </c>
      <c r="E10106" s="7">
        <v>5.2022465753425078E-3</v>
      </c>
      <c r="F10106" s="7">
        <v>6.9363287671233235E-3</v>
      </c>
      <c r="G10106" s="7">
        <v>8.6704109589041522E-3</v>
      </c>
      <c r="H10106" s="7">
        <v>1.0404493150684981E-2</v>
      </c>
      <c r="I10106" s="7">
        <v>1.2138575342465881E-2</v>
      </c>
      <c r="J10106" s="7">
        <v>1.38726575342466E-2</v>
      </c>
      <c r="K10106" s="7">
        <v>1.5606739726027439E-2</v>
      </c>
      <c r="L10106" s="7">
        <v>1.734082191780828E-2</v>
      </c>
    </row>
    <row r="10107" spans="1:12" ht="25.5">
      <c r="A10107" s="1">
        <f t="shared" si="228"/>
        <v>42593</v>
      </c>
      <c r="B10107" s="49" t="s">
        <v>6800</v>
      </c>
      <c r="C10107" s="7">
        <v>3.4187276712328921E-2</v>
      </c>
      <c r="D10107" s="7">
        <v>6.8374553424657841E-2</v>
      </c>
      <c r="E10107" s="7">
        <v>0.10256183013698664</v>
      </c>
      <c r="F10107" s="7">
        <v>0.13674910684931518</v>
      </c>
      <c r="G10107" s="7">
        <v>0.17093638356164401</v>
      </c>
      <c r="H10107" s="7">
        <v>0.2051236602739728</v>
      </c>
      <c r="I10107" s="7">
        <v>0.23931093698630279</v>
      </c>
      <c r="J10107" s="7">
        <v>0.27349821369863037</v>
      </c>
      <c r="K10107" s="7">
        <v>0.30768549041095922</v>
      </c>
      <c r="L10107" s="7">
        <v>0.34187276712328801</v>
      </c>
    </row>
    <row r="10108" spans="1:12" ht="12.75">
      <c r="A10108" s="1">
        <f t="shared" si="228"/>
        <v>42594</v>
      </c>
      <c r="B10108" s="49" t="s">
        <v>6801</v>
      </c>
      <c r="C10108" s="7">
        <v>2.998063561643844E-2</v>
      </c>
      <c r="D10108" s="7">
        <v>5.9961271232876756E-2</v>
      </c>
      <c r="E10108" s="7">
        <v>8.9941906849315204E-2</v>
      </c>
      <c r="F10108" s="7">
        <v>0.11992254246575328</v>
      </c>
      <c r="G10108" s="7">
        <v>0.14990317808219161</v>
      </c>
      <c r="H10108" s="7">
        <v>0.17988381369863041</v>
      </c>
      <c r="I10108" s="7">
        <v>0.2098644493150692</v>
      </c>
      <c r="J10108" s="7">
        <v>0.23984508493150677</v>
      </c>
      <c r="K10108" s="7">
        <v>0.26982572054794557</v>
      </c>
      <c r="L10108" s="7">
        <v>0.29980635616438323</v>
      </c>
    </row>
    <row r="10109" spans="1:12" ht="12.75">
      <c r="A10109" s="1">
        <f t="shared" si="228"/>
        <v>42595</v>
      </c>
      <c r="B10109" s="49" t="s">
        <v>6802</v>
      </c>
      <c r="C10109" s="7">
        <v>1.788690410958912E-3</v>
      </c>
      <c r="D10109" s="7">
        <v>3.5773808219178118E-3</v>
      </c>
      <c r="E10109" s="7">
        <v>5.366071232876724E-3</v>
      </c>
      <c r="F10109" s="7">
        <v>7.1547616438356115E-3</v>
      </c>
      <c r="G10109" s="7">
        <v>8.943452054794512E-3</v>
      </c>
      <c r="H10109" s="7">
        <v>1.0732142465753412E-2</v>
      </c>
      <c r="I10109" s="7">
        <v>1.252083287671236E-2</v>
      </c>
      <c r="J10109" s="7">
        <v>1.43095232876712E-2</v>
      </c>
      <c r="K10109" s="7">
        <v>1.6098213698630161E-2</v>
      </c>
      <c r="L10109" s="7">
        <v>1.7886904109589E-2</v>
      </c>
    </row>
    <row r="10110" spans="1:12" ht="12.75">
      <c r="A10110" s="1">
        <f t="shared" si="228"/>
        <v>42596</v>
      </c>
      <c r="B10110" s="49" t="s">
        <v>6803</v>
      </c>
      <c r="C10110" s="7">
        <v>3.3837205479452279E-2</v>
      </c>
      <c r="D10110" s="7">
        <v>6.7674410958904432E-2</v>
      </c>
      <c r="E10110" s="7">
        <v>0.10151161643835672</v>
      </c>
      <c r="F10110" s="7">
        <v>0.13534882191780839</v>
      </c>
      <c r="G10110" s="7">
        <v>0.16918602739726077</v>
      </c>
      <c r="H10110" s="7">
        <v>0.20302323287671198</v>
      </c>
      <c r="I10110" s="7">
        <v>0.23686043835616558</v>
      </c>
      <c r="J10110" s="7">
        <v>0.27069764383561679</v>
      </c>
      <c r="K10110" s="7">
        <v>0.30453484931506919</v>
      </c>
      <c r="L10110" s="7">
        <v>0.33837205479452037</v>
      </c>
    </row>
    <row r="10111" spans="1:12" ht="25.5">
      <c r="A10111" s="1">
        <f t="shared" si="228"/>
        <v>42597</v>
      </c>
      <c r="B10111" s="49" t="s">
        <v>6804</v>
      </c>
      <c r="C10111" s="7">
        <v>3.6162213698630277E-2</v>
      </c>
      <c r="D10111" s="7">
        <v>7.2324427397260554E-2</v>
      </c>
      <c r="E10111" s="7">
        <v>0.10848664109589072</v>
      </c>
      <c r="F10111" s="7">
        <v>0.14464885479452039</v>
      </c>
      <c r="G10111" s="7">
        <v>0.18081106849315079</v>
      </c>
      <c r="H10111" s="7">
        <v>0.21697328219178122</v>
      </c>
      <c r="I10111" s="7">
        <v>0.25313549589041157</v>
      </c>
      <c r="J10111" s="7">
        <v>0.289297709589042</v>
      </c>
      <c r="K10111" s="7">
        <v>0.32545992328767115</v>
      </c>
      <c r="L10111" s="7">
        <v>0.36162213698630158</v>
      </c>
    </row>
    <row r="10112" spans="1:12" ht="25.5">
      <c r="A10112" s="1">
        <f t="shared" si="228"/>
        <v>42598</v>
      </c>
      <c r="B10112" s="49" t="s">
        <v>6805</v>
      </c>
      <c r="C10112" s="7">
        <v>2.5119780821918038E-2</v>
      </c>
      <c r="D10112" s="7">
        <v>5.0239561643835959E-2</v>
      </c>
      <c r="E10112" s="7">
        <v>7.5359342465753987E-2</v>
      </c>
      <c r="F10112" s="7">
        <v>0.10047912328767167</v>
      </c>
      <c r="G10112" s="7">
        <v>0.1255989041095896</v>
      </c>
      <c r="H10112" s="7">
        <v>0.15071868493150678</v>
      </c>
      <c r="I10112" s="7">
        <v>0.17583846575342518</v>
      </c>
      <c r="J10112" s="7">
        <v>0.20095824657534242</v>
      </c>
      <c r="K10112" s="7">
        <v>0.22607802739726079</v>
      </c>
      <c r="L10112" s="7">
        <v>0.25119780821917798</v>
      </c>
    </row>
    <row r="10113" spans="1:12" ht="38.25">
      <c r="A10113" s="1">
        <f t="shared" si="228"/>
        <v>42599</v>
      </c>
      <c r="B10113" s="49" t="s">
        <v>6806</v>
      </c>
      <c r="C10113" s="7">
        <v>0.15066769315068479</v>
      </c>
      <c r="D10113" s="7">
        <v>0.30133538630137074</v>
      </c>
      <c r="E10113" s="7">
        <v>0.45200307945205559</v>
      </c>
      <c r="F10113" s="7">
        <v>0.60267077260273916</v>
      </c>
      <c r="G10113" s="7">
        <v>0.753338465753424</v>
      </c>
      <c r="H10113" s="7">
        <v>0.90400615890410874</v>
      </c>
      <c r="I10113" s="7">
        <v>1.0546738520547971</v>
      </c>
      <c r="J10113" s="7">
        <v>1.2053415452054759</v>
      </c>
      <c r="K10113" s="7">
        <v>1.3560092383561679</v>
      </c>
      <c r="L10113" s="7">
        <v>1.506676931506848</v>
      </c>
    </row>
    <row r="10114" spans="1:12" ht="38.25">
      <c r="A10114" s="1">
        <f t="shared" si="228"/>
        <v>42600</v>
      </c>
      <c r="B10114" s="49" t="s">
        <v>6806</v>
      </c>
      <c r="C10114" s="7">
        <v>5.5640350684931637E-2</v>
      </c>
      <c r="D10114" s="7">
        <v>0.11128070136986327</v>
      </c>
      <c r="E10114" s="7">
        <v>0.16692105205479482</v>
      </c>
      <c r="F10114" s="7">
        <v>0.22256140273972561</v>
      </c>
      <c r="G10114" s="7">
        <v>0.27820175342465758</v>
      </c>
      <c r="H10114" s="7">
        <v>0.33384210410958964</v>
      </c>
      <c r="I10114" s="7">
        <v>0.38948245479452159</v>
      </c>
      <c r="J10114" s="7">
        <v>0.44512280547945243</v>
      </c>
      <c r="K10114" s="7">
        <v>0.50076315616438438</v>
      </c>
      <c r="L10114" s="7">
        <v>0.55640350684931517</v>
      </c>
    </row>
    <row r="10115" spans="1:12" ht="25.5">
      <c r="A10115" s="1">
        <f t="shared" si="228"/>
        <v>42601</v>
      </c>
      <c r="B10115" s="49" t="s">
        <v>6807</v>
      </c>
      <c r="C10115" s="7">
        <v>4.7458882191781078E-2</v>
      </c>
      <c r="D10115" s="7">
        <v>9.4917764383562156E-2</v>
      </c>
      <c r="E10115" s="7">
        <v>0.1423766465753436</v>
      </c>
      <c r="F10115" s="7">
        <v>0.18983552876712359</v>
      </c>
      <c r="G10115" s="7">
        <v>0.2372944109589048</v>
      </c>
      <c r="H10115" s="7">
        <v>0.28475329315068476</v>
      </c>
      <c r="I10115" s="7">
        <v>0.33221217534246722</v>
      </c>
      <c r="J10115" s="7">
        <v>0.37967105753424718</v>
      </c>
      <c r="K10115" s="7">
        <v>0.42712993972602836</v>
      </c>
      <c r="L10115" s="7">
        <v>0.47458882191780838</v>
      </c>
    </row>
    <row r="10116" spans="1:12" ht="25.5">
      <c r="A10116" s="1">
        <f t="shared" si="228"/>
        <v>42602</v>
      </c>
      <c r="B10116" s="49" t="s">
        <v>6808</v>
      </c>
      <c r="C10116" s="7">
        <v>0.1223451945205476</v>
      </c>
      <c r="D10116" s="7">
        <v>0.24469038904109638</v>
      </c>
      <c r="E10116" s="7">
        <v>0.36703558356164395</v>
      </c>
      <c r="F10116" s="7">
        <v>0.48938077808219038</v>
      </c>
      <c r="G10116" s="7">
        <v>0.61172597260273798</v>
      </c>
      <c r="H10116" s="7">
        <v>0.73407116712328557</v>
      </c>
      <c r="I10116" s="7">
        <v>0.85641636164383683</v>
      </c>
      <c r="J10116" s="7">
        <v>0.97876155616438199</v>
      </c>
      <c r="K10116" s="7">
        <v>1.1011067506849295</v>
      </c>
      <c r="L10116" s="7">
        <v>1.223451945205476</v>
      </c>
    </row>
    <row r="10117" spans="1:12" ht="25.5">
      <c r="A10117" s="1">
        <f t="shared" si="228"/>
        <v>42603</v>
      </c>
      <c r="B10117" s="49" t="s">
        <v>6809</v>
      </c>
      <c r="C10117" s="7">
        <v>4.4735704109589235E-2</v>
      </c>
      <c r="D10117" s="7">
        <v>8.9471408219178469E-2</v>
      </c>
      <c r="E10117" s="7">
        <v>0.13420711232876761</v>
      </c>
      <c r="F10117" s="7">
        <v>0.17894281643835599</v>
      </c>
      <c r="G10117" s="7">
        <v>0.2236785205479456</v>
      </c>
      <c r="H10117" s="7">
        <v>0.26841422465753395</v>
      </c>
      <c r="I10117" s="7">
        <v>0.31314992876712361</v>
      </c>
      <c r="J10117" s="7">
        <v>0.35788563287671199</v>
      </c>
      <c r="K10117" s="7">
        <v>0.40262133698630159</v>
      </c>
      <c r="L10117" s="7">
        <v>0.44735704109589003</v>
      </c>
    </row>
    <row r="10118" spans="1:12" ht="25.5">
      <c r="A10118" s="1">
        <f t="shared" si="228"/>
        <v>42604</v>
      </c>
      <c r="B10118" s="49" t="s">
        <v>5398</v>
      </c>
      <c r="C10118" s="7">
        <v>3.6430191780822116E-2</v>
      </c>
      <c r="D10118" s="7">
        <v>7.2860383561644232E-2</v>
      </c>
      <c r="E10118" s="7">
        <v>0.10929057534246624</v>
      </c>
      <c r="F10118" s="7">
        <v>0.14572076712328799</v>
      </c>
      <c r="G10118" s="7">
        <v>0.18215095890411001</v>
      </c>
      <c r="H10118" s="7">
        <v>0.218581150684932</v>
      </c>
      <c r="I10118" s="7">
        <v>0.25501134246575397</v>
      </c>
      <c r="J10118" s="7">
        <v>0.29144153424657476</v>
      </c>
      <c r="K10118" s="7">
        <v>0.32787172602739678</v>
      </c>
      <c r="L10118" s="7">
        <v>0.3643019178082188</v>
      </c>
    </row>
    <row r="10119" spans="1:12" ht="51">
      <c r="A10119" s="1">
        <f t="shared" si="228"/>
        <v>42605</v>
      </c>
      <c r="B10119" s="49" t="s">
        <v>5270</v>
      </c>
      <c r="C10119" s="7">
        <v>0.146118575342466</v>
      </c>
      <c r="D10119" s="7">
        <v>0.29223715068493317</v>
      </c>
      <c r="E10119" s="7">
        <v>0.4383557260273992</v>
      </c>
      <c r="F10119" s="7">
        <v>0.584474301369864</v>
      </c>
      <c r="G10119" s="7">
        <v>0.73059287671232997</v>
      </c>
      <c r="H10119" s="7">
        <v>0.87671145205479717</v>
      </c>
      <c r="I10119" s="7">
        <v>1.0228300273972657</v>
      </c>
      <c r="J10119" s="7">
        <v>1.1689486027397291</v>
      </c>
      <c r="K10119" s="7">
        <v>1.3150671780822001</v>
      </c>
      <c r="L10119" s="7">
        <v>1.4611857534246599</v>
      </c>
    </row>
    <row r="10120" spans="1:12" ht="51">
      <c r="A10120" s="1">
        <f t="shared" si="228"/>
        <v>42606</v>
      </c>
      <c r="B10120" s="49" t="s">
        <v>6130</v>
      </c>
      <c r="C10120" s="7">
        <v>1.20394849315068E-2</v>
      </c>
      <c r="D10120" s="7">
        <v>2.4078969863013718E-2</v>
      </c>
      <c r="E10120" s="7">
        <v>3.611845479452052E-2</v>
      </c>
      <c r="F10120" s="7">
        <v>4.81579397260272E-2</v>
      </c>
      <c r="G10120" s="7">
        <v>6.0197424657533999E-2</v>
      </c>
      <c r="H10120" s="7">
        <v>7.223690958904079E-2</v>
      </c>
      <c r="I10120" s="7">
        <v>8.4276394520547845E-2</v>
      </c>
      <c r="J10120" s="7">
        <v>9.6315879452054512E-2</v>
      </c>
      <c r="K10120" s="7">
        <v>0.10835536438356132</v>
      </c>
      <c r="L10120" s="7">
        <v>0.120394849315068</v>
      </c>
    </row>
    <row r="10121" spans="1:12" ht="12.75">
      <c r="A10121" s="1">
        <f t="shared" si="228"/>
        <v>42607</v>
      </c>
      <c r="B10121" s="49" t="s">
        <v>5871</v>
      </c>
      <c r="C10121" s="7">
        <v>9.3188021917808631E-2</v>
      </c>
      <c r="D10121" s="7">
        <v>0.18637604383561679</v>
      </c>
      <c r="E10121" s="7">
        <v>0.27956406575342641</v>
      </c>
      <c r="F10121" s="7">
        <v>0.37275208767123358</v>
      </c>
      <c r="G10121" s="7">
        <v>0.46594010958904197</v>
      </c>
      <c r="H10121" s="7">
        <v>0.55912813150685037</v>
      </c>
      <c r="I10121" s="7">
        <v>0.65231615342465998</v>
      </c>
      <c r="J10121" s="7">
        <v>0.74550417534246716</v>
      </c>
      <c r="K10121" s="7">
        <v>0.83869219726027555</v>
      </c>
      <c r="L10121" s="7">
        <v>0.93188021917808284</v>
      </c>
    </row>
    <row r="10122" spans="1:12" ht="12.75">
      <c r="A10122" s="1">
        <f t="shared" si="228"/>
        <v>42608</v>
      </c>
      <c r="B10122" s="49" t="s">
        <v>5871</v>
      </c>
      <c r="C10122" s="7">
        <v>9.5369095890411357E-2</v>
      </c>
      <c r="D10122" s="7">
        <v>0.19073819178082319</v>
      </c>
      <c r="E10122" s="7">
        <v>0.28610728767123361</v>
      </c>
      <c r="F10122" s="7">
        <v>0.38147638356164398</v>
      </c>
      <c r="G10122" s="7">
        <v>0.47684547945205558</v>
      </c>
      <c r="H10122" s="7">
        <v>0.572214575342466</v>
      </c>
      <c r="I10122" s="7">
        <v>0.66758367123287876</v>
      </c>
      <c r="J10122" s="7">
        <v>0.76295276712328908</v>
      </c>
      <c r="K10122" s="7">
        <v>0.85832186301369962</v>
      </c>
      <c r="L10122" s="7">
        <v>0.95369095890410993</v>
      </c>
    </row>
    <row r="10123" spans="1:12" ht="25.5">
      <c r="A10123" s="1">
        <f t="shared" si="228"/>
        <v>42609</v>
      </c>
      <c r="B10123" s="49" t="s">
        <v>6810</v>
      </c>
      <c r="C10123" s="7">
        <v>0.103243167123288</v>
      </c>
      <c r="D10123" s="7">
        <v>0.206486334246576</v>
      </c>
      <c r="E10123" s="7">
        <v>0.30972950136986399</v>
      </c>
      <c r="F10123" s="7">
        <v>0.41297266849315079</v>
      </c>
      <c r="G10123" s="7">
        <v>0.5162158356164388</v>
      </c>
      <c r="H10123" s="7">
        <v>0.61945900273972676</v>
      </c>
      <c r="I10123" s="7">
        <v>0.72270216986301716</v>
      </c>
      <c r="J10123" s="7">
        <v>0.82594533698630279</v>
      </c>
      <c r="K10123" s="7">
        <v>0.92918850410959075</v>
      </c>
      <c r="L10123" s="7">
        <v>1.0324316712328776</v>
      </c>
    </row>
    <row r="10124" spans="1:12" ht="12.75">
      <c r="A10124" s="1">
        <f t="shared" si="228"/>
        <v>42610</v>
      </c>
      <c r="B10124" s="49" t="s">
        <v>5877</v>
      </c>
      <c r="C10124" s="7">
        <v>9.0009534246575755E-3</v>
      </c>
      <c r="D10124" s="7">
        <v>1.80019068493152E-2</v>
      </c>
      <c r="E10124" s="7">
        <v>2.7002860273972678E-2</v>
      </c>
      <c r="F10124" s="7">
        <v>3.6003813698630156E-2</v>
      </c>
      <c r="G10124" s="7">
        <v>4.5004767123287756E-2</v>
      </c>
      <c r="H10124" s="7">
        <v>5.4005720547945238E-2</v>
      </c>
      <c r="I10124" s="7">
        <v>6.3006673972602956E-2</v>
      </c>
      <c r="J10124" s="7">
        <v>7.2007627397260437E-2</v>
      </c>
      <c r="K10124" s="7">
        <v>8.1008580821917919E-2</v>
      </c>
      <c r="L10124" s="7">
        <v>9.0009534246575401E-2</v>
      </c>
    </row>
    <row r="10125" spans="1:12" ht="25.5">
      <c r="A10125" s="1">
        <f t="shared" si="228"/>
        <v>42611</v>
      </c>
      <c r="B10125" s="49" t="s">
        <v>5658</v>
      </c>
      <c r="C10125" s="7">
        <v>2.8355769863013958E-2</v>
      </c>
      <c r="D10125" s="7">
        <v>5.6711539726027799E-2</v>
      </c>
      <c r="E10125" s="7">
        <v>8.5067309589041754E-2</v>
      </c>
      <c r="F10125" s="7">
        <v>0.11342307945205535</v>
      </c>
      <c r="G10125" s="7">
        <v>0.14177884931506921</v>
      </c>
      <c r="H10125" s="7">
        <v>0.17013461917808281</v>
      </c>
      <c r="I10125" s="7">
        <v>0.19849038904109639</v>
      </c>
      <c r="J10125" s="7">
        <v>0.22684615890411</v>
      </c>
      <c r="K10125" s="7">
        <v>0.25520192876712355</v>
      </c>
      <c r="L10125" s="7">
        <v>0.28355769863013719</v>
      </c>
    </row>
    <row r="10126" spans="1:12" ht="25.5">
      <c r="A10126" s="1">
        <f t="shared" si="228"/>
        <v>42612</v>
      </c>
      <c r="B10126" s="49" t="s">
        <v>6811</v>
      </c>
      <c r="C10126" s="7">
        <v>0.17390403287671199</v>
      </c>
      <c r="D10126" s="7">
        <v>0.34780806575342521</v>
      </c>
      <c r="E10126" s="7">
        <v>0.52171209863013723</v>
      </c>
      <c r="F10126" s="7">
        <v>0.69561613150684798</v>
      </c>
      <c r="G10126" s="7">
        <v>0.86952016438355995</v>
      </c>
      <c r="H10126" s="7">
        <v>1.0434241972602718</v>
      </c>
      <c r="I10126" s="7">
        <v>1.2173282301369839</v>
      </c>
      <c r="J10126" s="7">
        <v>1.391232263013696</v>
      </c>
      <c r="K10126" s="7">
        <v>1.565136295890408</v>
      </c>
      <c r="L10126" s="7">
        <v>1.7390403287671199</v>
      </c>
    </row>
    <row r="10127" spans="1:12" ht="25.5">
      <c r="A10127" s="1">
        <f t="shared" si="228"/>
        <v>42613</v>
      </c>
      <c r="B10127" s="49" t="s">
        <v>6811</v>
      </c>
      <c r="C10127" s="7">
        <v>1.328390136986304E-2</v>
      </c>
      <c r="D10127" s="7">
        <v>2.6567802739726202E-2</v>
      </c>
      <c r="E10127" s="7">
        <v>3.9851704109589235E-2</v>
      </c>
      <c r="F10127" s="7">
        <v>5.3135605479452161E-2</v>
      </c>
      <c r="G10127" s="7">
        <v>6.6419506849315191E-2</v>
      </c>
      <c r="H10127" s="7">
        <v>7.9703408219178248E-2</v>
      </c>
      <c r="I10127" s="7">
        <v>9.2987309589041625E-2</v>
      </c>
      <c r="J10127" s="7">
        <v>0.10627121095890443</v>
      </c>
      <c r="K10127" s="7">
        <v>0.11955511232876748</v>
      </c>
      <c r="L10127" s="7">
        <v>0.13283901369863038</v>
      </c>
    </row>
    <row r="10128" spans="1:12" ht="38.25">
      <c r="A10128" s="1">
        <f t="shared" ref="A10128:A10191" si="229">A10127+1</f>
        <v>42614</v>
      </c>
      <c r="B10128" s="49" t="s">
        <v>6812</v>
      </c>
      <c r="C10128" s="7">
        <v>0.10254664109589072</v>
      </c>
      <c r="D10128" s="7">
        <v>0.20509328219178119</v>
      </c>
      <c r="E10128" s="7">
        <v>0.30763992328767237</v>
      </c>
      <c r="F10128" s="7">
        <v>0.41018656438356238</v>
      </c>
      <c r="G10128" s="7">
        <v>0.51273320547945245</v>
      </c>
      <c r="H10128" s="7">
        <v>0.61527984657534363</v>
      </c>
      <c r="I10128" s="7">
        <v>0.71782648767123602</v>
      </c>
      <c r="J10128" s="7">
        <v>0.82037312876712476</v>
      </c>
      <c r="K10128" s="7">
        <v>0.92291976986301472</v>
      </c>
      <c r="L10128" s="7">
        <v>1.0254664109589049</v>
      </c>
    </row>
    <row r="10129" spans="1:12" ht="38.25">
      <c r="A10129" s="1">
        <f t="shared" si="229"/>
        <v>42615</v>
      </c>
      <c r="B10129" s="49" t="s">
        <v>6812</v>
      </c>
      <c r="C10129" s="7">
        <v>7.0303561643835838E-3</v>
      </c>
      <c r="D10129" s="7">
        <v>1.4060712328767119E-2</v>
      </c>
      <c r="E10129" s="7">
        <v>2.1091068493150678E-2</v>
      </c>
      <c r="F10129" s="7">
        <v>2.8121424657534238E-2</v>
      </c>
      <c r="G10129" s="7">
        <v>3.5151780821917798E-2</v>
      </c>
      <c r="H10129" s="7">
        <v>4.2182136986301355E-2</v>
      </c>
      <c r="I10129" s="7">
        <v>4.9212493150685044E-2</v>
      </c>
      <c r="J10129" s="7">
        <v>5.6242849315068476E-2</v>
      </c>
      <c r="K10129" s="7">
        <v>6.3273205479452158E-2</v>
      </c>
      <c r="L10129" s="7">
        <v>7.0303561643835596E-2</v>
      </c>
    </row>
    <row r="10130" spans="1:12" ht="25.5">
      <c r="A10130" s="1">
        <f t="shared" si="229"/>
        <v>42616</v>
      </c>
      <c r="B10130" s="49" t="s">
        <v>6813</v>
      </c>
      <c r="C10130" s="7">
        <v>0.10083317260273993</v>
      </c>
      <c r="D10130" s="7">
        <v>0.2016663452054796</v>
      </c>
      <c r="E10130" s="7">
        <v>0.30249951780821999</v>
      </c>
      <c r="F10130" s="7">
        <v>0.4033326904109592</v>
      </c>
      <c r="G10130" s="7">
        <v>0.50416586301369837</v>
      </c>
      <c r="H10130" s="7">
        <v>0.60499903561643886</v>
      </c>
      <c r="I10130" s="7">
        <v>0.70583220821918047</v>
      </c>
      <c r="J10130" s="7">
        <v>0.80666538082191841</v>
      </c>
      <c r="K10130" s="7">
        <v>0.90749855342465757</v>
      </c>
      <c r="L10130" s="7">
        <v>1.0083317260273967</v>
      </c>
    </row>
    <row r="10131" spans="1:12" ht="38.25">
      <c r="A10131" s="1">
        <f t="shared" si="229"/>
        <v>42617</v>
      </c>
      <c r="B10131" s="49" t="s">
        <v>6814</v>
      </c>
      <c r="C10131" s="7">
        <v>7.0839879452055124E-2</v>
      </c>
      <c r="D10131" s="7">
        <v>0.14167975890411</v>
      </c>
      <c r="E10131" s="7">
        <v>0.21251963835616558</v>
      </c>
      <c r="F10131" s="7">
        <v>0.28335951780822</v>
      </c>
      <c r="G10131" s="7">
        <v>0.35419939726027444</v>
      </c>
      <c r="H10131" s="7">
        <v>0.42503927671232877</v>
      </c>
      <c r="I10131" s="7">
        <v>0.4958791561643856</v>
      </c>
      <c r="J10131" s="7">
        <v>0.56671903561643877</v>
      </c>
      <c r="K10131" s="7">
        <v>0.63755891506849316</v>
      </c>
      <c r="L10131" s="7">
        <v>0.70839879452054766</v>
      </c>
    </row>
    <row r="10132" spans="1:12" ht="51">
      <c r="A10132" s="1">
        <f t="shared" si="229"/>
        <v>42618</v>
      </c>
      <c r="B10132" s="49" t="s">
        <v>6815</v>
      </c>
      <c r="C10132" s="7">
        <v>0.1105472876712331</v>
      </c>
      <c r="D10132" s="7">
        <v>0.22109457534246599</v>
      </c>
      <c r="E10132" s="7">
        <v>0.33164186301369963</v>
      </c>
      <c r="F10132" s="7">
        <v>0.44218915068493198</v>
      </c>
      <c r="G10132" s="7">
        <v>0.55273643835616437</v>
      </c>
      <c r="H10132" s="7">
        <v>0.66328372602739805</v>
      </c>
      <c r="I10132" s="7">
        <v>0.77383101369863272</v>
      </c>
      <c r="J10132" s="7">
        <v>0.88437830136986395</v>
      </c>
      <c r="K10132" s="7">
        <v>0.9949255890410964</v>
      </c>
      <c r="L10132" s="7">
        <v>1.1054728767123287</v>
      </c>
    </row>
    <row r="10133" spans="1:12" ht="25.5">
      <c r="A10133" s="1">
        <f t="shared" si="229"/>
        <v>42619</v>
      </c>
      <c r="B10133" s="49" t="s">
        <v>6816</v>
      </c>
      <c r="C10133" s="7">
        <v>2.4758136986301481E-2</v>
      </c>
      <c r="D10133" s="7">
        <v>4.9516273972602838E-2</v>
      </c>
      <c r="E10133" s="7">
        <v>7.4274410958904316E-2</v>
      </c>
      <c r="F10133" s="7">
        <v>9.903254794520544E-2</v>
      </c>
      <c r="G10133" s="7">
        <v>0.1237906849315068</v>
      </c>
      <c r="H10133" s="7">
        <v>0.14854882191780838</v>
      </c>
      <c r="I10133" s="7">
        <v>0.17330695890410999</v>
      </c>
      <c r="J10133" s="7">
        <v>0.1980650958904116</v>
      </c>
      <c r="K10133" s="7">
        <v>0.22282323287671199</v>
      </c>
      <c r="L10133" s="7">
        <v>0.2475813698630136</v>
      </c>
    </row>
    <row r="10134" spans="1:12" ht="38.25">
      <c r="A10134" s="1">
        <f t="shared" si="229"/>
        <v>42620</v>
      </c>
      <c r="B10134" s="49" t="s">
        <v>6136</v>
      </c>
      <c r="C10134" s="7">
        <v>0.11257502465753447</v>
      </c>
      <c r="D10134" s="7">
        <v>0.22515004931506921</v>
      </c>
      <c r="E10134" s="7">
        <v>0.33772507397260315</v>
      </c>
      <c r="F10134" s="7">
        <v>0.4503000986301372</v>
      </c>
      <c r="G10134" s="7">
        <v>0.5628751232876712</v>
      </c>
      <c r="H10134" s="7">
        <v>0.67545014794520519</v>
      </c>
      <c r="I10134" s="7">
        <v>0.78802517260274274</v>
      </c>
      <c r="J10134" s="7">
        <v>0.9006001972602744</v>
      </c>
      <c r="K10134" s="7">
        <v>1.0131752219178096</v>
      </c>
      <c r="L10134" s="7">
        <v>1.1257502465753424</v>
      </c>
    </row>
    <row r="10135" spans="1:12" ht="12.75">
      <c r="A10135" s="1">
        <f t="shared" si="229"/>
        <v>42621</v>
      </c>
      <c r="B10135" s="49" t="s">
        <v>6817</v>
      </c>
      <c r="C10135" s="7">
        <v>2.2532219178082322E-2</v>
      </c>
      <c r="D10135" s="7">
        <v>4.506443835616452E-2</v>
      </c>
      <c r="E10135" s="7">
        <v>6.7596657534246832E-2</v>
      </c>
      <c r="F10135" s="7">
        <v>9.0128876712328915E-2</v>
      </c>
      <c r="G10135" s="7">
        <v>0.11266109589041111</v>
      </c>
      <c r="H10135" s="7">
        <v>0.13519331506849319</v>
      </c>
      <c r="I10135" s="7">
        <v>0.15772553424657598</v>
      </c>
      <c r="J10135" s="7">
        <v>0.18025775342465761</v>
      </c>
      <c r="K10135" s="7">
        <v>0.20278997260274037</v>
      </c>
      <c r="L10135" s="7">
        <v>0.225322191780822</v>
      </c>
    </row>
    <row r="10136" spans="1:12" ht="25.5">
      <c r="A10136" s="1">
        <f t="shared" si="229"/>
        <v>42622</v>
      </c>
      <c r="B10136" s="49" t="s">
        <v>6818</v>
      </c>
      <c r="C10136" s="7">
        <v>5.3467956164383795E-2</v>
      </c>
      <c r="D10136" s="7">
        <v>0.10693591232876759</v>
      </c>
      <c r="E10136" s="7">
        <v>0.160403868493152</v>
      </c>
      <c r="F10136" s="7">
        <v>0.21387182465753518</v>
      </c>
      <c r="G10136" s="7">
        <v>0.26733978082191839</v>
      </c>
      <c r="H10136" s="7">
        <v>0.32080773698630161</v>
      </c>
      <c r="I10136" s="7">
        <v>0.37427569315068604</v>
      </c>
      <c r="J10136" s="7">
        <v>0.4277436493150692</v>
      </c>
      <c r="K10136" s="7">
        <v>0.48121160547945241</v>
      </c>
      <c r="L10136" s="7">
        <v>0.53467956164383557</v>
      </c>
    </row>
    <row r="10137" spans="1:12" ht="25.5">
      <c r="A10137" s="1">
        <f t="shared" si="229"/>
        <v>42623</v>
      </c>
      <c r="B10137" s="49" t="s">
        <v>6818</v>
      </c>
      <c r="C10137" s="7">
        <v>3.1960273972602836E-2</v>
      </c>
      <c r="D10137" s="7">
        <v>6.3920547945205561E-2</v>
      </c>
      <c r="E10137" s="7">
        <v>9.588082191780839E-2</v>
      </c>
      <c r="F10137" s="7">
        <v>0.1278410958904104</v>
      </c>
      <c r="G10137" s="7">
        <v>0.1598013698630136</v>
      </c>
      <c r="H10137" s="7">
        <v>0.19176164383561678</v>
      </c>
      <c r="I10137" s="7">
        <v>0.22372191780822001</v>
      </c>
      <c r="J10137" s="7">
        <v>0.25568219178082197</v>
      </c>
      <c r="K10137" s="7">
        <v>0.28764246575342517</v>
      </c>
      <c r="L10137" s="7">
        <v>0.31960273972602721</v>
      </c>
    </row>
    <row r="10138" spans="1:12" ht="25.5">
      <c r="A10138" s="1">
        <f t="shared" si="229"/>
        <v>42624</v>
      </c>
      <c r="B10138" s="49" t="s">
        <v>6819</v>
      </c>
      <c r="C10138" s="7">
        <v>4.9349194520548194E-2</v>
      </c>
      <c r="D10138" s="7">
        <v>9.8698389041096388E-2</v>
      </c>
      <c r="E10138" s="7">
        <v>0.14804758356164519</v>
      </c>
      <c r="F10138" s="7">
        <v>0.19739677808219278</v>
      </c>
      <c r="G10138" s="7">
        <v>0.24674597260274039</v>
      </c>
      <c r="H10138" s="7">
        <v>0.29609516712328798</v>
      </c>
      <c r="I10138" s="7">
        <v>0.34544436164383679</v>
      </c>
      <c r="J10138" s="7">
        <v>0.39479355616438438</v>
      </c>
      <c r="K10138" s="7">
        <v>0.44414275068493198</v>
      </c>
      <c r="L10138" s="7">
        <v>0.49349194520547962</v>
      </c>
    </row>
    <row r="10139" spans="1:12" ht="25.5">
      <c r="A10139" s="1">
        <f t="shared" si="229"/>
        <v>42625</v>
      </c>
      <c r="B10139" s="49" t="s">
        <v>6820</v>
      </c>
      <c r="C10139" s="7">
        <v>0.13161159452054758</v>
      </c>
      <c r="D10139" s="7">
        <v>0.26322318904109637</v>
      </c>
      <c r="E10139" s="7">
        <v>0.39483478356164398</v>
      </c>
      <c r="F10139" s="7">
        <v>0.5264463780821903</v>
      </c>
      <c r="G10139" s="7">
        <v>0.65805797260273802</v>
      </c>
      <c r="H10139" s="7">
        <v>0.78966956712328562</v>
      </c>
      <c r="I10139" s="7">
        <v>0.92128116164383678</v>
      </c>
      <c r="J10139" s="7">
        <v>1.0528927561643819</v>
      </c>
      <c r="K10139" s="7">
        <v>1.1845043506849295</v>
      </c>
      <c r="L10139" s="7">
        <v>1.316115945205476</v>
      </c>
    </row>
    <row r="10140" spans="1:12" ht="25.5">
      <c r="A10140" s="1">
        <f t="shared" si="229"/>
        <v>42626</v>
      </c>
      <c r="B10140" s="49" t="s">
        <v>6821</v>
      </c>
      <c r="C10140" s="7">
        <v>3.2215232876712602E-2</v>
      </c>
      <c r="D10140" s="7">
        <v>6.4430465753425079E-2</v>
      </c>
      <c r="E10140" s="7">
        <v>9.6645698630137666E-2</v>
      </c>
      <c r="F10140" s="7">
        <v>0.12886093150685041</v>
      </c>
      <c r="G10140" s="7">
        <v>0.1610761643835624</v>
      </c>
      <c r="H10140" s="7">
        <v>0.19329139726027442</v>
      </c>
      <c r="I10140" s="7">
        <v>0.2255066301369876</v>
      </c>
      <c r="J10140" s="7">
        <v>0.25772186301369959</v>
      </c>
      <c r="K10140" s="7">
        <v>0.28993709589041161</v>
      </c>
      <c r="L10140" s="7">
        <v>0.32215232876712363</v>
      </c>
    </row>
    <row r="10141" spans="1:12" ht="25.5">
      <c r="A10141" s="1">
        <f t="shared" si="229"/>
        <v>42627</v>
      </c>
      <c r="B10141" s="49" t="s">
        <v>5272</v>
      </c>
      <c r="C10141" s="7">
        <v>5.7248219178082432E-4</v>
      </c>
      <c r="D10141" s="7">
        <v>1.1449643835616486E-3</v>
      </c>
      <c r="E10141" s="7">
        <v>1.7174465753424719E-3</v>
      </c>
      <c r="F10141" s="7">
        <v>2.2899287671232877E-3</v>
      </c>
      <c r="G10141" s="7">
        <v>2.862410958904116E-3</v>
      </c>
      <c r="H10141" s="7">
        <v>3.4348931506849316E-3</v>
      </c>
      <c r="I10141" s="7">
        <v>4.0073753424657715E-3</v>
      </c>
      <c r="J10141" s="7">
        <v>4.5798575342465755E-3</v>
      </c>
      <c r="K10141" s="7">
        <v>5.1523397260274037E-3</v>
      </c>
      <c r="L10141" s="7">
        <v>5.7248219178082198E-3</v>
      </c>
    </row>
    <row r="10142" spans="1:12" ht="25.5">
      <c r="A10142" s="1">
        <f t="shared" si="229"/>
        <v>42628</v>
      </c>
      <c r="B10142" s="49" t="s">
        <v>2743</v>
      </c>
      <c r="C10142" s="7">
        <v>5.7110794520548194E-2</v>
      </c>
      <c r="D10142" s="7">
        <v>0.11422158904109639</v>
      </c>
      <c r="E10142" s="7">
        <v>0.17133238356164521</v>
      </c>
      <c r="F10142" s="7">
        <v>0.22844317808219278</v>
      </c>
      <c r="G10142" s="7">
        <v>0.2855539726027404</v>
      </c>
      <c r="H10142" s="7">
        <v>0.34266476712328803</v>
      </c>
      <c r="I10142" s="7">
        <v>0.39977556164383682</v>
      </c>
      <c r="J10142" s="7">
        <v>0.45688635616438439</v>
      </c>
      <c r="K10142" s="7">
        <v>0.51399715068493201</v>
      </c>
      <c r="L10142" s="7">
        <v>0.57110794520547958</v>
      </c>
    </row>
    <row r="10143" spans="1:12" ht="38.25">
      <c r="A10143" s="1">
        <f t="shared" si="229"/>
        <v>42629</v>
      </c>
      <c r="B10143" s="49" t="s">
        <v>6822</v>
      </c>
      <c r="C10143" s="7">
        <v>1.2831123287671199E-2</v>
      </c>
      <c r="D10143" s="7">
        <v>2.566224657534252E-2</v>
      </c>
      <c r="E10143" s="7">
        <v>3.8493369863013716E-2</v>
      </c>
      <c r="F10143" s="7">
        <v>5.1324493150684797E-2</v>
      </c>
      <c r="G10143" s="7">
        <v>6.4155616438355989E-2</v>
      </c>
      <c r="H10143" s="7">
        <v>7.698673972602732E-2</v>
      </c>
      <c r="I10143" s="7">
        <v>8.9817863013698762E-2</v>
      </c>
      <c r="J10143" s="7">
        <v>0.10264898630136972</v>
      </c>
      <c r="K10143" s="7">
        <v>0.11548010958904091</v>
      </c>
      <c r="L10143" s="7">
        <v>0.12831123287671198</v>
      </c>
    </row>
    <row r="10144" spans="1:12" ht="38.25">
      <c r="A10144" s="1">
        <f t="shared" si="229"/>
        <v>42630</v>
      </c>
      <c r="B10144" s="49" t="s">
        <v>6822</v>
      </c>
      <c r="C10144" s="7">
        <v>1.2332054794520521E-2</v>
      </c>
      <c r="D10144" s="7">
        <v>2.4664109589041156E-2</v>
      </c>
      <c r="E10144" s="7">
        <v>3.699616438356168E-2</v>
      </c>
      <c r="F10144" s="7">
        <v>4.9328219178082083E-2</v>
      </c>
      <c r="G10144" s="7">
        <v>6.1660273972602597E-2</v>
      </c>
      <c r="H10144" s="7">
        <v>7.3992328767123111E-2</v>
      </c>
      <c r="I10144" s="7">
        <v>8.6324383561644E-2</v>
      </c>
      <c r="J10144" s="7">
        <v>9.8656438356164278E-2</v>
      </c>
      <c r="K10144" s="7">
        <v>0.11098849315068481</v>
      </c>
      <c r="L10144" s="7">
        <v>0.12332054794520519</v>
      </c>
    </row>
    <row r="10145" spans="1:12" ht="63.75">
      <c r="A10145" s="1">
        <f t="shared" si="229"/>
        <v>42631</v>
      </c>
      <c r="B10145" s="49" t="s">
        <v>6162</v>
      </c>
      <c r="C10145" s="7">
        <v>0.84736260821918163</v>
      </c>
      <c r="D10145" s="7">
        <v>1.6947252164383679</v>
      </c>
      <c r="E10145" s="7">
        <v>2.5420878246575396</v>
      </c>
      <c r="F10145" s="7">
        <v>3.3894504328767119</v>
      </c>
      <c r="G10145" s="7">
        <v>4.2368130410958962</v>
      </c>
      <c r="H10145" s="7">
        <v>5.0841756493150676</v>
      </c>
      <c r="I10145" s="7">
        <v>5.9315382575342639</v>
      </c>
      <c r="J10145" s="7">
        <v>6.7789008657534362</v>
      </c>
      <c r="K10145" s="7">
        <v>7.6262634739726076</v>
      </c>
      <c r="L10145" s="7">
        <v>8.4736260821917799</v>
      </c>
    </row>
    <row r="10146" spans="1:12" ht="63.75">
      <c r="A10146" s="1">
        <f t="shared" si="229"/>
        <v>42632</v>
      </c>
      <c r="B10146" s="49" t="s">
        <v>6823</v>
      </c>
      <c r="C10146" s="7">
        <v>8.7228493150685281E-3</v>
      </c>
      <c r="D10146" s="7">
        <v>1.7445698630137077E-2</v>
      </c>
      <c r="E10146" s="7">
        <v>2.616854794520556E-2</v>
      </c>
      <c r="F10146" s="7">
        <v>3.4891397260274043E-2</v>
      </c>
      <c r="G10146" s="7">
        <v>4.3614246575342519E-2</v>
      </c>
      <c r="H10146" s="7">
        <v>5.2337095890410995E-2</v>
      </c>
      <c r="I10146" s="7">
        <v>6.1059945205479721E-2</v>
      </c>
      <c r="J10146" s="7">
        <v>6.9782794520547961E-2</v>
      </c>
      <c r="K10146" s="7">
        <v>7.8505643835616562E-2</v>
      </c>
      <c r="L10146" s="7">
        <v>8.7228493150684927E-2</v>
      </c>
    </row>
    <row r="10147" spans="1:12" ht="63.75">
      <c r="A10147" s="1">
        <f t="shared" si="229"/>
        <v>42633</v>
      </c>
      <c r="B10147" s="49" t="s">
        <v>6823</v>
      </c>
      <c r="C10147" s="7">
        <v>3.2707068493150922E-2</v>
      </c>
      <c r="D10147" s="7">
        <v>6.5414136986301843E-2</v>
      </c>
      <c r="E10147" s="7">
        <v>9.8121205479452647E-2</v>
      </c>
      <c r="F10147" s="7">
        <v>0.13082827397260319</v>
      </c>
      <c r="G10147" s="7">
        <v>0.16353534246575399</v>
      </c>
      <c r="H10147" s="7">
        <v>0.19624241095890357</v>
      </c>
      <c r="I10147" s="7">
        <v>0.2289494794520556</v>
      </c>
      <c r="J10147" s="7">
        <v>0.26165654794520521</v>
      </c>
      <c r="K10147" s="7">
        <v>0.29436361643835601</v>
      </c>
      <c r="L10147" s="7">
        <v>0.32707068493150676</v>
      </c>
    </row>
    <row r="10148" spans="1:12" ht="63.75">
      <c r="A10148" s="1">
        <f t="shared" si="229"/>
        <v>42634</v>
      </c>
      <c r="B10148" s="49" t="s">
        <v>6823</v>
      </c>
      <c r="C10148" s="7">
        <v>2.7300493150685157E-2</v>
      </c>
      <c r="D10148" s="7">
        <v>5.4600986301370197E-2</v>
      </c>
      <c r="E10148" s="7">
        <v>8.1901479452055351E-2</v>
      </c>
      <c r="F10148" s="7">
        <v>0.10920197260274016</v>
      </c>
      <c r="G10148" s="7">
        <v>0.1365024657534252</v>
      </c>
      <c r="H10148" s="7">
        <v>0.16380295890411001</v>
      </c>
      <c r="I10148" s="7">
        <v>0.19110345205479479</v>
      </c>
      <c r="J10148" s="7">
        <v>0.21840394520547959</v>
      </c>
      <c r="K10148" s="7">
        <v>0.2457044383561644</v>
      </c>
      <c r="L10148" s="7">
        <v>0.27300493150684918</v>
      </c>
    </row>
    <row r="10149" spans="1:12" ht="63.75">
      <c r="A10149" s="1">
        <f t="shared" si="229"/>
        <v>42635</v>
      </c>
      <c r="B10149" s="49" t="s">
        <v>6823</v>
      </c>
      <c r="C10149" s="7">
        <v>1.5731506849315197E-2</v>
      </c>
      <c r="D10149" s="7">
        <v>3.1463013698630277E-2</v>
      </c>
      <c r="E10149" s="7">
        <v>4.7194520547945477E-2</v>
      </c>
      <c r="F10149" s="7">
        <v>6.2926027397260442E-2</v>
      </c>
      <c r="G10149" s="7">
        <v>7.8657534246575525E-2</v>
      </c>
      <c r="H10149" s="7">
        <v>9.4389041095890594E-2</v>
      </c>
      <c r="I10149" s="7">
        <v>0.11012054794520604</v>
      </c>
      <c r="J10149" s="7">
        <v>0.12585205479452038</v>
      </c>
      <c r="K10149" s="7">
        <v>0.14158356164383559</v>
      </c>
      <c r="L10149" s="7">
        <v>0.1573150684931508</v>
      </c>
    </row>
    <row r="10150" spans="1:12" ht="63.75">
      <c r="A10150" s="1">
        <f t="shared" si="229"/>
        <v>42636</v>
      </c>
      <c r="B10150" s="49" t="s">
        <v>6824</v>
      </c>
      <c r="C10150" s="7">
        <v>1.9244876712328919E-2</v>
      </c>
      <c r="D10150" s="7">
        <v>3.848975342465772E-2</v>
      </c>
      <c r="E10150" s="7">
        <v>5.7734630136986632E-2</v>
      </c>
      <c r="F10150" s="7">
        <v>7.6979506849315329E-2</v>
      </c>
      <c r="G10150" s="7">
        <v>9.6224383561644117E-2</v>
      </c>
      <c r="H10150" s="7">
        <v>0.11546926027397292</v>
      </c>
      <c r="I10150" s="7">
        <v>0.13471413698630158</v>
      </c>
      <c r="J10150" s="7">
        <v>0.15395901369863038</v>
      </c>
      <c r="K10150" s="7">
        <v>0.17320389041095918</v>
      </c>
      <c r="L10150" s="7">
        <v>0.19244876712328798</v>
      </c>
    </row>
    <row r="10151" spans="1:12" ht="25.5">
      <c r="A10151" s="1">
        <f t="shared" si="229"/>
        <v>42637</v>
      </c>
      <c r="B10151" s="49" t="s">
        <v>6825</v>
      </c>
      <c r="C10151" s="7">
        <v>6.614827397260296E-3</v>
      </c>
      <c r="D10151" s="7">
        <v>1.3229654794520639E-2</v>
      </c>
      <c r="E10151" s="7">
        <v>1.9844482191780838E-2</v>
      </c>
      <c r="F10151" s="7">
        <v>2.6459309589041038E-2</v>
      </c>
      <c r="G10151" s="7">
        <v>3.3074136986301357E-2</v>
      </c>
      <c r="H10151" s="7">
        <v>3.9688964383561676E-2</v>
      </c>
      <c r="I10151" s="7">
        <v>4.6303791780822119E-2</v>
      </c>
      <c r="J10151" s="7">
        <v>5.2918619178082202E-2</v>
      </c>
      <c r="K10151" s="7">
        <v>5.953344657534252E-2</v>
      </c>
      <c r="L10151" s="7">
        <v>6.6148273972602714E-2</v>
      </c>
    </row>
    <row r="10152" spans="1:12" ht="25.5">
      <c r="A10152" s="1">
        <f t="shared" si="229"/>
        <v>42638</v>
      </c>
      <c r="B10152" s="49" t="s">
        <v>6825</v>
      </c>
      <c r="C10152" s="7">
        <v>9.8367123287671442E-4</v>
      </c>
      <c r="D10152" s="7">
        <v>1.9673424657534241E-3</v>
      </c>
      <c r="E10152" s="7">
        <v>2.9510136986301478E-3</v>
      </c>
      <c r="F10152" s="7">
        <v>3.9346849315068481E-3</v>
      </c>
      <c r="G10152" s="7">
        <v>4.9183561643835593E-3</v>
      </c>
      <c r="H10152" s="7">
        <v>5.9020273972602722E-3</v>
      </c>
      <c r="I10152" s="7">
        <v>6.8856986301370077E-3</v>
      </c>
      <c r="J10152" s="7">
        <v>7.8693698630137067E-3</v>
      </c>
      <c r="K10152" s="7">
        <v>8.8530410958904196E-3</v>
      </c>
      <c r="L10152" s="7">
        <v>9.8367123287671186E-3</v>
      </c>
    </row>
    <row r="10153" spans="1:12" ht="51">
      <c r="A10153" s="1">
        <f t="shared" si="229"/>
        <v>42639</v>
      </c>
      <c r="B10153" s="49" t="s">
        <v>6826</v>
      </c>
      <c r="C10153" s="7">
        <v>3.4500821917808279E-3</v>
      </c>
      <c r="D10153" s="7">
        <v>6.9001643835616437E-3</v>
      </c>
      <c r="E10153" s="7">
        <v>1.0350246575342472E-2</v>
      </c>
      <c r="F10153" s="7">
        <v>1.3800328767123239E-2</v>
      </c>
      <c r="G10153" s="7">
        <v>1.7250410958904078E-2</v>
      </c>
      <c r="H10153" s="7">
        <v>2.070049315068492E-2</v>
      </c>
      <c r="I10153" s="7">
        <v>2.4150575342465761E-2</v>
      </c>
      <c r="J10153" s="7">
        <v>2.7600657534246599E-2</v>
      </c>
      <c r="K10153" s="7">
        <v>3.1050739726027315E-2</v>
      </c>
      <c r="L10153" s="7">
        <v>3.4500821917808157E-2</v>
      </c>
    </row>
    <row r="10154" spans="1:12" ht="25.5">
      <c r="A10154" s="1">
        <f t="shared" si="229"/>
        <v>42640</v>
      </c>
      <c r="B10154" s="49" t="s">
        <v>5911</v>
      </c>
      <c r="C10154" s="7">
        <v>3.3849863013698757E-3</v>
      </c>
      <c r="D10154" s="7">
        <v>6.7699726027397513E-3</v>
      </c>
      <c r="E10154" s="7">
        <v>1.0154958904109614E-2</v>
      </c>
      <c r="F10154" s="7">
        <v>1.353994520547948E-2</v>
      </c>
      <c r="G10154" s="7">
        <v>1.692493150684932E-2</v>
      </c>
      <c r="H10154" s="7">
        <v>2.0309917808219159E-2</v>
      </c>
      <c r="I10154" s="7">
        <v>2.3694904109589118E-2</v>
      </c>
      <c r="J10154" s="7">
        <v>2.707989041095896E-2</v>
      </c>
      <c r="K10154" s="7">
        <v>3.0464876712328798E-2</v>
      </c>
      <c r="L10154" s="7">
        <v>3.384986301369864E-2</v>
      </c>
    </row>
    <row r="10155" spans="1:12" ht="63.75">
      <c r="A10155" s="1">
        <f t="shared" si="229"/>
        <v>42641</v>
      </c>
      <c r="B10155" s="49" t="s">
        <v>6827</v>
      </c>
      <c r="C10155" s="7">
        <v>2.5112547945205558E-3</v>
      </c>
      <c r="D10155" s="7">
        <v>5.0225095890411003E-3</v>
      </c>
      <c r="E10155" s="7">
        <v>7.5337643835616556E-3</v>
      </c>
      <c r="F10155" s="7">
        <v>1.0045019178082175E-2</v>
      </c>
      <c r="G10155" s="7">
        <v>1.255627397260272E-2</v>
      </c>
      <c r="H10155" s="7">
        <v>1.5067528767123238E-2</v>
      </c>
      <c r="I10155" s="7">
        <v>1.7578783561643881E-2</v>
      </c>
      <c r="J10155" s="7">
        <v>2.0090038356164401E-2</v>
      </c>
      <c r="K10155" s="7">
        <v>2.2601293150684921E-2</v>
      </c>
      <c r="L10155" s="7">
        <v>2.5112547945205441E-2</v>
      </c>
    </row>
    <row r="10156" spans="1:12" ht="51">
      <c r="A10156" s="1">
        <f t="shared" si="229"/>
        <v>42642</v>
      </c>
      <c r="B10156" s="49" t="s">
        <v>6828</v>
      </c>
      <c r="C10156" s="7">
        <v>4.339726027397268E-3</v>
      </c>
      <c r="D10156" s="7">
        <v>8.6794520547945359E-3</v>
      </c>
      <c r="E10156" s="7">
        <v>1.3019178082191841E-2</v>
      </c>
      <c r="F10156" s="7">
        <v>1.7358904109588999E-2</v>
      </c>
      <c r="G10156" s="7">
        <v>2.169863013698628E-2</v>
      </c>
      <c r="H10156" s="7">
        <v>2.6038356164383561E-2</v>
      </c>
      <c r="I10156" s="7">
        <v>3.037808219178096E-2</v>
      </c>
      <c r="J10156" s="7">
        <v>3.4717808219178116E-2</v>
      </c>
      <c r="K10156" s="7">
        <v>3.9057534246575404E-2</v>
      </c>
      <c r="L10156" s="7">
        <v>4.339726027397256E-2</v>
      </c>
    </row>
    <row r="10157" spans="1:12" ht="51">
      <c r="A10157" s="1">
        <f t="shared" si="229"/>
        <v>42643</v>
      </c>
      <c r="B10157" s="49" t="s">
        <v>6828</v>
      </c>
      <c r="C10157" s="7">
        <v>1.0379178082191815E-2</v>
      </c>
      <c r="D10157" s="7">
        <v>2.0758356164383679E-2</v>
      </c>
      <c r="E10157" s="7">
        <v>3.11375342465754E-2</v>
      </c>
      <c r="F10157" s="7">
        <v>4.1516712328767115E-2</v>
      </c>
      <c r="G10157" s="7">
        <v>5.1895890410958961E-2</v>
      </c>
      <c r="H10157" s="7">
        <v>6.2275068493150676E-2</v>
      </c>
      <c r="I10157" s="7">
        <v>7.2654246575342765E-2</v>
      </c>
      <c r="J10157" s="7">
        <v>8.3033424657534355E-2</v>
      </c>
      <c r="K10157" s="7">
        <v>9.3412602739726083E-2</v>
      </c>
      <c r="L10157" s="7">
        <v>0.1037917808219178</v>
      </c>
    </row>
    <row r="10158" spans="1:12" ht="51">
      <c r="A10158" s="1">
        <f t="shared" si="229"/>
        <v>42644</v>
      </c>
      <c r="B10158" s="49" t="s">
        <v>6829</v>
      </c>
      <c r="C10158" s="7">
        <v>3.157873972602756E-3</v>
      </c>
      <c r="D10158" s="7">
        <v>6.3157479452054998E-3</v>
      </c>
      <c r="E10158" s="7">
        <v>9.4736219178082545E-3</v>
      </c>
      <c r="F10158" s="7">
        <v>1.2631495890411E-2</v>
      </c>
      <c r="G10158" s="7">
        <v>1.5789369863013717E-2</v>
      </c>
      <c r="H10158" s="7">
        <v>1.894724383561644E-2</v>
      </c>
      <c r="I10158" s="7">
        <v>2.210511780821928E-2</v>
      </c>
      <c r="J10158" s="7">
        <v>2.5262991780821999E-2</v>
      </c>
      <c r="K10158" s="7">
        <v>2.8420865753424722E-2</v>
      </c>
      <c r="L10158" s="7">
        <v>3.1578739726027434E-2</v>
      </c>
    </row>
    <row r="10159" spans="1:12" ht="38.25">
      <c r="A10159" s="1">
        <f t="shared" si="229"/>
        <v>42645</v>
      </c>
      <c r="B10159" s="49" t="s">
        <v>6830</v>
      </c>
      <c r="C10159" s="7">
        <v>1.5254136986301479E-2</v>
      </c>
      <c r="D10159" s="7">
        <v>3.0508273972602841E-2</v>
      </c>
      <c r="E10159" s="7">
        <v>4.5762410958904313E-2</v>
      </c>
      <c r="F10159" s="7">
        <v>6.1016547945205557E-2</v>
      </c>
      <c r="G10159" s="7">
        <v>7.6270684931506919E-2</v>
      </c>
      <c r="H10159" s="7">
        <v>9.152482191780828E-2</v>
      </c>
      <c r="I10159" s="7">
        <v>0.10677895890410988</v>
      </c>
      <c r="J10159" s="7">
        <v>0.12203309589041159</v>
      </c>
      <c r="K10159" s="7">
        <v>0.13728723287671199</v>
      </c>
      <c r="L10159" s="7">
        <v>0.15254136986301362</v>
      </c>
    </row>
    <row r="10160" spans="1:12" ht="63.75">
      <c r="A10160" s="1">
        <f t="shared" si="229"/>
        <v>42646</v>
      </c>
      <c r="B10160" s="49" t="s">
        <v>6831</v>
      </c>
      <c r="C10160" s="7">
        <v>2.7213698630137078E-3</v>
      </c>
      <c r="D10160" s="7">
        <v>5.4427397260274043E-3</v>
      </c>
      <c r="E10160" s="7">
        <v>8.164109589041112E-3</v>
      </c>
      <c r="F10160" s="7">
        <v>1.0885479452054782E-2</v>
      </c>
      <c r="G10160" s="7">
        <v>1.3606849315068479E-2</v>
      </c>
      <c r="H10160" s="7">
        <v>1.63282191780822E-2</v>
      </c>
      <c r="I10160" s="7">
        <v>1.9049589041095917E-2</v>
      </c>
      <c r="J10160" s="7">
        <v>2.1770958904109641E-2</v>
      </c>
      <c r="K10160" s="7">
        <v>2.4492328767123237E-2</v>
      </c>
      <c r="L10160" s="7">
        <v>2.7213698630136958E-2</v>
      </c>
    </row>
    <row r="10161" spans="1:12" ht="38.25">
      <c r="A10161" s="1">
        <f t="shared" si="229"/>
        <v>42647</v>
      </c>
      <c r="B10161" s="49" t="s">
        <v>5915</v>
      </c>
      <c r="C10161" s="7">
        <v>2.5387397260274035E-3</v>
      </c>
      <c r="D10161" s="7">
        <v>5.0774794520547957E-3</v>
      </c>
      <c r="E10161" s="7">
        <v>7.6162191780821996E-3</v>
      </c>
      <c r="F10161" s="7">
        <v>1.0154958904109567E-2</v>
      </c>
      <c r="G10161" s="7">
        <v>1.269369863013696E-2</v>
      </c>
      <c r="H10161" s="7">
        <v>1.5232438356164399E-2</v>
      </c>
      <c r="I10161" s="7">
        <v>1.7771178082191839E-2</v>
      </c>
      <c r="J10161" s="7">
        <v>2.0309917808219159E-2</v>
      </c>
      <c r="K10161" s="7">
        <v>2.2848657534246596E-2</v>
      </c>
      <c r="L10161" s="7">
        <v>2.538739726027392E-2</v>
      </c>
    </row>
    <row r="10162" spans="1:12" ht="38.25">
      <c r="A10162" s="1">
        <f t="shared" si="229"/>
        <v>42648</v>
      </c>
      <c r="B10162" s="49" t="s">
        <v>5915</v>
      </c>
      <c r="C10162" s="7">
        <v>9.4244383561644242E-4</v>
      </c>
      <c r="D10162" s="7">
        <v>1.8848876712328798E-3</v>
      </c>
      <c r="E10162" s="7">
        <v>2.8273315068493318E-3</v>
      </c>
      <c r="F10162" s="7">
        <v>3.7697753424657597E-3</v>
      </c>
      <c r="G10162" s="7">
        <v>4.7122191780822002E-3</v>
      </c>
      <c r="H10162" s="7">
        <v>5.6546630136986402E-3</v>
      </c>
      <c r="I10162" s="7">
        <v>6.5971068493150924E-3</v>
      </c>
      <c r="J10162" s="7">
        <v>7.5395506849315194E-3</v>
      </c>
      <c r="K10162" s="7">
        <v>8.4819945205479603E-3</v>
      </c>
      <c r="L10162" s="7">
        <v>9.4244383561643882E-3</v>
      </c>
    </row>
    <row r="10163" spans="1:12" ht="38.25">
      <c r="A10163" s="1">
        <f t="shared" si="229"/>
        <v>42649</v>
      </c>
      <c r="B10163" s="49" t="s">
        <v>6832</v>
      </c>
      <c r="C10163" s="7">
        <v>2.6179397260274039E-2</v>
      </c>
      <c r="D10163" s="7">
        <v>5.2358794520547959E-2</v>
      </c>
      <c r="E10163" s="7">
        <v>7.8538191780821998E-2</v>
      </c>
      <c r="F10163" s="7">
        <v>0.10471758904109568</v>
      </c>
      <c r="G10163" s="7">
        <v>0.13089698630136959</v>
      </c>
      <c r="H10163" s="7">
        <v>0.157076383561644</v>
      </c>
      <c r="I10163" s="7">
        <v>0.18325578082191837</v>
      </c>
      <c r="J10163" s="7">
        <v>0.20943517808219161</v>
      </c>
      <c r="K10163" s="7">
        <v>0.23561457534246599</v>
      </c>
      <c r="L10163" s="7">
        <v>0.26179397260273918</v>
      </c>
    </row>
    <row r="10164" spans="1:12" ht="38.25">
      <c r="A10164" s="1">
        <f t="shared" si="229"/>
        <v>42650</v>
      </c>
      <c r="B10164" s="49" t="s">
        <v>6832</v>
      </c>
      <c r="C10164" s="7">
        <v>3.2981917808219399E-3</v>
      </c>
      <c r="D10164" s="7">
        <v>6.5963835616438676E-3</v>
      </c>
      <c r="E10164" s="7">
        <v>9.8945753424658067E-3</v>
      </c>
      <c r="F10164" s="7">
        <v>1.319276712328776E-2</v>
      </c>
      <c r="G10164" s="7">
        <v>1.6490958904109638E-2</v>
      </c>
      <c r="H10164" s="7">
        <v>1.978915068493152E-2</v>
      </c>
      <c r="I10164" s="7">
        <v>2.3087342465753519E-2</v>
      </c>
      <c r="J10164" s="7">
        <v>2.6385534246575398E-2</v>
      </c>
      <c r="K10164" s="7">
        <v>2.9683726027397279E-2</v>
      </c>
      <c r="L10164" s="7">
        <v>3.2981917808219158E-2</v>
      </c>
    </row>
    <row r="10165" spans="1:12" ht="38.25">
      <c r="A10165" s="1">
        <f t="shared" si="229"/>
        <v>42651</v>
      </c>
      <c r="B10165" s="49" t="s">
        <v>6832</v>
      </c>
      <c r="C10165" s="7">
        <v>8.6939178082192075E-3</v>
      </c>
      <c r="D10165" s="7">
        <v>1.7387835616438439E-2</v>
      </c>
      <c r="E10165" s="7">
        <v>2.6081753424657596E-2</v>
      </c>
      <c r="F10165" s="7">
        <v>3.4775671232876761E-2</v>
      </c>
      <c r="G10165" s="7">
        <v>4.3469589041095914E-2</v>
      </c>
      <c r="H10165" s="7">
        <v>5.2163506849315082E-2</v>
      </c>
      <c r="I10165" s="7">
        <v>6.0857424657534478E-2</v>
      </c>
      <c r="J10165" s="7">
        <v>6.9551342465753521E-2</v>
      </c>
      <c r="K10165" s="7">
        <v>7.8245260273972675E-2</v>
      </c>
      <c r="L10165" s="7">
        <v>8.6939178082191829E-2</v>
      </c>
    </row>
    <row r="10166" spans="1:12" ht="38.25">
      <c r="A10166" s="1">
        <f t="shared" si="229"/>
        <v>42652</v>
      </c>
      <c r="B10166" s="49" t="s">
        <v>6832</v>
      </c>
      <c r="C10166" s="7">
        <v>2.2855890410959081E-3</v>
      </c>
      <c r="D10166" s="7">
        <v>4.5711780821918041E-3</v>
      </c>
      <c r="E10166" s="7">
        <v>6.8567671232877122E-3</v>
      </c>
      <c r="F10166" s="7">
        <v>9.1423561643835961E-3</v>
      </c>
      <c r="G10166" s="7">
        <v>1.1427945205479491E-2</v>
      </c>
      <c r="H10166" s="7">
        <v>1.37135342465754E-2</v>
      </c>
      <c r="I10166" s="7">
        <v>1.5999123287671321E-2</v>
      </c>
      <c r="J10166" s="7">
        <v>1.8284712328767237E-2</v>
      </c>
      <c r="K10166" s="7">
        <v>2.0570301369863039E-2</v>
      </c>
      <c r="L10166" s="7">
        <v>2.2855890410958958E-2</v>
      </c>
    </row>
    <row r="10167" spans="1:12" ht="38.25">
      <c r="A10167" s="1">
        <f t="shared" si="229"/>
        <v>42653</v>
      </c>
      <c r="B10167" s="49" t="s">
        <v>6832</v>
      </c>
      <c r="C10167" s="7">
        <v>2.256657534246588E-3</v>
      </c>
      <c r="D10167" s="7">
        <v>4.5133150684931638E-3</v>
      </c>
      <c r="E10167" s="7">
        <v>6.7699726027397513E-3</v>
      </c>
      <c r="F10167" s="7">
        <v>9.0266301369863154E-3</v>
      </c>
      <c r="G10167" s="7">
        <v>1.1283287671232892E-2</v>
      </c>
      <c r="H10167" s="7">
        <v>1.353994520547948E-2</v>
      </c>
      <c r="I10167" s="7">
        <v>1.5796602739726079E-2</v>
      </c>
      <c r="J10167" s="7">
        <v>1.8053260273972679E-2</v>
      </c>
      <c r="K10167" s="7">
        <v>2.0309917808219159E-2</v>
      </c>
      <c r="L10167" s="7">
        <v>2.2566575342465759E-2</v>
      </c>
    </row>
    <row r="10168" spans="1:12" ht="38.25">
      <c r="A10168" s="1">
        <f t="shared" si="229"/>
        <v>42654</v>
      </c>
      <c r="B10168" s="49" t="s">
        <v>6833</v>
      </c>
      <c r="C10168" s="7">
        <v>1.7022575342465759E-2</v>
      </c>
      <c r="D10168" s="7">
        <v>3.4045150684931635E-2</v>
      </c>
      <c r="E10168" s="7">
        <v>5.1067726027397405E-2</v>
      </c>
      <c r="F10168" s="7">
        <v>6.8090301369863035E-2</v>
      </c>
      <c r="G10168" s="7">
        <v>8.5112876712328797E-2</v>
      </c>
      <c r="H10168" s="7">
        <v>0.10213545205479467</v>
      </c>
      <c r="I10168" s="7">
        <v>0.11915802739726079</v>
      </c>
      <c r="J10168" s="7">
        <v>0.13618060273972679</v>
      </c>
      <c r="K10168" s="7">
        <v>0.15320317808219158</v>
      </c>
      <c r="L10168" s="7">
        <v>0.17022575342465759</v>
      </c>
    </row>
    <row r="10169" spans="1:12" ht="12.75">
      <c r="A10169" s="1">
        <f t="shared" si="229"/>
        <v>42655</v>
      </c>
      <c r="B10169" s="49" t="s">
        <v>6834</v>
      </c>
      <c r="C10169" s="7">
        <v>4.4048219178082441E-3</v>
      </c>
      <c r="D10169" s="7">
        <v>8.8096438356164881E-3</v>
      </c>
      <c r="E10169" s="7">
        <v>1.321446575342472E-2</v>
      </c>
      <c r="F10169" s="7">
        <v>1.7619287671232879E-2</v>
      </c>
      <c r="G10169" s="7">
        <v>2.202410958904116E-2</v>
      </c>
      <c r="H10169" s="7">
        <v>2.6428931506849319E-2</v>
      </c>
      <c r="I10169" s="7">
        <v>3.0833753424657599E-2</v>
      </c>
      <c r="J10169" s="7">
        <v>3.5238575342465758E-2</v>
      </c>
      <c r="K10169" s="7">
        <v>3.9643397260274042E-2</v>
      </c>
      <c r="L10169" s="7">
        <v>4.4048219178082194E-2</v>
      </c>
    </row>
    <row r="10170" spans="1:12" ht="12.75">
      <c r="A10170" s="1">
        <f t="shared" si="229"/>
        <v>42656</v>
      </c>
      <c r="B10170" s="49" t="s">
        <v>6834</v>
      </c>
      <c r="C10170" s="7">
        <v>6.4719780821918043E-3</v>
      </c>
      <c r="D10170" s="7">
        <v>1.2943956164383558E-2</v>
      </c>
      <c r="E10170" s="7">
        <v>1.9415934246575398E-2</v>
      </c>
      <c r="F10170" s="7">
        <v>2.5887912328767117E-2</v>
      </c>
      <c r="G10170" s="7">
        <v>3.2359890410958957E-2</v>
      </c>
      <c r="H10170" s="7">
        <v>3.8831868493150679E-2</v>
      </c>
      <c r="I10170" s="7">
        <v>4.5303846575342636E-2</v>
      </c>
      <c r="J10170" s="7">
        <v>5.1775824657534233E-2</v>
      </c>
      <c r="K10170" s="7">
        <v>5.8247802739726073E-2</v>
      </c>
      <c r="L10170" s="7">
        <v>6.4719780821917802E-2</v>
      </c>
    </row>
    <row r="10171" spans="1:12" ht="25.5">
      <c r="A10171" s="1">
        <f t="shared" si="229"/>
        <v>42657</v>
      </c>
      <c r="B10171" s="49" t="s">
        <v>6835</v>
      </c>
      <c r="C10171" s="7">
        <v>6.8560438356164632E-3</v>
      </c>
      <c r="D10171" s="7">
        <v>1.371208767123288E-2</v>
      </c>
      <c r="E10171" s="7">
        <v>2.0568131506849319E-2</v>
      </c>
      <c r="F10171" s="7">
        <v>2.7424175342465759E-2</v>
      </c>
      <c r="G10171" s="7">
        <v>3.4280219178082202E-2</v>
      </c>
      <c r="H10171" s="7">
        <v>4.1136263013698639E-2</v>
      </c>
      <c r="I10171" s="7">
        <v>4.7992306849315193E-2</v>
      </c>
      <c r="J10171" s="7">
        <v>5.4848350684931518E-2</v>
      </c>
      <c r="K10171" s="7">
        <v>6.170439452054808E-2</v>
      </c>
      <c r="L10171" s="7">
        <v>6.8560438356164405E-2</v>
      </c>
    </row>
    <row r="10172" spans="1:12" ht="25.5">
      <c r="A10172" s="1">
        <f t="shared" si="229"/>
        <v>42658</v>
      </c>
      <c r="B10172" s="49" t="s">
        <v>6170</v>
      </c>
      <c r="C10172" s="7">
        <v>4.8463890410959075E-3</v>
      </c>
      <c r="D10172" s="7">
        <v>9.692778082191815E-3</v>
      </c>
      <c r="E10172" s="7">
        <v>1.4539167123287759E-2</v>
      </c>
      <c r="F10172" s="7">
        <v>1.9385556164383561E-2</v>
      </c>
      <c r="G10172" s="7">
        <v>2.4231945205479478E-2</v>
      </c>
      <c r="H10172" s="7">
        <v>2.9078334246575396E-2</v>
      </c>
      <c r="I10172" s="7">
        <v>3.3924723287671439E-2</v>
      </c>
      <c r="J10172" s="7">
        <v>3.8771112328767239E-2</v>
      </c>
      <c r="K10172" s="7">
        <v>4.3617501369863157E-2</v>
      </c>
      <c r="L10172" s="7">
        <v>4.8463890410958957E-2</v>
      </c>
    </row>
    <row r="10173" spans="1:12" ht="12.75">
      <c r="A10173" s="1">
        <f t="shared" si="229"/>
        <v>42659</v>
      </c>
      <c r="B10173" s="49" t="s">
        <v>6836</v>
      </c>
      <c r="C10173" s="7">
        <v>2.8078027397260438E-2</v>
      </c>
      <c r="D10173" s="7">
        <v>5.6156054794520759E-2</v>
      </c>
      <c r="E10173" s="7">
        <v>8.4234082191781204E-2</v>
      </c>
      <c r="F10173" s="7">
        <v>0.11231210958904127</v>
      </c>
      <c r="G10173" s="7">
        <v>0.14039013698630159</v>
      </c>
      <c r="H10173" s="7">
        <v>0.16846816438356241</v>
      </c>
      <c r="I10173" s="7">
        <v>0.19654619178082319</v>
      </c>
      <c r="J10173" s="7">
        <v>0.22462421917808278</v>
      </c>
      <c r="K10173" s="7">
        <v>0.25270224657534357</v>
      </c>
      <c r="L10173" s="7">
        <v>0.28078027397260319</v>
      </c>
    </row>
    <row r="10174" spans="1:12" ht="25.5">
      <c r="A10174" s="1">
        <f t="shared" si="229"/>
        <v>42660</v>
      </c>
      <c r="B10174" s="49" t="s">
        <v>6837</v>
      </c>
      <c r="C10174" s="7">
        <v>9.1532054794520885E-3</v>
      </c>
      <c r="D10174" s="7">
        <v>1.8306410958904198E-2</v>
      </c>
      <c r="E10174" s="7">
        <v>2.7459616438356239E-2</v>
      </c>
      <c r="F10174" s="7">
        <v>3.6612821917808278E-2</v>
      </c>
      <c r="G10174" s="7">
        <v>4.5766027397260323E-2</v>
      </c>
      <c r="H10174" s="7">
        <v>5.4919232876712361E-2</v>
      </c>
      <c r="I10174" s="7">
        <v>6.4072438356164635E-2</v>
      </c>
      <c r="J10174" s="7">
        <v>7.3225643835616444E-2</v>
      </c>
      <c r="K10174" s="7">
        <v>8.23788493150686E-2</v>
      </c>
      <c r="L10174" s="7">
        <v>9.1532054794520507E-2</v>
      </c>
    </row>
    <row r="10175" spans="1:12" ht="25.5">
      <c r="A10175" s="1">
        <f t="shared" si="229"/>
        <v>42661</v>
      </c>
      <c r="B10175" s="49" t="s">
        <v>6838</v>
      </c>
      <c r="C10175" s="7">
        <v>1.748981917808232E-2</v>
      </c>
      <c r="D10175" s="7">
        <v>3.4979638356164522E-2</v>
      </c>
      <c r="E10175" s="7">
        <v>5.2469457534246838E-2</v>
      </c>
      <c r="F10175" s="7">
        <v>6.9959276712328919E-2</v>
      </c>
      <c r="G10175" s="7">
        <v>8.744909589041111E-2</v>
      </c>
      <c r="H10175" s="7">
        <v>0.10493891506849332</v>
      </c>
      <c r="I10175" s="7">
        <v>0.12242873424657599</v>
      </c>
      <c r="J10175" s="7">
        <v>0.13991855342465759</v>
      </c>
      <c r="K10175" s="7">
        <v>0.1574083726027404</v>
      </c>
      <c r="L10175" s="7">
        <v>0.174898191780822</v>
      </c>
    </row>
    <row r="10176" spans="1:12" ht="12.75">
      <c r="A10176" s="1">
        <f t="shared" si="229"/>
        <v>42662</v>
      </c>
      <c r="B10176" s="49" t="s">
        <v>6839</v>
      </c>
      <c r="C10176" s="7">
        <v>7.3037589041096158E-3</v>
      </c>
      <c r="D10176" s="7">
        <v>1.460751780821928E-2</v>
      </c>
      <c r="E10176" s="7">
        <v>2.19112767123288E-2</v>
      </c>
      <c r="F10176" s="7">
        <v>2.9215035616438317E-2</v>
      </c>
      <c r="G10176" s="7">
        <v>3.6518794520547959E-2</v>
      </c>
      <c r="H10176" s="7">
        <v>4.3822553424657601E-2</v>
      </c>
      <c r="I10176" s="7">
        <v>5.1126312328767361E-2</v>
      </c>
      <c r="J10176" s="7">
        <v>5.8430071232876753E-2</v>
      </c>
      <c r="K10176" s="7">
        <v>6.5733830136986401E-2</v>
      </c>
      <c r="L10176" s="7">
        <v>7.3037589041095918E-2</v>
      </c>
    </row>
    <row r="10177" spans="1:12" ht="25.5">
      <c r="A10177" s="1">
        <f t="shared" si="229"/>
        <v>42663</v>
      </c>
      <c r="B10177" s="49" t="s">
        <v>6840</v>
      </c>
      <c r="C10177" s="7">
        <v>7.6118794520548313E-3</v>
      </c>
      <c r="D10177" s="7">
        <v>1.522375890410964E-2</v>
      </c>
      <c r="E10177" s="7">
        <v>2.283563835616452E-2</v>
      </c>
      <c r="F10177" s="7">
        <v>3.044751780821928E-2</v>
      </c>
      <c r="G10177" s="7">
        <v>3.805939726027404E-2</v>
      </c>
      <c r="H10177" s="7">
        <v>4.5671276712328797E-2</v>
      </c>
      <c r="I10177" s="7">
        <v>5.3283156164383796E-2</v>
      </c>
      <c r="J10177" s="7">
        <v>6.0895035616438435E-2</v>
      </c>
      <c r="K10177" s="7">
        <v>6.8506915068493199E-2</v>
      </c>
      <c r="L10177" s="7">
        <v>7.6118794520547969E-2</v>
      </c>
    </row>
    <row r="10178" spans="1:12" ht="25.5">
      <c r="A10178" s="1">
        <f t="shared" si="229"/>
        <v>42664</v>
      </c>
      <c r="B10178" s="49" t="s">
        <v>6841</v>
      </c>
      <c r="C10178" s="7">
        <v>1.5326465753424841E-2</v>
      </c>
      <c r="D10178" s="7">
        <v>3.065293150684956E-2</v>
      </c>
      <c r="E10178" s="7">
        <v>4.5979397260274397E-2</v>
      </c>
      <c r="F10178" s="7">
        <v>6.1305863013698995E-2</v>
      </c>
      <c r="G10178" s="7">
        <v>7.6632328767123725E-2</v>
      </c>
      <c r="H10178" s="7">
        <v>9.1958794520548434E-2</v>
      </c>
      <c r="I10178" s="7">
        <v>0.10728526027397339</v>
      </c>
      <c r="J10178" s="7">
        <v>0.12261172602739799</v>
      </c>
      <c r="K10178" s="7">
        <v>0.1379381917808232</v>
      </c>
      <c r="L10178" s="7">
        <v>0.15326465753424717</v>
      </c>
    </row>
    <row r="10179" spans="1:12" ht="25.5">
      <c r="A10179" s="1">
        <f t="shared" si="229"/>
        <v>42665</v>
      </c>
      <c r="B10179" s="49" t="s">
        <v>6842</v>
      </c>
      <c r="C10179" s="7">
        <v>6.2578849315068595E-3</v>
      </c>
      <c r="D10179" s="7">
        <v>1.2515769863013719E-2</v>
      </c>
      <c r="E10179" s="7">
        <v>1.8773654794520638E-2</v>
      </c>
      <c r="F10179" s="7">
        <v>2.5031539726027438E-2</v>
      </c>
      <c r="G10179" s="7">
        <v>3.1289424657534239E-2</v>
      </c>
      <c r="H10179" s="7">
        <v>3.7547309589041157E-2</v>
      </c>
      <c r="I10179" s="7">
        <v>4.3805194520548082E-2</v>
      </c>
      <c r="J10179" s="7">
        <v>5.0063079452054876E-2</v>
      </c>
      <c r="K10179" s="7">
        <v>5.6320964383561684E-2</v>
      </c>
      <c r="L10179" s="7">
        <v>6.2578849315068477E-2</v>
      </c>
    </row>
    <row r="10180" spans="1:12" ht="25.5">
      <c r="A10180" s="1">
        <f t="shared" si="229"/>
        <v>42666</v>
      </c>
      <c r="B10180" s="49" t="s">
        <v>6842</v>
      </c>
      <c r="C10180" s="7">
        <v>7.0303561643835838E-3</v>
      </c>
      <c r="D10180" s="7">
        <v>1.4060712328767119E-2</v>
      </c>
      <c r="E10180" s="7">
        <v>2.1091068493150678E-2</v>
      </c>
      <c r="F10180" s="7">
        <v>2.8121424657534238E-2</v>
      </c>
      <c r="G10180" s="7">
        <v>3.5151780821917798E-2</v>
      </c>
      <c r="H10180" s="7">
        <v>4.2182136986301355E-2</v>
      </c>
      <c r="I10180" s="7">
        <v>4.9212493150685044E-2</v>
      </c>
      <c r="J10180" s="7">
        <v>5.6242849315068476E-2</v>
      </c>
      <c r="K10180" s="7">
        <v>6.3273205479452158E-2</v>
      </c>
      <c r="L10180" s="7">
        <v>7.0303561643835596E-2</v>
      </c>
    </row>
    <row r="10181" spans="1:12" ht="25.5">
      <c r="A10181" s="1">
        <f t="shared" si="229"/>
        <v>42667</v>
      </c>
      <c r="B10181" s="49" t="s">
        <v>6842</v>
      </c>
      <c r="C10181" s="7">
        <v>1.6888767123287638E-4</v>
      </c>
      <c r="D10181" s="7">
        <v>3.3777534246575401E-4</v>
      </c>
      <c r="E10181" s="7">
        <v>5.0666301369863042E-4</v>
      </c>
      <c r="F10181" s="7">
        <v>6.7555068493150552E-4</v>
      </c>
      <c r="G10181" s="7">
        <v>8.4443835616438204E-4</v>
      </c>
      <c r="H10181" s="7">
        <v>1.0133260273972595E-3</v>
      </c>
      <c r="I10181" s="7">
        <v>1.1822136986301384E-3</v>
      </c>
      <c r="J10181" s="7">
        <v>1.351101369863016E-3</v>
      </c>
      <c r="K10181" s="7">
        <v>1.5199890410958839E-3</v>
      </c>
      <c r="L10181" s="7">
        <v>1.6888767123287641E-3</v>
      </c>
    </row>
    <row r="10182" spans="1:12" ht="25.5">
      <c r="A10182" s="1">
        <f t="shared" si="229"/>
        <v>42668</v>
      </c>
      <c r="B10182" s="49" t="s">
        <v>6843</v>
      </c>
      <c r="C10182" s="7">
        <v>9.9480986301370075E-3</v>
      </c>
      <c r="D10182" s="7">
        <v>1.9896197260274039E-2</v>
      </c>
      <c r="E10182" s="7">
        <v>2.9844295890411002E-2</v>
      </c>
      <c r="F10182" s="7">
        <v>3.9792394520547954E-2</v>
      </c>
      <c r="G10182" s="7">
        <v>4.974049315068492E-2</v>
      </c>
      <c r="H10182" s="7">
        <v>5.9688591780822003E-2</v>
      </c>
      <c r="I10182" s="7">
        <v>6.9636690410959073E-2</v>
      </c>
      <c r="J10182" s="7">
        <v>7.9584789041095907E-2</v>
      </c>
      <c r="K10182" s="7">
        <v>8.9532887671232991E-2</v>
      </c>
      <c r="L10182" s="7">
        <v>9.9480986301369839E-2</v>
      </c>
    </row>
    <row r="10183" spans="1:12" ht="25.5">
      <c r="A10183" s="1">
        <f t="shared" si="229"/>
        <v>42669</v>
      </c>
      <c r="B10183" s="49" t="s">
        <v>6844</v>
      </c>
      <c r="C10183" s="7">
        <v>1.71733808219178E-2</v>
      </c>
      <c r="D10183" s="7">
        <v>3.4346761643835717E-2</v>
      </c>
      <c r="E10183" s="7">
        <v>5.1520142465753524E-2</v>
      </c>
      <c r="F10183" s="7">
        <v>6.8693523287671199E-2</v>
      </c>
      <c r="G10183" s="7">
        <v>8.5866904109588998E-2</v>
      </c>
      <c r="H10183" s="7">
        <v>0.10304028493150691</v>
      </c>
      <c r="I10183" s="7">
        <v>0.12021366575342518</v>
      </c>
      <c r="J10183" s="7">
        <v>0.1373870465753424</v>
      </c>
      <c r="K10183" s="7">
        <v>0.15456042739726081</v>
      </c>
      <c r="L10183" s="7">
        <v>0.171733808219178</v>
      </c>
    </row>
    <row r="10184" spans="1:12" ht="12.75">
      <c r="A10184" s="1">
        <f t="shared" si="229"/>
        <v>42670</v>
      </c>
      <c r="B10184" s="49" t="s">
        <v>6845</v>
      </c>
      <c r="C10184" s="7">
        <v>2.1029589041096038E-3</v>
      </c>
      <c r="D10184" s="7">
        <v>4.2059178082191956E-3</v>
      </c>
      <c r="E10184" s="7">
        <v>6.3088767123287998E-3</v>
      </c>
      <c r="F10184" s="7">
        <v>8.411835616438379E-3</v>
      </c>
      <c r="G10184" s="7">
        <v>1.0514794520547972E-2</v>
      </c>
      <c r="H10184" s="7">
        <v>1.26177534246576E-2</v>
      </c>
      <c r="I10184" s="7">
        <v>1.472071232876724E-2</v>
      </c>
      <c r="J10184" s="7">
        <v>1.6823671232876758E-2</v>
      </c>
      <c r="K10184" s="7">
        <v>1.8926630136986398E-2</v>
      </c>
      <c r="L10184" s="7">
        <v>2.102958904109592E-2</v>
      </c>
    </row>
    <row r="10185" spans="1:12" ht="25.5">
      <c r="A10185" s="1">
        <f t="shared" si="229"/>
        <v>42671</v>
      </c>
      <c r="B10185" s="49" t="s">
        <v>5955</v>
      </c>
      <c r="C10185" s="7">
        <v>2.2002410958904197E-3</v>
      </c>
      <c r="D10185" s="7">
        <v>4.400482191780828E-3</v>
      </c>
      <c r="E10185" s="7">
        <v>6.6007232876712481E-3</v>
      </c>
      <c r="F10185" s="7">
        <v>8.8009643835616439E-3</v>
      </c>
      <c r="G10185" s="7">
        <v>1.1001205479452051E-2</v>
      </c>
      <c r="H10185" s="7">
        <v>1.3201446575342401E-2</v>
      </c>
      <c r="I10185" s="7">
        <v>1.5401687671232879E-2</v>
      </c>
      <c r="J10185" s="7">
        <v>1.7601928767123239E-2</v>
      </c>
      <c r="K10185" s="7">
        <v>1.9802169863013717E-2</v>
      </c>
      <c r="L10185" s="7">
        <v>2.2002410958904078E-2</v>
      </c>
    </row>
    <row r="10186" spans="1:12" ht="12.75">
      <c r="A10186" s="1">
        <f t="shared" si="229"/>
        <v>42672</v>
      </c>
      <c r="B10186" s="49" t="s">
        <v>6846</v>
      </c>
      <c r="C10186" s="7">
        <v>7.153315068493175E-3</v>
      </c>
      <c r="D10186" s="7">
        <v>1.4306630136986399E-2</v>
      </c>
      <c r="E10186" s="7">
        <v>2.1459945205479478E-2</v>
      </c>
      <c r="F10186" s="7">
        <v>2.8613260273972561E-2</v>
      </c>
      <c r="G10186" s="7">
        <v>3.5766575342465759E-2</v>
      </c>
      <c r="H10186" s="7">
        <v>4.2919890410958957E-2</v>
      </c>
      <c r="I10186" s="7">
        <v>5.0073205479452279E-2</v>
      </c>
      <c r="J10186" s="7">
        <v>5.7226520547945234E-2</v>
      </c>
      <c r="K10186" s="7">
        <v>6.4379835616438438E-2</v>
      </c>
      <c r="L10186" s="7">
        <v>7.1533150684931518E-2</v>
      </c>
    </row>
    <row r="10187" spans="1:12" ht="25.5">
      <c r="A10187" s="1">
        <f t="shared" si="229"/>
        <v>42673</v>
      </c>
      <c r="B10187" s="49" t="s">
        <v>6847</v>
      </c>
      <c r="C10187" s="7">
        <v>8.9951671232877117E-3</v>
      </c>
      <c r="D10187" s="7">
        <v>1.7990334246575399E-2</v>
      </c>
      <c r="E10187" s="7">
        <v>2.6985501369863159E-2</v>
      </c>
      <c r="F10187" s="7">
        <v>3.5980668493150798E-2</v>
      </c>
      <c r="G10187" s="7">
        <v>4.4975835616438434E-2</v>
      </c>
      <c r="H10187" s="7">
        <v>5.3971002739726076E-2</v>
      </c>
      <c r="I10187" s="7">
        <v>6.2966169863013954E-2</v>
      </c>
      <c r="J10187" s="7">
        <v>7.1961336986301472E-2</v>
      </c>
      <c r="K10187" s="7">
        <v>8.0956504109589114E-2</v>
      </c>
      <c r="L10187" s="7">
        <v>8.9951671232876756E-2</v>
      </c>
    </row>
    <row r="10188" spans="1:12" ht="25.5">
      <c r="A10188" s="1">
        <f t="shared" si="229"/>
        <v>42674</v>
      </c>
      <c r="B10188" s="49" t="s">
        <v>6848</v>
      </c>
      <c r="C10188" s="7">
        <v>1.4878027397260319E-2</v>
      </c>
      <c r="D10188" s="7">
        <v>2.9756054794520759E-2</v>
      </c>
      <c r="E10188" s="7">
        <v>4.4634082191781076E-2</v>
      </c>
      <c r="F10188" s="7">
        <v>5.9512109589041275E-2</v>
      </c>
      <c r="G10188" s="7">
        <v>7.4390136986301605E-2</v>
      </c>
      <c r="H10188" s="7">
        <v>8.9268164383561929E-2</v>
      </c>
      <c r="I10188" s="7">
        <v>0.1041461917808226</v>
      </c>
      <c r="J10188" s="7">
        <v>0.11902421917808267</v>
      </c>
      <c r="K10188" s="7">
        <v>0.13390224657534358</v>
      </c>
      <c r="L10188" s="7">
        <v>0.14878027397260321</v>
      </c>
    </row>
    <row r="10189" spans="1:12" ht="12.75">
      <c r="A10189" s="1">
        <f t="shared" si="229"/>
        <v>42675</v>
      </c>
      <c r="B10189" s="49" t="s">
        <v>5967</v>
      </c>
      <c r="C10189" s="7">
        <v>9.0335013698630406E-3</v>
      </c>
      <c r="D10189" s="7">
        <v>1.8067002739726081E-2</v>
      </c>
      <c r="E10189" s="7">
        <v>2.7100504109589117E-2</v>
      </c>
      <c r="F10189" s="7">
        <v>3.6134005479452037E-2</v>
      </c>
      <c r="G10189" s="7">
        <v>4.516750684931508E-2</v>
      </c>
      <c r="H10189" s="7">
        <v>5.4201008219178122E-2</v>
      </c>
      <c r="I10189" s="7">
        <v>6.3234509589041393E-2</v>
      </c>
      <c r="J10189" s="7">
        <v>7.22680109589042E-2</v>
      </c>
      <c r="K10189" s="7">
        <v>8.1301512328767242E-2</v>
      </c>
      <c r="L10189" s="7">
        <v>9.0335013698630159E-2</v>
      </c>
    </row>
    <row r="10190" spans="1:12" ht="12.75">
      <c r="A10190" s="1">
        <f t="shared" si="229"/>
        <v>42676</v>
      </c>
      <c r="B10190" s="49" t="s">
        <v>6849</v>
      </c>
      <c r="C10190" s="7">
        <v>7.0549479452055117E-3</v>
      </c>
      <c r="D10190" s="7">
        <v>1.4109895890410999E-2</v>
      </c>
      <c r="E10190" s="7">
        <v>2.1164843835616558E-2</v>
      </c>
      <c r="F10190" s="7">
        <v>2.8219791780821998E-2</v>
      </c>
      <c r="G10190" s="7">
        <v>3.5274739726027439E-2</v>
      </c>
      <c r="H10190" s="7">
        <v>4.2329687671232873E-2</v>
      </c>
      <c r="I10190" s="7">
        <v>4.9384635616438556E-2</v>
      </c>
      <c r="J10190" s="7">
        <v>5.6439583561643879E-2</v>
      </c>
      <c r="K10190" s="7">
        <v>6.3494531506849319E-2</v>
      </c>
      <c r="L10190" s="7">
        <v>7.0549479452054753E-2</v>
      </c>
    </row>
    <row r="10191" spans="1:12" ht="12.75">
      <c r="A10191" s="1">
        <f t="shared" si="229"/>
        <v>42677</v>
      </c>
      <c r="B10191" s="49" t="s">
        <v>6850</v>
      </c>
      <c r="C10191" s="7">
        <v>1.0888734246575377E-2</v>
      </c>
      <c r="D10191" s="7">
        <v>2.1777468493150799E-2</v>
      </c>
      <c r="E10191" s="7">
        <v>3.2666202739726202E-2</v>
      </c>
      <c r="F10191" s="7">
        <v>4.3554936986301356E-2</v>
      </c>
      <c r="G10191" s="7">
        <v>5.4443671232876759E-2</v>
      </c>
      <c r="H10191" s="7">
        <v>6.5332405479452044E-2</v>
      </c>
      <c r="I10191" s="7">
        <v>7.622113972602769E-2</v>
      </c>
      <c r="J10191" s="7">
        <v>8.710987397260285E-2</v>
      </c>
      <c r="K10191" s="7">
        <v>9.7998608219178121E-2</v>
      </c>
      <c r="L10191" s="7">
        <v>0.10888734246575339</v>
      </c>
    </row>
    <row r="10192" spans="1:12" ht="25.5">
      <c r="A10192" s="1">
        <f t="shared" ref="A10192:A10255" si="230">A10191+1</f>
        <v>42678</v>
      </c>
      <c r="B10192" s="49" t="s">
        <v>6851</v>
      </c>
      <c r="C10192" s="7">
        <v>9.4634958904110007E-3</v>
      </c>
      <c r="D10192" s="7">
        <v>1.8926991780822001E-2</v>
      </c>
      <c r="E10192" s="7">
        <v>2.8390487671232999E-2</v>
      </c>
      <c r="F10192" s="7">
        <v>3.7853983561643878E-2</v>
      </c>
      <c r="G10192" s="7">
        <v>4.7317479452054882E-2</v>
      </c>
      <c r="H10192" s="7">
        <v>5.6780975342465879E-2</v>
      </c>
      <c r="I10192" s="7">
        <v>6.6244471232876995E-2</v>
      </c>
      <c r="J10192" s="7">
        <v>7.5707967123287756E-2</v>
      </c>
      <c r="K10192" s="7">
        <v>8.5171463013698767E-2</v>
      </c>
      <c r="L10192" s="7">
        <v>9.463495890410964E-2</v>
      </c>
    </row>
    <row r="10193" spans="1:12" ht="12.75">
      <c r="A10193" s="1">
        <f t="shared" si="230"/>
        <v>42679</v>
      </c>
      <c r="B10193" s="49" t="s">
        <v>6852</v>
      </c>
      <c r="C10193" s="7">
        <v>1.1417095890411013E-2</v>
      </c>
      <c r="D10193" s="7">
        <v>2.2834191780821998E-2</v>
      </c>
      <c r="E10193" s="7">
        <v>3.4251287671232998E-2</v>
      </c>
      <c r="F10193" s="7">
        <v>4.5668383561643884E-2</v>
      </c>
      <c r="G10193" s="7">
        <v>5.7085479452054881E-2</v>
      </c>
      <c r="H10193" s="7">
        <v>6.8502575342465885E-2</v>
      </c>
      <c r="I10193" s="7">
        <v>7.9919671232876993E-2</v>
      </c>
      <c r="J10193" s="7">
        <v>9.1336767123287768E-2</v>
      </c>
      <c r="K10193" s="7">
        <v>0.10275386301369877</v>
      </c>
      <c r="L10193" s="7">
        <v>0.11417095890410962</v>
      </c>
    </row>
    <row r="10194" spans="1:12" ht="25.5">
      <c r="A10194" s="1">
        <f t="shared" si="230"/>
        <v>42680</v>
      </c>
      <c r="B10194" s="49" t="s">
        <v>6853</v>
      </c>
      <c r="C10194" s="7">
        <v>1.1738958904109626E-2</v>
      </c>
      <c r="D10194" s="7">
        <v>2.3477917808219281E-2</v>
      </c>
      <c r="E10194" s="7">
        <v>3.5216876712328919E-2</v>
      </c>
      <c r="F10194" s="7">
        <v>4.6955835616438318E-2</v>
      </c>
      <c r="G10194" s="7">
        <v>5.869479452054796E-2</v>
      </c>
      <c r="H10194" s="7">
        <v>7.0433753424657602E-2</v>
      </c>
      <c r="I10194" s="7">
        <v>8.217271232876748E-2</v>
      </c>
      <c r="J10194" s="7">
        <v>9.3911671232876887E-2</v>
      </c>
      <c r="K10194" s="7">
        <v>0.10565063013698639</v>
      </c>
      <c r="L10194" s="7">
        <v>0.11738958904109592</v>
      </c>
    </row>
    <row r="10195" spans="1:12" ht="12.75">
      <c r="A10195" s="1">
        <f t="shared" si="230"/>
        <v>42681</v>
      </c>
      <c r="B10195" s="49" t="s">
        <v>6854</v>
      </c>
      <c r="C10195" s="7">
        <v>1.0735758904109615E-2</v>
      </c>
      <c r="D10195" s="7">
        <v>2.1471517808219279E-2</v>
      </c>
      <c r="E10195" s="7">
        <v>3.2207276712328918E-2</v>
      </c>
      <c r="F10195" s="7">
        <v>4.2943035616438315E-2</v>
      </c>
      <c r="G10195" s="7">
        <v>5.3678794520547954E-2</v>
      </c>
      <c r="H10195" s="7">
        <v>6.44145534246576E-2</v>
      </c>
      <c r="I10195" s="7">
        <v>7.5150312328767357E-2</v>
      </c>
      <c r="J10195" s="7">
        <v>8.5886071232876754E-2</v>
      </c>
      <c r="K10195" s="7">
        <v>9.6621830136986386E-2</v>
      </c>
      <c r="L10195" s="7">
        <v>0.10735758904109591</v>
      </c>
    </row>
    <row r="10196" spans="1:12" ht="25.5">
      <c r="A10196" s="1">
        <f t="shared" si="230"/>
        <v>42682</v>
      </c>
      <c r="B10196" s="49" t="s">
        <v>6855</v>
      </c>
      <c r="C10196" s="7">
        <v>1.231035616438356E-2</v>
      </c>
      <c r="D10196" s="7">
        <v>2.4620712328767242E-2</v>
      </c>
      <c r="E10196" s="7">
        <v>3.6931068493150795E-2</v>
      </c>
      <c r="F10196" s="7">
        <v>4.9241424657534241E-2</v>
      </c>
      <c r="G10196" s="7">
        <v>6.1551780821917798E-2</v>
      </c>
      <c r="H10196" s="7">
        <v>7.3862136986301355E-2</v>
      </c>
      <c r="I10196" s="7">
        <v>8.6172493150685286E-2</v>
      </c>
      <c r="J10196" s="7">
        <v>9.8482849315068594E-2</v>
      </c>
      <c r="K10196" s="7">
        <v>0.11079320547945216</v>
      </c>
      <c r="L10196" s="7">
        <v>0.1231035616438356</v>
      </c>
    </row>
    <row r="10197" spans="1:12" ht="12.75">
      <c r="A10197" s="1">
        <f t="shared" si="230"/>
        <v>42683</v>
      </c>
      <c r="B10197" s="49" t="s">
        <v>6856</v>
      </c>
      <c r="C10197" s="7">
        <v>1.2428975342465759E-2</v>
      </c>
      <c r="D10197" s="7">
        <v>2.4857950684931639E-2</v>
      </c>
      <c r="E10197" s="7">
        <v>3.7286926027397402E-2</v>
      </c>
      <c r="F10197" s="7">
        <v>4.9715901369863036E-2</v>
      </c>
      <c r="G10197" s="7">
        <v>6.2144876712328802E-2</v>
      </c>
      <c r="H10197" s="7">
        <v>7.4573852054794554E-2</v>
      </c>
      <c r="I10197" s="7">
        <v>8.7002827397260674E-2</v>
      </c>
      <c r="J10197" s="7">
        <v>9.9431802739726197E-2</v>
      </c>
      <c r="K10197" s="7">
        <v>0.11186077808219196</v>
      </c>
      <c r="L10197" s="7">
        <v>0.1242897534246576</v>
      </c>
    </row>
    <row r="10198" spans="1:12" ht="25.5">
      <c r="A10198" s="1">
        <f t="shared" si="230"/>
        <v>42684</v>
      </c>
      <c r="B10198" s="49" t="s">
        <v>6857</v>
      </c>
      <c r="C10198" s="7">
        <v>9.5473972602740168E-3</v>
      </c>
      <c r="D10198" s="7">
        <v>1.9094794520548079E-2</v>
      </c>
      <c r="E10198" s="7">
        <v>2.8642191780821998E-2</v>
      </c>
      <c r="F10198" s="7">
        <v>3.8189589041095914E-2</v>
      </c>
      <c r="G10198" s="7">
        <v>4.7736986301369959E-2</v>
      </c>
      <c r="H10198" s="7">
        <v>5.7284383561643878E-2</v>
      </c>
      <c r="I10198" s="7">
        <v>6.6831780821918041E-2</v>
      </c>
      <c r="J10198" s="7">
        <v>7.6379178082191829E-2</v>
      </c>
      <c r="K10198" s="7">
        <v>8.5926575342465866E-2</v>
      </c>
      <c r="L10198" s="7">
        <v>9.5473972602739793E-2</v>
      </c>
    </row>
    <row r="10199" spans="1:12" ht="25.5">
      <c r="A10199" s="1">
        <f t="shared" si="230"/>
        <v>42685</v>
      </c>
      <c r="B10199" s="49" t="s">
        <v>6858</v>
      </c>
      <c r="C10199" s="7">
        <v>1.847276712328776E-2</v>
      </c>
      <c r="D10199" s="7">
        <v>3.6945534246575394E-2</v>
      </c>
      <c r="E10199" s="7">
        <v>5.5418301369863157E-2</v>
      </c>
      <c r="F10199" s="7">
        <v>7.3891068493150677E-2</v>
      </c>
      <c r="G10199" s="7">
        <v>9.2363835616438308E-2</v>
      </c>
      <c r="H10199" s="7">
        <v>0.11083660273972595</v>
      </c>
      <c r="I10199" s="7">
        <v>0.12930936986301361</v>
      </c>
      <c r="J10199" s="7">
        <v>0.14778213698630158</v>
      </c>
      <c r="K10199" s="7">
        <v>0.1662549041095884</v>
      </c>
      <c r="L10199" s="7">
        <v>0.18472767123287639</v>
      </c>
    </row>
    <row r="10200" spans="1:12" ht="25.5">
      <c r="A10200" s="1">
        <f t="shared" si="230"/>
        <v>42686</v>
      </c>
      <c r="B10200" s="49" t="s">
        <v>6859</v>
      </c>
      <c r="C10200" s="7">
        <v>1.1448920547945251E-2</v>
      </c>
      <c r="D10200" s="7">
        <v>2.2897841095890478E-2</v>
      </c>
      <c r="E10200" s="7">
        <v>3.4346761643835717E-2</v>
      </c>
      <c r="F10200" s="7">
        <v>4.5795682191780838E-2</v>
      </c>
      <c r="G10200" s="7">
        <v>5.7244602739726078E-2</v>
      </c>
      <c r="H10200" s="7">
        <v>6.869352328767131E-2</v>
      </c>
      <c r="I10200" s="7">
        <v>8.0142443835616667E-2</v>
      </c>
      <c r="J10200" s="7">
        <v>9.1591364383561677E-2</v>
      </c>
      <c r="K10200" s="7">
        <v>0.10304028493150691</v>
      </c>
      <c r="L10200" s="7">
        <v>0.11448920547945204</v>
      </c>
    </row>
    <row r="10201" spans="1:12" ht="25.5">
      <c r="A10201" s="1">
        <f t="shared" si="230"/>
        <v>42687</v>
      </c>
      <c r="B10201" s="49" t="s">
        <v>6860</v>
      </c>
      <c r="C10201" s="7">
        <v>7.4093589041096157E-3</v>
      </c>
      <c r="D10201" s="7">
        <v>1.4818717808219278E-2</v>
      </c>
      <c r="E10201" s="7">
        <v>2.22280767123288E-2</v>
      </c>
      <c r="F10201" s="7">
        <v>2.9637435616438317E-2</v>
      </c>
      <c r="G10201" s="7">
        <v>3.704679452054796E-2</v>
      </c>
      <c r="H10201" s="7">
        <v>4.4456153424657599E-2</v>
      </c>
      <c r="I10201" s="7">
        <v>5.1865512328767356E-2</v>
      </c>
      <c r="J10201" s="7">
        <v>5.9274871232876759E-2</v>
      </c>
      <c r="K10201" s="7">
        <v>6.6684230136986405E-2</v>
      </c>
      <c r="L10201" s="7">
        <v>7.409358904109592E-2</v>
      </c>
    </row>
    <row r="10202" spans="1:12" ht="38.25">
      <c r="A10202" s="1">
        <f t="shared" si="230"/>
        <v>42688</v>
      </c>
      <c r="B10202" s="49" t="s">
        <v>6861</v>
      </c>
      <c r="C10202" s="7">
        <v>1.4379682191780839E-2</v>
      </c>
      <c r="D10202" s="7">
        <v>2.8759364383561799E-2</v>
      </c>
      <c r="E10202" s="7">
        <v>4.3139046575342635E-2</v>
      </c>
      <c r="F10202" s="7">
        <v>5.7518728767123356E-2</v>
      </c>
      <c r="G10202" s="7">
        <v>7.1898410958904202E-2</v>
      </c>
      <c r="H10202" s="7">
        <v>8.6278093150685034E-2</v>
      </c>
      <c r="I10202" s="7">
        <v>0.10065777534246623</v>
      </c>
      <c r="J10202" s="7">
        <v>0.11503745753424684</v>
      </c>
      <c r="K10202" s="7">
        <v>0.1294171397260272</v>
      </c>
      <c r="L10202" s="7">
        <v>0.1437968219178084</v>
      </c>
    </row>
    <row r="10203" spans="1:12" ht="25.5">
      <c r="A10203" s="1">
        <f t="shared" si="230"/>
        <v>42689</v>
      </c>
      <c r="B10203" s="49" t="s">
        <v>6862</v>
      </c>
      <c r="C10203" s="7">
        <v>1.1977643835616477E-2</v>
      </c>
      <c r="D10203" s="7">
        <v>2.3955287671232998E-2</v>
      </c>
      <c r="E10203" s="7">
        <v>3.5932931506849439E-2</v>
      </c>
      <c r="F10203" s="7">
        <v>4.7910575342465761E-2</v>
      </c>
      <c r="G10203" s="7">
        <v>5.9888219178082201E-2</v>
      </c>
      <c r="H10203" s="7">
        <v>7.1865863013698753E-2</v>
      </c>
      <c r="I10203" s="7">
        <v>8.384350684931545E-2</v>
      </c>
      <c r="J10203" s="7">
        <v>9.5821150684931647E-2</v>
      </c>
      <c r="K10203" s="7">
        <v>0.10779879452054807</v>
      </c>
      <c r="L10203" s="7">
        <v>0.1197764383561644</v>
      </c>
    </row>
    <row r="10204" spans="1:12" ht="25.5">
      <c r="A10204" s="1">
        <f t="shared" si="230"/>
        <v>42690</v>
      </c>
      <c r="B10204" s="49" t="s">
        <v>6863</v>
      </c>
      <c r="C10204" s="7">
        <v>2.3709369863013842E-2</v>
      </c>
      <c r="D10204" s="7">
        <v>4.7418739726027559E-2</v>
      </c>
      <c r="E10204" s="7">
        <v>7.1128109589041394E-2</v>
      </c>
      <c r="F10204" s="7">
        <v>9.4837479452054993E-2</v>
      </c>
      <c r="G10204" s="7">
        <v>0.1185468493150687</v>
      </c>
      <c r="H10204" s="7">
        <v>0.14225621917808279</v>
      </c>
      <c r="I10204" s="7">
        <v>0.1659655890410964</v>
      </c>
      <c r="J10204" s="7">
        <v>0.18967495890410999</v>
      </c>
      <c r="K10204" s="7">
        <v>0.2133843287671236</v>
      </c>
      <c r="L10204" s="7">
        <v>0.23709369863013718</v>
      </c>
    </row>
    <row r="10205" spans="1:12" ht="25.5">
      <c r="A10205" s="1">
        <f t="shared" si="230"/>
        <v>42691</v>
      </c>
      <c r="B10205" s="49" t="s">
        <v>6028</v>
      </c>
      <c r="C10205" s="7">
        <v>4.7187287671232999E-3</v>
      </c>
      <c r="D10205" s="7">
        <v>9.4374575342465999E-3</v>
      </c>
      <c r="E10205" s="7">
        <v>1.415618630136984E-2</v>
      </c>
      <c r="F10205" s="7">
        <v>1.88749150684932E-2</v>
      </c>
      <c r="G10205" s="7">
        <v>2.3593643835616438E-2</v>
      </c>
      <c r="H10205" s="7">
        <v>2.8312372602739798E-2</v>
      </c>
      <c r="I10205" s="7">
        <v>3.3031101369863161E-2</v>
      </c>
      <c r="J10205" s="7">
        <v>3.7749830136986399E-2</v>
      </c>
      <c r="K10205" s="7">
        <v>4.2468558904109638E-2</v>
      </c>
      <c r="L10205" s="7">
        <v>4.7187287671232876E-2</v>
      </c>
    </row>
    <row r="10206" spans="1:12" ht="25.5">
      <c r="A10206" s="1">
        <f t="shared" si="230"/>
        <v>42692</v>
      </c>
      <c r="B10206" s="49" t="s">
        <v>6864</v>
      </c>
      <c r="C10206" s="7">
        <v>4.6775013698630279E-3</v>
      </c>
      <c r="D10206" s="7">
        <v>9.3550027397260559E-3</v>
      </c>
      <c r="E10206" s="7">
        <v>1.403250410958912E-2</v>
      </c>
      <c r="F10206" s="7">
        <v>1.8710005479452039E-2</v>
      </c>
      <c r="G10206" s="7">
        <v>2.3387506849315079E-2</v>
      </c>
      <c r="H10206" s="7">
        <v>2.8065008219178119E-2</v>
      </c>
      <c r="I10206" s="7">
        <v>3.2742509589041277E-2</v>
      </c>
      <c r="J10206" s="7">
        <v>3.7420010958904203E-2</v>
      </c>
      <c r="K10206" s="7">
        <v>4.2097512328767239E-2</v>
      </c>
      <c r="L10206" s="7">
        <v>4.6775013698630158E-2</v>
      </c>
    </row>
    <row r="10207" spans="1:12" ht="25.5">
      <c r="A10207" s="1">
        <f t="shared" si="230"/>
        <v>42693</v>
      </c>
      <c r="B10207" s="49" t="s">
        <v>6865</v>
      </c>
      <c r="C10207" s="7">
        <v>4.5272021917808283E-2</v>
      </c>
      <c r="D10207" s="7">
        <v>9.0544043835616567E-2</v>
      </c>
      <c r="E10207" s="7">
        <v>0.1358160657534252</v>
      </c>
      <c r="F10207" s="7">
        <v>0.18108808767123238</v>
      </c>
      <c r="G10207" s="7">
        <v>0.22636010958904079</v>
      </c>
      <c r="H10207" s="7">
        <v>0.27163213150684917</v>
      </c>
      <c r="I10207" s="7">
        <v>0.31690415342465877</v>
      </c>
      <c r="J10207" s="7">
        <v>0.36217617534246599</v>
      </c>
      <c r="K10207" s="7">
        <v>0.40744819726027437</v>
      </c>
      <c r="L10207" s="7">
        <v>0.45272021917808158</v>
      </c>
    </row>
    <row r="10208" spans="1:12" ht="25.5">
      <c r="A10208" s="1">
        <f t="shared" si="230"/>
        <v>42694</v>
      </c>
      <c r="B10208" s="49" t="s">
        <v>6866</v>
      </c>
      <c r="C10208" s="7">
        <v>9.0107178082192083E-3</v>
      </c>
      <c r="D10208" s="7">
        <v>1.8021435616438437E-2</v>
      </c>
      <c r="E10208" s="7">
        <v>2.70321534246576E-2</v>
      </c>
      <c r="F10208" s="7">
        <v>3.6042871232876757E-2</v>
      </c>
      <c r="G10208" s="7">
        <v>4.5053589041095916E-2</v>
      </c>
      <c r="H10208" s="7">
        <v>5.4064306849315201E-2</v>
      </c>
      <c r="I10208" s="7">
        <v>6.3075024657534479E-2</v>
      </c>
      <c r="J10208" s="7">
        <v>7.2085742465753513E-2</v>
      </c>
      <c r="K10208" s="7">
        <v>8.1096460273972798E-2</v>
      </c>
      <c r="L10208" s="7">
        <v>9.0107178082191833E-2</v>
      </c>
    </row>
    <row r="10209" spans="1:12" ht="25.5">
      <c r="A10209" s="1">
        <f t="shared" si="230"/>
        <v>42695</v>
      </c>
      <c r="B10209" s="49" t="s">
        <v>6867</v>
      </c>
      <c r="C10209" s="7">
        <v>8.2896000000000237E-3</v>
      </c>
      <c r="D10209" s="7">
        <v>1.6579199999999999E-2</v>
      </c>
      <c r="E10209" s="7">
        <v>2.4868800000000118E-2</v>
      </c>
      <c r="F10209" s="7">
        <v>3.3158399999999998E-2</v>
      </c>
      <c r="G10209" s="7">
        <v>4.1447999999999999E-2</v>
      </c>
      <c r="H10209" s="7">
        <v>4.97376E-2</v>
      </c>
      <c r="I10209" s="7">
        <v>5.8027200000000237E-2</v>
      </c>
      <c r="J10209" s="7">
        <v>6.631680000000012E-2</v>
      </c>
      <c r="K10209" s="7">
        <v>7.4606400000000114E-2</v>
      </c>
      <c r="L10209" s="7">
        <v>8.2895999999999997E-2</v>
      </c>
    </row>
    <row r="10210" spans="1:12" ht="25.5">
      <c r="A10210" s="1">
        <f t="shared" si="230"/>
        <v>42696</v>
      </c>
      <c r="B10210" s="49" t="s">
        <v>6868</v>
      </c>
      <c r="C10210" s="7">
        <v>5.0335758904109879E-2</v>
      </c>
      <c r="D10210" s="7">
        <v>0.10067151780821976</v>
      </c>
      <c r="E10210" s="7">
        <v>0.15100727671232997</v>
      </c>
      <c r="F10210" s="7">
        <v>0.20134303561643879</v>
      </c>
      <c r="G10210" s="7">
        <v>0.25167879452054881</v>
      </c>
      <c r="H10210" s="7">
        <v>0.30201455342465755</v>
      </c>
      <c r="I10210" s="7">
        <v>0.35235031232876879</v>
      </c>
      <c r="J10210" s="7">
        <v>0.40268607123287758</v>
      </c>
      <c r="K10210" s="7">
        <v>0.4530218301369876</v>
      </c>
      <c r="L10210" s="7">
        <v>0.5033575890410964</v>
      </c>
    </row>
    <row r="10211" spans="1:12" ht="25.5">
      <c r="A10211" s="1">
        <f t="shared" si="230"/>
        <v>42697</v>
      </c>
      <c r="B10211" s="49" t="s">
        <v>6869</v>
      </c>
      <c r="C10211" s="7">
        <v>2.864219178082212E-2</v>
      </c>
      <c r="D10211" s="7">
        <v>5.7284383561644114E-2</v>
      </c>
      <c r="E10211" s="7">
        <v>8.5926575342466241E-2</v>
      </c>
      <c r="F10211" s="7">
        <v>0.11456876712328799</v>
      </c>
      <c r="G10211" s="7">
        <v>0.14321095890410998</v>
      </c>
      <c r="H10211" s="7">
        <v>0.17185315068493201</v>
      </c>
      <c r="I10211" s="7">
        <v>0.20049534246575398</v>
      </c>
      <c r="J10211" s="7">
        <v>0.22913753424657479</v>
      </c>
      <c r="K10211" s="7">
        <v>0.25777972602739679</v>
      </c>
      <c r="L10211" s="7">
        <v>0.2864219178082188</v>
      </c>
    </row>
    <row r="10212" spans="1:12" ht="25.5">
      <c r="A10212" s="1">
        <f t="shared" si="230"/>
        <v>42698</v>
      </c>
      <c r="B10212" s="49" t="s">
        <v>6870</v>
      </c>
      <c r="C10212" s="7">
        <v>0.14722520547945239</v>
      </c>
      <c r="D10212" s="7">
        <v>0.29445041095890595</v>
      </c>
      <c r="E10212" s="7">
        <v>0.44167561643835834</v>
      </c>
      <c r="F10212" s="7">
        <v>0.58890082191780957</v>
      </c>
      <c r="G10212" s="7">
        <v>0.73612602739726196</v>
      </c>
      <c r="H10212" s="7">
        <v>0.88335123287671435</v>
      </c>
      <c r="I10212" s="7">
        <v>1.0305764383561704</v>
      </c>
      <c r="J10212" s="7">
        <v>1.1778016438356202</v>
      </c>
      <c r="K10212" s="7">
        <v>1.3250268493150679</v>
      </c>
      <c r="L10212" s="7">
        <v>1.4722520547945239</v>
      </c>
    </row>
    <row r="10213" spans="1:12" ht="25.5">
      <c r="A10213" s="1">
        <f t="shared" si="230"/>
        <v>42699</v>
      </c>
      <c r="B10213" s="49" t="s">
        <v>6752</v>
      </c>
      <c r="C10213" s="7">
        <v>5.4752876712328919E-4</v>
      </c>
      <c r="D10213" s="7">
        <v>1.0950575342465784E-3</v>
      </c>
      <c r="E10213" s="7">
        <v>1.6425863013698639E-3</v>
      </c>
      <c r="F10213" s="7">
        <v>2.190115068493152E-3</v>
      </c>
      <c r="G10213" s="7">
        <v>2.7376438356164399E-3</v>
      </c>
      <c r="H10213" s="7">
        <v>3.2851726027397278E-3</v>
      </c>
      <c r="I10213" s="7">
        <v>3.8327013698630278E-3</v>
      </c>
      <c r="J10213" s="7">
        <v>4.380230136986304E-3</v>
      </c>
      <c r="K10213" s="7">
        <v>4.927758904109591E-3</v>
      </c>
      <c r="L10213" s="7">
        <v>5.4752876712328797E-3</v>
      </c>
    </row>
    <row r="10214" spans="1:12" ht="25.5">
      <c r="A10214" s="1">
        <f t="shared" si="230"/>
        <v>42700</v>
      </c>
      <c r="B10214" s="49" t="s">
        <v>6752</v>
      </c>
      <c r="C10214" s="7">
        <v>1.5319956164383679E-2</v>
      </c>
      <c r="D10214" s="7">
        <v>3.0639912328767241E-2</v>
      </c>
      <c r="E10214" s="7">
        <v>4.5959868493150924E-2</v>
      </c>
      <c r="F10214" s="7">
        <v>6.1279824657534357E-2</v>
      </c>
      <c r="G10214" s="7">
        <v>7.6599780821917915E-2</v>
      </c>
      <c r="H10214" s="7">
        <v>9.1919736986301362E-2</v>
      </c>
      <c r="I10214" s="7">
        <v>0.10723969315068527</v>
      </c>
      <c r="J10214" s="7">
        <v>0.12255964931506919</v>
      </c>
      <c r="K10214" s="7">
        <v>0.13787960547945241</v>
      </c>
      <c r="L10214" s="7">
        <v>0.15319956164383561</v>
      </c>
    </row>
    <row r="10215" spans="1:12" ht="25.5">
      <c r="A10215" s="1">
        <f t="shared" si="230"/>
        <v>42701</v>
      </c>
      <c r="B10215" s="49" t="s">
        <v>6871</v>
      </c>
      <c r="C10215" s="7">
        <v>1.1326684931506884E-2</v>
      </c>
      <c r="D10215" s="7">
        <v>2.2653369863013719E-2</v>
      </c>
      <c r="E10215" s="7">
        <v>3.3980054794520639E-2</v>
      </c>
      <c r="F10215" s="7">
        <v>4.5306739726027438E-2</v>
      </c>
      <c r="G10215" s="7">
        <v>5.6633424657534237E-2</v>
      </c>
      <c r="H10215" s="7">
        <v>6.7960109589041154E-2</v>
      </c>
      <c r="I10215" s="7">
        <v>7.9286794520548196E-2</v>
      </c>
      <c r="J10215" s="7">
        <v>9.0613479452054876E-2</v>
      </c>
      <c r="K10215" s="7">
        <v>0.10194016438356167</v>
      </c>
      <c r="L10215" s="7">
        <v>0.11326684931506847</v>
      </c>
    </row>
    <row r="10216" spans="1:12" ht="25.5">
      <c r="A10216" s="1">
        <f t="shared" si="230"/>
        <v>42702</v>
      </c>
      <c r="B10216" s="49" t="s">
        <v>6872</v>
      </c>
      <c r="C10216" s="7">
        <v>9.923506849315103E-3</v>
      </c>
      <c r="D10216" s="7">
        <v>1.9847013698630161E-2</v>
      </c>
      <c r="E10216" s="7">
        <v>2.9770520547945357E-2</v>
      </c>
      <c r="F10216" s="7">
        <v>3.9694027397260322E-2</v>
      </c>
      <c r="G10216" s="7">
        <v>4.9617534246575397E-2</v>
      </c>
      <c r="H10216" s="7">
        <v>5.9541041095890472E-2</v>
      </c>
      <c r="I10216" s="7">
        <v>6.9464547945205679E-2</v>
      </c>
      <c r="J10216" s="7">
        <v>7.9388054794520643E-2</v>
      </c>
      <c r="K10216" s="7">
        <v>8.9311561643835718E-2</v>
      </c>
      <c r="L10216" s="7">
        <v>9.9235068493150683E-2</v>
      </c>
    </row>
    <row r="10217" spans="1:12" ht="25.5">
      <c r="A10217" s="1">
        <f t="shared" si="230"/>
        <v>42703</v>
      </c>
      <c r="B10217" s="49" t="s">
        <v>6873</v>
      </c>
      <c r="C10217" s="7">
        <v>7.3052054794520881E-5</v>
      </c>
      <c r="D10217" s="7">
        <v>1.4610410958904201E-4</v>
      </c>
      <c r="E10217" s="7">
        <v>2.191561643835624E-4</v>
      </c>
      <c r="F10217" s="7">
        <v>2.9220821917808282E-4</v>
      </c>
      <c r="G10217" s="7">
        <v>3.6526027397260319E-4</v>
      </c>
      <c r="H10217" s="7">
        <v>4.3831232876712361E-4</v>
      </c>
      <c r="I10217" s="7">
        <v>5.1136438356164516E-4</v>
      </c>
      <c r="J10217" s="7">
        <v>5.8441643835616434E-4</v>
      </c>
      <c r="K10217" s="7">
        <v>6.5746849315068481E-4</v>
      </c>
      <c r="L10217" s="7">
        <v>7.3052054794520507E-4</v>
      </c>
    </row>
    <row r="10218" spans="1:12" ht="25.5">
      <c r="A10218" s="1">
        <f t="shared" si="230"/>
        <v>42704</v>
      </c>
      <c r="B10218" s="49" t="s">
        <v>6873</v>
      </c>
      <c r="C10218" s="7">
        <v>2.260273972602756E-4</v>
      </c>
      <c r="D10218" s="7">
        <v>4.5205479452054996E-4</v>
      </c>
      <c r="E10218" s="7">
        <v>6.7808219178082559E-4</v>
      </c>
      <c r="F10218" s="7">
        <v>9.0410958904109872E-4</v>
      </c>
      <c r="G10218" s="7">
        <v>1.1301369863013732E-3</v>
      </c>
      <c r="H10218" s="7">
        <v>1.3561643835616438E-3</v>
      </c>
      <c r="I10218" s="7">
        <v>1.5821917808219279E-3</v>
      </c>
      <c r="J10218" s="7">
        <v>1.8082191780821998E-3</v>
      </c>
      <c r="K10218" s="7">
        <v>2.034246575342472E-3</v>
      </c>
      <c r="L10218" s="7">
        <v>2.2602739726027437E-3</v>
      </c>
    </row>
    <row r="10219" spans="1:12" ht="12.75">
      <c r="A10219" s="1">
        <f t="shared" si="230"/>
        <v>42705</v>
      </c>
      <c r="B10219" s="49" t="s">
        <v>6050</v>
      </c>
      <c r="C10219" s="7">
        <v>1.8172602739726198E-3</v>
      </c>
      <c r="D10219" s="7">
        <v>3.6345205479452278E-3</v>
      </c>
      <c r="E10219" s="7">
        <v>5.451780821917847E-3</v>
      </c>
      <c r="F10219" s="7">
        <v>7.2690410958904435E-3</v>
      </c>
      <c r="G10219" s="7">
        <v>9.0863013698630514E-3</v>
      </c>
      <c r="H10219" s="7">
        <v>1.0903561643835659E-2</v>
      </c>
      <c r="I10219" s="7">
        <v>1.2720821917808279E-2</v>
      </c>
      <c r="J10219" s="7">
        <v>1.453808219178084E-2</v>
      </c>
      <c r="K10219" s="7">
        <v>1.6355342465753517E-2</v>
      </c>
      <c r="L10219" s="7">
        <v>1.8172602739726079E-2</v>
      </c>
    </row>
    <row r="10220" spans="1:12" ht="12.75">
      <c r="A10220" s="1">
        <f t="shared" si="230"/>
        <v>42706</v>
      </c>
      <c r="B10220" s="49" t="s">
        <v>6874</v>
      </c>
      <c r="C10220" s="7">
        <v>6.6520767123287878E-3</v>
      </c>
      <c r="D10220" s="7">
        <v>1.3304153424657598E-2</v>
      </c>
      <c r="E10220" s="7">
        <v>1.99562301369864E-2</v>
      </c>
      <c r="F10220" s="7">
        <v>2.6608306849315082E-2</v>
      </c>
      <c r="G10220" s="7">
        <v>3.3260383561643882E-2</v>
      </c>
      <c r="H10220" s="7">
        <v>3.9912460273972557E-2</v>
      </c>
      <c r="I10220" s="7">
        <v>4.6564536986301475E-2</v>
      </c>
      <c r="J10220" s="7">
        <v>5.3216613698630164E-2</v>
      </c>
      <c r="K10220" s="7">
        <v>5.9868690410958957E-2</v>
      </c>
      <c r="L10220" s="7">
        <v>6.6520767123287639E-2</v>
      </c>
    </row>
    <row r="10221" spans="1:12" ht="12.75">
      <c r="A10221" s="1">
        <f t="shared" si="230"/>
        <v>42707</v>
      </c>
      <c r="B10221" s="49" t="s">
        <v>6875</v>
      </c>
      <c r="C10221" s="7">
        <v>1.6787506849315199E-2</v>
      </c>
      <c r="D10221" s="7">
        <v>3.3575013698630279E-2</v>
      </c>
      <c r="E10221" s="7">
        <v>5.0362520547945475E-2</v>
      </c>
      <c r="F10221" s="7">
        <v>6.7150027397260434E-2</v>
      </c>
      <c r="G10221" s="7">
        <v>8.3937534246575518E-2</v>
      </c>
      <c r="H10221" s="7">
        <v>0.1007250410958906</v>
      </c>
      <c r="I10221" s="7">
        <v>0.11751254794520591</v>
      </c>
      <c r="J10221" s="7">
        <v>0.1343000547945204</v>
      </c>
      <c r="K10221" s="7">
        <v>0.15108756164383561</v>
      </c>
      <c r="L10221" s="7">
        <v>0.16787506849315081</v>
      </c>
    </row>
    <row r="10222" spans="1:12" ht="25.5">
      <c r="A10222" s="1">
        <f t="shared" si="230"/>
        <v>42708</v>
      </c>
      <c r="B10222" s="49" t="s">
        <v>6876</v>
      </c>
      <c r="C10222" s="7">
        <v>3.214290410958924E-2</v>
      </c>
      <c r="D10222" s="7">
        <v>6.4285808219178356E-2</v>
      </c>
      <c r="E10222" s="7">
        <v>9.6428712328767596E-2</v>
      </c>
      <c r="F10222" s="7">
        <v>0.12857161643835599</v>
      </c>
      <c r="G10222" s="7">
        <v>0.16071452054794558</v>
      </c>
      <c r="H10222" s="7">
        <v>0.192857424657534</v>
      </c>
      <c r="I10222" s="7">
        <v>0.22500032876712359</v>
      </c>
      <c r="J10222" s="7">
        <v>0.25714323287671198</v>
      </c>
      <c r="K10222" s="7">
        <v>0.28928613698630157</v>
      </c>
      <c r="L10222" s="7">
        <v>0.32142904109588999</v>
      </c>
    </row>
    <row r="10223" spans="1:12" ht="12.75">
      <c r="A10223" s="1">
        <f t="shared" si="230"/>
        <v>42709</v>
      </c>
      <c r="B10223" s="49" t="s">
        <v>6877</v>
      </c>
      <c r="C10223" s="7">
        <v>2.2910136986301478E-3</v>
      </c>
      <c r="D10223" s="7">
        <v>4.5820273972602835E-3</v>
      </c>
      <c r="E10223" s="7">
        <v>6.8730410958904318E-3</v>
      </c>
      <c r="F10223" s="7">
        <v>9.1640547945205566E-3</v>
      </c>
      <c r="G10223" s="7">
        <v>1.1455068493150693E-2</v>
      </c>
      <c r="H10223" s="7">
        <v>1.3746082191780839E-2</v>
      </c>
      <c r="I10223" s="7">
        <v>1.6037095890411E-2</v>
      </c>
      <c r="J10223" s="7">
        <v>1.8328109589041158E-2</v>
      </c>
      <c r="K10223" s="7">
        <v>2.0619123287671199E-2</v>
      </c>
      <c r="L10223" s="7">
        <v>2.2910136986301361E-2</v>
      </c>
    </row>
    <row r="10224" spans="1:12" ht="38.25">
      <c r="A10224" s="1">
        <f t="shared" si="230"/>
        <v>42710</v>
      </c>
      <c r="B10224" s="49" t="s">
        <v>6878</v>
      </c>
      <c r="C10224" s="7">
        <v>0.18307568219178239</v>
      </c>
      <c r="D10224" s="7">
        <v>0.36615136438356355</v>
      </c>
      <c r="E10224" s="7">
        <v>0.54922704657534605</v>
      </c>
      <c r="F10224" s="7">
        <v>0.73230272876712588</v>
      </c>
      <c r="G10224" s="7">
        <v>0.91537841095890715</v>
      </c>
      <c r="H10224" s="7">
        <v>1.0984540931506883</v>
      </c>
      <c r="I10224" s="7">
        <v>1.2815297753424721</v>
      </c>
      <c r="J10224" s="7">
        <v>1.4646054575342518</v>
      </c>
      <c r="K10224" s="7">
        <v>1.6476811397260318</v>
      </c>
      <c r="L10224" s="7">
        <v>1.8307568219178119</v>
      </c>
    </row>
    <row r="10225" spans="1:12" ht="25.5">
      <c r="A10225" s="1">
        <f t="shared" si="230"/>
        <v>42711</v>
      </c>
      <c r="B10225" s="49" t="s">
        <v>6879</v>
      </c>
      <c r="C10225" s="7">
        <v>1.222717808219184E-3</v>
      </c>
      <c r="D10225" s="7">
        <v>2.4454356164383797E-3</v>
      </c>
      <c r="E10225" s="7">
        <v>3.6681534246575638E-3</v>
      </c>
      <c r="F10225" s="7">
        <v>4.8908712328767359E-3</v>
      </c>
      <c r="G10225" s="7">
        <v>6.1135890410959201E-3</v>
      </c>
      <c r="H10225" s="7">
        <v>7.3363068493151034E-3</v>
      </c>
      <c r="I10225" s="7">
        <v>8.559024657534324E-3</v>
      </c>
      <c r="J10225" s="7">
        <v>9.7817424657534839E-3</v>
      </c>
      <c r="K10225" s="7">
        <v>1.1004460273972668E-2</v>
      </c>
      <c r="L10225" s="7">
        <v>1.222717808219184E-2</v>
      </c>
    </row>
    <row r="10226" spans="1:12" ht="25.5">
      <c r="A10226" s="1">
        <f t="shared" si="230"/>
        <v>42712</v>
      </c>
      <c r="B10226" s="49" t="s">
        <v>6111</v>
      </c>
      <c r="C10226" s="7">
        <v>6.2766904109589237E-3</v>
      </c>
      <c r="D10226" s="7">
        <v>1.2553380821917799E-2</v>
      </c>
      <c r="E10226" s="7">
        <v>1.883007123287676E-2</v>
      </c>
      <c r="F10226" s="7">
        <v>2.5106761643835598E-2</v>
      </c>
      <c r="G10226" s="7">
        <v>3.1383452054794557E-2</v>
      </c>
      <c r="H10226" s="7">
        <v>3.7660142465753402E-2</v>
      </c>
      <c r="I10226" s="7">
        <v>4.3936832876712476E-2</v>
      </c>
      <c r="J10226" s="7">
        <v>5.0213523287671195E-2</v>
      </c>
      <c r="K10226" s="7">
        <v>5.6490213698630151E-2</v>
      </c>
      <c r="L10226" s="7">
        <v>6.2766904109589003E-2</v>
      </c>
    </row>
    <row r="10227" spans="1:12" ht="25.5">
      <c r="A10227" s="1">
        <f t="shared" si="230"/>
        <v>42713</v>
      </c>
      <c r="B10227" s="49" t="s">
        <v>6880</v>
      </c>
      <c r="C10227" s="7">
        <v>2.4183123287671318E-2</v>
      </c>
      <c r="D10227" s="7">
        <v>4.8366246575342518E-2</v>
      </c>
      <c r="E10227" s="7">
        <v>7.254936986301383E-2</v>
      </c>
      <c r="F10227" s="7">
        <v>9.6732493150684801E-2</v>
      </c>
      <c r="G10227" s="7">
        <v>0.12091561643835599</v>
      </c>
      <c r="H10227" s="7">
        <v>0.14509873972602719</v>
      </c>
      <c r="I10227" s="7">
        <v>0.16928186301369838</v>
      </c>
      <c r="J10227" s="7">
        <v>0.1934649863013696</v>
      </c>
      <c r="K10227" s="7">
        <v>0.21764810958904079</v>
      </c>
      <c r="L10227" s="7">
        <v>0.24183123287671199</v>
      </c>
    </row>
    <row r="10228" spans="1:12" ht="25.5">
      <c r="A10228" s="1">
        <f t="shared" si="230"/>
        <v>42714</v>
      </c>
      <c r="B10228" s="49" t="s">
        <v>6881</v>
      </c>
      <c r="C10228" s="7">
        <v>2.1689589041096038E-2</v>
      </c>
      <c r="D10228" s="7">
        <v>4.3379178082191959E-2</v>
      </c>
      <c r="E10228" s="7">
        <v>6.5068767123287991E-2</v>
      </c>
      <c r="F10228" s="7">
        <v>8.6758356164383793E-2</v>
      </c>
      <c r="G10228" s="7">
        <v>0.10844794520547971</v>
      </c>
      <c r="H10228" s="7">
        <v>0.13013753424657598</v>
      </c>
      <c r="I10228" s="7">
        <v>0.15182712328767242</v>
      </c>
      <c r="J10228" s="7">
        <v>0.17351671232876759</v>
      </c>
      <c r="K10228" s="7">
        <v>0.19520630136986397</v>
      </c>
      <c r="L10228" s="7">
        <v>0.21689589041095919</v>
      </c>
    </row>
    <row r="10229" spans="1:12" ht="38.25">
      <c r="A10229" s="1">
        <f t="shared" si="230"/>
        <v>42715</v>
      </c>
      <c r="B10229" s="49" t="s">
        <v>6882</v>
      </c>
      <c r="C10229" s="7">
        <v>1.2159550684931521E-2</v>
      </c>
      <c r="D10229" s="7">
        <v>2.4319101369863157E-2</v>
      </c>
      <c r="E10229" s="7">
        <v>3.6478652054794676E-2</v>
      </c>
      <c r="F10229" s="7">
        <v>4.8638202739726084E-2</v>
      </c>
      <c r="G10229" s="7">
        <v>6.0797753424657597E-2</v>
      </c>
      <c r="H10229" s="7">
        <v>7.2957304109589241E-2</v>
      </c>
      <c r="I10229" s="7">
        <v>8.511685479452101E-2</v>
      </c>
      <c r="J10229" s="7">
        <v>9.727640547945228E-2</v>
      </c>
      <c r="K10229" s="7">
        <v>0.1094359561643838</v>
      </c>
      <c r="L10229" s="7">
        <v>0.12159550684931519</v>
      </c>
    </row>
    <row r="10230" spans="1:12" ht="38.25">
      <c r="A10230" s="1">
        <f t="shared" si="230"/>
        <v>42716</v>
      </c>
      <c r="B10230" s="49" t="s">
        <v>6882</v>
      </c>
      <c r="C10230" s="7">
        <v>0.13023517808219159</v>
      </c>
      <c r="D10230" s="7">
        <v>0.26047035616438441</v>
      </c>
      <c r="E10230" s="7">
        <v>0.390705534246576</v>
      </c>
      <c r="F10230" s="7">
        <v>0.52094071232876638</v>
      </c>
      <c r="G10230" s="7">
        <v>0.65117589041095791</v>
      </c>
      <c r="H10230" s="7">
        <v>0.78141106849314956</v>
      </c>
      <c r="I10230" s="7">
        <v>0.91164624657534477</v>
      </c>
      <c r="J10230" s="7">
        <v>1.0418814246575341</v>
      </c>
      <c r="K10230" s="7">
        <v>1.1721166027397256</v>
      </c>
      <c r="L10230" s="7">
        <v>1.3023517808219158</v>
      </c>
    </row>
    <row r="10231" spans="1:12" ht="25.5">
      <c r="A10231" s="1">
        <f t="shared" si="230"/>
        <v>42717</v>
      </c>
      <c r="B10231" s="49" t="s">
        <v>6883</v>
      </c>
      <c r="C10231" s="7">
        <v>0.19077544109588998</v>
      </c>
      <c r="D10231" s="7">
        <v>0.38155088219178118</v>
      </c>
      <c r="E10231" s="7">
        <v>0.57232632328767119</v>
      </c>
      <c r="F10231" s="7">
        <v>0.76310176438355992</v>
      </c>
      <c r="G10231" s="7">
        <v>0.95387720547944999</v>
      </c>
      <c r="H10231" s="7">
        <v>1.144652646575341</v>
      </c>
      <c r="I10231" s="7">
        <v>1.3354280876712361</v>
      </c>
      <c r="J10231" s="7">
        <v>1.5262035287671198</v>
      </c>
      <c r="K10231" s="7">
        <v>1.716978969863016</v>
      </c>
      <c r="L10231" s="7">
        <v>1.9077544109589</v>
      </c>
    </row>
    <row r="10232" spans="1:12" ht="12.75">
      <c r="A10232" s="1">
        <f t="shared" si="230"/>
        <v>42718</v>
      </c>
      <c r="B10232" s="49" t="s">
        <v>6884</v>
      </c>
      <c r="C10232" s="7">
        <v>8.0158356164383906E-3</v>
      </c>
      <c r="D10232" s="7">
        <v>1.603167123287676E-2</v>
      </c>
      <c r="E10232" s="7">
        <v>2.4047506849315201E-2</v>
      </c>
      <c r="F10232" s="7">
        <v>3.2063342465753521E-2</v>
      </c>
      <c r="G10232" s="7">
        <v>4.0079178082191844E-2</v>
      </c>
      <c r="H10232" s="7">
        <v>4.809501369863016E-2</v>
      </c>
      <c r="I10232" s="7">
        <v>5.6110849315068718E-2</v>
      </c>
      <c r="J10232" s="7">
        <v>6.4126684931506917E-2</v>
      </c>
      <c r="K10232" s="7">
        <v>7.2142520547945246E-2</v>
      </c>
      <c r="L10232" s="7">
        <v>8.0158356164383548E-2</v>
      </c>
    </row>
    <row r="10233" spans="1:12" ht="25.5">
      <c r="A10233" s="1">
        <f t="shared" si="230"/>
        <v>42719</v>
      </c>
      <c r="B10233" s="49" t="s">
        <v>6885</v>
      </c>
      <c r="C10233" s="7">
        <v>2.9518816438356358E-2</v>
      </c>
      <c r="D10233" s="7">
        <v>5.9037632876712598E-2</v>
      </c>
      <c r="E10233" s="7">
        <v>8.8556449315068966E-2</v>
      </c>
      <c r="F10233" s="7">
        <v>0.11807526575342495</v>
      </c>
      <c r="G10233" s="7">
        <v>0.14759408219178119</v>
      </c>
      <c r="H10233" s="7">
        <v>0.17711289863013718</v>
      </c>
      <c r="I10233" s="7">
        <v>0.2066317150684932</v>
      </c>
      <c r="J10233" s="7">
        <v>0.2361505315068492</v>
      </c>
      <c r="K10233" s="7">
        <v>0.26566934794520519</v>
      </c>
      <c r="L10233" s="7">
        <v>0.29518816438356121</v>
      </c>
    </row>
    <row r="10234" spans="1:12" ht="38.25">
      <c r="A10234" s="1">
        <f t="shared" si="230"/>
        <v>42720</v>
      </c>
      <c r="B10234" s="49" t="s">
        <v>6886</v>
      </c>
      <c r="C10234" s="7">
        <v>3.5173479452054998E-2</v>
      </c>
      <c r="D10234" s="7">
        <v>7.0346958904109871E-2</v>
      </c>
      <c r="E10234" s="7">
        <v>0.10552043835616488</v>
      </c>
      <c r="F10234" s="7">
        <v>0.14069391780821999</v>
      </c>
      <c r="G10234" s="7">
        <v>0.17586739726027439</v>
      </c>
      <c r="H10234" s="7">
        <v>0.2110408767123288</v>
      </c>
      <c r="I10234" s="7">
        <v>0.24621435616438439</v>
      </c>
      <c r="J10234" s="7">
        <v>0.28138783561643882</v>
      </c>
      <c r="K10234" s="7">
        <v>0.31656131506849322</v>
      </c>
      <c r="L10234" s="7">
        <v>0.35173479452054762</v>
      </c>
    </row>
    <row r="10235" spans="1:12" ht="25.5">
      <c r="A10235" s="1">
        <f t="shared" si="230"/>
        <v>42721</v>
      </c>
      <c r="B10235" s="49" t="s">
        <v>5336</v>
      </c>
      <c r="C10235" s="7">
        <v>8.0646575342465984E-5</v>
      </c>
      <c r="D10235" s="7">
        <v>1.6129315068493197E-4</v>
      </c>
      <c r="E10235" s="7">
        <v>2.4193972602739799E-4</v>
      </c>
      <c r="F10235" s="7">
        <v>3.225863013698628E-4</v>
      </c>
      <c r="G10235" s="7">
        <v>4.0323287671232882E-4</v>
      </c>
      <c r="H10235" s="7">
        <v>4.8387945205479474E-4</v>
      </c>
      <c r="I10235" s="7">
        <v>5.6452602739726196E-4</v>
      </c>
      <c r="J10235" s="7">
        <v>6.4517260273972679E-4</v>
      </c>
      <c r="K10235" s="7">
        <v>7.2581917808219282E-4</v>
      </c>
      <c r="L10235" s="7">
        <v>8.0646575342465765E-4</v>
      </c>
    </row>
    <row r="10236" spans="1:12" ht="25.5">
      <c r="A10236" s="1">
        <f t="shared" si="230"/>
        <v>42722</v>
      </c>
      <c r="B10236" s="49" t="s">
        <v>5336</v>
      </c>
      <c r="C10236" s="7">
        <v>8.0393424657534474E-4</v>
      </c>
      <c r="D10236" s="7">
        <v>1.6078684931506919E-3</v>
      </c>
      <c r="E10236" s="7">
        <v>2.4118027397260319E-3</v>
      </c>
      <c r="F10236" s="7">
        <v>3.215736986301372E-3</v>
      </c>
      <c r="G10236" s="7">
        <v>4.0196712328767117E-3</v>
      </c>
      <c r="H10236" s="7">
        <v>4.8236054794520639E-3</v>
      </c>
      <c r="I10236" s="7">
        <v>5.6275397260274161E-3</v>
      </c>
      <c r="J10236" s="7">
        <v>6.4314739726027441E-3</v>
      </c>
      <c r="K10236" s="7">
        <v>7.2354082191780954E-3</v>
      </c>
      <c r="L10236" s="7">
        <v>8.0393424657534233E-3</v>
      </c>
    </row>
    <row r="10237" spans="1:12" ht="25.5">
      <c r="A10237" s="1">
        <f t="shared" si="230"/>
        <v>42723</v>
      </c>
      <c r="B10237" s="49" t="s">
        <v>5448</v>
      </c>
      <c r="C10237" s="7">
        <v>1.5116712328767118E-4</v>
      </c>
      <c r="D10237" s="7">
        <v>3.0233424657534361E-4</v>
      </c>
      <c r="E10237" s="7">
        <v>4.5350136986301476E-4</v>
      </c>
      <c r="F10237" s="7">
        <v>6.0466849315068472E-4</v>
      </c>
      <c r="G10237" s="7">
        <v>7.5583561643835604E-4</v>
      </c>
      <c r="H10237" s="7">
        <v>9.0700273972602725E-4</v>
      </c>
      <c r="I10237" s="7">
        <v>1.0581698630137018E-3</v>
      </c>
      <c r="J10237" s="7">
        <v>1.209336986301372E-3</v>
      </c>
      <c r="K10237" s="7">
        <v>1.3605041095890479E-3</v>
      </c>
      <c r="L10237" s="7">
        <v>1.5116712328767121E-3</v>
      </c>
    </row>
    <row r="10238" spans="1:12" ht="25.5">
      <c r="A10238" s="1">
        <f t="shared" si="230"/>
        <v>42724</v>
      </c>
      <c r="B10238" s="49" t="s">
        <v>5448</v>
      </c>
      <c r="C10238" s="7">
        <v>1.6527123287671198E-4</v>
      </c>
      <c r="D10238" s="7">
        <v>3.3054246575342521E-4</v>
      </c>
      <c r="E10238" s="7">
        <v>4.9581369863013714E-4</v>
      </c>
      <c r="F10238" s="7">
        <v>6.6108493150684794E-4</v>
      </c>
      <c r="G10238" s="7">
        <v>8.2635616438355992E-4</v>
      </c>
      <c r="H10238" s="7">
        <v>9.916273972602719E-4</v>
      </c>
      <c r="I10238" s="7">
        <v>1.1568986301369875E-3</v>
      </c>
      <c r="J10238" s="7">
        <v>1.3221698630136959E-3</v>
      </c>
      <c r="K10238" s="7">
        <v>1.487441095890408E-3</v>
      </c>
      <c r="L10238" s="7">
        <v>1.6527123287671198E-3</v>
      </c>
    </row>
    <row r="10239" spans="1:12" ht="25.5">
      <c r="A10239" s="1">
        <f t="shared" si="230"/>
        <v>42725</v>
      </c>
      <c r="B10239" s="49" t="s">
        <v>5875</v>
      </c>
      <c r="C10239" s="7">
        <v>2.7976405479452279E-2</v>
      </c>
      <c r="D10239" s="7">
        <v>5.5952810958904441E-2</v>
      </c>
      <c r="E10239" s="7">
        <v>8.3929216438356713E-2</v>
      </c>
      <c r="F10239" s="7">
        <v>0.11190562191780863</v>
      </c>
      <c r="G10239" s="7">
        <v>0.1398820273972608</v>
      </c>
      <c r="H10239" s="7">
        <v>0.16785843287671198</v>
      </c>
      <c r="I10239" s="7">
        <v>0.19583483835616439</v>
      </c>
      <c r="J10239" s="7">
        <v>0.22381124383561679</v>
      </c>
      <c r="K10239" s="7">
        <v>0.25178764931506797</v>
      </c>
      <c r="L10239" s="7">
        <v>0.27976405479452038</v>
      </c>
    </row>
    <row r="10240" spans="1:12" ht="25.5">
      <c r="A10240" s="1">
        <f t="shared" si="230"/>
        <v>42726</v>
      </c>
      <c r="B10240" s="49" t="s">
        <v>6409</v>
      </c>
      <c r="C10240" s="7">
        <v>1.0487671232876736E-3</v>
      </c>
      <c r="D10240" s="7">
        <v>2.097534246575352E-3</v>
      </c>
      <c r="E10240" s="7">
        <v>3.1463013698630159E-3</v>
      </c>
      <c r="F10240" s="7">
        <v>4.1950684931506797E-3</v>
      </c>
      <c r="G10240" s="7">
        <v>5.2438356164383557E-3</v>
      </c>
      <c r="H10240" s="7">
        <v>6.2926027397260317E-3</v>
      </c>
      <c r="I10240" s="7">
        <v>7.341369863013732E-3</v>
      </c>
      <c r="J10240" s="7">
        <v>8.3901369863013837E-3</v>
      </c>
      <c r="K10240" s="7">
        <v>9.4389041095890476E-3</v>
      </c>
      <c r="L10240" s="7">
        <v>1.0487671232876711E-2</v>
      </c>
    </row>
    <row r="10241" spans="1:12" ht="38.25">
      <c r="A10241" s="1">
        <f t="shared" si="230"/>
        <v>42727</v>
      </c>
      <c r="B10241" s="49" t="s">
        <v>6887</v>
      </c>
      <c r="C10241" s="7">
        <v>1.4674060273972559E-2</v>
      </c>
      <c r="D10241" s="7">
        <v>2.934812054794524E-2</v>
      </c>
      <c r="E10241" s="7">
        <v>4.4022180821917799E-2</v>
      </c>
      <c r="F10241" s="7">
        <v>5.8696241095890236E-2</v>
      </c>
      <c r="G10241" s="7">
        <v>7.3370301369862806E-2</v>
      </c>
      <c r="H10241" s="7">
        <v>8.8044361643835486E-2</v>
      </c>
      <c r="I10241" s="7">
        <v>0.10271842191780826</v>
      </c>
      <c r="J10241" s="7">
        <v>0.11739248219178058</v>
      </c>
      <c r="K10241" s="7">
        <v>0.13206654246575281</v>
      </c>
      <c r="L10241" s="7">
        <v>0.14674060273972561</v>
      </c>
    </row>
    <row r="10242" spans="1:12" ht="25.5">
      <c r="A10242" s="1">
        <f t="shared" si="230"/>
        <v>42728</v>
      </c>
      <c r="B10242" s="49" t="s">
        <v>5463</v>
      </c>
      <c r="C10242" s="7">
        <v>3.5151780821918034E-2</v>
      </c>
      <c r="D10242" s="7">
        <v>7.0303561643836068E-2</v>
      </c>
      <c r="E10242" s="7">
        <v>0.105455342465754</v>
      </c>
      <c r="F10242" s="7">
        <v>0.14060712328767119</v>
      </c>
      <c r="G10242" s="7">
        <v>0.17575890410958961</v>
      </c>
      <c r="H10242" s="7">
        <v>0.2109106849315068</v>
      </c>
      <c r="I10242" s="7">
        <v>0.24606246575342516</v>
      </c>
      <c r="J10242" s="7">
        <v>0.28121424657534239</v>
      </c>
      <c r="K10242" s="7">
        <v>0.31636602739726083</v>
      </c>
      <c r="L10242" s="7">
        <v>0.351517808219178</v>
      </c>
    </row>
    <row r="10243" spans="1:12" ht="25.5">
      <c r="A10243" s="1">
        <f t="shared" si="230"/>
        <v>42729</v>
      </c>
      <c r="B10243" s="49" t="s">
        <v>6147</v>
      </c>
      <c r="C10243" s="7">
        <v>1.1330301369863053E-3</v>
      </c>
      <c r="D10243" s="7">
        <v>2.2660602739726079E-3</v>
      </c>
      <c r="E10243" s="7">
        <v>3.3990904109589119E-3</v>
      </c>
      <c r="F10243" s="7">
        <v>4.5321205479452037E-3</v>
      </c>
      <c r="G10243" s="7">
        <v>5.6651506849315081E-3</v>
      </c>
      <c r="H10243" s="7">
        <v>6.7981808219178116E-3</v>
      </c>
      <c r="I10243" s="7">
        <v>7.9312109589041394E-3</v>
      </c>
      <c r="J10243" s="7">
        <v>9.0642410958904195E-3</v>
      </c>
      <c r="K10243" s="7">
        <v>1.0197271232876724E-2</v>
      </c>
      <c r="L10243" s="7">
        <v>1.1330301369863016E-2</v>
      </c>
    </row>
    <row r="10244" spans="1:12" ht="38.25">
      <c r="A10244" s="1">
        <f t="shared" si="230"/>
        <v>42730</v>
      </c>
      <c r="B10244" s="49" t="s">
        <v>5346</v>
      </c>
      <c r="C10244" s="7">
        <v>1.2110728767123239E-2</v>
      </c>
      <c r="D10244" s="7">
        <v>2.42214575342466E-2</v>
      </c>
      <c r="E10244" s="7">
        <v>3.6332186301369841E-2</v>
      </c>
      <c r="F10244" s="7">
        <v>4.8442915068493075E-2</v>
      </c>
      <c r="G10244" s="7">
        <v>6.0553643835616316E-2</v>
      </c>
      <c r="H10244" s="7">
        <v>7.2664372602739558E-2</v>
      </c>
      <c r="I10244" s="7">
        <v>8.4775101369863035E-2</v>
      </c>
      <c r="J10244" s="7">
        <v>9.688583013698604E-2</v>
      </c>
      <c r="K10244" s="7">
        <v>0.10899655890410928</v>
      </c>
      <c r="L10244" s="7">
        <v>0.1211072876712324</v>
      </c>
    </row>
    <row r="10245" spans="1:12" ht="38.25">
      <c r="A10245" s="1">
        <f t="shared" si="230"/>
        <v>42731</v>
      </c>
      <c r="B10245" s="49" t="s">
        <v>6888</v>
      </c>
      <c r="C10245" s="7">
        <v>2.457550684931532E-2</v>
      </c>
      <c r="D10245" s="7">
        <v>4.9151013698630515E-2</v>
      </c>
      <c r="E10245" s="7">
        <v>7.3726520547945831E-2</v>
      </c>
      <c r="F10245" s="7">
        <v>9.8302027397260808E-2</v>
      </c>
      <c r="G10245" s="7">
        <v>0.12287753424657599</v>
      </c>
      <c r="H10245" s="7">
        <v>0.14745304109589</v>
      </c>
      <c r="I10245" s="7">
        <v>0.17202854794520639</v>
      </c>
      <c r="J10245" s="7">
        <v>0.19660405479452039</v>
      </c>
      <c r="K10245" s="7">
        <v>0.22117956164383559</v>
      </c>
      <c r="L10245" s="7">
        <v>0.24575506849315079</v>
      </c>
    </row>
    <row r="10246" spans="1:12" ht="38.25">
      <c r="A10246" s="1">
        <f t="shared" si="230"/>
        <v>42732</v>
      </c>
      <c r="B10246" s="49" t="s">
        <v>6888</v>
      </c>
      <c r="C10246" s="7">
        <v>1.332115068493152E-2</v>
      </c>
      <c r="D10246" s="7">
        <v>2.6642301369863158E-2</v>
      </c>
      <c r="E10246" s="7">
        <v>3.9963452054794679E-2</v>
      </c>
      <c r="F10246" s="7">
        <v>5.3284602739726079E-2</v>
      </c>
      <c r="G10246" s="7">
        <v>6.6605753424657591E-2</v>
      </c>
      <c r="H10246" s="7">
        <v>7.9926904109589234E-2</v>
      </c>
      <c r="I10246" s="7">
        <v>9.3248054794520988E-2</v>
      </c>
      <c r="J10246" s="7">
        <v>0.10656920547945228</v>
      </c>
      <c r="K10246" s="7">
        <v>0.1198903561643838</v>
      </c>
      <c r="L10246" s="7">
        <v>0.13321150684931518</v>
      </c>
    </row>
    <row r="10247" spans="1:12" ht="38.25">
      <c r="A10247" s="1">
        <f t="shared" si="230"/>
        <v>42733</v>
      </c>
      <c r="B10247" s="49" t="s">
        <v>5679</v>
      </c>
      <c r="C10247" s="7">
        <v>1.0154958904109614E-2</v>
      </c>
      <c r="D10247" s="7">
        <v>2.030991780821928E-2</v>
      </c>
      <c r="E10247" s="7">
        <v>3.0464876712328798E-2</v>
      </c>
      <c r="F10247" s="7">
        <v>4.0619835616438317E-2</v>
      </c>
      <c r="G10247" s="7">
        <v>5.0774794520547957E-2</v>
      </c>
      <c r="H10247" s="7">
        <v>6.0929753424657597E-2</v>
      </c>
      <c r="I10247" s="7">
        <v>7.1084712328767355E-2</v>
      </c>
      <c r="J10247" s="7">
        <v>8.1239671232876745E-2</v>
      </c>
      <c r="K10247" s="7">
        <v>9.1394630136986385E-2</v>
      </c>
      <c r="L10247" s="7">
        <v>0.10154958904109591</v>
      </c>
    </row>
    <row r="10248" spans="1:12" ht="38.25">
      <c r="A10248" s="1">
        <f t="shared" si="230"/>
        <v>42734</v>
      </c>
      <c r="B10248" s="49" t="s">
        <v>5679</v>
      </c>
      <c r="C10248" s="7">
        <v>3.8840547945205557E-3</v>
      </c>
      <c r="D10248" s="7">
        <v>7.7681095890411115E-3</v>
      </c>
      <c r="E10248" s="7">
        <v>1.1652164383561656E-2</v>
      </c>
      <c r="F10248" s="7">
        <v>1.55362191780822E-2</v>
      </c>
      <c r="G10248" s="7">
        <v>1.9420273972602719E-2</v>
      </c>
      <c r="H10248" s="7">
        <v>2.3304328767123243E-2</v>
      </c>
      <c r="I10248" s="7">
        <v>2.7188383561643877E-2</v>
      </c>
      <c r="J10248" s="7">
        <v>3.1072438356164401E-2</v>
      </c>
      <c r="K10248" s="7">
        <v>3.4956493150684921E-2</v>
      </c>
      <c r="L10248" s="7">
        <v>3.8840547945205438E-2</v>
      </c>
    </row>
    <row r="10249" spans="1:12" ht="38.25">
      <c r="A10249" s="1">
        <f t="shared" si="230"/>
        <v>42735</v>
      </c>
      <c r="B10249" s="49" t="s">
        <v>6887</v>
      </c>
      <c r="C10249" s="7">
        <v>1.4674060273972559E-2</v>
      </c>
      <c r="D10249" s="7">
        <v>2.934812054794524E-2</v>
      </c>
      <c r="E10249" s="7">
        <v>4.4022180821917799E-2</v>
      </c>
      <c r="F10249" s="7">
        <v>5.8696241095890236E-2</v>
      </c>
      <c r="G10249" s="7">
        <v>7.3370301369862806E-2</v>
      </c>
      <c r="H10249" s="7">
        <v>8.8044361643835486E-2</v>
      </c>
      <c r="I10249" s="7">
        <v>0.10271842191780826</v>
      </c>
      <c r="J10249" s="7">
        <v>0.11739248219178058</v>
      </c>
      <c r="K10249" s="7">
        <v>0.13206654246575281</v>
      </c>
      <c r="L10249" s="7">
        <v>0.14674060273972561</v>
      </c>
    </row>
    <row r="10250" spans="1:12" ht="25.5">
      <c r="A10250" s="1">
        <f t="shared" si="230"/>
        <v>42736</v>
      </c>
      <c r="B10250" s="49" t="s">
        <v>5470</v>
      </c>
      <c r="C10250" s="7">
        <v>5.3662158904109879E-2</v>
      </c>
      <c r="D10250" s="7">
        <v>0.10732431780821976</v>
      </c>
      <c r="E10250" s="7">
        <v>0.16098647671232999</v>
      </c>
      <c r="F10250" s="7">
        <v>0.21464863561643879</v>
      </c>
      <c r="G10250" s="7">
        <v>0.26831079452054879</v>
      </c>
      <c r="H10250" s="7">
        <v>0.32197295342465759</v>
      </c>
      <c r="I10250" s="7">
        <v>0.37563511232876878</v>
      </c>
      <c r="J10250" s="7">
        <v>0.42929727123287759</v>
      </c>
      <c r="K10250" s="7">
        <v>0.48295943013698756</v>
      </c>
      <c r="L10250" s="7">
        <v>0.53662158904109636</v>
      </c>
    </row>
    <row r="10251" spans="1:12" ht="63.75">
      <c r="A10251" s="1">
        <f t="shared" si="230"/>
        <v>42737</v>
      </c>
      <c r="B10251" s="49" t="s">
        <v>5356</v>
      </c>
      <c r="C10251" s="7">
        <v>1.1035561643835659E-2</v>
      </c>
      <c r="D10251" s="7">
        <v>2.2071123287671319E-2</v>
      </c>
      <c r="E10251" s="7">
        <v>3.3106684931506918E-2</v>
      </c>
      <c r="F10251" s="7">
        <v>4.4142246575342513E-2</v>
      </c>
      <c r="G10251" s="7">
        <v>5.5177808219178122E-2</v>
      </c>
      <c r="H10251" s="7">
        <v>6.6213369863013724E-2</v>
      </c>
      <c r="I10251" s="7">
        <v>7.724893150684968E-2</v>
      </c>
      <c r="J10251" s="7">
        <v>8.8284493150685026E-2</v>
      </c>
      <c r="K10251" s="7">
        <v>9.932005479452076E-2</v>
      </c>
      <c r="L10251" s="7">
        <v>0.11035561643835624</v>
      </c>
    </row>
    <row r="10252" spans="1:12" ht="63.75">
      <c r="A10252" s="1">
        <f t="shared" si="230"/>
        <v>42738</v>
      </c>
      <c r="B10252" s="49" t="s">
        <v>6889</v>
      </c>
      <c r="C10252" s="7">
        <v>1.9363857534246718E-2</v>
      </c>
      <c r="D10252" s="7">
        <v>3.8727715068493318E-2</v>
      </c>
      <c r="E10252" s="7">
        <v>5.8091572602740039E-2</v>
      </c>
      <c r="F10252" s="7">
        <v>7.7455430136986525E-2</v>
      </c>
      <c r="G10252" s="7">
        <v>9.6819287671233115E-2</v>
      </c>
      <c r="H10252" s="7">
        <v>0.11618314520547972</v>
      </c>
      <c r="I10252" s="7">
        <v>0.13554700273972681</v>
      </c>
      <c r="J10252" s="7">
        <v>0.15491086027397277</v>
      </c>
      <c r="K10252" s="7">
        <v>0.17427471780822001</v>
      </c>
      <c r="L10252" s="7">
        <v>0.19363857534246601</v>
      </c>
    </row>
    <row r="10253" spans="1:12" ht="63.75">
      <c r="A10253" s="1">
        <f t="shared" si="230"/>
        <v>42739</v>
      </c>
      <c r="B10253" s="49" t="s">
        <v>6889</v>
      </c>
      <c r="C10253" s="7">
        <v>2.1669698630137079E-2</v>
      </c>
      <c r="D10253" s="7">
        <v>4.333939726027404E-2</v>
      </c>
      <c r="E10253" s="7">
        <v>6.5009095890411123E-2</v>
      </c>
      <c r="F10253" s="7">
        <v>8.6678794520547955E-2</v>
      </c>
      <c r="G10253" s="7">
        <v>0.10834849315068491</v>
      </c>
      <c r="H10253" s="7">
        <v>0.130018191780822</v>
      </c>
      <c r="I10253" s="7">
        <v>0.15168789041095918</v>
      </c>
      <c r="J10253" s="7">
        <v>0.17335758904109641</v>
      </c>
      <c r="K10253" s="7">
        <v>0.19502728767123237</v>
      </c>
      <c r="L10253" s="7">
        <v>0.2166969863013696</v>
      </c>
    </row>
    <row r="10254" spans="1:12" ht="38.25">
      <c r="A10254" s="1">
        <f t="shared" si="230"/>
        <v>42740</v>
      </c>
      <c r="B10254" s="49" t="s">
        <v>6463</v>
      </c>
      <c r="C10254" s="7">
        <v>1.0045742465753448E-2</v>
      </c>
      <c r="D10254" s="7">
        <v>2.009148493150692E-2</v>
      </c>
      <c r="E10254" s="7">
        <v>3.0137227397260321E-2</v>
      </c>
      <c r="F10254" s="7">
        <v>4.0182969863013715E-2</v>
      </c>
      <c r="G10254" s="7">
        <v>5.0228712328767119E-2</v>
      </c>
      <c r="H10254" s="7">
        <v>6.0274454794520517E-2</v>
      </c>
      <c r="I10254" s="7">
        <v>7.032019726027415E-2</v>
      </c>
      <c r="J10254" s="7">
        <v>8.036593972602743E-2</v>
      </c>
      <c r="K10254" s="7">
        <v>9.0411682191780959E-2</v>
      </c>
      <c r="L10254" s="7">
        <v>0.10045742465753424</v>
      </c>
    </row>
    <row r="10255" spans="1:12" ht="25.5">
      <c r="A10255" s="1">
        <f t="shared" si="230"/>
        <v>42741</v>
      </c>
      <c r="B10255" s="49" t="s">
        <v>6890</v>
      </c>
      <c r="C10255" s="7">
        <v>5.1907463013698758E-2</v>
      </c>
      <c r="D10255" s="7">
        <v>0.10381492602739752</v>
      </c>
      <c r="E10255" s="7">
        <v>0.15572238904109639</v>
      </c>
      <c r="F10255" s="7">
        <v>0.20762985205479478</v>
      </c>
      <c r="G10255" s="7">
        <v>0.2595373150684932</v>
      </c>
      <c r="H10255" s="7">
        <v>0.31144477808219156</v>
      </c>
      <c r="I10255" s="7">
        <v>0.3633522410958912</v>
      </c>
      <c r="J10255" s="7">
        <v>0.41525970410958957</v>
      </c>
      <c r="K10255" s="7">
        <v>0.46716716712328799</v>
      </c>
      <c r="L10255" s="7">
        <v>0.5190746301369864</v>
      </c>
    </row>
    <row r="10256" spans="1:12" ht="25.5">
      <c r="A10256" s="1">
        <f t="shared" ref="A10256:A10319" si="231">A10255+1</f>
        <v>42742</v>
      </c>
      <c r="B10256" s="49" t="s">
        <v>6890</v>
      </c>
      <c r="C10256" s="7">
        <v>6.2565830136986522E-2</v>
      </c>
      <c r="D10256" s="7">
        <v>0.12513166027397279</v>
      </c>
      <c r="E10256" s="7">
        <v>0.18769749041095921</v>
      </c>
      <c r="F10256" s="7">
        <v>0.25026332054794559</v>
      </c>
      <c r="G10256" s="7">
        <v>0.31282915068493194</v>
      </c>
      <c r="H10256" s="7">
        <v>0.37539498082191841</v>
      </c>
      <c r="I10256" s="7">
        <v>0.43796081095890599</v>
      </c>
      <c r="J10256" s="7">
        <v>0.50052664109589118</v>
      </c>
      <c r="K10256" s="7">
        <v>0.56309247123287753</v>
      </c>
      <c r="L10256" s="7">
        <v>0.62565830136986278</v>
      </c>
    </row>
    <row r="10257" spans="1:12" ht="38.25">
      <c r="A10257" s="1">
        <f t="shared" si="231"/>
        <v>42743</v>
      </c>
      <c r="B10257" s="49" t="s">
        <v>6891</v>
      </c>
      <c r="C10257" s="7">
        <v>2.1156164383561799E-2</v>
      </c>
      <c r="D10257" s="7">
        <v>4.2312328767123479E-2</v>
      </c>
      <c r="E10257" s="7">
        <v>6.3468493150685271E-2</v>
      </c>
      <c r="F10257" s="7">
        <v>8.4624657534246833E-2</v>
      </c>
      <c r="G10257" s="7">
        <v>0.10578082191780852</v>
      </c>
      <c r="H10257" s="7">
        <v>0.1269369863013696</v>
      </c>
      <c r="I10257" s="7">
        <v>0.14809315068493198</v>
      </c>
      <c r="J10257" s="7">
        <v>0.16924931506849319</v>
      </c>
      <c r="K10257" s="7">
        <v>0.1904054794520556</v>
      </c>
      <c r="L10257" s="7">
        <v>0.21156164383561679</v>
      </c>
    </row>
    <row r="10258" spans="1:12" ht="38.25">
      <c r="A10258" s="1">
        <f t="shared" si="231"/>
        <v>42744</v>
      </c>
      <c r="B10258" s="49" t="s">
        <v>6891</v>
      </c>
      <c r="C10258" s="7">
        <v>5.873095890410988E-3</v>
      </c>
      <c r="D10258" s="7">
        <v>1.1746191780821987E-2</v>
      </c>
      <c r="E10258" s="7">
        <v>1.7619287671233001E-2</v>
      </c>
      <c r="F10258" s="7">
        <v>2.3492383561643879E-2</v>
      </c>
      <c r="G10258" s="7">
        <v>2.936547945205488E-2</v>
      </c>
      <c r="H10258" s="7">
        <v>3.5238575342465758E-2</v>
      </c>
      <c r="I10258" s="7">
        <v>4.111167123287688E-2</v>
      </c>
      <c r="J10258" s="7">
        <v>4.6984767123287759E-2</v>
      </c>
      <c r="K10258" s="7">
        <v>5.2857863013698755E-2</v>
      </c>
      <c r="L10258" s="7">
        <v>5.8730958904109641E-2</v>
      </c>
    </row>
    <row r="10259" spans="1:12" ht="38.25">
      <c r="A10259" s="1">
        <f t="shared" si="231"/>
        <v>42745</v>
      </c>
      <c r="B10259" s="49" t="s">
        <v>5694</v>
      </c>
      <c r="C10259" s="7">
        <v>8.3731397260274152E-3</v>
      </c>
      <c r="D10259" s="7">
        <v>1.6746279452054879E-2</v>
      </c>
      <c r="E10259" s="7">
        <v>2.5119419178082199E-2</v>
      </c>
      <c r="F10259" s="7">
        <v>3.3492558904109515E-2</v>
      </c>
      <c r="G10259" s="7">
        <v>4.1865698630136956E-2</v>
      </c>
      <c r="H10259" s="7">
        <v>5.0238838356164398E-2</v>
      </c>
      <c r="I10259" s="7">
        <v>5.8611978082191957E-2</v>
      </c>
      <c r="J10259" s="7">
        <v>6.6985117808219155E-2</v>
      </c>
      <c r="K10259" s="7">
        <v>7.5358257534246589E-2</v>
      </c>
      <c r="L10259" s="7">
        <v>8.3731397260273913E-2</v>
      </c>
    </row>
    <row r="10260" spans="1:12" ht="76.5">
      <c r="A10260" s="1">
        <f t="shared" si="231"/>
        <v>42746</v>
      </c>
      <c r="B10260" s="49" t="s">
        <v>6892</v>
      </c>
      <c r="C10260" s="7">
        <v>4.037030136986316E-3</v>
      </c>
      <c r="D10260" s="7">
        <v>8.074060273972632E-3</v>
      </c>
      <c r="E10260" s="7">
        <v>1.2111090410958959E-2</v>
      </c>
      <c r="F10260" s="7">
        <v>1.614812054794524E-2</v>
      </c>
      <c r="G10260" s="7">
        <v>2.018515068493152E-2</v>
      </c>
      <c r="H10260" s="7">
        <v>2.4222180821917797E-2</v>
      </c>
      <c r="I10260" s="7">
        <v>2.8259210958904199E-2</v>
      </c>
      <c r="J10260" s="7">
        <v>3.2296241095890479E-2</v>
      </c>
      <c r="K10260" s="7">
        <v>3.633327123287676E-2</v>
      </c>
      <c r="L10260" s="7">
        <v>4.037030136986304E-2</v>
      </c>
    </row>
    <row r="10261" spans="1:12" ht="51">
      <c r="A10261" s="1">
        <f t="shared" si="231"/>
        <v>42747</v>
      </c>
      <c r="B10261" s="49" t="s">
        <v>6893</v>
      </c>
      <c r="C10261" s="7">
        <v>1.3018093150684919E-2</v>
      </c>
      <c r="D10261" s="7">
        <v>2.603618630136996E-2</v>
      </c>
      <c r="E10261" s="7">
        <v>3.9054279452054877E-2</v>
      </c>
      <c r="F10261" s="7">
        <v>5.2072372602739676E-2</v>
      </c>
      <c r="G10261" s="7">
        <v>6.5090465753424601E-2</v>
      </c>
      <c r="H10261" s="7">
        <v>7.8108558904109518E-2</v>
      </c>
      <c r="I10261" s="7">
        <v>9.1126652054794796E-2</v>
      </c>
      <c r="J10261" s="7">
        <v>0.10414474520547946</v>
      </c>
      <c r="K10261" s="7">
        <v>0.11716283835616439</v>
      </c>
      <c r="L10261" s="7">
        <v>0.1301809315068492</v>
      </c>
    </row>
    <row r="10262" spans="1:12" ht="38.25">
      <c r="A10262" s="1">
        <f t="shared" si="231"/>
        <v>42748</v>
      </c>
      <c r="B10262" s="49" t="s">
        <v>6894</v>
      </c>
      <c r="C10262" s="7">
        <v>6.1906191780822127E-3</v>
      </c>
      <c r="D10262" s="7">
        <v>1.2381238356164399E-2</v>
      </c>
      <c r="E10262" s="7">
        <v>1.8571857534246599E-2</v>
      </c>
      <c r="F10262" s="7">
        <v>2.4762476712328799E-2</v>
      </c>
      <c r="G10262" s="7">
        <v>3.0953095890410998E-2</v>
      </c>
      <c r="H10262" s="7">
        <v>3.7143715068493198E-2</v>
      </c>
      <c r="I10262" s="7">
        <v>4.3334334246575519E-2</v>
      </c>
      <c r="J10262" s="7">
        <v>4.9524953424657597E-2</v>
      </c>
      <c r="K10262" s="7">
        <v>5.57155726027398E-2</v>
      </c>
      <c r="L10262" s="7">
        <v>6.1906191780821879E-2</v>
      </c>
    </row>
    <row r="10263" spans="1:12" ht="25.5">
      <c r="A10263" s="1">
        <f t="shared" si="231"/>
        <v>42749</v>
      </c>
      <c r="B10263" s="49" t="s">
        <v>6895</v>
      </c>
      <c r="C10263" s="7">
        <v>1.0519857534246601E-2</v>
      </c>
      <c r="D10263" s="7">
        <v>2.1039715068493201E-2</v>
      </c>
      <c r="E10263" s="7">
        <v>3.1559572602739797E-2</v>
      </c>
      <c r="F10263" s="7">
        <v>4.2079430136986277E-2</v>
      </c>
      <c r="G10263" s="7">
        <v>5.2599287671232876E-2</v>
      </c>
      <c r="H10263" s="7">
        <v>6.3119145205479468E-2</v>
      </c>
      <c r="I10263" s="7">
        <v>7.3639002739726317E-2</v>
      </c>
      <c r="J10263" s="7">
        <v>8.415886027397268E-2</v>
      </c>
      <c r="K10263" s="7">
        <v>9.4678717808219279E-2</v>
      </c>
      <c r="L10263" s="7">
        <v>0.10519857534246575</v>
      </c>
    </row>
    <row r="10264" spans="1:12" ht="12.75">
      <c r="A10264" s="1">
        <f t="shared" si="231"/>
        <v>42750</v>
      </c>
      <c r="B10264" s="49" t="s">
        <v>6896</v>
      </c>
      <c r="C10264" s="7">
        <v>1.6384635616438319E-2</v>
      </c>
      <c r="D10264" s="7">
        <v>3.2769271232876762E-2</v>
      </c>
      <c r="E10264" s="7">
        <v>4.9153906849315074E-2</v>
      </c>
      <c r="F10264" s="7">
        <v>6.5538542465753274E-2</v>
      </c>
      <c r="G10264" s="7">
        <v>8.19231780821916E-2</v>
      </c>
      <c r="H10264" s="7">
        <v>9.8307813698629912E-2</v>
      </c>
      <c r="I10264" s="7">
        <v>0.1146924493150686</v>
      </c>
      <c r="J10264" s="7">
        <v>0.1310770849315068</v>
      </c>
      <c r="K10264" s="7">
        <v>0.1474617205479456</v>
      </c>
      <c r="L10264" s="7">
        <v>0.1638463561643832</v>
      </c>
    </row>
    <row r="10265" spans="1:12" ht="25.5">
      <c r="A10265" s="1">
        <f t="shared" si="231"/>
        <v>42751</v>
      </c>
      <c r="B10265" s="49" t="s">
        <v>6897</v>
      </c>
      <c r="C10265" s="7">
        <v>7.1359561643835837E-3</v>
      </c>
      <c r="D10265" s="7">
        <v>1.4271912328767121E-2</v>
      </c>
      <c r="E10265" s="7">
        <v>2.140786849315068E-2</v>
      </c>
      <c r="F10265" s="7">
        <v>2.8543824657534241E-2</v>
      </c>
      <c r="G10265" s="7">
        <v>3.5679780821917799E-2</v>
      </c>
      <c r="H10265" s="7">
        <v>4.281573698630136E-2</v>
      </c>
      <c r="I10265" s="7">
        <v>4.9951693150685157E-2</v>
      </c>
      <c r="J10265" s="7">
        <v>5.70876493150686E-2</v>
      </c>
      <c r="K10265" s="7">
        <v>6.4223605479452162E-2</v>
      </c>
      <c r="L10265" s="7">
        <v>7.1359561643835598E-2</v>
      </c>
    </row>
    <row r="10266" spans="1:12" ht="12.75">
      <c r="A10266" s="1">
        <f t="shared" si="231"/>
        <v>42752</v>
      </c>
      <c r="B10266" s="49" t="s">
        <v>6898</v>
      </c>
      <c r="C10266" s="7">
        <v>9.0674958904110002E-3</v>
      </c>
      <c r="D10266" s="7">
        <v>1.8134991780822E-2</v>
      </c>
      <c r="E10266" s="7">
        <v>2.7202487671232997E-2</v>
      </c>
      <c r="F10266" s="7">
        <v>3.6269983561643876E-2</v>
      </c>
      <c r="G10266" s="7">
        <v>4.533747945205488E-2</v>
      </c>
      <c r="H10266" s="7">
        <v>5.4404975342465765E-2</v>
      </c>
      <c r="I10266" s="7">
        <v>6.3472471232876998E-2</v>
      </c>
      <c r="J10266" s="7">
        <v>7.2539967123287752E-2</v>
      </c>
      <c r="K10266" s="7">
        <v>8.1607463013698769E-2</v>
      </c>
      <c r="L10266" s="7">
        <v>9.0674958904109648E-2</v>
      </c>
    </row>
    <row r="10267" spans="1:12" ht="25.5">
      <c r="A10267" s="1">
        <f t="shared" si="231"/>
        <v>42753</v>
      </c>
      <c r="B10267" s="49" t="s">
        <v>6899</v>
      </c>
      <c r="C10267" s="7">
        <v>0.15910520547945242</v>
      </c>
      <c r="D10267" s="7">
        <v>0.31821041095890601</v>
      </c>
      <c r="E10267" s="7">
        <v>0.47731561643835835</v>
      </c>
      <c r="F10267" s="7">
        <v>0.63642082191780969</v>
      </c>
      <c r="G10267" s="7">
        <v>0.79552602739726197</v>
      </c>
      <c r="H10267" s="7">
        <v>0.95463123287671547</v>
      </c>
      <c r="I10267" s="7">
        <v>1.1137364383561703</v>
      </c>
      <c r="J10267" s="7">
        <v>1.272841643835624</v>
      </c>
      <c r="K10267" s="7">
        <v>1.431946849315068</v>
      </c>
      <c r="L10267" s="7">
        <v>1.5910520547945239</v>
      </c>
    </row>
    <row r="10268" spans="1:12" ht="12.75">
      <c r="A10268" s="1">
        <f t="shared" si="231"/>
        <v>42754</v>
      </c>
      <c r="B10268" s="49" t="s">
        <v>6900</v>
      </c>
      <c r="C10268" s="7">
        <v>1.2904175342465759E-2</v>
      </c>
      <c r="D10268" s="7">
        <v>2.580835068493164E-2</v>
      </c>
      <c r="E10268" s="7">
        <v>3.8712526027397401E-2</v>
      </c>
      <c r="F10268" s="7">
        <v>5.1616701369863037E-2</v>
      </c>
      <c r="G10268" s="7">
        <v>6.4520876712328798E-2</v>
      </c>
      <c r="H10268" s="7">
        <v>7.7425052054794677E-2</v>
      </c>
      <c r="I10268" s="7">
        <v>9.0329227397260667E-2</v>
      </c>
      <c r="J10268" s="7">
        <v>0.10323340273972618</v>
      </c>
      <c r="K10268" s="7">
        <v>0.11613757808219195</v>
      </c>
      <c r="L10268" s="7">
        <v>0.1290417534246576</v>
      </c>
    </row>
    <row r="10269" spans="1:12" ht="25.5">
      <c r="A10269" s="1">
        <f t="shared" si="231"/>
        <v>42755</v>
      </c>
      <c r="B10269" s="49" t="s">
        <v>6901</v>
      </c>
      <c r="C10269" s="7">
        <v>7.5156821917808639E-3</v>
      </c>
      <c r="D10269" s="7">
        <v>1.5031364383561679E-2</v>
      </c>
      <c r="E10269" s="7">
        <v>2.2547046575342518E-2</v>
      </c>
      <c r="F10269" s="7">
        <v>3.0062728767123358E-2</v>
      </c>
      <c r="G10269" s="7">
        <v>3.7578410958904199E-2</v>
      </c>
      <c r="H10269" s="7">
        <v>4.5094093150685036E-2</v>
      </c>
      <c r="I10269" s="7">
        <v>5.2609775342465998E-2</v>
      </c>
      <c r="J10269" s="7">
        <v>6.0125457534246717E-2</v>
      </c>
      <c r="K10269" s="7">
        <v>6.764113972602756E-2</v>
      </c>
      <c r="L10269" s="7">
        <v>7.5156821917808286E-2</v>
      </c>
    </row>
    <row r="10270" spans="1:12" ht="12.75">
      <c r="A10270" s="1">
        <f t="shared" si="231"/>
        <v>42756</v>
      </c>
      <c r="B10270" s="49" t="s">
        <v>6902</v>
      </c>
      <c r="C10270" s="7">
        <v>1.7966465753424719E-2</v>
      </c>
      <c r="D10270" s="7">
        <v>3.5932931506849321E-2</v>
      </c>
      <c r="E10270" s="7">
        <v>5.3899397260274033E-2</v>
      </c>
      <c r="F10270" s="7">
        <v>7.1865863013698517E-2</v>
      </c>
      <c r="G10270" s="7">
        <v>8.9832328767123118E-2</v>
      </c>
      <c r="H10270" s="7">
        <v>0.10779879452054772</v>
      </c>
      <c r="I10270" s="7">
        <v>0.12576526027397278</v>
      </c>
      <c r="J10270" s="7">
        <v>0.14373172602739678</v>
      </c>
      <c r="K10270" s="7">
        <v>0.16169819178082198</v>
      </c>
      <c r="L10270" s="7">
        <v>0.17966465753424601</v>
      </c>
    </row>
    <row r="10271" spans="1:12" ht="25.5">
      <c r="A10271" s="1">
        <f t="shared" si="231"/>
        <v>42757</v>
      </c>
      <c r="B10271" s="49" t="s">
        <v>6903</v>
      </c>
      <c r="C10271" s="7">
        <v>9.5206356164383912E-3</v>
      </c>
      <c r="D10271" s="7">
        <v>1.9041271232876758E-2</v>
      </c>
      <c r="E10271" s="7">
        <v>2.85619068493152E-2</v>
      </c>
      <c r="F10271" s="7">
        <v>3.8082542465753516E-2</v>
      </c>
      <c r="G10271" s="7">
        <v>4.760317808219184E-2</v>
      </c>
      <c r="H10271" s="7">
        <v>5.7123813698630156E-2</v>
      </c>
      <c r="I10271" s="7">
        <v>6.6644449315068716E-2</v>
      </c>
      <c r="J10271" s="7">
        <v>7.6165084931506907E-2</v>
      </c>
      <c r="K10271" s="7">
        <v>8.5685720547945363E-2</v>
      </c>
      <c r="L10271" s="7">
        <v>9.5206356164383568E-2</v>
      </c>
    </row>
    <row r="10272" spans="1:12" ht="25.5">
      <c r="A10272" s="1">
        <f t="shared" si="231"/>
        <v>42758</v>
      </c>
      <c r="B10272" s="49" t="s">
        <v>6904</v>
      </c>
      <c r="C10272" s="7">
        <v>1.0773369863013719E-2</v>
      </c>
      <c r="D10272" s="7">
        <v>2.1546739726027438E-2</v>
      </c>
      <c r="E10272" s="7">
        <v>3.2320109589041156E-2</v>
      </c>
      <c r="F10272" s="7">
        <v>4.3093479452054759E-2</v>
      </c>
      <c r="G10272" s="7">
        <v>5.3866849315068473E-2</v>
      </c>
      <c r="H10272" s="7">
        <v>6.4640219178082201E-2</v>
      </c>
      <c r="I10272" s="7">
        <v>7.5413589041096157E-2</v>
      </c>
      <c r="J10272" s="7">
        <v>8.6186958904109642E-2</v>
      </c>
      <c r="K10272" s="7">
        <v>9.6960328767123349E-2</v>
      </c>
      <c r="L10272" s="7">
        <v>0.10773369863013695</v>
      </c>
    </row>
    <row r="10273" spans="1:12" ht="12.75">
      <c r="A10273" s="1">
        <f t="shared" si="231"/>
        <v>42759</v>
      </c>
      <c r="B10273" s="49" t="s">
        <v>6665</v>
      </c>
      <c r="C10273" s="7">
        <v>4.6973917808219405E-3</v>
      </c>
      <c r="D10273" s="7">
        <v>9.394783561643881E-3</v>
      </c>
      <c r="E10273" s="7">
        <v>1.4092175342465879E-2</v>
      </c>
      <c r="F10273" s="7">
        <v>1.8789567123287762E-2</v>
      </c>
      <c r="G10273" s="7">
        <v>2.3486958904109637E-2</v>
      </c>
      <c r="H10273" s="7">
        <v>2.8184350684931518E-2</v>
      </c>
      <c r="I10273" s="7">
        <v>3.2881742465753518E-2</v>
      </c>
      <c r="J10273" s="7">
        <v>3.7579134246575399E-2</v>
      </c>
      <c r="K10273" s="7">
        <v>4.2276526027397281E-2</v>
      </c>
      <c r="L10273" s="7">
        <v>4.6973917808219155E-2</v>
      </c>
    </row>
    <row r="10274" spans="1:12" ht="12.75">
      <c r="A10274" s="1">
        <f t="shared" si="231"/>
        <v>42760</v>
      </c>
      <c r="B10274" s="49" t="s">
        <v>6905</v>
      </c>
      <c r="C10274" s="7">
        <v>1.1575134246575376E-2</v>
      </c>
      <c r="D10274" s="7">
        <v>2.3150268493150796E-2</v>
      </c>
      <c r="E10274" s="7">
        <v>3.4725402739726199E-2</v>
      </c>
      <c r="F10274" s="7">
        <v>4.6300536986301363E-2</v>
      </c>
      <c r="G10274" s="7">
        <v>5.7875671232876756E-2</v>
      </c>
      <c r="H10274" s="7">
        <v>6.9450805479452038E-2</v>
      </c>
      <c r="I10274" s="7">
        <v>8.1025939726027674E-2</v>
      </c>
      <c r="J10274" s="7">
        <v>9.2601073972602838E-2</v>
      </c>
      <c r="K10274" s="7">
        <v>0.10417620821917813</v>
      </c>
      <c r="L10274" s="7">
        <v>0.1157513424657534</v>
      </c>
    </row>
    <row r="10275" spans="1:12" ht="12.75">
      <c r="A10275" s="1">
        <f t="shared" si="231"/>
        <v>42761</v>
      </c>
      <c r="B10275" s="49" t="s">
        <v>6906</v>
      </c>
      <c r="C10275" s="7">
        <v>1.5484865753424719E-2</v>
      </c>
      <c r="D10275" s="7">
        <v>3.0969731506849559E-2</v>
      </c>
      <c r="E10275" s="7">
        <v>4.6454597260274275E-2</v>
      </c>
      <c r="F10275" s="7">
        <v>6.1939463013698876E-2</v>
      </c>
      <c r="G10275" s="7">
        <v>7.7424328767123601E-2</v>
      </c>
      <c r="H10275" s="7">
        <v>9.2909194520548313E-2</v>
      </c>
      <c r="I10275" s="7">
        <v>0.1083940602739734</v>
      </c>
      <c r="J10275" s="7">
        <v>0.12387892602739799</v>
      </c>
      <c r="K10275" s="7">
        <v>0.1393637917808232</v>
      </c>
      <c r="L10275" s="7">
        <v>0.1548486575342472</v>
      </c>
    </row>
    <row r="10276" spans="1:12" ht="25.5">
      <c r="A10276" s="1">
        <f t="shared" si="231"/>
        <v>42762</v>
      </c>
      <c r="B10276" s="49" t="s">
        <v>6907</v>
      </c>
      <c r="C10276" s="7">
        <v>1.1344043835616463E-2</v>
      </c>
      <c r="D10276" s="7">
        <v>2.2688087671232999E-2</v>
      </c>
      <c r="E10276" s="7">
        <v>3.4032131506849438E-2</v>
      </c>
      <c r="F10276" s="7">
        <v>4.5376175342465762E-2</v>
      </c>
      <c r="G10276" s="7">
        <v>5.6720219178082197E-2</v>
      </c>
      <c r="H10276" s="7">
        <v>6.8064263013698639E-2</v>
      </c>
      <c r="I10276" s="7">
        <v>7.9408306849315324E-2</v>
      </c>
      <c r="J10276" s="7">
        <v>9.0752350684931635E-2</v>
      </c>
      <c r="K10276" s="7">
        <v>0.10209639452054808</v>
      </c>
      <c r="L10276" s="7">
        <v>0.11344043835616439</v>
      </c>
    </row>
    <row r="10277" spans="1:12" ht="12.75">
      <c r="A10277" s="1">
        <f t="shared" si="231"/>
        <v>42763</v>
      </c>
      <c r="B10277" s="49" t="s">
        <v>6908</v>
      </c>
      <c r="C10277" s="7">
        <v>1.4407890410959079E-2</v>
      </c>
      <c r="D10277" s="7">
        <v>2.8815780821918036E-2</v>
      </c>
      <c r="E10277" s="7">
        <v>4.3223671232877119E-2</v>
      </c>
      <c r="F10277" s="7">
        <v>5.7631561643835955E-2</v>
      </c>
      <c r="G10277" s="7">
        <v>7.2039452054794909E-2</v>
      </c>
      <c r="H10277" s="7">
        <v>8.6447342465753876E-2</v>
      </c>
      <c r="I10277" s="7">
        <v>0.10085523287671308</v>
      </c>
      <c r="J10277" s="7">
        <v>0.1152631232876718</v>
      </c>
      <c r="K10277" s="7">
        <v>0.12967101369863038</v>
      </c>
      <c r="L10277" s="7">
        <v>0.1440789041095896</v>
      </c>
    </row>
    <row r="10278" spans="1:12" ht="12.75">
      <c r="A10278" s="1">
        <f t="shared" si="231"/>
        <v>42764</v>
      </c>
      <c r="B10278" s="49" t="s">
        <v>5965</v>
      </c>
      <c r="C10278" s="7">
        <v>1.0265260273972633E-2</v>
      </c>
      <c r="D10278" s="7">
        <v>2.0530520547945238E-2</v>
      </c>
      <c r="E10278" s="7">
        <v>3.0795780821917917E-2</v>
      </c>
      <c r="F10278" s="7">
        <v>4.1061041095890476E-2</v>
      </c>
      <c r="G10278" s="7">
        <v>5.1326301369863041E-2</v>
      </c>
      <c r="H10278" s="7">
        <v>6.1591561643835724E-2</v>
      </c>
      <c r="I10278" s="7">
        <v>7.1856821917808511E-2</v>
      </c>
      <c r="J10278" s="7">
        <v>8.2122082191780951E-2</v>
      </c>
      <c r="K10278" s="7">
        <v>9.2387342465753516E-2</v>
      </c>
      <c r="L10278" s="7">
        <v>0.10265260273972608</v>
      </c>
    </row>
    <row r="10279" spans="1:12" ht="38.25">
      <c r="A10279" s="1">
        <f t="shared" si="231"/>
        <v>42765</v>
      </c>
      <c r="B10279" s="49" t="s">
        <v>6909</v>
      </c>
      <c r="C10279" s="7">
        <v>1.336671780821916E-2</v>
      </c>
      <c r="D10279" s="7">
        <v>2.6733435616438438E-2</v>
      </c>
      <c r="E10279" s="7">
        <v>4.01001534246576E-2</v>
      </c>
      <c r="F10279" s="7">
        <v>5.3466871232876641E-2</v>
      </c>
      <c r="G10279" s="7">
        <v>6.6833589041095806E-2</v>
      </c>
      <c r="H10279" s="7">
        <v>8.0200306849314965E-2</v>
      </c>
      <c r="I10279" s="7">
        <v>9.3567024657534484E-2</v>
      </c>
      <c r="J10279" s="7">
        <v>0.10693374246575339</v>
      </c>
      <c r="K10279" s="7">
        <v>0.12030046027397279</v>
      </c>
      <c r="L10279" s="7">
        <v>0.13366717808219161</v>
      </c>
    </row>
    <row r="10280" spans="1:12" ht="12.75">
      <c r="A10280" s="1">
        <f t="shared" si="231"/>
        <v>42766</v>
      </c>
      <c r="B10280" s="49" t="s">
        <v>6910</v>
      </c>
      <c r="C10280" s="7">
        <v>8.7503342465753749E-3</v>
      </c>
      <c r="D10280" s="7">
        <v>1.7500668493150798E-2</v>
      </c>
      <c r="E10280" s="7">
        <v>2.6251002739726078E-2</v>
      </c>
      <c r="F10280" s="7">
        <v>3.5001336986301354E-2</v>
      </c>
      <c r="G10280" s="7">
        <v>4.3751671232876758E-2</v>
      </c>
      <c r="H10280" s="7">
        <v>5.2502005479452045E-2</v>
      </c>
      <c r="I10280" s="7">
        <v>6.125233972602756E-2</v>
      </c>
      <c r="J10280" s="7">
        <v>7.0002673972602833E-2</v>
      </c>
      <c r="K10280" s="7">
        <v>7.8753008219178119E-2</v>
      </c>
      <c r="L10280" s="7">
        <v>8.7503342465753392E-2</v>
      </c>
    </row>
    <row r="10281" spans="1:12" ht="12.75">
      <c r="A10281" s="1">
        <f t="shared" si="231"/>
        <v>42767</v>
      </c>
      <c r="B10281" s="49" t="s">
        <v>6911</v>
      </c>
      <c r="C10281" s="7">
        <v>8.5752986301370071E-3</v>
      </c>
      <c r="D10281" s="7">
        <v>1.7150597260274038E-2</v>
      </c>
      <c r="E10281" s="7">
        <v>2.5725895890411E-2</v>
      </c>
      <c r="F10281" s="7">
        <v>3.4301194520547959E-2</v>
      </c>
      <c r="G10281" s="7">
        <v>4.2876493150684918E-2</v>
      </c>
      <c r="H10281" s="7">
        <v>5.1451791780821876E-2</v>
      </c>
      <c r="I10281" s="7">
        <v>6.0027090410959077E-2</v>
      </c>
      <c r="J10281" s="7">
        <v>6.8602389041095918E-2</v>
      </c>
      <c r="K10281" s="7">
        <v>7.7177687671232884E-2</v>
      </c>
      <c r="L10281" s="7">
        <v>8.5752986301369835E-2</v>
      </c>
    </row>
    <row r="10282" spans="1:12" ht="12.75">
      <c r="A10282" s="1">
        <f t="shared" si="231"/>
        <v>42768</v>
      </c>
      <c r="B10282" s="49" t="s">
        <v>6912</v>
      </c>
      <c r="C10282" s="7">
        <v>3.8091945205479716E-3</v>
      </c>
      <c r="D10282" s="7">
        <v>7.6183890410959432E-3</v>
      </c>
      <c r="E10282" s="7">
        <v>1.1427583561643915E-2</v>
      </c>
      <c r="F10282" s="7">
        <v>1.523677808219184E-2</v>
      </c>
      <c r="G10282" s="7">
        <v>1.90459726027398E-2</v>
      </c>
      <c r="H10282" s="7">
        <v>2.2855167123287761E-2</v>
      </c>
      <c r="I10282" s="7">
        <v>2.6664361643835718E-2</v>
      </c>
      <c r="J10282" s="7">
        <v>3.0473556164383558E-2</v>
      </c>
      <c r="K10282" s="7">
        <v>3.4282750684931522E-2</v>
      </c>
      <c r="L10282" s="7">
        <v>3.8091945205479476E-2</v>
      </c>
    </row>
    <row r="10283" spans="1:12" ht="12.75">
      <c r="A10283" s="1">
        <f t="shared" si="231"/>
        <v>42769</v>
      </c>
      <c r="B10283" s="49" t="s">
        <v>6912</v>
      </c>
      <c r="C10283" s="7">
        <v>3.5513424657534357E-3</v>
      </c>
      <c r="D10283" s="7">
        <v>7.1026849315068714E-3</v>
      </c>
      <c r="E10283" s="7">
        <v>1.0654027397260296E-2</v>
      </c>
      <c r="F10283" s="7">
        <v>1.4205369863013718E-2</v>
      </c>
      <c r="G10283" s="7">
        <v>1.7756712328767119E-2</v>
      </c>
      <c r="H10283" s="7">
        <v>2.1308054794520522E-2</v>
      </c>
      <c r="I10283" s="7">
        <v>2.4859397260274037E-2</v>
      </c>
      <c r="J10283" s="7">
        <v>2.8410739726027437E-2</v>
      </c>
      <c r="K10283" s="7">
        <v>3.1962082191780837E-2</v>
      </c>
      <c r="L10283" s="7">
        <v>3.5513424657534237E-2</v>
      </c>
    </row>
    <row r="10284" spans="1:12" ht="12.75">
      <c r="A10284" s="1">
        <f t="shared" si="231"/>
        <v>42770</v>
      </c>
      <c r="B10284" s="49" t="s">
        <v>6912</v>
      </c>
      <c r="C10284" s="7">
        <v>3.901775342465772E-3</v>
      </c>
      <c r="D10284" s="7">
        <v>7.803550684931544E-3</v>
      </c>
      <c r="E10284" s="7">
        <v>1.1705326027397316E-2</v>
      </c>
      <c r="F10284" s="7">
        <v>1.5607101369863039E-2</v>
      </c>
      <c r="G10284" s="7">
        <v>1.9508876712328798E-2</v>
      </c>
      <c r="H10284" s="7">
        <v>2.341065205479444E-2</v>
      </c>
      <c r="I10284" s="7">
        <v>2.7312427397260319E-2</v>
      </c>
      <c r="J10284" s="7">
        <v>3.1214202739725957E-2</v>
      </c>
      <c r="K10284" s="7">
        <v>3.5115978082191718E-2</v>
      </c>
      <c r="L10284" s="7">
        <v>3.9017753424657485E-2</v>
      </c>
    </row>
    <row r="10285" spans="1:12" ht="12.75">
      <c r="A10285" s="1">
        <f t="shared" si="231"/>
        <v>42771</v>
      </c>
      <c r="B10285" s="49" t="s">
        <v>6913</v>
      </c>
      <c r="C10285" s="7">
        <v>7.5905424657534476E-3</v>
      </c>
      <c r="D10285" s="7">
        <v>1.5181084931506918E-2</v>
      </c>
      <c r="E10285" s="7">
        <v>2.2771627397260321E-2</v>
      </c>
      <c r="F10285" s="7">
        <v>3.0362169863013721E-2</v>
      </c>
      <c r="G10285" s="7">
        <v>3.7952712328767117E-2</v>
      </c>
      <c r="H10285" s="7">
        <v>4.5543254794520524E-2</v>
      </c>
      <c r="I10285" s="7">
        <v>5.313379726027416E-2</v>
      </c>
      <c r="J10285" s="7">
        <v>6.0724339726027442E-2</v>
      </c>
      <c r="K10285" s="7">
        <v>6.8314882191780835E-2</v>
      </c>
      <c r="L10285" s="7">
        <v>7.5905424657534235E-2</v>
      </c>
    </row>
    <row r="10286" spans="1:12" ht="38.25">
      <c r="A10286" s="1">
        <f t="shared" si="231"/>
        <v>42772</v>
      </c>
      <c r="B10286" s="49" t="s">
        <v>6914</v>
      </c>
      <c r="C10286" s="7">
        <v>1.7597950684931519E-2</v>
      </c>
      <c r="D10286" s="7">
        <v>3.5195901369863163E-2</v>
      </c>
      <c r="E10286" s="7">
        <v>5.2793852054794678E-2</v>
      </c>
      <c r="F10286" s="7">
        <v>7.0391802739726075E-2</v>
      </c>
      <c r="G10286" s="7">
        <v>8.7989753424657605E-2</v>
      </c>
      <c r="H10286" s="7">
        <v>0.10558770410958924</v>
      </c>
      <c r="I10286" s="7">
        <v>0.12318565479452159</v>
      </c>
      <c r="J10286" s="7">
        <v>0.1407836054794524</v>
      </c>
      <c r="K10286" s="7">
        <v>0.1583815561643844</v>
      </c>
      <c r="L10286" s="7">
        <v>0.17597950684931521</v>
      </c>
    </row>
    <row r="10287" spans="1:12" ht="12.75">
      <c r="A10287" s="1">
        <f t="shared" si="231"/>
        <v>42773</v>
      </c>
      <c r="B10287" s="49" t="s">
        <v>5759</v>
      </c>
      <c r="C10287" s="7">
        <v>3.6128219178082439E-4</v>
      </c>
      <c r="D10287" s="7">
        <v>7.2256438356164878E-4</v>
      </c>
      <c r="E10287" s="7">
        <v>1.0838465753424719E-3</v>
      </c>
      <c r="F10287" s="7">
        <v>1.4451287671232878E-3</v>
      </c>
      <c r="G10287" s="7">
        <v>1.8064109589041159E-3</v>
      </c>
      <c r="H10287" s="7">
        <v>2.167693150684932E-3</v>
      </c>
      <c r="I10287" s="7">
        <v>2.5289753424657599E-3</v>
      </c>
      <c r="J10287" s="7">
        <v>2.8902575342465756E-3</v>
      </c>
      <c r="K10287" s="7">
        <v>3.2515397260274039E-3</v>
      </c>
      <c r="L10287" s="7">
        <v>3.6128219178082196E-3</v>
      </c>
    </row>
    <row r="10288" spans="1:12" ht="25.5">
      <c r="A10288" s="1">
        <f t="shared" si="231"/>
        <v>42774</v>
      </c>
      <c r="B10288" s="49" t="s">
        <v>6915</v>
      </c>
      <c r="C10288" s="7">
        <v>7.9138520547945585E-3</v>
      </c>
      <c r="D10288" s="7">
        <v>1.5827704109589117E-2</v>
      </c>
      <c r="E10288" s="7">
        <v>2.3741556164383677E-2</v>
      </c>
      <c r="F10288" s="7">
        <v>3.1655408219178123E-2</v>
      </c>
      <c r="G10288" s="7">
        <v>3.956926027397268E-2</v>
      </c>
      <c r="H10288" s="7">
        <v>4.7483112328767112E-2</v>
      </c>
      <c r="I10288" s="7">
        <v>5.5396964383561918E-2</v>
      </c>
      <c r="J10288" s="7">
        <v>6.3310816438356246E-2</v>
      </c>
      <c r="K10288" s="7">
        <v>7.1224668493150803E-2</v>
      </c>
      <c r="L10288" s="7">
        <v>7.9138520547945249E-2</v>
      </c>
    </row>
    <row r="10289" spans="1:12" ht="25.5">
      <c r="A10289" s="1">
        <f t="shared" si="231"/>
        <v>42775</v>
      </c>
      <c r="B10289" s="49" t="s">
        <v>6916</v>
      </c>
      <c r="C10289" s="7">
        <v>1.3919671232876761E-3</v>
      </c>
      <c r="D10289" s="7">
        <v>2.7839342465753639E-3</v>
      </c>
      <c r="E10289" s="7">
        <v>4.1759013698630396E-3</v>
      </c>
      <c r="F10289" s="7">
        <v>5.5678684931507044E-3</v>
      </c>
      <c r="G10289" s="7">
        <v>6.9598356164383797E-3</v>
      </c>
      <c r="H10289" s="7">
        <v>8.3518027397260549E-3</v>
      </c>
      <c r="I10289" s="7">
        <v>9.7437698630137674E-3</v>
      </c>
      <c r="J10289" s="7">
        <v>1.1135736986301419E-2</v>
      </c>
      <c r="K10289" s="7">
        <v>1.252770410958912E-2</v>
      </c>
      <c r="L10289" s="7">
        <v>1.3919671232876759E-2</v>
      </c>
    </row>
    <row r="10290" spans="1:12" ht="25.5">
      <c r="A10290" s="1">
        <f t="shared" si="231"/>
        <v>42776</v>
      </c>
      <c r="B10290" s="49" t="s">
        <v>6917</v>
      </c>
      <c r="C10290" s="7">
        <v>3.6816065753424838E-2</v>
      </c>
      <c r="D10290" s="7">
        <v>7.3632131506849677E-2</v>
      </c>
      <c r="E10290" s="7">
        <v>0.1104481972602744</v>
      </c>
      <c r="F10290" s="7">
        <v>0.14726426301369838</v>
      </c>
      <c r="G10290" s="7">
        <v>0.1840803287671236</v>
      </c>
      <c r="H10290" s="7">
        <v>0.22089639452054879</v>
      </c>
      <c r="I10290" s="7">
        <v>0.25771246027397399</v>
      </c>
      <c r="J10290" s="7">
        <v>0.29452852602739799</v>
      </c>
      <c r="K10290" s="7">
        <v>0.33134459178082315</v>
      </c>
      <c r="L10290" s="7">
        <v>0.3681606575342472</v>
      </c>
    </row>
    <row r="10291" spans="1:12" ht="25.5">
      <c r="A10291" s="1">
        <f t="shared" si="231"/>
        <v>42777</v>
      </c>
      <c r="B10291" s="49" t="s">
        <v>6918</v>
      </c>
      <c r="C10291" s="7">
        <v>1.1159967123287711E-2</v>
      </c>
      <c r="D10291" s="7">
        <v>2.2319934246575402E-2</v>
      </c>
      <c r="E10291" s="7">
        <v>3.347990136986316E-2</v>
      </c>
      <c r="F10291" s="7">
        <v>4.4639868493150804E-2</v>
      </c>
      <c r="G10291" s="7">
        <v>5.5799835616438434E-2</v>
      </c>
      <c r="H10291" s="7">
        <v>6.6959802739726071E-2</v>
      </c>
      <c r="I10291" s="7">
        <v>7.8119769863013958E-2</v>
      </c>
      <c r="J10291" s="7">
        <v>8.9279736986301469E-2</v>
      </c>
      <c r="K10291" s="7">
        <v>0.10043970410958912</v>
      </c>
      <c r="L10291" s="7">
        <v>0.11159967123287676</v>
      </c>
    </row>
    <row r="10292" spans="1:12" ht="38.25">
      <c r="A10292" s="1">
        <f t="shared" si="231"/>
        <v>42778</v>
      </c>
      <c r="B10292" s="49" t="s">
        <v>6919</v>
      </c>
      <c r="C10292" s="7">
        <v>4.2424438356164522E-3</v>
      </c>
      <c r="D10292" s="7">
        <v>8.4848876712329043E-3</v>
      </c>
      <c r="E10292" s="7">
        <v>1.2727331506849319E-2</v>
      </c>
      <c r="F10292" s="7">
        <v>1.696977534246576E-2</v>
      </c>
      <c r="G10292" s="7">
        <v>2.1212219178082199E-2</v>
      </c>
      <c r="H10292" s="7">
        <v>2.5454663013698638E-2</v>
      </c>
      <c r="I10292" s="7">
        <v>2.9697106849315195E-2</v>
      </c>
      <c r="J10292" s="7">
        <v>3.393955068493152E-2</v>
      </c>
      <c r="K10292" s="7">
        <v>3.8181994520547963E-2</v>
      </c>
      <c r="L10292" s="7">
        <v>4.2424438356164398E-2</v>
      </c>
    </row>
    <row r="10293" spans="1:12" ht="12.75">
      <c r="A10293" s="1">
        <f t="shared" si="231"/>
        <v>42779</v>
      </c>
      <c r="B10293" s="49" t="s">
        <v>5603</v>
      </c>
      <c r="C10293" s="7">
        <v>8.3033424657534473E-4</v>
      </c>
      <c r="D10293" s="7">
        <v>1.6606684931506919E-3</v>
      </c>
      <c r="E10293" s="7">
        <v>2.4910027397260317E-3</v>
      </c>
      <c r="F10293" s="7">
        <v>3.321336986301372E-3</v>
      </c>
      <c r="G10293" s="7">
        <v>4.1516712328767118E-3</v>
      </c>
      <c r="H10293" s="7">
        <v>4.9820054794520634E-3</v>
      </c>
      <c r="I10293" s="7">
        <v>5.8123397260274158E-3</v>
      </c>
      <c r="J10293" s="7">
        <v>6.642673972602744E-3</v>
      </c>
      <c r="K10293" s="7">
        <v>7.4730082191780843E-3</v>
      </c>
      <c r="L10293" s="7">
        <v>8.3033424657534237E-3</v>
      </c>
    </row>
    <row r="10294" spans="1:12" ht="25.5">
      <c r="A10294" s="1">
        <f t="shared" si="231"/>
        <v>42780</v>
      </c>
      <c r="B10294" s="49" t="s">
        <v>5605</v>
      </c>
      <c r="C10294" s="7">
        <v>3.4258520547945479E-3</v>
      </c>
      <c r="D10294" s="7">
        <v>6.8517041095890836E-3</v>
      </c>
      <c r="E10294" s="7">
        <v>1.0277556164383632E-2</v>
      </c>
      <c r="F10294" s="7">
        <v>1.370340821917812E-2</v>
      </c>
      <c r="G10294" s="7">
        <v>1.7129260273972678E-2</v>
      </c>
      <c r="H10294" s="7">
        <v>2.0555112328767118E-2</v>
      </c>
      <c r="I10294" s="7">
        <v>2.3980964383561797E-2</v>
      </c>
      <c r="J10294" s="7">
        <v>2.7406816438356241E-2</v>
      </c>
      <c r="K10294" s="7">
        <v>3.0832668493150799E-2</v>
      </c>
      <c r="L10294" s="7">
        <v>3.4258520547945238E-2</v>
      </c>
    </row>
    <row r="10295" spans="1:12" ht="25.5">
      <c r="A10295" s="1">
        <f t="shared" si="231"/>
        <v>42781</v>
      </c>
      <c r="B10295" s="49" t="s">
        <v>5781</v>
      </c>
      <c r="C10295" s="7">
        <v>2.8956821917808517E-3</v>
      </c>
      <c r="D10295" s="7">
        <v>5.7913643835616922E-3</v>
      </c>
      <c r="E10295" s="7">
        <v>8.6870465753425431E-3</v>
      </c>
      <c r="F10295" s="7">
        <v>1.158272876712336E-2</v>
      </c>
      <c r="G10295" s="7">
        <v>1.44784109589042E-2</v>
      </c>
      <c r="H10295" s="7">
        <v>1.737409315068492E-2</v>
      </c>
      <c r="I10295" s="7">
        <v>2.0269775342465882E-2</v>
      </c>
      <c r="J10295" s="7">
        <v>2.3165457534246599E-2</v>
      </c>
      <c r="K10295" s="7">
        <v>2.606113972602744E-2</v>
      </c>
      <c r="L10295" s="7">
        <v>2.8956821917808278E-2</v>
      </c>
    </row>
    <row r="10296" spans="1:12" ht="25.5">
      <c r="A10296" s="1">
        <f t="shared" si="231"/>
        <v>42782</v>
      </c>
      <c r="B10296" s="49" t="s">
        <v>5321</v>
      </c>
      <c r="C10296" s="7">
        <v>4.3650410958904199E-4</v>
      </c>
      <c r="D10296" s="7">
        <v>8.7300821917808398E-4</v>
      </c>
      <c r="E10296" s="7">
        <v>1.30951232876712E-3</v>
      </c>
      <c r="F10296" s="7">
        <v>1.746016438356168E-3</v>
      </c>
      <c r="G10296" s="7">
        <v>2.1825205479452038E-3</v>
      </c>
      <c r="H10296" s="7">
        <v>2.6190246575342399E-3</v>
      </c>
      <c r="I10296" s="7">
        <v>3.0555287671232998E-3</v>
      </c>
      <c r="J10296" s="7">
        <v>3.4920328767123242E-3</v>
      </c>
      <c r="K10296" s="7">
        <v>3.928536986301372E-3</v>
      </c>
      <c r="L10296" s="7">
        <v>4.3650410958904077E-3</v>
      </c>
    </row>
    <row r="10297" spans="1:12" ht="25.5">
      <c r="A10297" s="1">
        <f t="shared" si="231"/>
        <v>42783</v>
      </c>
      <c r="B10297" s="49" t="s">
        <v>5782</v>
      </c>
      <c r="C10297" s="7">
        <v>4.0392000000000119E-3</v>
      </c>
      <c r="D10297" s="7">
        <v>8.0784000000000238E-3</v>
      </c>
      <c r="E10297" s="7">
        <v>1.2117599999999999E-2</v>
      </c>
      <c r="F10297" s="7">
        <v>1.6156799999999999E-2</v>
      </c>
      <c r="G10297" s="7">
        <v>2.0196000000000002E-2</v>
      </c>
      <c r="H10297" s="7">
        <v>2.4235199999999998E-2</v>
      </c>
      <c r="I10297" s="7">
        <v>2.827440000000012E-2</v>
      </c>
      <c r="J10297" s="7">
        <v>3.2313599999999998E-2</v>
      </c>
      <c r="K10297" s="7">
        <v>3.6352799999999998E-2</v>
      </c>
      <c r="L10297" s="7">
        <v>4.0392000000000004E-2</v>
      </c>
    </row>
    <row r="10298" spans="1:12" ht="25.5">
      <c r="A10298" s="1">
        <f t="shared" si="231"/>
        <v>42784</v>
      </c>
      <c r="B10298" s="49" t="s">
        <v>6920</v>
      </c>
      <c r="C10298" s="7">
        <v>4.9549906849315324E-2</v>
      </c>
      <c r="D10298" s="7">
        <v>9.9099813698630648E-2</v>
      </c>
      <c r="E10298" s="7">
        <v>0.14864972054794559</v>
      </c>
      <c r="F10298" s="7">
        <v>0.1981996273972608</v>
      </c>
      <c r="G10298" s="7">
        <v>0.24774953424657598</v>
      </c>
      <c r="H10298" s="7">
        <v>0.29729944109589118</v>
      </c>
      <c r="I10298" s="7">
        <v>0.34684934794520639</v>
      </c>
      <c r="J10298" s="7">
        <v>0.39639925479452159</v>
      </c>
      <c r="K10298" s="7">
        <v>0.44594916164383563</v>
      </c>
      <c r="L10298" s="7">
        <v>0.49549906849315078</v>
      </c>
    </row>
    <row r="10299" spans="1:12" ht="25.5">
      <c r="A10299" s="1">
        <f t="shared" si="231"/>
        <v>42785</v>
      </c>
      <c r="B10299" s="49" t="s">
        <v>6921</v>
      </c>
      <c r="C10299" s="7">
        <v>0.11566780273972643</v>
      </c>
      <c r="D10299" s="7">
        <v>0.23133560547945239</v>
      </c>
      <c r="E10299" s="7">
        <v>0.34700340821917924</v>
      </c>
      <c r="F10299" s="7">
        <v>0.46267121095890479</v>
      </c>
      <c r="G10299" s="7">
        <v>0.57833901369863039</v>
      </c>
      <c r="H10299" s="7">
        <v>0.69400681643835727</v>
      </c>
      <c r="I10299" s="7">
        <v>0.80967461917808525</v>
      </c>
      <c r="J10299" s="7">
        <v>0.92534242191780958</v>
      </c>
      <c r="K10299" s="7">
        <v>1.0410102246575363</v>
      </c>
      <c r="L10299" s="7">
        <v>1.1566780273972608</v>
      </c>
    </row>
    <row r="10300" spans="1:12" ht="25.5">
      <c r="A10300" s="1">
        <f t="shared" si="231"/>
        <v>42786</v>
      </c>
      <c r="B10300" s="49" t="s">
        <v>6922</v>
      </c>
      <c r="C10300" s="7">
        <v>3.2180153424657715E-2</v>
      </c>
      <c r="D10300" s="7">
        <v>6.4360306849315319E-2</v>
      </c>
      <c r="E10300" s="7">
        <v>9.6540460273973047E-2</v>
      </c>
      <c r="F10300" s="7">
        <v>0.12872061369863039</v>
      </c>
      <c r="G10300" s="7">
        <v>0.16090076712328799</v>
      </c>
      <c r="H10300" s="7">
        <v>0.19308092054794559</v>
      </c>
      <c r="I10300" s="7">
        <v>0.22526107397260317</v>
      </c>
      <c r="J10300" s="7">
        <v>0.25744122739725955</v>
      </c>
      <c r="K10300" s="7">
        <v>0.28962138082191718</v>
      </c>
      <c r="L10300" s="7">
        <v>0.32180153424657476</v>
      </c>
    </row>
    <row r="10301" spans="1:12" ht="25.5">
      <c r="A10301" s="1">
        <f t="shared" si="231"/>
        <v>42787</v>
      </c>
      <c r="B10301" s="49" t="s">
        <v>6923</v>
      </c>
      <c r="C10301" s="7">
        <v>1.8145117808219157E-2</v>
      </c>
      <c r="D10301" s="7">
        <v>3.6290235616438439E-2</v>
      </c>
      <c r="E10301" s="7">
        <v>5.44353534246576E-2</v>
      </c>
      <c r="F10301" s="7">
        <v>7.2580471232876628E-2</v>
      </c>
      <c r="G10301" s="7">
        <v>9.0725589041095803E-2</v>
      </c>
      <c r="H10301" s="7">
        <v>0.10887070684931496</v>
      </c>
      <c r="I10301" s="7">
        <v>0.127015824657534</v>
      </c>
      <c r="J10301" s="7">
        <v>0.14516094246575281</v>
      </c>
      <c r="K10301" s="7">
        <v>0.16330606027397279</v>
      </c>
      <c r="L10301" s="7">
        <v>0.18145117808219161</v>
      </c>
    </row>
    <row r="10302" spans="1:12" ht="25.5">
      <c r="A10302" s="1">
        <f t="shared" si="231"/>
        <v>42788</v>
      </c>
      <c r="B10302" s="49" t="s">
        <v>6924</v>
      </c>
      <c r="C10302" s="7">
        <v>7.7380208219178487E-2</v>
      </c>
      <c r="D10302" s="7">
        <v>0.1547604164383572</v>
      </c>
      <c r="E10302" s="7">
        <v>0.23214062465753521</v>
      </c>
      <c r="F10302" s="7">
        <v>0.30952083287671323</v>
      </c>
      <c r="G10302" s="7">
        <v>0.38690104109589118</v>
      </c>
      <c r="H10302" s="7">
        <v>0.4642812493150692</v>
      </c>
      <c r="I10302" s="7">
        <v>0.54166145753424833</v>
      </c>
      <c r="J10302" s="7">
        <v>0.61904166575342523</v>
      </c>
      <c r="K10302" s="7">
        <v>0.69642187397260313</v>
      </c>
      <c r="L10302" s="7">
        <v>0.77380208219178115</v>
      </c>
    </row>
    <row r="10303" spans="1:12" ht="25.5">
      <c r="A10303" s="1">
        <f t="shared" si="231"/>
        <v>42789</v>
      </c>
      <c r="B10303" s="49" t="s">
        <v>6925</v>
      </c>
      <c r="C10303" s="7">
        <v>0.11109626301369888</v>
      </c>
      <c r="D10303" s="7">
        <v>0.222192526027398</v>
      </c>
      <c r="E10303" s="7">
        <v>0.33328878904109638</v>
      </c>
      <c r="F10303" s="7">
        <v>0.44438505205479478</v>
      </c>
      <c r="G10303" s="7">
        <v>0.55548131506849319</v>
      </c>
      <c r="H10303" s="7">
        <v>0.66657757808219276</v>
      </c>
      <c r="I10303" s="7">
        <v>0.77767384109589355</v>
      </c>
      <c r="J10303" s="7">
        <v>0.88877010410958956</v>
      </c>
      <c r="K10303" s="7">
        <v>0.99986636712328913</v>
      </c>
      <c r="L10303" s="7">
        <v>1.1109626301369864</v>
      </c>
    </row>
    <row r="10304" spans="1:12" ht="25.5">
      <c r="A10304" s="1">
        <f t="shared" si="231"/>
        <v>42790</v>
      </c>
      <c r="B10304" s="49" t="s">
        <v>6926</v>
      </c>
      <c r="C10304" s="7">
        <v>6.4623945205479719E-2</v>
      </c>
      <c r="D10304" s="7">
        <v>0.12924789041095919</v>
      </c>
      <c r="E10304" s="7">
        <v>0.19387183561643881</v>
      </c>
      <c r="F10304" s="7">
        <v>0.25849578082191838</v>
      </c>
      <c r="G10304" s="7">
        <v>0.32311972602739797</v>
      </c>
      <c r="H10304" s="7">
        <v>0.38774367123287762</v>
      </c>
      <c r="I10304" s="7">
        <v>0.45236761643835838</v>
      </c>
      <c r="J10304" s="7">
        <v>0.51699156164383675</v>
      </c>
      <c r="K10304" s="7">
        <v>0.5816155068493164</v>
      </c>
      <c r="L10304" s="7">
        <v>0.64623945205479472</v>
      </c>
    </row>
    <row r="10305" spans="1:12" ht="25.5">
      <c r="A10305" s="1">
        <f t="shared" si="231"/>
        <v>42791</v>
      </c>
      <c r="B10305" s="49" t="s">
        <v>6122</v>
      </c>
      <c r="C10305" s="7">
        <v>8.3890520547945602E-2</v>
      </c>
      <c r="D10305" s="7">
        <v>0.1677810410958912</v>
      </c>
      <c r="E10305" s="7">
        <v>0.25167156164383681</v>
      </c>
      <c r="F10305" s="7">
        <v>0.33556208219178119</v>
      </c>
      <c r="G10305" s="7">
        <v>0.41945260273972679</v>
      </c>
      <c r="H10305" s="7">
        <v>0.50334312328767117</v>
      </c>
      <c r="I10305" s="7">
        <v>0.58723364383561916</v>
      </c>
      <c r="J10305" s="7">
        <v>0.67112416438356237</v>
      </c>
      <c r="K10305" s="7">
        <v>0.75501468493150792</v>
      </c>
      <c r="L10305" s="7">
        <v>0.83890520547945235</v>
      </c>
    </row>
    <row r="10306" spans="1:12" ht="25.5">
      <c r="A10306" s="1">
        <f t="shared" si="231"/>
        <v>42792</v>
      </c>
      <c r="B10306" s="49" t="s">
        <v>6927</v>
      </c>
      <c r="C10306" s="7">
        <v>2.4371901369863159E-2</v>
      </c>
      <c r="D10306" s="7">
        <v>4.8743802739726193E-2</v>
      </c>
      <c r="E10306" s="7">
        <v>7.3115704109589355E-2</v>
      </c>
      <c r="F10306" s="7">
        <v>9.7487605479452163E-2</v>
      </c>
      <c r="G10306" s="7">
        <v>0.12185950684931519</v>
      </c>
      <c r="H10306" s="7">
        <v>0.14623140821917799</v>
      </c>
      <c r="I10306" s="7">
        <v>0.17060330958904199</v>
      </c>
      <c r="J10306" s="7">
        <v>0.19497521095890477</v>
      </c>
      <c r="K10306" s="7">
        <v>0.21934711232876758</v>
      </c>
      <c r="L10306" s="7">
        <v>0.24371901369863039</v>
      </c>
    </row>
    <row r="10307" spans="1:12" ht="25.5">
      <c r="A10307" s="1">
        <f t="shared" si="231"/>
        <v>42793</v>
      </c>
      <c r="B10307" s="49" t="s">
        <v>6401</v>
      </c>
      <c r="C10307" s="7">
        <v>5.657194520547971E-3</v>
      </c>
      <c r="D10307" s="7">
        <v>1.1314389041095942E-2</v>
      </c>
      <c r="E10307" s="7">
        <v>1.6971583561643879E-2</v>
      </c>
      <c r="F10307" s="7">
        <v>2.2628778082191839E-2</v>
      </c>
      <c r="G10307" s="7">
        <v>2.8285972602739799E-2</v>
      </c>
      <c r="H10307" s="7">
        <v>3.3943167123287758E-2</v>
      </c>
      <c r="I10307" s="7">
        <v>3.9600361643835721E-2</v>
      </c>
      <c r="J10307" s="7">
        <v>4.5257556164383678E-2</v>
      </c>
      <c r="K10307" s="7">
        <v>5.0914750684931641E-2</v>
      </c>
      <c r="L10307" s="7">
        <v>5.6571945205479479E-2</v>
      </c>
    </row>
    <row r="10308" spans="1:12" ht="25.5">
      <c r="A10308" s="1">
        <f t="shared" si="231"/>
        <v>42794</v>
      </c>
      <c r="B10308" s="49" t="s">
        <v>5448</v>
      </c>
      <c r="C10308" s="7">
        <v>5.4355068493150915E-4</v>
      </c>
      <c r="D10308" s="7">
        <v>1.0871013698630183E-3</v>
      </c>
      <c r="E10308" s="7">
        <v>1.630652054794524E-3</v>
      </c>
      <c r="F10308" s="7">
        <v>2.1742027397260318E-3</v>
      </c>
      <c r="G10308" s="7">
        <v>2.7177534246575399E-3</v>
      </c>
      <c r="H10308" s="7">
        <v>3.2613041095890479E-3</v>
      </c>
      <c r="I10308" s="7">
        <v>3.8048547945205556E-3</v>
      </c>
      <c r="J10308" s="7">
        <v>4.3484054794520636E-3</v>
      </c>
      <c r="K10308" s="7">
        <v>4.8919561643835712E-3</v>
      </c>
      <c r="L10308" s="7">
        <v>5.4355068493150685E-3</v>
      </c>
    </row>
    <row r="10309" spans="1:12" ht="25.5">
      <c r="A10309" s="1">
        <f t="shared" si="231"/>
        <v>42795</v>
      </c>
      <c r="B10309" s="49" t="s">
        <v>6406</v>
      </c>
      <c r="C10309" s="7">
        <v>2.1112405479452038E-2</v>
      </c>
      <c r="D10309" s="7">
        <v>4.2224810958904201E-2</v>
      </c>
      <c r="E10309" s="7">
        <v>6.3337216438356228E-2</v>
      </c>
      <c r="F10309" s="7">
        <v>8.4449621917808151E-2</v>
      </c>
      <c r="G10309" s="7">
        <v>0.1055620273972602</v>
      </c>
      <c r="H10309" s="7">
        <v>0.12667443287671201</v>
      </c>
      <c r="I10309" s="7">
        <v>0.14778683835616441</v>
      </c>
      <c r="J10309" s="7">
        <v>0.1688992438356168</v>
      </c>
      <c r="K10309" s="7">
        <v>0.190011649315068</v>
      </c>
      <c r="L10309" s="7">
        <v>0.2111240547945204</v>
      </c>
    </row>
    <row r="10310" spans="1:12" ht="12.75">
      <c r="A10310" s="1">
        <f t="shared" si="231"/>
        <v>42796</v>
      </c>
      <c r="B10310" s="49" t="s">
        <v>6928</v>
      </c>
      <c r="C10310" s="7">
        <v>3.9806136986301477E-3</v>
      </c>
      <c r="D10310" s="7">
        <v>7.9612273972602954E-3</v>
      </c>
      <c r="E10310" s="7">
        <v>1.1941841095890443E-2</v>
      </c>
      <c r="F10310" s="7">
        <v>1.5922454794520521E-2</v>
      </c>
      <c r="G10310" s="7">
        <v>1.9903068493150679E-2</v>
      </c>
      <c r="H10310" s="7">
        <v>2.3883682191780841E-2</v>
      </c>
      <c r="I10310" s="7">
        <v>2.7864295890410999E-2</v>
      </c>
      <c r="J10310" s="7">
        <v>3.1844909589041154E-2</v>
      </c>
      <c r="K10310" s="7">
        <v>3.5825523287671322E-2</v>
      </c>
      <c r="L10310" s="7">
        <v>3.9806136986301359E-2</v>
      </c>
    </row>
    <row r="10311" spans="1:12" ht="12.75">
      <c r="A10311" s="1">
        <f t="shared" si="231"/>
        <v>42797</v>
      </c>
      <c r="B10311" s="49" t="s">
        <v>6928</v>
      </c>
      <c r="C10311" s="7">
        <v>3.3459287671232997E-2</v>
      </c>
      <c r="D10311" s="7">
        <v>6.6918575342465994E-2</v>
      </c>
      <c r="E10311" s="7">
        <v>0.10037786301369889</v>
      </c>
      <c r="F10311" s="7">
        <v>0.13383715068493199</v>
      </c>
      <c r="G10311" s="7">
        <v>0.1672964383561644</v>
      </c>
      <c r="H10311" s="7">
        <v>0.200755726027398</v>
      </c>
      <c r="I10311" s="7">
        <v>0.2342150136986304</v>
      </c>
      <c r="J10311" s="7">
        <v>0.26767430136986275</v>
      </c>
      <c r="K10311" s="7">
        <v>0.30113358904109638</v>
      </c>
      <c r="L10311" s="7">
        <v>0.33459287671232879</v>
      </c>
    </row>
    <row r="10312" spans="1:12" ht="25.5">
      <c r="A10312" s="1">
        <f t="shared" si="231"/>
        <v>42798</v>
      </c>
      <c r="B10312" s="49" t="s">
        <v>6929</v>
      </c>
      <c r="C10312" s="7">
        <v>2.8748876712328918E-2</v>
      </c>
      <c r="D10312" s="7">
        <v>5.7497753424657717E-2</v>
      </c>
      <c r="E10312" s="7">
        <v>8.6246630136986635E-2</v>
      </c>
      <c r="F10312" s="7">
        <v>0.11499550684931518</v>
      </c>
      <c r="G10312" s="7">
        <v>0.14374438356164398</v>
      </c>
      <c r="H10312" s="7">
        <v>0.1724932602739728</v>
      </c>
      <c r="I10312" s="7">
        <v>0.20124213698630281</v>
      </c>
      <c r="J10312" s="7">
        <v>0.22999101369863037</v>
      </c>
      <c r="K10312" s="7">
        <v>0.25873989041095918</v>
      </c>
      <c r="L10312" s="7">
        <v>0.28748876712328797</v>
      </c>
    </row>
    <row r="10313" spans="1:12" ht="25.5">
      <c r="A10313" s="1">
        <f t="shared" si="231"/>
        <v>42799</v>
      </c>
      <c r="B10313" s="49" t="s">
        <v>6930</v>
      </c>
      <c r="C10313" s="7">
        <v>5.4664635616438438E-2</v>
      </c>
      <c r="D10313" s="7">
        <v>0.10932927123287688</v>
      </c>
      <c r="E10313" s="7">
        <v>0.16399390684931517</v>
      </c>
      <c r="F10313" s="7">
        <v>0.21865854246575281</v>
      </c>
      <c r="G10313" s="7">
        <v>0.27332317808219159</v>
      </c>
      <c r="H10313" s="7">
        <v>0.32798781369863034</v>
      </c>
      <c r="I10313" s="7">
        <v>0.3826524493150692</v>
      </c>
      <c r="J10313" s="7">
        <v>0.43731708493150678</v>
      </c>
      <c r="K10313" s="7">
        <v>0.49198172054794559</v>
      </c>
      <c r="L10313" s="7">
        <v>0.54664635616438317</v>
      </c>
    </row>
    <row r="10314" spans="1:12" ht="12.75">
      <c r="A10314" s="1">
        <f t="shared" si="231"/>
        <v>42800</v>
      </c>
      <c r="B10314" s="49" t="s">
        <v>6931</v>
      </c>
      <c r="C10314" s="7">
        <v>8.9940460273972803E-2</v>
      </c>
      <c r="D10314" s="7">
        <v>0.17988092054794561</v>
      </c>
      <c r="E10314" s="7">
        <v>0.26982138082191837</v>
      </c>
      <c r="F10314" s="7">
        <v>0.35976184109588999</v>
      </c>
      <c r="G10314" s="7">
        <v>0.44970230136986278</v>
      </c>
      <c r="H10314" s="7">
        <v>0.53964276164383562</v>
      </c>
      <c r="I10314" s="7">
        <v>0.62958322191781069</v>
      </c>
      <c r="J10314" s="7">
        <v>0.7195236821917812</v>
      </c>
      <c r="K10314" s="7">
        <v>0.80946414246575393</v>
      </c>
      <c r="L10314" s="7">
        <v>0.89940460273972556</v>
      </c>
    </row>
    <row r="10315" spans="1:12" ht="25.5">
      <c r="A10315" s="1">
        <f t="shared" si="231"/>
        <v>42801</v>
      </c>
      <c r="B10315" s="49" t="s">
        <v>6932</v>
      </c>
      <c r="C10315" s="7">
        <v>0.20555835616438442</v>
      </c>
      <c r="D10315" s="7">
        <v>0.41111671232876762</v>
      </c>
      <c r="E10315" s="7">
        <v>0.6166750684931519</v>
      </c>
      <c r="F10315" s="7">
        <v>0.82223342465753402</v>
      </c>
      <c r="G10315" s="7">
        <v>1.0277917808219172</v>
      </c>
      <c r="H10315" s="7">
        <v>1.2333501369863038</v>
      </c>
      <c r="I10315" s="7">
        <v>1.4389084931506919</v>
      </c>
      <c r="J10315" s="7">
        <v>1.644466849315068</v>
      </c>
      <c r="K10315" s="7">
        <v>1.8500252054794559</v>
      </c>
      <c r="L10315" s="7">
        <v>2.0555835616438318</v>
      </c>
    </row>
    <row r="10316" spans="1:12" ht="38.25">
      <c r="A10316" s="1">
        <f t="shared" si="231"/>
        <v>42802</v>
      </c>
      <c r="B10316" s="49" t="s">
        <v>6933</v>
      </c>
      <c r="C10316" s="7">
        <v>7.4845808219178481E-2</v>
      </c>
      <c r="D10316" s="7">
        <v>0.14969161643835718</v>
      </c>
      <c r="E10316" s="7">
        <v>0.22453742465753521</v>
      </c>
      <c r="F10316" s="7">
        <v>0.2993832328767132</v>
      </c>
      <c r="G10316" s="7">
        <v>0.37422904109589117</v>
      </c>
      <c r="H10316" s="7">
        <v>0.44907484931506919</v>
      </c>
      <c r="I10316" s="7">
        <v>0.52392065753424832</v>
      </c>
      <c r="J10316" s="7">
        <v>0.59876646575342518</v>
      </c>
      <c r="K10316" s="7">
        <v>0.67361227397260326</v>
      </c>
      <c r="L10316" s="7">
        <v>0.74845808219178112</v>
      </c>
    </row>
    <row r="10317" spans="1:12" ht="25.5">
      <c r="A10317" s="1">
        <f t="shared" si="231"/>
        <v>42803</v>
      </c>
      <c r="B10317" s="49" t="s">
        <v>6934</v>
      </c>
      <c r="C10317" s="7">
        <v>2.768745205479468E-2</v>
      </c>
      <c r="D10317" s="7">
        <v>5.5374904109589243E-2</v>
      </c>
      <c r="E10317" s="7">
        <v>8.3062356164383927E-2</v>
      </c>
      <c r="F10317" s="7">
        <v>0.11074980821917824</v>
      </c>
      <c r="G10317" s="7">
        <v>0.1384372602739728</v>
      </c>
      <c r="H10317" s="7">
        <v>0.16612471232876758</v>
      </c>
      <c r="I10317" s="7">
        <v>0.19381216438356241</v>
      </c>
      <c r="J10317" s="7">
        <v>0.22149961643835719</v>
      </c>
      <c r="K10317" s="7">
        <v>0.24918706849315078</v>
      </c>
      <c r="L10317" s="7">
        <v>0.27687452054794559</v>
      </c>
    </row>
    <row r="10318" spans="1:12" ht="38.25">
      <c r="A10318" s="1">
        <f t="shared" si="231"/>
        <v>42804</v>
      </c>
      <c r="B10318" s="49" t="s">
        <v>6935</v>
      </c>
      <c r="C10318" s="7">
        <v>1.733720547945216E-2</v>
      </c>
      <c r="D10318" s="7">
        <v>3.4674410958904195E-2</v>
      </c>
      <c r="E10318" s="7">
        <v>5.2011616438356355E-2</v>
      </c>
      <c r="F10318" s="7">
        <v>6.9348821917808279E-2</v>
      </c>
      <c r="G10318" s="7">
        <v>8.6686027397260307E-2</v>
      </c>
      <c r="H10318" s="7">
        <v>0.10402323287671236</v>
      </c>
      <c r="I10318" s="7">
        <v>0.1213604383561644</v>
      </c>
      <c r="J10318" s="7">
        <v>0.13869764383561678</v>
      </c>
      <c r="K10318" s="7">
        <v>0.156034849315068</v>
      </c>
      <c r="L10318" s="7">
        <v>0.17337205479452039</v>
      </c>
    </row>
    <row r="10319" spans="1:12" ht="38.25">
      <c r="A10319" s="1">
        <f t="shared" si="231"/>
        <v>42805</v>
      </c>
      <c r="B10319" s="49" t="s">
        <v>6935</v>
      </c>
      <c r="C10319" s="7">
        <v>1.9463671232876879E-2</v>
      </c>
      <c r="D10319" s="7">
        <v>3.8927342465753634E-2</v>
      </c>
      <c r="E10319" s="7">
        <v>5.8391013698630513E-2</v>
      </c>
      <c r="F10319" s="7">
        <v>7.7854684931507157E-2</v>
      </c>
      <c r="G10319" s="7">
        <v>9.7318356164383904E-2</v>
      </c>
      <c r="H10319" s="7">
        <v>0.11678202739726068</v>
      </c>
      <c r="I10319" s="7">
        <v>0.13624569863013841</v>
      </c>
      <c r="J10319" s="7">
        <v>0.15570936986301481</v>
      </c>
      <c r="K10319" s="7">
        <v>0.17517304109589119</v>
      </c>
      <c r="L10319" s="7">
        <v>0.19463671232876759</v>
      </c>
    </row>
    <row r="10320" spans="1:12" ht="38.25">
      <c r="A10320" s="1">
        <f t="shared" ref="A10320:A10383" si="232">A10319+1</f>
        <v>42806</v>
      </c>
      <c r="B10320" s="49" t="s">
        <v>6935</v>
      </c>
      <c r="C10320" s="7">
        <v>2.9654794520548203E-3</v>
      </c>
      <c r="D10320" s="7">
        <v>5.9309589041096275E-3</v>
      </c>
      <c r="E10320" s="7">
        <v>8.8964383561644465E-3</v>
      </c>
      <c r="F10320" s="7">
        <v>1.1861917808219232E-2</v>
      </c>
      <c r="G10320" s="7">
        <v>1.4827397260274041E-2</v>
      </c>
      <c r="H10320" s="7">
        <v>1.7792876712328799E-2</v>
      </c>
      <c r="I10320" s="7">
        <v>2.0758356164383679E-2</v>
      </c>
      <c r="J10320" s="7">
        <v>2.3723835616438441E-2</v>
      </c>
      <c r="K10320" s="7">
        <v>2.6689315068493199E-2</v>
      </c>
      <c r="L10320" s="7">
        <v>2.9654794520547961E-2</v>
      </c>
    </row>
    <row r="10321" spans="1:12" ht="51">
      <c r="A10321" s="1">
        <f t="shared" si="232"/>
        <v>42807</v>
      </c>
      <c r="B10321" s="49" t="s">
        <v>6936</v>
      </c>
      <c r="C10321" s="7">
        <v>0.10366158904109617</v>
      </c>
      <c r="D10321" s="7">
        <v>0.20732317808219278</v>
      </c>
      <c r="E10321" s="7">
        <v>0.31098476712328799</v>
      </c>
      <c r="F10321" s="7">
        <v>0.41464635616438317</v>
      </c>
      <c r="G10321" s="7">
        <v>0.51830794520547963</v>
      </c>
      <c r="H10321" s="7">
        <v>0.62196953424657597</v>
      </c>
      <c r="I10321" s="7">
        <v>0.72563112328767365</v>
      </c>
      <c r="J10321" s="7">
        <v>0.82929271232876878</v>
      </c>
      <c r="K10321" s="7">
        <v>0.93295430136986401</v>
      </c>
      <c r="L10321" s="7">
        <v>1.0366158904109593</v>
      </c>
    </row>
    <row r="10322" spans="1:12" ht="51">
      <c r="A10322" s="1">
        <f t="shared" si="232"/>
        <v>42808</v>
      </c>
      <c r="B10322" s="49" t="s">
        <v>6936</v>
      </c>
      <c r="C10322" s="7">
        <v>4.976219178082212E-2</v>
      </c>
      <c r="D10322" s="7">
        <v>9.9524383561644239E-2</v>
      </c>
      <c r="E10322" s="7">
        <v>0.149286575342466</v>
      </c>
      <c r="F10322" s="7">
        <v>0.19904876712328801</v>
      </c>
      <c r="G10322" s="7">
        <v>0.24881095890410998</v>
      </c>
      <c r="H10322" s="7">
        <v>0.29857315068493201</v>
      </c>
      <c r="I10322" s="7">
        <v>0.34833534246575398</v>
      </c>
      <c r="J10322" s="7">
        <v>0.39809753424657479</v>
      </c>
      <c r="K10322" s="7">
        <v>0.44785972602739682</v>
      </c>
      <c r="L10322" s="7">
        <v>0.49762191780821874</v>
      </c>
    </row>
    <row r="10323" spans="1:12" ht="51">
      <c r="A10323" s="1">
        <f t="shared" si="232"/>
        <v>42809</v>
      </c>
      <c r="B10323" s="49" t="s">
        <v>6936</v>
      </c>
      <c r="C10323" s="7">
        <v>3.6873205479452276E-2</v>
      </c>
      <c r="D10323" s="7">
        <v>7.3746410958904551E-2</v>
      </c>
      <c r="E10323" s="7">
        <v>0.11061961643835684</v>
      </c>
      <c r="F10323" s="7">
        <v>0.14749282191780841</v>
      </c>
      <c r="G10323" s="7">
        <v>0.1843660273972608</v>
      </c>
      <c r="H10323" s="7">
        <v>0.22123923287671199</v>
      </c>
      <c r="I10323" s="7">
        <v>0.2581124383561656</v>
      </c>
      <c r="J10323" s="7">
        <v>0.29498564383561682</v>
      </c>
      <c r="K10323" s="7">
        <v>0.3318588493150692</v>
      </c>
      <c r="L10323" s="7">
        <v>0.36873205479452043</v>
      </c>
    </row>
    <row r="10324" spans="1:12" ht="51">
      <c r="A10324" s="1">
        <f t="shared" si="232"/>
        <v>42810</v>
      </c>
      <c r="B10324" s="49" t="s">
        <v>6936</v>
      </c>
      <c r="C10324" s="7">
        <v>1.338082191780828E-2</v>
      </c>
      <c r="D10324" s="7">
        <v>2.6761643835616682E-2</v>
      </c>
      <c r="E10324" s="7">
        <v>4.0142465753424957E-2</v>
      </c>
      <c r="F10324" s="7">
        <v>5.352328767123312E-2</v>
      </c>
      <c r="G10324" s="7">
        <v>6.6904109589041402E-2</v>
      </c>
      <c r="H10324" s="7">
        <v>8.0284931506849677E-2</v>
      </c>
      <c r="I10324" s="7">
        <v>9.3665753424658313E-2</v>
      </c>
      <c r="J10324" s="7">
        <v>0.10704657534246635</v>
      </c>
      <c r="K10324" s="7">
        <v>0.12042739726027439</v>
      </c>
      <c r="L10324" s="7">
        <v>0.1338082191780828</v>
      </c>
    </row>
    <row r="10325" spans="1:12" ht="51">
      <c r="A10325" s="1">
        <f t="shared" si="232"/>
        <v>42811</v>
      </c>
      <c r="B10325" s="49" t="s">
        <v>6936</v>
      </c>
      <c r="C10325" s="7">
        <v>1.2802191780821881E-3</v>
      </c>
      <c r="D10325" s="7">
        <v>2.5604383561643883E-3</v>
      </c>
      <c r="E10325" s="7">
        <v>3.8406575342465757E-3</v>
      </c>
      <c r="F10325" s="7">
        <v>5.1208767123287523E-3</v>
      </c>
      <c r="G10325" s="7">
        <v>6.4010958904109393E-3</v>
      </c>
      <c r="H10325" s="7">
        <v>7.681315068493128E-3</v>
      </c>
      <c r="I10325" s="7">
        <v>8.9615342465753523E-3</v>
      </c>
      <c r="J10325" s="7">
        <v>1.0241753424657515E-2</v>
      </c>
      <c r="K10325" s="7">
        <v>1.1521972602739704E-2</v>
      </c>
      <c r="L10325" s="7">
        <v>1.2802191780821879E-2</v>
      </c>
    </row>
    <row r="10326" spans="1:12" ht="38.25">
      <c r="A10326" s="1">
        <f t="shared" si="232"/>
        <v>42812</v>
      </c>
      <c r="B10326" s="49" t="s">
        <v>6937</v>
      </c>
      <c r="C10326" s="7">
        <v>6.4227945205479718E-3</v>
      </c>
      <c r="D10326" s="7">
        <v>1.2845589041095919E-2</v>
      </c>
      <c r="E10326" s="7">
        <v>1.9268383561643881E-2</v>
      </c>
      <c r="F10326" s="7">
        <v>2.5691178082191839E-2</v>
      </c>
      <c r="G10326" s="7">
        <v>3.21139726027398E-2</v>
      </c>
      <c r="H10326" s="7">
        <v>3.8536767123287761E-2</v>
      </c>
      <c r="I10326" s="7">
        <v>4.4959561643835841E-2</v>
      </c>
      <c r="J10326" s="7">
        <v>5.1382356164383677E-2</v>
      </c>
      <c r="K10326" s="7">
        <v>5.7805150684931632E-2</v>
      </c>
      <c r="L10326" s="7">
        <v>6.4227945205479475E-2</v>
      </c>
    </row>
    <row r="10327" spans="1:12" ht="38.25">
      <c r="A10327" s="1">
        <f t="shared" si="232"/>
        <v>42813</v>
      </c>
      <c r="B10327" s="49" t="s">
        <v>6937</v>
      </c>
      <c r="C10327" s="7">
        <v>1.8530630136986401E-2</v>
      </c>
      <c r="D10327" s="7">
        <v>3.7061260273972677E-2</v>
      </c>
      <c r="E10327" s="7">
        <v>5.5591890410959077E-2</v>
      </c>
      <c r="F10327" s="7">
        <v>7.4122520547945242E-2</v>
      </c>
      <c r="G10327" s="7">
        <v>9.2653150684931518E-2</v>
      </c>
      <c r="H10327" s="7">
        <v>0.11118378082191781</v>
      </c>
      <c r="I10327" s="7">
        <v>0.12971441095890479</v>
      </c>
      <c r="J10327" s="7">
        <v>0.14824504109588998</v>
      </c>
      <c r="K10327" s="7">
        <v>0.1667756712328764</v>
      </c>
      <c r="L10327" s="7">
        <v>0.18530630136986281</v>
      </c>
    </row>
    <row r="10328" spans="1:12" ht="38.25">
      <c r="A10328" s="1">
        <f t="shared" si="232"/>
        <v>42814</v>
      </c>
      <c r="B10328" s="49" t="s">
        <v>6937</v>
      </c>
      <c r="C10328" s="7">
        <v>1.624142465753424E-2</v>
      </c>
      <c r="D10328" s="7">
        <v>3.2482849315068597E-2</v>
      </c>
      <c r="E10328" s="7">
        <v>4.8724273972602844E-2</v>
      </c>
      <c r="F10328" s="7">
        <v>6.4965698630136959E-2</v>
      </c>
      <c r="G10328" s="7">
        <v>8.1207123287671198E-2</v>
      </c>
      <c r="H10328" s="7">
        <v>9.7448547945205438E-2</v>
      </c>
      <c r="I10328" s="7">
        <v>0.11368997260274004</v>
      </c>
      <c r="J10328" s="7">
        <v>0.12993139726027439</v>
      </c>
      <c r="K10328" s="7">
        <v>0.14617282191780839</v>
      </c>
      <c r="L10328" s="7">
        <v>0.1624142465753424</v>
      </c>
    </row>
    <row r="10329" spans="1:12" ht="38.25">
      <c r="A10329" s="1">
        <f t="shared" si="232"/>
        <v>42815</v>
      </c>
      <c r="B10329" s="49" t="s">
        <v>6937</v>
      </c>
      <c r="C10329" s="7">
        <v>4.9020821917808519E-3</v>
      </c>
      <c r="D10329" s="7">
        <v>9.8041643835617039E-3</v>
      </c>
      <c r="E10329" s="7">
        <v>1.4706246575342519E-2</v>
      </c>
      <c r="F10329" s="7">
        <v>1.9608328767123359E-2</v>
      </c>
      <c r="G10329" s="7">
        <v>2.4510410958904199E-2</v>
      </c>
      <c r="H10329" s="7">
        <v>2.9412493150685039E-2</v>
      </c>
      <c r="I10329" s="7">
        <v>3.4314575342465882E-2</v>
      </c>
      <c r="J10329" s="7">
        <v>3.92166575342466E-2</v>
      </c>
      <c r="K10329" s="7">
        <v>4.4118739726027437E-2</v>
      </c>
      <c r="L10329" s="7">
        <v>4.9020821917808273E-2</v>
      </c>
    </row>
    <row r="10330" spans="1:12" ht="38.25">
      <c r="A10330" s="1">
        <f t="shared" si="232"/>
        <v>42816</v>
      </c>
      <c r="B10330" s="49" t="s">
        <v>6938</v>
      </c>
      <c r="C10330" s="7">
        <v>4.647846575342484E-2</v>
      </c>
      <c r="D10330" s="7">
        <v>9.295693150684968E-2</v>
      </c>
      <c r="E10330" s="7">
        <v>0.1394353972602744</v>
      </c>
      <c r="F10330" s="7">
        <v>0.18591386301369839</v>
      </c>
      <c r="G10330" s="7">
        <v>0.23239232876712357</v>
      </c>
      <c r="H10330" s="7">
        <v>0.2788707945205488</v>
      </c>
      <c r="I10330" s="7">
        <v>0.32534926027397398</v>
      </c>
      <c r="J10330" s="7">
        <v>0.371827726027398</v>
      </c>
      <c r="K10330" s="7">
        <v>0.41830619178082323</v>
      </c>
      <c r="L10330" s="7">
        <v>0.46478465753424714</v>
      </c>
    </row>
    <row r="10331" spans="1:12" ht="38.25">
      <c r="A10331" s="1">
        <f t="shared" si="232"/>
        <v>42817</v>
      </c>
      <c r="B10331" s="49" t="s">
        <v>6937</v>
      </c>
      <c r="C10331" s="7">
        <v>1.6736876712328801E-2</v>
      </c>
      <c r="D10331" s="7">
        <v>3.3473753424657721E-2</v>
      </c>
      <c r="E10331" s="7">
        <v>5.0210630136986519E-2</v>
      </c>
      <c r="F10331" s="7">
        <v>6.6947506849315205E-2</v>
      </c>
      <c r="G10331" s="7">
        <v>8.3684383561643996E-2</v>
      </c>
      <c r="H10331" s="7">
        <v>0.10042126027397291</v>
      </c>
      <c r="I10331" s="7">
        <v>0.11715813698630195</v>
      </c>
      <c r="J10331" s="7">
        <v>0.13389501369863041</v>
      </c>
      <c r="K10331" s="7">
        <v>0.1506318904109592</v>
      </c>
      <c r="L10331" s="7">
        <v>0.16736876712328799</v>
      </c>
    </row>
    <row r="10332" spans="1:12" ht="38.25">
      <c r="A10332" s="1">
        <f t="shared" si="232"/>
        <v>42818</v>
      </c>
      <c r="B10332" s="49" t="s">
        <v>6937</v>
      </c>
      <c r="C10332" s="7">
        <v>1.021354520547948E-2</v>
      </c>
      <c r="D10332" s="7">
        <v>2.042709041095896E-2</v>
      </c>
      <c r="E10332" s="7">
        <v>3.0640635616438438E-2</v>
      </c>
      <c r="F10332" s="7">
        <v>4.0854180821917795E-2</v>
      </c>
      <c r="G10332" s="7">
        <v>5.106772602739728E-2</v>
      </c>
      <c r="H10332" s="7">
        <v>6.1281271232876758E-2</v>
      </c>
      <c r="I10332" s="7">
        <v>7.1494816438356479E-2</v>
      </c>
      <c r="J10332" s="7">
        <v>8.1708361643835728E-2</v>
      </c>
      <c r="K10332" s="7">
        <v>9.1921906849315199E-2</v>
      </c>
      <c r="L10332" s="7">
        <v>0.10213545205479456</v>
      </c>
    </row>
    <row r="10333" spans="1:12" ht="38.25">
      <c r="A10333" s="1">
        <f t="shared" si="232"/>
        <v>42819</v>
      </c>
      <c r="B10333" s="49" t="s">
        <v>6937</v>
      </c>
      <c r="C10333" s="7">
        <v>3.5368767123287875E-3</v>
      </c>
      <c r="D10333" s="7">
        <v>7.0737534246575751E-3</v>
      </c>
      <c r="E10333" s="7">
        <v>1.0610630136986352E-2</v>
      </c>
      <c r="F10333" s="7">
        <v>1.4147506849315081E-2</v>
      </c>
      <c r="G10333" s="7">
        <v>1.7684383561643879E-2</v>
      </c>
      <c r="H10333" s="7">
        <v>2.1221260273972559E-2</v>
      </c>
      <c r="I10333" s="7">
        <v>2.4758136986301481E-2</v>
      </c>
      <c r="J10333" s="7">
        <v>2.8295013698630161E-2</v>
      </c>
      <c r="K10333" s="7">
        <v>3.1831890410958956E-2</v>
      </c>
      <c r="L10333" s="7">
        <v>3.5368767123287639E-2</v>
      </c>
    </row>
    <row r="10334" spans="1:12" ht="38.25">
      <c r="A10334" s="1">
        <f t="shared" si="232"/>
        <v>42820</v>
      </c>
      <c r="B10334" s="49" t="s">
        <v>6937</v>
      </c>
      <c r="C10334" s="7">
        <v>3.4645479452054995E-3</v>
      </c>
      <c r="D10334" s="7">
        <v>6.929095890410999E-3</v>
      </c>
      <c r="E10334" s="7">
        <v>1.0393643835616488E-2</v>
      </c>
      <c r="F10334" s="7">
        <v>1.3858191780821998E-2</v>
      </c>
      <c r="G10334" s="7">
        <v>1.732273972602744E-2</v>
      </c>
      <c r="H10334" s="7">
        <v>2.078728767123288E-2</v>
      </c>
      <c r="I10334" s="7">
        <v>2.4251835616438438E-2</v>
      </c>
      <c r="J10334" s="7">
        <v>2.7716383561643881E-2</v>
      </c>
      <c r="K10334" s="7">
        <v>3.1180931506849318E-2</v>
      </c>
      <c r="L10334" s="7">
        <v>3.4645479452054762E-2</v>
      </c>
    </row>
    <row r="10335" spans="1:12" ht="12.75">
      <c r="A10335" s="1">
        <f t="shared" si="232"/>
        <v>42821</v>
      </c>
      <c r="B10335" s="49" t="s">
        <v>6939</v>
      </c>
      <c r="C10335" s="7">
        <v>3.105290958904116E-2</v>
      </c>
      <c r="D10335" s="7">
        <v>6.2105819178082194E-2</v>
      </c>
      <c r="E10335" s="7">
        <v>9.3158728767123361E-2</v>
      </c>
      <c r="F10335" s="7">
        <v>0.12421163835616439</v>
      </c>
      <c r="G10335" s="7">
        <v>0.15526454794520519</v>
      </c>
      <c r="H10335" s="7">
        <v>0.186317457534246</v>
      </c>
      <c r="I10335" s="7">
        <v>0.217370367123288</v>
      </c>
      <c r="J10335" s="7">
        <v>0.24842327671232878</v>
      </c>
      <c r="K10335" s="7">
        <v>0.27947618630136961</v>
      </c>
      <c r="L10335" s="7">
        <v>0.31052909589041039</v>
      </c>
    </row>
    <row r="10336" spans="1:12" ht="25.5">
      <c r="A10336" s="1">
        <f t="shared" si="232"/>
        <v>42822</v>
      </c>
      <c r="B10336" s="49" t="s">
        <v>6940</v>
      </c>
      <c r="C10336" s="7">
        <v>8.1901479452055115E-2</v>
      </c>
      <c r="D10336" s="7">
        <v>0.16380295890411001</v>
      </c>
      <c r="E10336" s="7">
        <v>0.24570443835616559</v>
      </c>
      <c r="F10336" s="7">
        <v>0.32760591780822002</v>
      </c>
      <c r="G10336" s="7">
        <v>0.40950739726027435</v>
      </c>
      <c r="H10336" s="7">
        <v>0.4914088767123288</v>
      </c>
      <c r="I10336" s="7">
        <v>0.57331035616438553</v>
      </c>
      <c r="J10336" s="7">
        <v>0.65521183561643881</v>
      </c>
      <c r="K10336" s="7">
        <v>0.7371133150684932</v>
      </c>
      <c r="L10336" s="7">
        <v>0.8190147945205476</v>
      </c>
    </row>
    <row r="10337" spans="1:12" ht="38.25">
      <c r="A10337" s="1">
        <f t="shared" si="232"/>
        <v>42823</v>
      </c>
      <c r="B10337" s="49" t="s">
        <v>6135</v>
      </c>
      <c r="C10337" s="7">
        <v>4.8314893150685163E-2</v>
      </c>
      <c r="D10337" s="7">
        <v>9.6629786301370327E-2</v>
      </c>
      <c r="E10337" s="7">
        <v>0.14494467945205561</v>
      </c>
      <c r="F10337" s="7">
        <v>0.1932595726027404</v>
      </c>
      <c r="G10337" s="7">
        <v>0.24157446575342517</v>
      </c>
      <c r="H10337" s="7">
        <v>0.28988935890410999</v>
      </c>
      <c r="I10337" s="7">
        <v>0.33820425205479598</v>
      </c>
      <c r="J10337" s="7">
        <v>0.38651914520547964</v>
      </c>
      <c r="K10337" s="7">
        <v>0.43483403835616441</v>
      </c>
      <c r="L10337" s="7">
        <v>0.48314893150684918</v>
      </c>
    </row>
    <row r="10338" spans="1:12" ht="25.5">
      <c r="A10338" s="1">
        <f t="shared" si="232"/>
        <v>42824</v>
      </c>
      <c r="B10338" s="49" t="s">
        <v>6941</v>
      </c>
      <c r="C10338" s="7">
        <v>6.0207189041096038E-2</v>
      </c>
      <c r="D10338" s="7">
        <v>0.12041437808219159</v>
      </c>
      <c r="E10338" s="7">
        <v>0.180621567123288</v>
      </c>
      <c r="F10338" s="7">
        <v>0.24082875616438318</v>
      </c>
      <c r="G10338" s="7">
        <v>0.3010359452054796</v>
      </c>
      <c r="H10338" s="7">
        <v>0.361243134246576</v>
      </c>
      <c r="I10338" s="7">
        <v>0.42145032328767235</v>
      </c>
      <c r="J10338" s="7">
        <v>0.48165751232876752</v>
      </c>
      <c r="K10338" s="7">
        <v>0.54186470136986398</v>
      </c>
      <c r="L10338" s="7">
        <v>0.60207189041095921</v>
      </c>
    </row>
    <row r="10339" spans="1:12" ht="25.5">
      <c r="A10339" s="1">
        <f t="shared" si="232"/>
        <v>42825</v>
      </c>
      <c r="B10339" s="49" t="s">
        <v>6942</v>
      </c>
      <c r="C10339" s="7">
        <v>0.10465972602739763</v>
      </c>
      <c r="D10339" s="7">
        <v>0.20931945205479477</v>
      </c>
      <c r="E10339" s="7">
        <v>0.31397917808219278</v>
      </c>
      <c r="F10339" s="7">
        <v>0.41863890410958954</v>
      </c>
      <c r="G10339" s="7">
        <v>0.52329863013698641</v>
      </c>
      <c r="H10339" s="7">
        <v>0.62795835616438433</v>
      </c>
      <c r="I10339" s="7">
        <v>0.73261808219178348</v>
      </c>
      <c r="J10339" s="7">
        <v>0.83727780821917908</v>
      </c>
      <c r="K10339" s="7">
        <v>0.94193753424657589</v>
      </c>
      <c r="L10339" s="7">
        <v>1.0465972602739728</v>
      </c>
    </row>
    <row r="10340" spans="1:12" ht="12.75">
      <c r="A10340" s="1">
        <f t="shared" si="232"/>
        <v>42826</v>
      </c>
      <c r="B10340" s="49" t="s">
        <v>6943</v>
      </c>
      <c r="C10340" s="7">
        <v>0.20299430136986277</v>
      </c>
      <c r="D10340" s="7">
        <v>0.40598860273972676</v>
      </c>
      <c r="E10340" s="7">
        <v>0.60898290410958955</v>
      </c>
      <c r="F10340" s="7">
        <v>0.81197720547945107</v>
      </c>
      <c r="G10340" s="7">
        <v>1.0149715068493139</v>
      </c>
      <c r="H10340" s="7">
        <v>1.2179658082191718</v>
      </c>
      <c r="I10340" s="7">
        <v>1.4209601095890478</v>
      </c>
      <c r="J10340" s="7">
        <v>1.6239544109588999</v>
      </c>
      <c r="K10340" s="7">
        <v>1.826948712328764</v>
      </c>
      <c r="L10340" s="7">
        <v>2.0299430136986278</v>
      </c>
    </row>
    <row r="10341" spans="1:12" ht="25.5">
      <c r="A10341" s="1">
        <f t="shared" si="232"/>
        <v>42827</v>
      </c>
      <c r="B10341" s="49" t="s">
        <v>6944</v>
      </c>
      <c r="C10341" s="7">
        <v>6.2003835616438435E-2</v>
      </c>
      <c r="D10341" s="7">
        <v>0.12400767123287638</v>
      </c>
      <c r="E10341" s="7">
        <v>0.18601150684931519</v>
      </c>
      <c r="F10341" s="7">
        <v>0.24801534246575277</v>
      </c>
      <c r="G10341" s="7">
        <v>0.31001917808219159</v>
      </c>
      <c r="H10341" s="7">
        <v>0.37202301369863039</v>
      </c>
      <c r="I10341" s="7">
        <v>0.43402684931506919</v>
      </c>
      <c r="J10341" s="7">
        <v>0.49603068493150676</v>
      </c>
      <c r="K10341" s="7">
        <v>0.55803452054794556</v>
      </c>
      <c r="L10341" s="7">
        <v>0.62003835616438319</v>
      </c>
    </row>
    <row r="10342" spans="1:12" ht="25.5">
      <c r="A10342" s="1">
        <f t="shared" si="232"/>
        <v>42828</v>
      </c>
      <c r="B10342" s="49" t="s">
        <v>6143</v>
      </c>
      <c r="C10342" s="7">
        <v>4.6514630136986522E-3</v>
      </c>
      <c r="D10342" s="7">
        <v>9.3029260273973045E-3</v>
      </c>
      <c r="E10342" s="7">
        <v>1.3954389041095921E-2</v>
      </c>
      <c r="F10342" s="7">
        <v>1.8605852054794557E-2</v>
      </c>
      <c r="G10342" s="7">
        <v>2.3257315068493198E-2</v>
      </c>
      <c r="H10342" s="7">
        <v>2.7908778082191842E-2</v>
      </c>
      <c r="I10342" s="7">
        <v>3.256024109589048E-2</v>
      </c>
      <c r="J10342" s="7">
        <v>3.7211704109589114E-2</v>
      </c>
      <c r="K10342" s="7">
        <v>4.1863167123287637E-2</v>
      </c>
      <c r="L10342" s="7">
        <v>4.6514630136986278E-2</v>
      </c>
    </row>
    <row r="10343" spans="1:12" ht="25.5">
      <c r="A10343" s="1">
        <f t="shared" si="232"/>
        <v>42829</v>
      </c>
      <c r="B10343" s="49" t="s">
        <v>6945</v>
      </c>
      <c r="C10343" s="7">
        <v>0.15899164931506798</v>
      </c>
      <c r="D10343" s="7">
        <v>0.31798329863013719</v>
      </c>
      <c r="E10343" s="7">
        <v>0.47697494794520517</v>
      </c>
      <c r="F10343" s="7">
        <v>0.63596659726027194</v>
      </c>
      <c r="G10343" s="7">
        <v>0.79495824657533998</v>
      </c>
      <c r="H10343" s="7">
        <v>0.95394989589040791</v>
      </c>
      <c r="I10343" s="7">
        <v>1.1129415452054796</v>
      </c>
      <c r="J10343" s="7">
        <v>1.2719331945205439</v>
      </c>
      <c r="K10343" s="7">
        <v>1.4309248438356119</v>
      </c>
      <c r="L10343" s="7">
        <v>1.58991649315068</v>
      </c>
    </row>
    <row r="10344" spans="1:12" ht="25.5">
      <c r="A10344" s="1">
        <f t="shared" si="232"/>
        <v>42830</v>
      </c>
      <c r="B10344" s="49" t="s">
        <v>5462</v>
      </c>
      <c r="C10344" s="7">
        <v>1.66464657534246E-3</v>
      </c>
      <c r="D10344" s="7">
        <v>3.3292931506849316E-3</v>
      </c>
      <c r="E10344" s="7">
        <v>4.993939726027392E-3</v>
      </c>
      <c r="F10344" s="7">
        <v>6.6585863013698399E-3</v>
      </c>
      <c r="G10344" s="7">
        <v>8.3232328767122998E-3</v>
      </c>
      <c r="H10344" s="7">
        <v>9.9878794520547719E-3</v>
      </c>
      <c r="I10344" s="7">
        <v>1.1652526027397267E-2</v>
      </c>
      <c r="J10344" s="7">
        <v>1.331717260273968E-2</v>
      </c>
      <c r="K10344" s="7">
        <v>1.4981819178082199E-2</v>
      </c>
      <c r="L10344" s="7">
        <v>1.66464657534246E-2</v>
      </c>
    </row>
    <row r="10345" spans="1:12" ht="25.5">
      <c r="A10345" s="1">
        <f t="shared" si="232"/>
        <v>42831</v>
      </c>
      <c r="B10345" s="49" t="s">
        <v>6946</v>
      </c>
      <c r="C10345" s="7">
        <v>3.035638356164412E-3</v>
      </c>
      <c r="D10345" s="7">
        <v>6.0712767123288118E-3</v>
      </c>
      <c r="E10345" s="7">
        <v>9.1069150684932234E-3</v>
      </c>
      <c r="F10345" s="7">
        <v>1.2142553424657599E-2</v>
      </c>
      <c r="G10345" s="7">
        <v>1.5178191780821998E-2</v>
      </c>
      <c r="H10345" s="7">
        <v>1.821383013698628E-2</v>
      </c>
      <c r="I10345" s="7">
        <v>2.1249468493150798E-2</v>
      </c>
      <c r="J10345" s="7">
        <v>2.4285106849315081E-2</v>
      </c>
      <c r="K10345" s="7">
        <v>2.7320745205479478E-2</v>
      </c>
      <c r="L10345" s="7">
        <v>3.0356383561643881E-2</v>
      </c>
    </row>
    <row r="10346" spans="1:12" ht="25.5">
      <c r="A10346" s="1">
        <f t="shared" si="232"/>
        <v>42832</v>
      </c>
      <c r="B10346" s="49" t="s">
        <v>6947</v>
      </c>
      <c r="C10346" s="7">
        <v>2.9842849315068597E-2</v>
      </c>
      <c r="D10346" s="7">
        <v>5.9685698630137077E-2</v>
      </c>
      <c r="E10346" s="7">
        <v>8.9528547945205678E-2</v>
      </c>
      <c r="F10346" s="7">
        <v>0.11937139726027392</v>
      </c>
      <c r="G10346" s="7">
        <v>0.14921424657534241</v>
      </c>
      <c r="H10346" s="7">
        <v>0.17905709589041158</v>
      </c>
      <c r="I10346" s="7">
        <v>0.20889994520547958</v>
      </c>
      <c r="J10346" s="7">
        <v>0.23874279452054759</v>
      </c>
      <c r="K10346" s="7">
        <v>0.26858564383561678</v>
      </c>
      <c r="L10346" s="7">
        <v>0.29842849315068481</v>
      </c>
    </row>
    <row r="10347" spans="1:12" ht="25.5">
      <c r="A10347" s="1">
        <f t="shared" si="232"/>
        <v>42833</v>
      </c>
      <c r="B10347" s="49" t="s">
        <v>6948</v>
      </c>
      <c r="C10347" s="7">
        <v>1.4945293150685039E-2</v>
      </c>
      <c r="D10347" s="7">
        <v>2.9890586301369957E-2</v>
      </c>
      <c r="E10347" s="7">
        <v>4.4835879452054993E-2</v>
      </c>
      <c r="F10347" s="7">
        <v>5.9781172602739796E-2</v>
      </c>
      <c r="G10347" s="7">
        <v>7.4726465753424717E-2</v>
      </c>
      <c r="H10347" s="7">
        <v>8.9671758904109639E-2</v>
      </c>
      <c r="I10347" s="7">
        <v>0.10461705205479481</v>
      </c>
      <c r="J10347" s="7">
        <v>0.11956234520547948</v>
      </c>
      <c r="K10347" s="7">
        <v>0.13450763835616439</v>
      </c>
      <c r="L10347" s="7">
        <v>0.14945293150684918</v>
      </c>
    </row>
    <row r="10348" spans="1:12" ht="12.75">
      <c r="A10348" s="1">
        <f t="shared" si="232"/>
        <v>42834</v>
      </c>
      <c r="B10348" s="49" t="s">
        <v>6949</v>
      </c>
      <c r="C10348" s="7">
        <v>4.2240231452054999E-3</v>
      </c>
      <c r="D10348" s="7">
        <v>8.4480462904109998E-3</v>
      </c>
      <c r="E10348" s="7">
        <v>1.267206943561644E-2</v>
      </c>
      <c r="F10348" s="7">
        <v>1.6896092580822E-2</v>
      </c>
      <c r="G10348" s="7">
        <v>2.1120115726027441E-2</v>
      </c>
      <c r="H10348" s="7">
        <v>2.534413887123288E-2</v>
      </c>
      <c r="I10348" s="7">
        <v>2.9568162016438436E-2</v>
      </c>
      <c r="J10348" s="7">
        <v>3.3792185161643881E-2</v>
      </c>
      <c r="K10348" s="7">
        <v>3.801620830684932E-2</v>
      </c>
      <c r="L10348" s="7">
        <v>4.2240231452054758E-2</v>
      </c>
    </row>
    <row r="10349" spans="1:12" ht="25.5">
      <c r="A10349" s="1">
        <f t="shared" si="232"/>
        <v>42835</v>
      </c>
      <c r="B10349" s="49" t="s">
        <v>6950</v>
      </c>
      <c r="C10349" s="7">
        <v>2.0298706849315198E-2</v>
      </c>
      <c r="D10349" s="7">
        <v>4.0597413698630284E-2</v>
      </c>
      <c r="E10349" s="7">
        <v>6.0896120547945479E-2</v>
      </c>
      <c r="F10349" s="7">
        <v>8.119482739726043E-2</v>
      </c>
      <c r="G10349" s="7">
        <v>0.10149353424657551</v>
      </c>
      <c r="H10349" s="7">
        <v>0.12179224109589</v>
      </c>
      <c r="I10349" s="7">
        <v>0.14209094794520641</v>
      </c>
      <c r="J10349" s="7">
        <v>0.16238965479452039</v>
      </c>
      <c r="K10349" s="7">
        <v>0.18268836164383559</v>
      </c>
      <c r="L10349" s="7">
        <v>0.20298706849315079</v>
      </c>
    </row>
    <row r="10350" spans="1:12" ht="38.25">
      <c r="A10350" s="1">
        <f t="shared" si="232"/>
        <v>42836</v>
      </c>
      <c r="B10350" s="49" t="s">
        <v>6951</v>
      </c>
      <c r="C10350" s="7">
        <v>8.4974721534246955E-3</v>
      </c>
      <c r="D10350" s="7">
        <v>1.699494430684944E-2</v>
      </c>
      <c r="E10350" s="7">
        <v>2.5492416460274041E-2</v>
      </c>
      <c r="F10350" s="7">
        <v>3.3989888613698643E-2</v>
      </c>
      <c r="G10350" s="7">
        <v>4.248736076712336E-2</v>
      </c>
      <c r="H10350" s="7">
        <v>5.0984832920547958E-2</v>
      </c>
      <c r="I10350" s="7">
        <v>5.9482305073972799E-2</v>
      </c>
      <c r="J10350" s="7">
        <v>6.7979777227397398E-2</v>
      </c>
      <c r="K10350" s="7">
        <v>7.6477249380821996E-2</v>
      </c>
      <c r="L10350" s="7">
        <v>8.4974721534246594E-2</v>
      </c>
    </row>
    <row r="10351" spans="1:12" ht="25.5">
      <c r="A10351" s="1">
        <f t="shared" si="232"/>
        <v>42837</v>
      </c>
      <c r="B10351" s="49" t="s">
        <v>6952</v>
      </c>
      <c r="C10351" s="7">
        <v>1.7451123287671198E-2</v>
      </c>
      <c r="D10351" s="7">
        <v>3.4902246575342515E-2</v>
      </c>
      <c r="E10351" s="7">
        <v>5.235336986301372E-2</v>
      </c>
      <c r="F10351" s="7">
        <v>6.9804493150684793E-2</v>
      </c>
      <c r="G10351" s="7">
        <v>8.7255616438355985E-2</v>
      </c>
      <c r="H10351" s="7">
        <v>0.10470673972602719</v>
      </c>
      <c r="I10351" s="7">
        <v>0.1221578630136984</v>
      </c>
      <c r="J10351" s="7">
        <v>0.13960898630136959</v>
      </c>
      <c r="K10351" s="7">
        <v>0.15706010958904079</v>
      </c>
      <c r="L10351" s="7">
        <v>0.17451123287671197</v>
      </c>
    </row>
    <row r="10352" spans="1:12" ht="12.75">
      <c r="A10352" s="1">
        <f t="shared" si="232"/>
        <v>42838</v>
      </c>
      <c r="B10352" s="49" t="s">
        <v>6953</v>
      </c>
      <c r="C10352" s="7">
        <v>1.1587791780821964E-2</v>
      </c>
      <c r="D10352" s="7">
        <v>2.3175583561643877E-2</v>
      </c>
      <c r="E10352" s="7">
        <v>3.4763375342465881E-2</v>
      </c>
      <c r="F10352" s="7">
        <v>4.6351167123287754E-2</v>
      </c>
      <c r="G10352" s="7">
        <v>5.793895890410964E-2</v>
      </c>
      <c r="H10352" s="7">
        <v>6.9526750684931513E-2</v>
      </c>
      <c r="I10352" s="7">
        <v>8.1114542465753753E-2</v>
      </c>
      <c r="J10352" s="7">
        <v>9.2702334246575396E-2</v>
      </c>
      <c r="K10352" s="7">
        <v>0.10429012602739728</v>
      </c>
      <c r="L10352" s="7">
        <v>0.11587791780821916</v>
      </c>
    </row>
    <row r="10353" spans="1:12" ht="12.75">
      <c r="A10353" s="1">
        <f t="shared" si="232"/>
        <v>42839</v>
      </c>
      <c r="B10353" s="49" t="s">
        <v>6954</v>
      </c>
      <c r="C10353" s="7">
        <v>1.1534268493150741E-2</v>
      </c>
      <c r="D10353" s="7">
        <v>2.3068536986301482E-2</v>
      </c>
      <c r="E10353" s="7">
        <v>3.4602805479452159E-2</v>
      </c>
      <c r="F10353" s="7">
        <v>4.6137073972602839E-2</v>
      </c>
      <c r="G10353" s="7">
        <v>5.767134246575352E-2</v>
      </c>
      <c r="H10353" s="7">
        <v>6.9205610958904193E-2</v>
      </c>
      <c r="I10353" s="7">
        <v>8.0739879452055116E-2</v>
      </c>
      <c r="J10353" s="7">
        <v>9.2274147945205678E-2</v>
      </c>
      <c r="K10353" s="7">
        <v>0.10380841643835635</v>
      </c>
      <c r="L10353" s="7">
        <v>0.11534268493150693</v>
      </c>
    </row>
    <row r="10354" spans="1:12" ht="25.5">
      <c r="A10354" s="1">
        <f t="shared" si="232"/>
        <v>42840</v>
      </c>
      <c r="B10354" s="49" t="s">
        <v>6955</v>
      </c>
      <c r="C10354" s="7">
        <v>1.4547484931506798E-2</v>
      </c>
      <c r="D10354" s="7">
        <v>2.9094969863013718E-2</v>
      </c>
      <c r="E10354" s="7">
        <v>4.3642454794520523E-2</v>
      </c>
      <c r="F10354" s="7">
        <v>5.8189939726027193E-2</v>
      </c>
      <c r="G10354" s="7">
        <v>7.2737424657533994E-2</v>
      </c>
      <c r="H10354" s="7">
        <v>8.7284909589040921E-2</v>
      </c>
      <c r="I10354" s="7">
        <v>0.10183239452054794</v>
      </c>
      <c r="J10354" s="7">
        <v>0.11637987945205451</v>
      </c>
      <c r="K10354" s="7">
        <v>0.1309273643835612</v>
      </c>
      <c r="L10354" s="7">
        <v>0.14547484931506799</v>
      </c>
    </row>
    <row r="10355" spans="1:12" ht="25.5">
      <c r="A10355" s="1">
        <f t="shared" si="232"/>
        <v>42841</v>
      </c>
      <c r="B10355" s="49" t="s">
        <v>6956</v>
      </c>
      <c r="C10355" s="7">
        <v>4.5632219178082439E-2</v>
      </c>
      <c r="D10355" s="7">
        <v>9.1264438356164879E-2</v>
      </c>
      <c r="E10355" s="7">
        <v>0.13689665753424721</v>
      </c>
      <c r="F10355" s="7">
        <v>0.18252887671232879</v>
      </c>
      <c r="G10355" s="7">
        <v>0.22816109589041159</v>
      </c>
      <c r="H10355" s="7">
        <v>0.27379331506849319</v>
      </c>
      <c r="I10355" s="7">
        <v>0.31942553424657599</v>
      </c>
      <c r="J10355" s="7">
        <v>0.36505775342465757</v>
      </c>
      <c r="K10355" s="7">
        <v>0.41068997260274037</v>
      </c>
      <c r="L10355" s="7">
        <v>0.45632219178082201</v>
      </c>
    </row>
    <row r="10356" spans="1:12" ht="25.5">
      <c r="A10356" s="1">
        <f t="shared" si="232"/>
        <v>42842</v>
      </c>
      <c r="B10356" s="49" t="s">
        <v>6957</v>
      </c>
      <c r="C10356" s="7">
        <v>1.877220821917824E-2</v>
      </c>
      <c r="D10356" s="7">
        <v>3.7544416438356362E-2</v>
      </c>
      <c r="E10356" s="7">
        <v>5.6316624657534592E-2</v>
      </c>
      <c r="F10356" s="7">
        <v>7.50888328767126E-2</v>
      </c>
      <c r="G10356" s="7">
        <v>9.3861041095890718E-2</v>
      </c>
      <c r="H10356" s="7">
        <v>0.11263324931506884</v>
      </c>
      <c r="I10356" s="7">
        <v>0.13140545753424721</v>
      </c>
      <c r="J10356" s="7">
        <v>0.1501776657534252</v>
      </c>
      <c r="K10356" s="7">
        <v>0.16894987397260319</v>
      </c>
      <c r="L10356" s="7">
        <v>0.18772208219178119</v>
      </c>
    </row>
    <row r="10357" spans="1:12" ht="25.5">
      <c r="A10357" s="1">
        <f t="shared" si="232"/>
        <v>42843</v>
      </c>
      <c r="B10357" s="49" t="s">
        <v>6198</v>
      </c>
      <c r="C10357" s="7">
        <v>1.3004712328767119E-3</v>
      </c>
      <c r="D10357" s="7">
        <v>2.6009424657534356E-3</v>
      </c>
      <c r="E10357" s="7">
        <v>3.9014136986301475E-3</v>
      </c>
      <c r="F10357" s="7">
        <v>5.2018849315068477E-3</v>
      </c>
      <c r="G10357" s="7">
        <v>6.5023561643835597E-3</v>
      </c>
      <c r="H10357" s="7">
        <v>7.8028273972602716E-3</v>
      </c>
      <c r="I10357" s="7">
        <v>9.1032986301370199E-3</v>
      </c>
      <c r="J10357" s="7">
        <v>1.0403769863013708E-2</v>
      </c>
      <c r="K10357" s="7">
        <v>1.170424109589042E-2</v>
      </c>
      <c r="L10357" s="7">
        <v>1.3004712328767119E-2</v>
      </c>
    </row>
    <row r="10358" spans="1:12" ht="12.75">
      <c r="A10358" s="1">
        <f t="shared" si="232"/>
        <v>42844</v>
      </c>
      <c r="B10358" s="49" t="s">
        <v>6958</v>
      </c>
      <c r="C10358" s="7">
        <v>6.43726027397262E-3</v>
      </c>
      <c r="D10358" s="7">
        <v>1.287452054794524E-2</v>
      </c>
      <c r="E10358" s="7">
        <v>1.931178082191792E-2</v>
      </c>
      <c r="F10358" s="7">
        <v>2.574904109589048E-2</v>
      </c>
      <c r="G10358" s="7">
        <v>3.2186301369863037E-2</v>
      </c>
      <c r="H10358" s="7">
        <v>3.8623561643835715E-2</v>
      </c>
      <c r="I10358" s="7">
        <v>4.5060821917808393E-2</v>
      </c>
      <c r="J10358" s="7">
        <v>5.149808219178096E-2</v>
      </c>
      <c r="K10358" s="7">
        <v>5.793534246575352E-2</v>
      </c>
      <c r="L10358" s="7">
        <v>6.4372602739726073E-2</v>
      </c>
    </row>
    <row r="10359" spans="1:12" ht="25.5">
      <c r="A10359" s="1">
        <f t="shared" si="232"/>
        <v>42845</v>
      </c>
      <c r="B10359" s="49" t="s">
        <v>5319</v>
      </c>
      <c r="C10359" s="7">
        <v>1.0032000000000023E-3</v>
      </c>
      <c r="D10359" s="7">
        <v>2.0064000000000002E-3</v>
      </c>
      <c r="E10359" s="7">
        <v>3.0096000000000116E-3</v>
      </c>
      <c r="F10359" s="7">
        <v>4.0128000000000004E-3</v>
      </c>
      <c r="G10359" s="7">
        <v>5.0159999999999996E-3</v>
      </c>
      <c r="H10359" s="7">
        <v>6.0191999999999997E-3</v>
      </c>
      <c r="I10359" s="7">
        <v>7.0224000000000241E-3</v>
      </c>
      <c r="J10359" s="7">
        <v>8.0256000000000112E-3</v>
      </c>
      <c r="K10359" s="7">
        <v>9.0288000000000122E-3</v>
      </c>
      <c r="L10359" s="7">
        <v>1.0031999999999999E-2</v>
      </c>
    </row>
    <row r="10360" spans="1:12" ht="25.5">
      <c r="A10360" s="1">
        <f t="shared" si="232"/>
        <v>42846</v>
      </c>
      <c r="B10360" s="49" t="s">
        <v>6959</v>
      </c>
      <c r="C10360" s="7">
        <v>1.0779879452054832E-2</v>
      </c>
      <c r="D10360" s="7">
        <v>2.1559758904109636E-2</v>
      </c>
      <c r="E10360" s="7">
        <v>3.2339638356164518E-2</v>
      </c>
      <c r="F10360" s="7">
        <v>4.3119517808219272E-2</v>
      </c>
      <c r="G10360" s="7">
        <v>5.3899397260274033E-2</v>
      </c>
      <c r="H10360" s="7">
        <v>6.4679276712328801E-2</v>
      </c>
      <c r="I10360" s="7">
        <v>7.5459156164383798E-2</v>
      </c>
      <c r="J10360" s="7">
        <v>8.6239035616438434E-2</v>
      </c>
      <c r="K10360" s="7">
        <v>9.7018915068493208E-2</v>
      </c>
      <c r="L10360" s="7">
        <v>0.10779879452054796</v>
      </c>
    </row>
    <row r="10361" spans="1:12" ht="25.5">
      <c r="A10361" s="1">
        <f t="shared" si="232"/>
        <v>42847</v>
      </c>
      <c r="B10361" s="49" t="s">
        <v>6960</v>
      </c>
      <c r="C10361" s="7">
        <v>9.6168328767123595E-3</v>
      </c>
      <c r="D10361" s="7">
        <v>1.9233665753424719E-2</v>
      </c>
      <c r="E10361" s="7">
        <v>2.8850498630137077E-2</v>
      </c>
      <c r="F10361" s="7">
        <v>3.846733150684932E-2</v>
      </c>
      <c r="G10361" s="7">
        <v>4.8084164383561681E-2</v>
      </c>
      <c r="H10361" s="7">
        <v>5.7700997260274042E-2</v>
      </c>
      <c r="I10361" s="7">
        <v>6.7317830136986515E-2</v>
      </c>
      <c r="J10361" s="7">
        <v>7.693466301369864E-2</v>
      </c>
      <c r="K10361" s="7">
        <v>8.6551495890411001E-2</v>
      </c>
      <c r="L10361" s="7">
        <v>9.6168328767123237E-2</v>
      </c>
    </row>
    <row r="10362" spans="1:12" ht="12.75">
      <c r="A10362" s="1">
        <f t="shared" si="232"/>
        <v>42848</v>
      </c>
      <c r="B10362" s="49" t="s">
        <v>6961</v>
      </c>
      <c r="C10362" s="7">
        <v>4.2414312328767238E-2</v>
      </c>
      <c r="D10362" s="7">
        <v>8.4828624657534477E-2</v>
      </c>
      <c r="E10362" s="7">
        <v>0.1272429369863016</v>
      </c>
      <c r="F10362" s="7">
        <v>0.16965724931506801</v>
      </c>
      <c r="G10362" s="7">
        <v>0.21207156164383559</v>
      </c>
      <c r="H10362" s="7">
        <v>0.25448587397260319</v>
      </c>
      <c r="I10362" s="7">
        <v>0.29690018630137077</v>
      </c>
      <c r="J10362" s="7">
        <v>0.33931449863013718</v>
      </c>
      <c r="K10362" s="7">
        <v>0.38172881095890482</v>
      </c>
      <c r="L10362" s="7">
        <v>0.42414312328767118</v>
      </c>
    </row>
    <row r="10363" spans="1:12" ht="25.5">
      <c r="A10363" s="1">
        <f t="shared" si="232"/>
        <v>42849</v>
      </c>
      <c r="B10363" s="49" t="s">
        <v>6481</v>
      </c>
      <c r="C10363" s="7">
        <v>1.2448504109588998E-2</v>
      </c>
      <c r="D10363" s="7">
        <v>2.4897008219178118E-2</v>
      </c>
      <c r="E10363" s="7">
        <v>3.7345512328767115E-2</v>
      </c>
      <c r="F10363" s="7">
        <v>4.9794016438355994E-2</v>
      </c>
      <c r="G10363" s="7">
        <v>6.2242520547944997E-2</v>
      </c>
      <c r="H10363" s="7">
        <v>7.4691024657533994E-2</v>
      </c>
      <c r="I10363" s="7">
        <v>8.7139528767123359E-2</v>
      </c>
      <c r="J10363" s="7">
        <v>9.9588032876712113E-2</v>
      </c>
      <c r="K10363" s="7">
        <v>0.11203653698630112</v>
      </c>
      <c r="L10363" s="7">
        <v>0.12448504109588999</v>
      </c>
    </row>
    <row r="10364" spans="1:12" ht="25.5">
      <c r="A10364" s="1">
        <f t="shared" si="232"/>
        <v>42850</v>
      </c>
      <c r="B10364" s="49" t="s">
        <v>6482</v>
      </c>
      <c r="C10364" s="7">
        <v>1.229263561643832E-2</v>
      </c>
      <c r="D10364" s="7">
        <v>2.4585271232876762E-2</v>
      </c>
      <c r="E10364" s="7">
        <v>3.6877906849315079E-2</v>
      </c>
      <c r="F10364" s="7">
        <v>4.9170542465753281E-2</v>
      </c>
      <c r="G10364" s="7">
        <v>6.1463178082191594E-2</v>
      </c>
      <c r="H10364" s="7">
        <v>7.3755813698629921E-2</v>
      </c>
      <c r="I10364" s="7">
        <v>8.6048449315068595E-2</v>
      </c>
      <c r="J10364" s="7">
        <v>9.8341084931506673E-2</v>
      </c>
      <c r="K10364" s="7">
        <v>0.110633720547945</v>
      </c>
      <c r="L10364" s="7">
        <v>0.12292635616438319</v>
      </c>
    </row>
    <row r="10365" spans="1:12" ht="25.5">
      <c r="A10365" s="1">
        <f t="shared" si="232"/>
        <v>42851</v>
      </c>
      <c r="B10365" s="49" t="s">
        <v>6962</v>
      </c>
      <c r="C10365" s="7">
        <v>9.6743342465753761E-3</v>
      </c>
      <c r="D10365" s="7">
        <v>1.9348668493150801E-2</v>
      </c>
      <c r="E10365" s="7">
        <v>2.9023002739726078E-2</v>
      </c>
      <c r="F10365" s="7">
        <v>3.8697336986301359E-2</v>
      </c>
      <c r="G10365" s="7">
        <v>4.8371671232876758E-2</v>
      </c>
      <c r="H10365" s="7">
        <v>5.8046005479452038E-2</v>
      </c>
      <c r="I10365" s="7">
        <v>6.7720339726027562E-2</v>
      </c>
      <c r="J10365" s="7">
        <v>7.7394673972602843E-2</v>
      </c>
      <c r="K10365" s="7">
        <v>8.706900821917811E-2</v>
      </c>
      <c r="L10365" s="7">
        <v>9.674334246575339E-2</v>
      </c>
    </row>
    <row r="10366" spans="1:12" ht="25.5">
      <c r="A10366" s="1">
        <f t="shared" si="232"/>
        <v>42852</v>
      </c>
      <c r="B10366" s="49" t="s">
        <v>6963</v>
      </c>
      <c r="C10366" s="7">
        <v>9.322093150684968E-3</v>
      </c>
      <c r="D10366" s="7">
        <v>1.864418630136996E-2</v>
      </c>
      <c r="E10366" s="7">
        <v>2.796627945205488E-2</v>
      </c>
      <c r="F10366" s="7">
        <v>3.7288372602739803E-2</v>
      </c>
      <c r="G10366" s="7">
        <v>4.6610465753424722E-2</v>
      </c>
      <c r="H10366" s="7">
        <v>5.5932558904109642E-2</v>
      </c>
      <c r="I10366" s="7">
        <v>6.5254652054794804E-2</v>
      </c>
      <c r="J10366" s="7">
        <v>7.457674520547948E-2</v>
      </c>
      <c r="K10366" s="7">
        <v>8.3898838356164504E-2</v>
      </c>
      <c r="L10366" s="7">
        <v>9.3220931506849306E-2</v>
      </c>
    </row>
    <row r="10367" spans="1:12" ht="25.5">
      <c r="A10367" s="1">
        <f t="shared" si="232"/>
        <v>42853</v>
      </c>
      <c r="B10367" s="49" t="s">
        <v>6520</v>
      </c>
      <c r="C10367" s="7">
        <v>1.3449534246575401E-3</v>
      </c>
      <c r="D10367" s="7">
        <v>2.6899068493150919E-3</v>
      </c>
      <c r="E10367" s="7">
        <v>4.0348602739726314E-3</v>
      </c>
      <c r="F10367" s="7">
        <v>5.3798136986301604E-3</v>
      </c>
      <c r="G10367" s="7">
        <v>6.7247671232876999E-3</v>
      </c>
      <c r="H10367" s="7">
        <v>8.0697205479452402E-3</v>
      </c>
      <c r="I10367" s="7">
        <v>9.4146739726028161E-3</v>
      </c>
      <c r="J10367" s="7">
        <v>1.0759627397260331E-2</v>
      </c>
      <c r="K10367" s="7">
        <v>1.2104580821917921E-2</v>
      </c>
      <c r="L10367" s="7">
        <v>1.34495342465754E-2</v>
      </c>
    </row>
    <row r="10368" spans="1:12" ht="12.75">
      <c r="A10368" s="1">
        <f t="shared" si="232"/>
        <v>42854</v>
      </c>
      <c r="B10368" s="49" t="s">
        <v>6529</v>
      </c>
      <c r="C10368" s="7">
        <v>9.9180821917808637E-3</v>
      </c>
      <c r="D10368" s="7">
        <v>1.9836164383561679E-2</v>
      </c>
      <c r="E10368" s="7">
        <v>2.975424657534264E-2</v>
      </c>
      <c r="F10368" s="7">
        <v>3.9672328767123358E-2</v>
      </c>
      <c r="G10368" s="7">
        <v>4.9590410958904201E-2</v>
      </c>
      <c r="H10368" s="7">
        <v>5.9508493150685036E-2</v>
      </c>
      <c r="I10368" s="7">
        <v>6.942657534246599E-2</v>
      </c>
      <c r="J10368" s="7">
        <v>7.9344657534246715E-2</v>
      </c>
      <c r="K10368" s="7">
        <v>8.9262739726027551E-2</v>
      </c>
      <c r="L10368" s="7">
        <v>9.9180821917808276E-2</v>
      </c>
    </row>
    <row r="10369" spans="1:12" ht="25.5">
      <c r="A10369" s="1">
        <f t="shared" si="232"/>
        <v>42855</v>
      </c>
      <c r="B10369" s="49" t="s">
        <v>6964</v>
      </c>
      <c r="C10369" s="7">
        <v>1.1749446575342508E-2</v>
      </c>
      <c r="D10369" s="7">
        <v>2.3498893150685041E-2</v>
      </c>
      <c r="E10369" s="7">
        <v>3.5248339726027561E-2</v>
      </c>
      <c r="F10369" s="7">
        <v>4.6997786301369839E-2</v>
      </c>
      <c r="G10369" s="7">
        <v>5.8747232876712359E-2</v>
      </c>
      <c r="H10369" s="7">
        <v>7.0496679452054872E-2</v>
      </c>
      <c r="I10369" s="7">
        <v>8.2246126027397518E-2</v>
      </c>
      <c r="J10369" s="7">
        <v>9.3995572602739788E-2</v>
      </c>
      <c r="K10369" s="7">
        <v>0.1057450191780822</v>
      </c>
      <c r="L10369" s="7">
        <v>0.11749446575342459</v>
      </c>
    </row>
    <row r="10370" spans="1:12" ht="25.5">
      <c r="A10370" s="1">
        <f t="shared" si="232"/>
        <v>42856</v>
      </c>
      <c r="B10370" s="49" t="s">
        <v>6965</v>
      </c>
      <c r="C10370" s="7">
        <v>3.2714301369863156E-3</v>
      </c>
      <c r="D10370" s="7">
        <v>6.5428602739726199E-3</v>
      </c>
      <c r="E10370" s="7">
        <v>9.8142904109589351E-3</v>
      </c>
      <c r="F10370" s="7">
        <v>1.308572054794524E-2</v>
      </c>
      <c r="G10370" s="7">
        <v>1.6357150684931519E-2</v>
      </c>
      <c r="H10370" s="7">
        <v>1.9628580821917801E-2</v>
      </c>
      <c r="I10370" s="7">
        <v>2.2900010958904201E-2</v>
      </c>
      <c r="J10370" s="7">
        <v>2.617144109589048E-2</v>
      </c>
      <c r="K10370" s="7">
        <v>2.9442871232876758E-2</v>
      </c>
      <c r="L10370" s="7">
        <v>3.2714301369863037E-2</v>
      </c>
    </row>
    <row r="10371" spans="1:12" ht="25.5">
      <c r="A10371" s="1">
        <f t="shared" si="232"/>
        <v>42857</v>
      </c>
      <c r="B10371" s="49" t="s">
        <v>6965</v>
      </c>
      <c r="C10371" s="7">
        <v>5.81704109589042E-3</v>
      </c>
      <c r="D10371" s="7">
        <v>1.163408219178084E-2</v>
      </c>
      <c r="E10371" s="7">
        <v>1.745112328767132E-2</v>
      </c>
      <c r="F10371" s="7">
        <v>2.326816438356168E-2</v>
      </c>
      <c r="G10371" s="7">
        <v>2.9085205479452036E-2</v>
      </c>
      <c r="H10371" s="7">
        <v>3.4902246575342515E-2</v>
      </c>
      <c r="I10371" s="7">
        <v>4.0719287671233E-2</v>
      </c>
      <c r="J10371" s="7">
        <v>4.653632876712336E-2</v>
      </c>
      <c r="K10371" s="7">
        <v>5.235336986301372E-2</v>
      </c>
      <c r="L10371" s="7">
        <v>5.8170410958904073E-2</v>
      </c>
    </row>
    <row r="10372" spans="1:12" ht="25.5">
      <c r="A10372" s="1">
        <f t="shared" si="232"/>
        <v>42858</v>
      </c>
      <c r="B10372" s="49" t="s">
        <v>6965</v>
      </c>
      <c r="C10372" s="7">
        <v>1.5818301369863038E-3</v>
      </c>
      <c r="D10372" s="7">
        <v>3.1636602739726198E-3</v>
      </c>
      <c r="E10372" s="7">
        <v>4.7454904109589238E-3</v>
      </c>
      <c r="F10372" s="7">
        <v>6.3273205479452152E-3</v>
      </c>
      <c r="G10372" s="7">
        <v>7.9091506849315197E-3</v>
      </c>
      <c r="H10372" s="7">
        <v>9.4909808219178354E-3</v>
      </c>
      <c r="I10372" s="7">
        <v>1.1072810958904163E-2</v>
      </c>
      <c r="J10372" s="7">
        <v>1.2654641095890479E-2</v>
      </c>
      <c r="K10372" s="7">
        <v>1.4236471232876758E-2</v>
      </c>
      <c r="L10372" s="7">
        <v>1.5818301369863039E-2</v>
      </c>
    </row>
    <row r="10373" spans="1:12" ht="25.5">
      <c r="A10373" s="1">
        <f t="shared" si="232"/>
        <v>42859</v>
      </c>
      <c r="B10373" s="49" t="s">
        <v>6966</v>
      </c>
      <c r="C10373" s="7">
        <v>3.5690630136986519E-3</v>
      </c>
      <c r="D10373" s="7">
        <v>7.1381260273972917E-3</v>
      </c>
      <c r="E10373" s="7">
        <v>1.0707189041095943E-2</v>
      </c>
      <c r="F10373" s="7">
        <v>1.4276252054794561E-2</v>
      </c>
      <c r="G10373" s="7">
        <v>1.7845315068493198E-2</v>
      </c>
      <c r="H10373" s="7">
        <v>2.141437808219172E-2</v>
      </c>
      <c r="I10373" s="7">
        <v>2.4983441095890478E-2</v>
      </c>
      <c r="J10373" s="7">
        <v>2.8552504109589E-2</v>
      </c>
      <c r="K10373" s="7">
        <v>3.2121567123287641E-2</v>
      </c>
      <c r="L10373" s="7">
        <v>3.5690630136986277E-2</v>
      </c>
    </row>
    <row r="10374" spans="1:12" ht="25.5">
      <c r="A10374" s="1">
        <f t="shared" si="232"/>
        <v>42860</v>
      </c>
      <c r="B10374" s="49" t="s">
        <v>6967</v>
      </c>
      <c r="C10374" s="7">
        <v>8.8385753424657845E-3</v>
      </c>
      <c r="D10374" s="7">
        <v>1.767715068493152E-2</v>
      </c>
      <c r="E10374" s="7">
        <v>2.65157260273974E-2</v>
      </c>
      <c r="F10374" s="7">
        <v>3.5354301369863041E-2</v>
      </c>
      <c r="G10374" s="7">
        <v>4.4192876712328799E-2</v>
      </c>
      <c r="H10374" s="7">
        <v>5.3031452054794558E-2</v>
      </c>
      <c r="I10374" s="7">
        <v>6.1870027397260552E-2</v>
      </c>
      <c r="J10374" s="7">
        <v>7.0708602739726192E-2</v>
      </c>
      <c r="K10374" s="7">
        <v>7.9547178082191958E-2</v>
      </c>
      <c r="L10374" s="7">
        <v>8.8385753424657598E-2</v>
      </c>
    </row>
    <row r="10375" spans="1:12" ht="25.5">
      <c r="A10375" s="1">
        <f t="shared" si="232"/>
        <v>42861</v>
      </c>
      <c r="B10375" s="49" t="s">
        <v>6968</v>
      </c>
      <c r="C10375" s="7">
        <v>3.4529753424657719E-3</v>
      </c>
      <c r="D10375" s="7">
        <v>6.9059506849315317E-3</v>
      </c>
      <c r="E10375" s="7">
        <v>1.0358926027397304E-2</v>
      </c>
      <c r="F10375" s="7">
        <v>1.3811901369863039E-2</v>
      </c>
      <c r="G10375" s="7">
        <v>1.7264876712328799E-2</v>
      </c>
      <c r="H10375" s="7">
        <v>2.0717852054794556E-2</v>
      </c>
      <c r="I10375" s="7">
        <v>2.4170827397260321E-2</v>
      </c>
      <c r="J10375" s="7">
        <v>2.7623802739725957E-2</v>
      </c>
      <c r="K10375" s="7">
        <v>3.1076778082191718E-2</v>
      </c>
      <c r="L10375" s="7">
        <v>3.4529753424657479E-2</v>
      </c>
    </row>
    <row r="10376" spans="1:12" ht="25.5">
      <c r="A10376" s="1">
        <f t="shared" si="232"/>
        <v>42862</v>
      </c>
      <c r="B10376" s="49" t="s">
        <v>6968</v>
      </c>
      <c r="C10376" s="7">
        <v>1.931178082191792E-3</v>
      </c>
      <c r="D10376" s="7">
        <v>3.8623561643835718E-3</v>
      </c>
      <c r="E10376" s="7">
        <v>5.7935342465753647E-3</v>
      </c>
      <c r="F10376" s="7">
        <v>7.7247123287671323E-3</v>
      </c>
      <c r="G10376" s="7">
        <v>9.655890410958913E-3</v>
      </c>
      <c r="H10376" s="7">
        <v>1.1587068493150691E-2</v>
      </c>
      <c r="I10376" s="7">
        <v>1.351824657534252E-2</v>
      </c>
      <c r="J10376" s="7">
        <v>1.5449424657534239E-2</v>
      </c>
      <c r="K10376" s="7">
        <v>1.7380602739726081E-2</v>
      </c>
      <c r="L10376" s="7">
        <v>1.9311780821917802E-2</v>
      </c>
    </row>
    <row r="10377" spans="1:12" ht="12.75">
      <c r="A10377" s="1">
        <f t="shared" si="232"/>
        <v>42863</v>
      </c>
      <c r="B10377" s="49" t="s">
        <v>6969</v>
      </c>
      <c r="C10377" s="7">
        <v>1.1260504109589073E-2</v>
      </c>
      <c r="D10377" s="7">
        <v>2.2521008219178119E-2</v>
      </c>
      <c r="E10377" s="7">
        <v>3.3781512328767235E-2</v>
      </c>
      <c r="F10377" s="7">
        <v>4.5042016438356237E-2</v>
      </c>
      <c r="G10377" s="7">
        <v>5.630252054794524E-2</v>
      </c>
      <c r="H10377" s="7">
        <v>6.7563024657534235E-2</v>
      </c>
      <c r="I10377" s="7">
        <v>7.882352876712348E-2</v>
      </c>
      <c r="J10377" s="7">
        <v>9.0084032876712364E-2</v>
      </c>
      <c r="K10377" s="7">
        <v>0.10134453698630148</v>
      </c>
      <c r="L10377" s="7">
        <v>0.11260504109589035</v>
      </c>
    </row>
    <row r="10378" spans="1:12" ht="12.75">
      <c r="A10378" s="1">
        <f t="shared" si="232"/>
        <v>42864</v>
      </c>
      <c r="B10378" s="49" t="s">
        <v>6537</v>
      </c>
      <c r="C10378" s="7">
        <v>9.5824767123287996E-3</v>
      </c>
      <c r="D10378" s="7">
        <v>1.9164953424657599E-2</v>
      </c>
      <c r="E10378" s="7">
        <v>2.8747430136986399E-2</v>
      </c>
      <c r="F10378" s="7">
        <v>3.8329906849315074E-2</v>
      </c>
      <c r="G10378" s="7">
        <v>4.791238356164388E-2</v>
      </c>
      <c r="H10378" s="7">
        <v>5.7494860273972555E-2</v>
      </c>
      <c r="I10378" s="7">
        <v>6.7077336986301597E-2</v>
      </c>
      <c r="J10378" s="7">
        <v>7.6659813698630147E-2</v>
      </c>
      <c r="K10378" s="7">
        <v>8.6242290410958947E-2</v>
      </c>
      <c r="L10378" s="7">
        <v>9.5824767123287635E-2</v>
      </c>
    </row>
    <row r="10379" spans="1:12" ht="51">
      <c r="A10379" s="1">
        <f t="shared" si="232"/>
        <v>42865</v>
      </c>
      <c r="B10379" s="49" t="s">
        <v>6970</v>
      </c>
      <c r="C10379" s="7">
        <v>8.4823561643835831E-3</v>
      </c>
      <c r="D10379" s="7">
        <v>1.6964712328767121E-2</v>
      </c>
      <c r="E10379" s="7">
        <v>2.5447068493150801E-2</v>
      </c>
      <c r="F10379" s="7">
        <v>3.3929424657534242E-2</v>
      </c>
      <c r="G10379" s="7">
        <v>4.2411780821917794E-2</v>
      </c>
      <c r="H10379" s="7">
        <v>5.089413698630136E-2</v>
      </c>
      <c r="I10379" s="7">
        <v>5.9376493150685154E-2</v>
      </c>
      <c r="J10379" s="7">
        <v>6.7858849315068595E-2</v>
      </c>
      <c r="K10379" s="7">
        <v>7.6341205479452154E-2</v>
      </c>
      <c r="L10379" s="7">
        <v>8.4823561643835588E-2</v>
      </c>
    </row>
    <row r="10380" spans="1:12" ht="12.75">
      <c r="A10380" s="1">
        <f t="shared" si="232"/>
        <v>42866</v>
      </c>
      <c r="B10380" s="49" t="s">
        <v>6971</v>
      </c>
      <c r="C10380" s="7">
        <v>8.1416876712329042E-3</v>
      </c>
      <c r="D10380" s="7">
        <v>1.628337534246576E-2</v>
      </c>
      <c r="E10380" s="7">
        <v>2.4425063013698758E-2</v>
      </c>
      <c r="F10380" s="7">
        <v>3.256675068493152E-2</v>
      </c>
      <c r="G10380" s="7">
        <v>4.0708438356164396E-2</v>
      </c>
      <c r="H10380" s="7">
        <v>4.885012602739728E-2</v>
      </c>
      <c r="I10380" s="7">
        <v>5.6991813698630399E-2</v>
      </c>
      <c r="J10380" s="7">
        <v>6.5133501369863039E-2</v>
      </c>
      <c r="K10380" s="7">
        <v>7.3275189041096034E-2</v>
      </c>
      <c r="L10380" s="7">
        <v>8.1416876712328792E-2</v>
      </c>
    </row>
    <row r="10381" spans="1:12" ht="25.5">
      <c r="A10381" s="1">
        <f t="shared" si="232"/>
        <v>42867</v>
      </c>
      <c r="B10381" s="49" t="s">
        <v>6972</v>
      </c>
      <c r="C10381" s="7">
        <v>6.6556931506849557E-3</v>
      </c>
      <c r="D10381" s="7">
        <v>1.331138630136996E-2</v>
      </c>
      <c r="E10381" s="7">
        <v>1.9967079452054882E-2</v>
      </c>
      <c r="F10381" s="7">
        <v>2.6622772602739802E-2</v>
      </c>
      <c r="G10381" s="7">
        <v>3.3278465753424719E-2</v>
      </c>
      <c r="H10381" s="7">
        <v>3.9934158904109639E-2</v>
      </c>
      <c r="I10381" s="7">
        <v>4.6589852054794677E-2</v>
      </c>
      <c r="J10381" s="7">
        <v>5.3245545205479479E-2</v>
      </c>
      <c r="K10381" s="7">
        <v>5.9901238356164399E-2</v>
      </c>
      <c r="L10381" s="7">
        <v>6.6556931506849312E-2</v>
      </c>
    </row>
    <row r="10382" spans="1:12" ht="12.75">
      <c r="A10382" s="1">
        <f t="shared" si="232"/>
        <v>42868</v>
      </c>
      <c r="B10382" s="49" t="s">
        <v>6973</v>
      </c>
      <c r="C10382" s="7">
        <v>8.6649863013698869E-3</v>
      </c>
      <c r="D10382" s="7">
        <v>1.7329972602739798E-2</v>
      </c>
      <c r="E10382" s="7">
        <v>2.599495890410964E-2</v>
      </c>
      <c r="F10382" s="7">
        <v>3.4659945205479478E-2</v>
      </c>
      <c r="G10382" s="7">
        <v>4.3324931506849323E-2</v>
      </c>
      <c r="H10382" s="7">
        <v>5.1989917808219162E-2</v>
      </c>
      <c r="I10382" s="7">
        <v>6.0654904109589236E-2</v>
      </c>
      <c r="J10382" s="7">
        <v>6.9319890410958956E-2</v>
      </c>
      <c r="K10382" s="7">
        <v>7.7984876712328802E-2</v>
      </c>
      <c r="L10382" s="7">
        <v>8.6649863013698647E-2</v>
      </c>
    </row>
    <row r="10383" spans="1:12" ht="12.75">
      <c r="A10383" s="1">
        <f t="shared" si="232"/>
        <v>42869</v>
      </c>
      <c r="B10383" s="49" t="s">
        <v>6009</v>
      </c>
      <c r="C10383" s="7">
        <v>1.480931506849332E-3</v>
      </c>
      <c r="D10383" s="7">
        <v>2.9618630136986515E-3</v>
      </c>
      <c r="E10383" s="7">
        <v>4.442794520547984E-3</v>
      </c>
      <c r="F10383" s="7">
        <v>5.9237260273972917E-3</v>
      </c>
      <c r="G10383" s="7">
        <v>7.4046575342466125E-3</v>
      </c>
      <c r="H10383" s="7">
        <v>8.8855890410959315E-3</v>
      </c>
      <c r="I10383" s="7">
        <v>1.0366520547945275E-2</v>
      </c>
      <c r="J10383" s="7">
        <v>1.1847452054794571E-2</v>
      </c>
      <c r="K10383" s="7">
        <v>1.332838356164388E-2</v>
      </c>
      <c r="L10383" s="7">
        <v>1.4809315068493199E-2</v>
      </c>
    </row>
    <row r="10384" spans="1:12" ht="12.75">
      <c r="A10384" s="1">
        <f t="shared" ref="A10384:A10447" si="233">A10383+1</f>
        <v>42870</v>
      </c>
      <c r="B10384" s="49" t="s">
        <v>6974</v>
      </c>
      <c r="C10384" s="7">
        <v>2.8038246575342756E-3</v>
      </c>
      <c r="D10384" s="7">
        <v>5.60764931506854E-3</v>
      </c>
      <c r="E10384" s="7">
        <v>8.4114739726028152E-3</v>
      </c>
      <c r="F10384" s="7">
        <v>1.1215298630137056E-2</v>
      </c>
      <c r="G10384" s="7">
        <v>1.401912328767132E-2</v>
      </c>
      <c r="H10384" s="7">
        <v>1.6822947945205557E-2</v>
      </c>
      <c r="I10384" s="7">
        <v>1.96267726027398E-2</v>
      </c>
      <c r="J10384" s="7">
        <v>2.2430597260274038E-2</v>
      </c>
      <c r="K10384" s="7">
        <v>2.5234421917808277E-2</v>
      </c>
      <c r="L10384" s="7">
        <v>2.8038246575342519E-2</v>
      </c>
    </row>
    <row r="10385" spans="1:12" ht="25.5">
      <c r="A10385" s="1">
        <f t="shared" si="233"/>
        <v>42871</v>
      </c>
      <c r="B10385" s="49" t="s">
        <v>6558</v>
      </c>
      <c r="C10385" s="7">
        <v>6.1172054794520758E-3</v>
      </c>
      <c r="D10385" s="7">
        <v>1.2234410958904198E-2</v>
      </c>
      <c r="E10385" s="7">
        <v>1.8351616438356238E-2</v>
      </c>
      <c r="F10385" s="7">
        <v>2.4468821917808279E-2</v>
      </c>
      <c r="G10385" s="7">
        <v>3.058602739726032E-2</v>
      </c>
      <c r="H10385" s="7">
        <v>3.6703232876712358E-2</v>
      </c>
      <c r="I10385" s="7">
        <v>4.2820438356164524E-2</v>
      </c>
      <c r="J10385" s="7">
        <v>4.893764383561644E-2</v>
      </c>
      <c r="K10385" s="7">
        <v>5.5054849315068481E-2</v>
      </c>
      <c r="L10385" s="7">
        <v>6.1172054794520515E-2</v>
      </c>
    </row>
    <row r="10386" spans="1:12" ht="12.75">
      <c r="A10386" s="1">
        <f t="shared" si="233"/>
        <v>42872</v>
      </c>
      <c r="B10386" s="49" t="s">
        <v>6975</v>
      </c>
      <c r="C10386" s="7">
        <v>1.1095232876712359E-2</v>
      </c>
      <c r="D10386" s="7">
        <v>2.2190465753424718E-2</v>
      </c>
      <c r="E10386" s="7">
        <v>3.3285698630137077E-2</v>
      </c>
      <c r="F10386" s="7">
        <v>4.4380931506849318E-2</v>
      </c>
      <c r="G10386" s="7">
        <v>5.5476164383561677E-2</v>
      </c>
      <c r="H10386" s="7">
        <v>6.6571397260273918E-2</v>
      </c>
      <c r="I10386" s="7">
        <v>7.766663013698652E-2</v>
      </c>
      <c r="J10386" s="7">
        <v>8.8761863013698636E-2</v>
      </c>
      <c r="K10386" s="7">
        <v>9.9857095890411002E-2</v>
      </c>
      <c r="L10386" s="7">
        <v>0.11095232876712324</v>
      </c>
    </row>
    <row r="10387" spans="1:12" ht="25.5">
      <c r="A10387" s="1">
        <f t="shared" si="233"/>
        <v>42873</v>
      </c>
      <c r="B10387" s="49" t="s">
        <v>6976</v>
      </c>
      <c r="C10387" s="7">
        <v>1.3171068493150679E-2</v>
      </c>
      <c r="D10387" s="7">
        <v>2.6342136986301477E-2</v>
      </c>
      <c r="E10387" s="7">
        <v>3.9513205479452161E-2</v>
      </c>
      <c r="F10387" s="7">
        <v>5.2684273972602717E-2</v>
      </c>
      <c r="G10387" s="7">
        <v>6.5855342465753391E-2</v>
      </c>
      <c r="H10387" s="7">
        <v>7.9026410958904086E-2</v>
      </c>
      <c r="I10387" s="7">
        <v>9.2197479452055128E-2</v>
      </c>
      <c r="J10387" s="7">
        <v>0.10536854794520556</v>
      </c>
      <c r="K10387" s="7">
        <v>0.11853961643835623</v>
      </c>
      <c r="L10387" s="7">
        <v>0.13171068493150678</v>
      </c>
    </row>
    <row r="10388" spans="1:12" ht="25.5">
      <c r="A10388" s="1">
        <f t="shared" si="233"/>
        <v>42874</v>
      </c>
      <c r="B10388" s="49" t="s">
        <v>6977</v>
      </c>
      <c r="C10388" s="7">
        <v>8.5036931506849676E-3</v>
      </c>
      <c r="D10388" s="7">
        <v>1.700738630136996E-2</v>
      </c>
      <c r="E10388" s="7">
        <v>2.5511079452054879E-2</v>
      </c>
      <c r="F10388" s="7">
        <v>3.4014772602739801E-2</v>
      </c>
      <c r="G10388" s="7">
        <v>4.2518465753424717E-2</v>
      </c>
      <c r="H10388" s="7">
        <v>5.1022158904109639E-2</v>
      </c>
      <c r="I10388" s="7">
        <v>5.9525852054794798E-2</v>
      </c>
      <c r="J10388" s="7">
        <v>6.8029545205479477E-2</v>
      </c>
      <c r="K10388" s="7">
        <v>7.6533238356164518E-2</v>
      </c>
      <c r="L10388" s="7">
        <v>8.5036931506849323E-2</v>
      </c>
    </row>
    <row r="10389" spans="1:12" ht="38.25">
      <c r="A10389" s="1">
        <f t="shared" si="233"/>
        <v>42875</v>
      </c>
      <c r="B10389" s="49" t="s">
        <v>6978</v>
      </c>
      <c r="C10389" s="7">
        <v>2.7716383561644117E-2</v>
      </c>
      <c r="D10389" s="7">
        <v>5.5432767123288117E-2</v>
      </c>
      <c r="E10389" s="7">
        <v>8.3149150684932241E-2</v>
      </c>
      <c r="F10389" s="7">
        <v>0.11086553424657598</v>
      </c>
      <c r="G10389" s="7">
        <v>0.13858191780821999</v>
      </c>
      <c r="H10389" s="7">
        <v>0.16629830136986398</v>
      </c>
      <c r="I10389" s="7">
        <v>0.19401468493150797</v>
      </c>
      <c r="J10389" s="7">
        <v>0.22173106849315077</v>
      </c>
      <c r="K10389" s="7">
        <v>0.24944745205479479</v>
      </c>
      <c r="L10389" s="7">
        <v>0.27716383561643881</v>
      </c>
    </row>
    <row r="10390" spans="1:12" ht="38.25">
      <c r="A10390" s="1">
        <f t="shared" si="233"/>
        <v>42876</v>
      </c>
      <c r="B10390" s="49" t="s">
        <v>6978</v>
      </c>
      <c r="C10390" s="7">
        <v>6.7178958904109881E-2</v>
      </c>
      <c r="D10390" s="7">
        <v>0.13435791780821998</v>
      </c>
      <c r="E10390" s="7">
        <v>0.20153687671232998</v>
      </c>
      <c r="F10390" s="7">
        <v>0.2687158356164388</v>
      </c>
      <c r="G10390" s="7">
        <v>0.33589479452054882</v>
      </c>
      <c r="H10390" s="7">
        <v>0.40307375342465757</v>
      </c>
      <c r="I10390" s="7">
        <v>0.47025271232876881</v>
      </c>
      <c r="J10390" s="7">
        <v>0.53743167123287761</v>
      </c>
      <c r="K10390" s="7">
        <v>0.60461063013698757</v>
      </c>
      <c r="L10390" s="7">
        <v>0.67178958904109642</v>
      </c>
    </row>
    <row r="10391" spans="1:12" ht="38.25">
      <c r="A10391" s="1">
        <f t="shared" si="233"/>
        <v>42877</v>
      </c>
      <c r="B10391" s="49" t="s">
        <v>6978</v>
      </c>
      <c r="C10391" s="7">
        <v>7.282060273972632E-2</v>
      </c>
      <c r="D10391" s="7">
        <v>0.14564120547945239</v>
      </c>
      <c r="E10391" s="7">
        <v>0.21846180821917921</v>
      </c>
      <c r="F10391" s="7">
        <v>0.29128241095890478</v>
      </c>
      <c r="G10391" s="7">
        <v>0.36410301369863035</v>
      </c>
      <c r="H10391" s="7">
        <v>0.4369236164383572</v>
      </c>
      <c r="I10391" s="7">
        <v>0.50974421917808399</v>
      </c>
      <c r="J10391" s="7">
        <v>0.58256482191780956</v>
      </c>
      <c r="K10391" s="7">
        <v>0.65538542465753513</v>
      </c>
      <c r="L10391" s="7">
        <v>0.7282060273972607</v>
      </c>
    </row>
    <row r="10392" spans="1:12" ht="38.25">
      <c r="A10392" s="1">
        <f t="shared" si="233"/>
        <v>42878</v>
      </c>
      <c r="B10392" s="49" t="s">
        <v>6978</v>
      </c>
      <c r="C10392" s="7">
        <v>5.3986191780822118E-2</v>
      </c>
      <c r="D10392" s="7">
        <v>0.10797238356164424</v>
      </c>
      <c r="E10392" s="7">
        <v>0.16195857534246599</v>
      </c>
      <c r="F10392" s="7">
        <v>0.21594476712328797</v>
      </c>
      <c r="G10392" s="7">
        <v>0.26993095890411001</v>
      </c>
      <c r="H10392" s="7">
        <v>0.32391715068493199</v>
      </c>
      <c r="I10392" s="7">
        <v>0.37790334246575397</v>
      </c>
      <c r="J10392" s="7">
        <v>0.43188953424657595</v>
      </c>
      <c r="K10392" s="7">
        <v>0.48587572602739681</v>
      </c>
      <c r="L10392" s="7">
        <v>0.53986191780821879</v>
      </c>
    </row>
    <row r="10393" spans="1:12" ht="38.25">
      <c r="A10393" s="1">
        <f t="shared" si="233"/>
        <v>42879</v>
      </c>
      <c r="B10393" s="49" t="s">
        <v>6978</v>
      </c>
      <c r="C10393" s="7">
        <v>1.990487671232892E-2</v>
      </c>
      <c r="D10393" s="7">
        <v>3.9809753424657715E-2</v>
      </c>
      <c r="E10393" s="7">
        <v>5.9714630136986642E-2</v>
      </c>
      <c r="F10393" s="7">
        <v>7.9619506849315319E-2</v>
      </c>
      <c r="G10393" s="7">
        <v>9.9524383561644114E-2</v>
      </c>
      <c r="H10393" s="7">
        <v>0.11942926027397291</v>
      </c>
      <c r="I10393" s="7">
        <v>0.13933413698630159</v>
      </c>
      <c r="J10393" s="7">
        <v>0.15923901369863039</v>
      </c>
      <c r="K10393" s="7">
        <v>0.17914389041095921</v>
      </c>
      <c r="L10393" s="7">
        <v>0.19904876712328801</v>
      </c>
    </row>
    <row r="10394" spans="1:12" ht="25.5">
      <c r="A10394" s="1">
        <f t="shared" si="233"/>
        <v>42880</v>
      </c>
      <c r="B10394" s="49" t="s">
        <v>6979</v>
      </c>
      <c r="C10394" s="7">
        <v>1.806447123287688E-2</v>
      </c>
      <c r="D10394" s="7">
        <v>3.6128942465753641E-2</v>
      </c>
      <c r="E10394" s="7">
        <v>5.4193413698630517E-2</v>
      </c>
      <c r="F10394" s="7">
        <v>7.2257884931507158E-2</v>
      </c>
      <c r="G10394" s="7">
        <v>9.032235616438393E-2</v>
      </c>
      <c r="H10394" s="7">
        <v>0.10838682739726067</v>
      </c>
      <c r="I10394" s="7">
        <v>0.12645129863013721</v>
      </c>
      <c r="J10394" s="7">
        <v>0.14451576986301479</v>
      </c>
      <c r="K10394" s="7">
        <v>0.1625802410958912</v>
      </c>
      <c r="L10394" s="7">
        <v>0.18064471232876758</v>
      </c>
    </row>
    <row r="10395" spans="1:12" ht="38.25">
      <c r="A10395" s="1">
        <f t="shared" si="233"/>
        <v>42881</v>
      </c>
      <c r="B10395" s="49" t="s">
        <v>6980</v>
      </c>
      <c r="C10395" s="7">
        <v>6.7071550684931647E-2</v>
      </c>
      <c r="D10395" s="7">
        <v>0.13414310136986279</v>
      </c>
      <c r="E10395" s="7">
        <v>0.2012146520547948</v>
      </c>
      <c r="F10395" s="7">
        <v>0.26828620273972559</v>
      </c>
      <c r="G10395" s="7">
        <v>0.33535775342465762</v>
      </c>
      <c r="H10395" s="7">
        <v>0.4024293041095896</v>
      </c>
      <c r="I10395" s="7">
        <v>0.4695008547945228</v>
      </c>
      <c r="J10395" s="7">
        <v>0.5365724054794524</v>
      </c>
      <c r="K10395" s="7">
        <v>0.60364395616438438</v>
      </c>
      <c r="L10395" s="7">
        <v>0.67071550684931525</v>
      </c>
    </row>
    <row r="10396" spans="1:12" ht="38.25">
      <c r="A10396" s="1">
        <f t="shared" si="233"/>
        <v>42882</v>
      </c>
      <c r="B10396" s="49" t="s">
        <v>6980</v>
      </c>
      <c r="C10396" s="7">
        <v>6.5177983561644115E-2</v>
      </c>
      <c r="D10396" s="7">
        <v>0.13035596712328801</v>
      </c>
      <c r="E10396" s="7">
        <v>0.19553395068493201</v>
      </c>
      <c r="F10396" s="7">
        <v>0.26071193424657602</v>
      </c>
      <c r="G10396" s="7">
        <v>0.32588991780822002</v>
      </c>
      <c r="H10396" s="7">
        <v>0.39106790136986402</v>
      </c>
      <c r="I10396" s="7">
        <v>0.45624588493150919</v>
      </c>
      <c r="J10396" s="7">
        <v>0.52142386849315203</v>
      </c>
      <c r="K10396" s="7">
        <v>0.58660185205479598</v>
      </c>
      <c r="L10396" s="7">
        <v>0.65177983561643882</v>
      </c>
    </row>
    <row r="10397" spans="1:12" ht="12.75">
      <c r="A10397" s="1">
        <f t="shared" si="233"/>
        <v>42883</v>
      </c>
      <c r="B10397" s="49" t="s">
        <v>6981</v>
      </c>
      <c r="C10397" s="7">
        <v>2.2238564383561799E-2</v>
      </c>
      <c r="D10397" s="7">
        <v>4.4477128767123481E-2</v>
      </c>
      <c r="E10397" s="7">
        <v>6.6715693150685276E-2</v>
      </c>
      <c r="F10397" s="7">
        <v>8.8954257534246836E-2</v>
      </c>
      <c r="G10397" s="7">
        <v>0.11119282191780852</v>
      </c>
      <c r="H10397" s="7">
        <v>0.13343138630136958</v>
      </c>
      <c r="I10397" s="7">
        <v>0.155669950684932</v>
      </c>
      <c r="J10397" s="7">
        <v>0.1779085150684932</v>
      </c>
      <c r="K10397" s="7">
        <v>0.20014707945205559</v>
      </c>
      <c r="L10397" s="7">
        <v>0.22238564383561679</v>
      </c>
    </row>
    <row r="10398" spans="1:12" ht="12.75">
      <c r="A10398" s="1">
        <f t="shared" si="233"/>
        <v>42884</v>
      </c>
      <c r="B10398" s="49" t="s">
        <v>5626</v>
      </c>
      <c r="C10398" s="7">
        <v>4.144076712328788E-3</v>
      </c>
      <c r="D10398" s="7">
        <v>8.288153424657576E-3</v>
      </c>
      <c r="E10398" s="7">
        <v>1.24322301369864E-2</v>
      </c>
      <c r="F10398" s="7">
        <v>1.6576306849315079E-2</v>
      </c>
      <c r="G10398" s="7">
        <v>2.0720383561643879E-2</v>
      </c>
      <c r="H10398" s="7">
        <v>2.4864460273972558E-2</v>
      </c>
      <c r="I10398" s="7">
        <v>2.9008536986301479E-2</v>
      </c>
      <c r="J10398" s="7">
        <v>3.3152613698630158E-2</v>
      </c>
      <c r="K10398" s="7">
        <v>3.7296690410958962E-2</v>
      </c>
      <c r="L10398" s="7">
        <v>4.144076712328764E-2</v>
      </c>
    </row>
    <row r="10399" spans="1:12" ht="12.75">
      <c r="A10399" s="1">
        <f t="shared" si="233"/>
        <v>42885</v>
      </c>
      <c r="B10399" s="49" t="s">
        <v>5626</v>
      </c>
      <c r="C10399" s="7">
        <v>1.7716931506849439E-3</v>
      </c>
      <c r="D10399" s="7">
        <v>3.543386301369876E-3</v>
      </c>
      <c r="E10399" s="7">
        <v>5.3150794520548201E-3</v>
      </c>
      <c r="F10399" s="7">
        <v>7.0867726027397391E-3</v>
      </c>
      <c r="G10399" s="7">
        <v>8.8584657534246727E-3</v>
      </c>
      <c r="H10399" s="7">
        <v>1.0630158904109602E-2</v>
      </c>
      <c r="I10399" s="7">
        <v>1.2401852054794559E-2</v>
      </c>
      <c r="J10399" s="7">
        <v>1.4173545205479478E-2</v>
      </c>
      <c r="K10399" s="7">
        <v>1.5945238356164401E-2</v>
      </c>
      <c r="L10399" s="7">
        <v>1.7716931506849318E-2</v>
      </c>
    </row>
    <row r="10400" spans="1:12" ht="12.75">
      <c r="A10400" s="1">
        <f t="shared" si="233"/>
        <v>42886</v>
      </c>
      <c r="B10400" s="49" t="s">
        <v>5626</v>
      </c>
      <c r="C10400" s="7">
        <v>2.9781369863013962E-3</v>
      </c>
      <c r="D10400" s="7">
        <v>5.9562739726027793E-3</v>
      </c>
      <c r="E10400" s="7">
        <v>8.9344109589041751E-3</v>
      </c>
      <c r="F10400" s="7">
        <v>1.1912547945205536E-2</v>
      </c>
      <c r="G10400" s="7">
        <v>1.489068493150692E-2</v>
      </c>
      <c r="H10400" s="7">
        <v>1.7868821917808281E-2</v>
      </c>
      <c r="I10400" s="7">
        <v>2.084695890410964E-2</v>
      </c>
      <c r="J10400" s="7">
        <v>2.3825095890410996E-2</v>
      </c>
      <c r="K10400" s="7">
        <v>2.6803232876712359E-2</v>
      </c>
      <c r="L10400" s="7">
        <v>2.9781369863013718E-2</v>
      </c>
    </row>
    <row r="10401" spans="1:12" ht="12.75">
      <c r="A10401" s="1">
        <f t="shared" si="233"/>
        <v>42887</v>
      </c>
      <c r="B10401" s="49" t="s">
        <v>5626</v>
      </c>
      <c r="C10401" s="7">
        <v>3.3083178082191959E-3</v>
      </c>
      <c r="D10401" s="7">
        <v>6.6166356164383796E-3</v>
      </c>
      <c r="E10401" s="7">
        <v>9.924953424657575E-3</v>
      </c>
      <c r="F10401" s="7">
        <v>1.3233271232876759E-2</v>
      </c>
      <c r="G10401" s="7">
        <v>1.6541589041095921E-2</v>
      </c>
      <c r="H10401" s="7">
        <v>1.9849906849315081E-2</v>
      </c>
      <c r="I10401" s="7">
        <v>2.3158224657534237E-2</v>
      </c>
      <c r="J10401" s="7">
        <v>2.6466542465753397E-2</v>
      </c>
      <c r="K10401" s="7">
        <v>2.977486027397256E-2</v>
      </c>
      <c r="L10401" s="7">
        <v>3.3083178082191717E-2</v>
      </c>
    </row>
    <row r="10402" spans="1:12" ht="12.75">
      <c r="A10402" s="1">
        <f t="shared" si="233"/>
        <v>42888</v>
      </c>
      <c r="B10402" s="49" t="s">
        <v>5626</v>
      </c>
      <c r="C10402" s="7">
        <v>3.9288986301369956E-3</v>
      </c>
      <c r="D10402" s="7">
        <v>7.8577972602739913E-3</v>
      </c>
      <c r="E10402" s="7">
        <v>1.1786695890410988E-2</v>
      </c>
      <c r="F10402" s="7">
        <v>1.5715594520547958E-2</v>
      </c>
      <c r="G10402" s="7">
        <v>1.9644493150684918E-2</v>
      </c>
      <c r="H10402" s="7">
        <v>2.3573391780821882E-2</v>
      </c>
      <c r="I10402" s="7">
        <v>2.7502290410958957E-2</v>
      </c>
      <c r="J10402" s="7">
        <v>3.1431189041095917E-2</v>
      </c>
      <c r="K10402" s="7">
        <v>3.536008767123288E-2</v>
      </c>
      <c r="L10402" s="7">
        <v>3.9288986301369837E-2</v>
      </c>
    </row>
    <row r="10403" spans="1:12" ht="12.75">
      <c r="A10403" s="1">
        <f t="shared" si="233"/>
        <v>42889</v>
      </c>
      <c r="B10403" s="49" t="s">
        <v>5626</v>
      </c>
      <c r="C10403" s="7">
        <v>1.0001983561643855E-2</v>
      </c>
      <c r="D10403" s="7">
        <v>2.0003967123287759E-2</v>
      </c>
      <c r="E10403" s="7">
        <v>3.0005950684931518E-2</v>
      </c>
      <c r="F10403" s="7">
        <v>4.0007934246575276E-2</v>
      </c>
      <c r="G10403" s="7">
        <v>5.0009917808219152E-2</v>
      </c>
      <c r="H10403" s="7">
        <v>6.0011901369863035E-2</v>
      </c>
      <c r="I10403" s="7">
        <v>7.0013884931507037E-2</v>
      </c>
      <c r="J10403" s="7">
        <v>8.0015868493150677E-2</v>
      </c>
      <c r="K10403" s="7">
        <v>9.0017852054794553E-2</v>
      </c>
      <c r="L10403" s="7">
        <v>0.1000198356164383</v>
      </c>
    </row>
    <row r="10404" spans="1:12" ht="12.75">
      <c r="A10404" s="1">
        <f t="shared" si="233"/>
        <v>42890</v>
      </c>
      <c r="B10404" s="49" t="s">
        <v>5626</v>
      </c>
      <c r="C10404" s="7">
        <v>9.6851835616438547E-3</v>
      </c>
      <c r="D10404" s="7">
        <v>1.9370367123287758E-2</v>
      </c>
      <c r="E10404" s="7">
        <v>2.9055550684931517E-2</v>
      </c>
      <c r="F10404" s="7">
        <v>3.874073424657528E-2</v>
      </c>
      <c r="G10404" s="7">
        <v>4.8425917808219164E-2</v>
      </c>
      <c r="H10404" s="7">
        <v>5.8111101369863034E-2</v>
      </c>
      <c r="I10404" s="7">
        <v>6.7796284931507036E-2</v>
      </c>
      <c r="J10404" s="7">
        <v>7.748146849315081E-2</v>
      </c>
      <c r="K10404" s="7">
        <v>8.7166652054794555E-2</v>
      </c>
      <c r="L10404" s="7">
        <v>9.6851835616438328E-2</v>
      </c>
    </row>
    <row r="10405" spans="1:12" ht="25.5">
      <c r="A10405" s="1">
        <f t="shared" si="233"/>
        <v>42891</v>
      </c>
      <c r="B10405" s="49" t="s">
        <v>6982</v>
      </c>
      <c r="C10405" s="7">
        <v>9.396953424657576E-3</v>
      </c>
      <c r="D10405" s="7">
        <v>1.8793906849315201E-2</v>
      </c>
      <c r="E10405" s="7">
        <v>2.8190860273972679E-2</v>
      </c>
      <c r="F10405" s="7">
        <v>3.7587813698630158E-2</v>
      </c>
      <c r="G10405" s="7">
        <v>4.6984767123287759E-2</v>
      </c>
      <c r="H10405" s="7">
        <v>5.6381720547945241E-2</v>
      </c>
      <c r="I10405" s="7">
        <v>6.5778673972602966E-2</v>
      </c>
      <c r="J10405" s="7">
        <v>7.5175627397260442E-2</v>
      </c>
      <c r="K10405" s="7">
        <v>8.4572580821917917E-2</v>
      </c>
      <c r="L10405" s="7">
        <v>9.3969534246575392E-2</v>
      </c>
    </row>
    <row r="10406" spans="1:12" ht="51">
      <c r="A10406" s="1">
        <f t="shared" si="233"/>
        <v>42892</v>
      </c>
      <c r="B10406" s="49" t="s">
        <v>6983</v>
      </c>
      <c r="C10406" s="7">
        <v>3.0706093150685156E-2</v>
      </c>
      <c r="D10406" s="7">
        <v>6.14121863013702E-2</v>
      </c>
      <c r="E10406" s="7">
        <v>9.2118279452055363E-2</v>
      </c>
      <c r="F10406" s="7">
        <v>0.1228243726027404</v>
      </c>
      <c r="G10406" s="7">
        <v>0.15353046575342519</v>
      </c>
      <c r="H10406" s="7">
        <v>0.18423655890410998</v>
      </c>
      <c r="I10406" s="7">
        <v>0.21494265205479482</v>
      </c>
      <c r="J10406" s="7">
        <v>0.24564874520547958</v>
      </c>
      <c r="K10406" s="7">
        <v>0.27635483835616437</v>
      </c>
      <c r="L10406" s="7">
        <v>0.30706093150684921</v>
      </c>
    </row>
    <row r="10407" spans="1:12" ht="25.5">
      <c r="A10407" s="1">
        <f t="shared" si="233"/>
        <v>42893</v>
      </c>
      <c r="B10407" s="49" t="s">
        <v>5649</v>
      </c>
      <c r="C10407" s="7">
        <v>1.7449315068493319E-3</v>
      </c>
      <c r="D10407" s="7">
        <v>3.4898630136986522E-3</v>
      </c>
      <c r="E10407" s="7">
        <v>5.2347945205479841E-3</v>
      </c>
      <c r="F10407" s="7">
        <v>6.9797260273972914E-3</v>
      </c>
      <c r="G10407" s="7">
        <v>8.7246575342466107E-3</v>
      </c>
      <c r="H10407" s="7">
        <v>1.0469589041095932E-2</v>
      </c>
      <c r="I10407" s="7">
        <v>1.2214520547945239E-2</v>
      </c>
      <c r="J10407" s="7">
        <v>1.395945205479456E-2</v>
      </c>
      <c r="K10407" s="7">
        <v>1.570438356164388E-2</v>
      </c>
      <c r="L10407" s="7">
        <v>1.7449315068493201E-2</v>
      </c>
    </row>
    <row r="10408" spans="1:12" ht="25.5">
      <c r="A10408" s="1">
        <f t="shared" si="233"/>
        <v>42894</v>
      </c>
      <c r="B10408" s="49" t="s">
        <v>5448</v>
      </c>
      <c r="C10408" s="7">
        <v>8.1297534246575764E-4</v>
      </c>
      <c r="D10408" s="7">
        <v>1.6259506849315198E-3</v>
      </c>
      <c r="E10408" s="7">
        <v>2.4389260273972682E-3</v>
      </c>
      <c r="F10408" s="7">
        <v>3.2519013698630158E-3</v>
      </c>
      <c r="G10408" s="7">
        <v>4.0648767123287761E-3</v>
      </c>
      <c r="H10408" s="7">
        <v>4.8778520547945242E-3</v>
      </c>
      <c r="I10408" s="7">
        <v>5.6908273972602957E-3</v>
      </c>
      <c r="J10408" s="7">
        <v>6.5038027397260447E-3</v>
      </c>
      <c r="K10408" s="7">
        <v>7.316778082191791E-3</v>
      </c>
      <c r="L10408" s="7">
        <v>8.12975342465754E-3</v>
      </c>
    </row>
    <row r="10409" spans="1:12" ht="25.5">
      <c r="A10409" s="1">
        <f t="shared" si="233"/>
        <v>42895</v>
      </c>
      <c r="B10409" s="49" t="s">
        <v>2743</v>
      </c>
      <c r="C10409" s="7">
        <v>5.717010410958924E-2</v>
      </c>
      <c r="D10409" s="7">
        <v>0.11434020821917859</v>
      </c>
      <c r="E10409" s="7">
        <v>0.17151031232876759</v>
      </c>
      <c r="F10409" s="7">
        <v>0.22868041643835599</v>
      </c>
      <c r="G10409" s="7">
        <v>0.28585052054794557</v>
      </c>
      <c r="H10409" s="7">
        <v>0.34302062465753402</v>
      </c>
      <c r="I10409" s="7">
        <v>0.4001907287671248</v>
      </c>
      <c r="J10409" s="7">
        <v>0.45736083287671198</v>
      </c>
      <c r="K10409" s="7">
        <v>0.51453093698630159</v>
      </c>
      <c r="L10409" s="7">
        <v>0.57170104109589004</v>
      </c>
    </row>
    <row r="10410" spans="1:12" ht="51">
      <c r="A10410" s="1">
        <f t="shared" si="233"/>
        <v>42896</v>
      </c>
      <c r="B10410" s="49" t="s">
        <v>5666</v>
      </c>
      <c r="C10410" s="7">
        <v>4.2387189041096042E-2</v>
      </c>
      <c r="D10410" s="7">
        <v>8.4774378082192084E-2</v>
      </c>
      <c r="E10410" s="7">
        <v>0.12716156712328799</v>
      </c>
      <c r="F10410" s="7">
        <v>0.1695487561643832</v>
      </c>
      <c r="G10410" s="7">
        <v>0.21193594520547959</v>
      </c>
      <c r="H10410" s="7">
        <v>0.25432313424657599</v>
      </c>
      <c r="I10410" s="7">
        <v>0.29671032328767238</v>
      </c>
      <c r="J10410" s="7">
        <v>0.33909751232876761</v>
      </c>
      <c r="K10410" s="7">
        <v>0.38148470136986401</v>
      </c>
      <c r="L10410" s="7">
        <v>0.42387189041095918</v>
      </c>
    </row>
    <row r="10411" spans="1:12" ht="51">
      <c r="A10411" s="1">
        <f t="shared" si="233"/>
        <v>42897</v>
      </c>
      <c r="B10411" s="49" t="s">
        <v>5666</v>
      </c>
      <c r="C10411" s="7">
        <v>0.18931620821917919</v>
      </c>
      <c r="D10411" s="7">
        <v>0.37863241643835721</v>
      </c>
      <c r="E10411" s="7">
        <v>0.56794862465753637</v>
      </c>
      <c r="F10411" s="7">
        <v>0.7572648328767132</v>
      </c>
      <c r="G10411" s="7">
        <v>0.94658104109589114</v>
      </c>
      <c r="H10411" s="7">
        <v>1.1358972493150692</v>
      </c>
      <c r="I10411" s="7">
        <v>1.325213457534252</v>
      </c>
      <c r="J10411" s="7">
        <v>1.514529665753424</v>
      </c>
      <c r="K10411" s="7">
        <v>1.7038458739726079</v>
      </c>
      <c r="L10411" s="7">
        <v>1.8931620821917798</v>
      </c>
    </row>
    <row r="10412" spans="1:12" ht="38.25">
      <c r="A10412" s="1">
        <f t="shared" si="233"/>
        <v>42898</v>
      </c>
      <c r="B10412" s="49" t="s">
        <v>5346</v>
      </c>
      <c r="C10412" s="7">
        <v>1.1776924273972644E-3</v>
      </c>
      <c r="D10412" s="7">
        <v>2.3553848547945237E-3</v>
      </c>
      <c r="E10412" s="7">
        <v>3.533077282191792E-3</v>
      </c>
      <c r="F10412" s="7">
        <v>4.7107697095890473E-3</v>
      </c>
      <c r="G10412" s="7">
        <v>5.8884621369863039E-3</v>
      </c>
      <c r="H10412" s="7">
        <v>7.0661545643835718E-3</v>
      </c>
      <c r="I10412" s="7">
        <v>8.2438469917808527E-3</v>
      </c>
      <c r="J10412" s="7">
        <v>9.4215394191780946E-3</v>
      </c>
      <c r="K10412" s="7">
        <v>1.0599231846575352E-2</v>
      </c>
      <c r="L10412" s="7">
        <v>1.1776924273972608E-2</v>
      </c>
    </row>
    <row r="10413" spans="1:12" ht="51">
      <c r="A10413" s="1">
        <f t="shared" si="233"/>
        <v>42899</v>
      </c>
      <c r="B10413" s="49" t="s">
        <v>5252</v>
      </c>
      <c r="C10413" s="7">
        <v>1.9920427397260441E-2</v>
      </c>
      <c r="D10413" s="7">
        <v>3.9840854794520757E-2</v>
      </c>
      <c r="E10413" s="7">
        <v>5.9761282191781201E-2</v>
      </c>
      <c r="F10413" s="7">
        <v>7.9681709589041402E-2</v>
      </c>
      <c r="G10413" s="7">
        <v>9.9602136986301715E-2</v>
      </c>
      <c r="H10413" s="7">
        <v>0.11952256438356204</v>
      </c>
      <c r="I10413" s="7">
        <v>0.1394429917808232</v>
      </c>
      <c r="J10413" s="7">
        <v>0.1593634191780828</v>
      </c>
      <c r="K10413" s="7">
        <v>0.17928384657534358</v>
      </c>
      <c r="L10413" s="7">
        <v>0.19920427397260321</v>
      </c>
    </row>
    <row r="10414" spans="1:12" ht="51">
      <c r="A10414" s="1">
        <f t="shared" si="233"/>
        <v>42900</v>
      </c>
      <c r="B10414" s="49" t="s">
        <v>5666</v>
      </c>
      <c r="C10414" s="7">
        <v>4.2387189041096042E-2</v>
      </c>
      <c r="D10414" s="7">
        <v>8.4774378082192084E-2</v>
      </c>
      <c r="E10414" s="7">
        <v>0.12716156712328799</v>
      </c>
      <c r="F10414" s="7">
        <v>0.1695487561643832</v>
      </c>
      <c r="G10414" s="7">
        <v>0.21193594520547959</v>
      </c>
      <c r="H10414" s="7">
        <v>0.25432313424657599</v>
      </c>
      <c r="I10414" s="7">
        <v>0.29671032328767238</v>
      </c>
      <c r="J10414" s="7">
        <v>0.33909751232876761</v>
      </c>
      <c r="K10414" s="7">
        <v>0.38148470136986401</v>
      </c>
      <c r="L10414" s="7">
        <v>0.42387189041095918</v>
      </c>
    </row>
    <row r="10415" spans="1:12" ht="51">
      <c r="A10415" s="1">
        <f t="shared" si="233"/>
        <v>42901</v>
      </c>
      <c r="B10415" s="49" t="s">
        <v>5666</v>
      </c>
      <c r="C10415" s="7">
        <v>0.18931620821917919</v>
      </c>
      <c r="D10415" s="7">
        <v>0.37863241643835721</v>
      </c>
      <c r="E10415" s="7">
        <v>0.56794862465753637</v>
      </c>
      <c r="F10415" s="7">
        <v>0.7572648328767132</v>
      </c>
      <c r="G10415" s="7">
        <v>0.94658104109589114</v>
      </c>
      <c r="H10415" s="7">
        <v>1.1358972493150692</v>
      </c>
      <c r="I10415" s="7">
        <v>1.325213457534252</v>
      </c>
      <c r="J10415" s="7">
        <v>1.514529665753424</v>
      </c>
      <c r="K10415" s="7">
        <v>1.7038458739726079</v>
      </c>
      <c r="L10415" s="7">
        <v>1.8931620821917798</v>
      </c>
    </row>
    <row r="10416" spans="1:12" ht="25.5">
      <c r="A10416" s="1">
        <f t="shared" si="233"/>
        <v>42902</v>
      </c>
      <c r="B10416" s="49" t="s">
        <v>6984</v>
      </c>
      <c r="C10416" s="7">
        <v>7.8353753424657835E-3</v>
      </c>
      <c r="D10416" s="7">
        <v>1.5670750684931518E-2</v>
      </c>
      <c r="E10416" s="7">
        <v>2.3506126027397399E-2</v>
      </c>
      <c r="F10416" s="7">
        <v>3.1341501369863037E-2</v>
      </c>
      <c r="G10416" s="7">
        <v>3.9176876712328799E-2</v>
      </c>
      <c r="H10416" s="7">
        <v>4.7012252054794555E-2</v>
      </c>
      <c r="I10416" s="7">
        <v>5.4847627397260561E-2</v>
      </c>
      <c r="J10416" s="7">
        <v>6.2683002739726199E-2</v>
      </c>
      <c r="K10416" s="7">
        <v>7.0518378082191954E-2</v>
      </c>
      <c r="L10416" s="7">
        <v>7.8353753424657599E-2</v>
      </c>
    </row>
    <row r="10417" spans="1:12" ht="25.5">
      <c r="A10417" s="1">
        <f t="shared" si="233"/>
        <v>42903</v>
      </c>
      <c r="B10417" s="49" t="s">
        <v>6985</v>
      </c>
      <c r="C10417" s="7">
        <v>4.5711780821918038E-4</v>
      </c>
      <c r="D10417" s="7">
        <v>9.1423561643836076E-4</v>
      </c>
      <c r="E10417" s="7">
        <v>1.3713534246575399E-3</v>
      </c>
      <c r="F10417" s="7">
        <v>1.828471232876712E-3</v>
      </c>
      <c r="G10417" s="7">
        <v>2.285589041095896E-3</v>
      </c>
      <c r="H10417" s="7">
        <v>2.7427068493150676E-3</v>
      </c>
      <c r="I10417" s="7">
        <v>3.1998246575342519E-3</v>
      </c>
      <c r="J10417" s="7">
        <v>3.6569424657534239E-3</v>
      </c>
      <c r="K10417" s="7">
        <v>4.1140602739726077E-3</v>
      </c>
      <c r="L10417" s="7">
        <v>4.5711780821917798E-3</v>
      </c>
    </row>
    <row r="10418" spans="1:12" ht="25.5">
      <c r="A10418" s="1">
        <f t="shared" si="233"/>
        <v>42904</v>
      </c>
      <c r="B10418" s="49" t="s">
        <v>6985</v>
      </c>
      <c r="C10418" s="7">
        <v>4.0580054794520761E-3</v>
      </c>
      <c r="D10418" s="7">
        <v>8.1160109589041522E-3</v>
      </c>
      <c r="E10418" s="7">
        <v>1.217401643835624E-2</v>
      </c>
      <c r="F10418" s="7">
        <v>1.623202191780828E-2</v>
      </c>
      <c r="G10418" s="7">
        <v>2.0290027397260321E-2</v>
      </c>
      <c r="H10418" s="7">
        <v>2.4348032876712358E-2</v>
      </c>
      <c r="I10418" s="7">
        <v>2.840603835616452E-2</v>
      </c>
      <c r="J10418" s="7">
        <v>3.2464043835616435E-2</v>
      </c>
      <c r="K10418" s="7">
        <v>3.6522049315068479E-2</v>
      </c>
      <c r="L10418" s="7">
        <v>4.0580054794520523E-2</v>
      </c>
    </row>
    <row r="10419" spans="1:12" ht="25.5">
      <c r="A10419" s="1">
        <f t="shared" si="233"/>
        <v>42905</v>
      </c>
      <c r="B10419" s="49" t="s">
        <v>6985</v>
      </c>
      <c r="C10419" s="7">
        <v>3.2240547945205558E-3</v>
      </c>
      <c r="D10419" s="7">
        <v>6.4481095890411002E-3</v>
      </c>
      <c r="E10419" s="7">
        <v>9.6721643835616551E-3</v>
      </c>
      <c r="F10419" s="7">
        <v>1.28962191780822E-2</v>
      </c>
      <c r="G10419" s="7">
        <v>1.6120273972602718E-2</v>
      </c>
      <c r="H10419" s="7">
        <v>1.9344328767123241E-2</v>
      </c>
      <c r="I10419" s="7">
        <v>2.2568383561643878E-2</v>
      </c>
      <c r="J10419" s="7">
        <v>2.5792438356164401E-2</v>
      </c>
      <c r="K10419" s="7">
        <v>2.901649315068492E-2</v>
      </c>
      <c r="L10419" s="7">
        <v>3.2240547945205436E-2</v>
      </c>
    </row>
    <row r="10420" spans="1:12" ht="25.5">
      <c r="A10420" s="1">
        <f t="shared" si="233"/>
        <v>42906</v>
      </c>
      <c r="B10420" s="49" t="s">
        <v>6985</v>
      </c>
      <c r="C10420" s="7">
        <v>3.4848000000000118E-3</v>
      </c>
      <c r="D10420" s="7">
        <v>6.9696000000000124E-3</v>
      </c>
      <c r="E10420" s="7">
        <v>1.0454400000000023E-2</v>
      </c>
      <c r="F10420" s="7">
        <v>1.3939199999999999E-2</v>
      </c>
      <c r="G10420" s="7">
        <v>1.7423999999999999E-2</v>
      </c>
      <c r="H10420" s="7">
        <v>2.0908799999999998E-2</v>
      </c>
      <c r="I10420" s="7">
        <v>2.4393600000000119E-2</v>
      </c>
      <c r="J10420" s="7">
        <v>2.7878399999999998E-2</v>
      </c>
      <c r="K10420" s="7">
        <v>3.1363200000000001E-2</v>
      </c>
      <c r="L10420" s="7">
        <v>3.4847999999999997E-2</v>
      </c>
    </row>
    <row r="10421" spans="1:12" ht="12.75">
      <c r="A10421" s="1">
        <f t="shared" si="233"/>
        <v>42907</v>
      </c>
      <c r="B10421" s="49" t="s">
        <v>6986</v>
      </c>
      <c r="C10421" s="7">
        <v>3.3428583747945481E-2</v>
      </c>
      <c r="D10421" s="7">
        <v>6.6857167495890837E-2</v>
      </c>
      <c r="E10421" s="7">
        <v>0.10028575124383632</v>
      </c>
      <c r="F10421" s="7">
        <v>0.1337143349917812</v>
      </c>
      <c r="G10421" s="7">
        <v>0.16714291873972678</v>
      </c>
      <c r="H10421" s="7">
        <v>0.20057150248767119</v>
      </c>
      <c r="I10421" s="7">
        <v>0.23400008623561797</v>
      </c>
      <c r="J10421" s="7">
        <v>0.26742866998356241</v>
      </c>
      <c r="K10421" s="7">
        <v>0.30085725373150801</v>
      </c>
      <c r="L10421" s="7">
        <v>0.33428583747945234</v>
      </c>
    </row>
    <row r="10422" spans="1:12" ht="25.5">
      <c r="A10422" s="1">
        <f t="shared" si="233"/>
        <v>42908</v>
      </c>
      <c r="B10422" s="49" t="s">
        <v>5462</v>
      </c>
      <c r="C10422" s="7">
        <v>3.1354520547945477E-4</v>
      </c>
      <c r="D10422" s="7">
        <v>6.2709041095890836E-4</v>
      </c>
      <c r="E10422" s="7">
        <v>9.4063561643836313E-4</v>
      </c>
      <c r="F10422" s="7">
        <v>1.2541808219178119E-3</v>
      </c>
      <c r="G10422" s="7">
        <v>1.5677260273972678E-3</v>
      </c>
      <c r="H10422" s="7">
        <v>1.881271232876712E-3</v>
      </c>
      <c r="I10422" s="7">
        <v>2.19481643835618E-3</v>
      </c>
      <c r="J10422" s="7">
        <v>2.5083616438356239E-3</v>
      </c>
      <c r="K10422" s="7">
        <v>2.82190684931508E-3</v>
      </c>
      <c r="L10422" s="7">
        <v>3.1354520547945239E-3</v>
      </c>
    </row>
    <row r="10423" spans="1:12" ht="25.5">
      <c r="A10423" s="1">
        <f t="shared" si="233"/>
        <v>42909</v>
      </c>
      <c r="B10423" s="49" t="s">
        <v>5462</v>
      </c>
      <c r="C10423" s="7">
        <v>1.512032876712324E-3</v>
      </c>
      <c r="D10423" s="7">
        <v>3.0240657534246597E-3</v>
      </c>
      <c r="E10423" s="7">
        <v>4.536098630136984E-3</v>
      </c>
      <c r="F10423" s="7">
        <v>6.048131506849296E-3</v>
      </c>
      <c r="G10423" s="7">
        <v>7.5601643835616194E-3</v>
      </c>
      <c r="H10423" s="7">
        <v>9.0721972602739436E-3</v>
      </c>
      <c r="I10423" s="7">
        <v>1.0584230136986304E-2</v>
      </c>
      <c r="J10423" s="7">
        <v>1.2096263013698639E-2</v>
      </c>
      <c r="K10423" s="7">
        <v>1.360829589041088E-2</v>
      </c>
      <c r="L10423" s="7">
        <v>1.5120328767123239E-2</v>
      </c>
    </row>
    <row r="10424" spans="1:12" ht="63.75">
      <c r="A10424" s="1">
        <f t="shared" si="233"/>
        <v>42910</v>
      </c>
      <c r="B10424" s="49" t="s">
        <v>5695</v>
      </c>
      <c r="C10424" s="7">
        <v>1.4270104109589E-2</v>
      </c>
      <c r="D10424" s="7">
        <v>2.8540208219178118E-2</v>
      </c>
      <c r="E10424" s="7">
        <v>4.2810312328767121E-2</v>
      </c>
      <c r="F10424" s="7">
        <v>5.7080416438355999E-2</v>
      </c>
      <c r="G10424" s="7">
        <v>7.1350520547944996E-2</v>
      </c>
      <c r="H10424" s="7">
        <v>8.5620624657534131E-2</v>
      </c>
      <c r="I10424" s="7">
        <v>9.9890728767123349E-2</v>
      </c>
      <c r="J10424" s="7">
        <v>0.11416083287671211</v>
      </c>
      <c r="K10424" s="7">
        <v>0.12843093698630159</v>
      </c>
      <c r="L10424" s="7">
        <v>0.14270104109588999</v>
      </c>
    </row>
    <row r="10425" spans="1:12" ht="12.75">
      <c r="A10425" s="1">
        <f t="shared" si="233"/>
        <v>42911</v>
      </c>
      <c r="B10425" s="49" t="s">
        <v>6987</v>
      </c>
      <c r="C10425" s="7">
        <v>2.2176000000000118E-3</v>
      </c>
      <c r="D10425" s="7">
        <v>4.4352000000000115E-3</v>
      </c>
      <c r="E10425" s="7">
        <v>6.6528000000000238E-3</v>
      </c>
      <c r="F10425" s="7">
        <v>8.8704000000000109E-3</v>
      </c>
      <c r="G10425" s="7">
        <v>1.1088000000000013E-2</v>
      </c>
      <c r="H10425" s="7">
        <v>1.3305600000000001E-2</v>
      </c>
      <c r="I10425" s="7">
        <v>1.5523199999999999E-2</v>
      </c>
      <c r="J10425" s="7">
        <v>1.7740800000000001E-2</v>
      </c>
      <c r="K10425" s="7">
        <v>1.9958400000000001E-2</v>
      </c>
      <c r="L10425" s="7">
        <v>2.2175999999999998E-2</v>
      </c>
    </row>
    <row r="10426" spans="1:12" ht="12.75">
      <c r="A10426" s="1">
        <f t="shared" si="233"/>
        <v>42912</v>
      </c>
      <c r="B10426" s="49" t="s">
        <v>6987</v>
      </c>
      <c r="C10426" s="7">
        <v>7.847671232876736E-4</v>
      </c>
      <c r="D10426" s="7">
        <v>1.569534246575352E-3</v>
      </c>
      <c r="E10426" s="7">
        <v>2.3543013698630161E-3</v>
      </c>
      <c r="F10426" s="7">
        <v>3.1390684931506801E-3</v>
      </c>
      <c r="G10426" s="7">
        <v>3.9238356164383557E-3</v>
      </c>
      <c r="H10426" s="7">
        <v>4.7086027397260323E-3</v>
      </c>
      <c r="I10426" s="7">
        <v>5.4933698630137201E-3</v>
      </c>
      <c r="J10426" s="7">
        <v>6.2781369863013714E-3</v>
      </c>
      <c r="K10426" s="7">
        <v>7.0629041095890471E-3</v>
      </c>
      <c r="L10426" s="7">
        <v>7.8476712328767115E-3</v>
      </c>
    </row>
    <row r="10427" spans="1:12" ht="25.5">
      <c r="A10427" s="1">
        <f t="shared" si="233"/>
        <v>42913</v>
      </c>
      <c r="B10427" s="49" t="s">
        <v>6988</v>
      </c>
      <c r="C10427" s="7">
        <v>9.9741369863014084E-3</v>
      </c>
      <c r="D10427" s="7">
        <v>1.9948273972602838E-2</v>
      </c>
      <c r="E10427" s="7">
        <v>2.9922410958904199E-2</v>
      </c>
      <c r="F10427" s="7">
        <v>3.9896547945205557E-2</v>
      </c>
      <c r="G10427" s="7">
        <v>4.9870684931506919E-2</v>
      </c>
      <c r="H10427" s="7">
        <v>5.9844821917808273E-2</v>
      </c>
      <c r="I10427" s="7">
        <v>6.9818958904109885E-2</v>
      </c>
      <c r="J10427" s="7">
        <v>7.9793095890411003E-2</v>
      </c>
      <c r="K10427" s="7">
        <v>8.9767232876712483E-2</v>
      </c>
      <c r="L10427" s="7">
        <v>9.9741369863013712E-2</v>
      </c>
    </row>
    <row r="10428" spans="1:12" ht="12.75">
      <c r="A10428" s="1">
        <f t="shared" si="233"/>
        <v>42914</v>
      </c>
      <c r="B10428" s="49" t="s">
        <v>6989</v>
      </c>
      <c r="C10428" s="7">
        <v>1.292659726027392E-2</v>
      </c>
      <c r="D10428" s="7">
        <v>2.5853194520547958E-2</v>
      </c>
      <c r="E10428" s="7">
        <v>3.8779791780821873E-2</v>
      </c>
      <c r="F10428" s="7">
        <v>5.1706389041095681E-2</v>
      </c>
      <c r="G10428" s="7">
        <v>6.4632986301369599E-2</v>
      </c>
      <c r="H10428" s="7">
        <v>7.7559583561643636E-2</v>
      </c>
      <c r="I10428" s="7">
        <v>9.0486180821917797E-2</v>
      </c>
      <c r="J10428" s="7">
        <v>0.10341277808219147</v>
      </c>
      <c r="K10428" s="7">
        <v>0.11633937534246538</v>
      </c>
      <c r="L10428" s="7">
        <v>0.1292659726027392</v>
      </c>
    </row>
    <row r="10429" spans="1:12" ht="25.5">
      <c r="A10429" s="1">
        <f t="shared" si="233"/>
        <v>42915</v>
      </c>
      <c r="B10429" s="49" t="s">
        <v>6990</v>
      </c>
      <c r="C10429" s="7">
        <v>3.7486553424657718E-2</v>
      </c>
      <c r="D10429" s="7">
        <v>7.4973106849315435E-2</v>
      </c>
      <c r="E10429" s="7">
        <v>0.11245966027397315</v>
      </c>
      <c r="F10429" s="7">
        <v>0.1499462136986304</v>
      </c>
      <c r="G10429" s="7">
        <v>0.18743276712328802</v>
      </c>
      <c r="H10429" s="7">
        <v>0.22491932054794558</v>
      </c>
      <c r="I10429" s="7">
        <v>0.26240587397260318</v>
      </c>
      <c r="J10429" s="7">
        <v>0.29989242739725958</v>
      </c>
      <c r="K10429" s="7">
        <v>0.3373789808219172</v>
      </c>
      <c r="L10429" s="7">
        <v>0.37486553424657482</v>
      </c>
    </row>
    <row r="10430" spans="1:12" ht="12.75">
      <c r="A10430" s="1">
        <f t="shared" si="233"/>
        <v>42916</v>
      </c>
      <c r="B10430" s="49" t="s">
        <v>5377</v>
      </c>
      <c r="C10430" s="7">
        <v>1.4620536986301358E-2</v>
      </c>
      <c r="D10430" s="7">
        <v>2.9241073972602838E-2</v>
      </c>
      <c r="E10430" s="7">
        <v>4.3861610958904194E-2</v>
      </c>
      <c r="F10430" s="7">
        <v>5.8482147945205433E-2</v>
      </c>
      <c r="G10430" s="7">
        <v>7.3102684931506803E-2</v>
      </c>
      <c r="H10430" s="7">
        <v>8.7723221917808278E-2</v>
      </c>
      <c r="I10430" s="7">
        <v>0.10234375890410988</v>
      </c>
      <c r="J10430" s="7">
        <v>0.116964295890411</v>
      </c>
      <c r="K10430" s="7">
        <v>0.13158483287671199</v>
      </c>
      <c r="L10430" s="7">
        <v>0.14620536986301361</v>
      </c>
    </row>
    <row r="10431" spans="1:12" ht="25.5">
      <c r="A10431" s="1">
        <f t="shared" si="233"/>
        <v>42917</v>
      </c>
      <c r="B10431" s="49" t="s">
        <v>6991</v>
      </c>
      <c r="C10431" s="7">
        <v>1.9854246575342641E-2</v>
      </c>
      <c r="D10431" s="7">
        <v>3.9708493150685156E-2</v>
      </c>
      <c r="E10431" s="7">
        <v>5.9562739726027797E-2</v>
      </c>
      <c r="F10431" s="7">
        <v>7.9416986301370188E-2</v>
      </c>
      <c r="G10431" s="7">
        <v>9.9271232876712703E-2</v>
      </c>
      <c r="H10431" s="7">
        <v>0.11912547945205523</v>
      </c>
      <c r="I10431" s="7">
        <v>0.138979726027398</v>
      </c>
      <c r="J10431" s="7">
        <v>0.15883397260274038</v>
      </c>
      <c r="K10431" s="7">
        <v>0.17868821917808281</v>
      </c>
      <c r="L10431" s="7">
        <v>0.19854246575342518</v>
      </c>
    </row>
    <row r="10432" spans="1:12" ht="12.75">
      <c r="A10432" s="1">
        <f t="shared" si="233"/>
        <v>42918</v>
      </c>
      <c r="B10432" s="49" t="s">
        <v>5863</v>
      </c>
      <c r="C10432" s="7">
        <v>9.1966027397260564E-3</v>
      </c>
      <c r="D10432" s="7">
        <v>1.8393205479452161E-2</v>
      </c>
      <c r="E10432" s="7">
        <v>2.7589808219178117E-2</v>
      </c>
      <c r="F10432" s="7">
        <v>3.678641095890408E-2</v>
      </c>
      <c r="G10432" s="7">
        <v>4.5983013698630157E-2</v>
      </c>
      <c r="H10432" s="7">
        <v>5.5179616438356234E-2</v>
      </c>
      <c r="I10432" s="7">
        <v>6.4376219178082436E-2</v>
      </c>
      <c r="J10432" s="7">
        <v>7.357282191780827E-2</v>
      </c>
      <c r="K10432" s="7">
        <v>8.2769424657534355E-2</v>
      </c>
      <c r="L10432" s="7">
        <v>9.1966027397260314E-2</v>
      </c>
    </row>
    <row r="10433" spans="1:12" ht="25.5">
      <c r="A10433" s="1">
        <f t="shared" si="233"/>
        <v>42919</v>
      </c>
      <c r="B10433" s="49" t="s">
        <v>6057</v>
      </c>
      <c r="C10433" s="7">
        <v>4.3263452054794682E-3</v>
      </c>
      <c r="D10433" s="7">
        <v>8.6526904109589364E-3</v>
      </c>
      <c r="E10433" s="7">
        <v>1.297903561643844E-2</v>
      </c>
      <c r="F10433" s="7">
        <v>1.73053808219178E-2</v>
      </c>
      <c r="G10433" s="7">
        <v>2.1631726027397279E-2</v>
      </c>
      <c r="H10433" s="7">
        <v>2.5958071232876759E-2</v>
      </c>
      <c r="I10433" s="7">
        <v>3.0284416438356242E-2</v>
      </c>
      <c r="J10433" s="7">
        <v>3.4610761643835718E-2</v>
      </c>
      <c r="K10433" s="7">
        <v>3.8937106849315201E-2</v>
      </c>
      <c r="L10433" s="7">
        <v>4.3263452054794559E-2</v>
      </c>
    </row>
    <row r="10434" spans="1:12" ht="25.5">
      <c r="A10434" s="1">
        <f t="shared" si="233"/>
        <v>42920</v>
      </c>
      <c r="B10434" s="49" t="s">
        <v>6057</v>
      </c>
      <c r="C10434" s="7">
        <v>4.4153095890411232E-3</v>
      </c>
      <c r="D10434" s="7">
        <v>8.8306191780822465E-3</v>
      </c>
      <c r="E10434" s="7">
        <v>1.324592876712336E-2</v>
      </c>
      <c r="F10434" s="7">
        <v>1.7661238356164399E-2</v>
      </c>
      <c r="G10434" s="7">
        <v>2.2076547945205562E-2</v>
      </c>
      <c r="H10434" s="7">
        <v>2.6491857534246599E-2</v>
      </c>
      <c r="I10434" s="7">
        <v>3.0907167123287761E-2</v>
      </c>
      <c r="J10434" s="7">
        <v>3.5322476712328799E-2</v>
      </c>
      <c r="K10434" s="7">
        <v>3.9737786301369954E-2</v>
      </c>
      <c r="L10434" s="7">
        <v>4.4153095890410998E-2</v>
      </c>
    </row>
    <row r="10435" spans="1:12" ht="38.25">
      <c r="A10435" s="1">
        <f t="shared" si="233"/>
        <v>42921</v>
      </c>
      <c r="B10435" s="49" t="s">
        <v>6992</v>
      </c>
      <c r="C10435" s="7">
        <v>1.0705019178082224E-2</v>
      </c>
      <c r="D10435" s="7">
        <v>2.1410038356164399E-2</v>
      </c>
      <c r="E10435" s="7">
        <v>3.2115057534246719E-2</v>
      </c>
      <c r="F10435" s="7">
        <v>4.2820076712328799E-2</v>
      </c>
      <c r="G10435" s="7">
        <v>5.3525095890411004E-2</v>
      </c>
      <c r="H10435" s="7">
        <v>6.4230115068493188E-2</v>
      </c>
      <c r="I10435" s="7">
        <v>7.4935134246575635E-2</v>
      </c>
      <c r="J10435" s="7">
        <v>8.5640153424657597E-2</v>
      </c>
      <c r="K10435" s="7">
        <v>9.6345172602739795E-2</v>
      </c>
      <c r="L10435" s="7">
        <v>0.10705019178082187</v>
      </c>
    </row>
    <row r="10436" spans="1:12" ht="51">
      <c r="A10436" s="1">
        <f t="shared" si="233"/>
        <v>42922</v>
      </c>
      <c r="B10436" s="49" t="s">
        <v>5829</v>
      </c>
      <c r="C10436" s="7">
        <v>9.0244602739726325E-3</v>
      </c>
      <c r="D10436" s="7">
        <v>1.8048920547945237E-2</v>
      </c>
      <c r="E10436" s="7">
        <v>2.707338082191792E-2</v>
      </c>
      <c r="F10436" s="7">
        <v>3.6097841095890475E-2</v>
      </c>
      <c r="G10436" s="7">
        <v>4.512230136986304E-2</v>
      </c>
      <c r="H10436" s="7">
        <v>5.4146761643835722E-2</v>
      </c>
      <c r="I10436" s="7">
        <v>6.3171221917808523E-2</v>
      </c>
      <c r="J10436" s="7">
        <v>7.2195682191780949E-2</v>
      </c>
      <c r="K10436" s="7">
        <v>8.1220142465753528E-2</v>
      </c>
      <c r="L10436" s="7">
        <v>9.0244602739726079E-2</v>
      </c>
    </row>
    <row r="10437" spans="1:12" ht="25.5">
      <c r="A10437" s="1">
        <f t="shared" si="233"/>
        <v>42923</v>
      </c>
      <c r="B10437" s="49" t="s">
        <v>6993</v>
      </c>
      <c r="C10437" s="7">
        <v>5.5114520547945474E-3</v>
      </c>
      <c r="D10437" s="7">
        <v>1.1022904109589095E-2</v>
      </c>
      <c r="E10437" s="7">
        <v>1.653435616438368E-2</v>
      </c>
      <c r="F10437" s="7">
        <v>2.204580821917812E-2</v>
      </c>
      <c r="G10437" s="7">
        <v>2.7557260273972678E-2</v>
      </c>
      <c r="H10437" s="7">
        <v>3.3068712328767118E-2</v>
      </c>
      <c r="I10437" s="7">
        <v>3.8580164383561801E-2</v>
      </c>
      <c r="J10437" s="7">
        <v>4.409161643835624E-2</v>
      </c>
      <c r="K10437" s="7">
        <v>4.9603068493150805E-2</v>
      </c>
      <c r="L10437" s="7">
        <v>5.5114520547945238E-2</v>
      </c>
    </row>
    <row r="10438" spans="1:12" ht="12.75">
      <c r="A10438" s="1">
        <f t="shared" si="233"/>
        <v>42924</v>
      </c>
      <c r="B10438" s="49" t="s">
        <v>5405</v>
      </c>
      <c r="C10438" s="7">
        <v>1.5565150684931518E-2</v>
      </c>
      <c r="D10438" s="7">
        <v>3.1130301369863157E-2</v>
      </c>
      <c r="E10438" s="7">
        <v>4.6695452054794681E-2</v>
      </c>
      <c r="F10438" s="7">
        <v>6.226060273972607E-2</v>
      </c>
      <c r="G10438" s="7">
        <v>7.7825753424657598E-2</v>
      </c>
      <c r="H10438" s="7">
        <v>9.3390904109589237E-2</v>
      </c>
      <c r="I10438" s="7">
        <v>0.108956054794521</v>
      </c>
      <c r="J10438" s="7">
        <v>0.12452120547945239</v>
      </c>
      <c r="K10438" s="7">
        <v>0.14008635616438439</v>
      </c>
      <c r="L10438" s="7">
        <v>0.1556515068493152</v>
      </c>
    </row>
    <row r="10439" spans="1:12" ht="12.75">
      <c r="A10439" s="1">
        <f t="shared" si="233"/>
        <v>42925</v>
      </c>
      <c r="B10439" s="49" t="s">
        <v>5405</v>
      </c>
      <c r="C10439" s="7">
        <v>7.8530958904109993E-3</v>
      </c>
      <c r="D10439" s="7">
        <v>1.5706191780821999E-2</v>
      </c>
      <c r="E10439" s="7">
        <v>2.3559287671232998E-2</v>
      </c>
      <c r="F10439" s="7">
        <v>3.1412383561643879E-2</v>
      </c>
      <c r="G10439" s="7">
        <v>3.9265479452054879E-2</v>
      </c>
      <c r="H10439" s="7">
        <v>4.711857534246576E-2</v>
      </c>
      <c r="I10439" s="7">
        <v>5.4971671232876877E-2</v>
      </c>
      <c r="J10439" s="7">
        <v>6.2824767123287759E-2</v>
      </c>
      <c r="K10439" s="7">
        <v>7.0677863013698758E-2</v>
      </c>
      <c r="L10439" s="7">
        <v>7.8530958904109646E-2</v>
      </c>
    </row>
    <row r="10440" spans="1:12" ht="12.75">
      <c r="A10440" s="1">
        <f t="shared" si="233"/>
        <v>42926</v>
      </c>
      <c r="B10440" s="49" t="s">
        <v>5405</v>
      </c>
      <c r="C10440" s="7">
        <v>2.3015013698630279E-3</v>
      </c>
      <c r="D10440" s="7">
        <v>4.6030027397260436E-3</v>
      </c>
      <c r="E10440" s="7">
        <v>6.9045041095890719E-3</v>
      </c>
      <c r="F10440" s="7">
        <v>9.206005479452075E-3</v>
      </c>
      <c r="G10440" s="7">
        <v>1.1507506849315093E-2</v>
      </c>
      <c r="H10440" s="7">
        <v>1.3809008219178119E-2</v>
      </c>
      <c r="I10440" s="7">
        <v>1.6110509589041158E-2</v>
      </c>
      <c r="J10440" s="7">
        <v>1.8412010958904199E-2</v>
      </c>
      <c r="K10440" s="7">
        <v>2.0713512328767118E-2</v>
      </c>
      <c r="L10440" s="7">
        <v>2.3015013698630158E-2</v>
      </c>
    </row>
    <row r="10441" spans="1:12" ht="25.5">
      <c r="A10441" s="1">
        <f t="shared" si="233"/>
        <v>42927</v>
      </c>
      <c r="B10441" s="49" t="s">
        <v>6994</v>
      </c>
      <c r="C10441" s="7">
        <v>3.4826301369863158E-2</v>
      </c>
      <c r="D10441" s="7">
        <v>6.9652602739726316E-2</v>
      </c>
      <c r="E10441" s="7">
        <v>0.10447890410958936</v>
      </c>
      <c r="F10441" s="7">
        <v>0.13930520547945238</v>
      </c>
      <c r="G10441" s="7">
        <v>0.17413150684931519</v>
      </c>
      <c r="H10441" s="7">
        <v>0.208957808219178</v>
      </c>
      <c r="I10441" s="7">
        <v>0.24378410958904198</v>
      </c>
      <c r="J10441" s="7">
        <v>0.27861041095890476</v>
      </c>
      <c r="K10441" s="7">
        <v>0.31343671232876757</v>
      </c>
      <c r="L10441" s="7">
        <v>0.34826301369863039</v>
      </c>
    </row>
    <row r="10442" spans="1:12" ht="25.5">
      <c r="A10442" s="1">
        <f t="shared" si="233"/>
        <v>42928</v>
      </c>
      <c r="B10442" s="49" t="s">
        <v>5655</v>
      </c>
      <c r="C10442" s="7">
        <v>1.5790093150685039E-2</v>
      </c>
      <c r="D10442" s="7">
        <v>3.158018630136996E-2</v>
      </c>
      <c r="E10442" s="7">
        <v>4.7370279452054999E-2</v>
      </c>
      <c r="F10442" s="7">
        <v>6.3160372602739795E-2</v>
      </c>
      <c r="G10442" s="7">
        <v>7.8950465753424723E-2</v>
      </c>
      <c r="H10442" s="7">
        <v>9.4740558904109637E-2</v>
      </c>
      <c r="I10442" s="7">
        <v>0.11053065205479479</v>
      </c>
      <c r="J10442" s="7">
        <v>0.12632074520547959</v>
      </c>
      <c r="K10442" s="7">
        <v>0.14211083835616439</v>
      </c>
      <c r="L10442" s="7">
        <v>0.15790093150684917</v>
      </c>
    </row>
    <row r="10443" spans="1:12" ht="12.75">
      <c r="A10443" s="1">
        <f t="shared" si="233"/>
        <v>42929</v>
      </c>
      <c r="B10443" s="49" t="s">
        <v>5447</v>
      </c>
      <c r="C10443" s="7">
        <v>2.8888109589041157E-3</v>
      </c>
      <c r="D10443" s="7">
        <v>5.7776219178082193E-3</v>
      </c>
      <c r="E10443" s="7">
        <v>8.6664328767123364E-3</v>
      </c>
      <c r="F10443" s="7">
        <v>1.1555243835616416E-2</v>
      </c>
      <c r="G10443" s="7">
        <v>1.444405479452052E-2</v>
      </c>
      <c r="H10443" s="7">
        <v>1.73328657534246E-2</v>
      </c>
      <c r="I10443" s="7">
        <v>2.0221676712328801E-2</v>
      </c>
      <c r="J10443" s="7">
        <v>2.3110487671232877E-2</v>
      </c>
      <c r="K10443" s="7">
        <v>2.5999298630136957E-2</v>
      </c>
      <c r="L10443" s="7">
        <v>2.888810958904104E-2</v>
      </c>
    </row>
    <row r="10444" spans="1:12" ht="25.5">
      <c r="A10444" s="1">
        <f t="shared" si="233"/>
        <v>42930</v>
      </c>
      <c r="B10444" s="49" t="s">
        <v>5656</v>
      </c>
      <c r="C10444" s="7">
        <v>6.8104767123287988E-2</v>
      </c>
      <c r="D10444" s="7">
        <v>0.13620953424657598</v>
      </c>
      <c r="E10444" s="7">
        <v>0.204314301369864</v>
      </c>
      <c r="F10444" s="7">
        <v>0.27241906849315078</v>
      </c>
      <c r="G10444" s="7">
        <v>0.34052383561643879</v>
      </c>
      <c r="H10444" s="7">
        <v>0.40862860273972562</v>
      </c>
      <c r="I10444" s="7">
        <v>0.47673336986301479</v>
      </c>
      <c r="J10444" s="7">
        <v>0.54483813698630157</v>
      </c>
      <c r="K10444" s="7">
        <v>0.61294290410958963</v>
      </c>
      <c r="L10444" s="7">
        <v>0.68104767123287635</v>
      </c>
    </row>
    <row r="10445" spans="1:12" ht="25.5">
      <c r="A10445" s="1">
        <f t="shared" si="233"/>
        <v>42931</v>
      </c>
      <c r="B10445" s="49" t="s">
        <v>6995</v>
      </c>
      <c r="C10445" s="7">
        <v>0.31506410958904202</v>
      </c>
      <c r="D10445" s="7">
        <v>0.63012821917808282</v>
      </c>
      <c r="E10445" s="7">
        <v>0.94519232876712467</v>
      </c>
      <c r="F10445" s="7">
        <v>1.2602564383561681</v>
      </c>
      <c r="G10445" s="7">
        <v>1.5753205479452042</v>
      </c>
      <c r="H10445" s="7">
        <v>1.8903846575342398</v>
      </c>
      <c r="I10445" s="7">
        <v>2.2054487671232881</v>
      </c>
      <c r="J10445" s="7">
        <v>2.5205128767123237</v>
      </c>
      <c r="K10445" s="7">
        <v>2.8355769863013722</v>
      </c>
      <c r="L10445" s="7">
        <v>3.1506410958904083</v>
      </c>
    </row>
    <row r="10446" spans="1:12" ht="12.75">
      <c r="A10446" s="1">
        <f t="shared" si="233"/>
        <v>42932</v>
      </c>
      <c r="B10446" s="49" t="s">
        <v>5877</v>
      </c>
      <c r="C10446" s="7">
        <v>4.0102684931506913E-3</v>
      </c>
      <c r="D10446" s="7">
        <v>8.0205369863013826E-3</v>
      </c>
      <c r="E10446" s="7">
        <v>1.2030805479452041E-2</v>
      </c>
      <c r="F10446" s="7">
        <v>1.604107397260272E-2</v>
      </c>
      <c r="G10446" s="7">
        <v>2.0051342465753397E-2</v>
      </c>
      <c r="H10446" s="7">
        <v>2.4061610958904082E-2</v>
      </c>
      <c r="I10446" s="7">
        <v>2.8071879452054881E-2</v>
      </c>
      <c r="J10446" s="7">
        <v>3.208214794520544E-2</v>
      </c>
      <c r="K10446" s="7">
        <v>3.6092416438356117E-2</v>
      </c>
      <c r="L10446" s="7">
        <v>4.0102684931506795E-2</v>
      </c>
    </row>
    <row r="10447" spans="1:12" ht="25.5">
      <c r="A10447" s="1">
        <f t="shared" si="233"/>
        <v>42933</v>
      </c>
      <c r="B10447" s="49" t="s">
        <v>6996</v>
      </c>
      <c r="C10447" s="7">
        <v>0.44732702465753643</v>
      </c>
      <c r="D10447" s="7">
        <v>0.89465404931507286</v>
      </c>
      <c r="E10447" s="7">
        <v>1.3419810739726081</v>
      </c>
      <c r="F10447" s="7">
        <v>1.789308098630136</v>
      </c>
      <c r="G10447" s="7">
        <v>2.2366351232876758</v>
      </c>
      <c r="H10447" s="7">
        <v>2.6839621479452038</v>
      </c>
      <c r="I10447" s="7">
        <v>3.1312891726027439</v>
      </c>
      <c r="J10447" s="7">
        <v>3.5786161972602719</v>
      </c>
      <c r="K10447" s="7">
        <v>4.025943221917812</v>
      </c>
      <c r="L10447" s="7">
        <v>4.47327024657534</v>
      </c>
    </row>
    <row r="10448" spans="1:12" ht="25.5">
      <c r="A10448" s="1">
        <f t="shared" ref="A10448:A10511" si="234">A10447+1</f>
        <v>42934</v>
      </c>
      <c r="B10448" s="49" t="s">
        <v>6997</v>
      </c>
      <c r="C10448" s="7">
        <v>8.9122421917808642E-2</v>
      </c>
      <c r="D10448" s="7">
        <v>0.17824484383561678</v>
      </c>
      <c r="E10448" s="7">
        <v>0.2673672657534264</v>
      </c>
      <c r="F10448" s="7">
        <v>0.35648968767123357</v>
      </c>
      <c r="G10448" s="7">
        <v>0.44561210958904202</v>
      </c>
      <c r="H10448" s="7">
        <v>0.53473453150685035</v>
      </c>
      <c r="I10448" s="7">
        <v>0.62385695342465997</v>
      </c>
      <c r="J10448" s="7">
        <v>0.71297937534246714</v>
      </c>
      <c r="K10448" s="7">
        <v>0.80210179726027564</v>
      </c>
      <c r="L10448" s="7">
        <v>0.89122421917808281</v>
      </c>
    </row>
    <row r="10449" spans="1:12" ht="25.5">
      <c r="A10449" s="1">
        <f t="shared" si="234"/>
        <v>42935</v>
      </c>
      <c r="B10449" s="49" t="s">
        <v>6998</v>
      </c>
      <c r="C10449" s="7">
        <v>3.0848219178082441E-2</v>
      </c>
      <c r="D10449" s="7">
        <v>6.1696438356164757E-2</v>
      </c>
      <c r="E10449" s="7">
        <v>9.2544657534247191E-2</v>
      </c>
      <c r="F10449" s="7">
        <v>0.12339287671232879</v>
      </c>
      <c r="G10449" s="7">
        <v>0.15424109589041157</v>
      </c>
      <c r="H10449" s="7">
        <v>0.18508931506849319</v>
      </c>
      <c r="I10449" s="7">
        <v>0.215937534246576</v>
      </c>
      <c r="J10449" s="7">
        <v>0.24678575342465758</v>
      </c>
      <c r="K10449" s="7">
        <v>0.27763397260274036</v>
      </c>
      <c r="L10449" s="7">
        <v>0.30848219178082198</v>
      </c>
    </row>
    <row r="10450" spans="1:12" ht="25.5">
      <c r="A10450" s="1">
        <f t="shared" si="234"/>
        <v>42936</v>
      </c>
      <c r="B10450" s="49" t="s">
        <v>2743</v>
      </c>
      <c r="C10450" s="7">
        <v>5.322673972602756E-2</v>
      </c>
      <c r="D10450" s="7">
        <v>0.10645347945205512</v>
      </c>
      <c r="E10450" s="7">
        <v>0.15968021917808281</v>
      </c>
      <c r="F10450" s="7">
        <v>0.21290695890410999</v>
      </c>
      <c r="G10450" s="7">
        <v>0.26613369863013719</v>
      </c>
      <c r="H10450" s="7">
        <v>0.31936043835616434</v>
      </c>
      <c r="I10450" s="7">
        <v>0.37258717808219277</v>
      </c>
      <c r="J10450" s="7">
        <v>0.42581391780821998</v>
      </c>
      <c r="K10450" s="7">
        <v>0.47904065753424718</v>
      </c>
      <c r="L10450" s="7">
        <v>0.53226739726027439</v>
      </c>
    </row>
    <row r="10451" spans="1:12" ht="25.5">
      <c r="A10451" s="1">
        <f t="shared" si="234"/>
        <v>42937</v>
      </c>
      <c r="B10451" s="49" t="s">
        <v>2743</v>
      </c>
      <c r="C10451" s="7">
        <v>5.2499835616438444E-2</v>
      </c>
      <c r="D10451" s="7">
        <v>0.10499967123287689</v>
      </c>
      <c r="E10451" s="7">
        <v>0.15749950684931519</v>
      </c>
      <c r="F10451" s="7">
        <v>0.2099993424657528</v>
      </c>
      <c r="G10451" s="7">
        <v>0.26249917808219159</v>
      </c>
      <c r="H10451" s="7">
        <v>0.31499901369863037</v>
      </c>
      <c r="I10451" s="7">
        <v>0.36749884931506921</v>
      </c>
      <c r="J10451" s="7">
        <v>0.41999868493150677</v>
      </c>
      <c r="K10451" s="7">
        <v>0.47249852054794556</v>
      </c>
      <c r="L10451" s="7">
        <v>0.52499835616438317</v>
      </c>
    </row>
    <row r="10452" spans="1:12" ht="25.5">
      <c r="A10452" s="1">
        <f t="shared" si="234"/>
        <v>42938</v>
      </c>
      <c r="B10452" s="49" t="s">
        <v>2743</v>
      </c>
      <c r="C10452" s="7">
        <v>1.484186301369864E-2</v>
      </c>
      <c r="D10452" s="7">
        <v>2.9683726027397397E-2</v>
      </c>
      <c r="E10452" s="7">
        <v>4.4525589041096041E-2</v>
      </c>
      <c r="F10452" s="7">
        <v>5.9367452054794559E-2</v>
      </c>
      <c r="G10452" s="7">
        <v>7.4209315068493195E-2</v>
      </c>
      <c r="H10452" s="7">
        <v>8.905117808219197E-2</v>
      </c>
      <c r="I10452" s="7">
        <v>0.10389304109589084</v>
      </c>
      <c r="J10452" s="7">
        <v>0.11873490410958923</v>
      </c>
      <c r="K10452" s="7">
        <v>0.13357676712328798</v>
      </c>
      <c r="L10452" s="7">
        <v>0.14841863013698639</v>
      </c>
    </row>
    <row r="10453" spans="1:12" ht="25.5">
      <c r="A10453" s="1">
        <f t="shared" si="234"/>
        <v>42939</v>
      </c>
      <c r="B10453" s="49" t="s">
        <v>6412</v>
      </c>
      <c r="C10453" s="7">
        <v>1.5609994520548081E-2</v>
      </c>
      <c r="D10453" s="7">
        <v>3.121998904109604E-2</v>
      </c>
      <c r="E10453" s="7">
        <v>4.6829983561644119E-2</v>
      </c>
      <c r="F10453" s="7">
        <v>6.2439978082191955E-2</v>
      </c>
      <c r="G10453" s="7">
        <v>7.8049972602739923E-2</v>
      </c>
      <c r="H10453" s="7">
        <v>9.3659967123287877E-2</v>
      </c>
      <c r="I10453" s="7">
        <v>0.10926996164383608</v>
      </c>
      <c r="J10453" s="7">
        <v>0.1248799561643844</v>
      </c>
      <c r="K10453" s="7">
        <v>0.140489950684932</v>
      </c>
      <c r="L10453" s="7">
        <v>0.1560999452054796</v>
      </c>
    </row>
    <row r="10454" spans="1:12" ht="25.5">
      <c r="A10454" s="1">
        <f t="shared" si="234"/>
        <v>42940</v>
      </c>
      <c r="B10454" s="49" t="s">
        <v>6412</v>
      </c>
      <c r="C10454" s="7">
        <v>1.602805479452064E-2</v>
      </c>
      <c r="D10454" s="7">
        <v>3.2056109589041162E-2</v>
      </c>
      <c r="E10454" s="7">
        <v>4.8084164383561799E-2</v>
      </c>
      <c r="F10454" s="7">
        <v>6.41122191780822E-2</v>
      </c>
      <c r="G10454" s="7">
        <v>8.0140273972602719E-2</v>
      </c>
      <c r="H10454" s="7">
        <v>9.6168328767123112E-2</v>
      </c>
      <c r="I10454" s="7">
        <v>0.11219638356164401</v>
      </c>
      <c r="J10454" s="7">
        <v>0.1282244383561644</v>
      </c>
      <c r="K10454" s="7">
        <v>0.14425249315068481</v>
      </c>
      <c r="L10454" s="7">
        <v>0.16028054794520522</v>
      </c>
    </row>
    <row r="10455" spans="1:12" ht="25.5">
      <c r="A10455" s="1">
        <f t="shared" si="234"/>
        <v>42941</v>
      </c>
      <c r="B10455" s="49" t="s">
        <v>6750</v>
      </c>
      <c r="C10455" s="7">
        <v>1.295480547945204E-2</v>
      </c>
      <c r="D10455" s="7">
        <v>2.5909610958904202E-2</v>
      </c>
      <c r="E10455" s="7">
        <v>3.8864416438356239E-2</v>
      </c>
      <c r="F10455" s="7">
        <v>5.1819221917808161E-2</v>
      </c>
      <c r="G10455" s="7">
        <v>6.4774027397260195E-2</v>
      </c>
      <c r="H10455" s="7">
        <v>7.7728832876712228E-2</v>
      </c>
      <c r="I10455" s="7">
        <v>9.0683638356164636E-2</v>
      </c>
      <c r="J10455" s="7">
        <v>0.10363844383561643</v>
      </c>
      <c r="K10455" s="7">
        <v>0.11659324931506847</v>
      </c>
      <c r="L10455" s="7">
        <v>0.12954805479452039</v>
      </c>
    </row>
    <row r="10456" spans="1:12" ht="51">
      <c r="A10456" s="1">
        <f t="shared" si="234"/>
        <v>42942</v>
      </c>
      <c r="B10456" s="49" t="s">
        <v>5665</v>
      </c>
      <c r="C10456" s="7">
        <v>8.3973698630137195E-4</v>
      </c>
      <c r="D10456" s="7">
        <v>1.6794739726027439E-3</v>
      </c>
      <c r="E10456" s="7">
        <v>2.5192109589041159E-3</v>
      </c>
      <c r="F10456" s="7">
        <v>3.3589479452054757E-3</v>
      </c>
      <c r="G10456" s="7">
        <v>4.1986849315068476E-3</v>
      </c>
      <c r="H10456" s="7">
        <v>5.0384219178082204E-3</v>
      </c>
      <c r="I10456" s="7">
        <v>5.8781589041096037E-3</v>
      </c>
      <c r="J10456" s="7">
        <v>6.7178958904109643E-3</v>
      </c>
      <c r="K10456" s="7">
        <v>7.5576328767123354E-3</v>
      </c>
      <c r="L10456" s="7">
        <v>8.3973698630136952E-3</v>
      </c>
    </row>
    <row r="10457" spans="1:12" ht="25.5">
      <c r="A10457" s="1">
        <f t="shared" si="234"/>
        <v>42943</v>
      </c>
      <c r="B10457" s="49" t="s">
        <v>5667</v>
      </c>
      <c r="C10457" s="7">
        <v>8.8407452054794795E-3</v>
      </c>
      <c r="D10457" s="7">
        <v>1.7681490410958959E-2</v>
      </c>
      <c r="E10457" s="7">
        <v>2.652223561643844E-2</v>
      </c>
      <c r="F10457" s="7">
        <v>3.53629808219178E-2</v>
      </c>
      <c r="G10457" s="7">
        <v>4.4203726027397285E-2</v>
      </c>
      <c r="H10457" s="7">
        <v>5.3044471232876755E-2</v>
      </c>
      <c r="I10457" s="7">
        <v>6.1885216438356358E-2</v>
      </c>
      <c r="J10457" s="7">
        <v>7.0725961643835711E-2</v>
      </c>
      <c r="K10457" s="7">
        <v>7.9566706849315202E-2</v>
      </c>
      <c r="L10457" s="7">
        <v>8.8407452054794569E-2</v>
      </c>
    </row>
    <row r="10458" spans="1:12" ht="12.75">
      <c r="A10458" s="1">
        <f t="shared" si="234"/>
        <v>42944</v>
      </c>
      <c r="B10458" s="49" t="s">
        <v>6999</v>
      </c>
      <c r="C10458" s="7">
        <v>2.455489315068516E-2</v>
      </c>
      <c r="D10458" s="7">
        <v>4.9109786301370202E-2</v>
      </c>
      <c r="E10458" s="7">
        <v>7.3664679452055362E-2</v>
      </c>
      <c r="F10458" s="7">
        <v>9.8219572602740154E-2</v>
      </c>
      <c r="G10458" s="7">
        <v>0.1227744657534252</v>
      </c>
      <c r="H10458" s="7">
        <v>0.14732935890411</v>
      </c>
      <c r="I10458" s="7">
        <v>0.17188425205479477</v>
      </c>
      <c r="J10458" s="7">
        <v>0.19643914520547961</v>
      </c>
      <c r="K10458" s="7">
        <v>0.22099403835616441</v>
      </c>
      <c r="L10458" s="7">
        <v>0.2455489315068492</v>
      </c>
    </row>
    <row r="10459" spans="1:12" ht="25.5">
      <c r="A10459" s="1">
        <f t="shared" si="234"/>
        <v>42945</v>
      </c>
      <c r="B10459" s="49" t="s">
        <v>7000</v>
      </c>
      <c r="C10459" s="7">
        <v>2.1471879452054879E-2</v>
      </c>
      <c r="D10459" s="7">
        <v>4.294375890410964E-2</v>
      </c>
      <c r="E10459" s="7">
        <v>6.4415638356164512E-2</v>
      </c>
      <c r="F10459" s="7">
        <v>8.5887517808219169E-2</v>
      </c>
      <c r="G10459" s="7">
        <v>0.10735939726027392</v>
      </c>
      <c r="H10459" s="7">
        <v>0.1288312767123288</v>
      </c>
      <c r="I10459" s="7">
        <v>0.15030315616438442</v>
      </c>
      <c r="J10459" s="7">
        <v>0.17177503561643878</v>
      </c>
      <c r="K10459" s="7">
        <v>0.19324691506849317</v>
      </c>
      <c r="L10459" s="7">
        <v>0.2147187945205476</v>
      </c>
    </row>
    <row r="10460" spans="1:12" ht="25.5">
      <c r="A10460" s="1">
        <f t="shared" si="234"/>
        <v>42946</v>
      </c>
      <c r="B10460" s="49" t="s">
        <v>7001</v>
      </c>
      <c r="C10460" s="7">
        <v>5.4141336986301476E-2</v>
      </c>
      <c r="D10460" s="7">
        <v>0.10828267397260295</v>
      </c>
      <c r="E10460" s="7">
        <v>0.1624240109589048</v>
      </c>
      <c r="F10460" s="7">
        <v>0.21656534794520521</v>
      </c>
      <c r="G10460" s="7">
        <v>0.27070668493150679</v>
      </c>
      <c r="H10460" s="7">
        <v>0.32484802191780843</v>
      </c>
      <c r="I10460" s="7">
        <v>0.37898935890411117</v>
      </c>
      <c r="J10460" s="7">
        <v>0.43313069589041159</v>
      </c>
      <c r="K10460" s="7">
        <v>0.48727203287671317</v>
      </c>
      <c r="L10460" s="7">
        <v>0.54141336986301358</v>
      </c>
    </row>
    <row r="10461" spans="1:12" ht="12.75">
      <c r="A10461" s="1">
        <f t="shared" si="234"/>
        <v>42947</v>
      </c>
      <c r="B10461" s="49" t="s">
        <v>7002</v>
      </c>
      <c r="C10461" s="7">
        <v>2.1863901369863159E-2</v>
      </c>
      <c r="D10461" s="7">
        <v>4.37278027397262E-2</v>
      </c>
      <c r="E10461" s="7">
        <v>6.5591704109589352E-2</v>
      </c>
      <c r="F10461" s="7">
        <v>8.7455605479452289E-2</v>
      </c>
      <c r="G10461" s="7">
        <v>0.10931950684931531</v>
      </c>
      <c r="H10461" s="7">
        <v>0.13118340821917801</v>
      </c>
      <c r="I10461" s="7">
        <v>0.153047309589042</v>
      </c>
      <c r="J10461" s="7">
        <v>0.1749112109589048</v>
      </c>
      <c r="K10461" s="7">
        <v>0.1967751123287676</v>
      </c>
      <c r="L10461" s="7">
        <v>0.2186390136986304</v>
      </c>
    </row>
    <row r="10462" spans="1:12" ht="12.75">
      <c r="A10462" s="1">
        <f t="shared" si="234"/>
        <v>42948</v>
      </c>
      <c r="B10462" s="49" t="s">
        <v>7002</v>
      </c>
      <c r="C10462" s="7">
        <v>1.9051397260273922E-2</v>
      </c>
      <c r="D10462" s="7">
        <v>3.8102794520547954E-2</v>
      </c>
      <c r="E10462" s="7">
        <v>5.7154191780821879E-2</v>
      </c>
      <c r="F10462" s="7">
        <v>7.6205589041095687E-2</v>
      </c>
      <c r="G10462" s="7">
        <v>9.5256986301369598E-2</v>
      </c>
      <c r="H10462" s="7">
        <v>0.11430838356164363</v>
      </c>
      <c r="I10462" s="7">
        <v>0.13335978082191841</v>
      </c>
      <c r="J10462" s="7">
        <v>0.1524111780821916</v>
      </c>
      <c r="K10462" s="7">
        <v>0.17146257534246598</v>
      </c>
      <c r="L10462" s="7">
        <v>0.1905139726027392</v>
      </c>
    </row>
    <row r="10463" spans="1:12" ht="89.25">
      <c r="A10463" s="1">
        <f t="shared" si="234"/>
        <v>42949</v>
      </c>
      <c r="B10463" s="49" t="s">
        <v>7003</v>
      </c>
      <c r="C10463" s="7">
        <v>3.3697972602739795E-2</v>
      </c>
      <c r="D10463" s="7">
        <v>6.7395945205479479E-2</v>
      </c>
      <c r="E10463" s="7">
        <v>0.10109391780821929</v>
      </c>
      <c r="F10463" s="7">
        <v>0.13479189041095918</v>
      </c>
      <c r="G10463" s="7">
        <v>0.16848986301369839</v>
      </c>
      <c r="H10463" s="7">
        <v>0.2021878356164388</v>
      </c>
      <c r="I10463" s="7">
        <v>0.2358858082191792</v>
      </c>
      <c r="J10463" s="7">
        <v>0.2695837808219172</v>
      </c>
      <c r="K10463" s="7">
        <v>0.30328175342465757</v>
      </c>
      <c r="L10463" s="7">
        <v>0.33697972602739679</v>
      </c>
    </row>
    <row r="10464" spans="1:12" ht="89.25">
      <c r="A10464" s="1">
        <f t="shared" si="234"/>
        <v>42950</v>
      </c>
      <c r="B10464" s="49" t="s">
        <v>7003</v>
      </c>
      <c r="C10464" s="7">
        <v>3.3723287671232997E-3</v>
      </c>
      <c r="D10464" s="7">
        <v>6.7446575342465882E-3</v>
      </c>
      <c r="E10464" s="7">
        <v>1.0116986301369889E-2</v>
      </c>
      <c r="F10464" s="7">
        <v>1.3489315068493199E-2</v>
      </c>
      <c r="G10464" s="7">
        <v>1.686164383561644E-2</v>
      </c>
      <c r="H10464" s="7">
        <v>2.023397260273968E-2</v>
      </c>
      <c r="I10464" s="7">
        <v>2.3606301369863039E-2</v>
      </c>
      <c r="J10464" s="7">
        <v>2.6978630136986276E-2</v>
      </c>
      <c r="K10464" s="7">
        <v>3.0350958904109639E-2</v>
      </c>
      <c r="L10464" s="7">
        <v>3.3723287671232879E-2</v>
      </c>
    </row>
    <row r="10465" spans="1:12" ht="25.5">
      <c r="A10465" s="1">
        <f t="shared" si="234"/>
        <v>42951</v>
      </c>
      <c r="B10465" s="49" t="s">
        <v>7004</v>
      </c>
      <c r="C10465" s="7">
        <v>8.176767123287712E-4</v>
      </c>
      <c r="D10465" s="7">
        <v>1.63535342465754E-3</v>
      </c>
      <c r="E10465" s="7">
        <v>2.4530301369863161E-3</v>
      </c>
      <c r="F10465" s="7">
        <v>3.27070684931508E-3</v>
      </c>
      <c r="G10465" s="7">
        <v>4.0883835616438435E-3</v>
      </c>
      <c r="H10465" s="7">
        <v>4.9060602739726079E-3</v>
      </c>
      <c r="I10465" s="7">
        <v>5.7237369863013957E-3</v>
      </c>
      <c r="J10465" s="7">
        <v>6.5414136986301479E-3</v>
      </c>
      <c r="K10465" s="7">
        <v>7.3590904109589114E-3</v>
      </c>
      <c r="L10465" s="7">
        <v>8.1767671232876767E-3</v>
      </c>
    </row>
    <row r="10466" spans="1:12" ht="25.5">
      <c r="A10466" s="1">
        <f t="shared" si="234"/>
        <v>42952</v>
      </c>
      <c r="B10466" s="49" t="s">
        <v>7004</v>
      </c>
      <c r="C10466" s="7">
        <v>1.7937534246575517E-4</v>
      </c>
      <c r="D10466" s="7">
        <v>3.5875068493150921E-4</v>
      </c>
      <c r="E10466" s="7">
        <v>5.3812602739726435E-4</v>
      </c>
      <c r="F10466" s="7">
        <v>7.1750136986301722E-4</v>
      </c>
      <c r="G10466" s="7">
        <v>8.9687671232877117E-4</v>
      </c>
      <c r="H10466" s="7">
        <v>1.076252054794525E-3</v>
      </c>
      <c r="I10466" s="7">
        <v>1.255627397260284E-3</v>
      </c>
      <c r="J10466" s="7">
        <v>1.4350027397260318E-3</v>
      </c>
      <c r="K10466" s="7">
        <v>1.6143780821917921E-3</v>
      </c>
      <c r="L10466" s="7">
        <v>1.79375342465754E-3</v>
      </c>
    </row>
    <row r="10467" spans="1:12" ht="25.5">
      <c r="A10467" s="1">
        <f t="shared" si="234"/>
        <v>42953</v>
      </c>
      <c r="B10467" s="49" t="s">
        <v>6420</v>
      </c>
      <c r="C10467" s="7">
        <v>2.6801786301369958E-2</v>
      </c>
      <c r="D10467" s="7">
        <v>5.3603572602739798E-2</v>
      </c>
      <c r="E10467" s="7">
        <v>8.0405358904109756E-2</v>
      </c>
      <c r="F10467" s="7">
        <v>0.10720714520547935</v>
      </c>
      <c r="G10467" s="7">
        <v>0.1340089315068492</v>
      </c>
      <c r="H10467" s="7">
        <v>0.16081071780821879</v>
      </c>
      <c r="I10467" s="7">
        <v>0.1876125041095896</v>
      </c>
      <c r="J10467" s="7">
        <v>0.21441429041095919</v>
      </c>
      <c r="K10467" s="7">
        <v>0.24121607671232881</v>
      </c>
      <c r="L10467" s="7">
        <v>0.2680178630136984</v>
      </c>
    </row>
    <row r="10468" spans="1:12" ht="25.5">
      <c r="A10468" s="1">
        <f t="shared" si="234"/>
        <v>42954</v>
      </c>
      <c r="B10468" s="49" t="s">
        <v>6431</v>
      </c>
      <c r="C10468" s="7">
        <v>2.6733073972602842E-2</v>
      </c>
      <c r="D10468" s="7">
        <v>5.3466147945205558E-2</v>
      </c>
      <c r="E10468" s="7">
        <v>8.01992219178084E-2</v>
      </c>
      <c r="F10468" s="7">
        <v>0.10693229589041088</v>
      </c>
      <c r="G10468" s="7">
        <v>0.13366536986301358</v>
      </c>
      <c r="H10468" s="7">
        <v>0.1603984438356168</v>
      </c>
      <c r="I10468" s="7">
        <v>0.18713151780822002</v>
      </c>
      <c r="J10468" s="7">
        <v>0.21386459178082198</v>
      </c>
      <c r="K10468" s="7">
        <v>0.2405976657534252</v>
      </c>
      <c r="L10468" s="7">
        <v>0.26733073972602717</v>
      </c>
    </row>
    <row r="10469" spans="1:12" ht="25.5">
      <c r="A10469" s="1">
        <f t="shared" si="234"/>
        <v>42955</v>
      </c>
      <c r="B10469" s="49" t="s">
        <v>7005</v>
      </c>
      <c r="C10469" s="7">
        <v>7.1475287671233123E-2</v>
      </c>
      <c r="D10469" s="7">
        <v>0.142950575342466</v>
      </c>
      <c r="E10469" s="7">
        <v>0.21442586301369959</v>
      </c>
      <c r="F10469" s="7">
        <v>0.28590115068493199</v>
      </c>
      <c r="G10469" s="7">
        <v>0.35737643835616439</v>
      </c>
      <c r="H10469" s="7">
        <v>0.42885172602739802</v>
      </c>
      <c r="I10469" s="7">
        <v>0.50032701369863153</v>
      </c>
      <c r="J10469" s="7">
        <v>0.57180230136986399</v>
      </c>
      <c r="K10469" s="7">
        <v>0.64327758904109644</v>
      </c>
      <c r="L10469" s="7">
        <v>0.71475287671232879</v>
      </c>
    </row>
    <row r="10470" spans="1:12" ht="25.5">
      <c r="A10470" s="1">
        <f t="shared" si="234"/>
        <v>42956</v>
      </c>
      <c r="B10470" s="49" t="s">
        <v>7006</v>
      </c>
      <c r="C10470" s="7">
        <v>3.4376054794520758E-2</v>
      </c>
      <c r="D10470" s="7">
        <v>6.8752109589041405E-2</v>
      </c>
      <c r="E10470" s="7">
        <v>0.10312816438356216</v>
      </c>
      <c r="F10470" s="7">
        <v>0.13750421917808281</v>
      </c>
      <c r="G10470" s="7">
        <v>0.17188027397260319</v>
      </c>
      <c r="H10470" s="7">
        <v>0.2062563287671236</v>
      </c>
      <c r="I10470" s="7">
        <v>0.24063238356164399</v>
      </c>
      <c r="J10470" s="7">
        <v>0.2750084383561644</v>
      </c>
      <c r="K10470" s="7">
        <v>0.30938449315068478</v>
      </c>
      <c r="L10470" s="7">
        <v>0.34376054794520516</v>
      </c>
    </row>
    <row r="10471" spans="1:12" ht="12.75">
      <c r="A10471" s="1">
        <f t="shared" si="234"/>
        <v>42957</v>
      </c>
      <c r="B10471" s="49" t="s">
        <v>7007</v>
      </c>
      <c r="C10471" s="7">
        <v>4.4452175342465879E-2</v>
      </c>
      <c r="D10471" s="7">
        <v>8.8904350684931757E-2</v>
      </c>
      <c r="E10471" s="7">
        <v>0.133356526027398</v>
      </c>
      <c r="F10471" s="7">
        <v>0.17780870136986279</v>
      </c>
      <c r="G10471" s="7">
        <v>0.2222608767123288</v>
      </c>
      <c r="H10471" s="7">
        <v>0.26671305205479479</v>
      </c>
      <c r="I10471" s="7">
        <v>0.31116522739726082</v>
      </c>
      <c r="J10471" s="7">
        <v>0.35561740273972681</v>
      </c>
      <c r="K10471" s="7">
        <v>0.40006957808219162</v>
      </c>
      <c r="L10471" s="7">
        <v>0.44452175342465761</v>
      </c>
    </row>
    <row r="10472" spans="1:12" ht="25.5">
      <c r="A10472" s="1">
        <f t="shared" si="234"/>
        <v>42958</v>
      </c>
      <c r="B10472" s="49" t="s">
        <v>6716</v>
      </c>
      <c r="C10472" s="7">
        <v>4.5046717808219394E-2</v>
      </c>
      <c r="D10472" s="7">
        <v>9.0093435616438788E-2</v>
      </c>
      <c r="E10472" s="7">
        <v>0.1351401534246576</v>
      </c>
      <c r="F10472" s="7">
        <v>0.18018687123287758</v>
      </c>
      <c r="G10472" s="7">
        <v>0.22523358904109639</v>
      </c>
      <c r="H10472" s="7">
        <v>0.2702803068493152</v>
      </c>
      <c r="I10472" s="7">
        <v>0.31532702465753515</v>
      </c>
      <c r="J10472" s="7">
        <v>0.36037374246575399</v>
      </c>
      <c r="K10472" s="7">
        <v>0.40542046027397277</v>
      </c>
      <c r="L10472" s="7">
        <v>0.45046717808219155</v>
      </c>
    </row>
    <row r="10473" spans="1:12" ht="38.25">
      <c r="A10473" s="1">
        <f t="shared" si="234"/>
        <v>42959</v>
      </c>
      <c r="B10473" s="49" t="s">
        <v>5832</v>
      </c>
      <c r="C10473" s="7">
        <v>5.8282520547945482E-3</v>
      </c>
      <c r="D10473" s="7">
        <v>1.1656504109589108E-2</v>
      </c>
      <c r="E10473" s="7">
        <v>1.7484756164383681E-2</v>
      </c>
      <c r="F10473" s="7">
        <v>2.331300821917812E-2</v>
      </c>
      <c r="G10473" s="7">
        <v>2.914126027397268E-2</v>
      </c>
      <c r="H10473" s="7">
        <v>3.4969512328767119E-2</v>
      </c>
      <c r="I10473" s="7">
        <v>4.0797764383561794E-2</v>
      </c>
      <c r="J10473" s="7">
        <v>4.6626016438356239E-2</v>
      </c>
      <c r="K10473" s="7">
        <v>5.2454268493150796E-2</v>
      </c>
      <c r="L10473" s="7">
        <v>5.8282520547945235E-2</v>
      </c>
    </row>
    <row r="10474" spans="1:12" ht="25.5">
      <c r="A10474" s="1">
        <f t="shared" si="234"/>
        <v>42960</v>
      </c>
      <c r="B10474" s="49" t="s">
        <v>7008</v>
      </c>
      <c r="C10474" s="7">
        <v>6.2975572602739796E-2</v>
      </c>
      <c r="D10474" s="7">
        <v>0.12595114520547959</v>
      </c>
      <c r="E10474" s="7">
        <v>0.18892671780822001</v>
      </c>
      <c r="F10474" s="7">
        <v>0.25190229041095918</v>
      </c>
      <c r="G10474" s="7">
        <v>0.31487786301369836</v>
      </c>
      <c r="H10474" s="7">
        <v>0.3778534356164388</v>
      </c>
      <c r="I10474" s="7">
        <v>0.4408290082191792</v>
      </c>
      <c r="J10474" s="7">
        <v>0.50380458082191837</v>
      </c>
      <c r="K10474" s="7">
        <v>0.5667801534246576</v>
      </c>
      <c r="L10474" s="7">
        <v>0.62975572602739671</v>
      </c>
    </row>
    <row r="10475" spans="1:12" ht="25.5">
      <c r="A10475" s="1">
        <f t="shared" si="234"/>
        <v>42961</v>
      </c>
      <c r="B10475" s="49" t="s">
        <v>7009</v>
      </c>
      <c r="C10475" s="7">
        <v>5.6792909589041395E-2</v>
      </c>
      <c r="D10475" s="7">
        <v>0.11358581917808291</v>
      </c>
      <c r="E10475" s="7">
        <v>0.17037872876712479</v>
      </c>
      <c r="F10475" s="7">
        <v>0.22717163835616558</v>
      </c>
      <c r="G10475" s="7">
        <v>0.28396454794520637</v>
      </c>
      <c r="H10475" s="7">
        <v>0.34075745753424719</v>
      </c>
      <c r="I10475" s="7">
        <v>0.39755036712328923</v>
      </c>
      <c r="J10475" s="7">
        <v>0.45434327671232999</v>
      </c>
      <c r="K10475" s="7">
        <v>0.51113618630137081</v>
      </c>
      <c r="L10475" s="7">
        <v>0.56792909589041163</v>
      </c>
    </row>
    <row r="10476" spans="1:12" ht="25.5">
      <c r="A10476" s="1">
        <f t="shared" si="234"/>
        <v>42962</v>
      </c>
      <c r="B10476" s="49" t="s">
        <v>7010</v>
      </c>
      <c r="C10476" s="7">
        <v>3.4739506849315316E-2</v>
      </c>
      <c r="D10476" s="7">
        <v>6.9479013698630632E-2</v>
      </c>
      <c r="E10476" s="7">
        <v>0.10421852054794585</v>
      </c>
      <c r="F10476" s="7">
        <v>0.13895802739726079</v>
      </c>
      <c r="G10476" s="7">
        <v>0.173697534246576</v>
      </c>
      <c r="H10476" s="7">
        <v>0.20843704109588998</v>
      </c>
      <c r="I10476" s="7">
        <v>0.24317654794520641</v>
      </c>
      <c r="J10476" s="7">
        <v>0.27791605479452036</v>
      </c>
      <c r="K10476" s="7">
        <v>0.31265556164383562</v>
      </c>
      <c r="L10476" s="7">
        <v>0.34739506849315083</v>
      </c>
    </row>
    <row r="10477" spans="1:12" ht="25.5">
      <c r="A10477" s="1">
        <f t="shared" si="234"/>
        <v>42963</v>
      </c>
      <c r="B10477" s="49" t="s">
        <v>7010</v>
      </c>
      <c r="C10477" s="7">
        <v>1.591232876712324E-3</v>
      </c>
      <c r="D10477" s="7">
        <v>3.1824657534246601E-3</v>
      </c>
      <c r="E10477" s="7">
        <v>4.7736986301369841E-3</v>
      </c>
      <c r="F10477" s="7">
        <v>6.3649315068492959E-3</v>
      </c>
      <c r="G10477" s="7">
        <v>7.9561643835616199E-3</v>
      </c>
      <c r="H10477" s="7">
        <v>9.5473972602739439E-3</v>
      </c>
      <c r="I10477" s="7">
        <v>1.1138630136986303E-2</v>
      </c>
      <c r="J10477" s="7">
        <v>1.272986301369864E-2</v>
      </c>
      <c r="K10477" s="7">
        <v>1.4321095890410879E-2</v>
      </c>
      <c r="L10477" s="7">
        <v>1.591232876712324E-2</v>
      </c>
    </row>
    <row r="10478" spans="1:12" ht="25.5">
      <c r="A10478" s="1">
        <f t="shared" si="234"/>
        <v>42964</v>
      </c>
      <c r="B10478" s="49" t="s">
        <v>5465</v>
      </c>
      <c r="C10478" s="7">
        <v>9.6356383561644245E-3</v>
      </c>
      <c r="D10478" s="7">
        <v>1.92712767123288E-2</v>
      </c>
      <c r="E10478" s="7">
        <v>2.890691506849332E-2</v>
      </c>
      <c r="F10478" s="7">
        <v>3.8542553424657601E-2</v>
      </c>
      <c r="G10478" s="7">
        <v>4.8178191780821999E-2</v>
      </c>
      <c r="H10478" s="7">
        <v>5.7813830136986398E-2</v>
      </c>
      <c r="I10478" s="7">
        <v>6.7449468493150908E-2</v>
      </c>
      <c r="J10478" s="7">
        <v>7.7085106849315202E-2</v>
      </c>
      <c r="K10478" s="7">
        <v>8.6720745205479594E-2</v>
      </c>
      <c r="L10478" s="7">
        <v>9.6356383561643874E-2</v>
      </c>
    </row>
    <row r="10479" spans="1:12" ht="25.5">
      <c r="A10479" s="1">
        <f t="shared" si="234"/>
        <v>42965</v>
      </c>
      <c r="B10479" s="49" t="s">
        <v>5465</v>
      </c>
      <c r="C10479" s="7">
        <v>1.24477808219178E-2</v>
      </c>
      <c r="D10479" s="7">
        <v>2.4895561643835721E-2</v>
      </c>
      <c r="E10479" s="7">
        <v>3.7343342465753521E-2</v>
      </c>
      <c r="F10479" s="7">
        <v>4.9791123287671199E-2</v>
      </c>
      <c r="G10479" s="7">
        <v>6.2238904109588995E-2</v>
      </c>
      <c r="H10479" s="7">
        <v>7.4686684931506805E-2</v>
      </c>
      <c r="I10479" s="7">
        <v>8.7134465753424969E-2</v>
      </c>
      <c r="J10479" s="7">
        <v>9.9582246575342509E-2</v>
      </c>
      <c r="K10479" s="7">
        <v>0.11203002739726031</v>
      </c>
      <c r="L10479" s="7">
        <v>0.12447780821917799</v>
      </c>
    </row>
    <row r="10480" spans="1:12" ht="25.5">
      <c r="A10480" s="1">
        <f t="shared" si="234"/>
        <v>42966</v>
      </c>
      <c r="B10480" s="49" t="s">
        <v>7011</v>
      </c>
      <c r="C10480" s="7">
        <v>5.7718356164383797E-2</v>
      </c>
      <c r="D10480" s="7">
        <v>0.11543671232876759</v>
      </c>
      <c r="E10480" s="7">
        <v>0.17315506849315199</v>
      </c>
      <c r="F10480" s="7">
        <v>0.23087342465753519</v>
      </c>
      <c r="G10480" s="7">
        <v>0.28859178082191839</v>
      </c>
      <c r="H10480" s="7">
        <v>0.34631013698630159</v>
      </c>
      <c r="I10480" s="7">
        <v>0.40402849315068601</v>
      </c>
      <c r="J10480" s="7">
        <v>0.46174684931506921</v>
      </c>
      <c r="K10480" s="7">
        <v>0.51946520547945241</v>
      </c>
      <c r="L10480" s="7">
        <v>0.57718356164383555</v>
      </c>
    </row>
    <row r="10481" spans="1:12" ht="25.5">
      <c r="A10481" s="1">
        <f t="shared" si="234"/>
        <v>42967</v>
      </c>
      <c r="B10481" s="49" t="s">
        <v>7011</v>
      </c>
      <c r="C10481" s="7">
        <v>2.7600657534246842E-2</v>
      </c>
      <c r="D10481" s="7">
        <v>5.5201315068493559E-2</v>
      </c>
      <c r="E10481" s="7">
        <v>8.2801972602740387E-2</v>
      </c>
      <c r="F10481" s="7">
        <v>0.11040263013698688</v>
      </c>
      <c r="G10481" s="7">
        <v>0.1380032876712336</v>
      </c>
      <c r="H10481" s="7">
        <v>0.16560394520547958</v>
      </c>
      <c r="I10481" s="7">
        <v>0.19320460273972678</v>
      </c>
      <c r="J10481" s="7">
        <v>0.22080526027397279</v>
      </c>
      <c r="K10481" s="7">
        <v>0.24840591780821999</v>
      </c>
      <c r="L10481" s="7">
        <v>0.27600657534246598</v>
      </c>
    </row>
    <row r="10482" spans="1:12" ht="25.5">
      <c r="A10482" s="1">
        <f t="shared" si="234"/>
        <v>42968</v>
      </c>
      <c r="B10482" s="49" t="s">
        <v>7012</v>
      </c>
      <c r="C10482" s="7">
        <v>2.8497534246575639E-3</v>
      </c>
      <c r="D10482" s="7">
        <v>5.6995068493151156E-3</v>
      </c>
      <c r="E10482" s="7">
        <v>8.5492602739726808E-3</v>
      </c>
      <c r="F10482" s="7">
        <v>1.1399013698630209E-2</v>
      </c>
      <c r="G10482" s="7">
        <v>1.4248767123287761E-2</v>
      </c>
      <c r="H10482" s="7">
        <v>1.709852054794524E-2</v>
      </c>
      <c r="I10482" s="7">
        <v>1.9948273972602838E-2</v>
      </c>
      <c r="J10482" s="7">
        <v>2.279802739726032E-2</v>
      </c>
      <c r="K10482" s="7">
        <v>2.5647780821917921E-2</v>
      </c>
      <c r="L10482" s="7">
        <v>2.84975342465754E-2</v>
      </c>
    </row>
    <row r="10483" spans="1:12" ht="25.5">
      <c r="A10483" s="1">
        <f t="shared" si="234"/>
        <v>42969</v>
      </c>
      <c r="B10483" s="49" t="s">
        <v>7012</v>
      </c>
      <c r="C10483" s="7">
        <v>3.5585753424657715E-3</v>
      </c>
      <c r="D10483" s="7">
        <v>7.1171506849315317E-3</v>
      </c>
      <c r="E10483" s="7">
        <v>1.0675726027397305E-2</v>
      </c>
      <c r="F10483" s="7">
        <v>1.4234301369863039E-2</v>
      </c>
      <c r="G10483" s="7">
        <v>1.7792876712328799E-2</v>
      </c>
      <c r="H10483" s="7">
        <v>2.1351452054794558E-2</v>
      </c>
      <c r="I10483" s="7">
        <v>2.491002739726032E-2</v>
      </c>
      <c r="J10483" s="7">
        <v>2.8468602739725957E-2</v>
      </c>
      <c r="K10483" s="7">
        <v>3.2027178082191722E-2</v>
      </c>
      <c r="L10483" s="7">
        <v>3.5585753424657481E-2</v>
      </c>
    </row>
    <row r="10484" spans="1:12" ht="63.75">
      <c r="A10484" s="1">
        <f t="shared" si="234"/>
        <v>42970</v>
      </c>
      <c r="B10484" s="49" t="s">
        <v>7013</v>
      </c>
      <c r="C10484" s="7">
        <v>2.5503123287671316E-2</v>
      </c>
      <c r="D10484" s="7">
        <v>5.1006246575342522E-2</v>
      </c>
      <c r="E10484" s="7">
        <v>7.6509369863013835E-2</v>
      </c>
      <c r="F10484" s="7">
        <v>0.10201249315068481</v>
      </c>
      <c r="G10484" s="7">
        <v>0.12751561643835599</v>
      </c>
      <c r="H10484" s="7">
        <v>0.15301873972602717</v>
      </c>
      <c r="I10484" s="7">
        <v>0.1785218630136996</v>
      </c>
      <c r="J10484" s="7">
        <v>0.20402498630136962</v>
      </c>
      <c r="K10484" s="7">
        <v>0.2295281095890408</v>
      </c>
      <c r="L10484" s="7">
        <v>0.25503123287671198</v>
      </c>
    </row>
    <row r="10485" spans="1:12" ht="38.25">
      <c r="A10485" s="1">
        <f t="shared" si="234"/>
        <v>42971</v>
      </c>
      <c r="B10485" s="49" t="s">
        <v>7014</v>
      </c>
      <c r="C10485" s="7">
        <v>1.8900591780821999E-2</v>
      </c>
      <c r="D10485" s="7">
        <v>3.7801183561643879E-2</v>
      </c>
      <c r="E10485" s="7">
        <v>5.6701775342465878E-2</v>
      </c>
      <c r="F10485" s="7">
        <v>7.5602367123287634E-2</v>
      </c>
      <c r="G10485" s="7">
        <v>9.4502958904109507E-2</v>
      </c>
      <c r="H10485" s="7">
        <v>0.11340355068493138</v>
      </c>
      <c r="I10485" s="7">
        <v>0.132304142465754</v>
      </c>
      <c r="J10485" s="7">
        <v>0.1512047342465748</v>
      </c>
      <c r="K10485" s="7">
        <v>0.17010532602739678</v>
      </c>
      <c r="L10485" s="7">
        <v>0.18900591780821879</v>
      </c>
    </row>
    <row r="10486" spans="1:12" ht="38.25">
      <c r="A10486" s="1">
        <f t="shared" si="234"/>
        <v>42972</v>
      </c>
      <c r="B10486" s="49" t="s">
        <v>7015</v>
      </c>
      <c r="C10486" s="7">
        <v>1.8689753424657601E-2</v>
      </c>
      <c r="D10486" s="7">
        <v>3.7379506849315076E-2</v>
      </c>
      <c r="E10486" s="7">
        <v>5.6069260273972681E-2</v>
      </c>
      <c r="F10486" s="7">
        <v>7.4759013698630042E-2</v>
      </c>
      <c r="G10486" s="7">
        <v>9.3448767123287507E-2</v>
      </c>
      <c r="H10486" s="7">
        <v>0.11213852054794499</v>
      </c>
      <c r="I10486" s="7">
        <v>0.13082827397260319</v>
      </c>
      <c r="J10486" s="7">
        <v>0.14951802739725958</v>
      </c>
      <c r="K10486" s="7">
        <v>0.1682077808219172</v>
      </c>
      <c r="L10486" s="7">
        <v>0.18689753424657479</v>
      </c>
    </row>
    <row r="10487" spans="1:12" ht="38.25">
      <c r="A10487" s="1">
        <f t="shared" si="234"/>
        <v>42973</v>
      </c>
      <c r="B10487" s="49" t="s">
        <v>7016</v>
      </c>
      <c r="C10487" s="7">
        <v>1.1273523287671285E-2</v>
      </c>
      <c r="D10487" s="7">
        <v>2.2547046575342518E-2</v>
      </c>
      <c r="E10487" s="7">
        <v>3.3820569863013843E-2</v>
      </c>
      <c r="F10487" s="7">
        <v>4.5094093150685036E-2</v>
      </c>
      <c r="G10487" s="7">
        <v>5.6367616438356243E-2</v>
      </c>
      <c r="H10487" s="7">
        <v>6.7641139726027436E-2</v>
      </c>
      <c r="I10487" s="7">
        <v>7.8914663013698996E-2</v>
      </c>
      <c r="J10487" s="7">
        <v>9.018818630136996E-2</v>
      </c>
      <c r="K10487" s="7">
        <v>0.10146170958904116</v>
      </c>
      <c r="L10487" s="7">
        <v>0.11273523287671235</v>
      </c>
    </row>
    <row r="10488" spans="1:12" ht="38.25">
      <c r="A10488" s="1">
        <f t="shared" si="234"/>
        <v>42974</v>
      </c>
      <c r="B10488" s="49" t="s">
        <v>7016</v>
      </c>
      <c r="C10488" s="7">
        <v>2.0689282191780959E-2</v>
      </c>
      <c r="D10488" s="7">
        <v>4.13785643835618E-2</v>
      </c>
      <c r="E10488" s="7">
        <v>6.2067846575342756E-2</v>
      </c>
      <c r="F10488" s="7">
        <v>8.2757128767123475E-2</v>
      </c>
      <c r="G10488" s="7">
        <v>0.10344641095890432</v>
      </c>
      <c r="H10488" s="7">
        <v>0.12413569315068479</v>
      </c>
      <c r="I10488" s="7">
        <v>0.14482497534246599</v>
      </c>
      <c r="J10488" s="7">
        <v>0.1655142575342472</v>
      </c>
      <c r="K10488" s="7">
        <v>0.18620353972602718</v>
      </c>
      <c r="L10488" s="7">
        <v>0.20689282191780839</v>
      </c>
    </row>
    <row r="10489" spans="1:12" ht="38.25">
      <c r="A10489" s="1">
        <f t="shared" si="234"/>
        <v>42975</v>
      </c>
      <c r="B10489" s="49" t="s">
        <v>7017</v>
      </c>
      <c r="C10489" s="7">
        <v>3.0716580821918041E-2</v>
      </c>
      <c r="D10489" s="7">
        <v>6.1433161643835957E-2</v>
      </c>
      <c r="E10489" s="7">
        <v>9.2149742465753998E-2</v>
      </c>
      <c r="F10489" s="7">
        <v>0.12286632328767119</v>
      </c>
      <c r="G10489" s="7">
        <v>0.15358290410958961</v>
      </c>
      <c r="H10489" s="7">
        <v>0.1842994849315068</v>
      </c>
      <c r="I10489" s="7">
        <v>0.21501606575342522</v>
      </c>
      <c r="J10489" s="7">
        <v>0.24573264657534238</v>
      </c>
      <c r="K10489" s="7">
        <v>0.2764492273972608</v>
      </c>
      <c r="L10489" s="7">
        <v>0.30716580821917799</v>
      </c>
    </row>
    <row r="10490" spans="1:12" ht="25.5">
      <c r="A10490" s="1">
        <f t="shared" si="234"/>
        <v>42976</v>
      </c>
      <c r="B10490" s="49" t="s">
        <v>5470</v>
      </c>
      <c r="C10490" s="7">
        <v>1.1464109589041149E-4</v>
      </c>
      <c r="D10490" s="7">
        <v>2.2928219178082319E-4</v>
      </c>
      <c r="E10490" s="7">
        <v>3.4392328767123481E-4</v>
      </c>
      <c r="F10490" s="7">
        <v>4.5856438356164399E-4</v>
      </c>
      <c r="G10490" s="7">
        <v>5.7320547945205556E-4</v>
      </c>
      <c r="H10490" s="7">
        <v>6.8784657534246604E-4</v>
      </c>
      <c r="I10490" s="7">
        <v>8.0248767123287999E-4</v>
      </c>
      <c r="J10490" s="7">
        <v>9.1712876712328906E-4</v>
      </c>
      <c r="K10490" s="7">
        <v>1.0317698630136997E-3</v>
      </c>
      <c r="L10490" s="7">
        <v>1.1464109589041098E-3</v>
      </c>
    </row>
    <row r="10491" spans="1:12" ht="63.75">
      <c r="A10491" s="1">
        <f t="shared" si="234"/>
        <v>42977</v>
      </c>
      <c r="B10491" s="49" t="s">
        <v>5350</v>
      </c>
      <c r="C10491" s="7">
        <v>9.5159342465753749E-3</v>
      </c>
      <c r="D10491" s="7">
        <v>1.9031868493150802E-2</v>
      </c>
      <c r="E10491" s="7">
        <v>2.8547802739726076E-2</v>
      </c>
      <c r="F10491" s="7">
        <v>3.8063736986301361E-2</v>
      </c>
      <c r="G10491" s="7">
        <v>4.7579671232876763E-2</v>
      </c>
      <c r="H10491" s="7">
        <v>5.7095605479452041E-2</v>
      </c>
      <c r="I10491" s="7">
        <v>6.6611539726027555E-2</v>
      </c>
      <c r="J10491" s="7">
        <v>7.6127473972602833E-2</v>
      </c>
      <c r="K10491" s="7">
        <v>8.5643408219178124E-2</v>
      </c>
      <c r="L10491" s="7">
        <v>9.5159342465753388E-2</v>
      </c>
    </row>
    <row r="10492" spans="1:12" ht="63.75">
      <c r="A10492" s="1">
        <f t="shared" si="234"/>
        <v>42978</v>
      </c>
      <c r="B10492" s="49" t="s">
        <v>7018</v>
      </c>
      <c r="C10492" s="7">
        <v>9.8121205479452384E-3</v>
      </c>
      <c r="D10492" s="7">
        <v>1.9624241095890477E-2</v>
      </c>
      <c r="E10492" s="7">
        <v>2.9436361643835719E-2</v>
      </c>
      <c r="F10492" s="7">
        <v>3.9248482191780835E-2</v>
      </c>
      <c r="G10492" s="7">
        <v>4.9060602739726081E-2</v>
      </c>
      <c r="H10492" s="7">
        <v>5.8872723287671319E-2</v>
      </c>
      <c r="I10492" s="7">
        <v>6.8684843835616682E-2</v>
      </c>
      <c r="J10492" s="7">
        <v>7.8496964383561671E-2</v>
      </c>
      <c r="K10492" s="7">
        <v>8.8309084931506923E-2</v>
      </c>
      <c r="L10492" s="7">
        <v>9.8121205479452037E-2</v>
      </c>
    </row>
    <row r="10493" spans="1:12" ht="63.75">
      <c r="A10493" s="1">
        <f t="shared" si="234"/>
        <v>42979</v>
      </c>
      <c r="B10493" s="49" t="s">
        <v>7018</v>
      </c>
      <c r="C10493" s="7">
        <v>1.626673972602756E-2</v>
      </c>
      <c r="D10493" s="7">
        <v>3.2533479452055002E-2</v>
      </c>
      <c r="E10493" s="7">
        <v>4.8800219178082561E-2</v>
      </c>
      <c r="F10493" s="7">
        <v>6.5066958904109878E-2</v>
      </c>
      <c r="G10493" s="7">
        <v>8.1333698630137313E-2</v>
      </c>
      <c r="H10493" s="7">
        <v>9.7600438356164762E-2</v>
      </c>
      <c r="I10493" s="7">
        <v>0.11386717808219254</v>
      </c>
      <c r="J10493" s="7">
        <v>0.13013391780822001</v>
      </c>
      <c r="K10493" s="7">
        <v>0.14640065753424719</v>
      </c>
      <c r="L10493" s="7">
        <v>0.16266739726027438</v>
      </c>
    </row>
    <row r="10494" spans="1:12" ht="63.75">
      <c r="A10494" s="1">
        <f t="shared" si="234"/>
        <v>42980</v>
      </c>
      <c r="B10494" s="49" t="s">
        <v>7018</v>
      </c>
      <c r="C10494" s="7">
        <v>2.3168712328767237E-2</v>
      </c>
      <c r="D10494" s="7">
        <v>4.6337424657534355E-2</v>
      </c>
      <c r="E10494" s="7">
        <v>6.9506136986301592E-2</v>
      </c>
      <c r="F10494" s="7">
        <v>9.26748493150686E-2</v>
      </c>
      <c r="G10494" s="7">
        <v>0.11584356164383572</v>
      </c>
      <c r="H10494" s="7">
        <v>0.13901227397260318</v>
      </c>
      <c r="I10494" s="7">
        <v>0.16218098630137079</v>
      </c>
      <c r="J10494" s="7">
        <v>0.1853496986301372</v>
      </c>
      <c r="K10494" s="7">
        <v>0.2085184109589048</v>
      </c>
      <c r="L10494" s="7">
        <v>0.23168712328767121</v>
      </c>
    </row>
    <row r="10495" spans="1:12" ht="63.75">
      <c r="A10495" s="1">
        <f t="shared" si="234"/>
        <v>42981</v>
      </c>
      <c r="B10495" s="49" t="s">
        <v>7018</v>
      </c>
      <c r="C10495" s="7">
        <v>2.0136328767123356E-2</v>
      </c>
      <c r="D10495" s="7">
        <v>4.0272657534246602E-2</v>
      </c>
      <c r="E10495" s="7">
        <v>6.0408986301369962E-2</v>
      </c>
      <c r="F10495" s="7">
        <v>8.0545315068493079E-2</v>
      </c>
      <c r="G10495" s="7">
        <v>0.10068164383561631</v>
      </c>
      <c r="H10495" s="7">
        <v>0.12081797260273919</v>
      </c>
      <c r="I10495" s="7">
        <v>0.14095430136986281</v>
      </c>
      <c r="J10495" s="7">
        <v>0.16109063013698641</v>
      </c>
      <c r="K10495" s="7">
        <v>0.18122695890410881</v>
      </c>
      <c r="L10495" s="7">
        <v>0.20136328767123238</v>
      </c>
    </row>
    <row r="10496" spans="1:12" ht="38.25">
      <c r="A10496" s="1">
        <f t="shared" si="234"/>
        <v>42982</v>
      </c>
      <c r="B10496" s="49" t="s">
        <v>7019</v>
      </c>
      <c r="C10496" s="7">
        <v>6.6325479452054997E-3</v>
      </c>
      <c r="D10496" s="7">
        <v>1.3265095890410999E-2</v>
      </c>
      <c r="E10496" s="7">
        <v>1.9897643835616562E-2</v>
      </c>
      <c r="F10496" s="7">
        <v>2.6530191780821999E-2</v>
      </c>
      <c r="G10496" s="7">
        <v>3.3162739726027436E-2</v>
      </c>
      <c r="H10496" s="7">
        <v>3.979528767123288E-2</v>
      </c>
      <c r="I10496" s="7">
        <v>4.6427835616438436E-2</v>
      </c>
      <c r="J10496" s="7">
        <v>5.306038356164388E-2</v>
      </c>
      <c r="K10496" s="7">
        <v>5.9692931506849317E-2</v>
      </c>
      <c r="L10496" s="7">
        <v>6.6325479452054761E-2</v>
      </c>
    </row>
    <row r="10497" spans="1:12" ht="12.75">
      <c r="A10497" s="1">
        <f t="shared" si="234"/>
        <v>42983</v>
      </c>
      <c r="B10497" s="49" t="s">
        <v>7020</v>
      </c>
      <c r="C10497" s="7">
        <v>1.2726246575342519E-3</v>
      </c>
      <c r="D10497" s="7">
        <v>2.5452493150685158E-3</v>
      </c>
      <c r="E10497" s="7">
        <v>3.8178739726027677E-3</v>
      </c>
      <c r="F10497" s="7">
        <v>5.0904986301370074E-3</v>
      </c>
      <c r="G10497" s="7">
        <v>6.3631232876712601E-3</v>
      </c>
      <c r="H10497" s="7">
        <v>7.635747945205512E-3</v>
      </c>
      <c r="I10497" s="7">
        <v>8.9083726027398003E-3</v>
      </c>
      <c r="J10497" s="7">
        <v>1.0180997260274027E-2</v>
      </c>
      <c r="K10497" s="7">
        <v>1.145362191780828E-2</v>
      </c>
      <c r="L10497" s="7">
        <v>1.272624657534252E-2</v>
      </c>
    </row>
    <row r="10498" spans="1:12" ht="25.5">
      <c r="A10498" s="1">
        <f t="shared" si="234"/>
        <v>42984</v>
      </c>
      <c r="B10498" s="49" t="s">
        <v>6903</v>
      </c>
      <c r="C10498" s="7">
        <v>7.2816986301370082E-3</v>
      </c>
      <c r="D10498" s="7">
        <v>1.4563397260274039E-2</v>
      </c>
      <c r="E10498" s="7">
        <v>2.1845095890411E-2</v>
      </c>
      <c r="F10498" s="7">
        <v>2.912679452054796E-2</v>
      </c>
      <c r="G10498" s="7">
        <v>3.6408493150684916E-2</v>
      </c>
      <c r="H10498" s="7">
        <v>4.3690191780821883E-2</v>
      </c>
      <c r="I10498" s="7">
        <v>5.0971890410959078E-2</v>
      </c>
      <c r="J10498" s="7">
        <v>5.825358904109592E-2</v>
      </c>
      <c r="K10498" s="7">
        <v>6.5535287671232872E-2</v>
      </c>
      <c r="L10498" s="7">
        <v>7.2816986301369832E-2</v>
      </c>
    </row>
    <row r="10499" spans="1:12" ht="25.5">
      <c r="A10499" s="1">
        <f t="shared" si="234"/>
        <v>42985</v>
      </c>
      <c r="B10499" s="49" t="s">
        <v>6472</v>
      </c>
      <c r="C10499" s="7">
        <v>2.6110684931506919E-2</v>
      </c>
      <c r="D10499" s="7">
        <v>5.2221369863013713E-2</v>
      </c>
      <c r="E10499" s="7">
        <v>7.8332054794520628E-2</v>
      </c>
      <c r="F10499" s="7">
        <v>0.1044427397260272</v>
      </c>
      <c r="G10499" s="7">
        <v>0.130553424657534</v>
      </c>
      <c r="H10499" s="7">
        <v>0.15666410958904078</v>
      </c>
      <c r="I10499" s="7">
        <v>0.18277479452054879</v>
      </c>
      <c r="J10499" s="7">
        <v>0.20888547945205441</v>
      </c>
      <c r="K10499" s="7">
        <v>0.23499616438356119</v>
      </c>
      <c r="L10499" s="7">
        <v>0.261106849315068</v>
      </c>
    </row>
    <row r="10500" spans="1:12" ht="12.75">
      <c r="A10500" s="1">
        <f t="shared" si="234"/>
        <v>42986</v>
      </c>
      <c r="B10500" s="49" t="s">
        <v>5312</v>
      </c>
      <c r="C10500" s="7">
        <v>7.8549041095890711E-4</v>
      </c>
      <c r="D10500" s="7">
        <v>1.5709808219178118E-3</v>
      </c>
      <c r="E10500" s="7">
        <v>2.3564712328767242E-3</v>
      </c>
      <c r="F10500" s="7">
        <v>3.1419616438356237E-3</v>
      </c>
      <c r="G10500" s="7">
        <v>3.9274520547945236E-3</v>
      </c>
      <c r="H10500" s="7">
        <v>4.7129424657534353E-3</v>
      </c>
      <c r="I10500" s="7">
        <v>5.49843287671236E-3</v>
      </c>
      <c r="J10500" s="7">
        <v>6.2839232876712474E-3</v>
      </c>
      <c r="K10500" s="7">
        <v>7.0694136986301477E-3</v>
      </c>
      <c r="L10500" s="7">
        <v>7.8549041095890473E-3</v>
      </c>
    </row>
    <row r="10501" spans="1:12" ht="25.5">
      <c r="A10501" s="1">
        <f t="shared" si="234"/>
        <v>42987</v>
      </c>
      <c r="B10501" s="49" t="s">
        <v>6273</v>
      </c>
      <c r="C10501" s="7">
        <v>9.2653150684931759E-4</v>
      </c>
      <c r="D10501" s="7">
        <v>1.8530630136986397E-3</v>
      </c>
      <c r="E10501" s="7">
        <v>2.7795945205479479E-3</v>
      </c>
      <c r="F10501" s="7">
        <v>3.7061260273972556E-3</v>
      </c>
      <c r="G10501" s="7">
        <v>4.6326575342465759E-3</v>
      </c>
      <c r="H10501" s="7">
        <v>5.5591890410958958E-3</v>
      </c>
      <c r="I10501" s="7">
        <v>6.4857205479452286E-3</v>
      </c>
      <c r="J10501" s="7">
        <v>7.4122520547945242E-3</v>
      </c>
      <c r="K10501" s="7">
        <v>8.3387835616438432E-3</v>
      </c>
      <c r="L10501" s="7">
        <v>9.2653150684931518E-3</v>
      </c>
    </row>
    <row r="10502" spans="1:12" ht="25.5">
      <c r="A10502" s="1">
        <f t="shared" si="234"/>
        <v>42988</v>
      </c>
      <c r="B10502" s="49" t="s">
        <v>6273</v>
      </c>
      <c r="C10502" s="7">
        <v>1.1308241095890431E-2</v>
      </c>
      <c r="D10502" s="7">
        <v>2.2616482191780838E-2</v>
      </c>
      <c r="E10502" s="7">
        <v>3.3924723287671314E-2</v>
      </c>
      <c r="F10502" s="7">
        <v>4.5232964383561676E-2</v>
      </c>
      <c r="G10502" s="7">
        <v>5.6541205479452031E-2</v>
      </c>
      <c r="H10502" s="7">
        <v>6.7849446575342517E-2</v>
      </c>
      <c r="I10502" s="7">
        <v>7.9157687671233115E-2</v>
      </c>
      <c r="J10502" s="7">
        <v>9.0465928767123352E-2</v>
      </c>
      <c r="K10502" s="7">
        <v>0.10177416986301371</v>
      </c>
      <c r="L10502" s="7">
        <v>0.11308241095890406</v>
      </c>
    </row>
    <row r="10503" spans="1:12" ht="25.5">
      <c r="A10503" s="1">
        <f t="shared" si="234"/>
        <v>42989</v>
      </c>
      <c r="B10503" s="49" t="s">
        <v>6743</v>
      </c>
      <c r="C10503" s="7">
        <v>1.1563200000000036E-2</v>
      </c>
      <c r="D10503" s="7">
        <v>2.312640000000012E-2</v>
      </c>
      <c r="E10503" s="7">
        <v>3.4689600000000119E-2</v>
      </c>
      <c r="F10503" s="7">
        <v>4.6252800000000004E-2</v>
      </c>
      <c r="G10503" s="7">
        <v>5.7815999999999999E-2</v>
      </c>
      <c r="H10503" s="7">
        <v>6.9379200000000002E-2</v>
      </c>
      <c r="I10503" s="7">
        <v>8.0942400000000247E-2</v>
      </c>
      <c r="J10503" s="7">
        <v>9.2505600000000118E-2</v>
      </c>
      <c r="K10503" s="7">
        <v>0.10406880000000013</v>
      </c>
      <c r="L10503" s="7">
        <v>0.115632</v>
      </c>
    </row>
    <row r="10504" spans="1:12" ht="25.5">
      <c r="A10504" s="1">
        <f t="shared" si="234"/>
        <v>42990</v>
      </c>
      <c r="B10504" s="49" t="s">
        <v>7021</v>
      </c>
      <c r="C10504" s="7">
        <v>2.2751375342465876E-2</v>
      </c>
      <c r="D10504" s="7">
        <v>4.5502750684931641E-2</v>
      </c>
      <c r="E10504" s="7">
        <v>6.8254126027397513E-2</v>
      </c>
      <c r="F10504" s="7">
        <v>9.1005501369863157E-2</v>
      </c>
      <c r="G10504" s="7">
        <v>0.11375687671232891</v>
      </c>
      <c r="H10504" s="7">
        <v>0.13650825205479478</v>
      </c>
      <c r="I10504" s="7">
        <v>0.15925962739726077</v>
      </c>
      <c r="J10504" s="7">
        <v>0.18201100273972678</v>
      </c>
      <c r="K10504" s="7">
        <v>0.20476237808219158</v>
      </c>
      <c r="L10504" s="7">
        <v>0.2275137534246576</v>
      </c>
    </row>
    <row r="10505" spans="1:12" ht="25.5">
      <c r="A10505" s="1">
        <f t="shared" si="234"/>
        <v>42991</v>
      </c>
      <c r="B10505" s="49" t="s">
        <v>6277</v>
      </c>
      <c r="C10505" s="7">
        <v>8.7373150684931754E-3</v>
      </c>
      <c r="D10505" s="7">
        <v>1.7474630136986399E-2</v>
      </c>
      <c r="E10505" s="7">
        <v>2.6211945205479478E-2</v>
      </c>
      <c r="F10505" s="7">
        <v>3.4949260273972563E-2</v>
      </c>
      <c r="G10505" s="7">
        <v>4.3686575342465762E-2</v>
      </c>
      <c r="H10505" s="7">
        <v>5.2423890410958955E-2</v>
      </c>
      <c r="I10505" s="7">
        <v>6.1161205479452273E-2</v>
      </c>
      <c r="J10505" s="7">
        <v>6.9898520547945237E-2</v>
      </c>
      <c r="K10505" s="7">
        <v>7.8635835616438443E-2</v>
      </c>
      <c r="L10505" s="7">
        <v>8.7373150684931525E-2</v>
      </c>
    </row>
    <row r="10506" spans="1:12" ht="25.5">
      <c r="A10506" s="1">
        <f t="shared" si="234"/>
        <v>42992</v>
      </c>
      <c r="B10506" s="49" t="s">
        <v>6279</v>
      </c>
      <c r="C10506" s="7">
        <v>1.1594301369863041E-2</v>
      </c>
      <c r="D10506" s="7">
        <v>2.3188602739726082E-2</v>
      </c>
      <c r="E10506" s="7">
        <v>3.4782904109589119E-2</v>
      </c>
      <c r="F10506" s="7">
        <v>4.6377205479452038E-2</v>
      </c>
      <c r="G10506" s="7">
        <v>5.7971506849315076E-2</v>
      </c>
      <c r="H10506" s="7">
        <v>6.9565808219178127E-2</v>
      </c>
      <c r="I10506" s="7">
        <v>8.1160109589041393E-2</v>
      </c>
      <c r="J10506" s="7">
        <v>9.2754410958904188E-2</v>
      </c>
      <c r="K10506" s="7">
        <v>0.10434871232876723</v>
      </c>
      <c r="L10506" s="7">
        <v>0.11594301369863015</v>
      </c>
    </row>
    <row r="10507" spans="1:12" ht="25.5">
      <c r="A10507" s="1">
        <f t="shared" si="234"/>
        <v>42993</v>
      </c>
      <c r="B10507" s="49" t="s">
        <v>7022</v>
      </c>
      <c r="C10507" s="7">
        <v>2.8450520547945481E-3</v>
      </c>
      <c r="D10507" s="7">
        <v>5.690104109589084E-3</v>
      </c>
      <c r="E10507" s="7">
        <v>8.535156164383632E-3</v>
      </c>
      <c r="F10507" s="7">
        <v>1.1380208219178142E-2</v>
      </c>
      <c r="G10507" s="7">
        <v>1.4225260273972678E-2</v>
      </c>
      <c r="H10507" s="7">
        <v>1.7070312328767118E-2</v>
      </c>
      <c r="I10507" s="7">
        <v>1.9915364383561677E-2</v>
      </c>
      <c r="J10507" s="7">
        <v>2.2760416438356239E-2</v>
      </c>
      <c r="K10507" s="7">
        <v>2.5605468493150679E-2</v>
      </c>
      <c r="L10507" s="7">
        <v>2.8450520547945241E-2</v>
      </c>
    </row>
    <row r="10508" spans="1:12" ht="25.5">
      <c r="A10508" s="1">
        <f t="shared" si="234"/>
        <v>42994</v>
      </c>
      <c r="B10508" s="49" t="s">
        <v>7023</v>
      </c>
      <c r="C10508" s="7">
        <v>9.0949808219178471E-3</v>
      </c>
      <c r="D10508" s="7">
        <v>1.8189961643835718E-2</v>
      </c>
      <c r="E10508" s="7">
        <v>2.7284942465753522E-2</v>
      </c>
      <c r="F10508" s="7">
        <v>3.6379923287671319E-2</v>
      </c>
      <c r="G10508" s="7">
        <v>4.5474904109589119E-2</v>
      </c>
      <c r="H10508" s="7">
        <v>5.4569884931506919E-2</v>
      </c>
      <c r="I10508" s="7">
        <v>6.3664865753424962E-2</v>
      </c>
      <c r="J10508" s="7">
        <v>7.2759846575342513E-2</v>
      </c>
      <c r="K10508" s="7">
        <v>8.1854827397260438E-2</v>
      </c>
      <c r="L10508" s="7">
        <v>9.0949808219178113E-2</v>
      </c>
    </row>
    <row r="10509" spans="1:12" ht="25.5">
      <c r="A10509" s="1">
        <f t="shared" si="234"/>
        <v>42995</v>
      </c>
      <c r="B10509" s="49" t="s">
        <v>5780</v>
      </c>
      <c r="C10509" s="7">
        <v>2.4808767123287883E-3</v>
      </c>
      <c r="D10509" s="7">
        <v>4.9617534246575636E-3</v>
      </c>
      <c r="E10509" s="7">
        <v>7.4426301369863515E-3</v>
      </c>
      <c r="F10509" s="7">
        <v>9.923506849315103E-3</v>
      </c>
      <c r="G10509" s="7">
        <v>1.240438356164388E-2</v>
      </c>
      <c r="H10509" s="7">
        <v>1.4885260273972561E-2</v>
      </c>
      <c r="I10509" s="7">
        <v>1.7366136986301357E-2</v>
      </c>
      <c r="J10509" s="7">
        <v>1.9847013698630161E-2</v>
      </c>
      <c r="K10509" s="7">
        <v>2.2327890410958836E-2</v>
      </c>
      <c r="L10509" s="7">
        <v>2.4808767123287639E-2</v>
      </c>
    </row>
    <row r="10510" spans="1:12" ht="25.5">
      <c r="A10510" s="1">
        <f t="shared" si="234"/>
        <v>42996</v>
      </c>
      <c r="B10510" s="49" t="s">
        <v>5321</v>
      </c>
      <c r="C10510" s="7">
        <v>3.3669041095890601E-4</v>
      </c>
      <c r="D10510" s="7">
        <v>6.7338082191781084E-4</v>
      </c>
      <c r="E10510" s="7">
        <v>1.0100712328767168E-3</v>
      </c>
      <c r="F10510" s="7">
        <v>1.3467616438356241E-3</v>
      </c>
      <c r="G10510" s="7">
        <v>1.6834520547945239E-3</v>
      </c>
      <c r="H10510" s="7">
        <v>2.0201424657534241E-3</v>
      </c>
      <c r="I10510" s="7">
        <v>2.3568328767123357E-3</v>
      </c>
      <c r="J10510" s="7">
        <v>2.693523287671236E-3</v>
      </c>
      <c r="K10510" s="7">
        <v>3.0302136986301363E-3</v>
      </c>
      <c r="L10510" s="7">
        <v>3.3669041095890358E-3</v>
      </c>
    </row>
    <row r="10511" spans="1:12" ht="12.75">
      <c r="A10511" s="1">
        <f t="shared" si="234"/>
        <v>42997</v>
      </c>
      <c r="B10511" s="49" t="s">
        <v>7024</v>
      </c>
      <c r="C10511" s="7">
        <v>2.7137753424657722E-3</v>
      </c>
      <c r="D10511" s="7">
        <v>5.4275506849315314E-3</v>
      </c>
      <c r="E10511" s="7">
        <v>8.141326027397304E-3</v>
      </c>
      <c r="F10511" s="7">
        <v>1.085510136986304E-2</v>
      </c>
      <c r="G10511" s="7">
        <v>1.3568876712328801E-2</v>
      </c>
      <c r="H10511" s="7">
        <v>1.6282652054794438E-2</v>
      </c>
      <c r="I10511" s="7">
        <v>1.8996427397260322E-2</v>
      </c>
      <c r="J10511" s="7">
        <v>2.1710202739725959E-2</v>
      </c>
      <c r="K10511" s="7">
        <v>2.4423978082191721E-2</v>
      </c>
      <c r="L10511" s="7">
        <v>2.713775342465748E-2</v>
      </c>
    </row>
    <row r="10512" spans="1:12" ht="25.5">
      <c r="A10512" s="1">
        <f t="shared" ref="A10512:A10575" si="235">A10511+1</f>
        <v>42998</v>
      </c>
      <c r="B10512" s="49" t="s">
        <v>6283</v>
      </c>
      <c r="C10512" s="7">
        <v>6.6433972602739793E-4</v>
      </c>
      <c r="D10512" s="7">
        <v>1.3286794520547959E-3</v>
      </c>
      <c r="E10512" s="7">
        <v>1.9930191780822E-3</v>
      </c>
      <c r="F10512" s="7">
        <v>2.6573589041095917E-3</v>
      </c>
      <c r="G10512" s="7">
        <v>3.3216986301369835E-3</v>
      </c>
      <c r="H10512" s="7">
        <v>3.9860383561643878E-3</v>
      </c>
      <c r="I10512" s="7">
        <v>4.6503780821917917E-3</v>
      </c>
      <c r="J10512" s="7">
        <v>5.3147178082191835E-3</v>
      </c>
      <c r="K10512" s="7">
        <v>5.9790575342465761E-3</v>
      </c>
      <c r="L10512" s="7">
        <v>6.643397260273967E-3</v>
      </c>
    </row>
    <row r="10513" spans="1:12" ht="25.5">
      <c r="A10513" s="1">
        <f t="shared" si="235"/>
        <v>42999</v>
      </c>
      <c r="B10513" s="49" t="s">
        <v>7025</v>
      </c>
      <c r="C10513" s="7">
        <v>5.978695890410988E-3</v>
      </c>
      <c r="D10513" s="7">
        <v>1.1957391780821988E-2</v>
      </c>
      <c r="E10513" s="7">
        <v>1.7936087671233E-2</v>
      </c>
      <c r="F10513" s="7">
        <v>2.3914783561643879E-2</v>
      </c>
      <c r="G10513" s="7">
        <v>2.9893479452054877E-2</v>
      </c>
      <c r="H10513" s="7">
        <v>3.5872175342465756E-2</v>
      </c>
      <c r="I10513" s="7">
        <v>4.1850871232876875E-2</v>
      </c>
      <c r="J10513" s="7">
        <v>4.7829567123287758E-2</v>
      </c>
      <c r="K10513" s="7">
        <v>5.3808263013698759E-2</v>
      </c>
      <c r="L10513" s="7">
        <v>5.9786958904109636E-2</v>
      </c>
    </row>
    <row r="10514" spans="1:12" ht="25.5">
      <c r="A10514" s="1">
        <f t="shared" si="235"/>
        <v>43000</v>
      </c>
      <c r="B10514" s="49" t="s">
        <v>7026</v>
      </c>
      <c r="C10514" s="7">
        <v>1.8942180821917801E-2</v>
      </c>
      <c r="D10514" s="7">
        <v>3.7884361643835719E-2</v>
      </c>
      <c r="E10514" s="7">
        <v>5.6826542465753513E-2</v>
      </c>
      <c r="F10514" s="7">
        <v>7.5768723287671202E-2</v>
      </c>
      <c r="G10514" s="7">
        <v>9.4710904109589003E-2</v>
      </c>
      <c r="H10514" s="7">
        <v>0.11365308493150691</v>
      </c>
      <c r="I10514" s="7">
        <v>0.1325952657534252</v>
      </c>
      <c r="J10514" s="7">
        <v>0.1515374465753424</v>
      </c>
      <c r="K10514" s="7">
        <v>0.1704796273972608</v>
      </c>
      <c r="L10514" s="7">
        <v>0.18942180821917801</v>
      </c>
    </row>
    <row r="10515" spans="1:12" ht="25.5">
      <c r="A10515" s="1">
        <f t="shared" si="235"/>
        <v>43001</v>
      </c>
      <c r="B10515" s="49" t="s">
        <v>7027</v>
      </c>
      <c r="C10515" s="7">
        <v>1.3201446575342519E-2</v>
      </c>
      <c r="D10515" s="7">
        <v>2.6402893150685159E-2</v>
      </c>
      <c r="E10515" s="7">
        <v>3.9604339726027678E-2</v>
      </c>
      <c r="F10515" s="7">
        <v>5.2805786301370075E-2</v>
      </c>
      <c r="G10515" s="7">
        <v>6.6007232876712604E-2</v>
      </c>
      <c r="H10515" s="7">
        <v>7.920867945205512E-2</v>
      </c>
      <c r="I10515" s="7">
        <v>9.2410126027397996E-2</v>
      </c>
      <c r="J10515" s="7">
        <v>0.10561157260274028</v>
      </c>
      <c r="K10515" s="7">
        <v>0.11881301917808279</v>
      </c>
      <c r="L10515" s="7">
        <v>0.13201446575342521</v>
      </c>
    </row>
    <row r="10516" spans="1:12" ht="38.25">
      <c r="A10516" s="1">
        <f t="shared" si="235"/>
        <v>43002</v>
      </c>
      <c r="B10516" s="49" t="s">
        <v>7028</v>
      </c>
      <c r="C10516" s="7">
        <v>1.1200832876712358E-2</v>
      </c>
      <c r="D10516" s="7">
        <v>2.2401665753424716E-2</v>
      </c>
      <c r="E10516" s="7">
        <v>3.3602498630137083E-2</v>
      </c>
      <c r="F10516" s="7">
        <v>4.4803331506849321E-2</v>
      </c>
      <c r="G10516" s="7">
        <v>5.6004164383561685E-2</v>
      </c>
      <c r="H10516" s="7">
        <v>6.7204997260274041E-2</v>
      </c>
      <c r="I10516" s="7">
        <v>7.840583013698664E-2</v>
      </c>
      <c r="J10516" s="7">
        <v>8.9606663013698754E-2</v>
      </c>
      <c r="K10516" s="7">
        <v>0.10080749589041112</v>
      </c>
      <c r="L10516" s="7">
        <v>0.11200832876712337</v>
      </c>
    </row>
    <row r="10517" spans="1:12" ht="25.5">
      <c r="A10517" s="1">
        <f t="shared" si="235"/>
        <v>43003</v>
      </c>
      <c r="B10517" s="49" t="s">
        <v>7029</v>
      </c>
      <c r="C10517" s="7">
        <v>1.4406082191780838E-2</v>
      </c>
      <c r="D10517" s="7">
        <v>2.8812164383561798E-2</v>
      </c>
      <c r="E10517" s="7">
        <v>4.3218246575342643E-2</v>
      </c>
      <c r="F10517" s="7">
        <v>5.7624328767123353E-2</v>
      </c>
      <c r="G10517" s="7">
        <v>7.2030410958904195E-2</v>
      </c>
      <c r="H10517" s="7">
        <v>8.6436493150685162E-2</v>
      </c>
      <c r="I10517" s="7">
        <v>0.10084257534246623</v>
      </c>
      <c r="J10517" s="7">
        <v>0.11524865753424683</v>
      </c>
      <c r="K10517" s="7">
        <v>0.1296547397260272</v>
      </c>
      <c r="L10517" s="7">
        <v>0.14406082191780839</v>
      </c>
    </row>
    <row r="10518" spans="1:12" ht="38.25">
      <c r="A10518" s="1">
        <f t="shared" si="235"/>
        <v>43004</v>
      </c>
      <c r="B10518" s="49" t="s">
        <v>7030</v>
      </c>
      <c r="C10518" s="7">
        <v>1.5069698630136959E-2</v>
      </c>
      <c r="D10518" s="7">
        <v>3.0139397260274037E-2</v>
      </c>
      <c r="E10518" s="7">
        <v>4.5209095890410993E-2</v>
      </c>
      <c r="F10518" s="7">
        <v>6.0278794520547838E-2</v>
      </c>
      <c r="G10518" s="7">
        <v>7.53484931506848E-2</v>
      </c>
      <c r="H10518" s="7">
        <v>9.0418191780821874E-2</v>
      </c>
      <c r="I10518" s="7">
        <v>0.10548789041095909</v>
      </c>
      <c r="J10518" s="7">
        <v>0.1205575890410964</v>
      </c>
      <c r="K10518" s="7">
        <v>0.13562728767123239</v>
      </c>
      <c r="L10518" s="7">
        <v>0.1506969863013696</v>
      </c>
    </row>
    <row r="10519" spans="1:12" ht="25.5">
      <c r="A10519" s="1">
        <f t="shared" si="235"/>
        <v>43005</v>
      </c>
      <c r="B10519" s="49" t="s">
        <v>7031</v>
      </c>
      <c r="C10519" s="7">
        <v>9.0501369863014072E-3</v>
      </c>
      <c r="D10519" s="7">
        <v>1.8100273972602839E-2</v>
      </c>
      <c r="E10519" s="7">
        <v>2.7150410958904202E-2</v>
      </c>
      <c r="F10519" s="7">
        <v>3.6200547945205559E-2</v>
      </c>
      <c r="G10519" s="7">
        <v>4.525068493150692E-2</v>
      </c>
      <c r="H10519" s="7">
        <v>5.430082191780828E-2</v>
      </c>
      <c r="I10519" s="7">
        <v>6.3350958904109883E-2</v>
      </c>
      <c r="J10519" s="7">
        <v>7.2401095890410994E-2</v>
      </c>
      <c r="K10519" s="7">
        <v>8.1451232876712479E-2</v>
      </c>
      <c r="L10519" s="7">
        <v>9.0501369863013714E-2</v>
      </c>
    </row>
    <row r="10520" spans="1:12" ht="25.5">
      <c r="A10520" s="1">
        <f t="shared" si="235"/>
        <v>43006</v>
      </c>
      <c r="B10520" s="49" t="s">
        <v>7032</v>
      </c>
      <c r="C10520" s="7">
        <v>2.2056657534246719E-3</v>
      </c>
      <c r="D10520" s="7">
        <v>4.4113315068493317E-3</v>
      </c>
      <c r="E10520" s="7">
        <v>6.6169972602740032E-3</v>
      </c>
      <c r="F10520" s="7">
        <v>8.8226630136986513E-3</v>
      </c>
      <c r="G10520" s="7">
        <v>1.1028328767123311E-2</v>
      </c>
      <c r="H10520" s="7">
        <v>1.323399452054796E-2</v>
      </c>
      <c r="I10520" s="7">
        <v>1.5439660273972679E-2</v>
      </c>
      <c r="J10520" s="7">
        <v>1.7645326027397278E-2</v>
      </c>
      <c r="K10520" s="7">
        <v>1.9850991780821999E-2</v>
      </c>
      <c r="L10520" s="7">
        <v>2.2056657534246602E-2</v>
      </c>
    </row>
    <row r="10521" spans="1:12" ht="25.5">
      <c r="A10521" s="1">
        <f t="shared" si="235"/>
        <v>43007</v>
      </c>
      <c r="B10521" s="49" t="s">
        <v>7033</v>
      </c>
      <c r="C10521" s="7">
        <v>5.086520547945228E-3</v>
      </c>
      <c r="D10521" s="7">
        <v>1.0173041095890456E-2</v>
      </c>
      <c r="E10521" s="7">
        <v>1.5259561643835719E-2</v>
      </c>
      <c r="F10521" s="7">
        <v>2.0346082191780839E-2</v>
      </c>
      <c r="G10521" s="7">
        <v>2.5432602739726081E-2</v>
      </c>
      <c r="H10521" s="7">
        <v>3.0519123287671202E-2</v>
      </c>
      <c r="I10521" s="7">
        <v>3.5605643835616554E-2</v>
      </c>
      <c r="J10521" s="7">
        <v>4.0692164383561678E-2</v>
      </c>
      <c r="K10521" s="7">
        <v>4.577868493150692E-2</v>
      </c>
      <c r="L10521" s="7">
        <v>5.0865205479452037E-2</v>
      </c>
    </row>
    <row r="10522" spans="1:12" ht="25.5">
      <c r="A10522" s="1">
        <f t="shared" si="235"/>
        <v>43008</v>
      </c>
      <c r="B10522" s="49" t="s">
        <v>7033</v>
      </c>
      <c r="C10522" s="7">
        <v>1.9633643835616438E-3</v>
      </c>
      <c r="D10522" s="7">
        <v>3.9267287671232998E-3</v>
      </c>
      <c r="E10522" s="7">
        <v>5.8900931506849444E-3</v>
      </c>
      <c r="F10522" s="7">
        <v>7.8534575342465753E-3</v>
      </c>
      <c r="G10522" s="7">
        <v>9.8168219178082199E-3</v>
      </c>
      <c r="H10522" s="7">
        <v>1.1780186301369863E-2</v>
      </c>
      <c r="I10522" s="7">
        <v>1.374355068493152E-2</v>
      </c>
      <c r="J10522" s="7">
        <v>1.5706915068493199E-2</v>
      </c>
      <c r="K10522" s="7">
        <v>1.7670279452054759E-2</v>
      </c>
      <c r="L10522" s="7">
        <v>1.963364383561644E-2</v>
      </c>
    </row>
    <row r="10523" spans="1:12" ht="25.5">
      <c r="A10523" s="1">
        <f t="shared" si="235"/>
        <v>43009</v>
      </c>
      <c r="B10523" s="49" t="s">
        <v>7034</v>
      </c>
      <c r="C10523" s="7">
        <v>4.2854794520548201E-4</v>
      </c>
      <c r="D10523" s="7">
        <v>8.5709589041096403E-4</v>
      </c>
      <c r="E10523" s="7">
        <v>1.2856438356164399E-3</v>
      </c>
      <c r="F10523" s="7">
        <v>1.7141917808219281E-3</v>
      </c>
      <c r="G10523" s="7">
        <v>2.1427397260274038E-3</v>
      </c>
      <c r="H10523" s="7">
        <v>2.5712876712328798E-3</v>
      </c>
      <c r="I10523" s="7">
        <v>2.999835616438368E-3</v>
      </c>
      <c r="J10523" s="7">
        <v>3.428383561643844E-3</v>
      </c>
      <c r="K10523" s="7">
        <v>3.8569315068493195E-3</v>
      </c>
      <c r="L10523" s="7">
        <v>4.2854794520547955E-3</v>
      </c>
    </row>
    <row r="10524" spans="1:12" ht="12.75">
      <c r="A10524" s="1">
        <f t="shared" si="235"/>
        <v>43010</v>
      </c>
      <c r="B10524" s="49" t="s">
        <v>7035</v>
      </c>
      <c r="C10524" s="7">
        <v>7.0321643835616794E-3</v>
      </c>
      <c r="D10524" s="7">
        <v>1.4064328767123359E-2</v>
      </c>
      <c r="E10524" s="7">
        <v>2.1096493150685038E-2</v>
      </c>
      <c r="F10524" s="7">
        <v>2.81286575342466E-2</v>
      </c>
      <c r="G10524" s="7">
        <v>3.5160821917808276E-2</v>
      </c>
      <c r="H10524" s="7">
        <v>4.2192986301369841E-2</v>
      </c>
      <c r="I10524" s="7">
        <v>4.9225150684931641E-2</v>
      </c>
      <c r="J10524" s="7">
        <v>5.6257315068493199E-2</v>
      </c>
      <c r="K10524" s="7">
        <v>6.3289479452054875E-2</v>
      </c>
      <c r="L10524" s="7">
        <v>7.032164383561644E-2</v>
      </c>
    </row>
    <row r="10525" spans="1:12" ht="12.75">
      <c r="A10525" s="1">
        <f t="shared" si="235"/>
        <v>43011</v>
      </c>
      <c r="B10525" s="49" t="s">
        <v>7036</v>
      </c>
      <c r="C10525" s="7">
        <v>1.663561643835612E-4</v>
      </c>
      <c r="D10525" s="7">
        <v>3.3271232876712359E-4</v>
      </c>
      <c r="E10525" s="7">
        <v>4.9906849315068476E-4</v>
      </c>
      <c r="F10525" s="7">
        <v>6.6542465753424479E-4</v>
      </c>
      <c r="G10525" s="7">
        <v>8.3178082191780591E-4</v>
      </c>
      <c r="H10525" s="7">
        <v>9.9813698630136843E-4</v>
      </c>
      <c r="I10525" s="7">
        <v>1.1644931506849319E-3</v>
      </c>
      <c r="J10525" s="7">
        <v>1.330849315068492E-3</v>
      </c>
      <c r="K10525" s="7">
        <v>1.497205479452052E-3</v>
      </c>
      <c r="L10525" s="7">
        <v>1.6635616438356118E-3</v>
      </c>
    </row>
    <row r="10526" spans="1:12" ht="25.5">
      <c r="A10526" s="1">
        <f t="shared" si="235"/>
        <v>43012</v>
      </c>
      <c r="B10526" s="49" t="s">
        <v>7037</v>
      </c>
      <c r="C10526" s="7">
        <v>9.8873424657534479E-4</v>
      </c>
      <c r="D10526" s="7">
        <v>1.9774684931506922E-3</v>
      </c>
      <c r="E10526" s="7">
        <v>2.966202739726032E-3</v>
      </c>
      <c r="F10526" s="7">
        <v>3.9549369863013722E-3</v>
      </c>
      <c r="G10526" s="7">
        <v>4.9436712328767111E-3</v>
      </c>
      <c r="H10526" s="7">
        <v>5.932405479452064E-3</v>
      </c>
      <c r="I10526" s="7">
        <v>6.9211397260274272E-3</v>
      </c>
      <c r="J10526" s="7">
        <v>7.9098739726027444E-3</v>
      </c>
      <c r="K10526" s="7">
        <v>8.8986082191780946E-3</v>
      </c>
      <c r="L10526" s="7">
        <v>9.8873424657534223E-3</v>
      </c>
    </row>
    <row r="10527" spans="1:12" ht="25.5">
      <c r="A10527" s="1">
        <f t="shared" si="235"/>
        <v>43013</v>
      </c>
      <c r="B10527" s="49" t="s">
        <v>7037</v>
      </c>
      <c r="C10527" s="7">
        <v>4.8460273972602842E-4</v>
      </c>
      <c r="D10527" s="7">
        <v>9.6920547945205683E-4</v>
      </c>
      <c r="E10527" s="7">
        <v>1.4538082191780841E-3</v>
      </c>
      <c r="F10527" s="7">
        <v>1.9384109589041039E-3</v>
      </c>
      <c r="G10527" s="7">
        <v>2.4230136986301359E-3</v>
      </c>
      <c r="H10527" s="7">
        <v>2.9076164383561682E-3</v>
      </c>
      <c r="I10527" s="7">
        <v>3.3922191780822002E-3</v>
      </c>
      <c r="J10527" s="7">
        <v>3.87682191780822E-3</v>
      </c>
      <c r="K10527" s="7">
        <v>4.3614246575342519E-3</v>
      </c>
      <c r="L10527" s="7">
        <v>4.8460273972602717E-3</v>
      </c>
    </row>
    <row r="10528" spans="1:12" ht="12.75">
      <c r="A10528" s="1">
        <f t="shared" si="235"/>
        <v>43014</v>
      </c>
      <c r="B10528" s="49" t="s">
        <v>7038</v>
      </c>
      <c r="C10528" s="7">
        <v>7.8520109589041518E-3</v>
      </c>
      <c r="D10528" s="7">
        <v>1.5704021917808279E-2</v>
      </c>
      <c r="E10528" s="7">
        <v>2.3556032876712478E-2</v>
      </c>
      <c r="F10528" s="7">
        <v>3.1408043835616559E-2</v>
      </c>
      <c r="G10528" s="7">
        <v>3.9260054794520639E-2</v>
      </c>
      <c r="H10528" s="7">
        <v>4.7112065753424713E-2</v>
      </c>
      <c r="I10528" s="7">
        <v>5.4964076712329037E-2</v>
      </c>
      <c r="J10528" s="7">
        <v>6.2816087671232992E-2</v>
      </c>
      <c r="K10528" s="7">
        <v>7.066809863013708E-2</v>
      </c>
      <c r="L10528" s="7">
        <v>7.8520109589041154E-2</v>
      </c>
    </row>
    <row r="10529" spans="1:12" ht="12.75">
      <c r="A10529" s="1">
        <f t="shared" si="235"/>
        <v>43015</v>
      </c>
      <c r="B10529" s="49" t="s">
        <v>6884</v>
      </c>
      <c r="C10529" s="7">
        <v>9.70543561643839E-3</v>
      </c>
      <c r="D10529" s="7">
        <v>1.9410871232876759E-2</v>
      </c>
      <c r="E10529" s="7">
        <v>2.91163068493152E-2</v>
      </c>
      <c r="F10529" s="7">
        <v>3.8821742465753518E-2</v>
      </c>
      <c r="G10529" s="7">
        <v>4.8527178082191841E-2</v>
      </c>
      <c r="H10529" s="7">
        <v>5.8232613698630156E-2</v>
      </c>
      <c r="I10529" s="7">
        <v>6.7938049315068721E-2</v>
      </c>
      <c r="J10529" s="7">
        <v>7.7643484931506912E-2</v>
      </c>
      <c r="K10529" s="7">
        <v>8.7348920547945241E-2</v>
      </c>
      <c r="L10529" s="7">
        <v>9.7054356164383557E-2</v>
      </c>
    </row>
    <row r="10530" spans="1:12" ht="12.75">
      <c r="A10530" s="1">
        <f t="shared" si="235"/>
        <v>43016</v>
      </c>
      <c r="B10530" s="49" t="s">
        <v>7039</v>
      </c>
      <c r="C10530" s="7">
        <v>1.6523506849315201E-3</v>
      </c>
      <c r="D10530" s="7">
        <v>3.304701369863028E-3</v>
      </c>
      <c r="E10530" s="7">
        <v>4.9570520547945482E-3</v>
      </c>
      <c r="F10530" s="7">
        <v>6.6094027397260438E-3</v>
      </c>
      <c r="G10530" s="7">
        <v>8.2617534246575523E-3</v>
      </c>
      <c r="H10530" s="7">
        <v>9.91410410958906E-3</v>
      </c>
      <c r="I10530" s="7">
        <v>1.1566454794520592E-2</v>
      </c>
      <c r="J10530" s="7">
        <v>1.3218805479452039E-2</v>
      </c>
      <c r="K10530" s="7">
        <v>1.4871156164383561E-2</v>
      </c>
      <c r="L10530" s="7">
        <v>1.652350684931508E-2</v>
      </c>
    </row>
    <row r="10531" spans="1:12" ht="25.5">
      <c r="A10531" s="1">
        <f t="shared" si="235"/>
        <v>43017</v>
      </c>
      <c r="B10531" s="49" t="s">
        <v>6539</v>
      </c>
      <c r="C10531" s="7">
        <v>7.2690410958904314E-5</v>
      </c>
      <c r="D10531" s="7">
        <v>1.4538082191780838E-4</v>
      </c>
      <c r="E10531" s="7">
        <v>2.1807123287671319E-4</v>
      </c>
      <c r="F10531" s="7">
        <v>2.9076164383561677E-4</v>
      </c>
      <c r="G10531" s="7">
        <v>3.6345205479452038E-4</v>
      </c>
      <c r="H10531" s="7">
        <v>4.3614246575342518E-4</v>
      </c>
      <c r="I10531" s="7">
        <v>5.0883287671232998E-4</v>
      </c>
      <c r="J10531" s="7">
        <v>5.8152328767123354E-4</v>
      </c>
      <c r="K10531" s="7">
        <v>6.542136986301372E-4</v>
      </c>
      <c r="L10531" s="7">
        <v>7.2690410958904076E-4</v>
      </c>
    </row>
    <row r="10532" spans="1:12" ht="12.75">
      <c r="A10532" s="1">
        <f t="shared" si="235"/>
        <v>43018</v>
      </c>
      <c r="B10532" s="49" t="s">
        <v>6540</v>
      </c>
      <c r="C10532" s="7">
        <v>1.788690410958912E-3</v>
      </c>
      <c r="D10532" s="7">
        <v>3.5773808219178118E-3</v>
      </c>
      <c r="E10532" s="7">
        <v>5.366071232876724E-3</v>
      </c>
      <c r="F10532" s="7">
        <v>7.1547616438356115E-3</v>
      </c>
      <c r="G10532" s="7">
        <v>8.943452054794512E-3</v>
      </c>
      <c r="H10532" s="7">
        <v>1.0732142465753412E-2</v>
      </c>
      <c r="I10532" s="7">
        <v>1.252083287671236E-2</v>
      </c>
      <c r="J10532" s="7">
        <v>1.43095232876712E-2</v>
      </c>
      <c r="K10532" s="7">
        <v>1.6098213698630161E-2</v>
      </c>
      <c r="L10532" s="7">
        <v>1.7886904109589E-2</v>
      </c>
    </row>
    <row r="10533" spans="1:12" ht="38.25">
      <c r="A10533" s="1">
        <f t="shared" si="235"/>
        <v>43019</v>
      </c>
      <c r="B10533" s="49" t="s">
        <v>7040</v>
      </c>
      <c r="C10533" s="7">
        <v>3.9100931506849557E-3</v>
      </c>
      <c r="D10533" s="7">
        <v>7.8201863013699115E-3</v>
      </c>
      <c r="E10533" s="7">
        <v>1.1730279452054867E-2</v>
      </c>
      <c r="F10533" s="7">
        <v>1.5640372602739799E-2</v>
      </c>
      <c r="G10533" s="7">
        <v>1.9550465753424718E-2</v>
      </c>
      <c r="H10533" s="7">
        <v>2.3460558904109641E-2</v>
      </c>
      <c r="I10533" s="7">
        <v>2.7370652054794678E-2</v>
      </c>
      <c r="J10533" s="7">
        <v>3.1280745205479479E-2</v>
      </c>
      <c r="K10533" s="7">
        <v>3.5190838356164399E-2</v>
      </c>
      <c r="L10533" s="7">
        <v>3.9100931506849318E-2</v>
      </c>
    </row>
    <row r="10534" spans="1:12" ht="38.25">
      <c r="A10534" s="1">
        <f t="shared" si="235"/>
        <v>43020</v>
      </c>
      <c r="B10534" s="49" t="s">
        <v>7040</v>
      </c>
      <c r="C10534" s="7">
        <v>3.3817315068493318E-3</v>
      </c>
      <c r="D10534" s="7">
        <v>6.7634630136986515E-3</v>
      </c>
      <c r="E10534" s="7">
        <v>1.0145194520547985E-2</v>
      </c>
      <c r="F10534" s="7">
        <v>1.3526926027397279E-2</v>
      </c>
      <c r="G10534" s="7">
        <v>1.6908657534246599E-2</v>
      </c>
      <c r="H10534" s="7">
        <v>2.0290389041095917E-2</v>
      </c>
      <c r="I10534" s="7">
        <v>2.3672120547945357E-2</v>
      </c>
      <c r="J10534" s="7">
        <v>2.7053852054794558E-2</v>
      </c>
      <c r="K10534" s="7">
        <v>3.0435583561643876E-2</v>
      </c>
      <c r="L10534" s="7">
        <v>3.3817315068493198E-2</v>
      </c>
    </row>
    <row r="10535" spans="1:12" ht="25.5">
      <c r="A10535" s="1">
        <f t="shared" si="235"/>
        <v>43021</v>
      </c>
      <c r="B10535" s="49" t="s">
        <v>7041</v>
      </c>
      <c r="C10535" s="7">
        <v>1.101060821917812E-2</v>
      </c>
      <c r="D10535" s="7">
        <v>2.202121643835624E-2</v>
      </c>
      <c r="E10535" s="7">
        <v>3.3031824657534355E-2</v>
      </c>
      <c r="F10535" s="7">
        <v>4.4042432876712355E-2</v>
      </c>
      <c r="G10535" s="7">
        <v>5.5053041095890473E-2</v>
      </c>
      <c r="H10535" s="7">
        <v>6.6063649315068598E-2</v>
      </c>
      <c r="I10535" s="7">
        <v>7.7074257534246834E-2</v>
      </c>
      <c r="J10535" s="7">
        <v>8.808486575342471E-2</v>
      </c>
      <c r="K10535" s="7">
        <v>9.9095473972602835E-2</v>
      </c>
      <c r="L10535" s="7">
        <v>0.11010608219178084</v>
      </c>
    </row>
    <row r="10536" spans="1:12" ht="12.75">
      <c r="A10536" s="1">
        <f t="shared" si="235"/>
        <v>43022</v>
      </c>
      <c r="B10536" s="49" t="s">
        <v>7042</v>
      </c>
      <c r="C10536" s="7">
        <v>7.9511013698630398E-3</v>
      </c>
      <c r="D10536" s="7">
        <v>1.590220273972608E-2</v>
      </c>
      <c r="E10536" s="7">
        <v>2.3853304109589118E-2</v>
      </c>
      <c r="F10536" s="7">
        <v>3.1804405479452041E-2</v>
      </c>
      <c r="G10536" s="7">
        <v>3.975550684931508E-2</v>
      </c>
      <c r="H10536" s="7">
        <v>4.7706608219178118E-2</v>
      </c>
      <c r="I10536" s="7">
        <v>5.5657709589041281E-2</v>
      </c>
      <c r="J10536" s="7">
        <v>6.3608810958904194E-2</v>
      </c>
      <c r="K10536" s="7">
        <v>7.1559912328767239E-2</v>
      </c>
      <c r="L10536" s="7">
        <v>7.9511013698630159E-2</v>
      </c>
    </row>
    <row r="10537" spans="1:12" ht="12.75">
      <c r="A10537" s="1">
        <f t="shared" si="235"/>
        <v>43023</v>
      </c>
      <c r="B10537" s="49" t="s">
        <v>7043</v>
      </c>
      <c r="C10537" s="7">
        <v>1.540385753424672E-2</v>
      </c>
      <c r="D10537" s="7">
        <v>3.0807715068493318E-2</v>
      </c>
      <c r="E10537" s="7">
        <v>4.6211572602740038E-2</v>
      </c>
      <c r="F10537" s="7">
        <v>6.1615430136986518E-2</v>
      </c>
      <c r="G10537" s="7">
        <v>7.7019287671233116E-2</v>
      </c>
      <c r="H10537" s="7">
        <v>9.2423145205479715E-2</v>
      </c>
      <c r="I10537" s="7">
        <v>0.10782700273972655</v>
      </c>
      <c r="J10537" s="7">
        <v>0.12323086027397279</v>
      </c>
      <c r="K10537" s="7">
        <v>0.13863471780821998</v>
      </c>
      <c r="L10537" s="7">
        <v>0.15403857534246601</v>
      </c>
    </row>
    <row r="10538" spans="1:12" ht="25.5">
      <c r="A10538" s="1">
        <f t="shared" si="235"/>
        <v>43024</v>
      </c>
      <c r="B10538" s="49" t="s">
        <v>7044</v>
      </c>
      <c r="C10538" s="7">
        <v>1.733720547945216E-2</v>
      </c>
      <c r="D10538" s="7">
        <v>3.4674410958904195E-2</v>
      </c>
      <c r="E10538" s="7">
        <v>5.2011616438356355E-2</v>
      </c>
      <c r="F10538" s="7">
        <v>6.9348821917808279E-2</v>
      </c>
      <c r="G10538" s="7">
        <v>8.6686027397260307E-2</v>
      </c>
      <c r="H10538" s="7">
        <v>0.10402323287671236</v>
      </c>
      <c r="I10538" s="7">
        <v>0.1213604383561644</v>
      </c>
      <c r="J10538" s="7">
        <v>0.13869764383561678</v>
      </c>
      <c r="K10538" s="7">
        <v>0.156034849315068</v>
      </c>
      <c r="L10538" s="7">
        <v>0.17337205479452039</v>
      </c>
    </row>
    <row r="10539" spans="1:12" ht="12.75">
      <c r="A10539" s="1">
        <f t="shared" si="235"/>
        <v>43025</v>
      </c>
      <c r="B10539" s="49" t="s">
        <v>7045</v>
      </c>
      <c r="C10539" s="7">
        <v>4.7845479452054999E-3</v>
      </c>
      <c r="D10539" s="7">
        <v>9.5690958904109998E-3</v>
      </c>
      <c r="E10539" s="7">
        <v>1.435364383561656E-2</v>
      </c>
      <c r="F10539" s="7">
        <v>1.9138191780822E-2</v>
      </c>
      <c r="G10539" s="7">
        <v>2.3922739726027438E-2</v>
      </c>
      <c r="H10539" s="7">
        <v>2.870728767123288E-2</v>
      </c>
      <c r="I10539" s="7">
        <v>3.349183561643844E-2</v>
      </c>
      <c r="J10539" s="7">
        <v>3.8276383561643881E-2</v>
      </c>
      <c r="K10539" s="7">
        <v>4.3060931506849316E-2</v>
      </c>
      <c r="L10539" s="7">
        <v>4.7845479452054758E-2</v>
      </c>
    </row>
    <row r="10540" spans="1:12" ht="12.75">
      <c r="A10540" s="1">
        <f t="shared" si="235"/>
        <v>43026</v>
      </c>
      <c r="B10540" s="49" t="s">
        <v>7046</v>
      </c>
      <c r="C10540" s="7">
        <v>7.902279452054831E-3</v>
      </c>
      <c r="D10540" s="7">
        <v>1.5804558904109641E-2</v>
      </c>
      <c r="E10540" s="7">
        <v>2.3706838356164519E-2</v>
      </c>
      <c r="F10540" s="7">
        <v>3.1609117808219282E-2</v>
      </c>
      <c r="G10540" s="7">
        <v>3.9511397260274035E-2</v>
      </c>
      <c r="H10540" s="7">
        <v>4.7413676712328802E-2</v>
      </c>
      <c r="I10540" s="7">
        <v>5.5315956164383798E-2</v>
      </c>
      <c r="J10540" s="7">
        <v>6.321823561643844E-2</v>
      </c>
      <c r="K10540" s="7">
        <v>7.1120515068493192E-2</v>
      </c>
      <c r="L10540" s="7">
        <v>7.9022794520547959E-2</v>
      </c>
    </row>
    <row r="10541" spans="1:12" ht="12.75">
      <c r="A10541" s="1">
        <f t="shared" si="235"/>
        <v>43027</v>
      </c>
      <c r="B10541" s="49" t="s">
        <v>7047</v>
      </c>
      <c r="C10541" s="7">
        <v>1.2900558904109639E-2</v>
      </c>
      <c r="D10541" s="7">
        <v>2.58011178082194E-2</v>
      </c>
      <c r="E10541" s="7">
        <v>3.870167671232904E-2</v>
      </c>
      <c r="F10541" s="7">
        <v>5.1602235616438556E-2</v>
      </c>
      <c r="G10541" s="7">
        <v>6.450279452054819E-2</v>
      </c>
      <c r="H10541" s="7">
        <v>7.7403353424657956E-2</v>
      </c>
      <c r="I10541" s="7">
        <v>9.0303912328767832E-2</v>
      </c>
      <c r="J10541" s="7">
        <v>0.10320447123287724</v>
      </c>
      <c r="K10541" s="7">
        <v>0.11610503013698686</v>
      </c>
      <c r="L10541" s="7">
        <v>0.12900558904109638</v>
      </c>
    </row>
    <row r="10542" spans="1:12" ht="25.5">
      <c r="A10542" s="1">
        <f t="shared" si="235"/>
        <v>43028</v>
      </c>
      <c r="B10542" s="49" t="s">
        <v>7048</v>
      </c>
      <c r="C10542" s="7">
        <v>8.7228493150685281E-3</v>
      </c>
      <c r="D10542" s="7">
        <v>1.7445698630137077E-2</v>
      </c>
      <c r="E10542" s="7">
        <v>2.616854794520556E-2</v>
      </c>
      <c r="F10542" s="7">
        <v>3.4891397260274043E-2</v>
      </c>
      <c r="G10542" s="7">
        <v>4.3614246575342519E-2</v>
      </c>
      <c r="H10542" s="7">
        <v>5.2337095890410995E-2</v>
      </c>
      <c r="I10542" s="7">
        <v>6.1059945205479721E-2</v>
      </c>
      <c r="J10542" s="7">
        <v>6.9782794520547961E-2</v>
      </c>
      <c r="K10542" s="7">
        <v>7.8505643835616562E-2</v>
      </c>
      <c r="L10542" s="7">
        <v>8.7228493150684927E-2</v>
      </c>
    </row>
    <row r="10543" spans="1:12" ht="25.5">
      <c r="A10543" s="1">
        <f t="shared" si="235"/>
        <v>43029</v>
      </c>
      <c r="B10543" s="49" t="s">
        <v>7049</v>
      </c>
      <c r="C10543" s="7">
        <v>2.015802739726044E-3</v>
      </c>
      <c r="D10543" s="7">
        <v>4.0316054794520759E-3</v>
      </c>
      <c r="E10543" s="7">
        <v>6.0474082191781199E-3</v>
      </c>
      <c r="F10543" s="7">
        <v>8.0632109589041396E-3</v>
      </c>
      <c r="G10543" s="7">
        <v>1.0079013698630172E-2</v>
      </c>
      <c r="H10543" s="7">
        <v>1.209481643835624E-2</v>
      </c>
      <c r="I10543" s="7">
        <v>1.4110619178082319E-2</v>
      </c>
      <c r="J10543" s="7">
        <v>1.6126421917808279E-2</v>
      </c>
      <c r="K10543" s="7">
        <v>1.8142224657534359E-2</v>
      </c>
      <c r="L10543" s="7">
        <v>2.015802739726032E-2</v>
      </c>
    </row>
    <row r="10544" spans="1:12" ht="25.5">
      <c r="A10544" s="1">
        <f t="shared" si="235"/>
        <v>43030</v>
      </c>
      <c r="B10544" s="49" t="s">
        <v>7049</v>
      </c>
      <c r="C10544" s="7">
        <v>2.4454356164383797E-3</v>
      </c>
      <c r="D10544" s="7">
        <v>4.890871232876748E-3</v>
      </c>
      <c r="E10544" s="7">
        <v>7.3363068493151277E-3</v>
      </c>
      <c r="F10544" s="7">
        <v>9.7817424657534718E-3</v>
      </c>
      <c r="G10544" s="7">
        <v>1.222717808219184E-2</v>
      </c>
      <c r="H10544" s="7">
        <v>1.467261369863016E-2</v>
      </c>
      <c r="I10544" s="7">
        <v>1.7118049315068599E-2</v>
      </c>
      <c r="J10544" s="7">
        <v>1.9563484931506923E-2</v>
      </c>
      <c r="K10544" s="7">
        <v>2.2008920547945239E-2</v>
      </c>
      <c r="L10544" s="7">
        <v>2.4454356164383559E-2</v>
      </c>
    </row>
    <row r="10545" spans="1:12" ht="25.5">
      <c r="A10545" s="1">
        <f t="shared" si="235"/>
        <v>43031</v>
      </c>
      <c r="B10545" s="49" t="s">
        <v>7049</v>
      </c>
      <c r="C10545" s="7">
        <v>1.1908931506849356E-3</v>
      </c>
      <c r="D10545" s="7">
        <v>2.381786301369876E-3</v>
      </c>
      <c r="E10545" s="7">
        <v>3.5726794520548081E-3</v>
      </c>
      <c r="F10545" s="7">
        <v>4.7635726027397277E-3</v>
      </c>
      <c r="G10545" s="7">
        <v>5.9544657534246594E-3</v>
      </c>
      <c r="H10545" s="7">
        <v>7.145358904109592E-3</v>
      </c>
      <c r="I10545" s="7">
        <v>8.336252054794548E-3</v>
      </c>
      <c r="J10545" s="7">
        <v>9.5271452054794675E-3</v>
      </c>
      <c r="K10545" s="7">
        <v>1.0718038356164399E-2</v>
      </c>
      <c r="L10545" s="7">
        <v>1.1908931506849319E-2</v>
      </c>
    </row>
    <row r="10546" spans="1:12" ht="25.5">
      <c r="A10546" s="1">
        <f t="shared" si="235"/>
        <v>43032</v>
      </c>
      <c r="B10546" s="49" t="s">
        <v>7049</v>
      </c>
      <c r="C10546" s="7">
        <v>2.3749150684931638E-3</v>
      </c>
      <c r="D10546" s="7">
        <v>4.7498301369863164E-3</v>
      </c>
      <c r="E10546" s="7">
        <v>7.1247452054794798E-3</v>
      </c>
      <c r="F10546" s="7">
        <v>9.4996602739726207E-3</v>
      </c>
      <c r="G10546" s="7">
        <v>1.1874575342465773E-2</v>
      </c>
      <c r="H10546" s="7">
        <v>1.424949041095896E-2</v>
      </c>
      <c r="I10546" s="7">
        <v>1.6624405479452157E-2</v>
      </c>
      <c r="J10546" s="7">
        <v>1.8999320547945241E-2</v>
      </c>
      <c r="K10546" s="7">
        <v>2.1374235616438437E-2</v>
      </c>
      <c r="L10546" s="7">
        <v>2.3749150684931521E-2</v>
      </c>
    </row>
    <row r="10547" spans="1:12" ht="25.5">
      <c r="A10547" s="1">
        <f t="shared" si="235"/>
        <v>43033</v>
      </c>
      <c r="B10547" s="49" t="s">
        <v>7049</v>
      </c>
      <c r="C10547" s="7">
        <v>1.2332054794520519E-4</v>
      </c>
      <c r="D10547" s="7">
        <v>2.4664109589041158E-4</v>
      </c>
      <c r="E10547" s="7">
        <v>3.699616438356168E-4</v>
      </c>
      <c r="F10547" s="7">
        <v>4.9328219178082077E-4</v>
      </c>
      <c r="G10547" s="7">
        <v>6.1660273972602604E-4</v>
      </c>
      <c r="H10547" s="7">
        <v>7.3992328767123121E-4</v>
      </c>
      <c r="I10547" s="7">
        <v>8.6324383561643995E-4</v>
      </c>
      <c r="J10547" s="7">
        <v>9.8656438356164284E-4</v>
      </c>
      <c r="K10547" s="7">
        <v>1.109884931506848E-3</v>
      </c>
      <c r="L10547" s="7">
        <v>1.2332054794520521E-3</v>
      </c>
    </row>
    <row r="10548" spans="1:12" ht="38.25">
      <c r="A10548" s="1">
        <f t="shared" si="235"/>
        <v>43034</v>
      </c>
      <c r="B10548" s="49" t="s">
        <v>7050</v>
      </c>
      <c r="C10548" s="7">
        <v>1.5413260273972679E-2</v>
      </c>
      <c r="D10548" s="7">
        <v>3.0826520547945241E-2</v>
      </c>
      <c r="E10548" s="7">
        <v>4.6239780821917917E-2</v>
      </c>
      <c r="F10548" s="7">
        <v>6.1653041095890357E-2</v>
      </c>
      <c r="G10548" s="7">
        <v>7.7066301369862922E-2</v>
      </c>
      <c r="H10548" s="7">
        <v>9.2479561643835473E-2</v>
      </c>
      <c r="I10548" s="7">
        <v>0.10789282191780829</v>
      </c>
      <c r="J10548" s="7">
        <v>0.12330608219178119</v>
      </c>
      <c r="K10548" s="7">
        <v>0.13871934246575279</v>
      </c>
      <c r="L10548" s="7">
        <v>0.15413260273972559</v>
      </c>
    </row>
    <row r="10549" spans="1:12" ht="51">
      <c r="A10549" s="1">
        <f t="shared" si="235"/>
        <v>43035</v>
      </c>
      <c r="B10549" s="49" t="s">
        <v>7051</v>
      </c>
      <c r="C10549" s="7">
        <v>3.383901369863028E-2</v>
      </c>
      <c r="D10549" s="7">
        <v>6.7678027397260435E-2</v>
      </c>
      <c r="E10549" s="7">
        <v>0.10151704109589071</v>
      </c>
      <c r="F10549" s="7">
        <v>0.1353560547945204</v>
      </c>
      <c r="G10549" s="7">
        <v>0.1691950684931508</v>
      </c>
      <c r="H10549" s="7">
        <v>0.20303408219178118</v>
      </c>
      <c r="I10549" s="7">
        <v>0.23687309589041158</v>
      </c>
      <c r="J10549" s="7">
        <v>0.27071210958904202</v>
      </c>
      <c r="K10549" s="7">
        <v>0.30455112328767114</v>
      </c>
      <c r="L10549" s="7">
        <v>0.3383901369863016</v>
      </c>
    </row>
    <row r="10550" spans="1:12" ht="25.5">
      <c r="A10550" s="1">
        <f t="shared" si="235"/>
        <v>43036</v>
      </c>
      <c r="B10550" s="49" t="s">
        <v>7052</v>
      </c>
      <c r="C10550" s="7">
        <v>3.0059473972602842E-2</v>
      </c>
      <c r="D10550" s="7">
        <v>6.0118947945205559E-2</v>
      </c>
      <c r="E10550" s="7">
        <v>9.0178421917808407E-2</v>
      </c>
      <c r="F10550" s="7">
        <v>0.1202378958904104</v>
      </c>
      <c r="G10550" s="7">
        <v>0.15029736986301359</v>
      </c>
      <c r="H10550" s="7">
        <v>0.18035684383561681</v>
      </c>
      <c r="I10550" s="7">
        <v>0.21041631780821998</v>
      </c>
      <c r="J10550" s="7">
        <v>0.24047579178082198</v>
      </c>
      <c r="K10550" s="7">
        <v>0.27053526575342518</v>
      </c>
      <c r="L10550" s="7">
        <v>0.30059473972602718</v>
      </c>
    </row>
    <row r="10551" spans="1:12" ht="25.5">
      <c r="A10551" s="1">
        <f t="shared" si="235"/>
        <v>43037</v>
      </c>
      <c r="B10551" s="49" t="s">
        <v>7053</v>
      </c>
      <c r="C10551" s="7">
        <v>3.3307397260274041E-2</v>
      </c>
      <c r="D10551" s="7">
        <v>6.6614794520547957E-2</v>
      </c>
      <c r="E10551" s="7">
        <v>9.9922191780821998E-2</v>
      </c>
      <c r="F10551" s="7">
        <v>0.13322958904109519</v>
      </c>
      <c r="G10551" s="7">
        <v>0.16653698630136959</v>
      </c>
      <c r="H10551" s="7">
        <v>0.199844383561644</v>
      </c>
      <c r="I10551" s="7">
        <v>0.2331517808219184</v>
      </c>
      <c r="J10551" s="7">
        <v>0.26645917808219155</v>
      </c>
      <c r="K10551" s="7">
        <v>0.29976657534246598</v>
      </c>
      <c r="L10551" s="7">
        <v>0.33307397260273919</v>
      </c>
    </row>
    <row r="10552" spans="1:12" ht="25.5">
      <c r="A10552" s="1">
        <f t="shared" si="235"/>
        <v>43038</v>
      </c>
      <c r="B10552" s="49" t="s">
        <v>7054</v>
      </c>
      <c r="C10552" s="7">
        <v>1.7604821917808277E-2</v>
      </c>
      <c r="D10552" s="7">
        <v>3.5209643835616679E-2</v>
      </c>
      <c r="E10552" s="7">
        <v>5.2814465753424959E-2</v>
      </c>
      <c r="F10552" s="7">
        <v>7.0419287671233108E-2</v>
      </c>
      <c r="G10552" s="7">
        <v>8.8024109589041402E-2</v>
      </c>
      <c r="H10552" s="7">
        <v>0.10562893150684968</v>
      </c>
      <c r="I10552" s="7">
        <v>0.1232337534246588</v>
      </c>
      <c r="J10552" s="7">
        <v>0.14083857534246599</v>
      </c>
      <c r="K10552" s="7">
        <v>0.1584433972602744</v>
      </c>
      <c r="L10552" s="7">
        <v>0.1760482191780828</v>
      </c>
    </row>
    <row r="10553" spans="1:12" ht="12.75">
      <c r="A10553" s="1">
        <f t="shared" si="235"/>
        <v>43039</v>
      </c>
      <c r="B10553" s="49" t="s">
        <v>7055</v>
      </c>
      <c r="C10553" s="7">
        <v>1.1775846575342508E-2</v>
      </c>
      <c r="D10553" s="7">
        <v>2.3551693150685039E-2</v>
      </c>
      <c r="E10553" s="7">
        <v>3.5327539726027563E-2</v>
      </c>
      <c r="F10553" s="7">
        <v>4.7103386301369836E-2</v>
      </c>
      <c r="G10553" s="7">
        <v>5.8879232876712359E-2</v>
      </c>
      <c r="H10553" s="7">
        <v>7.0655079452054875E-2</v>
      </c>
      <c r="I10553" s="7">
        <v>8.2430926027397641E-2</v>
      </c>
      <c r="J10553" s="7">
        <v>9.4206772602739922E-2</v>
      </c>
      <c r="K10553" s="7">
        <v>0.10598261917808231</v>
      </c>
      <c r="L10553" s="7">
        <v>0.11775846575342472</v>
      </c>
    </row>
    <row r="10554" spans="1:12" ht="25.5">
      <c r="A10554" s="1">
        <f t="shared" si="235"/>
        <v>43040</v>
      </c>
      <c r="B10554" s="49" t="s">
        <v>6381</v>
      </c>
      <c r="C10554" s="7">
        <v>2.5187046575342761E-2</v>
      </c>
      <c r="D10554" s="7">
        <v>5.0374093150685396E-2</v>
      </c>
      <c r="E10554" s="7">
        <v>7.5561139726028154E-2</v>
      </c>
      <c r="F10554" s="7">
        <v>0.10074818630137056</v>
      </c>
      <c r="G10554" s="7">
        <v>0.12593523287671318</v>
      </c>
      <c r="H10554" s="7">
        <v>0.15112227945205559</v>
      </c>
      <c r="I10554" s="7">
        <v>0.17630932602739799</v>
      </c>
      <c r="J10554" s="7">
        <v>0.20149637260274039</v>
      </c>
      <c r="K10554" s="7">
        <v>0.2266834191780828</v>
      </c>
      <c r="L10554" s="7">
        <v>0.2518704657534252</v>
      </c>
    </row>
    <row r="10555" spans="1:12" ht="25.5">
      <c r="A10555" s="1">
        <f t="shared" si="235"/>
        <v>43041</v>
      </c>
      <c r="B10555" s="49" t="s">
        <v>6381</v>
      </c>
      <c r="C10555" s="7">
        <v>2.1153271232876879E-2</v>
      </c>
      <c r="D10555" s="7">
        <v>4.230654246575364E-2</v>
      </c>
      <c r="E10555" s="7">
        <v>6.3459813698630518E-2</v>
      </c>
      <c r="F10555" s="7">
        <v>8.4613084931507154E-2</v>
      </c>
      <c r="G10555" s="7">
        <v>0.10576635616438392</v>
      </c>
      <c r="H10555" s="7">
        <v>0.12691962739726079</v>
      </c>
      <c r="I10555" s="7">
        <v>0.14807289863013839</v>
      </c>
      <c r="J10555" s="7">
        <v>0.16922616986301481</v>
      </c>
      <c r="K10555" s="7">
        <v>0.19037944109589119</v>
      </c>
      <c r="L10555" s="7">
        <v>0.21153271232876761</v>
      </c>
    </row>
    <row r="10556" spans="1:12" ht="25.5">
      <c r="A10556" s="1">
        <f t="shared" si="235"/>
        <v>43042</v>
      </c>
      <c r="B10556" s="49" t="s">
        <v>7056</v>
      </c>
      <c r="C10556" s="7">
        <v>9.9003616438356461E-3</v>
      </c>
      <c r="D10556" s="7">
        <v>1.980072328767132E-2</v>
      </c>
      <c r="E10556" s="7">
        <v>2.9701084931506916E-2</v>
      </c>
      <c r="F10556" s="7">
        <v>3.9601446575342522E-2</v>
      </c>
      <c r="G10556" s="7">
        <v>4.9501808219178114E-2</v>
      </c>
      <c r="H10556" s="7">
        <v>5.9402169863013832E-2</v>
      </c>
      <c r="I10556" s="7">
        <v>6.9302531506849549E-2</v>
      </c>
      <c r="J10556" s="7">
        <v>7.9202893150685044E-2</v>
      </c>
      <c r="K10556" s="7">
        <v>8.910325479452065E-2</v>
      </c>
      <c r="L10556" s="7">
        <v>9.9003616438356229E-2</v>
      </c>
    </row>
    <row r="10557" spans="1:12" ht="25.5">
      <c r="A10557" s="1">
        <f t="shared" si="235"/>
        <v>43043</v>
      </c>
      <c r="B10557" s="49" t="s">
        <v>7057</v>
      </c>
      <c r="C10557" s="7">
        <v>7.4129753424657836E-3</v>
      </c>
      <c r="D10557" s="7">
        <v>1.482595068493152E-2</v>
      </c>
      <c r="E10557" s="7">
        <v>2.2238926027397278E-2</v>
      </c>
      <c r="F10557" s="7">
        <v>2.9651901369863041E-2</v>
      </c>
      <c r="G10557" s="7">
        <v>3.7064876712328797E-2</v>
      </c>
      <c r="H10557" s="7">
        <v>4.4477852054794556E-2</v>
      </c>
      <c r="I10557" s="7">
        <v>5.1890827397260558E-2</v>
      </c>
      <c r="J10557" s="7">
        <v>5.93038027397262E-2</v>
      </c>
      <c r="K10557" s="7">
        <v>6.6716778082191966E-2</v>
      </c>
      <c r="L10557" s="7">
        <v>7.4129753424657593E-2</v>
      </c>
    </row>
    <row r="10558" spans="1:12" ht="12.75">
      <c r="A10558" s="1">
        <f t="shared" si="235"/>
        <v>43044</v>
      </c>
      <c r="B10558" s="49" t="s">
        <v>6559</v>
      </c>
      <c r="C10558" s="7">
        <v>7.0553095890411354E-3</v>
      </c>
      <c r="D10558" s="7">
        <v>1.4110619178082319E-2</v>
      </c>
      <c r="E10558" s="7">
        <v>2.1165928767123358E-2</v>
      </c>
      <c r="F10558" s="7">
        <v>2.8221238356164399E-2</v>
      </c>
      <c r="G10558" s="7">
        <v>3.5276547945205558E-2</v>
      </c>
      <c r="H10558" s="7">
        <v>4.2331857534246599E-2</v>
      </c>
      <c r="I10558" s="7">
        <v>4.9387167123287876E-2</v>
      </c>
      <c r="J10558" s="7">
        <v>5.6442476712328798E-2</v>
      </c>
      <c r="K10558" s="7">
        <v>6.3497786301369957E-2</v>
      </c>
      <c r="L10558" s="7">
        <v>7.0553095890410991E-2</v>
      </c>
    </row>
    <row r="10559" spans="1:12" ht="25.5">
      <c r="A10559" s="1">
        <f t="shared" si="235"/>
        <v>43045</v>
      </c>
      <c r="B10559" s="49" t="s">
        <v>7058</v>
      </c>
      <c r="C10559" s="7">
        <v>8.9015013698630404E-3</v>
      </c>
      <c r="D10559" s="7">
        <v>1.7803002739726081E-2</v>
      </c>
      <c r="E10559" s="7">
        <v>2.6704504109589116E-2</v>
      </c>
      <c r="F10559" s="7">
        <v>3.5606005479452037E-2</v>
      </c>
      <c r="G10559" s="7">
        <v>4.4507506849315072E-2</v>
      </c>
      <c r="H10559" s="7">
        <v>5.3409008219178121E-2</v>
      </c>
      <c r="I10559" s="7">
        <v>6.2310509589041274E-2</v>
      </c>
      <c r="J10559" s="7">
        <v>7.1212010958904198E-2</v>
      </c>
      <c r="K10559" s="7">
        <v>8.0113512328767233E-2</v>
      </c>
      <c r="L10559" s="7">
        <v>8.9015013698630144E-2</v>
      </c>
    </row>
    <row r="10560" spans="1:12" ht="12.75">
      <c r="A10560" s="1">
        <f t="shared" si="235"/>
        <v>43046</v>
      </c>
      <c r="B10560" s="49" t="s">
        <v>7059</v>
      </c>
      <c r="C10560" s="7">
        <v>9.3806794520548305E-3</v>
      </c>
      <c r="D10560" s="7">
        <v>1.876135890410964E-2</v>
      </c>
      <c r="E10560" s="7">
        <v>2.8142038356164516E-2</v>
      </c>
      <c r="F10560" s="7">
        <v>3.752271780821928E-2</v>
      </c>
      <c r="G10560" s="7">
        <v>4.6903397260274045E-2</v>
      </c>
      <c r="H10560" s="7">
        <v>5.6284076712328802E-2</v>
      </c>
      <c r="I10560" s="7">
        <v>6.5664756164383789E-2</v>
      </c>
      <c r="J10560" s="7">
        <v>7.5045435616438436E-2</v>
      </c>
      <c r="K10560" s="7">
        <v>8.4426115068493193E-2</v>
      </c>
      <c r="L10560" s="7">
        <v>9.3806794520547951E-2</v>
      </c>
    </row>
    <row r="10561" spans="1:12" ht="25.5">
      <c r="A10561" s="1">
        <f t="shared" si="235"/>
        <v>43047</v>
      </c>
      <c r="B10561" s="49" t="s">
        <v>7060</v>
      </c>
      <c r="C10561" s="7">
        <v>2.9698191780822116E-3</v>
      </c>
      <c r="D10561" s="7">
        <v>5.9396383561644119E-3</v>
      </c>
      <c r="E10561" s="7">
        <v>8.9094575342466235E-3</v>
      </c>
      <c r="F10561" s="7">
        <v>1.1879276712328799E-2</v>
      </c>
      <c r="G10561" s="7">
        <v>1.4849095890410998E-2</v>
      </c>
      <c r="H10561" s="7">
        <v>1.7818915068493077E-2</v>
      </c>
      <c r="I10561" s="7">
        <v>2.0788734246575399E-2</v>
      </c>
      <c r="J10561" s="7">
        <v>2.3758553424657481E-2</v>
      </c>
      <c r="K10561" s="7">
        <v>2.6728372602739681E-2</v>
      </c>
      <c r="L10561" s="7">
        <v>2.9698191780821878E-2</v>
      </c>
    </row>
    <row r="10562" spans="1:12" ht="12.75">
      <c r="A10562" s="1">
        <f t="shared" si="235"/>
        <v>43048</v>
      </c>
      <c r="B10562" s="49" t="s">
        <v>7061</v>
      </c>
      <c r="C10562" s="7">
        <v>8.3865205479452393E-3</v>
      </c>
      <c r="D10562" s="7">
        <v>1.6773041095890479E-2</v>
      </c>
      <c r="E10562" s="7">
        <v>2.5159561643835721E-2</v>
      </c>
      <c r="F10562" s="7">
        <v>3.3546082191780839E-2</v>
      </c>
      <c r="G10562" s="7">
        <v>4.1932602739726078E-2</v>
      </c>
      <c r="H10562" s="7">
        <v>5.03191232876712E-2</v>
      </c>
      <c r="I10562" s="7">
        <v>5.8705643835616682E-2</v>
      </c>
      <c r="J10562" s="7">
        <v>6.7092164383561678E-2</v>
      </c>
      <c r="K10562" s="7">
        <v>7.5478684931506904E-2</v>
      </c>
      <c r="L10562" s="7">
        <v>8.3865205479452046E-2</v>
      </c>
    </row>
    <row r="10563" spans="1:12" ht="12.75">
      <c r="A10563" s="1">
        <f t="shared" si="235"/>
        <v>43049</v>
      </c>
      <c r="B10563" s="49" t="s">
        <v>7062</v>
      </c>
      <c r="C10563" s="7">
        <v>0.10848121643835648</v>
      </c>
      <c r="D10563" s="7">
        <v>0.21696243287671321</v>
      </c>
      <c r="E10563" s="7">
        <v>0.32544364931506919</v>
      </c>
      <c r="F10563" s="7">
        <v>0.4339248657534252</v>
      </c>
      <c r="G10563" s="7">
        <v>0.5424060821917811</v>
      </c>
      <c r="H10563" s="7">
        <v>0.65088729863013839</v>
      </c>
      <c r="I10563" s="7">
        <v>0.75936851506849667</v>
      </c>
      <c r="J10563" s="7">
        <v>0.86784973150685041</v>
      </c>
      <c r="K10563" s="7">
        <v>0.97633094794520758</v>
      </c>
      <c r="L10563" s="7">
        <v>1.0848121643835622</v>
      </c>
    </row>
    <row r="10564" spans="1:12" ht="25.5">
      <c r="A10564" s="1">
        <f t="shared" si="235"/>
        <v>43050</v>
      </c>
      <c r="B10564" s="49" t="s">
        <v>7063</v>
      </c>
      <c r="C10564" s="7">
        <v>1.9420273972602837E-2</v>
      </c>
      <c r="D10564" s="7">
        <v>3.8840547945205563E-2</v>
      </c>
      <c r="E10564" s="7">
        <v>5.8260821917808396E-2</v>
      </c>
      <c r="F10564" s="7">
        <v>7.7681095890411E-2</v>
      </c>
      <c r="G10564" s="7">
        <v>9.7101369863013723E-2</v>
      </c>
      <c r="H10564" s="7">
        <v>0.11652164383561643</v>
      </c>
      <c r="I10564" s="7">
        <v>0.13594191780821999</v>
      </c>
      <c r="J10564" s="7">
        <v>0.155362191780822</v>
      </c>
      <c r="K10564" s="7">
        <v>0.17478246575342521</v>
      </c>
      <c r="L10564" s="7">
        <v>0.1942027397260272</v>
      </c>
    </row>
    <row r="10565" spans="1:12" ht="12.75">
      <c r="A10565" s="1">
        <f t="shared" si="235"/>
        <v>43051</v>
      </c>
      <c r="B10565" s="49" t="s">
        <v>7064</v>
      </c>
      <c r="C10565" s="7">
        <v>4.5330246575342764E-2</v>
      </c>
      <c r="D10565" s="7">
        <v>9.0660493150685528E-2</v>
      </c>
      <c r="E10565" s="7">
        <v>0.13599073972602838</v>
      </c>
      <c r="F10565" s="7">
        <v>0.18132098630137078</v>
      </c>
      <c r="G10565" s="7">
        <v>0.22665123287671318</v>
      </c>
      <c r="H10565" s="7">
        <v>0.27198147945205559</v>
      </c>
      <c r="I10565" s="7">
        <v>0.31731172602739921</v>
      </c>
      <c r="J10565" s="7">
        <v>0.36264197260274039</v>
      </c>
      <c r="K10565" s="7">
        <v>0.4079722191780828</v>
      </c>
      <c r="L10565" s="7">
        <v>0.4533024657534252</v>
      </c>
    </row>
    <row r="10566" spans="1:12" ht="38.25">
      <c r="A10566" s="1">
        <f t="shared" si="235"/>
        <v>43052</v>
      </c>
      <c r="B10566" s="49" t="s">
        <v>5437</v>
      </c>
      <c r="C10566" s="7">
        <v>1.0668493150684967E-2</v>
      </c>
      <c r="D10566" s="7">
        <v>2.1336986301369959E-2</v>
      </c>
      <c r="E10566" s="7">
        <v>3.2005479452054876E-2</v>
      </c>
      <c r="F10566" s="7">
        <v>4.2673972602739793E-2</v>
      </c>
      <c r="G10566" s="7">
        <v>5.3342465753424717E-2</v>
      </c>
      <c r="H10566" s="7">
        <v>6.4010958904109641E-2</v>
      </c>
      <c r="I10566" s="7">
        <v>7.4679452054794801E-2</v>
      </c>
      <c r="J10566" s="7">
        <v>8.5347945205479586E-2</v>
      </c>
      <c r="K10566" s="7">
        <v>9.6016438356164524E-2</v>
      </c>
      <c r="L10566" s="7">
        <v>0.10668493150684932</v>
      </c>
    </row>
    <row r="10567" spans="1:12" ht="38.25">
      <c r="A10567" s="1">
        <f t="shared" si="235"/>
        <v>43053</v>
      </c>
      <c r="B10567" s="49" t="s">
        <v>5437</v>
      </c>
      <c r="C10567" s="7">
        <v>7.5124273972602953E-3</v>
      </c>
      <c r="D10567" s="7">
        <v>1.5024854794520641E-2</v>
      </c>
      <c r="E10567" s="7">
        <v>2.2537282191780836E-2</v>
      </c>
      <c r="F10567" s="7">
        <v>3.0049709589041039E-2</v>
      </c>
      <c r="G10567" s="7">
        <v>3.7562136986301356E-2</v>
      </c>
      <c r="H10567" s="7">
        <v>4.5074564383561673E-2</v>
      </c>
      <c r="I10567" s="7">
        <v>5.2586991780822122E-2</v>
      </c>
      <c r="J10567" s="7">
        <v>6.0099419178082196E-2</v>
      </c>
      <c r="K10567" s="7">
        <v>6.7611846575342527E-2</v>
      </c>
      <c r="L10567" s="7">
        <v>7.5124273972602712E-2</v>
      </c>
    </row>
    <row r="10568" spans="1:12" ht="38.25">
      <c r="A10568" s="1">
        <f t="shared" si="235"/>
        <v>43054</v>
      </c>
      <c r="B10568" s="49" t="s">
        <v>5437</v>
      </c>
      <c r="C10568" s="7">
        <v>1.8957369863013718E-2</v>
      </c>
      <c r="D10568" s="7">
        <v>3.791473972602756E-2</v>
      </c>
      <c r="E10568" s="7">
        <v>5.6872109589041278E-2</v>
      </c>
      <c r="F10568" s="7">
        <v>7.5829479452054871E-2</v>
      </c>
      <c r="G10568" s="7">
        <v>9.4786849315068603E-2</v>
      </c>
      <c r="H10568" s="7">
        <v>0.11374421917808232</v>
      </c>
      <c r="I10568" s="7">
        <v>0.13270158904109638</v>
      </c>
      <c r="J10568" s="7">
        <v>0.15165895890410999</v>
      </c>
      <c r="K10568" s="7">
        <v>0.1706163287671236</v>
      </c>
      <c r="L10568" s="7">
        <v>0.18957369863013721</v>
      </c>
    </row>
    <row r="10569" spans="1:12" ht="38.25">
      <c r="A10569" s="1">
        <f t="shared" si="235"/>
        <v>43055</v>
      </c>
      <c r="B10569" s="49" t="s">
        <v>5437</v>
      </c>
      <c r="C10569" s="7">
        <v>1.3956197260273919E-2</v>
      </c>
      <c r="D10569" s="7">
        <v>2.7912394520547959E-2</v>
      </c>
      <c r="E10569" s="7">
        <v>4.1868591780821876E-2</v>
      </c>
      <c r="F10569" s="7">
        <v>5.5824789041095675E-2</v>
      </c>
      <c r="G10569" s="7">
        <v>6.9780986301369599E-2</v>
      </c>
      <c r="H10569" s="7">
        <v>8.3737183561643516E-2</v>
      </c>
      <c r="I10569" s="7">
        <v>9.7693380821917794E-2</v>
      </c>
      <c r="J10569" s="7">
        <v>0.11164957808219149</v>
      </c>
      <c r="K10569" s="7">
        <v>0.125605775342466</v>
      </c>
      <c r="L10569" s="7">
        <v>0.1395619726027392</v>
      </c>
    </row>
    <row r="10570" spans="1:12" ht="25.5">
      <c r="A10570" s="1">
        <f t="shared" si="235"/>
        <v>43056</v>
      </c>
      <c r="B10570" s="49" t="s">
        <v>5869</v>
      </c>
      <c r="C10570" s="7">
        <v>6.9600526027397511E-2</v>
      </c>
      <c r="D10570" s="7">
        <v>0.1392010520547948</v>
      </c>
      <c r="E10570" s="7">
        <v>0.2088015780821928</v>
      </c>
      <c r="F10570" s="7">
        <v>0.2784021041095896</v>
      </c>
      <c r="G10570" s="7">
        <v>0.34800263013698635</v>
      </c>
      <c r="H10570" s="7">
        <v>0.41760315616438443</v>
      </c>
      <c r="I10570" s="7">
        <v>0.48720368219178234</v>
      </c>
      <c r="J10570" s="7">
        <v>0.5568042082191792</v>
      </c>
      <c r="K10570" s="7">
        <v>0.62640473424657594</v>
      </c>
      <c r="L10570" s="7">
        <v>0.69600526027397269</v>
      </c>
    </row>
    <row r="10571" spans="1:12" ht="25.5">
      <c r="A10571" s="1">
        <f t="shared" si="235"/>
        <v>43057</v>
      </c>
      <c r="B10571" s="49" t="s">
        <v>2743</v>
      </c>
      <c r="C10571" s="7">
        <v>0.10319868493150704</v>
      </c>
      <c r="D10571" s="7">
        <v>0.2063973698630136</v>
      </c>
      <c r="E10571" s="7">
        <v>0.30959605479452157</v>
      </c>
      <c r="F10571" s="7">
        <v>0.4127947397260272</v>
      </c>
      <c r="G10571" s="7">
        <v>0.51599342465753395</v>
      </c>
      <c r="H10571" s="7">
        <v>0.6191921095890407</v>
      </c>
      <c r="I10571" s="7">
        <v>0.72239079452054999</v>
      </c>
      <c r="J10571" s="7">
        <v>0.82558947945205563</v>
      </c>
      <c r="K10571" s="7">
        <v>0.92878816438356238</v>
      </c>
      <c r="L10571" s="7">
        <v>1.0319868493150679</v>
      </c>
    </row>
    <row r="10572" spans="1:12" ht="25.5">
      <c r="A10572" s="1">
        <f t="shared" si="235"/>
        <v>43058</v>
      </c>
      <c r="B10572" s="49" t="s">
        <v>6412</v>
      </c>
      <c r="C10572" s="7">
        <v>5.0991780821918041E-2</v>
      </c>
      <c r="D10572" s="7">
        <v>0.10198356164383608</v>
      </c>
      <c r="E10572" s="7">
        <v>0.15297534246575398</v>
      </c>
      <c r="F10572" s="7">
        <v>0.20396712328767119</v>
      </c>
      <c r="G10572" s="7">
        <v>0.2549589041095896</v>
      </c>
      <c r="H10572" s="7">
        <v>0.30595068493150679</v>
      </c>
      <c r="I10572" s="7">
        <v>0.35694246575342642</v>
      </c>
      <c r="J10572" s="7">
        <v>0.40793424657534239</v>
      </c>
      <c r="K10572" s="7">
        <v>0.45892602739726074</v>
      </c>
      <c r="L10572" s="7">
        <v>0.50991780821917798</v>
      </c>
    </row>
    <row r="10573" spans="1:12" ht="25.5">
      <c r="A10573" s="1">
        <f t="shared" si="235"/>
        <v>43059</v>
      </c>
      <c r="B10573" s="49" t="s">
        <v>7065</v>
      </c>
      <c r="C10573" s="7">
        <v>4.5436931506849562E-2</v>
      </c>
      <c r="D10573" s="7">
        <v>9.0873863013699124E-2</v>
      </c>
      <c r="E10573" s="7">
        <v>0.13631079452054878</v>
      </c>
      <c r="F10573" s="7">
        <v>0.181747726027398</v>
      </c>
      <c r="G10573" s="7">
        <v>0.22718465753424719</v>
      </c>
      <c r="H10573" s="7">
        <v>0.2726215890410964</v>
      </c>
      <c r="I10573" s="7">
        <v>0.31805852054794681</v>
      </c>
      <c r="J10573" s="7">
        <v>0.36349545205479483</v>
      </c>
      <c r="K10573" s="7">
        <v>0.40893238356164396</v>
      </c>
      <c r="L10573" s="7">
        <v>0.45436931506849321</v>
      </c>
    </row>
    <row r="10574" spans="1:12" ht="12.75">
      <c r="A10574" s="1">
        <f t="shared" si="235"/>
        <v>43060</v>
      </c>
      <c r="B10574" s="49" t="s">
        <v>7066</v>
      </c>
      <c r="C10574" s="7">
        <v>2.450498630136996E-2</v>
      </c>
      <c r="D10574" s="7">
        <v>4.9009972602739801E-2</v>
      </c>
      <c r="E10574" s="7">
        <v>7.3514958904109751E-2</v>
      </c>
      <c r="F10574" s="7">
        <v>9.8019945205479353E-2</v>
      </c>
      <c r="G10574" s="7">
        <v>0.12252493150684919</v>
      </c>
      <c r="H10574" s="7">
        <v>0.14702991780821878</v>
      </c>
      <c r="I10574" s="7">
        <v>0.1715349041095896</v>
      </c>
      <c r="J10574" s="7">
        <v>0.19603989041095921</v>
      </c>
      <c r="K10574" s="7">
        <v>0.22054487671232878</v>
      </c>
      <c r="L10574" s="7">
        <v>0.24504986301369838</v>
      </c>
    </row>
    <row r="10575" spans="1:12" ht="38.25">
      <c r="A10575" s="1">
        <f t="shared" si="235"/>
        <v>43061</v>
      </c>
      <c r="B10575" s="49" t="s">
        <v>7067</v>
      </c>
      <c r="C10575" s="7">
        <v>5.0962849315068601E-2</v>
      </c>
      <c r="D10575" s="7">
        <v>0.1019256986301372</v>
      </c>
      <c r="E10575" s="7">
        <v>0.1528885479452064</v>
      </c>
      <c r="F10575" s="7">
        <v>0.2038513972602744</v>
      </c>
      <c r="G10575" s="7">
        <v>0.25481424657534235</v>
      </c>
      <c r="H10575" s="7">
        <v>0.30577709589041163</v>
      </c>
      <c r="I10575" s="7">
        <v>0.3567399452054808</v>
      </c>
      <c r="J10575" s="7">
        <v>0.40770279452054764</v>
      </c>
      <c r="K10575" s="7">
        <v>0.45866564383561681</v>
      </c>
      <c r="L10575" s="7">
        <v>0.5096284931506847</v>
      </c>
    </row>
    <row r="10576" spans="1:12" ht="38.25">
      <c r="A10576" s="1">
        <f t="shared" ref="A10576:A10639" si="236">A10575+1</f>
        <v>43062</v>
      </c>
      <c r="B10576" s="49" t="s">
        <v>7067</v>
      </c>
      <c r="C10576" s="7">
        <v>2.626546849315092E-2</v>
      </c>
      <c r="D10576" s="7">
        <v>5.2530936986301721E-2</v>
      </c>
      <c r="E10576" s="7">
        <v>7.879640547945263E-2</v>
      </c>
      <c r="F10576" s="7">
        <v>0.10506187397260319</v>
      </c>
      <c r="G10576" s="7">
        <v>0.13132734246575398</v>
      </c>
      <c r="H10576" s="7">
        <v>0.1575928109589036</v>
      </c>
      <c r="I10576" s="7">
        <v>0.18385827945205557</v>
      </c>
      <c r="J10576" s="7">
        <v>0.21012374794520519</v>
      </c>
      <c r="K10576" s="7">
        <v>0.236389216438356</v>
      </c>
      <c r="L10576" s="7">
        <v>0.26265468493150679</v>
      </c>
    </row>
    <row r="10577" spans="1:12" ht="25.5">
      <c r="A10577" s="1">
        <f t="shared" si="236"/>
        <v>43063</v>
      </c>
      <c r="B10577" s="49" t="s">
        <v>6438</v>
      </c>
      <c r="C10577" s="7">
        <v>8.7235726027397511E-3</v>
      </c>
      <c r="D10577" s="7">
        <v>1.7447145205479481E-2</v>
      </c>
      <c r="E10577" s="7">
        <v>2.6170717808219279E-2</v>
      </c>
      <c r="F10577" s="7">
        <v>3.4894290410958963E-2</v>
      </c>
      <c r="G10577" s="7">
        <v>4.3617863013698639E-2</v>
      </c>
      <c r="H10577" s="7">
        <v>5.2341435616438441E-2</v>
      </c>
      <c r="I10577" s="7">
        <v>6.1065008219178353E-2</v>
      </c>
      <c r="J10577" s="7">
        <v>6.9788580821917925E-2</v>
      </c>
      <c r="K10577" s="7">
        <v>7.8512153424657602E-2</v>
      </c>
      <c r="L10577" s="7">
        <v>8.7235726027397278E-2</v>
      </c>
    </row>
    <row r="10578" spans="1:12" ht="12.75">
      <c r="A10578" s="1">
        <f t="shared" si="236"/>
        <v>43064</v>
      </c>
      <c r="B10578" s="49" t="s">
        <v>6884</v>
      </c>
      <c r="C10578" s="7">
        <v>2.6415912328767239E-2</v>
      </c>
      <c r="D10578" s="7">
        <v>5.283182465753436E-2</v>
      </c>
      <c r="E10578" s="7">
        <v>7.9247736986301595E-2</v>
      </c>
      <c r="F10578" s="7">
        <v>0.10566364931506848</v>
      </c>
      <c r="G10578" s="7">
        <v>0.13207956164383561</v>
      </c>
      <c r="H10578" s="7">
        <v>0.15849547397260319</v>
      </c>
      <c r="I10578" s="7">
        <v>0.18491138630137077</v>
      </c>
      <c r="J10578" s="7">
        <v>0.21132729863013719</v>
      </c>
      <c r="K10578" s="7">
        <v>0.23774321095890477</v>
      </c>
      <c r="L10578" s="7">
        <v>0.26415912328767122</v>
      </c>
    </row>
    <row r="10579" spans="1:12" ht="12.75">
      <c r="A10579" s="1">
        <f t="shared" si="236"/>
        <v>43065</v>
      </c>
      <c r="B10579" s="49" t="s">
        <v>7068</v>
      </c>
      <c r="C10579" s="7">
        <v>2.141184657534264E-2</v>
      </c>
      <c r="D10579" s="7">
        <v>4.2823693150685155E-2</v>
      </c>
      <c r="E10579" s="7">
        <v>6.4235539726027802E-2</v>
      </c>
      <c r="F10579" s="7">
        <v>8.5647386301370199E-2</v>
      </c>
      <c r="G10579" s="7">
        <v>0.10705923287671272</v>
      </c>
      <c r="H10579" s="7">
        <v>0.1284710794520556</v>
      </c>
      <c r="I10579" s="7">
        <v>0.149882926027398</v>
      </c>
      <c r="J10579" s="7">
        <v>0.1712947726027404</v>
      </c>
      <c r="K10579" s="7">
        <v>0.19270661917808279</v>
      </c>
      <c r="L10579" s="7">
        <v>0.21411846575342522</v>
      </c>
    </row>
    <row r="10580" spans="1:12" ht="25.5">
      <c r="A10580" s="1">
        <f t="shared" si="236"/>
        <v>43066</v>
      </c>
      <c r="B10580" s="49" t="s">
        <v>7069</v>
      </c>
      <c r="C10580" s="7">
        <v>4.3610630136986517E-3</v>
      </c>
      <c r="D10580" s="7">
        <v>8.7221260273973034E-3</v>
      </c>
      <c r="E10580" s="7">
        <v>1.3083189041095919E-2</v>
      </c>
      <c r="F10580" s="7">
        <v>1.7444252054794562E-2</v>
      </c>
      <c r="G10580" s="7">
        <v>2.1805315068493199E-2</v>
      </c>
      <c r="H10580" s="7">
        <v>2.6166378082191837E-2</v>
      </c>
      <c r="I10580" s="7">
        <v>3.0527441095890478E-2</v>
      </c>
      <c r="J10580" s="7">
        <v>3.4888504109588998E-2</v>
      </c>
      <c r="K10580" s="7">
        <v>3.9249567123287636E-2</v>
      </c>
      <c r="L10580" s="7">
        <v>4.3610630136986281E-2</v>
      </c>
    </row>
    <row r="10581" spans="1:12" ht="25.5">
      <c r="A10581" s="1">
        <f t="shared" si="236"/>
        <v>43067</v>
      </c>
      <c r="B10581" s="49" t="s">
        <v>7070</v>
      </c>
      <c r="C10581" s="7">
        <v>5.5458082191781076E-2</v>
      </c>
      <c r="D10581" s="7">
        <v>0.11091616438356228</v>
      </c>
      <c r="E10581" s="7">
        <v>0.16637424657534358</v>
      </c>
      <c r="F10581" s="7">
        <v>0.22183232876712358</v>
      </c>
      <c r="G10581" s="7">
        <v>0.27729041095890478</v>
      </c>
      <c r="H10581" s="7">
        <v>0.33274849315068478</v>
      </c>
      <c r="I10581" s="7">
        <v>0.38820657534246716</v>
      </c>
      <c r="J10581" s="7">
        <v>0.44366465753424716</v>
      </c>
      <c r="K10581" s="7">
        <v>0.49912273972602839</v>
      </c>
      <c r="L10581" s="7">
        <v>0.55458082191780844</v>
      </c>
    </row>
    <row r="10582" spans="1:12" ht="63.75">
      <c r="A10582" s="1">
        <f t="shared" si="236"/>
        <v>43068</v>
      </c>
      <c r="B10582" s="49" t="s">
        <v>7013</v>
      </c>
      <c r="C10582" s="7">
        <v>6.1407123287671311E-3</v>
      </c>
      <c r="D10582" s="7">
        <v>1.228142465753424E-2</v>
      </c>
      <c r="E10582" s="7">
        <v>1.8422136986301359E-2</v>
      </c>
      <c r="F10582" s="7">
        <v>2.4562849315068479E-2</v>
      </c>
      <c r="G10582" s="7">
        <v>3.07035616438356E-2</v>
      </c>
      <c r="H10582" s="7">
        <v>3.6844273972602717E-2</v>
      </c>
      <c r="I10582" s="7">
        <v>4.2984986301369953E-2</v>
      </c>
      <c r="J10582" s="7">
        <v>4.9125698630136959E-2</v>
      </c>
      <c r="K10582" s="7">
        <v>5.5266410958904076E-2</v>
      </c>
      <c r="L10582" s="7">
        <v>6.14071232876712E-2</v>
      </c>
    </row>
    <row r="10583" spans="1:12" ht="63.75">
      <c r="A10583" s="1">
        <f t="shared" si="236"/>
        <v>43069</v>
      </c>
      <c r="B10583" s="49" t="s">
        <v>7013</v>
      </c>
      <c r="C10583" s="7">
        <v>5.6481534246575642E-2</v>
      </c>
      <c r="D10583" s="7">
        <v>0.11296306849315128</v>
      </c>
      <c r="E10583" s="7">
        <v>0.16944460273972681</v>
      </c>
      <c r="F10583" s="7">
        <v>0.2259261369863016</v>
      </c>
      <c r="G10583" s="7">
        <v>0.28240767123287758</v>
      </c>
      <c r="H10583" s="7">
        <v>0.33888920547945239</v>
      </c>
      <c r="I10583" s="7">
        <v>0.3953707397260296</v>
      </c>
      <c r="J10583" s="7">
        <v>0.45185227397260319</v>
      </c>
      <c r="K10583" s="7">
        <v>0.50833380821917917</v>
      </c>
      <c r="L10583" s="7">
        <v>0.56481534246575393</v>
      </c>
    </row>
    <row r="10584" spans="1:12" ht="63.75">
      <c r="A10584" s="1">
        <f t="shared" si="236"/>
        <v>43070</v>
      </c>
      <c r="B10584" s="49" t="s">
        <v>7013</v>
      </c>
      <c r="C10584" s="7">
        <v>6.6810082191781195E-2</v>
      </c>
      <c r="D10584" s="7">
        <v>0.13362016438356239</v>
      </c>
      <c r="E10584" s="7">
        <v>0.20043024657534358</v>
      </c>
      <c r="F10584" s="7">
        <v>0.26724032876712361</v>
      </c>
      <c r="G10584" s="7">
        <v>0.33405041095890481</v>
      </c>
      <c r="H10584" s="7">
        <v>0.40086049315068478</v>
      </c>
      <c r="I10584" s="7">
        <v>0.46767057534246714</v>
      </c>
      <c r="J10584" s="7">
        <v>0.53448065753424723</v>
      </c>
      <c r="K10584" s="7">
        <v>0.60129073972602831</v>
      </c>
      <c r="L10584" s="7">
        <v>0.6681008219178084</v>
      </c>
    </row>
    <row r="10585" spans="1:12" ht="63.75">
      <c r="A10585" s="1">
        <f t="shared" si="236"/>
        <v>43071</v>
      </c>
      <c r="B10585" s="49" t="s">
        <v>7013</v>
      </c>
      <c r="C10585" s="7">
        <v>1.2838356164383561E-4</v>
      </c>
      <c r="D10585" s="7">
        <v>2.5676712328767236E-4</v>
      </c>
      <c r="E10585" s="7">
        <v>3.8515068493150801E-4</v>
      </c>
      <c r="F10585" s="7">
        <v>5.1353424657534245E-4</v>
      </c>
      <c r="G10585" s="7">
        <v>6.4191780821917799E-4</v>
      </c>
      <c r="H10585" s="7">
        <v>7.7030136986301352E-4</v>
      </c>
      <c r="I10585" s="7">
        <v>8.9868493150685274E-4</v>
      </c>
      <c r="J10585" s="7">
        <v>1.027068493150686E-3</v>
      </c>
      <c r="K10585" s="7">
        <v>1.1554520547945215E-3</v>
      </c>
      <c r="L10585" s="7">
        <v>1.283835616438356E-3</v>
      </c>
    </row>
    <row r="10586" spans="1:12" ht="38.25">
      <c r="A10586" s="1">
        <f t="shared" si="236"/>
        <v>43072</v>
      </c>
      <c r="B10586" s="49" t="s">
        <v>7071</v>
      </c>
      <c r="C10586" s="7">
        <v>3.9892931506849562E-2</v>
      </c>
      <c r="D10586" s="7">
        <v>7.9785863013699124E-2</v>
      </c>
      <c r="E10586" s="7">
        <v>0.11967879452054868</v>
      </c>
      <c r="F10586" s="7">
        <v>0.15957172602739797</v>
      </c>
      <c r="G10586" s="7">
        <v>0.19946465753424719</v>
      </c>
      <c r="H10586" s="7">
        <v>0.23935758904109639</v>
      </c>
      <c r="I10586" s="7">
        <v>0.2792505205479468</v>
      </c>
      <c r="J10586" s="7">
        <v>0.31914345205479477</v>
      </c>
      <c r="K10586" s="7">
        <v>0.35903638356164397</v>
      </c>
      <c r="L10586" s="7">
        <v>0.39892931506849316</v>
      </c>
    </row>
    <row r="10587" spans="1:12" ht="38.25">
      <c r="A10587" s="1">
        <f t="shared" si="236"/>
        <v>43073</v>
      </c>
      <c r="B10587" s="49" t="s">
        <v>7071</v>
      </c>
      <c r="C10587" s="7">
        <v>2.8280547945205557E-3</v>
      </c>
      <c r="D10587" s="7">
        <v>5.6561095890411001E-3</v>
      </c>
      <c r="E10587" s="7">
        <v>8.4841643835616553E-3</v>
      </c>
      <c r="F10587" s="7">
        <v>1.1312219178082174E-2</v>
      </c>
      <c r="G10587" s="7">
        <v>1.4140273972602721E-2</v>
      </c>
      <c r="H10587" s="7">
        <v>1.6968328767123238E-2</v>
      </c>
      <c r="I10587" s="7">
        <v>1.9796383561643878E-2</v>
      </c>
      <c r="J10587" s="7">
        <v>2.26244383561644E-2</v>
      </c>
      <c r="K10587" s="7">
        <v>2.5452493150684919E-2</v>
      </c>
      <c r="L10587" s="7">
        <v>2.8280547945205441E-2</v>
      </c>
    </row>
    <row r="10588" spans="1:12" ht="38.25">
      <c r="A10588" s="1">
        <f t="shared" si="236"/>
        <v>43074</v>
      </c>
      <c r="B10588" s="49" t="s">
        <v>7072</v>
      </c>
      <c r="C10588" s="7">
        <v>9.7860821917808622E-4</v>
      </c>
      <c r="D10588" s="7">
        <v>1.9572164383561681E-3</v>
      </c>
      <c r="E10588" s="7">
        <v>2.9358246575342637E-3</v>
      </c>
      <c r="F10588" s="7">
        <v>3.9144328767123362E-3</v>
      </c>
      <c r="G10588" s="7">
        <v>4.8930410958904205E-3</v>
      </c>
      <c r="H10588" s="7">
        <v>5.871649315068503E-3</v>
      </c>
      <c r="I10588" s="7">
        <v>6.8502575342466003E-3</v>
      </c>
      <c r="J10588" s="7">
        <v>7.8288657534246724E-3</v>
      </c>
      <c r="K10588" s="7">
        <v>8.8074739726027567E-3</v>
      </c>
      <c r="L10588" s="7">
        <v>9.7860821917808271E-3</v>
      </c>
    </row>
    <row r="10589" spans="1:12" ht="51">
      <c r="A10589" s="1">
        <f t="shared" si="236"/>
        <v>43075</v>
      </c>
      <c r="B10589" s="49" t="s">
        <v>5665</v>
      </c>
      <c r="C10589" s="7">
        <v>8.3973698630137195E-4</v>
      </c>
      <c r="D10589" s="7">
        <v>1.6794739726027439E-3</v>
      </c>
      <c r="E10589" s="7">
        <v>2.5192109589041159E-3</v>
      </c>
      <c r="F10589" s="7">
        <v>3.3589479452054757E-3</v>
      </c>
      <c r="G10589" s="7">
        <v>4.1986849315068476E-3</v>
      </c>
      <c r="H10589" s="7">
        <v>5.0384219178082204E-3</v>
      </c>
      <c r="I10589" s="7">
        <v>5.8781589041096037E-3</v>
      </c>
      <c r="J10589" s="7">
        <v>6.7178958904109643E-3</v>
      </c>
      <c r="K10589" s="7">
        <v>7.5576328767123354E-3</v>
      </c>
      <c r="L10589" s="7">
        <v>8.3973698630136952E-3</v>
      </c>
    </row>
    <row r="10590" spans="1:12" ht="63.75">
      <c r="A10590" s="1">
        <f t="shared" si="236"/>
        <v>43076</v>
      </c>
      <c r="B10590" s="49" t="s">
        <v>5350</v>
      </c>
      <c r="C10590" s="7">
        <v>5.9102728767123476E-2</v>
      </c>
      <c r="D10590" s="7">
        <v>0.11820545753424708</v>
      </c>
      <c r="E10590" s="7">
        <v>0.1773081863013708</v>
      </c>
      <c r="F10590" s="7">
        <v>0.23641091506849318</v>
      </c>
      <c r="G10590" s="7">
        <v>0.29551364383561679</v>
      </c>
      <c r="H10590" s="7">
        <v>0.3546163726027392</v>
      </c>
      <c r="I10590" s="7">
        <v>0.41371910136986401</v>
      </c>
      <c r="J10590" s="7">
        <v>0.47282183013698637</v>
      </c>
      <c r="K10590" s="7">
        <v>0.53192455890410995</v>
      </c>
      <c r="L10590" s="7">
        <v>0.59102728767123236</v>
      </c>
    </row>
    <row r="10591" spans="1:12" ht="51">
      <c r="A10591" s="1">
        <f t="shared" si="236"/>
        <v>43077</v>
      </c>
      <c r="B10591" s="49" t="s">
        <v>5910</v>
      </c>
      <c r="C10591" s="7">
        <v>8.9702136986301601E-3</v>
      </c>
      <c r="D10591" s="7">
        <v>1.794042739726032E-2</v>
      </c>
      <c r="E10591" s="7">
        <v>2.6910641095890479E-2</v>
      </c>
      <c r="F10591" s="7">
        <v>3.5880854794520516E-2</v>
      </c>
      <c r="G10591" s="7">
        <v>4.4851068493150681E-2</v>
      </c>
      <c r="H10591" s="7">
        <v>5.3821282191780839E-2</v>
      </c>
      <c r="I10591" s="7">
        <v>6.2791495890411234E-2</v>
      </c>
      <c r="J10591" s="7">
        <v>7.1761709589041156E-2</v>
      </c>
      <c r="K10591" s="7">
        <v>8.0731923287671328E-2</v>
      </c>
      <c r="L10591" s="7">
        <v>8.9702136986301362E-2</v>
      </c>
    </row>
    <row r="10592" spans="1:12" ht="51">
      <c r="A10592" s="1">
        <f t="shared" si="236"/>
        <v>43078</v>
      </c>
      <c r="B10592" s="49" t="s">
        <v>6467</v>
      </c>
      <c r="C10592" s="7">
        <v>1.3152986301369961E-3</v>
      </c>
      <c r="D10592" s="7">
        <v>2.6305972602739796E-3</v>
      </c>
      <c r="E10592" s="7">
        <v>3.9458958904109642E-3</v>
      </c>
      <c r="F10592" s="7">
        <v>5.2611945205479479E-3</v>
      </c>
      <c r="G10592" s="7">
        <v>6.5764931506849325E-3</v>
      </c>
      <c r="H10592" s="7">
        <v>7.8917917808219162E-3</v>
      </c>
      <c r="I10592" s="7">
        <v>9.2070904109589242E-3</v>
      </c>
      <c r="J10592" s="7">
        <v>1.0522389041095884E-2</v>
      </c>
      <c r="K10592" s="7">
        <v>1.1837687671232867E-2</v>
      </c>
      <c r="L10592" s="7">
        <v>1.3152986301369839E-2</v>
      </c>
    </row>
    <row r="10593" spans="1:12" ht="51">
      <c r="A10593" s="1">
        <f t="shared" si="236"/>
        <v>43079</v>
      </c>
      <c r="B10593" s="49" t="s">
        <v>6469</v>
      </c>
      <c r="C10593" s="7">
        <v>1.216208219178084E-3</v>
      </c>
      <c r="D10593" s="7">
        <v>2.4324164383561801E-3</v>
      </c>
      <c r="E10593" s="7">
        <v>3.6486246575342641E-3</v>
      </c>
      <c r="F10593" s="7">
        <v>4.8648328767123359E-3</v>
      </c>
      <c r="G10593" s="7">
        <v>6.0810410958904194E-3</v>
      </c>
      <c r="H10593" s="7">
        <v>7.2972493150685038E-3</v>
      </c>
      <c r="I10593" s="7">
        <v>8.5134575342466247E-3</v>
      </c>
      <c r="J10593" s="7">
        <v>9.7296657534246839E-3</v>
      </c>
      <c r="K10593" s="7">
        <v>1.0945873972602767E-2</v>
      </c>
      <c r="L10593" s="7">
        <v>1.2162082191780839E-2</v>
      </c>
    </row>
    <row r="10594" spans="1:12" ht="63.75">
      <c r="A10594" s="1">
        <f t="shared" si="236"/>
        <v>43080</v>
      </c>
      <c r="B10594" s="49" t="s">
        <v>7073</v>
      </c>
      <c r="C10594" s="7">
        <v>5.6311561643835719E-3</v>
      </c>
      <c r="D10594" s="7">
        <v>1.1262312328767144E-2</v>
      </c>
      <c r="E10594" s="7">
        <v>1.6893468493150678E-2</v>
      </c>
      <c r="F10594" s="7">
        <v>2.2524624657534239E-2</v>
      </c>
      <c r="G10594" s="7">
        <v>2.8155780821917796E-2</v>
      </c>
      <c r="H10594" s="7">
        <v>3.3786936986301357E-2</v>
      </c>
      <c r="I10594" s="7">
        <v>3.9418093150685042E-2</v>
      </c>
      <c r="J10594" s="7">
        <v>4.5049249315068478E-2</v>
      </c>
      <c r="K10594" s="7">
        <v>5.0680405479452163E-2</v>
      </c>
      <c r="L10594" s="7">
        <v>5.6311561643835592E-2</v>
      </c>
    </row>
    <row r="10595" spans="1:12" ht="12.75">
      <c r="A10595" s="1">
        <f t="shared" si="236"/>
        <v>43081</v>
      </c>
      <c r="B10595" s="49" t="s">
        <v>5389</v>
      </c>
      <c r="C10595" s="7">
        <v>3.8034082191781078E-3</v>
      </c>
      <c r="D10595" s="7">
        <v>7.6068164383562157E-3</v>
      </c>
      <c r="E10595" s="7">
        <v>1.1410224657534312E-2</v>
      </c>
      <c r="F10595" s="7">
        <v>1.521363287671236E-2</v>
      </c>
      <c r="G10595" s="7">
        <v>1.9017041095890478E-2</v>
      </c>
      <c r="H10595" s="7">
        <v>2.2820449315068481E-2</v>
      </c>
      <c r="I10595" s="7">
        <v>2.6623857534246717E-2</v>
      </c>
      <c r="J10595" s="7">
        <v>3.042726575342472E-2</v>
      </c>
      <c r="K10595" s="7">
        <v>3.4230673972602842E-2</v>
      </c>
      <c r="L10595" s="7">
        <v>3.8034082191780838E-2</v>
      </c>
    </row>
    <row r="10596" spans="1:12" ht="25.5">
      <c r="A10596" s="1">
        <f t="shared" si="236"/>
        <v>43082</v>
      </c>
      <c r="B10596" s="49" t="s">
        <v>7074</v>
      </c>
      <c r="C10596" s="7">
        <v>6.5298410958904195E-3</v>
      </c>
      <c r="D10596" s="7">
        <v>1.3059682191780839E-2</v>
      </c>
      <c r="E10596" s="7">
        <v>1.9589523287671318E-2</v>
      </c>
      <c r="F10596" s="7">
        <v>2.6119364383561678E-2</v>
      </c>
      <c r="G10596" s="7">
        <v>3.2649205479452041E-2</v>
      </c>
      <c r="H10596" s="7">
        <v>3.9179046575342512E-2</v>
      </c>
      <c r="I10596" s="7">
        <v>4.5708887671232996E-2</v>
      </c>
      <c r="J10596" s="7">
        <v>5.2238728767123356E-2</v>
      </c>
      <c r="K10596" s="7">
        <v>5.8768569863013716E-2</v>
      </c>
      <c r="L10596" s="7">
        <v>6.5298410958904082E-2</v>
      </c>
    </row>
    <row r="10597" spans="1:12" ht="25.5">
      <c r="A10597" s="1">
        <f t="shared" si="236"/>
        <v>43083</v>
      </c>
      <c r="B10597" s="49" t="s">
        <v>7074</v>
      </c>
      <c r="C10597" s="7">
        <v>2.2722082191780841E-3</v>
      </c>
      <c r="D10597" s="7">
        <v>4.5444164383561794E-3</v>
      </c>
      <c r="E10597" s="7">
        <v>6.8166246575342643E-3</v>
      </c>
      <c r="F10597" s="7">
        <v>9.0888328767123362E-3</v>
      </c>
      <c r="G10597" s="7">
        <v>1.1361041095890419E-2</v>
      </c>
      <c r="H10597" s="7">
        <v>1.363324931506848E-2</v>
      </c>
      <c r="I10597" s="7">
        <v>1.59054575342466E-2</v>
      </c>
      <c r="J10597" s="7">
        <v>1.8177665753424718E-2</v>
      </c>
      <c r="K10597" s="7">
        <v>2.0449873972602717E-2</v>
      </c>
      <c r="L10597" s="7">
        <v>2.2722082191780839E-2</v>
      </c>
    </row>
    <row r="10598" spans="1:12" ht="25.5">
      <c r="A10598" s="1">
        <f t="shared" si="236"/>
        <v>43084</v>
      </c>
      <c r="B10598" s="49" t="s">
        <v>5608</v>
      </c>
      <c r="C10598" s="7">
        <v>4.0395616438356355E-3</v>
      </c>
      <c r="D10598" s="7">
        <v>8.079123287671271E-3</v>
      </c>
      <c r="E10598" s="7">
        <v>1.211868493150692E-2</v>
      </c>
      <c r="F10598" s="7">
        <v>1.6158246575342521E-2</v>
      </c>
      <c r="G10598" s="7">
        <v>2.0197808219178121E-2</v>
      </c>
      <c r="H10598" s="7">
        <v>2.4237369863013721E-2</v>
      </c>
      <c r="I10598" s="7">
        <v>2.8276931506849439E-2</v>
      </c>
      <c r="J10598" s="7">
        <v>3.2316493150684918E-2</v>
      </c>
      <c r="K10598" s="7">
        <v>3.6356054794520518E-2</v>
      </c>
      <c r="L10598" s="7">
        <v>4.0395616438356118E-2</v>
      </c>
    </row>
    <row r="10599" spans="1:12" ht="12.75">
      <c r="A10599" s="1">
        <f t="shared" si="236"/>
        <v>43085</v>
      </c>
      <c r="B10599" s="49" t="s">
        <v>7075</v>
      </c>
      <c r="C10599" s="7">
        <v>9.4034630136986628E-3</v>
      </c>
      <c r="D10599" s="7">
        <v>1.880692602739728E-2</v>
      </c>
      <c r="E10599" s="7">
        <v>2.8210389041096039E-2</v>
      </c>
      <c r="F10599" s="7">
        <v>3.7613852054794561E-2</v>
      </c>
      <c r="G10599" s="7">
        <v>4.7017315068493201E-2</v>
      </c>
      <c r="H10599" s="7">
        <v>5.6420778082191841E-2</v>
      </c>
      <c r="I10599" s="7">
        <v>6.5824241095890593E-2</v>
      </c>
      <c r="J10599" s="7">
        <v>7.5227704109589122E-2</v>
      </c>
      <c r="K10599" s="7">
        <v>8.4631167123287748E-2</v>
      </c>
      <c r="L10599" s="7">
        <v>9.4034630136986277E-2</v>
      </c>
    </row>
    <row r="10600" spans="1:12" ht="25.5">
      <c r="A10600" s="1">
        <f t="shared" si="236"/>
        <v>43086</v>
      </c>
      <c r="B10600" s="49" t="s">
        <v>7076</v>
      </c>
      <c r="C10600" s="7">
        <v>1.105689863013702E-2</v>
      </c>
      <c r="D10600" s="7">
        <v>2.2113797260274039E-2</v>
      </c>
      <c r="E10600" s="7">
        <v>3.3170695890411002E-2</v>
      </c>
      <c r="F10600" s="7">
        <v>4.4227594520547961E-2</v>
      </c>
      <c r="G10600" s="7">
        <v>5.528449315068492E-2</v>
      </c>
      <c r="H10600" s="7">
        <v>6.6341391780822004E-2</v>
      </c>
      <c r="I10600" s="7">
        <v>7.7398290410959206E-2</v>
      </c>
      <c r="J10600" s="7">
        <v>8.8455189041095922E-2</v>
      </c>
      <c r="K10600" s="7">
        <v>9.9512087671232999E-2</v>
      </c>
      <c r="L10600" s="7">
        <v>0.11056898630136984</v>
      </c>
    </row>
    <row r="10601" spans="1:12" ht="12.75">
      <c r="A10601" s="1">
        <f t="shared" si="236"/>
        <v>43087</v>
      </c>
      <c r="B10601" s="49" t="s">
        <v>7077</v>
      </c>
      <c r="C10601" s="7">
        <v>9.1882849315068713E-3</v>
      </c>
      <c r="D10601" s="7">
        <v>1.8376569863013718E-2</v>
      </c>
      <c r="E10601" s="7">
        <v>2.756485479452064E-2</v>
      </c>
      <c r="F10601" s="7">
        <v>3.6753139726027437E-2</v>
      </c>
      <c r="G10601" s="7">
        <v>4.5941424657534237E-2</v>
      </c>
      <c r="H10601" s="7">
        <v>5.5129709589041155E-2</v>
      </c>
      <c r="I10601" s="7">
        <v>6.4317994520548191E-2</v>
      </c>
      <c r="J10601" s="7">
        <v>7.3506279452054873E-2</v>
      </c>
      <c r="K10601" s="7">
        <v>8.2694564383561681E-2</v>
      </c>
      <c r="L10601" s="7">
        <v>9.1882849315068474E-2</v>
      </c>
    </row>
    <row r="10602" spans="1:12" ht="51">
      <c r="A10602" s="1">
        <f t="shared" si="236"/>
        <v>43088</v>
      </c>
      <c r="B10602" s="49" t="s">
        <v>7078</v>
      </c>
      <c r="C10602" s="7">
        <v>1.415618630136996E-2</v>
      </c>
      <c r="D10602" s="7">
        <v>2.8312372602739798E-2</v>
      </c>
      <c r="E10602" s="7">
        <v>4.2468558904109756E-2</v>
      </c>
      <c r="F10602" s="7">
        <v>5.6624745205479471E-2</v>
      </c>
      <c r="G10602" s="7">
        <v>7.0780931506849318E-2</v>
      </c>
      <c r="H10602" s="7">
        <v>8.4937117808219165E-2</v>
      </c>
      <c r="I10602" s="7">
        <v>9.9093304109589234E-2</v>
      </c>
      <c r="J10602" s="7">
        <v>0.11324949041095883</v>
      </c>
      <c r="K10602" s="7">
        <v>0.1274056767123288</v>
      </c>
      <c r="L10602" s="7">
        <v>0.14156186301369841</v>
      </c>
    </row>
    <row r="10603" spans="1:12" ht="25.5">
      <c r="A10603" s="1">
        <f t="shared" si="236"/>
        <v>43089</v>
      </c>
      <c r="B10603" s="49" t="s">
        <v>7079</v>
      </c>
      <c r="C10603" s="7">
        <v>1.0829786301369887E-2</v>
      </c>
      <c r="D10603" s="7">
        <v>2.1659572602739801E-2</v>
      </c>
      <c r="E10603" s="7">
        <v>3.2489358904109637E-2</v>
      </c>
      <c r="F10603" s="7">
        <v>4.3319145205479484E-2</v>
      </c>
      <c r="G10603" s="7">
        <v>5.4148931506849324E-2</v>
      </c>
      <c r="H10603" s="7">
        <v>6.4978717808219164E-2</v>
      </c>
      <c r="I10603" s="7">
        <v>7.580850410958935E-2</v>
      </c>
      <c r="J10603" s="7">
        <v>8.6638290410958968E-2</v>
      </c>
      <c r="K10603" s="7">
        <v>9.7468076712328919E-2</v>
      </c>
      <c r="L10603" s="7">
        <v>0.10829786301369865</v>
      </c>
    </row>
    <row r="10604" spans="1:12" ht="25.5">
      <c r="A10604" s="1">
        <f t="shared" si="236"/>
        <v>43090</v>
      </c>
      <c r="B10604" s="49" t="s">
        <v>7080</v>
      </c>
      <c r="C10604" s="7">
        <v>1.313092602739728E-2</v>
      </c>
      <c r="D10604" s="7">
        <v>2.6261852054794678E-2</v>
      </c>
      <c r="E10604" s="7">
        <v>3.9392778082191958E-2</v>
      </c>
      <c r="F10604" s="7">
        <v>5.252370410958912E-2</v>
      </c>
      <c r="G10604" s="7">
        <v>6.56546301369864E-2</v>
      </c>
      <c r="H10604" s="7">
        <v>7.878555616438368E-2</v>
      </c>
      <c r="I10604" s="7">
        <v>9.1916482191781307E-2</v>
      </c>
      <c r="J10604" s="7">
        <v>0.10504740821917836</v>
      </c>
      <c r="K10604" s="7">
        <v>0.11817833424657564</v>
      </c>
      <c r="L10604" s="7">
        <v>0.1313092602739728</v>
      </c>
    </row>
    <row r="10605" spans="1:12" ht="12.75">
      <c r="A10605" s="1">
        <f t="shared" si="236"/>
        <v>43091</v>
      </c>
      <c r="B10605" s="49" t="s">
        <v>7081</v>
      </c>
      <c r="C10605" s="7">
        <v>1.691806027397268E-2</v>
      </c>
      <c r="D10605" s="7">
        <v>3.3836120547945242E-2</v>
      </c>
      <c r="E10605" s="7">
        <v>5.0754180821917919E-2</v>
      </c>
      <c r="F10605" s="7">
        <v>6.7672241095890359E-2</v>
      </c>
      <c r="G10605" s="7">
        <v>8.4590301369862925E-2</v>
      </c>
      <c r="H10605" s="7">
        <v>0.10150836164383548</v>
      </c>
      <c r="I10605" s="7">
        <v>0.11842642191780839</v>
      </c>
      <c r="J10605" s="7">
        <v>0.13534448219178119</v>
      </c>
      <c r="K10605" s="7">
        <v>0.1522625424657528</v>
      </c>
      <c r="L10605" s="7">
        <v>0.1691806027397256</v>
      </c>
    </row>
    <row r="10606" spans="1:12" ht="12.75">
      <c r="A10606" s="1">
        <f t="shared" si="236"/>
        <v>43092</v>
      </c>
      <c r="B10606" s="49" t="s">
        <v>6531</v>
      </c>
      <c r="C10606" s="7">
        <v>7.074115068493164E-3</v>
      </c>
      <c r="D10606" s="7">
        <v>1.4148230136986279E-2</v>
      </c>
      <c r="E10606" s="7">
        <v>2.1222345205479481E-2</v>
      </c>
      <c r="F10606" s="7">
        <v>2.8296460273972559E-2</v>
      </c>
      <c r="G10606" s="7">
        <v>3.5370575342465758E-2</v>
      </c>
      <c r="H10606" s="7">
        <v>4.2444690410958962E-2</v>
      </c>
      <c r="I10606" s="7">
        <v>4.9518805479452283E-2</v>
      </c>
      <c r="J10606" s="7">
        <v>5.6592920547945236E-2</v>
      </c>
      <c r="K10606" s="7">
        <v>6.3667035616438439E-2</v>
      </c>
      <c r="L10606" s="7">
        <v>7.0741150684931517E-2</v>
      </c>
    </row>
    <row r="10607" spans="1:12" ht="25.5">
      <c r="A10607" s="1">
        <f t="shared" si="236"/>
        <v>43093</v>
      </c>
      <c r="B10607" s="49" t="s">
        <v>7082</v>
      </c>
      <c r="C10607" s="7">
        <v>1.0805917808219207E-2</v>
      </c>
      <c r="D10607" s="7">
        <v>2.1611835616438438E-2</v>
      </c>
      <c r="E10607" s="7">
        <v>3.2417753424657594E-2</v>
      </c>
      <c r="F10607" s="7">
        <v>4.3223671232876758E-2</v>
      </c>
      <c r="G10607" s="7">
        <v>5.4029589041095921E-2</v>
      </c>
      <c r="H10607" s="7">
        <v>6.4835506849315189E-2</v>
      </c>
      <c r="I10607" s="7">
        <v>7.5641424657534609E-2</v>
      </c>
      <c r="J10607" s="7">
        <v>8.6447342465753516E-2</v>
      </c>
      <c r="K10607" s="7">
        <v>9.7253260273972811E-2</v>
      </c>
      <c r="L10607" s="7">
        <v>0.10805917808219184</v>
      </c>
    </row>
    <row r="10608" spans="1:12" ht="12.75">
      <c r="A10608" s="1">
        <f t="shared" si="236"/>
        <v>43094</v>
      </c>
      <c r="B10608" s="49" t="s">
        <v>7083</v>
      </c>
      <c r="C10608" s="7">
        <v>1.7373369863013841E-2</v>
      </c>
      <c r="D10608" s="7">
        <v>3.4746739726027556E-2</v>
      </c>
      <c r="E10608" s="7">
        <v>5.2120109589041397E-2</v>
      </c>
      <c r="F10608" s="7">
        <v>6.9493479452055001E-2</v>
      </c>
      <c r="G10608" s="7">
        <v>8.6866849315068717E-2</v>
      </c>
      <c r="H10608" s="7">
        <v>0.10424021917808232</v>
      </c>
      <c r="I10608" s="7">
        <v>0.1216135890410964</v>
      </c>
      <c r="J10608" s="7">
        <v>0.13898695890411</v>
      </c>
      <c r="K10608" s="7">
        <v>0.15636032876712358</v>
      </c>
      <c r="L10608" s="7">
        <v>0.17373369863013721</v>
      </c>
    </row>
    <row r="10609" spans="1:12" ht="25.5">
      <c r="A10609" s="1">
        <f t="shared" si="236"/>
        <v>43095</v>
      </c>
      <c r="B10609" s="49" t="s">
        <v>7084</v>
      </c>
      <c r="C10609" s="7">
        <v>9.5307616438356484E-3</v>
      </c>
      <c r="D10609" s="7">
        <v>1.9061523287671321E-2</v>
      </c>
      <c r="E10609" s="7">
        <v>2.8592284931506919E-2</v>
      </c>
      <c r="F10609" s="7">
        <v>3.8123046575342517E-2</v>
      </c>
      <c r="G10609" s="7">
        <v>4.7653808219178119E-2</v>
      </c>
      <c r="H10609" s="7">
        <v>5.7184569863013714E-2</v>
      </c>
      <c r="I10609" s="7">
        <v>6.6715331506849551E-2</v>
      </c>
      <c r="J10609" s="7">
        <v>7.624609315068491E-2</v>
      </c>
      <c r="K10609" s="7">
        <v>8.5776854794520629E-2</v>
      </c>
      <c r="L10609" s="7">
        <v>9.5307616438356113E-2</v>
      </c>
    </row>
    <row r="10610" spans="1:12" ht="25.5">
      <c r="A10610" s="1">
        <f t="shared" si="236"/>
        <v>43096</v>
      </c>
      <c r="B10610" s="49" t="s">
        <v>5392</v>
      </c>
      <c r="C10610" s="7">
        <v>2.6870136986301477E-2</v>
      </c>
      <c r="D10610" s="7">
        <v>5.3740273972602837E-2</v>
      </c>
      <c r="E10610" s="7">
        <v>8.0610410958904324E-2</v>
      </c>
      <c r="F10610" s="7">
        <v>0.10748054794520544</v>
      </c>
      <c r="G10610" s="7">
        <v>0.13435068493150679</v>
      </c>
      <c r="H10610" s="7">
        <v>0.1612208219178084</v>
      </c>
      <c r="I10610" s="7">
        <v>0.18809095890410998</v>
      </c>
      <c r="J10610" s="7">
        <v>0.2149610958904116</v>
      </c>
      <c r="K10610" s="7">
        <v>0.24183123287671199</v>
      </c>
      <c r="L10610" s="7">
        <v>0.26870136986301357</v>
      </c>
    </row>
    <row r="10611" spans="1:12" ht="25.5">
      <c r="A10611" s="1">
        <f t="shared" si="236"/>
        <v>43097</v>
      </c>
      <c r="B10611" s="49" t="s">
        <v>5392</v>
      </c>
      <c r="C10611" s="7">
        <v>9.4804931506849682E-2</v>
      </c>
      <c r="D10611" s="7">
        <v>0.18960986301369959</v>
      </c>
      <c r="E10611" s="7">
        <v>0.2844147945205488</v>
      </c>
      <c r="F10611" s="7">
        <v>0.37921972602739801</v>
      </c>
      <c r="G10611" s="7">
        <v>0.47402465753424722</v>
      </c>
      <c r="H10611" s="7">
        <v>0.56882958904109637</v>
      </c>
      <c r="I10611" s="7">
        <v>0.66363452054794791</v>
      </c>
      <c r="J10611" s="7">
        <v>0.75843945205479479</v>
      </c>
      <c r="K10611" s="7">
        <v>0.85324438356164523</v>
      </c>
      <c r="L10611" s="7">
        <v>0.94804931506849321</v>
      </c>
    </row>
    <row r="10612" spans="1:12" ht="25.5">
      <c r="A10612" s="1">
        <f t="shared" si="236"/>
        <v>43098</v>
      </c>
      <c r="B10612" s="49" t="s">
        <v>6068</v>
      </c>
      <c r="C10612" s="7">
        <v>8.7463561643835834E-3</v>
      </c>
      <c r="D10612" s="7">
        <v>1.7492712328767118E-2</v>
      </c>
      <c r="E10612" s="7">
        <v>2.6239068493150799E-2</v>
      </c>
      <c r="F10612" s="7">
        <v>3.4985424657534236E-2</v>
      </c>
      <c r="G10612" s="7">
        <v>4.3731780821917803E-2</v>
      </c>
      <c r="H10612" s="7">
        <v>5.2478136986301362E-2</v>
      </c>
      <c r="I10612" s="7">
        <v>6.1224493150685157E-2</v>
      </c>
      <c r="J10612" s="7">
        <v>6.9970849315068598E-2</v>
      </c>
      <c r="K10612" s="7">
        <v>7.8717205479452157E-2</v>
      </c>
      <c r="L10612" s="7">
        <v>8.7463561643835605E-2</v>
      </c>
    </row>
    <row r="10613" spans="1:12" ht="25.5">
      <c r="A10613" s="1">
        <f t="shared" si="236"/>
        <v>43099</v>
      </c>
      <c r="B10613" s="49" t="s">
        <v>6068</v>
      </c>
      <c r="C10613" s="7">
        <v>1.2650663013698641E-2</v>
      </c>
      <c r="D10613" s="7">
        <v>2.5301326027397399E-2</v>
      </c>
      <c r="E10613" s="7">
        <v>3.7951989041096035E-2</v>
      </c>
      <c r="F10613" s="7">
        <v>5.0602652054794563E-2</v>
      </c>
      <c r="G10613" s="7">
        <v>6.3253315068493202E-2</v>
      </c>
      <c r="H10613" s="7">
        <v>7.5903978082191834E-2</v>
      </c>
      <c r="I10613" s="7">
        <v>8.855464109589084E-2</v>
      </c>
      <c r="J10613" s="7">
        <v>0.10120530410958924</v>
      </c>
      <c r="K10613" s="7">
        <v>0.11385596712328788</v>
      </c>
      <c r="L10613" s="7">
        <v>0.1265066301369864</v>
      </c>
    </row>
    <row r="10614" spans="1:12" ht="51">
      <c r="A10614" s="1">
        <f t="shared" si="236"/>
        <v>43100</v>
      </c>
      <c r="B10614" s="49" t="s">
        <v>7085</v>
      </c>
      <c r="C10614" s="7">
        <v>2.6428931506849558E-2</v>
      </c>
      <c r="D10614" s="7">
        <v>5.2857863013698998E-2</v>
      </c>
      <c r="E10614" s="7">
        <v>7.9286794520548556E-2</v>
      </c>
      <c r="F10614" s="7">
        <v>0.10571572602739776</v>
      </c>
      <c r="G10614" s="7">
        <v>0.1321446575342472</v>
      </c>
      <c r="H10614" s="7">
        <v>0.15857358904109639</v>
      </c>
      <c r="I10614" s="7">
        <v>0.18500252054794561</v>
      </c>
      <c r="J10614" s="7">
        <v>0.2114314520547948</v>
      </c>
      <c r="K10614" s="7">
        <v>0.23786038356164399</v>
      </c>
      <c r="L10614" s="7">
        <v>0.26428931506849318</v>
      </c>
    </row>
    <row r="10615" spans="1:12" ht="25.5">
      <c r="A10615" s="1">
        <f t="shared" si="236"/>
        <v>43101</v>
      </c>
      <c r="B10615" s="49" t="s">
        <v>5395</v>
      </c>
      <c r="C10615" s="7">
        <v>2.0778969863013839E-2</v>
      </c>
      <c r="D10615" s="7">
        <v>4.155793972602756E-2</v>
      </c>
      <c r="E10615" s="7">
        <v>6.2336909589041395E-2</v>
      </c>
      <c r="F10615" s="7">
        <v>8.3115879452054994E-2</v>
      </c>
      <c r="G10615" s="7">
        <v>0.10389484931506872</v>
      </c>
      <c r="H10615" s="7">
        <v>0.12467381917808279</v>
      </c>
      <c r="I10615" s="7">
        <v>0.14545278904109638</v>
      </c>
      <c r="J10615" s="7">
        <v>0.16623175890410999</v>
      </c>
      <c r="K10615" s="7">
        <v>0.1870107287671236</v>
      </c>
      <c r="L10615" s="7">
        <v>0.20778969863013719</v>
      </c>
    </row>
    <row r="10616" spans="1:12" ht="25.5">
      <c r="A10616" s="1">
        <f t="shared" si="236"/>
        <v>43102</v>
      </c>
      <c r="B10616" s="49" t="s">
        <v>6294</v>
      </c>
      <c r="C10616" s="7">
        <v>2.286312328767132E-3</v>
      </c>
      <c r="D10616" s="7">
        <v>4.5726246575342518E-3</v>
      </c>
      <c r="E10616" s="7">
        <v>6.8589369863013847E-3</v>
      </c>
      <c r="F10616" s="7">
        <v>9.1452493150684915E-3</v>
      </c>
      <c r="G10616" s="7">
        <v>1.1431561643835611E-2</v>
      </c>
      <c r="H10616" s="7">
        <v>1.3717873972602719E-2</v>
      </c>
      <c r="I10616" s="7">
        <v>1.6004186301369839E-2</v>
      </c>
      <c r="J10616" s="7">
        <v>1.8290498630136959E-2</v>
      </c>
      <c r="K10616" s="7">
        <v>2.0576810958904079E-2</v>
      </c>
      <c r="L10616" s="7">
        <v>2.2863123287671202E-2</v>
      </c>
    </row>
    <row r="10617" spans="1:12" ht="25.5">
      <c r="A10617" s="1">
        <f t="shared" si="236"/>
        <v>43103</v>
      </c>
      <c r="B10617" s="49" t="s">
        <v>7086</v>
      </c>
      <c r="C10617" s="7">
        <v>9.9806465753424951E-3</v>
      </c>
      <c r="D10617" s="7">
        <v>1.9961293150685042E-2</v>
      </c>
      <c r="E10617" s="7">
        <v>2.994193972602744E-2</v>
      </c>
      <c r="F10617" s="7">
        <v>3.9922586301369842E-2</v>
      </c>
      <c r="G10617" s="7">
        <v>4.9903232876712354E-2</v>
      </c>
      <c r="H10617" s="7">
        <v>5.9883879452054881E-2</v>
      </c>
      <c r="I10617" s="7">
        <v>6.9864526027397511E-2</v>
      </c>
      <c r="J10617" s="7">
        <v>7.9845172602739795E-2</v>
      </c>
      <c r="K10617" s="7">
        <v>8.9825819178082314E-2</v>
      </c>
      <c r="L10617" s="7">
        <v>9.9806465753424708E-2</v>
      </c>
    </row>
    <row r="10618" spans="1:12" ht="25.5">
      <c r="A10618" s="1">
        <f t="shared" si="236"/>
        <v>43104</v>
      </c>
      <c r="B10618" s="49" t="s">
        <v>7086</v>
      </c>
      <c r="C10618" s="7">
        <v>1.499483835616452E-2</v>
      </c>
      <c r="D10618" s="7">
        <v>2.9989676712328918E-2</v>
      </c>
      <c r="E10618" s="7">
        <v>4.4984515068493443E-2</v>
      </c>
      <c r="F10618" s="7">
        <v>5.9979353424657718E-2</v>
      </c>
      <c r="G10618" s="7">
        <v>7.4974191780822111E-2</v>
      </c>
      <c r="H10618" s="7">
        <v>8.9969030136986511E-2</v>
      </c>
      <c r="I10618" s="7">
        <v>0.10496386849315116</v>
      </c>
      <c r="J10618" s="7">
        <v>0.11995870684931532</v>
      </c>
      <c r="K10618" s="7">
        <v>0.13495354520547961</v>
      </c>
      <c r="L10618" s="7">
        <v>0.149948383561644</v>
      </c>
    </row>
    <row r="10619" spans="1:12" ht="25.5">
      <c r="A10619" s="1">
        <f t="shared" si="236"/>
        <v>43105</v>
      </c>
      <c r="B10619" s="49" t="s">
        <v>7087</v>
      </c>
      <c r="C10619" s="7">
        <v>3.0508273972602841E-2</v>
      </c>
      <c r="D10619" s="7">
        <v>6.1016547945205557E-2</v>
      </c>
      <c r="E10619" s="7">
        <v>9.1524821917808405E-2</v>
      </c>
      <c r="F10619" s="7">
        <v>0.12203309589041039</v>
      </c>
      <c r="G10619" s="7">
        <v>0.15254136986301362</v>
      </c>
      <c r="H10619" s="7">
        <v>0.18304964383561681</v>
      </c>
      <c r="I10619" s="7">
        <v>0.21355791780822</v>
      </c>
      <c r="J10619" s="7">
        <v>0.24406619178082198</v>
      </c>
      <c r="K10619" s="7">
        <v>0.2745744657534252</v>
      </c>
      <c r="L10619" s="7">
        <v>0.30508273972602723</v>
      </c>
    </row>
    <row r="10620" spans="1:12" ht="25.5">
      <c r="A10620" s="1">
        <f t="shared" si="236"/>
        <v>43106</v>
      </c>
      <c r="B10620" s="49" t="s">
        <v>5325</v>
      </c>
      <c r="C10620" s="7">
        <v>1.421633056438356E-2</v>
      </c>
      <c r="D10620" s="7">
        <v>2.8432661128767238E-2</v>
      </c>
      <c r="E10620" s="7">
        <v>4.2648991693150798E-2</v>
      </c>
      <c r="F10620" s="7">
        <v>5.686532225753424E-2</v>
      </c>
      <c r="G10620" s="7">
        <v>7.1081652821917807E-2</v>
      </c>
      <c r="H10620" s="7">
        <v>8.5297983386301485E-2</v>
      </c>
      <c r="I10620" s="7">
        <v>9.9514313950685274E-2</v>
      </c>
      <c r="J10620" s="7">
        <v>0.11373064451506859</v>
      </c>
      <c r="K10620" s="7">
        <v>0.12794697507945241</v>
      </c>
      <c r="L10620" s="7">
        <v>0.14216330564383561</v>
      </c>
    </row>
    <row r="10621" spans="1:12" ht="25.5">
      <c r="A10621" s="1">
        <f t="shared" si="236"/>
        <v>43107</v>
      </c>
      <c r="B10621" s="49" t="s">
        <v>7088</v>
      </c>
      <c r="C10621" s="7">
        <v>3.196931506849332E-2</v>
      </c>
      <c r="D10621" s="7">
        <v>6.3938630136986516E-2</v>
      </c>
      <c r="E10621" s="7">
        <v>9.5907945205479836E-2</v>
      </c>
      <c r="F10621" s="7">
        <v>0.12787726027397278</v>
      </c>
      <c r="G10621" s="7">
        <v>0.15984657534246599</v>
      </c>
      <c r="H10621" s="7">
        <v>0.19181589041095917</v>
      </c>
      <c r="I10621" s="7">
        <v>0.22378520547945357</v>
      </c>
      <c r="J10621" s="7">
        <v>0.25575452054794556</v>
      </c>
      <c r="K10621" s="7">
        <v>0.28772383561643877</v>
      </c>
      <c r="L10621" s="7">
        <v>0.31969315068493198</v>
      </c>
    </row>
    <row r="10622" spans="1:12" ht="12.75">
      <c r="A10622" s="1">
        <f t="shared" si="236"/>
        <v>43108</v>
      </c>
      <c r="B10622" s="49" t="s">
        <v>7089</v>
      </c>
      <c r="C10622" s="7">
        <v>6.246312328767132E-2</v>
      </c>
      <c r="D10622" s="7">
        <v>0.12492624657534239</v>
      </c>
      <c r="E10622" s="7">
        <v>0.18738936986301358</v>
      </c>
      <c r="F10622" s="7">
        <v>0.24985249315068478</v>
      </c>
      <c r="G10622" s="7">
        <v>0.31231561643835598</v>
      </c>
      <c r="H10622" s="7">
        <v>0.37477873972602715</v>
      </c>
      <c r="I10622" s="7">
        <v>0.43724186301369955</v>
      </c>
      <c r="J10622" s="7">
        <v>0.49970498630136956</v>
      </c>
      <c r="K10622" s="7">
        <v>0.56216810958904073</v>
      </c>
      <c r="L10622" s="7">
        <v>0.62463123287671196</v>
      </c>
    </row>
    <row r="10623" spans="1:12" ht="25.5">
      <c r="A10623" s="1">
        <f t="shared" si="236"/>
        <v>43109</v>
      </c>
      <c r="B10623" s="49" t="s">
        <v>5615</v>
      </c>
      <c r="C10623" s="7">
        <v>4.194345205479468E-3</v>
      </c>
      <c r="D10623" s="7">
        <v>8.388690410958936E-3</v>
      </c>
      <c r="E10623" s="7">
        <v>1.258303561643844E-2</v>
      </c>
      <c r="F10623" s="7">
        <v>1.6777380821917799E-2</v>
      </c>
      <c r="G10623" s="7">
        <v>2.0971726027397278E-2</v>
      </c>
      <c r="H10623" s="7">
        <v>2.5166071232876758E-2</v>
      </c>
      <c r="I10623" s="7">
        <v>2.936041643835624E-2</v>
      </c>
      <c r="J10623" s="7">
        <v>3.3554761643835716E-2</v>
      </c>
      <c r="K10623" s="7">
        <v>3.7749106849315199E-2</v>
      </c>
      <c r="L10623" s="7">
        <v>4.1943452054794557E-2</v>
      </c>
    </row>
    <row r="10624" spans="1:12" ht="25.5">
      <c r="A10624" s="1">
        <f t="shared" si="236"/>
        <v>43110</v>
      </c>
      <c r="B10624" s="49" t="s">
        <v>7090</v>
      </c>
      <c r="C10624" s="7">
        <v>4.0511342465753636E-2</v>
      </c>
      <c r="D10624" s="7">
        <v>8.1022684931507272E-2</v>
      </c>
      <c r="E10624" s="7">
        <v>0.1215340273972608</v>
      </c>
      <c r="F10624" s="7">
        <v>0.16204536986301357</v>
      </c>
      <c r="G10624" s="7">
        <v>0.20255671232876757</v>
      </c>
      <c r="H10624" s="7">
        <v>0.2430680547945204</v>
      </c>
      <c r="I10624" s="7">
        <v>0.28357939726027442</v>
      </c>
      <c r="J10624" s="7">
        <v>0.32409073972602714</v>
      </c>
      <c r="K10624" s="7">
        <v>0.3646020821917812</v>
      </c>
      <c r="L10624" s="7">
        <v>0.40511342465753397</v>
      </c>
    </row>
    <row r="10625" spans="1:12" ht="12.75">
      <c r="A10625" s="1">
        <f t="shared" si="236"/>
        <v>43111</v>
      </c>
      <c r="B10625" s="49" t="s">
        <v>5616</v>
      </c>
      <c r="C10625" s="7">
        <v>6.3381698630137085E-3</v>
      </c>
      <c r="D10625" s="7">
        <v>1.267633972602744E-2</v>
      </c>
      <c r="E10625" s="7">
        <v>1.9014509589041162E-2</v>
      </c>
      <c r="F10625" s="7">
        <v>2.5352679452054758E-2</v>
      </c>
      <c r="G10625" s="7">
        <v>3.1690849315068478E-2</v>
      </c>
      <c r="H10625" s="7">
        <v>3.8029019178082199E-2</v>
      </c>
      <c r="I10625" s="7">
        <v>4.4367189041096038E-2</v>
      </c>
      <c r="J10625" s="7">
        <v>5.070535890410964E-2</v>
      </c>
      <c r="K10625" s="7">
        <v>5.7043528767123361E-2</v>
      </c>
      <c r="L10625" s="7">
        <v>6.3381698630136957E-2</v>
      </c>
    </row>
    <row r="10626" spans="1:12" ht="12.75">
      <c r="A10626" s="1">
        <f t="shared" si="236"/>
        <v>43112</v>
      </c>
      <c r="B10626" s="49" t="s">
        <v>7091</v>
      </c>
      <c r="C10626" s="7">
        <v>2.5083616438356361E-2</v>
      </c>
      <c r="D10626" s="7">
        <v>5.0167232876712597E-2</v>
      </c>
      <c r="E10626" s="7">
        <v>7.5250849315068966E-2</v>
      </c>
      <c r="F10626" s="7">
        <v>0.10033446575342496</v>
      </c>
      <c r="G10626" s="7">
        <v>0.12541808219178119</v>
      </c>
      <c r="H10626" s="7">
        <v>0.15050169863013718</v>
      </c>
      <c r="I10626" s="7">
        <v>0.1755853150684932</v>
      </c>
      <c r="J10626" s="7">
        <v>0.2006689315068492</v>
      </c>
      <c r="K10626" s="7">
        <v>0.22575254794520519</v>
      </c>
      <c r="L10626" s="7">
        <v>0.25083616438356116</v>
      </c>
    </row>
    <row r="10627" spans="1:12" ht="12.75">
      <c r="A10627" s="1">
        <f t="shared" si="236"/>
        <v>43113</v>
      </c>
      <c r="B10627" s="49" t="s">
        <v>7091</v>
      </c>
      <c r="C10627" s="7">
        <v>1.7797578082191959E-2</v>
      </c>
      <c r="D10627" s="7">
        <v>3.5595156164383801E-2</v>
      </c>
      <c r="E10627" s="7">
        <v>5.3392734246575757E-2</v>
      </c>
      <c r="F10627" s="7">
        <v>7.1190312328767477E-2</v>
      </c>
      <c r="G10627" s="7">
        <v>8.8987890410959322E-2</v>
      </c>
      <c r="H10627" s="7">
        <v>0.10678546849315115</v>
      </c>
      <c r="I10627" s="7">
        <v>0.1245830465753436</v>
      </c>
      <c r="J10627" s="7">
        <v>0.1423806246575352</v>
      </c>
      <c r="K10627" s="7">
        <v>0.1601782027397268</v>
      </c>
      <c r="L10627" s="7">
        <v>0.17797578082191839</v>
      </c>
    </row>
    <row r="10628" spans="1:12" ht="12.75">
      <c r="A10628" s="1">
        <f t="shared" si="236"/>
        <v>43114</v>
      </c>
      <c r="B10628" s="49" t="s">
        <v>7091</v>
      </c>
      <c r="C10628" s="7">
        <v>4.2485917808219396E-3</v>
      </c>
      <c r="D10628" s="7">
        <v>8.4971835616438791E-3</v>
      </c>
      <c r="E10628" s="7">
        <v>1.274577534246576E-2</v>
      </c>
      <c r="F10628" s="7">
        <v>1.6994367123287758E-2</v>
      </c>
      <c r="G10628" s="7">
        <v>2.1242958904109641E-2</v>
      </c>
      <c r="H10628" s="7">
        <v>2.5491550684931519E-2</v>
      </c>
      <c r="I10628" s="7">
        <v>2.974014246575352E-2</v>
      </c>
      <c r="J10628" s="7">
        <v>3.3988734246575399E-2</v>
      </c>
      <c r="K10628" s="7">
        <v>3.8237326027397274E-2</v>
      </c>
      <c r="L10628" s="7">
        <v>4.2485917808219156E-2</v>
      </c>
    </row>
    <row r="10629" spans="1:12" ht="25.5">
      <c r="A10629" s="1">
        <f t="shared" si="236"/>
        <v>43115</v>
      </c>
      <c r="B10629" s="49" t="s">
        <v>5795</v>
      </c>
      <c r="C10629" s="7">
        <v>1.3322958904109639E-2</v>
      </c>
      <c r="D10629" s="7">
        <v>2.6645917808219399E-2</v>
      </c>
      <c r="E10629" s="7">
        <v>3.9968876712329036E-2</v>
      </c>
      <c r="F10629" s="7">
        <v>5.3291835616438556E-2</v>
      </c>
      <c r="G10629" s="7">
        <v>6.6614794520548207E-2</v>
      </c>
      <c r="H10629" s="7">
        <v>7.9937753424657851E-2</v>
      </c>
      <c r="I10629" s="7">
        <v>9.3260712328767842E-2</v>
      </c>
      <c r="J10629" s="7">
        <v>0.10658367123287724</v>
      </c>
      <c r="K10629" s="7">
        <v>0.11990663013698688</v>
      </c>
      <c r="L10629" s="7">
        <v>0.13322958904109641</v>
      </c>
    </row>
    <row r="10630" spans="1:12" ht="25.5">
      <c r="A10630" s="1">
        <f t="shared" si="236"/>
        <v>43116</v>
      </c>
      <c r="B10630" s="49" t="s">
        <v>7092</v>
      </c>
      <c r="C10630" s="7">
        <v>2.6830356164383802E-3</v>
      </c>
      <c r="D10630" s="7">
        <v>5.3660712328767474E-3</v>
      </c>
      <c r="E10630" s="7">
        <v>8.0491068493151272E-3</v>
      </c>
      <c r="F10630" s="7">
        <v>1.0732142465753472E-2</v>
      </c>
      <c r="G10630" s="7">
        <v>1.3415178082191838E-2</v>
      </c>
      <c r="H10630" s="7">
        <v>1.6098213698630161E-2</v>
      </c>
      <c r="I10630" s="7">
        <v>1.87812493150686E-2</v>
      </c>
      <c r="J10630" s="7">
        <v>2.146428493150692E-2</v>
      </c>
      <c r="K10630" s="7">
        <v>2.4147320547945238E-2</v>
      </c>
      <c r="L10630" s="7">
        <v>2.6830356164383562E-2</v>
      </c>
    </row>
    <row r="10631" spans="1:12" ht="12.75">
      <c r="A10631" s="1">
        <f t="shared" si="236"/>
        <v>43117</v>
      </c>
      <c r="B10631" s="49" t="s">
        <v>7093</v>
      </c>
      <c r="C10631" s="7">
        <v>3.5509808219178359E-3</v>
      </c>
      <c r="D10631" s="7">
        <v>7.1019616438356718E-3</v>
      </c>
      <c r="E10631" s="7">
        <v>1.0652942465753495E-2</v>
      </c>
      <c r="F10631" s="7">
        <v>1.4203923287671319E-2</v>
      </c>
      <c r="G10631" s="7">
        <v>1.7754904109589121E-2</v>
      </c>
      <c r="H10631" s="7">
        <v>2.1305884931506921E-2</v>
      </c>
      <c r="I10631" s="7">
        <v>2.4856865753424721E-2</v>
      </c>
      <c r="J10631" s="7">
        <v>2.8407846575342517E-2</v>
      </c>
      <c r="K10631" s="7">
        <v>3.1958827397260317E-2</v>
      </c>
      <c r="L10631" s="7">
        <v>3.5509808219178117E-2</v>
      </c>
    </row>
    <row r="10632" spans="1:12" ht="25.5">
      <c r="A10632" s="1">
        <f t="shared" si="236"/>
        <v>43118</v>
      </c>
      <c r="B10632" s="49" t="s">
        <v>7094</v>
      </c>
      <c r="C10632" s="7">
        <v>1.9837249315068601E-2</v>
      </c>
      <c r="D10632" s="7">
        <v>3.9674498630137084E-2</v>
      </c>
      <c r="E10632" s="7">
        <v>5.9511747945205681E-2</v>
      </c>
      <c r="F10632" s="7">
        <v>7.9348997260274029E-2</v>
      </c>
      <c r="G10632" s="7">
        <v>9.9186246575342515E-2</v>
      </c>
      <c r="H10632" s="7">
        <v>0.119023495890411</v>
      </c>
      <c r="I10632" s="7">
        <v>0.13886074520547959</v>
      </c>
      <c r="J10632" s="7">
        <v>0.15869799452054759</v>
      </c>
      <c r="K10632" s="7">
        <v>0.17853524383561678</v>
      </c>
      <c r="L10632" s="7">
        <v>0.19837249315068481</v>
      </c>
    </row>
    <row r="10633" spans="1:12" ht="25.5">
      <c r="A10633" s="1">
        <f t="shared" si="236"/>
        <v>43119</v>
      </c>
      <c r="B10633" s="49" t="s">
        <v>5326</v>
      </c>
      <c r="C10633" s="7">
        <v>8.1424109589041515E-3</v>
      </c>
      <c r="D10633" s="7">
        <v>1.6284821917808279E-2</v>
      </c>
      <c r="E10633" s="7">
        <v>2.4427232876712481E-2</v>
      </c>
      <c r="F10633" s="7">
        <v>3.2569643835616557E-2</v>
      </c>
      <c r="G10633" s="7">
        <v>4.0712054794520634E-2</v>
      </c>
      <c r="H10633" s="7">
        <v>4.8854465753424718E-2</v>
      </c>
      <c r="I10633" s="7">
        <v>5.6996876712329038E-2</v>
      </c>
      <c r="J10633" s="7">
        <v>6.513928767123299E-2</v>
      </c>
      <c r="K10633" s="7">
        <v>7.3281698630137074E-2</v>
      </c>
      <c r="L10633" s="7">
        <v>8.1424109589041158E-2</v>
      </c>
    </row>
    <row r="10634" spans="1:12" ht="38.25">
      <c r="A10634" s="1">
        <f t="shared" si="236"/>
        <v>43120</v>
      </c>
      <c r="B10634" s="49" t="s">
        <v>7095</v>
      </c>
      <c r="C10634" s="7">
        <v>3.2622443835616681E-2</v>
      </c>
      <c r="D10634" s="7">
        <v>6.5244887671233237E-2</v>
      </c>
      <c r="E10634" s="7">
        <v>9.7867331506849911E-2</v>
      </c>
      <c r="F10634" s="7">
        <v>0.130489775342466</v>
      </c>
      <c r="G10634" s="7">
        <v>0.16311221917808277</v>
      </c>
      <c r="H10634" s="7">
        <v>0.19573466301369838</v>
      </c>
      <c r="I10634" s="7">
        <v>0.2283571068493164</v>
      </c>
      <c r="J10634" s="7">
        <v>0.260979550684932</v>
      </c>
      <c r="K10634" s="7">
        <v>0.2936019945205488</v>
      </c>
      <c r="L10634" s="7">
        <v>0.32622443835616438</v>
      </c>
    </row>
    <row r="10635" spans="1:12" ht="38.25">
      <c r="A10635" s="1">
        <f t="shared" si="236"/>
        <v>43121</v>
      </c>
      <c r="B10635" s="49" t="s">
        <v>5402</v>
      </c>
      <c r="C10635" s="7">
        <v>8.7300821917808637E-4</v>
      </c>
      <c r="D10635" s="7">
        <v>1.746016438356168E-3</v>
      </c>
      <c r="E10635" s="7">
        <v>2.6190246575342638E-3</v>
      </c>
      <c r="F10635" s="7">
        <v>3.4920328767123359E-3</v>
      </c>
      <c r="G10635" s="7">
        <v>4.3650410958904198E-3</v>
      </c>
      <c r="H10635" s="7">
        <v>5.2380493150685032E-3</v>
      </c>
      <c r="I10635" s="7">
        <v>6.1110575342465997E-3</v>
      </c>
      <c r="J10635" s="7">
        <v>6.9840657534246718E-3</v>
      </c>
      <c r="K10635" s="7">
        <v>7.8570739726027562E-3</v>
      </c>
      <c r="L10635" s="7">
        <v>8.7300821917808274E-3</v>
      </c>
    </row>
    <row r="10636" spans="1:12" ht="25.5">
      <c r="A10636" s="1">
        <f t="shared" si="236"/>
        <v>43122</v>
      </c>
      <c r="B10636" s="49" t="s">
        <v>7096</v>
      </c>
      <c r="C10636" s="7">
        <v>2.1351452054794561E-3</v>
      </c>
      <c r="D10636" s="7">
        <v>4.2702904109589244E-3</v>
      </c>
      <c r="E10636" s="7">
        <v>6.4054356164383796E-3</v>
      </c>
      <c r="F10636" s="7">
        <v>8.5405808219178245E-3</v>
      </c>
      <c r="G10636" s="7">
        <v>1.0675726027397279E-2</v>
      </c>
      <c r="H10636" s="7">
        <v>1.2810871232876759E-2</v>
      </c>
      <c r="I10636" s="7">
        <v>1.494601643835624E-2</v>
      </c>
      <c r="J10636" s="7">
        <v>1.7081161643835718E-2</v>
      </c>
      <c r="K10636" s="7">
        <v>1.9216306849315079E-2</v>
      </c>
      <c r="L10636" s="7">
        <v>2.1351452054794558E-2</v>
      </c>
    </row>
    <row r="10637" spans="1:12" ht="25.5">
      <c r="A10637" s="1">
        <f t="shared" si="236"/>
        <v>43123</v>
      </c>
      <c r="B10637" s="49" t="s">
        <v>7096</v>
      </c>
      <c r="C10637" s="7">
        <v>2.684120547945228E-2</v>
      </c>
      <c r="D10637" s="7">
        <v>5.3682410958904435E-2</v>
      </c>
      <c r="E10637" s="7">
        <v>8.0523616438356718E-2</v>
      </c>
      <c r="F10637" s="7">
        <v>0.10736482191780863</v>
      </c>
      <c r="G10637" s="7">
        <v>0.13420602739726081</v>
      </c>
      <c r="H10637" s="7">
        <v>0.16104723287671199</v>
      </c>
      <c r="I10637" s="7">
        <v>0.18788843835616439</v>
      </c>
      <c r="J10637" s="7">
        <v>0.2147296438356168</v>
      </c>
      <c r="K10637" s="7">
        <v>0.2415708493150692</v>
      </c>
      <c r="L10637" s="7">
        <v>0.2684120547945204</v>
      </c>
    </row>
    <row r="10638" spans="1:12" ht="25.5">
      <c r="A10638" s="1">
        <f t="shared" si="236"/>
        <v>43124</v>
      </c>
      <c r="B10638" s="49" t="s">
        <v>6096</v>
      </c>
      <c r="C10638" s="7">
        <v>2.1622684931506798E-3</v>
      </c>
      <c r="D10638" s="7">
        <v>4.3245369863013717E-3</v>
      </c>
      <c r="E10638" s="7">
        <v>6.4868054794520518E-3</v>
      </c>
      <c r="F10638" s="7">
        <v>8.649073972602719E-3</v>
      </c>
      <c r="G10638" s="7">
        <v>1.0811342465753399E-2</v>
      </c>
      <c r="H10638" s="7">
        <v>1.2973610958904079E-2</v>
      </c>
      <c r="I10638" s="7">
        <v>1.513587945205476E-2</v>
      </c>
      <c r="J10638" s="7">
        <v>1.7298147945205438E-2</v>
      </c>
      <c r="K10638" s="7">
        <v>1.946041643835612E-2</v>
      </c>
      <c r="L10638" s="7">
        <v>2.1622684931506798E-2</v>
      </c>
    </row>
    <row r="10639" spans="1:12" ht="25.5">
      <c r="A10639" s="1">
        <f t="shared" si="236"/>
        <v>43125</v>
      </c>
      <c r="B10639" s="49" t="s">
        <v>5327</v>
      </c>
      <c r="C10639" s="7">
        <v>5.5341386958904192E-3</v>
      </c>
      <c r="D10639" s="7">
        <v>1.1068277391780838E-2</v>
      </c>
      <c r="E10639" s="7">
        <v>1.660241608767132E-2</v>
      </c>
      <c r="F10639" s="7">
        <v>2.2136554783561677E-2</v>
      </c>
      <c r="G10639" s="7">
        <v>2.7670693479452037E-2</v>
      </c>
      <c r="H10639" s="7">
        <v>3.3204832175342515E-2</v>
      </c>
      <c r="I10639" s="7">
        <v>3.8738970871233E-2</v>
      </c>
      <c r="J10639" s="7">
        <v>4.4273109567123353E-2</v>
      </c>
      <c r="K10639" s="7">
        <v>4.980724826301372E-2</v>
      </c>
      <c r="L10639" s="7">
        <v>5.5341386958904074E-2</v>
      </c>
    </row>
    <row r="10640" spans="1:12" ht="25.5">
      <c r="A10640" s="1">
        <f t="shared" ref="A10640:A10703" si="237">A10639+1</f>
        <v>43126</v>
      </c>
      <c r="B10640" s="49" t="s">
        <v>7097</v>
      </c>
      <c r="C10640" s="7">
        <v>2.579710356164412E-3</v>
      </c>
      <c r="D10640" s="7">
        <v>5.1594207123288119E-3</v>
      </c>
      <c r="E10640" s="7">
        <v>7.7391310684932239E-3</v>
      </c>
      <c r="F10640" s="7">
        <v>1.0318841424657601E-2</v>
      </c>
      <c r="G10640" s="7">
        <v>1.2898551780822E-2</v>
      </c>
      <c r="H10640" s="7">
        <v>1.547826213698628E-2</v>
      </c>
      <c r="I10640" s="7">
        <v>1.80579724931508E-2</v>
      </c>
      <c r="J10640" s="7">
        <v>2.0637682849315081E-2</v>
      </c>
      <c r="K10640" s="7">
        <v>2.321739320547948E-2</v>
      </c>
      <c r="L10640" s="7">
        <v>2.5797103561643879E-2</v>
      </c>
    </row>
    <row r="10641" spans="1:12" ht="25.5">
      <c r="A10641" s="1">
        <f t="shared" si="237"/>
        <v>43127</v>
      </c>
      <c r="B10641" s="49" t="s">
        <v>7097</v>
      </c>
      <c r="C10641" s="7">
        <v>3.5392522060274038E-2</v>
      </c>
      <c r="D10641" s="7">
        <v>7.0785044120548077E-2</v>
      </c>
      <c r="E10641" s="7">
        <v>0.106177566180822</v>
      </c>
      <c r="F10641" s="7">
        <v>0.14157008824109518</v>
      </c>
      <c r="G10641" s="7">
        <v>0.17696261030136962</v>
      </c>
      <c r="H10641" s="7">
        <v>0.21235513236164399</v>
      </c>
      <c r="I10641" s="7">
        <v>0.24774765442191837</v>
      </c>
      <c r="J10641" s="7">
        <v>0.28314017648219159</v>
      </c>
      <c r="K10641" s="7">
        <v>0.31853269854246596</v>
      </c>
      <c r="L10641" s="7">
        <v>0.35392522060273923</v>
      </c>
    </row>
    <row r="10642" spans="1:12" ht="12.75">
      <c r="A10642" s="1">
        <f t="shared" si="237"/>
        <v>43128</v>
      </c>
      <c r="B10642" s="49" t="s">
        <v>7098</v>
      </c>
      <c r="C10642" s="7">
        <v>2.2913753424657599E-2</v>
      </c>
      <c r="D10642" s="7">
        <v>4.5827506849315081E-2</v>
      </c>
      <c r="E10642" s="7">
        <v>6.8741260273972676E-2</v>
      </c>
      <c r="F10642" s="7">
        <v>9.1655013698630036E-2</v>
      </c>
      <c r="G10642" s="7">
        <v>0.11456876712328751</v>
      </c>
      <c r="H10642" s="7">
        <v>0.13748252054794438</v>
      </c>
      <c r="I10642" s="7">
        <v>0.1603962739726032</v>
      </c>
      <c r="J10642" s="7">
        <v>0.18331002739725957</v>
      </c>
      <c r="K10642" s="7">
        <v>0.2062237808219172</v>
      </c>
      <c r="L10642" s="7">
        <v>0.22913753424657479</v>
      </c>
    </row>
    <row r="10643" spans="1:12" ht="12.75">
      <c r="A10643" s="1">
        <f t="shared" si="237"/>
        <v>43129</v>
      </c>
      <c r="B10643" s="49" t="s">
        <v>7098</v>
      </c>
      <c r="C10643" s="7">
        <v>6.7482739726027678E-4</v>
      </c>
      <c r="D10643" s="7">
        <v>1.3496547945205559E-3</v>
      </c>
      <c r="E10643" s="7">
        <v>2.024482191780828E-3</v>
      </c>
      <c r="F10643" s="7">
        <v>2.6993095890410997E-3</v>
      </c>
      <c r="G10643" s="7">
        <v>3.374136986301372E-3</v>
      </c>
      <c r="H10643" s="7">
        <v>4.0489643835616438E-3</v>
      </c>
      <c r="I10643" s="7">
        <v>4.7237917808219398E-3</v>
      </c>
      <c r="J10643" s="7">
        <v>5.3986191780821995E-3</v>
      </c>
      <c r="K10643" s="7">
        <v>6.0734465753424713E-3</v>
      </c>
      <c r="L10643" s="7">
        <v>6.7482739726027439E-3</v>
      </c>
    </row>
    <row r="10644" spans="1:12" ht="12.75">
      <c r="A10644" s="1">
        <f t="shared" si="237"/>
        <v>43130</v>
      </c>
      <c r="B10644" s="49" t="s">
        <v>6100</v>
      </c>
      <c r="C10644" s="7">
        <v>2.1025972602739681E-3</v>
      </c>
      <c r="D10644" s="7">
        <v>4.2051945205479474E-3</v>
      </c>
      <c r="E10644" s="7">
        <v>6.3077917808219159E-3</v>
      </c>
      <c r="F10644" s="7">
        <v>8.4103890410958723E-3</v>
      </c>
      <c r="G10644" s="7">
        <v>1.0512986301369839E-2</v>
      </c>
      <c r="H10644" s="7">
        <v>1.2615583561643761E-2</v>
      </c>
      <c r="I10644" s="7">
        <v>1.4718180821917799E-2</v>
      </c>
      <c r="J10644" s="7">
        <v>1.682077808219172E-2</v>
      </c>
      <c r="K10644" s="7">
        <v>1.892337534246576E-2</v>
      </c>
      <c r="L10644" s="7">
        <v>2.1025972602739678E-2</v>
      </c>
    </row>
    <row r="10645" spans="1:12" ht="25.5">
      <c r="A10645" s="1">
        <f t="shared" si="237"/>
        <v>43131</v>
      </c>
      <c r="B10645" s="49" t="s">
        <v>7099</v>
      </c>
      <c r="C10645" s="7">
        <v>3.8016000000000112E-2</v>
      </c>
      <c r="D10645" s="7">
        <v>7.6032000000000224E-2</v>
      </c>
      <c r="E10645" s="7">
        <v>0.11404800000000023</v>
      </c>
      <c r="F10645" s="7">
        <v>0.152064</v>
      </c>
      <c r="G10645" s="7">
        <v>0.19008</v>
      </c>
      <c r="H10645" s="7">
        <v>0.22809599999999999</v>
      </c>
      <c r="I10645" s="7">
        <v>0.26611200000000118</v>
      </c>
      <c r="J10645" s="7">
        <v>0.30412800000000001</v>
      </c>
      <c r="K10645" s="7">
        <v>0.34214399999999995</v>
      </c>
      <c r="L10645" s="7">
        <v>0.38016</v>
      </c>
    </row>
    <row r="10646" spans="1:12" ht="25.5">
      <c r="A10646" s="1">
        <f t="shared" si="237"/>
        <v>43132</v>
      </c>
      <c r="B10646" s="49" t="s">
        <v>5328</v>
      </c>
      <c r="C10646" s="7">
        <v>9.9188054794520867E-3</v>
      </c>
      <c r="D10646" s="7">
        <v>1.9837610958904198E-2</v>
      </c>
      <c r="E10646" s="7">
        <v>2.9756416438356238E-2</v>
      </c>
      <c r="F10646" s="7">
        <v>3.9675221917808277E-2</v>
      </c>
      <c r="G10646" s="7">
        <v>4.9594027397260321E-2</v>
      </c>
      <c r="H10646" s="7">
        <v>5.9512832876712357E-2</v>
      </c>
      <c r="I10646" s="7">
        <v>6.9431638356164643E-2</v>
      </c>
      <c r="J10646" s="7">
        <v>7.9350443835616444E-2</v>
      </c>
      <c r="K10646" s="7">
        <v>8.9269249315068591E-2</v>
      </c>
      <c r="L10646" s="7">
        <v>9.9188054794520517E-2</v>
      </c>
    </row>
    <row r="10647" spans="1:12" ht="12.75">
      <c r="A10647" s="1">
        <f t="shared" si="237"/>
        <v>43133</v>
      </c>
      <c r="B10647" s="49" t="s">
        <v>6104</v>
      </c>
      <c r="C10647" s="7">
        <v>1.6567627397260438E-2</v>
      </c>
      <c r="D10647" s="7">
        <v>3.3135254794520758E-2</v>
      </c>
      <c r="E10647" s="7">
        <v>4.9702882191781199E-2</v>
      </c>
      <c r="F10647" s="7">
        <v>6.6270509589041404E-2</v>
      </c>
      <c r="G10647" s="7">
        <v>8.2838136986301728E-2</v>
      </c>
      <c r="H10647" s="7">
        <v>9.9405764383562037E-2</v>
      </c>
      <c r="I10647" s="7">
        <v>0.11597339178082272</v>
      </c>
      <c r="J10647" s="7">
        <v>0.13254101917808281</v>
      </c>
      <c r="K10647" s="7">
        <v>0.14910864657534359</v>
      </c>
      <c r="L10647" s="7">
        <v>0.16567627397260321</v>
      </c>
    </row>
    <row r="10648" spans="1:12" ht="25.5">
      <c r="A10648" s="1">
        <f t="shared" si="237"/>
        <v>43134</v>
      </c>
      <c r="B10648" s="49" t="s">
        <v>5623</v>
      </c>
      <c r="C10648" s="7">
        <v>1.3306323287671199E-2</v>
      </c>
      <c r="D10648" s="7">
        <v>2.661264657534252E-2</v>
      </c>
      <c r="E10648" s="7">
        <v>3.9918969863013722E-2</v>
      </c>
      <c r="F10648" s="7">
        <v>5.3225293150684798E-2</v>
      </c>
      <c r="G10648" s="7">
        <v>6.6531616438355992E-2</v>
      </c>
      <c r="H10648" s="7">
        <v>7.9837939726027207E-2</v>
      </c>
      <c r="I10648" s="7">
        <v>9.3144263013698755E-2</v>
      </c>
      <c r="J10648" s="7">
        <v>0.10645058630136972</v>
      </c>
      <c r="K10648" s="7">
        <v>0.11975690958904092</v>
      </c>
      <c r="L10648" s="7">
        <v>0.13306323287671198</v>
      </c>
    </row>
    <row r="10649" spans="1:12" ht="25.5">
      <c r="A10649" s="1">
        <f t="shared" si="237"/>
        <v>43135</v>
      </c>
      <c r="B10649" s="49" t="s">
        <v>5724</v>
      </c>
      <c r="C10649" s="7">
        <v>2.6385534246575398E-2</v>
      </c>
      <c r="D10649" s="7">
        <v>5.2771068493150684E-2</v>
      </c>
      <c r="E10649" s="7">
        <v>7.9156602739726079E-2</v>
      </c>
      <c r="F10649" s="7">
        <v>0.10554213698630112</v>
      </c>
      <c r="G10649" s="7">
        <v>0.13192767123287641</v>
      </c>
      <c r="H10649" s="7">
        <v>0.15831320547945119</v>
      </c>
      <c r="I10649" s="7">
        <v>0.18469873972602718</v>
      </c>
      <c r="J10649" s="7">
        <v>0.21108427397260199</v>
      </c>
      <c r="K10649" s="7">
        <v>0.23746980821917799</v>
      </c>
      <c r="L10649" s="7">
        <v>0.26385534246575282</v>
      </c>
    </row>
    <row r="10650" spans="1:12" ht="38.25">
      <c r="A10650" s="1">
        <f t="shared" si="237"/>
        <v>43136</v>
      </c>
      <c r="B10650" s="49" t="s">
        <v>7100</v>
      </c>
      <c r="C10650" s="7">
        <v>9.9119342465753754E-2</v>
      </c>
      <c r="D10650" s="7">
        <v>0.19823868493150801</v>
      </c>
      <c r="E10650" s="7">
        <v>0.2973580273972608</v>
      </c>
      <c r="F10650" s="7">
        <v>0.39647736986301363</v>
      </c>
      <c r="G10650" s="7">
        <v>0.49559671232876756</v>
      </c>
      <c r="H10650" s="7">
        <v>0.59471605479452039</v>
      </c>
      <c r="I10650" s="7">
        <v>0.69383539726027676</v>
      </c>
      <c r="J10650" s="7">
        <v>0.79295473972602848</v>
      </c>
      <c r="K10650" s="7">
        <v>0.89207408219178108</v>
      </c>
      <c r="L10650" s="7">
        <v>0.99119342465753391</v>
      </c>
    </row>
    <row r="10651" spans="1:12" ht="25.5">
      <c r="A10651" s="1">
        <f t="shared" si="237"/>
        <v>43137</v>
      </c>
      <c r="B10651" s="49" t="s">
        <v>7101</v>
      </c>
      <c r="C10651" s="7">
        <v>5.6004164383561796E-2</v>
      </c>
      <c r="D10651" s="7">
        <v>0.11200832876712359</v>
      </c>
      <c r="E10651" s="7">
        <v>0.168012493150686</v>
      </c>
      <c r="F10651" s="7">
        <v>0.22401665753424718</v>
      </c>
      <c r="G10651" s="7">
        <v>0.28002082191780842</v>
      </c>
      <c r="H10651" s="7">
        <v>0.33602498630137084</v>
      </c>
      <c r="I10651" s="7">
        <v>0.39202915068493316</v>
      </c>
      <c r="J10651" s="7">
        <v>0.44803331506849436</v>
      </c>
      <c r="K10651" s="7">
        <v>0.50403747945205557</v>
      </c>
      <c r="L10651" s="7">
        <v>0.56004164383561683</v>
      </c>
    </row>
    <row r="10652" spans="1:12" ht="12.75">
      <c r="A10652" s="1">
        <f t="shared" si="237"/>
        <v>43138</v>
      </c>
      <c r="B10652" s="49" t="s">
        <v>7102</v>
      </c>
      <c r="C10652" s="7">
        <v>2.9455890410959077E-3</v>
      </c>
      <c r="D10652" s="7">
        <v>5.8911780821918041E-3</v>
      </c>
      <c r="E10652" s="7">
        <v>8.8367671232877122E-3</v>
      </c>
      <c r="F10652" s="7">
        <v>1.1782356164383584E-2</v>
      </c>
      <c r="G10652" s="7">
        <v>1.472794520547948E-2</v>
      </c>
      <c r="H10652" s="7">
        <v>1.76735342465754E-2</v>
      </c>
      <c r="I10652" s="7">
        <v>2.061912328767132E-2</v>
      </c>
      <c r="J10652" s="7">
        <v>2.3564712328767237E-2</v>
      </c>
      <c r="K10652" s="7">
        <v>2.651030136986304E-2</v>
      </c>
      <c r="L10652" s="7">
        <v>2.945589041095896E-2</v>
      </c>
    </row>
    <row r="10653" spans="1:12" ht="25.5">
      <c r="A10653" s="1">
        <f t="shared" si="237"/>
        <v>43139</v>
      </c>
      <c r="B10653" s="49" t="s">
        <v>7103</v>
      </c>
      <c r="C10653" s="7">
        <v>2.203495890410976E-2</v>
      </c>
      <c r="D10653" s="7">
        <v>4.4069917808219401E-2</v>
      </c>
      <c r="E10653" s="7">
        <v>6.6104876712329161E-2</v>
      </c>
      <c r="F10653" s="7">
        <v>8.8139835616438664E-2</v>
      </c>
      <c r="G10653" s="7">
        <v>0.11017479452054832</v>
      </c>
      <c r="H10653" s="7">
        <v>0.1322097534246576</v>
      </c>
      <c r="I10653" s="7">
        <v>0.1542447123287676</v>
      </c>
      <c r="J10653" s="7">
        <v>0.1762796712328776</v>
      </c>
      <c r="K10653" s="7">
        <v>0.19831463013698639</v>
      </c>
      <c r="L10653" s="7">
        <v>0.22034958904109639</v>
      </c>
    </row>
    <row r="10654" spans="1:12" ht="25.5">
      <c r="A10654" s="1">
        <f t="shared" si="237"/>
        <v>43140</v>
      </c>
      <c r="B10654" s="49" t="s">
        <v>7104</v>
      </c>
      <c r="C10654" s="7">
        <v>4.3440657534246835E-2</v>
      </c>
      <c r="D10654" s="7">
        <v>8.688131506849367E-2</v>
      </c>
      <c r="E10654" s="7">
        <v>0.13032197260274039</v>
      </c>
      <c r="F10654" s="7">
        <v>0.17376263013698637</v>
      </c>
      <c r="G10654" s="7">
        <v>0.21720328767123362</v>
      </c>
      <c r="H10654" s="7">
        <v>0.26064394520547962</v>
      </c>
      <c r="I10654" s="7">
        <v>0.30408460273972676</v>
      </c>
      <c r="J10654" s="7">
        <v>0.34752526027397274</v>
      </c>
      <c r="K10654" s="7">
        <v>0.39096591780822004</v>
      </c>
      <c r="L10654" s="7">
        <v>0.43440657534246602</v>
      </c>
    </row>
    <row r="10655" spans="1:12" ht="25.5">
      <c r="A10655" s="1">
        <f t="shared" si="237"/>
        <v>43141</v>
      </c>
      <c r="B10655" s="49" t="s">
        <v>7105</v>
      </c>
      <c r="C10655" s="7">
        <v>2.5515318641096036E-2</v>
      </c>
      <c r="D10655" s="7">
        <v>5.1030637282191961E-2</v>
      </c>
      <c r="E10655" s="7">
        <v>7.6545955923288E-2</v>
      </c>
      <c r="F10655" s="7">
        <v>0.10206127456438369</v>
      </c>
      <c r="G10655" s="7">
        <v>0.12757659320547959</v>
      </c>
      <c r="H10655" s="7">
        <v>0.153091911846576</v>
      </c>
      <c r="I10655" s="7">
        <v>0.17860723048767241</v>
      </c>
      <c r="J10655" s="7">
        <v>0.20412254912876759</v>
      </c>
      <c r="K10655" s="7">
        <v>0.229637867769864</v>
      </c>
      <c r="L10655" s="7">
        <v>0.25515318641095919</v>
      </c>
    </row>
    <row r="10656" spans="1:12" ht="25.5">
      <c r="A10656" s="1">
        <f t="shared" si="237"/>
        <v>43142</v>
      </c>
      <c r="B10656" s="49" t="s">
        <v>7106</v>
      </c>
      <c r="C10656" s="7">
        <v>6.1016547945205559E-3</v>
      </c>
      <c r="D10656" s="7">
        <v>1.2203309589041159E-2</v>
      </c>
      <c r="E10656" s="7">
        <v>1.8304964383561679E-2</v>
      </c>
      <c r="F10656" s="7">
        <v>2.4406619178082203E-2</v>
      </c>
      <c r="G10656" s="7">
        <v>3.050827397260272E-2</v>
      </c>
      <c r="H10656" s="7">
        <v>3.660992876712324E-2</v>
      </c>
      <c r="I10656" s="7">
        <v>4.2711583561644E-2</v>
      </c>
      <c r="J10656" s="7">
        <v>4.8813238356164405E-2</v>
      </c>
      <c r="K10656" s="7">
        <v>5.4914893150684915E-2</v>
      </c>
      <c r="L10656" s="7">
        <v>6.1016547945205439E-2</v>
      </c>
    </row>
    <row r="10657" spans="1:12" ht="25.5">
      <c r="A10657" s="1">
        <f t="shared" si="237"/>
        <v>43143</v>
      </c>
      <c r="B10657" s="49" t="s">
        <v>7106</v>
      </c>
      <c r="C10657" s="7">
        <v>0.13718127123287638</v>
      </c>
      <c r="D10657" s="7">
        <v>0.27436254246575398</v>
      </c>
      <c r="E10657" s="7">
        <v>0.41154381369863041</v>
      </c>
      <c r="F10657" s="7">
        <v>0.54872508493150551</v>
      </c>
      <c r="G10657" s="7">
        <v>0.685906356164382</v>
      </c>
      <c r="H10657" s="7">
        <v>0.82308762739725838</v>
      </c>
      <c r="I10657" s="7">
        <v>0.96026889863013831</v>
      </c>
      <c r="J10657" s="7">
        <v>1.0974501698630124</v>
      </c>
      <c r="K10657" s="7">
        <v>1.2346314410958841</v>
      </c>
      <c r="L10657" s="7">
        <v>1.371812712328764</v>
      </c>
    </row>
    <row r="10658" spans="1:12" ht="25.5">
      <c r="A10658" s="1">
        <f t="shared" si="237"/>
        <v>43144</v>
      </c>
      <c r="B10658" s="49" t="s">
        <v>7106</v>
      </c>
      <c r="C10658" s="7">
        <v>6.124438356164412E-2</v>
      </c>
      <c r="D10658" s="7">
        <v>0.12248876712328799</v>
      </c>
      <c r="E10658" s="7">
        <v>0.18373315068493198</v>
      </c>
      <c r="F10658" s="7">
        <v>0.24497753424657598</v>
      </c>
      <c r="G10658" s="7">
        <v>0.30622191780822</v>
      </c>
      <c r="H10658" s="7">
        <v>0.36746630136986397</v>
      </c>
      <c r="I10658" s="7">
        <v>0.42871068493150916</v>
      </c>
      <c r="J10658" s="7">
        <v>0.48995506849315196</v>
      </c>
      <c r="K10658" s="7">
        <v>0.55119945205479592</v>
      </c>
      <c r="L10658" s="7">
        <v>0.61244383561643878</v>
      </c>
    </row>
    <row r="10659" spans="1:12" ht="25.5">
      <c r="A10659" s="1">
        <f t="shared" si="237"/>
        <v>43145</v>
      </c>
      <c r="B10659" s="49" t="s">
        <v>5884</v>
      </c>
      <c r="C10659" s="7">
        <v>7.7174794520548318E-2</v>
      </c>
      <c r="D10659" s="7">
        <v>0.15434958904109641</v>
      </c>
      <c r="E10659" s="7">
        <v>0.23152438356164518</v>
      </c>
      <c r="F10659" s="7">
        <v>0.30869917808219283</v>
      </c>
      <c r="G10659" s="7">
        <v>0.38587397260274037</v>
      </c>
      <c r="H10659" s="7">
        <v>0.46304876712328796</v>
      </c>
      <c r="I10659" s="7">
        <v>0.540223561643838</v>
      </c>
      <c r="J10659" s="7">
        <v>0.61739835616438443</v>
      </c>
      <c r="K10659" s="7">
        <v>0.69457315068493208</v>
      </c>
      <c r="L10659" s="7">
        <v>0.77174794520547951</v>
      </c>
    </row>
    <row r="10660" spans="1:12" ht="38.25">
      <c r="A10660" s="1">
        <f t="shared" si="237"/>
        <v>43146</v>
      </c>
      <c r="B10660" s="49" t="s">
        <v>7107</v>
      </c>
      <c r="C10660" s="7">
        <v>0.12977227397260319</v>
      </c>
      <c r="D10660" s="7">
        <v>0.25954454794520759</v>
      </c>
      <c r="E10660" s="7">
        <v>0.38931682191781081</v>
      </c>
      <c r="F10660" s="7">
        <v>0.51908909589041274</v>
      </c>
      <c r="G10660" s="7">
        <v>0.64886136986301601</v>
      </c>
      <c r="H10660" s="7">
        <v>0.77863364383561917</v>
      </c>
      <c r="I10660" s="7">
        <v>0.90840591780822599</v>
      </c>
      <c r="J10660" s="7">
        <v>1.0381781917808268</v>
      </c>
      <c r="K10660" s="7">
        <v>1.1679504657534299</v>
      </c>
      <c r="L10660" s="7">
        <v>1.297722739726032</v>
      </c>
    </row>
    <row r="10661" spans="1:12" ht="25.5">
      <c r="A10661" s="1">
        <f t="shared" si="237"/>
        <v>43147</v>
      </c>
      <c r="B10661" s="49" t="s">
        <v>7108</v>
      </c>
      <c r="C10661" s="7">
        <v>0.2034680547945216</v>
      </c>
      <c r="D10661" s="7">
        <v>0.40693610958904203</v>
      </c>
      <c r="E10661" s="7">
        <v>0.6104041643835636</v>
      </c>
      <c r="F10661" s="7">
        <v>0.81387221917808283</v>
      </c>
      <c r="G10661" s="7">
        <v>1.0173402739726032</v>
      </c>
      <c r="H10661" s="7">
        <v>1.2208083287671201</v>
      </c>
      <c r="I10661" s="7">
        <v>1.4242763835616441</v>
      </c>
      <c r="J10661" s="7">
        <v>1.6277444383561681</v>
      </c>
      <c r="K10661" s="7">
        <v>1.8312124931506801</v>
      </c>
      <c r="L10661" s="7">
        <v>2.0346805479452037</v>
      </c>
    </row>
    <row r="10662" spans="1:12" ht="12.75">
      <c r="A10662" s="1">
        <f t="shared" si="237"/>
        <v>43148</v>
      </c>
      <c r="B10662" s="49" t="s">
        <v>7109</v>
      </c>
      <c r="C10662" s="7">
        <v>2.1025610958904199E-2</v>
      </c>
      <c r="D10662" s="7">
        <v>4.2051221917808274E-2</v>
      </c>
      <c r="E10662" s="7">
        <v>6.307683287671248E-2</v>
      </c>
      <c r="F10662" s="7">
        <v>8.4102443835616436E-2</v>
      </c>
      <c r="G10662" s="7">
        <v>0.10512805479452052</v>
      </c>
      <c r="H10662" s="7">
        <v>0.12615366575342399</v>
      </c>
      <c r="I10662" s="7">
        <v>0.1471792767123288</v>
      </c>
      <c r="J10662" s="7">
        <v>0.1682048876712324</v>
      </c>
      <c r="K10662" s="7">
        <v>0.18923049863013719</v>
      </c>
      <c r="L10662" s="7">
        <v>0.21025610958904081</v>
      </c>
    </row>
    <row r="10663" spans="1:12" ht="25.5">
      <c r="A10663" s="1">
        <f t="shared" si="237"/>
        <v>43149</v>
      </c>
      <c r="B10663" s="49" t="s">
        <v>7110</v>
      </c>
      <c r="C10663" s="7">
        <v>3.9627960854794683E-2</v>
      </c>
      <c r="D10663" s="7">
        <v>7.9255921709589366E-2</v>
      </c>
      <c r="E10663" s="7">
        <v>0.11888388256438404</v>
      </c>
      <c r="F10663" s="7">
        <v>0.15851184341917798</v>
      </c>
      <c r="G10663" s="7">
        <v>0.19813980427397279</v>
      </c>
      <c r="H10663" s="7">
        <v>0.2377677651287676</v>
      </c>
      <c r="I10663" s="7">
        <v>0.27739572598356238</v>
      </c>
      <c r="J10663" s="7">
        <v>0.31702368683835719</v>
      </c>
      <c r="K10663" s="7">
        <v>0.35665164769315078</v>
      </c>
      <c r="L10663" s="7">
        <v>0.39627960854794558</v>
      </c>
    </row>
    <row r="10664" spans="1:12" ht="25.5">
      <c r="A10664" s="1">
        <f t="shared" si="237"/>
        <v>43150</v>
      </c>
      <c r="B10664" s="49" t="s">
        <v>7111</v>
      </c>
      <c r="C10664" s="7">
        <v>2.9915539726027559E-2</v>
      </c>
      <c r="D10664" s="7">
        <v>5.9831079452054993E-2</v>
      </c>
      <c r="E10664" s="7">
        <v>8.9746619178082548E-2</v>
      </c>
      <c r="F10664" s="7">
        <v>0.11966215890410975</v>
      </c>
      <c r="G10664" s="7">
        <v>0.1495776986301372</v>
      </c>
      <c r="H10664" s="7">
        <v>0.1794932383561644</v>
      </c>
      <c r="I10664" s="7">
        <v>0.2094087780821928</v>
      </c>
      <c r="J10664" s="7">
        <v>0.23932431780821997</v>
      </c>
      <c r="K10664" s="7">
        <v>0.26923985753424717</v>
      </c>
      <c r="L10664" s="7">
        <v>0.2991553972602744</v>
      </c>
    </row>
    <row r="10665" spans="1:12" ht="25.5">
      <c r="A10665" s="1">
        <f t="shared" si="237"/>
        <v>43151</v>
      </c>
      <c r="B10665" s="49" t="s">
        <v>7112</v>
      </c>
      <c r="C10665" s="7">
        <v>3.0586027397260442E-2</v>
      </c>
      <c r="D10665" s="7">
        <v>6.1172054794520758E-2</v>
      </c>
      <c r="E10665" s="7">
        <v>9.1758082191781207E-2</v>
      </c>
      <c r="F10665" s="7">
        <v>0.12234410958904079</v>
      </c>
      <c r="G10665" s="7">
        <v>0.15293013698630162</v>
      </c>
      <c r="H10665" s="7">
        <v>0.18351616438356241</v>
      </c>
      <c r="I10665" s="7">
        <v>0.21410219178082321</v>
      </c>
      <c r="J10665" s="7">
        <v>0.24468821917808278</v>
      </c>
      <c r="K10665" s="7">
        <v>0.27527424657534361</v>
      </c>
      <c r="L10665" s="7">
        <v>0.30586027397260324</v>
      </c>
    </row>
    <row r="10666" spans="1:12" ht="25.5">
      <c r="A10666" s="1">
        <f t="shared" si="237"/>
        <v>43152</v>
      </c>
      <c r="B10666" s="49" t="s">
        <v>5332</v>
      </c>
      <c r="C10666" s="7">
        <v>3.4139178082191958E-3</v>
      </c>
      <c r="D10666" s="7">
        <v>6.8278356164383795E-3</v>
      </c>
      <c r="E10666" s="7">
        <v>1.0241753424657576E-2</v>
      </c>
      <c r="F10666" s="7">
        <v>1.3655671232876759E-2</v>
      </c>
      <c r="G10666" s="7">
        <v>1.7069589041095918E-2</v>
      </c>
      <c r="H10666" s="7">
        <v>2.0483506849315079E-2</v>
      </c>
      <c r="I10666" s="7">
        <v>2.3897424657534357E-2</v>
      </c>
      <c r="J10666" s="7">
        <v>2.7311342465753518E-2</v>
      </c>
      <c r="K10666" s="7">
        <v>3.0725260273972679E-2</v>
      </c>
      <c r="L10666" s="7">
        <v>3.4139178082191836E-2</v>
      </c>
    </row>
    <row r="10667" spans="1:12" ht="25.5">
      <c r="A10667" s="1">
        <f t="shared" si="237"/>
        <v>43153</v>
      </c>
      <c r="B10667" s="49" t="s">
        <v>7113</v>
      </c>
      <c r="C10667" s="7">
        <v>5.159210958904116E-2</v>
      </c>
      <c r="D10667" s="7">
        <v>0.10318421917808232</v>
      </c>
      <c r="E10667" s="7">
        <v>0.15477632876712361</v>
      </c>
      <c r="F10667" s="7">
        <v>0.20636843835616439</v>
      </c>
      <c r="G10667" s="7">
        <v>0.25796054794520518</v>
      </c>
      <c r="H10667" s="7">
        <v>0.30955265753424599</v>
      </c>
      <c r="I10667" s="7">
        <v>0.36114476712328797</v>
      </c>
      <c r="J10667" s="7">
        <v>0.41273687671232878</v>
      </c>
      <c r="K10667" s="7">
        <v>0.46432898630136954</v>
      </c>
      <c r="L10667" s="7">
        <v>0.51592109589041035</v>
      </c>
    </row>
    <row r="10668" spans="1:12" ht="25.5">
      <c r="A10668" s="1">
        <f t="shared" si="237"/>
        <v>43154</v>
      </c>
      <c r="B10668" s="49" t="s">
        <v>7113</v>
      </c>
      <c r="C10668" s="7">
        <v>1.0660898630137007E-2</v>
      </c>
      <c r="D10668" s="7">
        <v>2.1321797260274038E-2</v>
      </c>
      <c r="E10668" s="7">
        <v>3.1982695890411E-2</v>
      </c>
      <c r="F10668" s="7">
        <v>4.2643594520547959E-2</v>
      </c>
      <c r="G10668" s="7">
        <v>5.3304493150684924E-2</v>
      </c>
      <c r="H10668" s="7">
        <v>6.3965391780822001E-2</v>
      </c>
      <c r="I10668" s="7">
        <v>7.4626290410959195E-2</v>
      </c>
      <c r="J10668" s="7">
        <v>8.5287189041095918E-2</v>
      </c>
      <c r="K10668" s="7">
        <v>9.5948087671233001E-2</v>
      </c>
      <c r="L10668" s="7">
        <v>0.10660898630136985</v>
      </c>
    </row>
    <row r="10669" spans="1:12" ht="25.5">
      <c r="A10669" s="1">
        <f t="shared" si="237"/>
        <v>43155</v>
      </c>
      <c r="B10669" s="49" t="s">
        <v>7114</v>
      </c>
      <c r="C10669" s="7">
        <v>3.9017030136986521E-2</v>
      </c>
      <c r="D10669" s="7">
        <v>7.8034060273973041E-2</v>
      </c>
      <c r="E10669" s="7">
        <v>0.11705109041095955</v>
      </c>
      <c r="F10669" s="7">
        <v>0.15606812054794561</v>
      </c>
      <c r="G10669" s="7">
        <v>0.19508515068493198</v>
      </c>
      <c r="H10669" s="7">
        <v>0.23410218082191842</v>
      </c>
      <c r="I10669" s="7">
        <v>0.27311921095890479</v>
      </c>
      <c r="J10669" s="7">
        <v>0.31213624109589</v>
      </c>
      <c r="K10669" s="7">
        <v>0.35115327123287637</v>
      </c>
      <c r="L10669" s="7">
        <v>0.3901703013698628</v>
      </c>
    </row>
    <row r="10670" spans="1:12" ht="25.5">
      <c r="A10670" s="1">
        <f t="shared" si="237"/>
        <v>43156</v>
      </c>
      <c r="B10670" s="49" t="s">
        <v>7115</v>
      </c>
      <c r="C10670" s="7">
        <v>6.4372602739726198E-2</v>
      </c>
      <c r="D10670" s="7">
        <v>0.1287452054794524</v>
      </c>
      <c r="E10670" s="7">
        <v>0.1931178082191792</v>
      </c>
      <c r="F10670" s="7">
        <v>0.25749041095890479</v>
      </c>
      <c r="G10670" s="7">
        <v>0.32186301369863035</v>
      </c>
      <c r="H10670" s="7">
        <v>0.38623561643835719</v>
      </c>
      <c r="I10670" s="7">
        <v>0.45060821917808397</v>
      </c>
      <c r="J10670" s="7">
        <v>0.51498082191780958</v>
      </c>
      <c r="K10670" s="7">
        <v>0.57935342465753525</v>
      </c>
      <c r="L10670" s="7">
        <v>0.6437260273972607</v>
      </c>
    </row>
    <row r="10671" spans="1:12" ht="25.5">
      <c r="A10671" s="1">
        <f t="shared" si="237"/>
        <v>43157</v>
      </c>
      <c r="B10671" s="49" t="s">
        <v>7116</v>
      </c>
      <c r="C10671" s="7">
        <v>1.501545205479468E-2</v>
      </c>
      <c r="D10671" s="7">
        <v>3.0030904109589238E-2</v>
      </c>
      <c r="E10671" s="7">
        <v>4.5046356164383919E-2</v>
      </c>
      <c r="F10671" s="7">
        <v>6.0061808219178357E-2</v>
      </c>
      <c r="G10671" s="7">
        <v>7.5077260273972907E-2</v>
      </c>
      <c r="H10671" s="7">
        <v>9.0092712328767491E-2</v>
      </c>
      <c r="I10671" s="7">
        <v>0.10510816438356228</v>
      </c>
      <c r="J10671" s="7">
        <v>0.1201236164383572</v>
      </c>
      <c r="K10671" s="7">
        <v>0.1351390684931508</v>
      </c>
      <c r="L10671" s="7">
        <v>0.15015452054794559</v>
      </c>
    </row>
    <row r="10672" spans="1:12" ht="25.5">
      <c r="A10672" s="1">
        <f t="shared" si="237"/>
        <v>43158</v>
      </c>
      <c r="B10672" s="49" t="s">
        <v>7116</v>
      </c>
      <c r="C10672" s="7">
        <v>1.544942465753436E-2</v>
      </c>
      <c r="D10672" s="7">
        <v>3.0898849315068599E-2</v>
      </c>
      <c r="E10672" s="7">
        <v>4.6348273972602959E-2</v>
      </c>
      <c r="F10672" s="7">
        <v>6.1797698630137073E-2</v>
      </c>
      <c r="G10672" s="7">
        <v>7.7247123287671318E-2</v>
      </c>
      <c r="H10672" s="7">
        <v>9.2696547945205557E-2</v>
      </c>
      <c r="I10672" s="7">
        <v>0.10814597260274005</v>
      </c>
      <c r="J10672" s="7">
        <v>0.12359539726027439</v>
      </c>
      <c r="K10672" s="7">
        <v>0.1390448219178084</v>
      </c>
      <c r="L10672" s="7">
        <v>0.15449424657534241</v>
      </c>
    </row>
    <row r="10673" spans="1:12" ht="25.5">
      <c r="A10673" s="1">
        <f t="shared" si="237"/>
        <v>43159</v>
      </c>
      <c r="B10673" s="49" t="s">
        <v>7117</v>
      </c>
      <c r="C10673" s="7">
        <v>2.8667145205479718E-2</v>
      </c>
      <c r="D10673" s="7">
        <v>5.7334290410959318E-2</v>
      </c>
      <c r="E10673" s="7">
        <v>8.600143561643904E-2</v>
      </c>
      <c r="F10673" s="7">
        <v>0.11466858082191839</v>
      </c>
      <c r="G10673" s="7">
        <v>0.143335726027398</v>
      </c>
      <c r="H10673" s="7">
        <v>0.17200287123287639</v>
      </c>
      <c r="I10673" s="7">
        <v>0.20067001643835719</v>
      </c>
      <c r="J10673" s="7">
        <v>0.22933716164383558</v>
      </c>
      <c r="K10673" s="7">
        <v>0.25800430684931519</v>
      </c>
      <c r="L10673" s="7">
        <v>0.28667145205479477</v>
      </c>
    </row>
    <row r="10674" spans="1:12" ht="25.5">
      <c r="A10674" s="1">
        <f t="shared" si="237"/>
        <v>43160</v>
      </c>
      <c r="B10674" s="49" t="s">
        <v>7118</v>
      </c>
      <c r="C10674" s="7">
        <v>3.0425095890411241E-3</v>
      </c>
      <c r="D10674" s="7">
        <v>6.0850191780822361E-3</v>
      </c>
      <c r="E10674" s="7">
        <v>9.127528767123359E-3</v>
      </c>
      <c r="F10674" s="7">
        <v>1.2170038356164399E-2</v>
      </c>
      <c r="G10674" s="7">
        <v>1.521254794520556E-2</v>
      </c>
      <c r="H10674" s="7">
        <v>1.82550575342466E-2</v>
      </c>
      <c r="I10674" s="7">
        <v>2.1297567123287758E-2</v>
      </c>
      <c r="J10674" s="7">
        <v>2.4340076712328799E-2</v>
      </c>
      <c r="K10674" s="7">
        <v>2.7382586301369961E-2</v>
      </c>
      <c r="L10674" s="7">
        <v>3.0425095890410998E-2</v>
      </c>
    </row>
    <row r="10675" spans="1:12" ht="12.75">
      <c r="A10675" s="1">
        <f t="shared" si="237"/>
        <v>43161</v>
      </c>
      <c r="B10675" s="49" t="s">
        <v>7119</v>
      </c>
      <c r="C10675" s="7">
        <v>4.03992328767126E-3</v>
      </c>
      <c r="D10675" s="7">
        <v>8.0798465753425201E-3</v>
      </c>
      <c r="E10675" s="7">
        <v>1.2119769863013719E-2</v>
      </c>
      <c r="F10675" s="7">
        <v>1.615969315068504E-2</v>
      </c>
      <c r="G10675" s="7">
        <v>2.019961643835624E-2</v>
      </c>
      <c r="H10675" s="7">
        <v>2.4239539726027437E-2</v>
      </c>
      <c r="I10675" s="7">
        <v>2.8279463013698755E-2</v>
      </c>
      <c r="J10675" s="7">
        <v>3.2319386301369962E-2</v>
      </c>
      <c r="K10675" s="7">
        <v>3.6359309589041156E-2</v>
      </c>
      <c r="L10675" s="7">
        <v>4.0399232876712363E-2</v>
      </c>
    </row>
    <row r="10676" spans="1:12" ht="25.5">
      <c r="A10676" s="1">
        <f t="shared" si="237"/>
        <v>43162</v>
      </c>
      <c r="B10676" s="49" t="s">
        <v>5333</v>
      </c>
      <c r="C10676" s="7">
        <v>1.1109698630137008E-2</v>
      </c>
      <c r="D10676" s="7">
        <v>2.221939726027404E-2</v>
      </c>
      <c r="E10676" s="7">
        <v>3.3329095890410998E-2</v>
      </c>
      <c r="F10676" s="7">
        <v>4.4438794520547956E-2</v>
      </c>
      <c r="G10676" s="7">
        <v>5.554849315068492E-2</v>
      </c>
      <c r="H10676" s="7">
        <v>6.6658191780821996E-2</v>
      </c>
      <c r="I10676" s="7">
        <v>7.7767890410959203E-2</v>
      </c>
      <c r="J10676" s="7">
        <v>8.8877589041095911E-2</v>
      </c>
      <c r="K10676" s="7">
        <v>9.9987287671232994E-2</v>
      </c>
      <c r="L10676" s="7">
        <v>0.11109698630136984</v>
      </c>
    </row>
    <row r="10677" spans="1:12" ht="25.5">
      <c r="A10677" s="1">
        <f t="shared" si="237"/>
        <v>43163</v>
      </c>
      <c r="B10677" s="49" t="s">
        <v>6608</v>
      </c>
      <c r="C10677" s="7">
        <v>1.6201643835616559E-4</v>
      </c>
      <c r="D10677" s="7">
        <v>3.2403287671232999E-4</v>
      </c>
      <c r="E10677" s="7">
        <v>4.8604931506849555E-4</v>
      </c>
      <c r="F10677" s="7">
        <v>6.4806575342465868E-4</v>
      </c>
      <c r="G10677" s="7">
        <v>8.1008219178082316E-4</v>
      </c>
      <c r="H10677" s="7">
        <v>9.7209863013698764E-4</v>
      </c>
      <c r="I10677" s="7">
        <v>1.1341150684931556E-3</v>
      </c>
      <c r="J10677" s="7">
        <v>1.29613150684932E-3</v>
      </c>
      <c r="K10677" s="7">
        <v>1.4581479452054759E-3</v>
      </c>
      <c r="L10677" s="7">
        <v>1.6201643835616439E-3</v>
      </c>
    </row>
    <row r="10678" spans="1:12" ht="51">
      <c r="A10678" s="1">
        <f t="shared" si="237"/>
        <v>43164</v>
      </c>
      <c r="B10678" s="49" t="s">
        <v>5270</v>
      </c>
      <c r="C10678" s="7">
        <v>1.5680876712328921E-2</v>
      </c>
      <c r="D10678" s="7">
        <v>3.1361753424657718E-2</v>
      </c>
      <c r="E10678" s="7">
        <v>4.7042630136986639E-2</v>
      </c>
      <c r="F10678" s="7">
        <v>6.2723506849315311E-2</v>
      </c>
      <c r="G10678" s="7">
        <v>7.8404383561644114E-2</v>
      </c>
      <c r="H10678" s="7">
        <v>9.4085260273972918E-2</v>
      </c>
      <c r="I10678" s="7">
        <v>0.10976613698630196</v>
      </c>
      <c r="J10678" s="7">
        <v>0.1254470136986304</v>
      </c>
      <c r="K10678" s="7">
        <v>0.14112789041095919</v>
      </c>
      <c r="L10678" s="7">
        <v>0.15680876712328798</v>
      </c>
    </row>
    <row r="10679" spans="1:12" ht="51">
      <c r="A10679" s="1">
        <f t="shared" si="237"/>
        <v>43165</v>
      </c>
      <c r="B10679" s="49" t="s">
        <v>5270</v>
      </c>
      <c r="C10679" s="7">
        <v>3.1941106849315316E-2</v>
      </c>
      <c r="D10679" s="7">
        <v>6.3882213698630522E-2</v>
      </c>
      <c r="E10679" s="7">
        <v>9.5823320547945845E-2</v>
      </c>
      <c r="F10679" s="7">
        <v>0.12776442739726079</v>
      </c>
      <c r="G10679" s="7">
        <v>0.15970553424657599</v>
      </c>
      <c r="H10679" s="7">
        <v>0.19164664109589</v>
      </c>
      <c r="I10679" s="7">
        <v>0.22358774794520639</v>
      </c>
      <c r="J10679" s="7">
        <v>0.25552885479452037</v>
      </c>
      <c r="K10679" s="7">
        <v>0.28746996164383559</v>
      </c>
      <c r="L10679" s="7">
        <v>0.31941106849315082</v>
      </c>
    </row>
    <row r="10680" spans="1:12" ht="51">
      <c r="A10680" s="1">
        <f t="shared" si="237"/>
        <v>43166</v>
      </c>
      <c r="B10680" s="49" t="s">
        <v>5270</v>
      </c>
      <c r="C10680" s="7">
        <v>8.5926575342465991E-4</v>
      </c>
      <c r="D10680" s="7">
        <v>1.7185315068493198E-3</v>
      </c>
      <c r="E10680" s="7">
        <v>2.57779726027398E-3</v>
      </c>
      <c r="F10680" s="7">
        <v>3.4370630136986279E-3</v>
      </c>
      <c r="G10680" s="7">
        <v>4.2963287671232879E-3</v>
      </c>
      <c r="H10680" s="7">
        <v>5.1555945205479471E-3</v>
      </c>
      <c r="I10680" s="7">
        <v>6.0148602739726201E-3</v>
      </c>
      <c r="J10680" s="7">
        <v>6.874126027397268E-3</v>
      </c>
      <c r="K10680" s="7">
        <v>7.733391780821928E-3</v>
      </c>
      <c r="L10680" s="7">
        <v>8.5926575342465759E-3</v>
      </c>
    </row>
    <row r="10681" spans="1:12" ht="25.5">
      <c r="A10681" s="1">
        <f t="shared" si="237"/>
        <v>43167</v>
      </c>
      <c r="B10681" s="49" t="s">
        <v>7120</v>
      </c>
      <c r="C10681" s="7">
        <v>4.0099068493150918E-2</v>
      </c>
      <c r="D10681" s="7">
        <v>8.0198136986301835E-2</v>
      </c>
      <c r="E10681" s="7">
        <v>0.1202972054794524</v>
      </c>
      <c r="F10681" s="7">
        <v>0.1603962739726032</v>
      </c>
      <c r="G10681" s="7">
        <v>0.20049534246575398</v>
      </c>
      <c r="H10681" s="7">
        <v>0.2405944109589048</v>
      </c>
      <c r="I10681" s="7">
        <v>0.28069347945205558</v>
      </c>
      <c r="J10681" s="7">
        <v>0.32079254794520518</v>
      </c>
      <c r="K10681" s="7">
        <v>0.36089161643835599</v>
      </c>
      <c r="L10681" s="7">
        <v>0.40099068493150675</v>
      </c>
    </row>
    <row r="10682" spans="1:12" ht="25.5">
      <c r="A10682" s="1">
        <f t="shared" si="237"/>
        <v>43168</v>
      </c>
      <c r="B10682" s="49" t="s">
        <v>7120</v>
      </c>
      <c r="C10682" s="7">
        <v>5.2908493150685156E-4</v>
      </c>
      <c r="D10682" s="7">
        <v>1.0581698630137031E-3</v>
      </c>
      <c r="E10682" s="7">
        <v>1.5872547945205561E-3</v>
      </c>
      <c r="F10682" s="7">
        <v>2.1163397260274036E-3</v>
      </c>
      <c r="G10682" s="7">
        <v>2.6454246575342523E-3</v>
      </c>
      <c r="H10682" s="7">
        <v>3.1745095890411E-3</v>
      </c>
      <c r="I10682" s="7">
        <v>3.7035945205479599E-3</v>
      </c>
      <c r="J10682" s="7">
        <v>4.232679452054796E-3</v>
      </c>
      <c r="K10682" s="7">
        <v>4.7617643835616442E-3</v>
      </c>
      <c r="L10682" s="7">
        <v>5.2908493150684915E-3</v>
      </c>
    </row>
    <row r="10683" spans="1:12" ht="25.5">
      <c r="A10683" s="1">
        <f t="shared" si="237"/>
        <v>43169</v>
      </c>
      <c r="B10683" s="49" t="s">
        <v>7120</v>
      </c>
      <c r="C10683" s="7">
        <v>5.0210630136986519E-2</v>
      </c>
      <c r="D10683" s="7">
        <v>0.10042126027397304</v>
      </c>
      <c r="E10683" s="7">
        <v>0.1506318904109592</v>
      </c>
      <c r="F10683" s="7">
        <v>0.20084252054794557</v>
      </c>
      <c r="G10683" s="7">
        <v>0.251053150684932</v>
      </c>
      <c r="H10683" s="7">
        <v>0.3012637808219184</v>
      </c>
      <c r="I10683" s="7">
        <v>0.3514744109589048</v>
      </c>
      <c r="J10683" s="7">
        <v>0.40168504109589115</v>
      </c>
      <c r="K10683" s="7">
        <v>0.45189567123287633</v>
      </c>
      <c r="L10683" s="7">
        <v>0.50210630136986278</v>
      </c>
    </row>
    <row r="10684" spans="1:12" ht="25.5">
      <c r="A10684" s="1">
        <f t="shared" si="237"/>
        <v>43170</v>
      </c>
      <c r="B10684" s="49" t="s">
        <v>7120</v>
      </c>
      <c r="C10684" s="7">
        <v>4.8084164383561799E-2</v>
      </c>
      <c r="D10684" s="7">
        <v>9.6168328767123598E-2</v>
      </c>
      <c r="E10684" s="7">
        <v>0.144252493150686</v>
      </c>
      <c r="F10684" s="7">
        <v>0.1923366575342472</v>
      </c>
      <c r="G10684" s="7">
        <v>0.24042082191780839</v>
      </c>
      <c r="H10684" s="7">
        <v>0.28850498630137078</v>
      </c>
      <c r="I10684" s="7">
        <v>0.33658915068493322</v>
      </c>
      <c r="J10684" s="7">
        <v>0.38467331506849317</v>
      </c>
      <c r="K10684" s="7">
        <v>0.43275747945205562</v>
      </c>
      <c r="L10684" s="7">
        <v>0.48084164383561678</v>
      </c>
    </row>
    <row r="10685" spans="1:12" ht="38.25">
      <c r="A10685" s="1">
        <f t="shared" si="237"/>
        <v>43171</v>
      </c>
      <c r="B10685" s="49" t="s">
        <v>5434</v>
      </c>
      <c r="C10685" s="7">
        <v>2.2325322739726199E-4</v>
      </c>
      <c r="D10685" s="7">
        <v>4.4650645479452279E-4</v>
      </c>
      <c r="E10685" s="7">
        <v>6.6975968219178475E-4</v>
      </c>
      <c r="F10685" s="7">
        <v>8.9301290958904438E-4</v>
      </c>
      <c r="G10685" s="7">
        <v>1.1162661369863052E-3</v>
      </c>
      <c r="H10685" s="7">
        <v>1.33951936438356E-3</v>
      </c>
      <c r="I10685" s="7">
        <v>1.5627725917808281E-3</v>
      </c>
      <c r="J10685" s="7">
        <v>1.786025819178084E-3</v>
      </c>
      <c r="K10685" s="7">
        <v>2.0092790465753522E-3</v>
      </c>
      <c r="L10685" s="7">
        <v>2.2325322739726078E-3</v>
      </c>
    </row>
    <row r="10686" spans="1:12" ht="38.25">
      <c r="A10686" s="1">
        <f t="shared" si="237"/>
        <v>43172</v>
      </c>
      <c r="B10686" s="49" t="s">
        <v>5434</v>
      </c>
      <c r="C10686" s="7">
        <v>1.3978980821917919E-2</v>
      </c>
      <c r="D10686" s="7">
        <v>2.7957961643835717E-2</v>
      </c>
      <c r="E10686" s="7">
        <v>4.1936942465753642E-2</v>
      </c>
      <c r="F10686" s="7">
        <v>5.5915923287671317E-2</v>
      </c>
      <c r="G10686" s="7">
        <v>6.9894904109589109E-2</v>
      </c>
      <c r="H10686" s="7">
        <v>8.3873884931506909E-2</v>
      </c>
      <c r="I10686" s="7">
        <v>9.7852865753424959E-2</v>
      </c>
      <c r="J10686" s="7">
        <v>0.11183184657534252</v>
      </c>
      <c r="K10686" s="7">
        <v>0.12581082739726079</v>
      </c>
      <c r="L10686" s="7">
        <v>0.139789808219178</v>
      </c>
    </row>
    <row r="10687" spans="1:12" ht="38.25">
      <c r="A10687" s="1">
        <f t="shared" si="237"/>
        <v>43173</v>
      </c>
      <c r="B10687" s="49" t="s">
        <v>5434</v>
      </c>
      <c r="C10687" s="7">
        <v>1.2845227397260319E-4</v>
      </c>
      <c r="D10687" s="7">
        <v>2.5690454794520756E-4</v>
      </c>
      <c r="E10687" s="7">
        <v>3.8535682191781078E-4</v>
      </c>
      <c r="F10687" s="7">
        <v>5.1380909589041274E-4</v>
      </c>
      <c r="G10687" s="7">
        <v>6.4226136986301596E-4</v>
      </c>
      <c r="H10687" s="7">
        <v>7.7071364383561917E-4</v>
      </c>
      <c r="I10687" s="7">
        <v>8.9916591780822585E-4</v>
      </c>
      <c r="J10687" s="7">
        <v>1.0276181917808268E-3</v>
      </c>
      <c r="K10687" s="7">
        <v>1.1560704657534299E-3</v>
      </c>
      <c r="L10687" s="7">
        <v>1.2845227397260319E-3</v>
      </c>
    </row>
    <row r="10688" spans="1:12" ht="25.5">
      <c r="A10688" s="1">
        <f t="shared" si="237"/>
        <v>43174</v>
      </c>
      <c r="B10688" s="49" t="s">
        <v>5436</v>
      </c>
      <c r="C10688" s="7">
        <v>0.56529524383561802</v>
      </c>
      <c r="D10688" s="7">
        <v>1.130590487671236</v>
      </c>
      <c r="E10688" s="7">
        <v>1.6958857315068601</v>
      </c>
      <c r="F10688" s="7">
        <v>2.2611809753424721</v>
      </c>
      <c r="G10688" s="7">
        <v>2.8264762191780841</v>
      </c>
      <c r="H10688" s="7">
        <v>3.3917714630137077</v>
      </c>
      <c r="I10688" s="7">
        <v>3.9570667068493321</v>
      </c>
      <c r="J10688" s="7">
        <v>4.5223619506849442</v>
      </c>
      <c r="K10688" s="7">
        <v>5.0876571945205562</v>
      </c>
      <c r="L10688" s="7">
        <v>5.6529524383561682</v>
      </c>
    </row>
    <row r="10689" spans="1:12" ht="25.5">
      <c r="A10689" s="1">
        <f t="shared" si="237"/>
        <v>43175</v>
      </c>
      <c r="B10689" s="49" t="s">
        <v>5436</v>
      </c>
      <c r="C10689" s="7">
        <v>0.43975167123287878</v>
      </c>
      <c r="D10689" s="7">
        <v>0.87950334246575756</v>
      </c>
      <c r="E10689" s="7">
        <v>1.3192550136986398</v>
      </c>
      <c r="F10689" s="7">
        <v>1.759006684931508</v>
      </c>
      <c r="G10689" s="7">
        <v>2.198758356164388</v>
      </c>
      <c r="H10689" s="7">
        <v>2.6385100273972557</v>
      </c>
      <c r="I10689" s="7">
        <v>3.0782616986301479</v>
      </c>
      <c r="J10689" s="7">
        <v>3.518013369863016</v>
      </c>
      <c r="K10689" s="7">
        <v>3.9577650410958958</v>
      </c>
      <c r="L10689" s="7">
        <v>4.3975167123287635</v>
      </c>
    </row>
    <row r="10690" spans="1:12" ht="25.5">
      <c r="A10690" s="1">
        <f t="shared" si="237"/>
        <v>43176</v>
      </c>
      <c r="B10690" s="49" t="s">
        <v>6128</v>
      </c>
      <c r="C10690" s="7">
        <v>4.4076427397260441E-2</v>
      </c>
      <c r="D10690" s="7">
        <v>8.8152854794520882E-2</v>
      </c>
      <c r="E10690" s="7">
        <v>0.13222928219178118</v>
      </c>
      <c r="F10690" s="7">
        <v>0.17630570958904079</v>
      </c>
      <c r="G10690" s="7">
        <v>0.22038213698630157</v>
      </c>
      <c r="H10690" s="7">
        <v>0.26445856438356236</v>
      </c>
      <c r="I10690" s="7">
        <v>0.30853499178082322</v>
      </c>
      <c r="J10690" s="7">
        <v>0.35261141917808275</v>
      </c>
      <c r="K10690" s="7">
        <v>0.39668784657534362</v>
      </c>
      <c r="L10690" s="7">
        <v>0.44076427397260315</v>
      </c>
    </row>
    <row r="10691" spans="1:12" ht="25.5">
      <c r="A10691" s="1">
        <f t="shared" si="237"/>
        <v>43177</v>
      </c>
      <c r="B10691" s="49" t="s">
        <v>6128</v>
      </c>
      <c r="C10691" s="7">
        <v>7.0440986301370072E-3</v>
      </c>
      <c r="D10691" s="7">
        <v>1.408819726027404E-2</v>
      </c>
      <c r="E10691" s="7">
        <v>2.1132295890410997E-2</v>
      </c>
      <c r="F10691" s="7">
        <v>2.8176394520547959E-2</v>
      </c>
      <c r="G10691" s="7">
        <v>3.5220493150684914E-2</v>
      </c>
      <c r="H10691" s="7">
        <v>4.2264591780821877E-2</v>
      </c>
      <c r="I10691" s="7">
        <v>4.9308690410959082E-2</v>
      </c>
      <c r="J10691" s="7">
        <v>5.6352789041095919E-2</v>
      </c>
      <c r="K10691" s="7">
        <v>6.3396887671232874E-2</v>
      </c>
      <c r="L10691" s="7">
        <v>7.0440986301369829E-2</v>
      </c>
    </row>
    <row r="10692" spans="1:12" ht="25.5">
      <c r="A10692" s="1">
        <f t="shared" si="237"/>
        <v>43178</v>
      </c>
      <c r="B10692" s="49" t="s">
        <v>7121</v>
      </c>
      <c r="C10692" s="7">
        <v>7.8785406443835831E-2</v>
      </c>
      <c r="D10692" s="7">
        <v>0.15757081288767119</v>
      </c>
      <c r="E10692" s="7">
        <v>0.23635621933150799</v>
      </c>
      <c r="F10692" s="7">
        <v>0.31514162577534238</v>
      </c>
      <c r="G10692" s="7">
        <v>0.39392703221917802</v>
      </c>
      <c r="H10692" s="7">
        <v>0.4727124386630136</v>
      </c>
      <c r="I10692" s="7">
        <v>0.55149784510685163</v>
      </c>
      <c r="J10692" s="7">
        <v>0.63028325155068599</v>
      </c>
      <c r="K10692" s="7">
        <v>0.70906865799452157</v>
      </c>
      <c r="L10692" s="7">
        <v>0.78785406443835604</v>
      </c>
    </row>
    <row r="10693" spans="1:12" ht="25.5">
      <c r="A10693" s="1">
        <f t="shared" si="237"/>
        <v>43179</v>
      </c>
      <c r="B10693" s="49" t="s">
        <v>7121</v>
      </c>
      <c r="C10693" s="7">
        <v>4.7541698630137082E-2</v>
      </c>
      <c r="D10693" s="7">
        <v>9.5083397260274163E-2</v>
      </c>
      <c r="E10693" s="7">
        <v>0.14262509589041161</v>
      </c>
      <c r="F10693" s="7">
        <v>0.19016679452054761</v>
      </c>
      <c r="G10693" s="7">
        <v>0.23770849315068479</v>
      </c>
      <c r="H10693" s="7">
        <v>0.285250191780822</v>
      </c>
      <c r="I10693" s="7">
        <v>0.33279189041096041</v>
      </c>
      <c r="J10693" s="7">
        <v>0.38033358904109638</v>
      </c>
      <c r="K10693" s="7">
        <v>0.42787528767123234</v>
      </c>
      <c r="L10693" s="7">
        <v>0.47541698630136958</v>
      </c>
    </row>
    <row r="10694" spans="1:12" ht="25.5">
      <c r="A10694" s="1">
        <f t="shared" si="237"/>
        <v>43180</v>
      </c>
      <c r="B10694" s="49" t="s">
        <v>7121</v>
      </c>
      <c r="C10694" s="7">
        <v>6.5095890410959075E-5</v>
      </c>
      <c r="D10694" s="7">
        <v>1.3019178082191839E-4</v>
      </c>
      <c r="E10694" s="7">
        <v>1.9528767123287759E-4</v>
      </c>
      <c r="F10694" s="7">
        <v>2.603835616438356E-4</v>
      </c>
      <c r="G10694" s="7">
        <v>3.2547945205479474E-4</v>
      </c>
      <c r="H10694" s="7">
        <v>3.9057534246575399E-4</v>
      </c>
      <c r="I10694" s="7">
        <v>4.5567123287671438E-4</v>
      </c>
      <c r="J10694" s="7">
        <v>5.2076712328767239E-4</v>
      </c>
      <c r="K10694" s="7">
        <v>5.8586301369863158E-4</v>
      </c>
      <c r="L10694" s="7">
        <v>6.5095890410958948E-4</v>
      </c>
    </row>
    <row r="10695" spans="1:12" ht="25.5">
      <c r="A10695" s="1">
        <f t="shared" si="237"/>
        <v>43181</v>
      </c>
      <c r="B10695" s="49" t="s">
        <v>5440</v>
      </c>
      <c r="C10695" s="7">
        <v>4.1806027397260436E-4</v>
      </c>
      <c r="D10695" s="7">
        <v>8.3612054794520872E-4</v>
      </c>
      <c r="E10695" s="7">
        <v>1.2541808219178119E-3</v>
      </c>
      <c r="F10695" s="7">
        <v>1.6722410958904081E-3</v>
      </c>
      <c r="G10695" s="7">
        <v>2.0903013698630158E-3</v>
      </c>
      <c r="H10695" s="7">
        <v>2.5083616438356239E-3</v>
      </c>
      <c r="I10695" s="7">
        <v>2.926421917808232E-3</v>
      </c>
      <c r="J10695" s="7">
        <v>3.3444821917808279E-3</v>
      </c>
      <c r="K10695" s="7">
        <v>3.7625424657534356E-3</v>
      </c>
      <c r="L10695" s="7">
        <v>4.1806027397260316E-3</v>
      </c>
    </row>
    <row r="10696" spans="1:12" ht="25.5">
      <c r="A10696" s="1">
        <f t="shared" si="237"/>
        <v>43182</v>
      </c>
      <c r="B10696" s="49" t="s">
        <v>7122</v>
      </c>
      <c r="C10696" s="7">
        <v>3.2547945205479718E-2</v>
      </c>
      <c r="D10696" s="7">
        <v>6.5095890410959326E-2</v>
      </c>
      <c r="E10696" s="7">
        <v>9.7643835616439037E-2</v>
      </c>
      <c r="F10696" s="7">
        <v>0.1301917808219184</v>
      </c>
      <c r="G10696" s="7">
        <v>0.16273972602739797</v>
      </c>
      <c r="H10696" s="7">
        <v>0.1952876712328776</v>
      </c>
      <c r="I10696" s="7">
        <v>0.2278356164383572</v>
      </c>
      <c r="J10696" s="7">
        <v>0.26038356164383558</v>
      </c>
      <c r="K10696" s="7">
        <v>0.29293150684931518</v>
      </c>
      <c r="L10696" s="7">
        <v>0.32547945205479478</v>
      </c>
    </row>
    <row r="10697" spans="1:12" ht="25.5">
      <c r="A10697" s="1">
        <f t="shared" si="237"/>
        <v>43183</v>
      </c>
      <c r="B10697" s="49" t="s">
        <v>7122</v>
      </c>
      <c r="C10697" s="7">
        <v>4.1062154597260439E-2</v>
      </c>
      <c r="D10697" s="7">
        <v>8.2124309194520878E-2</v>
      </c>
      <c r="E10697" s="7">
        <v>0.12318646379178119</v>
      </c>
      <c r="F10697" s="7">
        <v>0.16424861838904078</v>
      </c>
      <c r="G10697" s="7">
        <v>0.2053107729863016</v>
      </c>
      <c r="H10697" s="7">
        <v>0.24637292758356238</v>
      </c>
      <c r="I10697" s="7">
        <v>0.2874350821808232</v>
      </c>
      <c r="J10697" s="7">
        <v>0.32849723677808279</v>
      </c>
      <c r="K10697" s="7">
        <v>0.3695593913753436</v>
      </c>
      <c r="L10697" s="7">
        <v>0.4106215459726032</v>
      </c>
    </row>
    <row r="10698" spans="1:12" ht="25.5">
      <c r="A10698" s="1">
        <f t="shared" si="237"/>
        <v>43184</v>
      </c>
      <c r="B10698" s="49" t="s">
        <v>5443</v>
      </c>
      <c r="C10698" s="7">
        <v>7.696504109589072E-3</v>
      </c>
      <c r="D10698" s="7">
        <v>1.539300821917812E-2</v>
      </c>
      <c r="E10698" s="7">
        <v>2.3089512328767239E-2</v>
      </c>
      <c r="F10698" s="7">
        <v>3.078601643835624E-2</v>
      </c>
      <c r="G10698" s="7">
        <v>3.8482520547945237E-2</v>
      </c>
      <c r="H10698" s="7">
        <v>4.6179024657534359E-2</v>
      </c>
      <c r="I10698" s="7">
        <v>5.3875528767123482E-2</v>
      </c>
      <c r="J10698" s="7">
        <v>6.1572032876712479E-2</v>
      </c>
      <c r="K10698" s="7">
        <v>6.9268536986301477E-2</v>
      </c>
      <c r="L10698" s="7">
        <v>7.6965041095890474E-2</v>
      </c>
    </row>
    <row r="10699" spans="1:12" ht="25.5">
      <c r="A10699" s="1">
        <f t="shared" si="237"/>
        <v>43185</v>
      </c>
      <c r="B10699" s="49" t="s">
        <v>5651</v>
      </c>
      <c r="C10699" s="7">
        <v>6.0756164383561802E-3</v>
      </c>
      <c r="D10699" s="7">
        <v>1.215123287671236E-2</v>
      </c>
      <c r="E10699" s="7">
        <v>1.82268493150686E-2</v>
      </c>
      <c r="F10699" s="7">
        <v>2.4302465753424721E-2</v>
      </c>
      <c r="G10699" s="7">
        <v>3.0378082191780838E-2</v>
      </c>
      <c r="H10699" s="7">
        <v>3.6453698630137081E-2</v>
      </c>
      <c r="I10699" s="7">
        <v>4.2529315068493313E-2</v>
      </c>
      <c r="J10699" s="7">
        <v>4.8604931506849441E-2</v>
      </c>
      <c r="K10699" s="7">
        <v>5.4680547945205556E-2</v>
      </c>
      <c r="L10699" s="7">
        <v>6.0756164383561677E-2</v>
      </c>
    </row>
    <row r="10700" spans="1:12" ht="25.5">
      <c r="A10700" s="1">
        <f t="shared" si="237"/>
        <v>43186</v>
      </c>
      <c r="B10700" s="49" t="s">
        <v>5651</v>
      </c>
      <c r="C10700" s="7">
        <v>5.9852054794520756E-3</v>
      </c>
      <c r="D10700" s="7">
        <v>1.1970410958904163E-2</v>
      </c>
      <c r="E10700" s="7">
        <v>1.7955616438356237E-2</v>
      </c>
      <c r="F10700" s="7">
        <v>2.3940821917808278E-2</v>
      </c>
      <c r="G10700" s="7">
        <v>2.9926027397260316E-2</v>
      </c>
      <c r="H10700" s="7">
        <v>3.5911232876712357E-2</v>
      </c>
      <c r="I10700" s="7">
        <v>4.1896438356164523E-2</v>
      </c>
      <c r="J10700" s="7">
        <v>4.7881643835616439E-2</v>
      </c>
      <c r="K10700" s="7">
        <v>5.3866849315068473E-2</v>
      </c>
      <c r="L10700" s="7">
        <v>5.9852054794520521E-2</v>
      </c>
    </row>
    <row r="10701" spans="1:12" ht="25.5">
      <c r="A10701" s="1">
        <f t="shared" si="237"/>
        <v>43187</v>
      </c>
      <c r="B10701" s="49" t="s">
        <v>5651</v>
      </c>
      <c r="C10701" s="7">
        <v>1.970958904109592E-3</v>
      </c>
      <c r="D10701" s="7">
        <v>3.9419178082191961E-3</v>
      </c>
      <c r="E10701" s="7">
        <v>5.912876712328788E-3</v>
      </c>
      <c r="F10701" s="7">
        <v>7.8838356164383679E-3</v>
      </c>
      <c r="G10701" s="7">
        <v>9.8547945205479607E-3</v>
      </c>
      <c r="H10701" s="7">
        <v>1.1825753424657552E-2</v>
      </c>
      <c r="I10701" s="7">
        <v>1.3796712328767238E-2</v>
      </c>
      <c r="J10701" s="7">
        <v>1.576767123287676E-2</v>
      </c>
      <c r="K10701" s="7">
        <v>1.77386301369864E-2</v>
      </c>
      <c r="L10701" s="7">
        <v>1.9709589041095921E-2</v>
      </c>
    </row>
    <row r="10702" spans="1:12" ht="25.5">
      <c r="A10702" s="1">
        <f t="shared" si="237"/>
        <v>43188</v>
      </c>
      <c r="B10702" s="49" t="s">
        <v>5651</v>
      </c>
      <c r="C10702" s="7">
        <v>5.11726027397262E-3</v>
      </c>
      <c r="D10702" s="7">
        <v>1.023452054794524E-2</v>
      </c>
      <c r="E10702" s="7">
        <v>1.535178082191792E-2</v>
      </c>
      <c r="F10702" s="7">
        <v>2.046904109589048E-2</v>
      </c>
      <c r="G10702" s="7">
        <v>2.5586301369863038E-2</v>
      </c>
      <c r="H10702" s="7">
        <v>3.0703561643835718E-2</v>
      </c>
      <c r="I10702" s="7">
        <v>3.5820821917808394E-2</v>
      </c>
      <c r="J10702" s="7">
        <v>4.0938082191780835E-2</v>
      </c>
      <c r="K10702" s="7">
        <v>4.6055342465753518E-2</v>
      </c>
      <c r="L10702" s="7">
        <v>5.1172602739726077E-2</v>
      </c>
    </row>
    <row r="10703" spans="1:12" ht="25.5">
      <c r="A10703" s="1">
        <f t="shared" si="237"/>
        <v>43189</v>
      </c>
      <c r="B10703" s="49" t="s">
        <v>5651</v>
      </c>
      <c r="C10703" s="7">
        <v>3.9419178082191961E-3</v>
      </c>
      <c r="D10703" s="7">
        <v>7.8838356164383921E-3</v>
      </c>
      <c r="E10703" s="7">
        <v>1.1825753424657588E-2</v>
      </c>
      <c r="F10703" s="7">
        <v>1.576767123287676E-2</v>
      </c>
      <c r="G10703" s="7">
        <v>1.9709589041095921E-2</v>
      </c>
      <c r="H10703" s="7">
        <v>2.3651506849315079E-2</v>
      </c>
      <c r="I10703" s="7">
        <v>2.7593424657534362E-2</v>
      </c>
      <c r="J10703" s="7">
        <v>3.153534246575352E-2</v>
      </c>
      <c r="K10703" s="7">
        <v>3.5477260273972681E-2</v>
      </c>
      <c r="L10703" s="7">
        <v>3.9419178082191843E-2</v>
      </c>
    </row>
    <row r="10704" spans="1:12" ht="25.5">
      <c r="A10704" s="1">
        <f t="shared" ref="A10704:A10767" si="238">A10703+1</f>
        <v>43190</v>
      </c>
      <c r="B10704" s="49" t="s">
        <v>5336</v>
      </c>
      <c r="C10704" s="7">
        <v>1.7431232876712361E-3</v>
      </c>
      <c r="D10704" s="7">
        <v>3.4862465753424843E-3</v>
      </c>
      <c r="E10704" s="7">
        <v>5.2293698630137197E-3</v>
      </c>
      <c r="F10704" s="7">
        <v>6.9724931506849443E-3</v>
      </c>
      <c r="G10704" s="7">
        <v>8.7156164383561802E-3</v>
      </c>
      <c r="H10704" s="7">
        <v>1.0458739726027429E-2</v>
      </c>
      <c r="I10704" s="7">
        <v>1.2201863013698638E-2</v>
      </c>
      <c r="J10704" s="7">
        <v>1.394498630136996E-2</v>
      </c>
      <c r="K10704" s="7">
        <v>1.5688109589041158E-2</v>
      </c>
      <c r="L10704" s="7">
        <v>1.743123287671236E-2</v>
      </c>
    </row>
    <row r="10705" spans="1:12" ht="25.5">
      <c r="A10705" s="1">
        <f t="shared" si="238"/>
        <v>43191</v>
      </c>
      <c r="B10705" s="49" t="s">
        <v>5336</v>
      </c>
      <c r="C10705" s="7">
        <v>2.5137863013698762E-3</v>
      </c>
      <c r="D10705" s="7">
        <v>5.0275726027397402E-3</v>
      </c>
      <c r="E10705" s="7">
        <v>7.541358904109615E-3</v>
      </c>
      <c r="F10705" s="7">
        <v>1.0055145205479454E-2</v>
      </c>
      <c r="G10705" s="7">
        <v>1.256893150684932E-2</v>
      </c>
      <c r="H10705" s="7">
        <v>1.5082717808219161E-2</v>
      </c>
      <c r="I10705" s="7">
        <v>1.7596504109589121E-2</v>
      </c>
      <c r="J10705" s="7">
        <v>2.0110290410958961E-2</v>
      </c>
      <c r="K10705" s="7">
        <v>2.26240767123288E-2</v>
      </c>
      <c r="L10705" s="7">
        <v>2.5137863013698639E-2</v>
      </c>
    </row>
    <row r="10706" spans="1:12" ht="25.5">
      <c r="A10706" s="1">
        <f t="shared" si="238"/>
        <v>43192</v>
      </c>
      <c r="B10706" s="49" t="s">
        <v>5653</v>
      </c>
      <c r="C10706" s="7">
        <v>2.499682191780828E-2</v>
      </c>
      <c r="D10706" s="7">
        <v>4.9993643835616434E-2</v>
      </c>
      <c r="E10706" s="7">
        <v>7.4990465753424718E-2</v>
      </c>
      <c r="F10706" s="7">
        <v>9.9987287671232647E-2</v>
      </c>
      <c r="G10706" s="7">
        <v>0.12498410958904078</v>
      </c>
      <c r="H10706" s="7">
        <v>0.14998093150684921</v>
      </c>
      <c r="I10706" s="7">
        <v>0.17497775342465757</v>
      </c>
      <c r="J10706" s="7">
        <v>0.19997457534246599</v>
      </c>
      <c r="K10706" s="7">
        <v>0.22497139726027318</v>
      </c>
      <c r="L10706" s="7">
        <v>0.24996821917808157</v>
      </c>
    </row>
    <row r="10707" spans="1:12" ht="25.5">
      <c r="A10707" s="1">
        <f t="shared" si="238"/>
        <v>43193</v>
      </c>
      <c r="B10707" s="49" t="s">
        <v>5444</v>
      </c>
      <c r="C10707" s="7">
        <v>1.2210235068493198E-3</v>
      </c>
      <c r="D10707" s="7">
        <v>2.4420470136986522E-3</v>
      </c>
      <c r="E10707" s="7">
        <v>3.663070520547972E-3</v>
      </c>
      <c r="F10707" s="7">
        <v>4.8840940273972792E-3</v>
      </c>
      <c r="G10707" s="7">
        <v>6.1051175342465994E-3</v>
      </c>
      <c r="H10707" s="7">
        <v>7.3261410410959196E-3</v>
      </c>
      <c r="I10707" s="7">
        <v>8.5471645479452754E-3</v>
      </c>
      <c r="J10707" s="7">
        <v>9.7681880547945705E-3</v>
      </c>
      <c r="K10707" s="7">
        <v>1.0989211561643892E-2</v>
      </c>
      <c r="L10707" s="7">
        <v>1.2210235068493199E-2</v>
      </c>
    </row>
    <row r="10708" spans="1:12" ht="25.5">
      <c r="A10708" s="1">
        <f t="shared" si="238"/>
        <v>43194</v>
      </c>
      <c r="B10708" s="49" t="s">
        <v>5444</v>
      </c>
      <c r="C10708" s="7">
        <v>5.0015342465753638E-4</v>
      </c>
      <c r="D10708" s="7">
        <v>1.0003068493150728E-3</v>
      </c>
      <c r="E10708" s="7">
        <v>1.500460273972608E-3</v>
      </c>
      <c r="F10708" s="7">
        <v>2.000613698630136E-3</v>
      </c>
      <c r="G10708" s="7">
        <v>2.5007671232876757E-3</v>
      </c>
      <c r="H10708" s="7">
        <v>3.0009205479452042E-3</v>
      </c>
      <c r="I10708" s="7">
        <v>3.5010739726027561E-3</v>
      </c>
      <c r="J10708" s="7">
        <v>4.001227397260272E-3</v>
      </c>
      <c r="K10708" s="7">
        <v>4.5013808219178117E-3</v>
      </c>
      <c r="L10708" s="7">
        <v>5.0015342465753393E-3</v>
      </c>
    </row>
    <row r="10709" spans="1:12" ht="25.5">
      <c r="A10709" s="1">
        <f t="shared" si="238"/>
        <v>43195</v>
      </c>
      <c r="B10709" s="49" t="s">
        <v>7123</v>
      </c>
      <c r="C10709" s="7">
        <v>1.6295671232876882E-3</v>
      </c>
      <c r="D10709" s="7">
        <v>3.2591342465753638E-3</v>
      </c>
      <c r="E10709" s="7">
        <v>4.8887013698630521E-3</v>
      </c>
      <c r="F10709" s="7">
        <v>6.5182684931507162E-3</v>
      </c>
      <c r="G10709" s="7">
        <v>8.1478356164383925E-3</v>
      </c>
      <c r="H10709" s="7">
        <v>9.7774027397260679E-3</v>
      </c>
      <c r="I10709" s="7">
        <v>1.1406969863013768E-2</v>
      </c>
      <c r="J10709" s="7">
        <v>1.3036536986301479E-2</v>
      </c>
      <c r="K10709" s="7">
        <v>1.4666104109589118E-2</v>
      </c>
      <c r="L10709" s="7">
        <v>1.6295671232876761E-2</v>
      </c>
    </row>
    <row r="10710" spans="1:12" ht="25.5">
      <c r="A10710" s="1">
        <f t="shared" si="238"/>
        <v>43196</v>
      </c>
      <c r="B10710" s="49" t="s">
        <v>7123</v>
      </c>
      <c r="C10710" s="7">
        <v>2.1517808219178238E-4</v>
      </c>
      <c r="D10710" s="7">
        <v>4.3035616438356363E-4</v>
      </c>
      <c r="E10710" s="7">
        <v>6.4553424657534599E-4</v>
      </c>
      <c r="F10710" s="7">
        <v>8.6071232876712596E-4</v>
      </c>
      <c r="G10710" s="7">
        <v>1.0758904109589072E-3</v>
      </c>
      <c r="H10710" s="7">
        <v>1.291068493150692E-3</v>
      </c>
      <c r="I10710" s="7">
        <v>1.5062465753424719E-3</v>
      </c>
      <c r="J10710" s="7">
        <v>1.7214246575342519E-3</v>
      </c>
      <c r="K10710" s="7">
        <v>1.9366027397260321E-3</v>
      </c>
      <c r="L10710" s="7">
        <v>2.1517808219178119E-3</v>
      </c>
    </row>
    <row r="10711" spans="1:12" ht="25.5">
      <c r="A10711" s="1">
        <f t="shared" si="238"/>
        <v>43197</v>
      </c>
      <c r="B10711" s="49" t="s">
        <v>5655</v>
      </c>
      <c r="C10711" s="7">
        <v>4.5342904109589239E-3</v>
      </c>
      <c r="D10711" s="7">
        <v>9.0685808219178477E-3</v>
      </c>
      <c r="E10711" s="7">
        <v>1.360287123287676E-2</v>
      </c>
      <c r="F10711" s="7">
        <v>1.8137161643835598E-2</v>
      </c>
      <c r="G10711" s="7">
        <v>2.2671452054794559E-2</v>
      </c>
      <c r="H10711" s="7">
        <v>2.7205742465753399E-2</v>
      </c>
      <c r="I10711" s="7">
        <v>3.1740032876712357E-2</v>
      </c>
      <c r="J10711" s="7">
        <v>3.6274323287671197E-2</v>
      </c>
      <c r="K10711" s="7">
        <v>4.0808613698630161E-2</v>
      </c>
      <c r="L10711" s="7">
        <v>4.5342904109589001E-2</v>
      </c>
    </row>
    <row r="10712" spans="1:12" ht="25.5">
      <c r="A10712" s="1">
        <f t="shared" si="238"/>
        <v>43198</v>
      </c>
      <c r="B10712" s="49" t="s">
        <v>5655</v>
      </c>
      <c r="C10712" s="7">
        <v>0.13704854794520521</v>
      </c>
      <c r="D10712" s="7">
        <v>0.27409709589041159</v>
      </c>
      <c r="E10712" s="7">
        <v>0.4111456438356168</v>
      </c>
      <c r="F10712" s="7">
        <v>0.54819419178082085</v>
      </c>
      <c r="G10712" s="7">
        <v>0.68524273972602601</v>
      </c>
      <c r="H10712" s="7">
        <v>0.82229128767123116</v>
      </c>
      <c r="I10712" s="7">
        <v>0.95933983561643998</v>
      </c>
      <c r="J10712" s="7">
        <v>1.0963883835616428</v>
      </c>
      <c r="K10712" s="7">
        <v>1.2334369315068479</v>
      </c>
      <c r="L10712" s="7">
        <v>1.370485479452052</v>
      </c>
    </row>
    <row r="10713" spans="1:12" ht="25.5">
      <c r="A10713" s="1">
        <f t="shared" si="238"/>
        <v>43199</v>
      </c>
      <c r="B10713" s="49" t="s">
        <v>5655</v>
      </c>
      <c r="C10713" s="7">
        <v>9.8815561643835842E-2</v>
      </c>
      <c r="D10713" s="7">
        <v>0.19763112328767118</v>
      </c>
      <c r="E10713" s="7">
        <v>0.296446684931508</v>
      </c>
      <c r="F10713" s="7">
        <v>0.39526224657534237</v>
      </c>
      <c r="G10713" s="7">
        <v>0.49407780821917796</v>
      </c>
      <c r="H10713" s="7">
        <v>0.59289336986301355</v>
      </c>
      <c r="I10713" s="7">
        <v>0.69170893150685153</v>
      </c>
      <c r="J10713" s="7">
        <v>0.79052449315068596</v>
      </c>
      <c r="K10713" s="7">
        <v>0.8893400547945215</v>
      </c>
      <c r="L10713" s="7">
        <v>0.98815561643835592</v>
      </c>
    </row>
    <row r="10714" spans="1:12" ht="25.5">
      <c r="A10714" s="1">
        <f t="shared" si="238"/>
        <v>43200</v>
      </c>
      <c r="B10714" s="49" t="s">
        <v>7124</v>
      </c>
      <c r="C10714" s="7">
        <v>6.7938772602739922E-5</v>
      </c>
      <c r="D10714" s="7">
        <v>1.358775452054796E-4</v>
      </c>
      <c r="E10714" s="7">
        <v>2.0381631780822001E-4</v>
      </c>
      <c r="F10714" s="7">
        <v>2.717550904109592E-4</v>
      </c>
      <c r="G10714" s="7">
        <v>3.3969386301369839E-4</v>
      </c>
      <c r="H10714" s="7">
        <v>4.0763263561643877E-4</v>
      </c>
      <c r="I10714" s="7">
        <v>4.7557140821917921E-4</v>
      </c>
      <c r="J10714" s="7">
        <v>5.435101808219184E-4</v>
      </c>
      <c r="K10714" s="7">
        <v>6.1144895342465759E-4</v>
      </c>
      <c r="L10714" s="7">
        <v>6.7938772602739678E-4</v>
      </c>
    </row>
    <row r="10715" spans="1:12" ht="25.5">
      <c r="A10715" s="1">
        <f t="shared" si="238"/>
        <v>43201</v>
      </c>
      <c r="B10715" s="49" t="s">
        <v>5448</v>
      </c>
      <c r="C10715" s="7">
        <v>5.7935342465753636E-4</v>
      </c>
      <c r="D10715" s="7">
        <v>1.1587068493150727E-3</v>
      </c>
      <c r="E10715" s="7">
        <v>1.7380602739726081E-3</v>
      </c>
      <c r="F10715" s="7">
        <v>2.3174136986301359E-3</v>
      </c>
      <c r="G10715" s="7">
        <v>2.8967671232876758E-3</v>
      </c>
      <c r="H10715" s="7">
        <v>3.476120547945204E-3</v>
      </c>
      <c r="I10715" s="7">
        <v>4.0554739726027557E-3</v>
      </c>
      <c r="J10715" s="7">
        <v>4.6348273972602718E-3</v>
      </c>
      <c r="K10715" s="7">
        <v>5.2141808219178113E-3</v>
      </c>
      <c r="L10715" s="7">
        <v>5.7935342465753395E-3</v>
      </c>
    </row>
    <row r="10716" spans="1:12" ht="25.5">
      <c r="A10716" s="1">
        <f t="shared" si="238"/>
        <v>43202</v>
      </c>
      <c r="B10716" s="49" t="s">
        <v>5448</v>
      </c>
      <c r="C10716" s="7">
        <v>5.7537534246575642E-4</v>
      </c>
      <c r="D10716" s="7">
        <v>1.1507506849315139E-3</v>
      </c>
      <c r="E10716" s="7">
        <v>1.726126027397268E-3</v>
      </c>
      <c r="F10716" s="7">
        <v>2.3015013698630161E-3</v>
      </c>
      <c r="G10716" s="7">
        <v>2.8768767123287763E-3</v>
      </c>
      <c r="H10716" s="7">
        <v>3.4522520547945242E-3</v>
      </c>
      <c r="I10716" s="7">
        <v>4.0276273972602956E-3</v>
      </c>
      <c r="J10716" s="7">
        <v>4.6030027397260323E-3</v>
      </c>
      <c r="K10716" s="7">
        <v>5.1783780821917915E-3</v>
      </c>
      <c r="L10716" s="7">
        <v>5.7537534246575395E-3</v>
      </c>
    </row>
    <row r="10717" spans="1:12" ht="25.5">
      <c r="A10717" s="1">
        <f t="shared" si="238"/>
        <v>43203</v>
      </c>
      <c r="B10717" s="49" t="s">
        <v>5448</v>
      </c>
      <c r="C10717" s="7">
        <v>3.0124931506849556E-4</v>
      </c>
      <c r="D10717" s="7">
        <v>6.0249863013698993E-4</v>
      </c>
      <c r="E10717" s="7">
        <v>9.037479452054856E-4</v>
      </c>
      <c r="F10717" s="7">
        <v>1.2049972602739799E-3</v>
      </c>
      <c r="G10717" s="7">
        <v>1.5062465753424719E-3</v>
      </c>
      <c r="H10717" s="7">
        <v>1.8074958904109638E-3</v>
      </c>
      <c r="I10717" s="7">
        <v>2.1087452054794559E-3</v>
      </c>
      <c r="J10717" s="7">
        <v>2.409994520547948E-3</v>
      </c>
      <c r="K10717" s="7">
        <v>2.7112438356164397E-3</v>
      </c>
      <c r="L10717" s="7">
        <v>3.0124931506849317E-3</v>
      </c>
    </row>
    <row r="10718" spans="1:12" ht="12.75">
      <c r="A10718" s="1">
        <f t="shared" si="238"/>
        <v>43204</v>
      </c>
      <c r="B10718" s="49" t="s">
        <v>5339</v>
      </c>
      <c r="C10718" s="7">
        <v>1.700160000000012E-2</v>
      </c>
      <c r="D10718" s="7">
        <v>3.4003200000000122E-2</v>
      </c>
      <c r="E10718" s="7">
        <v>5.1004800000000239E-2</v>
      </c>
      <c r="F10718" s="7">
        <v>6.800640000000012E-2</v>
      </c>
      <c r="G10718" s="7">
        <v>8.5008000000000111E-2</v>
      </c>
      <c r="H10718" s="7">
        <v>0.10200960000000012</v>
      </c>
      <c r="I10718" s="7">
        <v>0.11901120000000036</v>
      </c>
      <c r="J10718" s="7">
        <v>0.13601279999999999</v>
      </c>
      <c r="K10718" s="7">
        <v>0.15301439999999997</v>
      </c>
      <c r="L10718" s="7">
        <v>0.170016</v>
      </c>
    </row>
    <row r="10719" spans="1:12" ht="25.5">
      <c r="A10719" s="1">
        <f t="shared" si="238"/>
        <v>43205</v>
      </c>
      <c r="B10719" s="49" t="s">
        <v>7125</v>
      </c>
      <c r="C10719" s="7">
        <v>2.7885271232877002E-2</v>
      </c>
      <c r="D10719" s="7">
        <v>5.5770542465753879E-2</v>
      </c>
      <c r="E10719" s="7">
        <v>8.3655813698630885E-2</v>
      </c>
      <c r="F10719" s="7">
        <v>0.11154108493150752</v>
      </c>
      <c r="G10719" s="7">
        <v>0.1394263561643844</v>
      </c>
      <c r="H10719" s="7">
        <v>0.1673116273972608</v>
      </c>
      <c r="I10719" s="7">
        <v>0.19519689863013839</v>
      </c>
      <c r="J10719" s="7">
        <v>0.2230821698630148</v>
      </c>
      <c r="K10719" s="7">
        <v>0.2509674410958912</v>
      </c>
      <c r="L10719" s="7">
        <v>0.27885271232876763</v>
      </c>
    </row>
    <row r="10720" spans="1:12" ht="25.5">
      <c r="A10720" s="1">
        <f t="shared" si="238"/>
        <v>43206</v>
      </c>
      <c r="B10720" s="49" t="s">
        <v>7125</v>
      </c>
      <c r="C10720" s="7">
        <v>8.9362191780822237E-4</v>
      </c>
      <c r="D10720" s="7">
        <v>1.7872438356164397E-3</v>
      </c>
      <c r="E10720" s="7">
        <v>2.6808657534246722E-3</v>
      </c>
      <c r="F10720" s="7">
        <v>3.5744876712328795E-3</v>
      </c>
      <c r="G10720" s="7">
        <v>4.4681095890411002E-3</v>
      </c>
      <c r="H10720" s="7">
        <v>5.3617315068493201E-3</v>
      </c>
      <c r="I10720" s="7">
        <v>6.2553534246575521E-3</v>
      </c>
      <c r="J10720" s="7">
        <v>7.148975342465759E-3</v>
      </c>
      <c r="K10720" s="7">
        <v>8.0425972602739797E-3</v>
      </c>
      <c r="L10720" s="7">
        <v>8.9362191780821866E-3</v>
      </c>
    </row>
    <row r="10721" spans="1:12" ht="25.5">
      <c r="A10721" s="1">
        <f t="shared" si="238"/>
        <v>43207</v>
      </c>
      <c r="B10721" s="49" t="s">
        <v>7125</v>
      </c>
      <c r="C10721" s="7">
        <v>4.3361095890411238E-4</v>
      </c>
      <c r="D10721" s="7">
        <v>8.6722191780822476E-4</v>
      </c>
      <c r="E10721" s="7">
        <v>1.300832876712336E-3</v>
      </c>
      <c r="F10721" s="7">
        <v>1.73444383561644E-3</v>
      </c>
      <c r="G10721" s="7">
        <v>2.1680547945205561E-3</v>
      </c>
      <c r="H10721" s="7">
        <v>2.6016657534246599E-3</v>
      </c>
      <c r="I10721" s="7">
        <v>3.0352767123287758E-3</v>
      </c>
      <c r="J10721" s="7">
        <v>3.46888767123288E-3</v>
      </c>
      <c r="K10721" s="7">
        <v>3.9024986301369954E-3</v>
      </c>
      <c r="L10721" s="7">
        <v>4.3361095890411001E-3</v>
      </c>
    </row>
    <row r="10722" spans="1:12" ht="25.5">
      <c r="A10722" s="1">
        <f t="shared" si="238"/>
        <v>43208</v>
      </c>
      <c r="B10722" s="49" t="s">
        <v>6821</v>
      </c>
      <c r="C10722" s="7">
        <v>4.2341260273972676E-2</v>
      </c>
      <c r="D10722" s="7">
        <v>8.4682520547945353E-2</v>
      </c>
      <c r="E10722" s="7">
        <v>0.1270237808219184</v>
      </c>
      <c r="F10722" s="7">
        <v>0.16936504109588998</v>
      </c>
      <c r="G10722" s="7">
        <v>0.21170630136986279</v>
      </c>
      <c r="H10722" s="7">
        <v>0.25404756164383557</v>
      </c>
      <c r="I10722" s="7">
        <v>0.29638882191780841</v>
      </c>
      <c r="J10722" s="7">
        <v>0.33873008219178119</v>
      </c>
      <c r="K10722" s="7">
        <v>0.3810713424657528</v>
      </c>
      <c r="L10722" s="7">
        <v>0.42341260273972559</v>
      </c>
    </row>
    <row r="10723" spans="1:12" ht="25.5">
      <c r="A10723" s="1">
        <f t="shared" si="238"/>
        <v>43209</v>
      </c>
      <c r="B10723" s="49" t="s">
        <v>6821</v>
      </c>
      <c r="C10723" s="7">
        <v>1.8602958904109759E-2</v>
      </c>
      <c r="D10723" s="7">
        <v>3.7205917808219399E-2</v>
      </c>
      <c r="E10723" s="7">
        <v>5.5808876712329161E-2</v>
      </c>
      <c r="F10723" s="7">
        <v>7.4411835616438674E-2</v>
      </c>
      <c r="G10723" s="7">
        <v>9.3014794520548325E-2</v>
      </c>
      <c r="H10723" s="7">
        <v>0.11161775342465795</v>
      </c>
      <c r="I10723" s="7">
        <v>0.13022071232876758</v>
      </c>
      <c r="J10723" s="7">
        <v>0.1488236712328776</v>
      </c>
      <c r="K10723" s="7">
        <v>0.16742663013698642</v>
      </c>
      <c r="L10723" s="7">
        <v>0.18602958904109637</v>
      </c>
    </row>
    <row r="10724" spans="1:12" ht="25.5">
      <c r="A10724" s="1">
        <f t="shared" si="238"/>
        <v>43210</v>
      </c>
      <c r="B10724" s="49" t="s">
        <v>6821</v>
      </c>
      <c r="C10724" s="7">
        <v>2.9640328767123476E-2</v>
      </c>
      <c r="D10724" s="7">
        <v>5.9280657534246842E-2</v>
      </c>
      <c r="E10724" s="7">
        <v>8.8920986301370325E-2</v>
      </c>
      <c r="F10724" s="7">
        <v>0.11856131506849343</v>
      </c>
      <c r="G10724" s="7">
        <v>0.14820164383561679</v>
      </c>
      <c r="H10724" s="7">
        <v>0.17784197260273918</v>
      </c>
      <c r="I10724" s="7">
        <v>0.20748230136986401</v>
      </c>
      <c r="J10724" s="7">
        <v>0.2371226301369864</v>
      </c>
      <c r="K10724" s="7">
        <v>0.26676295890410878</v>
      </c>
      <c r="L10724" s="7">
        <v>0.29640328767123236</v>
      </c>
    </row>
    <row r="10725" spans="1:12" ht="25.5">
      <c r="A10725" s="1">
        <f t="shared" si="238"/>
        <v>43211</v>
      </c>
      <c r="B10725" s="49" t="s">
        <v>5456</v>
      </c>
      <c r="C10725" s="7">
        <v>5.0438465753424838E-2</v>
      </c>
      <c r="D10725" s="7">
        <v>0.10087693150684968</v>
      </c>
      <c r="E10725" s="7">
        <v>0.1513153972602744</v>
      </c>
      <c r="F10725" s="7">
        <v>0.20175386301369838</v>
      </c>
      <c r="G10725" s="7">
        <v>0.25219232876712361</v>
      </c>
      <c r="H10725" s="7">
        <v>0.30263079452054881</v>
      </c>
      <c r="I10725" s="7">
        <v>0.35306926027397395</v>
      </c>
      <c r="J10725" s="7">
        <v>0.40350772602739798</v>
      </c>
      <c r="K10725" s="7">
        <v>0.45394619178082318</v>
      </c>
      <c r="L10725" s="7">
        <v>0.50438465753424722</v>
      </c>
    </row>
    <row r="10726" spans="1:12" ht="25.5">
      <c r="A10726" s="1">
        <f t="shared" si="238"/>
        <v>43212</v>
      </c>
      <c r="B10726" s="49" t="s">
        <v>6411</v>
      </c>
      <c r="C10726" s="7">
        <v>6.6614794520548195E-3</v>
      </c>
      <c r="D10726" s="7">
        <v>1.3322958904109639E-2</v>
      </c>
      <c r="E10726" s="7">
        <v>1.9984438356164518E-2</v>
      </c>
      <c r="F10726" s="7">
        <v>2.6645917808219278E-2</v>
      </c>
      <c r="G10726" s="7">
        <v>3.3307397260274041E-2</v>
      </c>
      <c r="H10726" s="7">
        <v>3.9968876712328801E-2</v>
      </c>
      <c r="I10726" s="7">
        <v>4.6630356164383678E-2</v>
      </c>
      <c r="J10726" s="7">
        <v>5.3291835616438445E-2</v>
      </c>
      <c r="K10726" s="7">
        <v>5.9953315068493197E-2</v>
      </c>
      <c r="L10726" s="7">
        <v>6.6614794520547957E-2</v>
      </c>
    </row>
    <row r="10727" spans="1:12" ht="38.25">
      <c r="A10727" s="1">
        <f t="shared" si="238"/>
        <v>43213</v>
      </c>
      <c r="B10727" s="49" t="s">
        <v>6146</v>
      </c>
      <c r="C10727" s="7">
        <v>1.493661369863028E-2</v>
      </c>
      <c r="D10727" s="7">
        <v>2.9873227397260439E-2</v>
      </c>
      <c r="E10727" s="7">
        <v>4.4809841095890722E-2</v>
      </c>
      <c r="F10727" s="7">
        <v>5.9746454794520752E-2</v>
      </c>
      <c r="G10727" s="7">
        <v>7.4683068493150914E-2</v>
      </c>
      <c r="H10727" s="7">
        <v>8.9619682191781083E-2</v>
      </c>
      <c r="I10727" s="7">
        <v>0.10455629589041149</v>
      </c>
      <c r="J10727" s="7">
        <v>0.11949290958904139</v>
      </c>
      <c r="K10727" s="7">
        <v>0.13442952328767119</v>
      </c>
      <c r="L10727" s="7">
        <v>0.14936613698630158</v>
      </c>
    </row>
    <row r="10728" spans="1:12" ht="25.5">
      <c r="A10728" s="1">
        <f t="shared" si="238"/>
        <v>43214</v>
      </c>
      <c r="B10728" s="49" t="s">
        <v>5279</v>
      </c>
      <c r="C10728" s="7">
        <v>4.4955945205479714E-3</v>
      </c>
      <c r="D10728" s="7">
        <v>8.9911890410959427E-3</v>
      </c>
      <c r="E10728" s="7">
        <v>1.3486783561643881E-2</v>
      </c>
      <c r="F10728" s="7">
        <v>1.798237808219184E-2</v>
      </c>
      <c r="G10728" s="7">
        <v>2.2477972602739798E-2</v>
      </c>
      <c r="H10728" s="7">
        <v>2.6973567123287641E-2</v>
      </c>
      <c r="I10728" s="7">
        <v>3.1469161643835716E-2</v>
      </c>
      <c r="J10728" s="7">
        <v>3.5964756164383556E-2</v>
      </c>
      <c r="K10728" s="7">
        <v>4.0460350684931513E-2</v>
      </c>
      <c r="L10728" s="7">
        <v>4.4955945205479478E-2</v>
      </c>
    </row>
    <row r="10729" spans="1:12" ht="25.5">
      <c r="A10729" s="1">
        <f t="shared" si="238"/>
        <v>43215</v>
      </c>
      <c r="B10729" s="49" t="s">
        <v>5463</v>
      </c>
      <c r="C10729" s="7">
        <v>1.218739726027392E-3</v>
      </c>
      <c r="D10729" s="7">
        <v>2.4374794520547957E-3</v>
      </c>
      <c r="E10729" s="7">
        <v>3.6562191780821875E-3</v>
      </c>
      <c r="F10729" s="7">
        <v>4.874958904109568E-3</v>
      </c>
      <c r="G10729" s="7">
        <v>6.0936986301369598E-3</v>
      </c>
      <c r="H10729" s="7">
        <v>7.3124383561643516E-3</v>
      </c>
      <c r="I10729" s="7">
        <v>8.5311780821917798E-3</v>
      </c>
      <c r="J10729" s="7">
        <v>9.7499178082191482E-3</v>
      </c>
      <c r="K10729" s="7">
        <v>1.0968657534246539E-2</v>
      </c>
      <c r="L10729" s="7">
        <v>1.218739726027392E-2</v>
      </c>
    </row>
    <row r="10730" spans="1:12" ht="25.5">
      <c r="A10730" s="1">
        <f t="shared" si="238"/>
        <v>43216</v>
      </c>
      <c r="B10730" s="49" t="s">
        <v>5464</v>
      </c>
      <c r="C10730" s="7">
        <v>1.3171068493150681E-3</v>
      </c>
      <c r="D10730" s="7">
        <v>2.6342136986301479E-3</v>
      </c>
      <c r="E10730" s="7">
        <v>3.9513205479452156E-3</v>
      </c>
      <c r="F10730" s="7">
        <v>5.2684273972602724E-3</v>
      </c>
      <c r="G10730" s="7">
        <v>6.5855342465753397E-3</v>
      </c>
      <c r="H10730" s="7">
        <v>7.9026410958904069E-3</v>
      </c>
      <c r="I10730" s="7">
        <v>9.2197479452055114E-3</v>
      </c>
      <c r="J10730" s="7">
        <v>1.0536854794520555E-2</v>
      </c>
      <c r="K10730" s="7">
        <v>1.1853961643835623E-2</v>
      </c>
      <c r="L10730" s="7">
        <v>1.3171068493150679E-2</v>
      </c>
    </row>
    <row r="10731" spans="1:12" ht="25.5">
      <c r="A10731" s="1">
        <f t="shared" si="238"/>
        <v>43217</v>
      </c>
      <c r="B10731" s="49" t="s">
        <v>7126</v>
      </c>
      <c r="C10731" s="7">
        <v>0.14508644383561681</v>
      </c>
      <c r="D10731" s="7">
        <v>0.29017288767123478</v>
      </c>
      <c r="E10731" s="7">
        <v>0.43525933150685159</v>
      </c>
      <c r="F10731" s="7">
        <v>0.58034577534246723</v>
      </c>
      <c r="G10731" s="7">
        <v>0.72543221917808387</v>
      </c>
      <c r="H10731" s="7">
        <v>0.87051866301370073</v>
      </c>
      <c r="I10731" s="7">
        <v>1.0156051068493213</v>
      </c>
      <c r="J10731" s="7">
        <v>1.1606915506849356</v>
      </c>
      <c r="K10731" s="7">
        <v>1.3057779945205561</v>
      </c>
      <c r="L10731" s="7">
        <v>1.4508644383561677</v>
      </c>
    </row>
    <row r="10732" spans="1:12" ht="25.5">
      <c r="A10732" s="1">
        <f t="shared" si="238"/>
        <v>43218</v>
      </c>
      <c r="B10732" s="49" t="s">
        <v>7126</v>
      </c>
      <c r="C10732" s="7">
        <v>0.13698851506849319</v>
      </c>
      <c r="D10732" s="7">
        <v>0.2739770301369876</v>
      </c>
      <c r="E10732" s="7">
        <v>0.41096554520548084</v>
      </c>
      <c r="F10732" s="7">
        <v>0.54795406027397275</v>
      </c>
      <c r="G10732" s="7">
        <v>0.68494257534246605</v>
      </c>
      <c r="H10732" s="7">
        <v>0.82193109041095924</v>
      </c>
      <c r="I10732" s="7">
        <v>0.95891960547945587</v>
      </c>
      <c r="J10732" s="7">
        <v>1.0959081205479466</v>
      </c>
      <c r="K10732" s="7">
        <v>1.2328966356164399</v>
      </c>
      <c r="L10732" s="7">
        <v>1.3698851506849321</v>
      </c>
    </row>
    <row r="10733" spans="1:12" ht="38.25">
      <c r="A10733" s="1">
        <f t="shared" si="238"/>
        <v>43219</v>
      </c>
      <c r="B10733" s="49" t="s">
        <v>7127</v>
      </c>
      <c r="C10733" s="7">
        <v>8.0429589041096147E-3</v>
      </c>
      <c r="D10733" s="7">
        <v>1.6085917808219278E-2</v>
      </c>
      <c r="E10733" s="7">
        <v>2.4128876712328797E-2</v>
      </c>
      <c r="F10733" s="7">
        <v>3.217183561643832E-2</v>
      </c>
      <c r="G10733" s="7">
        <v>4.0214794520547964E-2</v>
      </c>
      <c r="H10733" s="7">
        <v>4.8257753424657594E-2</v>
      </c>
      <c r="I10733" s="7">
        <v>5.6300712328767356E-2</v>
      </c>
      <c r="J10733" s="7">
        <v>6.4343671232876751E-2</v>
      </c>
      <c r="K10733" s="7">
        <v>7.2386630136986402E-2</v>
      </c>
      <c r="L10733" s="7">
        <v>8.0429589041095928E-2</v>
      </c>
    </row>
    <row r="10734" spans="1:12" ht="38.25">
      <c r="A10734" s="1">
        <f t="shared" si="238"/>
        <v>43220</v>
      </c>
      <c r="B10734" s="49" t="s">
        <v>7127</v>
      </c>
      <c r="C10734" s="7">
        <v>3.0877150684931638E-2</v>
      </c>
      <c r="D10734" s="7">
        <v>6.1754301369863158E-2</v>
      </c>
      <c r="E10734" s="7">
        <v>9.2631452054794797E-2</v>
      </c>
      <c r="F10734" s="7">
        <v>0.1235086027397256</v>
      </c>
      <c r="G10734" s="7">
        <v>0.1543857534246576</v>
      </c>
      <c r="H10734" s="7">
        <v>0.18526290410958959</v>
      </c>
      <c r="I10734" s="7">
        <v>0.21614005479452159</v>
      </c>
      <c r="J10734" s="7">
        <v>0.24701720547945238</v>
      </c>
      <c r="K10734" s="7">
        <v>0.2778943561643844</v>
      </c>
      <c r="L10734" s="7">
        <v>0.3087715068493152</v>
      </c>
    </row>
    <row r="10735" spans="1:12" ht="38.25">
      <c r="A10735" s="1">
        <f t="shared" si="238"/>
        <v>43221</v>
      </c>
      <c r="B10735" s="49" t="s">
        <v>7127</v>
      </c>
      <c r="C10735" s="7">
        <v>1.2300953424657481E-2</v>
      </c>
      <c r="D10735" s="7">
        <v>2.460190684931508E-2</v>
      </c>
      <c r="E10735" s="7">
        <v>3.6902860273972556E-2</v>
      </c>
      <c r="F10735" s="7">
        <v>4.9203813698629924E-2</v>
      </c>
      <c r="G10735" s="7">
        <v>6.1504767123287396E-2</v>
      </c>
      <c r="H10735" s="7">
        <v>7.3805720547945E-2</v>
      </c>
      <c r="I10735" s="7">
        <v>8.6106673972602729E-2</v>
      </c>
      <c r="J10735" s="7">
        <v>9.8407627397259959E-2</v>
      </c>
      <c r="K10735" s="7">
        <v>0.11070858082191744</v>
      </c>
      <c r="L10735" s="7">
        <v>0.12300953424657479</v>
      </c>
    </row>
    <row r="10736" spans="1:12" ht="38.25">
      <c r="A10736" s="1">
        <f t="shared" si="238"/>
        <v>43222</v>
      </c>
      <c r="B10736" s="49" t="s">
        <v>7127</v>
      </c>
      <c r="C10736" s="7">
        <v>1.1944010958904162E-2</v>
      </c>
      <c r="D10736" s="7">
        <v>2.388802191780828E-2</v>
      </c>
      <c r="E10736" s="7">
        <v>3.583203287671248E-2</v>
      </c>
      <c r="F10736" s="7">
        <v>4.7776043835616559E-2</v>
      </c>
      <c r="G10736" s="7">
        <v>5.9720054794520638E-2</v>
      </c>
      <c r="H10736" s="7">
        <v>7.1664065753424711E-2</v>
      </c>
      <c r="I10736" s="7">
        <v>8.3608076712329157E-2</v>
      </c>
      <c r="J10736" s="7">
        <v>9.5552087671233008E-2</v>
      </c>
      <c r="K10736" s="7">
        <v>0.10749609863013719</v>
      </c>
      <c r="L10736" s="7">
        <v>0.11944010958904115</v>
      </c>
    </row>
    <row r="10737" spans="1:12" ht="38.25">
      <c r="A10737" s="1">
        <f t="shared" si="238"/>
        <v>43223</v>
      </c>
      <c r="B10737" s="49" t="s">
        <v>7127</v>
      </c>
      <c r="C10737" s="7">
        <v>0.10037786301369889</v>
      </c>
      <c r="D10737" s="7">
        <v>0.200755726027398</v>
      </c>
      <c r="E10737" s="7">
        <v>0.30113358904109638</v>
      </c>
      <c r="F10737" s="7">
        <v>0.40151145205479483</v>
      </c>
      <c r="G10737" s="7">
        <v>0.5018893150684931</v>
      </c>
      <c r="H10737" s="7">
        <v>0.60226717808219277</v>
      </c>
      <c r="I10737" s="7">
        <v>0.70264504109589232</v>
      </c>
      <c r="J10737" s="7">
        <v>0.80302290410958965</v>
      </c>
      <c r="K10737" s="7">
        <v>0.90340076712328909</v>
      </c>
      <c r="L10737" s="7">
        <v>1.0037786301369862</v>
      </c>
    </row>
    <row r="10738" spans="1:12" ht="38.25">
      <c r="A10738" s="1">
        <f t="shared" si="238"/>
        <v>43224</v>
      </c>
      <c r="B10738" s="49" t="s">
        <v>7127</v>
      </c>
      <c r="C10738" s="7">
        <v>2.0252054794520639E-4</v>
      </c>
      <c r="D10738" s="7">
        <v>4.0504109589041158E-4</v>
      </c>
      <c r="E10738" s="7">
        <v>6.0756164383561802E-4</v>
      </c>
      <c r="F10738" s="7">
        <v>8.1008219178082196E-4</v>
      </c>
      <c r="G10738" s="7">
        <v>1.0126027397260272E-3</v>
      </c>
      <c r="H10738" s="7">
        <v>1.215123287671236E-3</v>
      </c>
      <c r="I10738" s="7">
        <v>1.4176438356164401E-3</v>
      </c>
      <c r="J10738" s="7">
        <v>1.6201643835616439E-3</v>
      </c>
      <c r="K10738" s="7">
        <v>1.822684931506848E-3</v>
      </c>
      <c r="L10738" s="7">
        <v>2.0252054794520518E-3</v>
      </c>
    </row>
    <row r="10739" spans="1:12" ht="38.25">
      <c r="A10739" s="1">
        <f t="shared" si="238"/>
        <v>43225</v>
      </c>
      <c r="B10739" s="49" t="s">
        <v>5346</v>
      </c>
      <c r="C10739" s="7">
        <v>1.710936986301384E-2</v>
      </c>
      <c r="D10739" s="7">
        <v>3.4218739726027556E-2</v>
      </c>
      <c r="E10739" s="7">
        <v>5.1328109589041403E-2</v>
      </c>
      <c r="F10739" s="7">
        <v>6.8437479452055E-2</v>
      </c>
      <c r="G10739" s="7">
        <v>8.5546849315068715E-2</v>
      </c>
      <c r="H10739" s="7">
        <v>0.10265621917808244</v>
      </c>
      <c r="I10739" s="7">
        <v>0.11976558904109651</v>
      </c>
      <c r="J10739" s="7">
        <v>0.13687495890411</v>
      </c>
      <c r="K10739" s="7">
        <v>0.15398432876712362</v>
      </c>
      <c r="L10739" s="7">
        <v>0.17109369863013721</v>
      </c>
    </row>
    <row r="10740" spans="1:12" ht="38.25">
      <c r="A10740" s="1">
        <f t="shared" si="238"/>
        <v>43226</v>
      </c>
      <c r="B10740" s="49" t="s">
        <v>5346</v>
      </c>
      <c r="C10740" s="7">
        <v>0.13244843835616441</v>
      </c>
      <c r="D10740" s="7">
        <v>0.26489687671232998</v>
      </c>
      <c r="E10740" s="7">
        <v>0.39734531506849441</v>
      </c>
      <c r="F10740" s="7">
        <v>0.52979375342465762</v>
      </c>
      <c r="G10740" s="7">
        <v>0.662242191780822</v>
      </c>
      <c r="H10740" s="7">
        <v>0.79469063013698638</v>
      </c>
      <c r="I10740" s="7">
        <v>0.92713906849315442</v>
      </c>
      <c r="J10740" s="7">
        <v>1.0595875068493164</v>
      </c>
      <c r="K10740" s="7">
        <v>1.1920359452054807</v>
      </c>
      <c r="L10740" s="7">
        <v>1.324484383561644</v>
      </c>
    </row>
    <row r="10741" spans="1:12" ht="38.25">
      <c r="A10741" s="1">
        <f t="shared" si="238"/>
        <v>43227</v>
      </c>
      <c r="B10741" s="49" t="s">
        <v>5346</v>
      </c>
      <c r="C10741" s="7">
        <v>0.20379353424657479</v>
      </c>
      <c r="D10741" s="7">
        <v>0.40758706849315079</v>
      </c>
      <c r="E10741" s="7">
        <v>0.6113806027397255</v>
      </c>
      <c r="F10741" s="7">
        <v>0.81517413698629915</v>
      </c>
      <c r="G10741" s="7">
        <v>1.0189676712328739</v>
      </c>
      <c r="H10741" s="7">
        <v>1.2227612054794439</v>
      </c>
      <c r="I10741" s="7">
        <v>1.4265547397260319</v>
      </c>
      <c r="J10741" s="7">
        <v>1.6303482739725961</v>
      </c>
      <c r="K10741" s="7">
        <v>1.8341418082191721</v>
      </c>
      <c r="L10741" s="7">
        <v>2.0379353424657478</v>
      </c>
    </row>
    <row r="10742" spans="1:12" ht="38.25">
      <c r="A10742" s="1">
        <f t="shared" si="238"/>
        <v>43228</v>
      </c>
      <c r="B10742" s="49" t="s">
        <v>5346</v>
      </c>
      <c r="C10742" s="7">
        <v>4.0952547945205559E-2</v>
      </c>
      <c r="D10742" s="7">
        <v>8.1905095890411117E-2</v>
      </c>
      <c r="E10742" s="7">
        <v>0.12285764383561679</v>
      </c>
      <c r="F10742" s="7">
        <v>0.16381019178082198</v>
      </c>
      <c r="G10742" s="7">
        <v>0.20476273972602721</v>
      </c>
      <c r="H10742" s="7">
        <v>0.24571528767123238</v>
      </c>
      <c r="I10742" s="7">
        <v>0.28666783561643877</v>
      </c>
      <c r="J10742" s="7">
        <v>0.32762038356164397</v>
      </c>
      <c r="K10742" s="7">
        <v>0.36857293150684917</v>
      </c>
      <c r="L10742" s="7">
        <v>0.40952547945205442</v>
      </c>
    </row>
    <row r="10743" spans="1:12" ht="38.25">
      <c r="A10743" s="1">
        <f t="shared" si="238"/>
        <v>43229</v>
      </c>
      <c r="B10743" s="49" t="s">
        <v>5346</v>
      </c>
      <c r="C10743" s="7">
        <v>3.2276712328767241E-3</v>
      </c>
      <c r="D10743" s="7">
        <v>6.455342465753436E-3</v>
      </c>
      <c r="E10743" s="7">
        <v>9.6830136986301597E-3</v>
      </c>
      <c r="F10743" s="7">
        <v>1.2910684931506801E-2</v>
      </c>
      <c r="G10743" s="7">
        <v>1.6138356164383558E-2</v>
      </c>
      <c r="H10743" s="7">
        <v>1.9366027397260319E-2</v>
      </c>
      <c r="I10743" s="7">
        <v>2.259369863013708E-2</v>
      </c>
      <c r="J10743" s="7">
        <v>2.5821369863013716E-2</v>
      </c>
      <c r="K10743" s="7">
        <v>2.9049041095890477E-2</v>
      </c>
      <c r="L10743" s="7">
        <v>3.2276712328767117E-2</v>
      </c>
    </row>
    <row r="10744" spans="1:12" ht="38.25">
      <c r="A10744" s="1">
        <f t="shared" si="238"/>
        <v>43230</v>
      </c>
      <c r="B10744" s="49" t="s">
        <v>5346</v>
      </c>
      <c r="C10744" s="7">
        <v>6.2593315068493324E-3</v>
      </c>
      <c r="D10744" s="7">
        <v>1.2518663013698639E-2</v>
      </c>
      <c r="E10744" s="7">
        <v>1.8777994520547958E-2</v>
      </c>
      <c r="F10744" s="7">
        <v>2.5037326027397278E-2</v>
      </c>
      <c r="G10744" s="7">
        <v>3.1296657534246597E-2</v>
      </c>
      <c r="H10744" s="7">
        <v>3.7555989041095916E-2</v>
      </c>
      <c r="I10744" s="7">
        <v>4.3815320547945354E-2</v>
      </c>
      <c r="J10744" s="7">
        <v>5.0074652054794555E-2</v>
      </c>
      <c r="K10744" s="7">
        <v>5.6333983561643999E-2</v>
      </c>
      <c r="L10744" s="7">
        <v>6.2593315068493194E-2</v>
      </c>
    </row>
    <row r="10745" spans="1:12" ht="38.25">
      <c r="A10745" s="1">
        <f t="shared" si="238"/>
        <v>43231</v>
      </c>
      <c r="B10745" s="49" t="s">
        <v>5346</v>
      </c>
      <c r="C10745" s="7">
        <v>1.525920000000012E-2</v>
      </c>
      <c r="D10745" s="7">
        <v>3.0518400000000119E-2</v>
      </c>
      <c r="E10745" s="7">
        <v>4.5777600000000244E-2</v>
      </c>
      <c r="F10745" s="7">
        <v>6.1036800000000113E-2</v>
      </c>
      <c r="G10745" s="7">
        <v>7.6296000000000114E-2</v>
      </c>
      <c r="H10745" s="7">
        <v>9.1555200000000114E-2</v>
      </c>
      <c r="I10745" s="7">
        <v>0.10681440000000035</v>
      </c>
      <c r="J10745" s="7">
        <v>0.12207359999999999</v>
      </c>
      <c r="K10745" s="7">
        <v>0.1373328</v>
      </c>
      <c r="L10745" s="7">
        <v>0.15259199999999998</v>
      </c>
    </row>
    <row r="10746" spans="1:12" ht="38.25">
      <c r="A10746" s="1">
        <f t="shared" si="238"/>
        <v>43232</v>
      </c>
      <c r="B10746" s="49" t="s">
        <v>5346</v>
      </c>
      <c r="C10746" s="7">
        <v>1.060954520547948E-2</v>
      </c>
      <c r="D10746" s="7">
        <v>2.1219090410958961E-2</v>
      </c>
      <c r="E10746" s="7">
        <v>3.1828635616438436E-2</v>
      </c>
      <c r="F10746" s="7">
        <v>4.2438180821917797E-2</v>
      </c>
      <c r="G10746" s="7">
        <v>5.3047726027397275E-2</v>
      </c>
      <c r="H10746" s="7">
        <v>6.3657271232876761E-2</v>
      </c>
      <c r="I10746" s="7">
        <v>7.4266816438356476E-2</v>
      </c>
      <c r="J10746" s="7">
        <v>8.4876361643835704E-2</v>
      </c>
      <c r="K10746" s="7">
        <v>9.5485906849315197E-2</v>
      </c>
      <c r="L10746" s="7">
        <v>0.10609545205479455</v>
      </c>
    </row>
    <row r="10747" spans="1:12" ht="38.25">
      <c r="A10747" s="1">
        <f t="shared" si="238"/>
        <v>43233</v>
      </c>
      <c r="B10747" s="49" t="s">
        <v>5346</v>
      </c>
      <c r="C10747" s="7">
        <v>2.22519452054796E-3</v>
      </c>
      <c r="D10747" s="7">
        <v>4.4503890410959078E-3</v>
      </c>
      <c r="E10747" s="7">
        <v>6.6755835616438674E-3</v>
      </c>
      <c r="F10747" s="7">
        <v>8.9007780821918035E-3</v>
      </c>
      <c r="G10747" s="7">
        <v>1.112597260273975E-2</v>
      </c>
      <c r="H10747" s="7">
        <v>1.3351167123287639E-2</v>
      </c>
      <c r="I10747" s="7">
        <v>1.5576361643835719E-2</v>
      </c>
      <c r="J10747" s="7">
        <v>1.7801556164383558E-2</v>
      </c>
      <c r="K10747" s="7">
        <v>2.0026750684931521E-2</v>
      </c>
      <c r="L10747" s="7">
        <v>2.2251945205479479E-2</v>
      </c>
    </row>
    <row r="10748" spans="1:12" ht="51">
      <c r="A10748" s="1">
        <f t="shared" si="238"/>
        <v>43234</v>
      </c>
      <c r="B10748" s="49" t="s">
        <v>7128</v>
      </c>
      <c r="C10748" s="7">
        <v>1.4058904109589E-2</v>
      </c>
      <c r="D10748" s="7">
        <v>2.8117808219178118E-2</v>
      </c>
      <c r="E10748" s="7">
        <v>4.2176712328767123E-2</v>
      </c>
      <c r="F10748" s="7">
        <v>5.6235616438355999E-2</v>
      </c>
      <c r="G10748" s="7">
        <v>7.0294520547944994E-2</v>
      </c>
      <c r="H10748" s="7">
        <v>8.4353424657533996E-2</v>
      </c>
      <c r="I10748" s="7">
        <v>9.8412328767123358E-2</v>
      </c>
      <c r="J10748" s="7">
        <v>0.11247123287671212</v>
      </c>
      <c r="K10748" s="7">
        <v>0.12653013698630161</v>
      </c>
      <c r="L10748" s="7">
        <v>0.14058904109588999</v>
      </c>
    </row>
    <row r="10749" spans="1:12" ht="25.5">
      <c r="A10749" s="1">
        <f t="shared" si="238"/>
        <v>43235</v>
      </c>
      <c r="B10749" s="49" t="s">
        <v>5347</v>
      </c>
      <c r="C10749" s="7">
        <v>7.4534794520548316E-4</v>
      </c>
      <c r="D10749" s="7">
        <v>1.4906958904109641E-3</v>
      </c>
      <c r="E10749" s="7">
        <v>2.236043835616452E-3</v>
      </c>
      <c r="F10749" s="7">
        <v>2.9813917808219283E-3</v>
      </c>
      <c r="G10749" s="7">
        <v>3.7267397260274037E-3</v>
      </c>
      <c r="H10749" s="7">
        <v>4.4720876712328796E-3</v>
      </c>
      <c r="I10749" s="7">
        <v>5.2174356164383798E-3</v>
      </c>
      <c r="J10749" s="7">
        <v>5.9627835616438436E-3</v>
      </c>
      <c r="K10749" s="7">
        <v>6.7081315068493194E-3</v>
      </c>
      <c r="L10749" s="7">
        <v>7.4534794520547953E-3</v>
      </c>
    </row>
    <row r="10750" spans="1:12" ht="25.5">
      <c r="A10750" s="1">
        <f t="shared" si="238"/>
        <v>43236</v>
      </c>
      <c r="B10750" s="49" t="s">
        <v>5347</v>
      </c>
      <c r="C10750" s="7">
        <v>3.7502465753424841E-4</v>
      </c>
      <c r="D10750" s="7">
        <v>7.5004931506849682E-4</v>
      </c>
      <c r="E10750" s="7">
        <v>1.1250739726027439E-3</v>
      </c>
      <c r="F10750" s="7">
        <v>1.5000986301369839E-3</v>
      </c>
      <c r="G10750" s="7">
        <v>1.8751232876712358E-3</v>
      </c>
      <c r="H10750" s="7">
        <v>2.250147945205476E-3</v>
      </c>
      <c r="I10750" s="7">
        <v>2.6251726027397282E-3</v>
      </c>
      <c r="J10750" s="7">
        <v>3.0001972602739678E-3</v>
      </c>
      <c r="K10750" s="7">
        <v>3.3752219178082199E-3</v>
      </c>
      <c r="L10750" s="7">
        <v>3.7502465753424599E-3</v>
      </c>
    </row>
    <row r="10751" spans="1:12" ht="38.25">
      <c r="A10751" s="1">
        <f t="shared" si="238"/>
        <v>43237</v>
      </c>
      <c r="B10751" s="49" t="s">
        <v>5670</v>
      </c>
      <c r="C10751" s="7">
        <v>2.4472438356164519E-3</v>
      </c>
      <c r="D10751" s="7">
        <v>4.8944876712328916E-3</v>
      </c>
      <c r="E10751" s="7">
        <v>7.3417315068493435E-3</v>
      </c>
      <c r="F10751" s="7">
        <v>9.7889753424657607E-3</v>
      </c>
      <c r="G10751" s="7">
        <v>1.22362191780822E-2</v>
      </c>
      <c r="H10751" s="7">
        <v>1.4683463013698638E-2</v>
      </c>
      <c r="I10751" s="7">
        <v>1.7130706849315079E-2</v>
      </c>
      <c r="J10751" s="7">
        <v>1.9577950684931521E-2</v>
      </c>
      <c r="K10751" s="7">
        <v>2.2025194520547957E-2</v>
      </c>
      <c r="L10751" s="7">
        <v>2.4472438356164399E-2</v>
      </c>
    </row>
    <row r="10752" spans="1:12" ht="38.25">
      <c r="A10752" s="1">
        <f t="shared" si="238"/>
        <v>43238</v>
      </c>
      <c r="B10752" s="49" t="s">
        <v>7129</v>
      </c>
      <c r="C10752" s="7">
        <v>1.855232876712324E-2</v>
      </c>
      <c r="D10752" s="7">
        <v>3.7104657534246598E-2</v>
      </c>
      <c r="E10752" s="7">
        <v>5.5656986301369837E-2</v>
      </c>
      <c r="F10752" s="7">
        <v>7.4209315068492959E-2</v>
      </c>
      <c r="G10752" s="7">
        <v>9.2761643835616206E-2</v>
      </c>
      <c r="H10752" s="7">
        <v>0.11131397260273956</v>
      </c>
      <c r="I10752" s="7">
        <v>0.1298663013698628</v>
      </c>
      <c r="J10752" s="7">
        <v>0.14841863013698639</v>
      </c>
      <c r="K10752" s="7">
        <v>0.16697095890410882</v>
      </c>
      <c r="L10752" s="7">
        <v>0.18552328767123241</v>
      </c>
    </row>
    <row r="10753" spans="1:12" ht="51">
      <c r="A10753" s="1">
        <f t="shared" si="238"/>
        <v>43239</v>
      </c>
      <c r="B10753" s="49" t="s">
        <v>6155</v>
      </c>
      <c r="C10753" s="7">
        <v>1.0838465753424696E-2</v>
      </c>
      <c r="D10753" s="7">
        <v>2.1676931506849437E-2</v>
      </c>
      <c r="E10753" s="7">
        <v>3.251539726027404E-2</v>
      </c>
      <c r="F10753" s="7">
        <v>4.3353863013698639E-2</v>
      </c>
      <c r="G10753" s="7">
        <v>5.4192328767123356E-2</v>
      </c>
      <c r="H10753" s="7">
        <v>6.5030794520547955E-2</v>
      </c>
      <c r="I10753" s="7">
        <v>7.5869260273972922E-2</v>
      </c>
      <c r="J10753" s="7">
        <v>8.6707726027397403E-2</v>
      </c>
      <c r="K10753" s="7">
        <v>9.7546191780821995E-2</v>
      </c>
      <c r="L10753" s="7">
        <v>0.1083846575342466</v>
      </c>
    </row>
    <row r="10754" spans="1:12" ht="51">
      <c r="A10754" s="1">
        <f t="shared" si="238"/>
        <v>43240</v>
      </c>
      <c r="B10754" s="49" t="s">
        <v>6155</v>
      </c>
      <c r="C10754" s="7">
        <v>8.636054794520568E-3</v>
      </c>
      <c r="D10754" s="7">
        <v>1.727210958904116E-2</v>
      </c>
      <c r="E10754" s="7">
        <v>2.590816438356168E-2</v>
      </c>
      <c r="F10754" s="7">
        <v>3.4544219178082196E-2</v>
      </c>
      <c r="G10754" s="7">
        <v>4.3180273972602719E-2</v>
      </c>
      <c r="H10754" s="7">
        <v>5.1816328767123235E-2</v>
      </c>
      <c r="I10754" s="7">
        <v>6.0452383561643994E-2</v>
      </c>
      <c r="J10754" s="7">
        <v>6.9088438356164392E-2</v>
      </c>
      <c r="K10754" s="7">
        <v>7.7724493150684915E-2</v>
      </c>
      <c r="L10754" s="7">
        <v>8.6360547945205438E-2</v>
      </c>
    </row>
    <row r="10755" spans="1:12" ht="51">
      <c r="A10755" s="1">
        <f t="shared" si="238"/>
        <v>43241</v>
      </c>
      <c r="B10755" s="49" t="s">
        <v>6155</v>
      </c>
      <c r="C10755" s="7">
        <v>6.4057972602739799E-3</v>
      </c>
      <c r="D10755" s="7">
        <v>1.281159452054796E-2</v>
      </c>
      <c r="E10755" s="7">
        <v>1.9217391780822001E-2</v>
      </c>
      <c r="F10755" s="7">
        <v>2.5623189041095919E-2</v>
      </c>
      <c r="G10755" s="7">
        <v>3.2028986301369841E-2</v>
      </c>
      <c r="H10755" s="7">
        <v>3.8434783561643877E-2</v>
      </c>
      <c r="I10755" s="7">
        <v>4.4840580821917921E-2</v>
      </c>
      <c r="J10755" s="7">
        <v>5.1246378082191839E-2</v>
      </c>
      <c r="K10755" s="7">
        <v>5.7652175342465764E-2</v>
      </c>
      <c r="L10755" s="7">
        <v>6.4057972602739682E-2</v>
      </c>
    </row>
    <row r="10756" spans="1:12" ht="38.25">
      <c r="A10756" s="1">
        <f t="shared" si="238"/>
        <v>43242</v>
      </c>
      <c r="B10756" s="49" t="s">
        <v>5468</v>
      </c>
      <c r="C10756" s="7">
        <v>1.2084328767123238E-2</v>
      </c>
      <c r="D10756" s="7">
        <v>2.4168657534246598E-2</v>
      </c>
      <c r="E10756" s="7">
        <v>3.625298630136984E-2</v>
      </c>
      <c r="F10756" s="7">
        <v>4.8337315068492953E-2</v>
      </c>
      <c r="G10756" s="7">
        <v>6.0421643835616198E-2</v>
      </c>
      <c r="H10756" s="7">
        <v>7.250597260273943E-2</v>
      </c>
      <c r="I10756" s="7">
        <v>8.4590301369862925E-2</v>
      </c>
      <c r="J10756" s="7">
        <v>9.6674630136986045E-2</v>
      </c>
      <c r="K10756" s="7">
        <v>0.10875895890410928</v>
      </c>
      <c r="L10756" s="7">
        <v>0.1208432876712324</v>
      </c>
    </row>
    <row r="10757" spans="1:12" ht="38.25">
      <c r="A10757" s="1">
        <f t="shared" si="238"/>
        <v>43243</v>
      </c>
      <c r="B10757" s="49" t="s">
        <v>7130</v>
      </c>
      <c r="C10757" s="7">
        <v>5.674553424657564E-3</v>
      </c>
      <c r="D10757" s="7">
        <v>1.134910684931514E-2</v>
      </c>
      <c r="E10757" s="7">
        <v>1.7023660273972681E-2</v>
      </c>
      <c r="F10757" s="7">
        <v>2.2698213698630159E-2</v>
      </c>
      <c r="G10757" s="7">
        <v>2.8372767123287762E-2</v>
      </c>
      <c r="H10757" s="7">
        <v>3.4047320547945237E-2</v>
      </c>
      <c r="I10757" s="7">
        <v>3.9721873972602954E-2</v>
      </c>
      <c r="J10757" s="7">
        <v>4.5396427397260318E-2</v>
      </c>
      <c r="K10757" s="7">
        <v>5.1070980821917918E-2</v>
      </c>
      <c r="L10757" s="7">
        <v>5.6745534246575399E-2</v>
      </c>
    </row>
    <row r="10758" spans="1:12" ht="38.25">
      <c r="A10758" s="1">
        <f t="shared" si="238"/>
        <v>43244</v>
      </c>
      <c r="B10758" s="49" t="s">
        <v>7130</v>
      </c>
      <c r="C10758" s="7">
        <v>1.8588493150685038E-2</v>
      </c>
      <c r="D10758" s="7">
        <v>3.7176986301369959E-2</v>
      </c>
      <c r="E10758" s="7">
        <v>5.5765479452055004E-2</v>
      </c>
      <c r="F10758" s="7">
        <v>7.4353972602739807E-2</v>
      </c>
      <c r="G10758" s="7">
        <v>9.2942465753424713E-2</v>
      </c>
      <c r="H10758" s="7">
        <v>0.11153095890410963</v>
      </c>
      <c r="I10758" s="7">
        <v>0.1301194520547948</v>
      </c>
      <c r="J10758" s="7">
        <v>0.14870794520547961</v>
      </c>
      <c r="K10758" s="7">
        <v>0.1672964383561644</v>
      </c>
      <c r="L10758" s="7">
        <v>0.18588493150684918</v>
      </c>
    </row>
    <row r="10759" spans="1:12" ht="38.25">
      <c r="A10759" s="1">
        <f t="shared" si="238"/>
        <v>43245</v>
      </c>
      <c r="B10759" s="49" t="s">
        <v>7130</v>
      </c>
      <c r="C10759" s="7">
        <v>4.0970630136986522E-3</v>
      </c>
      <c r="D10759" s="7">
        <v>8.1941260273973044E-3</v>
      </c>
      <c r="E10759" s="7">
        <v>1.2291189041095921E-2</v>
      </c>
      <c r="F10759" s="7">
        <v>1.638825205479456E-2</v>
      </c>
      <c r="G10759" s="7">
        <v>2.0485315068493198E-2</v>
      </c>
      <c r="H10759" s="7">
        <v>2.4582378082191721E-2</v>
      </c>
      <c r="I10759" s="7">
        <v>2.8679441095890476E-2</v>
      </c>
      <c r="J10759" s="7">
        <v>3.2776504109588996E-2</v>
      </c>
      <c r="K10759" s="7">
        <v>3.687356712328764E-2</v>
      </c>
      <c r="L10759" s="7">
        <v>4.0970630136986284E-2</v>
      </c>
    </row>
    <row r="10760" spans="1:12" ht="38.25">
      <c r="A10760" s="1">
        <f t="shared" si="238"/>
        <v>43246</v>
      </c>
      <c r="B10760" s="49" t="s">
        <v>6157</v>
      </c>
      <c r="C10760" s="7">
        <v>8.5048677698630407E-3</v>
      </c>
      <c r="D10760" s="7">
        <v>1.7009735539726081E-2</v>
      </c>
      <c r="E10760" s="7">
        <v>2.5514603309589122E-2</v>
      </c>
      <c r="F10760" s="7">
        <v>3.4019471079452038E-2</v>
      </c>
      <c r="G10760" s="7">
        <v>4.2524338849315078E-2</v>
      </c>
      <c r="H10760" s="7">
        <v>5.1029206619178119E-2</v>
      </c>
      <c r="I10760" s="7">
        <v>5.9534074389041278E-2</v>
      </c>
      <c r="J10760" s="7">
        <v>6.80389421589042E-2</v>
      </c>
      <c r="K10760" s="7">
        <v>7.6543809928767234E-2</v>
      </c>
      <c r="L10760" s="7">
        <v>8.5048677698630157E-2</v>
      </c>
    </row>
    <row r="10761" spans="1:12" ht="38.25">
      <c r="A10761" s="1">
        <f t="shared" si="238"/>
        <v>43247</v>
      </c>
      <c r="B10761" s="49" t="s">
        <v>7131</v>
      </c>
      <c r="C10761" s="7">
        <v>4.9179945205479712E-2</v>
      </c>
      <c r="D10761" s="7">
        <v>9.8359890410959425E-2</v>
      </c>
      <c r="E10761" s="7">
        <v>0.1475398356164388</v>
      </c>
      <c r="F10761" s="7">
        <v>0.19671978082191841</v>
      </c>
      <c r="G10761" s="7">
        <v>0.24589972602739799</v>
      </c>
      <c r="H10761" s="7">
        <v>0.29507967123287759</v>
      </c>
      <c r="I10761" s="7">
        <v>0.34425961643835717</v>
      </c>
      <c r="J10761" s="7">
        <v>0.39343956164383681</v>
      </c>
      <c r="K10761" s="7">
        <v>0.44261950684931517</v>
      </c>
      <c r="L10761" s="7">
        <v>0.49179945205479475</v>
      </c>
    </row>
    <row r="10762" spans="1:12" ht="63.75">
      <c r="A10762" s="1">
        <f t="shared" si="238"/>
        <v>43248</v>
      </c>
      <c r="B10762" s="49" t="s">
        <v>7132</v>
      </c>
      <c r="C10762" s="7">
        <v>1.3167813698630159E-2</v>
      </c>
      <c r="D10762" s="7">
        <v>2.633562739726044E-2</v>
      </c>
      <c r="E10762" s="7">
        <v>3.9503441095890601E-2</v>
      </c>
      <c r="F10762" s="7">
        <v>5.2671254794520637E-2</v>
      </c>
      <c r="G10762" s="7">
        <v>6.5839068493150799E-2</v>
      </c>
      <c r="H10762" s="7">
        <v>7.9006882191780953E-2</v>
      </c>
      <c r="I10762" s="7">
        <v>9.2174695890411482E-2</v>
      </c>
      <c r="J10762" s="7">
        <v>0.1053425095890414</v>
      </c>
      <c r="K10762" s="7">
        <v>0.11851032328767155</v>
      </c>
      <c r="L10762" s="7">
        <v>0.1316781369863016</v>
      </c>
    </row>
    <row r="10763" spans="1:12" ht="38.25">
      <c r="A10763" s="1">
        <f t="shared" si="238"/>
        <v>43249</v>
      </c>
      <c r="B10763" s="49" t="s">
        <v>6146</v>
      </c>
      <c r="C10763" s="7">
        <v>1.493661369863028E-2</v>
      </c>
      <c r="D10763" s="7">
        <v>2.9873227397260439E-2</v>
      </c>
      <c r="E10763" s="7">
        <v>4.4809841095890722E-2</v>
      </c>
      <c r="F10763" s="7">
        <v>5.9746454794520752E-2</v>
      </c>
      <c r="G10763" s="7">
        <v>7.4683068493150914E-2</v>
      </c>
      <c r="H10763" s="7">
        <v>8.9619682191781083E-2</v>
      </c>
      <c r="I10763" s="7">
        <v>0.10455629589041149</v>
      </c>
      <c r="J10763" s="7">
        <v>0.11949290958904139</v>
      </c>
      <c r="K10763" s="7">
        <v>0.13442952328767119</v>
      </c>
      <c r="L10763" s="7">
        <v>0.14936613698630158</v>
      </c>
    </row>
    <row r="10764" spans="1:12" ht="25.5">
      <c r="A10764" s="1">
        <f t="shared" si="238"/>
        <v>43250</v>
      </c>
      <c r="B10764" s="49" t="s">
        <v>5470</v>
      </c>
      <c r="C10764" s="7">
        <v>9.4837841095890704E-2</v>
      </c>
      <c r="D10764" s="7">
        <v>0.18967568219178119</v>
      </c>
      <c r="E10764" s="7">
        <v>0.28451352328767238</v>
      </c>
      <c r="F10764" s="7">
        <v>0.37935136438356237</v>
      </c>
      <c r="G10764" s="7">
        <v>0.47418920547945237</v>
      </c>
      <c r="H10764" s="7">
        <v>0.56902704657534231</v>
      </c>
      <c r="I10764" s="7">
        <v>0.66386488767123486</v>
      </c>
      <c r="J10764" s="7">
        <v>0.75870272876712352</v>
      </c>
      <c r="K10764" s="7">
        <v>0.85354056986301363</v>
      </c>
      <c r="L10764" s="7">
        <v>0.94837841095890352</v>
      </c>
    </row>
    <row r="10765" spans="1:12" ht="25.5">
      <c r="A10765" s="1">
        <f t="shared" si="238"/>
        <v>43251</v>
      </c>
      <c r="B10765" s="49" t="s">
        <v>5470</v>
      </c>
      <c r="C10765" s="7">
        <v>1.3626739726027438E-2</v>
      </c>
      <c r="D10765" s="7">
        <v>2.7253479452054998E-2</v>
      </c>
      <c r="E10765" s="7">
        <v>4.0880219178082433E-2</v>
      </c>
      <c r="F10765" s="7">
        <v>5.4506958904109878E-2</v>
      </c>
      <c r="G10765" s="7">
        <v>6.813369863013731E-2</v>
      </c>
      <c r="H10765" s="7">
        <v>8.1760438356164755E-2</v>
      </c>
      <c r="I10765" s="7">
        <v>9.5387178082192436E-2</v>
      </c>
      <c r="J10765" s="7">
        <v>0.10901391780821965</v>
      </c>
      <c r="K10765" s="7">
        <v>0.12264065753424719</v>
      </c>
      <c r="L10765" s="7">
        <v>0.1362673972602744</v>
      </c>
    </row>
    <row r="10766" spans="1:12" ht="38.25">
      <c r="A10766" s="1">
        <f t="shared" si="238"/>
        <v>43252</v>
      </c>
      <c r="B10766" s="49" t="s">
        <v>7133</v>
      </c>
      <c r="C10766" s="7">
        <v>5.0808501895890597E-2</v>
      </c>
      <c r="D10766" s="7">
        <v>0.10161700379178119</v>
      </c>
      <c r="E10766" s="7">
        <v>0.15242550568767241</v>
      </c>
      <c r="F10766" s="7">
        <v>0.20323400758356239</v>
      </c>
      <c r="G10766" s="7">
        <v>0.25404250947945239</v>
      </c>
      <c r="H10766" s="7">
        <v>0.30485101137534359</v>
      </c>
      <c r="I10766" s="7">
        <v>0.35565951327123474</v>
      </c>
      <c r="J10766" s="7">
        <v>0.40646801516712477</v>
      </c>
      <c r="K10766" s="7">
        <v>0.45727651706301475</v>
      </c>
      <c r="L10766" s="7">
        <v>0.50808501895890479</v>
      </c>
    </row>
    <row r="10767" spans="1:12" ht="63.75">
      <c r="A10767" s="1">
        <f t="shared" si="238"/>
        <v>43253</v>
      </c>
      <c r="B10767" s="49" t="s">
        <v>5350</v>
      </c>
      <c r="C10767" s="7">
        <v>3.6352438356164515E-2</v>
      </c>
      <c r="D10767" s="7">
        <v>7.2704876712329031E-2</v>
      </c>
      <c r="E10767" s="7">
        <v>0.10905731506849344</v>
      </c>
      <c r="F10767" s="7">
        <v>0.14540975342465759</v>
      </c>
      <c r="G10767" s="7">
        <v>0.18176219178082201</v>
      </c>
      <c r="H10767" s="7">
        <v>0.2181146301369864</v>
      </c>
      <c r="I10767" s="7">
        <v>0.25446706849315198</v>
      </c>
      <c r="J10767" s="7">
        <v>0.29081950684931518</v>
      </c>
      <c r="K10767" s="7">
        <v>0.3271719452054796</v>
      </c>
      <c r="L10767" s="7">
        <v>0.36352438356164402</v>
      </c>
    </row>
    <row r="10768" spans="1:12" ht="76.5">
      <c r="A10768" s="1">
        <f t="shared" ref="A10768:A10831" si="239">A10767+1</f>
        <v>43254</v>
      </c>
      <c r="B10768" s="49" t="s">
        <v>7134</v>
      </c>
      <c r="C10768" s="7">
        <v>2.3492383561643997E-2</v>
      </c>
      <c r="D10768" s="7">
        <v>4.6984767123287884E-2</v>
      </c>
      <c r="E10768" s="7">
        <v>7.0477150684931877E-2</v>
      </c>
      <c r="F10768" s="7">
        <v>9.3969534246575642E-2</v>
      </c>
      <c r="G10768" s="7">
        <v>0.11746191780821952</v>
      </c>
      <c r="H10768" s="7">
        <v>0.14095430136986281</v>
      </c>
      <c r="I10768" s="7">
        <v>0.16444668493150799</v>
      </c>
      <c r="J10768" s="7">
        <v>0.18793906849315078</v>
      </c>
      <c r="K10768" s="7">
        <v>0.2114314520547948</v>
      </c>
      <c r="L10768" s="7">
        <v>0.23492383561643879</v>
      </c>
    </row>
    <row r="10769" spans="1:12" ht="51">
      <c r="A10769" s="1">
        <f t="shared" si="239"/>
        <v>43255</v>
      </c>
      <c r="B10769" s="49" t="s">
        <v>7135</v>
      </c>
      <c r="C10769" s="7">
        <v>2.6960547945205558E-2</v>
      </c>
      <c r="D10769" s="7">
        <v>5.3921095890410997E-2</v>
      </c>
      <c r="E10769" s="7">
        <v>8.0881643835616565E-2</v>
      </c>
      <c r="F10769" s="7">
        <v>0.10784219178082176</v>
      </c>
      <c r="G10769" s="7">
        <v>0.13480273972602719</v>
      </c>
      <c r="H10769" s="7">
        <v>0.16176328767123238</v>
      </c>
      <c r="I10769" s="7">
        <v>0.1887238356164388</v>
      </c>
      <c r="J10769" s="7">
        <v>0.21568438356164399</v>
      </c>
      <c r="K10769" s="7">
        <v>0.24264493150684918</v>
      </c>
      <c r="L10769" s="7">
        <v>0.26960547945205438</v>
      </c>
    </row>
    <row r="10770" spans="1:12" ht="51">
      <c r="A10770" s="1">
        <f t="shared" si="239"/>
        <v>43256</v>
      </c>
      <c r="B10770" s="49" t="s">
        <v>7135</v>
      </c>
      <c r="C10770" s="7">
        <v>3.2208723287671319E-2</v>
      </c>
      <c r="D10770" s="7">
        <v>6.4417446575342513E-2</v>
      </c>
      <c r="E10770" s="7">
        <v>9.6626169863013839E-2</v>
      </c>
      <c r="F10770" s="7">
        <v>0.1288348931506848</v>
      </c>
      <c r="G10770" s="7">
        <v>0.16104361643835599</v>
      </c>
      <c r="H10770" s="7">
        <v>0.19325233972602718</v>
      </c>
      <c r="I10770" s="7">
        <v>0.22546106301369961</v>
      </c>
      <c r="J10770" s="7">
        <v>0.25766978630136961</v>
      </c>
      <c r="K10770" s="7">
        <v>0.28987850958904077</v>
      </c>
      <c r="L10770" s="7">
        <v>0.32208723287671198</v>
      </c>
    </row>
    <row r="10771" spans="1:12" ht="51">
      <c r="A10771" s="1">
        <f t="shared" si="239"/>
        <v>43257</v>
      </c>
      <c r="B10771" s="49" t="s">
        <v>7135</v>
      </c>
      <c r="C10771" s="7">
        <v>2.2458082191780958E-4</v>
      </c>
      <c r="D10771" s="7">
        <v>4.4916164383561796E-4</v>
      </c>
      <c r="E10771" s="7">
        <v>6.7374246575342765E-4</v>
      </c>
      <c r="F10771" s="7">
        <v>8.9832328767123484E-4</v>
      </c>
      <c r="G10771" s="7">
        <v>1.1229041095890432E-3</v>
      </c>
      <c r="H10771" s="7">
        <v>1.3474849315068479E-3</v>
      </c>
      <c r="I10771" s="7">
        <v>1.57206575342466E-3</v>
      </c>
      <c r="J10771" s="7">
        <v>1.7966465753424718E-3</v>
      </c>
      <c r="K10771" s="7">
        <v>2.021227397260272E-3</v>
      </c>
      <c r="L10771" s="7">
        <v>2.2458082191780838E-3</v>
      </c>
    </row>
    <row r="10772" spans="1:12" ht="76.5">
      <c r="A10772" s="1">
        <f t="shared" si="239"/>
        <v>43258</v>
      </c>
      <c r="B10772" s="49" t="s">
        <v>7136</v>
      </c>
      <c r="C10772" s="7">
        <v>2.7123287671232999E-2</v>
      </c>
      <c r="D10772" s="7">
        <v>5.424657534246588E-2</v>
      </c>
      <c r="E10772" s="7">
        <v>8.1369863013698876E-2</v>
      </c>
      <c r="F10772" s="7">
        <v>0.10849315068493152</v>
      </c>
      <c r="G10772" s="7">
        <v>0.13561643835616438</v>
      </c>
      <c r="H10772" s="7">
        <v>0.16273972602739678</v>
      </c>
      <c r="I10772" s="7">
        <v>0.18986301369863037</v>
      </c>
      <c r="J10772" s="7">
        <v>0.21698630136986277</v>
      </c>
      <c r="K10772" s="7">
        <v>0.24410958904109636</v>
      </c>
      <c r="L10772" s="7">
        <v>0.27123287671232876</v>
      </c>
    </row>
    <row r="10773" spans="1:12" ht="76.5">
      <c r="A10773" s="1">
        <f t="shared" si="239"/>
        <v>43259</v>
      </c>
      <c r="B10773" s="49" t="s">
        <v>7136</v>
      </c>
      <c r="C10773" s="7">
        <v>2.5582684931506922E-2</v>
      </c>
      <c r="D10773" s="7">
        <v>5.1165369863013718E-2</v>
      </c>
      <c r="E10773" s="7">
        <v>7.674805479452064E-2</v>
      </c>
      <c r="F10773" s="7">
        <v>0.1023307397260272</v>
      </c>
      <c r="G10773" s="7">
        <v>0.127913424657534</v>
      </c>
      <c r="H10773" s="7">
        <v>0.15349610958904078</v>
      </c>
      <c r="I10773" s="7">
        <v>0.17907879452054878</v>
      </c>
      <c r="J10773" s="7">
        <v>0.2046614794520544</v>
      </c>
      <c r="K10773" s="7">
        <v>0.23024416438356121</v>
      </c>
      <c r="L10773" s="7">
        <v>0.25582684931506799</v>
      </c>
    </row>
    <row r="10774" spans="1:12" ht="76.5">
      <c r="A10774" s="1">
        <f t="shared" si="239"/>
        <v>43260</v>
      </c>
      <c r="B10774" s="49" t="s">
        <v>7136</v>
      </c>
      <c r="C10774" s="7">
        <v>7.8983013698630394E-2</v>
      </c>
      <c r="D10774" s="7">
        <v>0.15796602739726079</v>
      </c>
      <c r="E10774" s="7">
        <v>0.23694904109589118</v>
      </c>
      <c r="F10774" s="7">
        <v>0.31593205479452036</v>
      </c>
      <c r="G10774" s="7">
        <v>0.39491506849315078</v>
      </c>
      <c r="H10774" s="7">
        <v>0.4738980821917812</v>
      </c>
      <c r="I10774" s="7">
        <v>0.55288109589041279</v>
      </c>
      <c r="J10774" s="7">
        <v>0.63186410958904193</v>
      </c>
      <c r="K10774" s="7">
        <v>0.71084712328767241</v>
      </c>
      <c r="L10774" s="7">
        <v>0.78983013698630156</v>
      </c>
    </row>
    <row r="10775" spans="1:12" ht="76.5">
      <c r="A10775" s="1">
        <f t="shared" si="239"/>
        <v>43261</v>
      </c>
      <c r="B10775" s="49" t="s">
        <v>7136</v>
      </c>
      <c r="C10775" s="7">
        <v>7.6297084931507039E-2</v>
      </c>
      <c r="D10775" s="7">
        <v>0.15259416986301358</v>
      </c>
      <c r="E10775" s="7">
        <v>0.22889125479452158</v>
      </c>
      <c r="F10775" s="7">
        <v>0.30518833972602716</v>
      </c>
      <c r="G10775" s="7">
        <v>0.38148542465753399</v>
      </c>
      <c r="H10775" s="7">
        <v>0.45778250958904076</v>
      </c>
      <c r="I10775" s="7">
        <v>0.53407959452054998</v>
      </c>
      <c r="J10775" s="7">
        <v>0.61037667945205432</v>
      </c>
      <c r="K10775" s="7">
        <v>0.6866737643835612</v>
      </c>
      <c r="L10775" s="7">
        <v>0.76297084931506798</v>
      </c>
    </row>
    <row r="10776" spans="1:12" ht="38.25">
      <c r="A10776" s="1">
        <f t="shared" si="239"/>
        <v>43262</v>
      </c>
      <c r="B10776" s="49" t="s">
        <v>5906</v>
      </c>
      <c r="C10776" s="7">
        <v>4.9364383561644118E-3</v>
      </c>
      <c r="D10776" s="7">
        <v>9.8728767123288236E-3</v>
      </c>
      <c r="E10776" s="7">
        <v>1.4809315068493199E-2</v>
      </c>
      <c r="F10776" s="7">
        <v>1.9745753424657599E-2</v>
      </c>
      <c r="G10776" s="7">
        <v>2.4682191780822E-2</v>
      </c>
      <c r="H10776" s="7">
        <v>2.9618630136986398E-2</v>
      </c>
      <c r="I10776" s="7">
        <v>3.4555068493150799E-2</v>
      </c>
      <c r="J10776" s="7">
        <v>3.9491506849315079E-2</v>
      </c>
      <c r="K10776" s="7">
        <v>4.4427945205479477E-2</v>
      </c>
      <c r="L10776" s="7">
        <v>4.9364383561643882E-2</v>
      </c>
    </row>
    <row r="10777" spans="1:12" ht="38.25">
      <c r="A10777" s="1">
        <f t="shared" si="239"/>
        <v>43263</v>
      </c>
      <c r="B10777" s="49" t="s">
        <v>5906</v>
      </c>
      <c r="C10777" s="7">
        <v>3.4536986301369958E-3</v>
      </c>
      <c r="D10777" s="7">
        <v>6.9073972602739916E-3</v>
      </c>
      <c r="E10777" s="7">
        <v>1.0361095890410977E-2</v>
      </c>
      <c r="F10777" s="7">
        <v>1.3814794520547959E-2</v>
      </c>
      <c r="G10777" s="7">
        <v>1.7268493150684919E-2</v>
      </c>
      <c r="H10777" s="7">
        <v>2.072219178082188E-2</v>
      </c>
      <c r="I10777" s="7">
        <v>2.4175890410958956E-2</v>
      </c>
      <c r="J10777" s="7">
        <v>2.7629589041095918E-2</v>
      </c>
      <c r="K10777" s="7">
        <v>3.1083287671232876E-2</v>
      </c>
      <c r="L10777" s="7">
        <v>3.4536986301369837E-2</v>
      </c>
    </row>
    <row r="10778" spans="1:12" ht="63.75">
      <c r="A10778" s="1">
        <f t="shared" si="239"/>
        <v>43264</v>
      </c>
      <c r="B10778" s="49" t="s">
        <v>7137</v>
      </c>
      <c r="C10778" s="7">
        <v>4.6565260273972679E-3</v>
      </c>
      <c r="D10778" s="7">
        <v>9.3130520547945357E-3</v>
      </c>
      <c r="E10778" s="7">
        <v>1.396957808219184E-2</v>
      </c>
      <c r="F10778" s="7">
        <v>1.8626104109588999E-2</v>
      </c>
      <c r="G10778" s="7">
        <v>2.3282630136986279E-2</v>
      </c>
      <c r="H10778" s="7">
        <v>2.7939156164383559E-2</v>
      </c>
      <c r="I10778" s="7">
        <v>3.259568219178096E-2</v>
      </c>
      <c r="J10778" s="7">
        <v>3.7252208219178115E-2</v>
      </c>
      <c r="K10778" s="7">
        <v>4.1908734246575395E-2</v>
      </c>
      <c r="L10778" s="7">
        <v>4.6565260273972557E-2</v>
      </c>
    </row>
    <row r="10779" spans="1:12" ht="63.75">
      <c r="A10779" s="1">
        <f t="shared" si="239"/>
        <v>43265</v>
      </c>
      <c r="B10779" s="49" t="s">
        <v>7137</v>
      </c>
      <c r="C10779" s="7">
        <v>7.1277468493150919E-2</v>
      </c>
      <c r="D10779" s="7">
        <v>0.14255493698630159</v>
      </c>
      <c r="E10779" s="7">
        <v>0.2138324054794524</v>
      </c>
      <c r="F10779" s="7">
        <v>0.28510987397260318</v>
      </c>
      <c r="G10779" s="7">
        <v>0.35638734246575399</v>
      </c>
      <c r="H10779" s="7">
        <v>0.4276648109589048</v>
      </c>
      <c r="I10779" s="7">
        <v>0.49894227945205677</v>
      </c>
      <c r="J10779" s="7">
        <v>0.57021974794520636</v>
      </c>
      <c r="K10779" s="7">
        <v>0.64149721643835711</v>
      </c>
      <c r="L10779" s="7">
        <v>0.71277468493150675</v>
      </c>
    </row>
    <row r="10780" spans="1:12" ht="51">
      <c r="A10780" s="1">
        <f t="shared" si="239"/>
        <v>43266</v>
      </c>
      <c r="B10780" s="49" t="s">
        <v>6161</v>
      </c>
      <c r="C10780" s="7">
        <v>8.4234082191781204E-2</v>
      </c>
      <c r="D10780" s="7">
        <v>0.16846816438356241</v>
      </c>
      <c r="E10780" s="7">
        <v>0.25270224657534357</v>
      </c>
      <c r="F10780" s="7">
        <v>0.33693632876712359</v>
      </c>
      <c r="G10780" s="7">
        <v>0.42117041095890478</v>
      </c>
      <c r="H10780" s="7">
        <v>0.50540449315068481</v>
      </c>
      <c r="I10780" s="7">
        <v>0.58963857534246833</v>
      </c>
      <c r="J10780" s="7">
        <v>0.67387265753424719</v>
      </c>
      <c r="K10780" s="7">
        <v>0.75810673972602838</v>
      </c>
      <c r="L10780" s="7">
        <v>0.84234082191780846</v>
      </c>
    </row>
    <row r="10781" spans="1:12" ht="51">
      <c r="A10781" s="1">
        <f t="shared" si="239"/>
        <v>43267</v>
      </c>
      <c r="B10781" s="49" t="s">
        <v>6161</v>
      </c>
      <c r="C10781" s="7">
        <v>2.1438246575342639E-2</v>
      </c>
      <c r="D10781" s="7">
        <v>4.287649315068516E-2</v>
      </c>
      <c r="E10781" s="7">
        <v>6.4314739726027803E-2</v>
      </c>
      <c r="F10781" s="7">
        <v>8.5752986301370196E-2</v>
      </c>
      <c r="G10781" s="7">
        <v>0.10719123287671271</v>
      </c>
      <c r="H10781" s="7">
        <v>0.12862947945205561</v>
      </c>
      <c r="I10781" s="7">
        <v>0.15006772602739801</v>
      </c>
      <c r="J10781" s="7">
        <v>0.17150597260274039</v>
      </c>
      <c r="K10781" s="7">
        <v>0.1929442191780828</v>
      </c>
      <c r="L10781" s="7">
        <v>0.21438246575342521</v>
      </c>
    </row>
    <row r="10782" spans="1:12" ht="38.25">
      <c r="A10782" s="1">
        <f t="shared" si="239"/>
        <v>43268</v>
      </c>
      <c r="B10782" s="49" t="s">
        <v>7138</v>
      </c>
      <c r="C10782" s="7">
        <v>7.1126301369863282E-2</v>
      </c>
      <c r="D10782" s="7">
        <v>0.14225260273972679</v>
      </c>
      <c r="E10782" s="7">
        <v>0.2133789041095896</v>
      </c>
      <c r="F10782" s="7">
        <v>0.28450520547945241</v>
      </c>
      <c r="G10782" s="7">
        <v>0.35563150684931516</v>
      </c>
      <c r="H10782" s="7">
        <v>0.42675780821917797</v>
      </c>
      <c r="I10782" s="7">
        <v>0.49788410958904317</v>
      </c>
      <c r="J10782" s="7">
        <v>0.56901041095890481</v>
      </c>
      <c r="K10782" s="7">
        <v>0.64013671232876768</v>
      </c>
      <c r="L10782" s="7">
        <v>0.71126301369863032</v>
      </c>
    </row>
    <row r="10783" spans="1:12" ht="51">
      <c r="A10783" s="1">
        <f t="shared" si="239"/>
        <v>43269</v>
      </c>
      <c r="B10783" s="49" t="s">
        <v>7139</v>
      </c>
      <c r="C10783" s="7">
        <v>2.10766027397262E-2</v>
      </c>
      <c r="D10783" s="7">
        <v>4.2153205479452276E-2</v>
      </c>
      <c r="E10783" s="7">
        <v>6.3229808219178479E-2</v>
      </c>
      <c r="F10783" s="7">
        <v>8.430641095890444E-2</v>
      </c>
      <c r="G10783" s="7">
        <v>0.10538301369863051</v>
      </c>
      <c r="H10783" s="7">
        <v>0.12645961643835599</v>
      </c>
      <c r="I10783" s="7">
        <v>0.14753621917808279</v>
      </c>
      <c r="J10783" s="7">
        <v>0.16861282191780841</v>
      </c>
      <c r="K10783" s="7">
        <v>0.18968942465753519</v>
      </c>
      <c r="L10783" s="7">
        <v>0.2107660273972608</v>
      </c>
    </row>
    <row r="10784" spans="1:12" ht="51">
      <c r="A10784" s="1">
        <f t="shared" si="239"/>
        <v>43270</v>
      </c>
      <c r="B10784" s="49" t="s">
        <v>7139</v>
      </c>
      <c r="C10784" s="7">
        <v>1.853135342465748E-2</v>
      </c>
      <c r="D10784" s="7">
        <v>3.7062706849315077E-2</v>
      </c>
      <c r="E10784" s="7">
        <v>5.5594060273972561E-2</v>
      </c>
      <c r="F10784" s="7">
        <v>7.4125413698629919E-2</v>
      </c>
      <c r="G10784" s="7">
        <v>9.2656767123287395E-2</v>
      </c>
      <c r="H10784" s="7">
        <v>0.11118812054794487</v>
      </c>
      <c r="I10784" s="7">
        <v>0.12971947397260319</v>
      </c>
      <c r="J10784" s="7">
        <v>0.14825082739725959</v>
      </c>
      <c r="K10784" s="7">
        <v>0.1667821808219172</v>
      </c>
      <c r="L10784" s="7">
        <v>0.18531353424657479</v>
      </c>
    </row>
    <row r="10785" spans="1:12" ht="51">
      <c r="A10785" s="1">
        <f t="shared" si="239"/>
        <v>43271</v>
      </c>
      <c r="B10785" s="49" t="s">
        <v>7139</v>
      </c>
      <c r="C10785" s="7">
        <v>7.2039452054794802E-4</v>
      </c>
      <c r="D10785" s="7">
        <v>1.440789041095896E-3</v>
      </c>
      <c r="E10785" s="7">
        <v>2.161183561643844E-3</v>
      </c>
      <c r="F10785" s="7">
        <v>2.8815780821917799E-3</v>
      </c>
      <c r="G10785" s="7">
        <v>3.6019726027397281E-3</v>
      </c>
      <c r="H10785" s="7">
        <v>4.3223671232876758E-3</v>
      </c>
      <c r="I10785" s="7">
        <v>5.0427616438356365E-3</v>
      </c>
      <c r="J10785" s="7">
        <v>5.763156164383572E-3</v>
      </c>
      <c r="K10785" s="7">
        <v>6.4835506849315197E-3</v>
      </c>
      <c r="L10785" s="7">
        <v>7.2039452054794562E-3</v>
      </c>
    </row>
    <row r="10786" spans="1:12" ht="63.75">
      <c r="A10786" s="1">
        <f t="shared" si="239"/>
        <v>43272</v>
      </c>
      <c r="B10786" s="49" t="s">
        <v>7140</v>
      </c>
      <c r="C10786" s="7">
        <v>8.3127452054794798E-2</v>
      </c>
      <c r="D10786" s="7">
        <v>0.1662549041095896</v>
      </c>
      <c r="E10786" s="7">
        <v>0.24938235616438439</v>
      </c>
      <c r="F10786" s="7">
        <v>0.33250980821917797</v>
      </c>
      <c r="G10786" s="7">
        <v>0.4156372602739728</v>
      </c>
      <c r="H10786" s="7">
        <v>0.49876471232876762</v>
      </c>
      <c r="I10786" s="7">
        <v>0.5818921643835635</v>
      </c>
      <c r="J10786" s="7">
        <v>0.66501961643835716</v>
      </c>
      <c r="K10786" s="7">
        <v>0.74814706849315193</v>
      </c>
      <c r="L10786" s="7">
        <v>0.83127452054794559</v>
      </c>
    </row>
    <row r="10787" spans="1:12" ht="63.75">
      <c r="A10787" s="1">
        <f t="shared" si="239"/>
        <v>43273</v>
      </c>
      <c r="B10787" s="49" t="s">
        <v>7140</v>
      </c>
      <c r="C10787" s="7">
        <v>3.9751890410959084E-3</v>
      </c>
      <c r="D10787" s="7">
        <v>7.9503780821918169E-3</v>
      </c>
      <c r="E10787" s="7">
        <v>1.1925567123287713E-2</v>
      </c>
      <c r="F10787" s="7">
        <v>1.5900756164383561E-2</v>
      </c>
      <c r="G10787" s="7">
        <v>1.9875945205479476E-2</v>
      </c>
      <c r="H10787" s="7">
        <v>2.3851134246575399E-2</v>
      </c>
      <c r="I10787" s="7">
        <v>2.7826323287671317E-2</v>
      </c>
      <c r="J10787" s="7">
        <v>3.180151232876724E-2</v>
      </c>
      <c r="K10787" s="7">
        <v>3.5776701369863037E-2</v>
      </c>
      <c r="L10787" s="7">
        <v>3.9751890410958952E-2</v>
      </c>
    </row>
    <row r="10788" spans="1:12" ht="51">
      <c r="A10788" s="1">
        <f t="shared" si="239"/>
        <v>43274</v>
      </c>
      <c r="B10788" s="49" t="s">
        <v>7141</v>
      </c>
      <c r="C10788" s="7">
        <v>3.0081534246575638E-2</v>
      </c>
      <c r="D10788" s="7">
        <v>6.0163068493151152E-2</v>
      </c>
      <c r="E10788" s="7">
        <v>9.0244602739726787E-2</v>
      </c>
      <c r="F10788" s="7">
        <v>0.1203261369863016</v>
      </c>
      <c r="G10788" s="7">
        <v>0.1504076712328776</v>
      </c>
      <c r="H10788" s="7">
        <v>0.18048920547945238</v>
      </c>
      <c r="I10788" s="7">
        <v>0.21057073972602838</v>
      </c>
      <c r="J10788" s="7">
        <v>0.24065227397260319</v>
      </c>
      <c r="K10788" s="7">
        <v>0.2707338082191792</v>
      </c>
      <c r="L10788" s="7">
        <v>0.30081534246575403</v>
      </c>
    </row>
    <row r="10789" spans="1:12" ht="51">
      <c r="A10789" s="1">
        <f t="shared" si="239"/>
        <v>43275</v>
      </c>
      <c r="B10789" s="49" t="s">
        <v>7141</v>
      </c>
      <c r="C10789" s="7">
        <v>3.3068712328767236E-2</v>
      </c>
      <c r="D10789" s="7">
        <v>6.6137424657534472E-2</v>
      </c>
      <c r="E10789" s="7">
        <v>9.920613698630161E-2</v>
      </c>
      <c r="F10789" s="7">
        <v>0.132274849315068</v>
      </c>
      <c r="G10789" s="7">
        <v>0.1653435616438356</v>
      </c>
      <c r="H10789" s="7">
        <v>0.19841227397260322</v>
      </c>
      <c r="I10789" s="7">
        <v>0.23148098630137079</v>
      </c>
      <c r="J10789" s="7">
        <v>0.26454969863013722</v>
      </c>
      <c r="K10789" s="7">
        <v>0.29761841095890479</v>
      </c>
      <c r="L10789" s="7">
        <v>0.33068712328767119</v>
      </c>
    </row>
    <row r="10790" spans="1:12" ht="51">
      <c r="A10790" s="1">
        <f t="shared" si="239"/>
        <v>43276</v>
      </c>
      <c r="B10790" s="49" t="s">
        <v>7141</v>
      </c>
      <c r="C10790" s="7">
        <v>1.3670136986301359E-2</v>
      </c>
      <c r="D10790" s="7">
        <v>2.734027397260284E-2</v>
      </c>
      <c r="E10790" s="7">
        <v>4.1010410958904203E-2</v>
      </c>
      <c r="F10790" s="7">
        <v>5.4680547945205438E-2</v>
      </c>
      <c r="G10790" s="7">
        <v>6.8350684931506797E-2</v>
      </c>
      <c r="H10790" s="7">
        <v>8.2020821917808157E-2</v>
      </c>
      <c r="I10790" s="7">
        <v>9.5690958904109877E-2</v>
      </c>
      <c r="J10790" s="7">
        <v>0.109361095890411</v>
      </c>
      <c r="K10790" s="7">
        <v>0.12303123287671199</v>
      </c>
      <c r="L10790" s="7">
        <v>0.13670136986301359</v>
      </c>
    </row>
    <row r="10791" spans="1:12" ht="51">
      <c r="A10791" s="1">
        <f t="shared" si="239"/>
        <v>43277</v>
      </c>
      <c r="B10791" s="49" t="s">
        <v>7141</v>
      </c>
      <c r="C10791" s="7">
        <v>2.190115068493164E-2</v>
      </c>
      <c r="D10791" s="7">
        <v>4.3802301369863156E-2</v>
      </c>
      <c r="E10791" s="7">
        <v>6.5703452054794803E-2</v>
      </c>
      <c r="F10791" s="7">
        <v>8.7604602739726201E-2</v>
      </c>
      <c r="G10791" s="7">
        <v>0.10950575342465772</v>
      </c>
      <c r="H10791" s="7">
        <v>0.13140690410958961</v>
      </c>
      <c r="I10791" s="7">
        <v>0.15330805479452161</v>
      </c>
      <c r="J10791" s="7">
        <v>0.1752092054794524</v>
      </c>
      <c r="K10791" s="7">
        <v>0.19711035616438438</v>
      </c>
      <c r="L10791" s="7">
        <v>0.21901150684931517</v>
      </c>
    </row>
    <row r="10792" spans="1:12" ht="63.75">
      <c r="A10792" s="1">
        <f t="shared" si="239"/>
        <v>43278</v>
      </c>
      <c r="B10792" s="49" t="s">
        <v>7142</v>
      </c>
      <c r="C10792" s="7">
        <v>7.0600832876712719E-2</v>
      </c>
      <c r="D10792" s="7">
        <v>0.14120166575342519</v>
      </c>
      <c r="E10792" s="7">
        <v>0.21180249863013842</v>
      </c>
      <c r="F10792" s="7">
        <v>0.28240333150685037</v>
      </c>
      <c r="G10792" s="7">
        <v>0.35300416438356241</v>
      </c>
      <c r="H10792" s="7">
        <v>0.4236049972602744</v>
      </c>
      <c r="I10792" s="7">
        <v>0.49420583013698877</v>
      </c>
      <c r="J10792" s="7">
        <v>0.56480666301369953</v>
      </c>
      <c r="K10792" s="7">
        <v>0.63540749589041157</v>
      </c>
      <c r="L10792" s="7">
        <v>0.70600832876712361</v>
      </c>
    </row>
    <row r="10793" spans="1:12" ht="63.75">
      <c r="A10793" s="1">
        <f t="shared" si="239"/>
        <v>43279</v>
      </c>
      <c r="B10793" s="49" t="s">
        <v>7142</v>
      </c>
      <c r="C10793" s="7">
        <v>1.1603704109589072E-2</v>
      </c>
      <c r="D10793" s="7">
        <v>2.3207408219178119E-2</v>
      </c>
      <c r="E10793" s="7">
        <v>3.4811112328767241E-2</v>
      </c>
      <c r="F10793" s="7">
        <v>4.6414816438356238E-2</v>
      </c>
      <c r="G10793" s="7">
        <v>5.8018520547945235E-2</v>
      </c>
      <c r="H10793" s="7">
        <v>6.9622224657534232E-2</v>
      </c>
      <c r="I10793" s="7">
        <v>8.1225928767123604E-2</v>
      </c>
      <c r="J10793" s="7">
        <v>9.2829632876712365E-2</v>
      </c>
      <c r="K10793" s="7">
        <v>0.10443333698630135</v>
      </c>
      <c r="L10793" s="7">
        <v>0.11603704109589036</v>
      </c>
    </row>
    <row r="10794" spans="1:12" ht="51">
      <c r="A10794" s="1">
        <f t="shared" si="239"/>
        <v>43280</v>
      </c>
      <c r="B10794" s="49" t="s">
        <v>5252</v>
      </c>
      <c r="C10794" s="7">
        <v>3.7495232876712602E-2</v>
      </c>
      <c r="D10794" s="7">
        <v>7.4990465753425203E-2</v>
      </c>
      <c r="E10794" s="7">
        <v>0.11248569863013767</v>
      </c>
      <c r="F10794" s="7">
        <v>0.14998093150685041</v>
      </c>
      <c r="G10794" s="7">
        <v>0.1874761643835624</v>
      </c>
      <c r="H10794" s="7">
        <v>0.22497139726027438</v>
      </c>
      <c r="I10794" s="7">
        <v>0.26246663013698757</v>
      </c>
      <c r="J10794" s="7">
        <v>0.29996186301369959</v>
      </c>
      <c r="K10794" s="7">
        <v>0.33745709589041156</v>
      </c>
      <c r="L10794" s="7">
        <v>0.37495232876712359</v>
      </c>
    </row>
    <row r="10795" spans="1:12" ht="51">
      <c r="A10795" s="1">
        <f t="shared" si="239"/>
        <v>43281</v>
      </c>
      <c r="B10795" s="49" t="s">
        <v>5252</v>
      </c>
      <c r="C10795" s="7">
        <v>2.4610947945205561E-2</v>
      </c>
      <c r="D10795" s="7">
        <v>4.9221895890410997E-2</v>
      </c>
      <c r="E10795" s="7">
        <v>7.3832843835616557E-2</v>
      </c>
      <c r="F10795" s="7">
        <v>9.8443791780821757E-2</v>
      </c>
      <c r="G10795" s="7">
        <v>0.12305473972602719</v>
      </c>
      <c r="H10795" s="7">
        <v>0.14766568767123239</v>
      </c>
      <c r="I10795" s="7">
        <v>0.1722766356164388</v>
      </c>
      <c r="J10795" s="7">
        <v>0.19688758356164399</v>
      </c>
      <c r="K10795" s="7">
        <v>0.2214985315068492</v>
      </c>
      <c r="L10795" s="7">
        <v>0.24610947945205439</v>
      </c>
    </row>
    <row r="10796" spans="1:12" ht="63.75">
      <c r="A10796" s="1">
        <f t="shared" si="239"/>
        <v>43282</v>
      </c>
      <c r="B10796" s="49" t="s">
        <v>7143</v>
      </c>
      <c r="C10796" s="7">
        <v>1.3431452054794559E-2</v>
      </c>
      <c r="D10796" s="7">
        <v>2.6862904109589237E-2</v>
      </c>
      <c r="E10796" s="7">
        <v>4.0294356164383795E-2</v>
      </c>
      <c r="F10796" s="7">
        <v>5.3725808219178238E-2</v>
      </c>
      <c r="G10796" s="7">
        <v>6.7157260273972799E-2</v>
      </c>
      <c r="H10796" s="7">
        <v>8.0588712328767478E-2</v>
      </c>
      <c r="I10796" s="7">
        <v>9.4020164383562282E-2</v>
      </c>
      <c r="J10796" s="7">
        <v>0.1074516164383566</v>
      </c>
      <c r="K10796" s="7">
        <v>0.12088306849315079</v>
      </c>
      <c r="L10796" s="7">
        <v>0.1343145205479456</v>
      </c>
    </row>
    <row r="10797" spans="1:12" ht="63.75">
      <c r="A10797" s="1">
        <f t="shared" si="239"/>
        <v>43283</v>
      </c>
      <c r="B10797" s="49" t="s">
        <v>7144</v>
      </c>
      <c r="C10797" s="7">
        <v>1.5429172602739679E-2</v>
      </c>
      <c r="D10797" s="7">
        <v>3.0858345205479476E-2</v>
      </c>
      <c r="E10797" s="7">
        <v>4.6287517808219165E-2</v>
      </c>
      <c r="F10797" s="7">
        <v>6.1716690410958716E-2</v>
      </c>
      <c r="G10797" s="7">
        <v>7.7145863013698399E-2</v>
      </c>
      <c r="H10797" s="7">
        <v>9.2575035616438192E-2</v>
      </c>
      <c r="I10797" s="7">
        <v>0.10800420821917812</v>
      </c>
      <c r="J10797" s="7">
        <v>0.1234333808219172</v>
      </c>
      <c r="K10797" s="7">
        <v>0.13886255342465759</v>
      </c>
      <c r="L10797" s="7">
        <v>0.1542917260273968</v>
      </c>
    </row>
    <row r="10798" spans="1:12" ht="63.75">
      <c r="A10798" s="1">
        <f t="shared" si="239"/>
        <v>43284</v>
      </c>
      <c r="B10798" s="49" t="s">
        <v>7144</v>
      </c>
      <c r="C10798" s="7">
        <v>3.6338695890411235E-2</v>
      </c>
      <c r="D10798" s="7">
        <v>7.267739178082247E-2</v>
      </c>
      <c r="E10798" s="7">
        <v>0.10901608767123359</v>
      </c>
      <c r="F10798" s="7">
        <v>0.145354783561644</v>
      </c>
      <c r="G10798" s="7">
        <v>0.18169347945205558</v>
      </c>
      <c r="H10798" s="7">
        <v>0.21803217534246599</v>
      </c>
      <c r="I10798" s="7">
        <v>0.2543708712328776</v>
      </c>
      <c r="J10798" s="7">
        <v>0.29070956712328799</v>
      </c>
      <c r="K10798" s="7">
        <v>0.3270482630136996</v>
      </c>
      <c r="L10798" s="7">
        <v>0.36338695890410994</v>
      </c>
    </row>
    <row r="10799" spans="1:12" ht="63.75">
      <c r="A10799" s="1">
        <f t="shared" si="239"/>
        <v>43285</v>
      </c>
      <c r="B10799" s="49" t="s">
        <v>7144</v>
      </c>
      <c r="C10799" s="7">
        <v>8.6642630136986639E-3</v>
      </c>
      <c r="D10799" s="7">
        <v>1.7328526027397279E-2</v>
      </c>
      <c r="E10799" s="7">
        <v>2.5992789041096039E-2</v>
      </c>
      <c r="F10799" s="7">
        <v>3.4657052054794558E-2</v>
      </c>
      <c r="G10799" s="7">
        <v>4.3321315068493203E-2</v>
      </c>
      <c r="H10799" s="7">
        <v>5.1985578082191841E-2</v>
      </c>
      <c r="I10799" s="7">
        <v>6.0649841095890597E-2</v>
      </c>
      <c r="J10799" s="7">
        <v>6.9314104109589117E-2</v>
      </c>
      <c r="K10799" s="7">
        <v>7.7978367123287762E-2</v>
      </c>
      <c r="L10799" s="7">
        <v>8.6642630136986282E-2</v>
      </c>
    </row>
    <row r="10800" spans="1:12" ht="63.75">
      <c r="A10800" s="1">
        <f t="shared" si="239"/>
        <v>43286</v>
      </c>
      <c r="B10800" s="49" t="s">
        <v>7144</v>
      </c>
      <c r="C10800" s="7">
        <v>1.82666301369864E-2</v>
      </c>
      <c r="D10800" s="7">
        <v>3.6533260273972676E-2</v>
      </c>
      <c r="E10800" s="7">
        <v>5.4799890410959076E-2</v>
      </c>
      <c r="F10800" s="7">
        <v>7.3066520547945241E-2</v>
      </c>
      <c r="G10800" s="7">
        <v>9.1333150684931516E-2</v>
      </c>
      <c r="H10800" s="7">
        <v>0.10959978082191781</v>
      </c>
      <c r="I10800" s="7">
        <v>0.1278664109589048</v>
      </c>
      <c r="J10800" s="7">
        <v>0.14613304109589001</v>
      </c>
      <c r="K10800" s="7">
        <v>0.16439967123287638</v>
      </c>
      <c r="L10800" s="7">
        <v>0.18266630136986281</v>
      </c>
    </row>
    <row r="10801" spans="1:12" ht="63.75">
      <c r="A10801" s="1">
        <f t="shared" si="239"/>
        <v>43287</v>
      </c>
      <c r="B10801" s="49" t="s">
        <v>7144</v>
      </c>
      <c r="C10801" s="7">
        <v>4.3313358904109873E-2</v>
      </c>
      <c r="D10801" s="7">
        <v>8.6626717808219747E-2</v>
      </c>
      <c r="E10801" s="7">
        <v>0.12994007671232999</v>
      </c>
      <c r="F10801" s="7">
        <v>0.1732534356164388</v>
      </c>
      <c r="G10801" s="7">
        <v>0.21656679452054878</v>
      </c>
      <c r="H10801" s="7">
        <v>0.25988015342465759</v>
      </c>
      <c r="I10801" s="7">
        <v>0.30319351232876879</v>
      </c>
      <c r="J10801" s="7">
        <v>0.3465068712328776</v>
      </c>
      <c r="K10801" s="7">
        <v>0.38982023013698763</v>
      </c>
      <c r="L10801" s="7">
        <v>0.43313358904109639</v>
      </c>
    </row>
    <row r="10802" spans="1:12" ht="63.75">
      <c r="A10802" s="1">
        <f t="shared" si="239"/>
        <v>43288</v>
      </c>
      <c r="B10802" s="49" t="s">
        <v>7144</v>
      </c>
      <c r="C10802" s="7">
        <v>2.2867101369863158E-2</v>
      </c>
      <c r="D10802" s="7">
        <v>4.5734202739726199E-2</v>
      </c>
      <c r="E10802" s="7">
        <v>6.8601304109589353E-2</v>
      </c>
      <c r="F10802" s="7">
        <v>9.1468405479452286E-2</v>
      </c>
      <c r="G10802" s="7">
        <v>0.11433550684931532</v>
      </c>
      <c r="H10802" s="7">
        <v>0.13720260821917798</v>
      </c>
      <c r="I10802" s="7">
        <v>0.16006970958904201</v>
      </c>
      <c r="J10802" s="7">
        <v>0.18293681095890479</v>
      </c>
      <c r="K10802" s="7">
        <v>0.2058039123287676</v>
      </c>
      <c r="L10802" s="7">
        <v>0.22867101369863038</v>
      </c>
    </row>
    <row r="10803" spans="1:12" ht="38.25">
      <c r="A10803" s="1">
        <f t="shared" si="239"/>
        <v>43289</v>
      </c>
      <c r="B10803" s="49" t="s">
        <v>6463</v>
      </c>
      <c r="C10803" s="7">
        <v>3.4500821917808279E-3</v>
      </c>
      <c r="D10803" s="7">
        <v>6.9001643835616437E-3</v>
      </c>
      <c r="E10803" s="7">
        <v>1.0350246575342472E-2</v>
      </c>
      <c r="F10803" s="7">
        <v>1.3800328767123239E-2</v>
      </c>
      <c r="G10803" s="7">
        <v>1.7250410958904078E-2</v>
      </c>
      <c r="H10803" s="7">
        <v>2.070049315068492E-2</v>
      </c>
      <c r="I10803" s="7">
        <v>2.4150575342465761E-2</v>
      </c>
      <c r="J10803" s="7">
        <v>2.7600657534246599E-2</v>
      </c>
      <c r="K10803" s="7">
        <v>3.1050739726027315E-2</v>
      </c>
      <c r="L10803" s="7">
        <v>3.4500821917808157E-2</v>
      </c>
    </row>
    <row r="10804" spans="1:12" ht="38.25">
      <c r="A10804" s="1">
        <f t="shared" si="239"/>
        <v>43290</v>
      </c>
      <c r="B10804" s="49" t="s">
        <v>6463</v>
      </c>
      <c r="C10804" s="7">
        <v>6.4106432876712596E-2</v>
      </c>
      <c r="D10804" s="7">
        <v>0.12821286575342519</v>
      </c>
      <c r="E10804" s="7">
        <v>0.19231929863013841</v>
      </c>
      <c r="F10804" s="7">
        <v>0.25642573150685039</v>
      </c>
      <c r="G10804" s="7">
        <v>0.32053216438356236</v>
      </c>
      <c r="H10804" s="7">
        <v>0.38463859726027444</v>
      </c>
      <c r="I10804" s="7">
        <v>0.44874503013698758</v>
      </c>
      <c r="J10804" s="7">
        <v>0.51285146301369955</v>
      </c>
      <c r="K10804" s="7">
        <v>0.57695789589041158</v>
      </c>
      <c r="L10804" s="7">
        <v>0.64106432876712349</v>
      </c>
    </row>
    <row r="10805" spans="1:12" ht="63.75">
      <c r="A10805" s="1">
        <f t="shared" si="239"/>
        <v>43291</v>
      </c>
      <c r="B10805" s="49" t="s">
        <v>6644</v>
      </c>
      <c r="C10805" s="7">
        <v>1.9962739726027559E-3</v>
      </c>
      <c r="D10805" s="7">
        <v>3.9925479452054997E-3</v>
      </c>
      <c r="E10805" s="7">
        <v>5.9888219178082557E-3</v>
      </c>
      <c r="F10805" s="7">
        <v>7.9850958904109873E-3</v>
      </c>
      <c r="G10805" s="7">
        <v>9.9813698630137303E-3</v>
      </c>
      <c r="H10805" s="7">
        <v>1.1977643835616477E-2</v>
      </c>
      <c r="I10805" s="7">
        <v>1.397391780821928E-2</v>
      </c>
      <c r="J10805" s="7">
        <v>1.5970191780821999E-2</v>
      </c>
      <c r="K10805" s="7">
        <v>1.7966465753424719E-2</v>
      </c>
      <c r="L10805" s="7">
        <v>1.996273972602744E-2</v>
      </c>
    </row>
    <row r="10806" spans="1:12" ht="63.75">
      <c r="A10806" s="1">
        <f t="shared" si="239"/>
        <v>43292</v>
      </c>
      <c r="B10806" s="49" t="s">
        <v>6644</v>
      </c>
      <c r="C10806" s="7">
        <v>9.9148273972602952E-3</v>
      </c>
      <c r="D10806" s="7">
        <v>1.9829654794520642E-2</v>
      </c>
      <c r="E10806" s="7">
        <v>2.9744482191780837E-2</v>
      </c>
      <c r="F10806" s="7">
        <v>3.9659309589041042E-2</v>
      </c>
      <c r="G10806" s="7">
        <v>4.9574136986301358E-2</v>
      </c>
      <c r="H10806" s="7">
        <v>5.9488964383561674E-2</v>
      </c>
      <c r="I10806" s="7">
        <v>6.9403791780822122E-2</v>
      </c>
      <c r="J10806" s="7">
        <v>7.9318619178082195E-2</v>
      </c>
      <c r="K10806" s="7">
        <v>8.9233446575342518E-2</v>
      </c>
      <c r="L10806" s="7">
        <v>9.9148273972602716E-2</v>
      </c>
    </row>
    <row r="10807" spans="1:12" ht="51">
      <c r="A10807" s="1">
        <f t="shared" si="239"/>
        <v>43293</v>
      </c>
      <c r="B10807" s="49" t="s">
        <v>5360</v>
      </c>
      <c r="C10807" s="7">
        <v>7.2401095890411354E-2</v>
      </c>
      <c r="D10807" s="7">
        <v>0.14480219178082318</v>
      </c>
      <c r="E10807" s="7">
        <v>0.21720328767123362</v>
      </c>
      <c r="F10807" s="7">
        <v>0.28960438356164397</v>
      </c>
      <c r="G10807" s="7">
        <v>0.36200547945205558</v>
      </c>
      <c r="H10807" s="7">
        <v>0.43440657534246602</v>
      </c>
      <c r="I10807" s="7">
        <v>0.50680767123287873</v>
      </c>
      <c r="J10807" s="7">
        <v>0.57920876712328795</v>
      </c>
      <c r="K10807" s="7">
        <v>0.6516098630136995</v>
      </c>
      <c r="L10807" s="7">
        <v>0.72401095890410994</v>
      </c>
    </row>
    <row r="10808" spans="1:12" ht="25.5">
      <c r="A10808" s="1">
        <f t="shared" si="239"/>
        <v>43294</v>
      </c>
      <c r="B10808" s="49" t="s">
        <v>7145</v>
      </c>
      <c r="C10808" s="7">
        <v>1.1535715068493175E-2</v>
      </c>
      <c r="D10808" s="7">
        <v>2.3071430136986402E-2</v>
      </c>
      <c r="E10808" s="7">
        <v>3.4607145205479597E-2</v>
      </c>
      <c r="F10808" s="7">
        <v>4.6142860273972561E-2</v>
      </c>
      <c r="G10808" s="7">
        <v>5.7678575342465753E-2</v>
      </c>
      <c r="H10808" s="7">
        <v>6.9214290410958959E-2</v>
      </c>
      <c r="I10808" s="7">
        <v>8.0750005479452408E-2</v>
      </c>
      <c r="J10808" s="7">
        <v>9.2285720547945357E-2</v>
      </c>
      <c r="K10808" s="7">
        <v>0.10382143561643843</v>
      </c>
      <c r="L10808" s="7">
        <v>0.11535715068493151</v>
      </c>
    </row>
    <row r="10809" spans="1:12" ht="25.5">
      <c r="A10809" s="1">
        <f t="shared" si="239"/>
        <v>43295</v>
      </c>
      <c r="B10809" s="49" t="s">
        <v>7145</v>
      </c>
      <c r="C10809" s="7">
        <v>1.3916778082191959E-2</v>
      </c>
      <c r="D10809" s="7">
        <v>2.7833556164383797E-2</v>
      </c>
      <c r="E10809" s="7">
        <v>4.1750334246575753E-2</v>
      </c>
      <c r="F10809" s="7">
        <v>5.5667112328767483E-2</v>
      </c>
      <c r="G10809" s="7">
        <v>6.9583890410959318E-2</v>
      </c>
      <c r="H10809" s="7">
        <v>8.3500668493151159E-2</v>
      </c>
      <c r="I10809" s="7">
        <v>9.741744657534325E-2</v>
      </c>
      <c r="J10809" s="7">
        <v>0.11133422465753484</v>
      </c>
      <c r="K10809" s="7">
        <v>0.12525100273972678</v>
      </c>
      <c r="L10809" s="7">
        <v>0.13916778082191839</v>
      </c>
    </row>
    <row r="10810" spans="1:12" ht="25.5">
      <c r="A10810" s="1">
        <f t="shared" si="239"/>
        <v>43296</v>
      </c>
      <c r="B10810" s="49" t="s">
        <v>7145</v>
      </c>
      <c r="C10810" s="7">
        <v>1.2404383561643879E-4</v>
      </c>
      <c r="D10810" s="7">
        <v>2.4808767123287882E-4</v>
      </c>
      <c r="E10810" s="7">
        <v>3.7213150684931761E-4</v>
      </c>
      <c r="F10810" s="7">
        <v>4.9617534246575515E-4</v>
      </c>
      <c r="G10810" s="7">
        <v>6.2021917808219394E-4</v>
      </c>
      <c r="H10810" s="7">
        <v>7.4426301369863402E-4</v>
      </c>
      <c r="I10810" s="7">
        <v>8.6830684931507509E-4</v>
      </c>
      <c r="J10810" s="7">
        <v>9.923506849315116E-4</v>
      </c>
      <c r="K10810" s="7">
        <v>1.1163945205479504E-3</v>
      </c>
      <c r="L10810" s="7">
        <v>1.2404383561643879E-3</v>
      </c>
    </row>
    <row r="10811" spans="1:12" ht="38.25">
      <c r="A10811" s="1">
        <f t="shared" si="239"/>
        <v>43297</v>
      </c>
      <c r="B10811" s="49" t="s">
        <v>7146</v>
      </c>
      <c r="C10811" s="7">
        <v>1.6299287671232877E-2</v>
      </c>
      <c r="D10811" s="7">
        <v>3.259857534246588E-2</v>
      </c>
      <c r="E10811" s="7">
        <v>4.8897863013698757E-2</v>
      </c>
      <c r="F10811" s="7">
        <v>6.519715068493151E-2</v>
      </c>
      <c r="G10811" s="7">
        <v>8.1496438356164408E-2</v>
      </c>
      <c r="H10811" s="7">
        <v>9.7795726027397403E-2</v>
      </c>
      <c r="I10811" s="7">
        <v>0.11409501369863051</v>
      </c>
      <c r="J10811" s="7">
        <v>0.1303943013698628</v>
      </c>
      <c r="K10811" s="7">
        <v>0.14669358904109639</v>
      </c>
      <c r="L10811" s="7">
        <v>0.16299287671232882</v>
      </c>
    </row>
    <row r="10812" spans="1:12" ht="38.25">
      <c r="A10812" s="1">
        <f t="shared" si="239"/>
        <v>43298</v>
      </c>
      <c r="B10812" s="49" t="s">
        <v>7147</v>
      </c>
      <c r="C10812" s="7">
        <v>1.7033424657534359E-2</v>
      </c>
      <c r="D10812" s="7">
        <v>3.4066849315068599E-2</v>
      </c>
      <c r="E10812" s="7">
        <v>5.1100273972602965E-2</v>
      </c>
      <c r="F10812" s="7">
        <v>6.8133698630137074E-2</v>
      </c>
      <c r="G10812" s="7">
        <v>8.5167123287671315E-2</v>
      </c>
      <c r="H10812" s="7">
        <v>0.10220054794520556</v>
      </c>
      <c r="I10812" s="7">
        <v>0.11923397260274003</v>
      </c>
      <c r="J10812" s="7">
        <v>0.1362673972602744</v>
      </c>
      <c r="K10812" s="7">
        <v>0.15330082191780842</v>
      </c>
      <c r="L10812" s="7">
        <v>0.17033424657534238</v>
      </c>
    </row>
    <row r="10813" spans="1:12" ht="38.25">
      <c r="A10813" s="1">
        <f t="shared" si="239"/>
        <v>43299</v>
      </c>
      <c r="B10813" s="49" t="s">
        <v>7147</v>
      </c>
      <c r="C10813" s="7">
        <v>6.4842739726027557E-3</v>
      </c>
      <c r="D10813" s="7">
        <v>1.296854794520556E-2</v>
      </c>
      <c r="E10813" s="7">
        <v>1.9452821917808279E-2</v>
      </c>
      <c r="F10813" s="7">
        <v>2.5937095890410999E-2</v>
      </c>
      <c r="G10813" s="7">
        <v>3.2421369863013721E-2</v>
      </c>
      <c r="H10813" s="7">
        <v>3.8905643835616441E-2</v>
      </c>
      <c r="I10813" s="7">
        <v>4.5389917808219396E-2</v>
      </c>
      <c r="J10813" s="7">
        <v>5.1874191780821997E-2</v>
      </c>
      <c r="K10813" s="7">
        <v>5.8358465753424724E-2</v>
      </c>
      <c r="L10813" s="7">
        <v>6.4842739726027443E-2</v>
      </c>
    </row>
    <row r="10814" spans="1:12" ht="38.25">
      <c r="A10814" s="1">
        <f t="shared" si="239"/>
        <v>43300</v>
      </c>
      <c r="B10814" s="49" t="s">
        <v>7147</v>
      </c>
      <c r="C10814" s="7">
        <v>6.8820821917808641E-3</v>
      </c>
      <c r="D10814" s="7">
        <v>1.376416438356168E-2</v>
      </c>
      <c r="E10814" s="7">
        <v>2.064624657534252E-2</v>
      </c>
      <c r="F10814" s="7">
        <v>2.7528328767123359E-2</v>
      </c>
      <c r="G10814" s="7">
        <v>3.4410410958904201E-2</v>
      </c>
      <c r="H10814" s="7">
        <v>4.129249315068504E-2</v>
      </c>
      <c r="I10814" s="7">
        <v>4.8174575342466004E-2</v>
      </c>
      <c r="J10814" s="7">
        <v>5.5056657534246718E-2</v>
      </c>
      <c r="K10814" s="7">
        <v>6.1938739726027557E-2</v>
      </c>
      <c r="L10814" s="7">
        <v>6.8820821917808278E-2</v>
      </c>
    </row>
    <row r="10815" spans="1:12" ht="63.75">
      <c r="A10815" s="1">
        <f t="shared" si="239"/>
        <v>43301</v>
      </c>
      <c r="B10815" s="49" t="s">
        <v>7018</v>
      </c>
      <c r="C10815" s="7">
        <v>0.10452410958904128</v>
      </c>
      <c r="D10815" s="7">
        <v>0.20904821917808278</v>
      </c>
      <c r="E10815" s="7">
        <v>0.31357232876712354</v>
      </c>
      <c r="F10815" s="7">
        <v>0.41809643835616439</v>
      </c>
      <c r="G10815" s="7">
        <v>0.52262054794520518</v>
      </c>
      <c r="H10815" s="7">
        <v>0.62714465753424709</v>
      </c>
      <c r="I10815" s="7">
        <v>0.73166876712329043</v>
      </c>
      <c r="J10815" s="7">
        <v>0.83619287671232878</v>
      </c>
      <c r="K10815" s="7">
        <v>0.94071698630137079</v>
      </c>
      <c r="L10815" s="7">
        <v>1.0452410958904104</v>
      </c>
    </row>
    <row r="10816" spans="1:12" ht="63.75">
      <c r="A10816" s="1">
        <f t="shared" si="239"/>
        <v>43302</v>
      </c>
      <c r="B10816" s="49" t="s">
        <v>7018</v>
      </c>
      <c r="C10816" s="7">
        <v>3.4775671232877003E-2</v>
      </c>
      <c r="D10816" s="7">
        <v>6.9551342465754007E-2</v>
      </c>
      <c r="E10816" s="7">
        <v>0.10432701369863087</v>
      </c>
      <c r="F10816" s="7">
        <v>0.13910268493150801</v>
      </c>
      <c r="G10816" s="7">
        <v>0.17387835616438441</v>
      </c>
      <c r="H10816" s="7">
        <v>0.20865402739726077</v>
      </c>
      <c r="I10816" s="7">
        <v>0.24342969863013839</v>
      </c>
      <c r="J10816" s="7">
        <v>0.27820536986301475</v>
      </c>
      <c r="K10816" s="7">
        <v>0.3129810410958912</v>
      </c>
      <c r="L10816" s="7">
        <v>0.34775671232876759</v>
      </c>
    </row>
    <row r="10817" spans="1:12" ht="63.75">
      <c r="A10817" s="1">
        <f t="shared" si="239"/>
        <v>43303</v>
      </c>
      <c r="B10817" s="49" t="s">
        <v>6824</v>
      </c>
      <c r="C10817" s="7">
        <v>4.1986849315068598E-4</v>
      </c>
      <c r="D10817" s="7">
        <v>8.3973698630137195E-4</v>
      </c>
      <c r="E10817" s="7">
        <v>1.2596054794520519E-3</v>
      </c>
      <c r="F10817" s="7">
        <v>1.6794739726027439E-3</v>
      </c>
      <c r="G10817" s="7">
        <v>2.0993424657534238E-3</v>
      </c>
      <c r="H10817" s="7">
        <v>2.5192109589041159E-3</v>
      </c>
      <c r="I10817" s="7">
        <v>2.9390794520548079E-3</v>
      </c>
      <c r="J10817" s="7">
        <v>3.3589479452054757E-3</v>
      </c>
      <c r="K10817" s="7">
        <v>3.7788164383561677E-3</v>
      </c>
      <c r="L10817" s="7">
        <v>4.1986849315068476E-3</v>
      </c>
    </row>
    <row r="10818" spans="1:12" ht="63.75">
      <c r="A10818" s="1">
        <f t="shared" si="239"/>
        <v>43304</v>
      </c>
      <c r="B10818" s="49" t="s">
        <v>6824</v>
      </c>
      <c r="C10818" s="7">
        <v>3.6453698630137081E-2</v>
      </c>
      <c r="D10818" s="7">
        <v>7.2907397260274037E-2</v>
      </c>
      <c r="E10818" s="7">
        <v>0.10936109589041111</v>
      </c>
      <c r="F10818" s="7">
        <v>0.1458147945205476</v>
      </c>
      <c r="G10818" s="7">
        <v>0.18226849315068477</v>
      </c>
      <c r="H10818" s="7">
        <v>0.218722191780822</v>
      </c>
      <c r="I10818" s="7">
        <v>0.25517589041095917</v>
      </c>
      <c r="J10818" s="7">
        <v>0.29162958904109643</v>
      </c>
      <c r="K10818" s="7">
        <v>0.3280832876712324</v>
      </c>
      <c r="L10818" s="7">
        <v>0.36453698630136955</v>
      </c>
    </row>
    <row r="10819" spans="1:12" ht="63.75">
      <c r="A10819" s="1">
        <f t="shared" si="239"/>
        <v>43305</v>
      </c>
      <c r="B10819" s="49" t="s">
        <v>6824</v>
      </c>
      <c r="C10819" s="7">
        <v>2.7535561643835721E-2</v>
      </c>
      <c r="D10819" s="7">
        <v>5.5071123287671317E-2</v>
      </c>
      <c r="E10819" s="7">
        <v>8.2606684931507038E-2</v>
      </c>
      <c r="F10819" s="7">
        <v>0.1101422465753424</v>
      </c>
      <c r="G10819" s="7">
        <v>0.13767780821917799</v>
      </c>
      <c r="H10819" s="7">
        <v>0.16521336986301358</v>
      </c>
      <c r="I10819" s="7">
        <v>0.19274893150685038</v>
      </c>
      <c r="J10819" s="7">
        <v>0.2202844931506848</v>
      </c>
      <c r="K10819" s="7">
        <v>0.24782005479452041</v>
      </c>
      <c r="L10819" s="7">
        <v>0.27535561643835599</v>
      </c>
    </row>
    <row r="10820" spans="1:12" ht="63.75">
      <c r="A10820" s="1">
        <f t="shared" si="239"/>
        <v>43306</v>
      </c>
      <c r="B10820" s="49" t="s">
        <v>6824</v>
      </c>
      <c r="C10820" s="7">
        <v>4.7194520547945472E-3</v>
      </c>
      <c r="D10820" s="7">
        <v>9.4389041095890944E-3</v>
      </c>
      <c r="E10820" s="7">
        <v>1.4158356164383681E-2</v>
      </c>
      <c r="F10820" s="7">
        <v>1.8877808219178119E-2</v>
      </c>
      <c r="G10820" s="7">
        <v>2.3597260273972676E-2</v>
      </c>
      <c r="H10820" s="7">
        <v>2.8316712328767119E-2</v>
      </c>
      <c r="I10820" s="7">
        <v>3.30361643835618E-2</v>
      </c>
      <c r="J10820" s="7">
        <v>3.7755616438356239E-2</v>
      </c>
      <c r="K10820" s="7">
        <v>4.2475068493150803E-2</v>
      </c>
      <c r="L10820" s="7">
        <v>4.7194520547945241E-2</v>
      </c>
    </row>
    <row r="10821" spans="1:12" ht="63.75">
      <c r="A10821" s="1">
        <f t="shared" si="239"/>
        <v>43307</v>
      </c>
      <c r="B10821" s="49" t="s">
        <v>6824</v>
      </c>
      <c r="C10821" s="7">
        <v>7.6437041095890709E-2</v>
      </c>
      <c r="D10821" s="7">
        <v>0.1528740821917812</v>
      </c>
      <c r="E10821" s="7">
        <v>0.22931112328767239</v>
      </c>
      <c r="F10821" s="7">
        <v>0.30574816438356239</v>
      </c>
      <c r="G10821" s="7">
        <v>0.38218520547945239</v>
      </c>
      <c r="H10821" s="7">
        <v>0.45862224657534356</v>
      </c>
      <c r="I10821" s="7">
        <v>0.53505928767123478</v>
      </c>
      <c r="J10821" s="7">
        <v>0.61149632876712479</v>
      </c>
      <c r="K10821" s="7">
        <v>0.68793336986301468</v>
      </c>
      <c r="L10821" s="7">
        <v>0.76437041095890479</v>
      </c>
    </row>
    <row r="10822" spans="1:12" ht="38.25">
      <c r="A10822" s="1">
        <f t="shared" si="239"/>
        <v>43308</v>
      </c>
      <c r="B10822" s="49" t="s">
        <v>5285</v>
      </c>
      <c r="C10822" s="7">
        <v>4.1061041095890602E-3</v>
      </c>
      <c r="D10822" s="7">
        <v>8.2122082191781205E-3</v>
      </c>
      <c r="E10822" s="7">
        <v>1.2318312328767119E-2</v>
      </c>
      <c r="F10822" s="7">
        <v>1.6424416438356241E-2</v>
      </c>
      <c r="G10822" s="7">
        <v>2.0530520547945238E-2</v>
      </c>
      <c r="H10822" s="7">
        <v>2.4636624657534238E-2</v>
      </c>
      <c r="I10822" s="7">
        <v>2.874272876712336E-2</v>
      </c>
      <c r="J10822" s="7">
        <v>3.2848832876712357E-2</v>
      </c>
      <c r="K10822" s="7">
        <v>3.6954936986301361E-2</v>
      </c>
      <c r="L10822" s="7">
        <v>4.1061041095890365E-2</v>
      </c>
    </row>
    <row r="10823" spans="1:12" ht="38.25">
      <c r="A10823" s="1">
        <f t="shared" si="239"/>
        <v>43309</v>
      </c>
      <c r="B10823" s="49" t="s">
        <v>5285</v>
      </c>
      <c r="C10823" s="7">
        <v>1.589662619178084E-3</v>
      </c>
      <c r="D10823" s="7">
        <v>3.1793252383561801E-3</v>
      </c>
      <c r="E10823" s="7">
        <v>4.7689878575342638E-3</v>
      </c>
      <c r="F10823" s="7">
        <v>6.3586504767123358E-3</v>
      </c>
      <c r="G10823" s="7">
        <v>7.9483130958904209E-3</v>
      </c>
      <c r="H10823" s="7">
        <v>9.537975715068505E-3</v>
      </c>
      <c r="I10823" s="7">
        <v>1.1127638334246624E-2</v>
      </c>
      <c r="J10823" s="7">
        <v>1.271730095342472E-2</v>
      </c>
      <c r="K10823" s="7">
        <v>1.4306963572602718E-2</v>
      </c>
      <c r="L10823" s="7">
        <v>1.5896626191780842E-2</v>
      </c>
    </row>
    <row r="10824" spans="1:12" ht="38.25">
      <c r="A10824" s="1">
        <f t="shared" si="239"/>
        <v>43310</v>
      </c>
      <c r="B10824" s="49" t="s">
        <v>5285</v>
      </c>
      <c r="C10824" s="7">
        <v>5.15704109589042E-3</v>
      </c>
      <c r="D10824" s="7">
        <v>1.031408219178084E-2</v>
      </c>
      <c r="E10824" s="7">
        <v>1.5471123287671319E-2</v>
      </c>
      <c r="F10824" s="7">
        <v>2.062816438356168E-2</v>
      </c>
      <c r="G10824" s="7">
        <v>2.5785205479452039E-2</v>
      </c>
      <c r="H10824" s="7">
        <v>3.094224657534252E-2</v>
      </c>
      <c r="I10824" s="7">
        <v>3.6099287671233E-2</v>
      </c>
      <c r="J10824" s="7">
        <v>4.125632876712336E-2</v>
      </c>
      <c r="K10824" s="7">
        <v>4.6413369863013719E-2</v>
      </c>
      <c r="L10824" s="7">
        <v>5.1570410958904078E-2</v>
      </c>
    </row>
    <row r="10825" spans="1:12" ht="38.25">
      <c r="A10825" s="1">
        <f t="shared" si="239"/>
        <v>43311</v>
      </c>
      <c r="B10825" s="49" t="s">
        <v>5285</v>
      </c>
      <c r="C10825" s="7">
        <v>2.28848219178084E-3</v>
      </c>
      <c r="D10825" s="7">
        <v>4.5769643835616679E-3</v>
      </c>
      <c r="E10825" s="7">
        <v>6.8654465753425079E-3</v>
      </c>
      <c r="F10825" s="7">
        <v>9.1539287671233236E-3</v>
      </c>
      <c r="G10825" s="7">
        <v>1.1442410958904152E-2</v>
      </c>
      <c r="H10825" s="7">
        <v>1.373089315068492E-2</v>
      </c>
      <c r="I10825" s="7">
        <v>1.6019375342465877E-2</v>
      </c>
      <c r="J10825" s="7">
        <v>1.8307857534246599E-2</v>
      </c>
      <c r="K10825" s="7">
        <v>2.0596339726027441E-2</v>
      </c>
      <c r="L10825" s="7">
        <v>2.288482191780828E-2</v>
      </c>
    </row>
    <row r="10826" spans="1:12" ht="38.25">
      <c r="A10826" s="1">
        <f t="shared" si="239"/>
        <v>43312</v>
      </c>
      <c r="B10826" s="49" t="s">
        <v>5285</v>
      </c>
      <c r="C10826" s="7">
        <v>5.5989698630137079E-3</v>
      </c>
      <c r="D10826" s="7">
        <v>1.1197939726027428E-2</v>
      </c>
      <c r="E10826" s="7">
        <v>1.6796909589041158E-2</v>
      </c>
      <c r="F10826" s="7">
        <v>2.2395879452054759E-2</v>
      </c>
      <c r="G10826" s="7">
        <v>2.799484931506848E-2</v>
      </c>
      <c r="H10826" s="7">
        <v>3.3593819178082199E-2</v>
      </c>
      <c r="I10826" s="7">
        <v>3.9192789041096035E-2</v>
      </c>
      <c r="J10826" s="7">
        <v>4.4791758904109642E-2</v>
      </c>
      <c r="K10826" s="7">
        <v>5.0390728767123361E-2</v>
      </c>
      <c r="L10826" s="7">
        <v>5.5989698630136961E-2</v>
      </c>
    </row>
    <row r="10827" spans="1:12" ht="38.25">
      <c r="A10827" s="1">
        <f t="shared" si="239"/>
        <v>43313</v>
      </c>
      <c r="B10827" s="49" t="s">
        <v>7148</v>
      </c>
      <c r="C10827" s="7">
        <v>4.6218082191781078E-3</v>
      </c>
      <c r="D10827" s="7">
        <v>9.2436164383562155E-3</v>
      </c>
      <c r="E10827" s="7">
        <v>1.386542465753436E-2</v>
      </c>
      <c r="F10827" s="7">
        <v>1.8487232876712358E-2</v>
      </c>
      <c r="G10827" s="7">
        <v>2.3109041095890476E-2</v>
      </c>
      <c r="H10827" s="7">
        <v>2.773084931506848E-2</v>
      </c>
      <c r="I10827" s="7">
        <v>3.2352657534246716E-2</v>
      </c>
      <c r="J10827" s="7">
        <v>3.6974465753424716E-2</v>
      </c>
      <c r="K10827" s="7">
        <v>4.1596273972602842E-2</v>
      </c>
      <c r="L10827" s="7">
        <v>4.6218082191780842E-2</v>
      </c>
    </row>
    <row r="10828" spans="1:12" ht="38.25">
      <c r="A10828" s="1">
        <f t="shared" si="239"/>
        <v>43314</v>
      </c>
      <c r="B10828" s="49" t="s">
        <v>7148</v>
      </c>
      <c r="C10828" s="7">
        <v>6.835068493150704E-3</v>
      </c>
      <c r="D10828" s="7">
        <v>1.3670136986301359E-2</v>
      </c>
      <c r="E10828" s="7">
        <v>2.0505205479452039E-2</v>
      </c>
      <c r="F10828" s="7">
        <v>2.7340273972602719E-2</v>
      </c>
      <c r="G10828" s="7">
        <v>3.4175342465753399E-2</v>
      </c>
      <c r="H10828" s="7">
        <v>4.1010410958904078E-2</v>
      </c>
      <c r="I10828" s="7">
        <v>4.7845479452054876E-2</v>
      </c>
      <c r="J10828" s="7">
        <v>5.4680547945205438E-2</v>
      </c>
      <c r="K10828" s="7">
        <v>6.1515616438356117E-2</v>
      </c>
      <c r="L10828" s="7">
        <v>6.8350684931506797E-2</v>
      </c>
    </row>
    <row r="10829" spans="1:12" ht="38.25">
      <c r="A10829" s="1">
        <f t="shared" si="239"/>
        <v>43315</v>
      </c>
      <c r="B10829" s="49" t="s">
        <v>7148</v>
      </c>
      <c r="C10829" s="7">
        <v>9.7535342465753753E-4</v>
      </c>
      <c r="D10829" s="7">
        <v>1.95070684931508E-3</v>
      </c>
      <c r="E10829" s="7">
        <v>2.9260602739726079E-3</v>
      </c>
      <c r="F10829" s="7">
        <v>3.9014136986301358E-3</v>
      </c>
      <c r="G10829" s="7">
        <v>4.8767671232876767E-3</v>
      </c>
      <c r="H10829" s="7">
        <v>5.8521205479452037E-3</v>
      </c>
      <c r="I10829" s="7">
        <v>6.827473972602768E-3</v>
      </c>
      <c r="J10829" s="7">
        <v>7.8028273972602837E-3</v>
      </c>
      <c r="K10829" s="7">
        <v>8.7781808219178116E-3</v>
      </c>
      <c r="L10829" s="7">
        <v>9.7535342465753395E-3</v>
      </c>
    </row>
    <row r="10830" spans="1:12" ht="38.25">
      <c r="A10830" s="1">
        <f t="shared" si="239"/>
        <v>43316</v>
      </c>
      <c r="B10830" s="49" t="s">
        <v>7148</v>
      </c>
      <c r="C10830" s="7">
        <v>6.3938630136986521E-3</v>
      </c>
      <c r="D10830" s="7">
        <v>1.278772602739728E-2</v>
      </c>
      <c r="E10830" s="7">
        <v>1.9181589041095921E-2</v>
      </c>
      <c r="F10830" s="7">
        <v>2.557545205479456E-2</v>
      </c>
      <c r="G10830" s="7">
        <v>3.1969315068493195E-2</v>
      </c>
      <c r="H10830" s="7">
        <v>3.8363178082191841E-2</v>
      </c>
      <c r="I10830" s="7">
        <v>4.4757041095890605E-2</v>
      </c>
      <c r="J10830" s="7">
        <v>5.115090410958912E-2</v>
      </c>
      <c r="K10830" s="7">
        <v>5.7544767123287759E-2</v>
      </c>
      <c r="L10830" s="7">
        <v>6.393863013698628E-2</v>
      </c>
    </row>
    <row r="10831" spans="1:12" ht="25.5">
      <c r="A10831" s="1">
        <f t="shared" si="239"/>
        <v>43317</v>
      </c>
      <c r="B10831" s="49" t="s">
        <v>7149</v>
      </c>
      <c r="C10831" s="7">
        <v>1.0953429797260297E-2</v>
      </c>
      <c r="D10831" s="7">
        <v>2.1906859594520638E-2</v>
      </c>
      <c r="E10831" s="7">
        <v>3.2860289391780956E-2</v>
      </c>
      <c r="F10831" s="7">
        <v>4.3813719189041034E-2</v>
      </c>
      <c r="G10831" s="7">
        <v>5.4767148986301355E-2</v>
      </c>
      <c r="H10831" s="7">
        <v>6.5720578783561676E-2</v>
      </c>
      <c r="I10831" s="7">
        <v>7.6674008580822114E-2</v>
      </c>
      <c r="J10831" s="7">
        <v>8.7627438378082206E-2</v>
      </c>
      <c r="K10831" s="7">
        <v>9.858086817534252E-2</v>
      </c>
      <c r="L10831" s="7">
        <v>0.10953429797260271</v>
      </c>
    </row>
    <row r="10832" spans="1:12" ht="51">
      <c r="A10832" s="1">
        <f t="shared" ref="A10832:A10895" si="240">A10831+1</f>
        <v>43318</v>
      </c>
      <c r="B10832" s="49" t="s">
        <v>7150</v>
      </c>
      <c r="C10832" s="7">
        <v>8.4082191780822241E-3</v>
      </c>
      <c r="D10832" s="7">
        <v>1.68164383561644E-2</v>
      </c>
      <c r="E10832" s="7">
        <v>2.5224657534246717E-2</v>
      </c>
      <c r="F10832" s="7">
        <v>3.3632876712328799E-2</v>
      </c>
      <c r="G10832" s="7">
        <v>4.2041095890411002E-2</v>
      </c>
      <c r="H10832" s="7">
        <v>5.0449315068493199E-2</v>
      </c>
      <c r="I10832" s="7">
        <v>5.8857534246575638E-2</v>
      </c>
      <c r="J10832" s="7">
        <v>6.7265753424657723E-2</v>
      </c>
      <c r="K10832" s="7">
        <v>7.567397260273992E-2</v>
      </c>
      <c r="L10832" s="7">
        <v>8.4082191780822005E-2</v>
      </c>
    </row>
    <row r="10833" spans="1:12" ht="51">
      <c r="A10833" s="1">
        <f t="shared" si="240"/>
        <v>43319</v>
      </c>
      <c r="B10833" s="49" t="s">
        <v>5476</v>
      </c>
      <c r="C10833" s="7">
        <v>6.7699726027397513E-3</v>
      </c>
      <c r="D10833" s="7">
        <v>1.353994520547948E-2</v>
      </c>
      <c r="E10833" s="7">
        <v>2.030991780821928E-2</v>
      </c>
      <c r="F10833" s="7">
        <v>2.707989041095896E-2</v>
      </c>
      <c r="G10833" s="7">
        <v>3.384986301369864E-2</v>
      </c>
      <c r="H10833" s="7">
        <v>4.0619835616438442E-2</v>
      </c>
      <c r="I10833" s="7">
        <v>4.7389808219178237E-2</v>
      </c>
      <c r="J10833" s="7">
        <v>5.415978082191792E-2</v>
      </c>
      <c r="K10833" s="7">
        <v>6.0929753424657597E-2</v>
      </c>
      <c r="L10833" s="7">
        <v>6.7699726027397281E-2</v>
      </c>
    </row>
    <row r="10834" spans="1:12" ht="51">
      <c r="A10834" s="1">
        <f t="shared" si="240"/>
        <v>43320</v>
      </c>
      <c r="B10834" s="49" t="s">
        <v>5476</v>
      </c>
      <c r="C10834" s="7">
        <v>5.4246575342465882E-3</v>
      </c>
      <c r="D10834" s="7">
        <v>1.0849315068493176E-2</v>
      </c>
      <c r="E10834" s="7">
        <v>1.62739726027398E-2</v>
      </c>
      <c r="F10834" s="7">
        <v>2.169863013698628E-2</v>
      </c>
      <c r="G10834" s="7">
        <v>2.7123287671232881E-2</v>
      </c>
      <c r="H10834" s="7">
        <v>3.2547945205479475E-2</v>
      </c>
      <c r="I10834" s="7">
        <v>3.7972602739726198E-2</v>
      </c>
      <c r="J10834" s="7">
        <v>4.3397260273972678E-2</v>
      </c>
      <c r="K10834" s="7">
        <v>4.8821917808219283E-2</v>
      </c>
      <c r="L10834" s="7">
        <v>5.4246575342465762E-2</v>
      </c>
    </row>
    <row r="10835" spans="1:12" ht="38.25">
      <c r="A10835" s="1">
        <f t="shared" si="240"/>
        <v>43321</v>
      </c>
      <c r="B10835" s="49" t="s">
        <v>7151</v>
      </c>
      <c r="C10835" s="7">
        <v>1.1088000000000025E-2</v>
      </c>
      <c r="D10835" s="7">
        <v>2.2176000000000119E-2</v>
      </c>
      <c r="E10835" s="7">
        <v>3.326400000000012E-2</v>
      </c>
      <c r="F10835" s="7">
        <v>4.4351999999999996E-2</v>
      </c>
      <c r="G10835" s="7">
        <v>5.5439999999999996E-2</v>
      </c>
      <c r="H10835" s="7">
        <v>6.6528000000000004E-2</v>
      </c>
      <c r="I10835" s="7">
        <v>7.7616000000000226E-2</v>
      </c>
      <c r="J10835" s="7">
        <v>8.8704000000000116E-2</v>
      </c>
      <c r="K10835" s="7">
        <v>9.9792000000000117E-2</v>
      </c>
      <c r="L10835" s="7">
        <v>0.11087999999999999</v>
      </c>
    </row>
    <row r="10836" spans="1:12" ht="38.25">
      <c r="A10836" s="1">
        <f t="shared" si="240"/>
        <v>43322</v>
      </c>
      <c r="B10836" s="49" t="s">
        <v>7151</v>
      </c>
      <c r="C10836" s="7">
        <v>7.3373917808219509E-3</v>
      </c>
      <c r="D10836" s="7">
        <v>1.4674783561643879E-2</v>
      </c>
      <c r="E10836" s="7">
        <v>2.201217534246588E-2</v>
      </c>
      <c r="F10836" s="7">
        <v>2.9349567123287758E-2</v>
      </c>
      <c r="G10836" s="7">
        <v>3.668695890410964E-2</v>
      </c>
      <c r="H10836" s="7">
        <v>4.4024350684931518E-2</v>
      </c>
      <c r="I10836" s="7">
        <v>5.1361742465753639E-2</v>
      </c>
      <c r="J10836" s="7">
        <v>5.8699134246575392E-2</v>
      </c>
      <c r="K10836" s="7">
        <v>6.6036526027397277E-2</v>
      </c>
      <c r="L10836" s="7">
        <v>7.3373917808219155E-2</v>
      </c>
    </row>
    <row r="10837" spans="1:12" ht="38.25">
      <c r="A10837" s="1">
        <f t="shared" si="240"/>
        <v>43323</v>
      </c>
      <c r="B10837" s="49" t="s">
        <v>5915</v>
      </c>
      <c r="C10837" s="7">
        <v>1.5319232876712359E-3</v>
      </c>
      <c r="D10837" s="7">
        <v>3.0638465753424836E-3</v>
      </c>
      <c r="E10837" s="7">
        <v>4.5957698630137199E-3</v>
      </c>
      <c r="F10837" s="7">
        <v>6.1276931506849437E-3</v>
      </c>
      <c r="G10837" s="7">
        <v>7.6596164383561796E-3</v>
      </c>
      <c r="H10837" s="7">
        <v>9.1915397260274277E-3</v>
      </c>
      <c r="I10837" s="7">
        <v>1.0723463013698689E-2</v>
      </c>
      <c r="J10837" s="7">
        <v>1.225538630136996E-2</v>
      </c>
      <c r="K10837" s="7">
        <v>1.3787309589041159E-2</v>
      </c>
      <c r="L10837" s="7">
        <v>1.5319232876712359E-2</v>
      </c>
    </row>
    <row r="10838" spans="1:12" ht="51">
      <c r="A10838" s="1">
        <f t="shared" si="240"/>
        <v>43324</v>
      </c>
      <c r="B10838" s="49" t="s">
        <v>5485</v>
      </c>
      <c r="C10838" s="7">
        <v>2.7495780821918036E-3</v>
      </c>
      <c r="D10838" s="7">
        <v>5.499156164383596E-3</v>
      </c>
      <c r="E10838" s="7">
        <v>8.2487342465753996E-3</v>
      </c>
      <c r="F10838" s="7">
        <v>1.0998312328767168E-2</v>
      </c>
      <c r="G10838" s="7">
        <v>1.374789041095896E-2</v>
      </c>
      <c r="H10838" s="7">
        <v>1.6497468493150678E-2</v>
      </c>
      <c r="I10838" s="7">
        <v>1.924704657534252E-2</v>
      </c>
      <c r="J10838" s="7">
        <v>2.1996624657534238E-2</v>
      </c>
      <c r="K10838" s="7">
        <v>2.4746202739726077E-2</v>
      </c>
      <c r="L10838" s="7">
        <v>2.7495780821917799E-2</v>
      </c>
    </row>
    <row r="10839" spans="1:12" ht="51">
      <c r="A10839" s="1">
        <f t="shared" si="240"/>
        <v>43325</v>
      </c>
      <c r="B10839" s="49" t="s">
        <v>7152</v>
      </c>
      <c r="C10839" s="7">
        <v>4.0865753424657722E-3</v>
      </c>
      <c r="D10839" s="7">
        <v>8.1731506849315443E-3</v>
      </c>
      <c r="E10839" s="7">
        <v>1.2259726027397279E-2</v>
      </c>
      <c r="F10839" s="7">
        <v>1.634630136986304E-2</v>
      </c>
      <c r="G10839" s="7">
        <v>2.0432876712328799E-2</v>
      </c>
      <c r="H10839" s="7">
        <v>2.4519452054794558E-2</v>
      </c>
      <c r="I10839" s="7">
        <v>2.8606027397260318E-2</v>
      </c>
      <c r="J10839" s="7">
        <v>3.2692602739725962E-2</v>
      </c>
      <c r="K10839" s="7">
        <v>3.6779178082191721E-2</v>
      </c>
      <c r="L10839" s="7">
        <v>4.0865753424657481E-2</v>
      </c>
    </row>
    <row r="10840" spans="1:12" ht="25.5">
      <c r="A10840" s="1">
        <f t="shared" si="240"/>
        <v>43326</v>
      </c>
      <c r="B10840" s="49" t="s">
        <v>7153</v>
      </c>
      <c r="C10840" s="7">
        <v>8.9137972602739909E-3</v>
      </c>
      <c r="D10840" s="7">
        <v>1.7827594520547958E-2</v>
      </c>
      <c r="E10840" s="7">
        <v>2.6741391780822001E-2</v>
      </c>
      <c r="F10840" s="7">
        <v>3.5655189041095915E-2</v>
      </c>
      <c r="G10840" s="7">
        <v>4.4568986301369844E-2</v>
      </c>
      <c r="H10840" s="7">
        <v>5.3482783561643876E-2</v>
      </c>
      <c r="I10840" s="7">
        <v>6.2396580821918041E-2</v>
      </c>
      <c r="J10840" s="7">
        <v>7.131037808219183E-2</v>
      </c>
      <c r="K10840" s="7">
        <v>8.0224175342465759E-2</v>
      </c>
      <c r="L10840" s="7">
        <v>8.9137972602739687E-2</v>
      </c>
    </row>
    <row r="10841" spans="1:12" ht="12.75">
      <c r="A10841" s="1">
        <f t="shared" si="240"/>
        <v>43327</v>
      </c>
      <c r="B10841" s="49" t="s">
        <v>6836</v>
      </c>
      <c r="C10841" s="7">
        <v>1.6118465753424838E-3</v>
      </c>
      <c r="D10841" s="7">
        <v>3.223693150684956E-3</v>
      </c>
      <c r="E10841" s="7">
        <v>4.8355397260274402E-3</v>
      </c>
      <c r="F10841" s="7">
        <v>6.4473863013698998E-3</v>
      </c>
      <c r="G10841" s="7">
        <v>8.0592328767123723E-3</v>
      </c>
      <c r="H10841" s="7">
        <v>9.6710794520548319E-3</v>
      </c>
      <c r="I10841" s="7">
        <v>1.1282926027397338E-2</v>
      </c>
      <c r="J10841" s="7">
        <v>1.28947726027398E-2</v>
      </c>
      <c r="K10841" s="7">
        <v>1.450661917808232E-2</v>
      </c>
      <c r="L10841" s="7">
        <v>1.6118465753424717E-2</v>
      </c>
    </row>
    <row r="10842" spans="1:12" ht="25.5">
      <c r="A10842" s="1">
        <f t="shared" si="240"/>
        <v>43328</v>
      </c>
      <c r="B10842" s="49" t="s">
        <v>6173</v>
      </c>
      <c r="C10842" s="7">
        <v>3.3614794520548199E-3</v>
      </c>
      <c r="D10842" s="7">
        <v>6.7229589041096277E-3</v>
      </c>
      <c r="E10842" s="7">
        <v>1.0084438356164446E-2</v>
      </c>
      <c r="F10842" s="7">
        <v>1.344591780821928E-2</v>
      </c>
      <c r="G10842" s="7">
        <v>1.680739726027404E-2</v>
      </c>
      <c r="H10842" s="7">
        <v>2.0168876712328799E-2</v>
      </c>
      <c r="I10842" s="7">
        <v>2.3530356164383679E-2</v>
      </c>
      <c r="J10842" s="7">
        <v>2.6891835616438441E-2</v>
      </c>
      <c r="K10842" s="7">
        <v>3.02533150684932E-2</v>
      </c>
      <c r="L10842" s="7">
        <v>3.3614794520547955E-2</v>
      </c>
    </row>
    <row r="10843" spans="1:12" ht="25.5">
      <c r="A10843" s="1">
        <f t="shared" si="240"/>
        <v>43329</v>
      </c>
      <c r="B10843" s="49" t="s">
        <v>7154</v>
      </c>
      <c r="C10843" s="7">
        <v>3.9933073972602838E-2</v>
      </c>
      <c r="D10843" s="7">
        <v>7.9866147945205676E-2</v>
      </c>
      <c r="E10843" s="7">
        <v>0.11979922191780851</v>
      </c>
      <c r="F10843" s="7">
        <v>0.15973229589041041</v>
      </c>
      <c r="G10843" s="7">
        <v>0.19966536986301361</v>
      </c>
      <c r="H10843" s="7">
        <v>0.23959844383561679</v>
      </c>
      <c r="I10843" s="7">
        <v>0.27953151780822</v>
      </c>
      <c r="J10843" s="7">
        <v>0.31946459178082204</v>
      </c>
      <c r="K10843" s="7">
        <v>0.35939766575342519</v>
      </c>
      <c r="L10843" s="7">
        <v>0.39933073972602723</v>
      </c>
    </row>
    <row r="10844" spans="1:12" ht="12.75">
      <c r="A10844" s="1">
        <f t="shared" si="240"/>
        <v>43330</v>
      </c>
      <c r="B10844" s="49" t="s">
        <v>5487</v>
      </c>
      <c r="C10844" s="7">
        <v>3.1202178082191958E-3</v>
      </c>
      <c r="D10844" s="7">
        <v>6.2404356164383803E-3</v>
      </c>
      <c r="E10844" s="7">
        <v>9.3606534246575765E-3</v>
      </c>
      <c r="F10844" s="7">
        <v>1.2480871232876761E-2</v>
      </c>
      <c r="G10844" s="7">
        <v>1.560108904109592E-2</v>
      </c>
      <c r="H10844" s="7">
        <v>1.872130684931508E-2</v>
      </c>
      <c r="I10844" s="7">
        <v>2.1841524657534358E-2</v>
      </c>
      <c r="J10844" s="7">
        <v>2.4961742465753521E-2</v>
      </c>
      <c r="K10844" s="7">
        <v>2.8081960273972677E-2</v>
      </c>
      <c r="L10844" s="7">
        <v>3.1202178082191841E-2</v>
      </c>
    </row>
    <row r="10845" spans="1:12" ht="25.5">
      <c r="A10845" s="1">
        <f t="shared" si="240"/>
        <v>43331</v>
      </c>
      <c r="B10845" s="49" t="s">
        <v>7155</v>
      </c>
      <c r="C10845" s="7">
        <v>1.37131726027398E-2</v>
      </c>
      <c r="D10845" s="7">
        <v>2.7426345205479482E-2</v>
      </c>
      <c r="E10845" s="7">
        <v>4.1139517808219277E-2</v>
      </c>
      <c r="F10845" s="7">
        <v>5.4852690410958839E-2</v>
      </c>
      <c r="G10845" s="7">
        <v>6.8565863013698519E-2</v>
      </c>
      <c r="H10845" s="7">
        <v>8.2279035616438206E-2</v>
      </c>
      <c r="I10845" s="7">
        <v>9.5992208219178116E-2</v>
      </c>
      <c r="J10845" s="7">
        <v>0.10970538082191755</v>
      </c>
      <c r="K10845" s="7">
        <v>0.1234185534246576</v>
      </c>
      <c r="L10845" s="7">
        <v>0.13713172602739679</v>
      </c>
    </row>
    <row r="10846" spans="1:12" ht="25.5">
      <c r="A10846" s="1">
        <f t="shared" si="240"/>
        <v>43332</v>
      </c>
      <c r="B10846" s="49" t="s">
        <v>7156</v>
      </c>
      <c r="C10846" s="7">
        <v>3.3068712328767236E-2</v>
      </c>
      <c r="D10846" s="7">
        <v>6.6137424657534472E-2</v>
      </c>
      <c r="E10846" s="7">
        <v>9.920613698630161E-2</v>
      </c>
      <c r="F10846" s="7">
        <v>0.132274849315068</v>
      </c>
      <c r="G10846" s="7">
        <v>0.1653435616438356</v>
      </c>
      <c r="H10846" s="7">
        <v>0.19841227397260322</v>
      </c>
      <c r="I10846" s="7">
        <v>0.23148098630137079</v>
      </c>
      <c r="J10846" s="7">
        <v>0.26454969863013722</v>
      </c>
      <c r="K10846" s="7">
        <v>0.29761841095890479</v>
      </c>
      <c r="L10846" s="7">
        <v>0.33068712328767119</v>
      </c>
    </row>
    <row r="10847" spans="1:12" ht="25.5">
      <c r="A10847" s="1">
        <f t="shared" si="240"/>
        <v>43333</v>
      </c>
      <c r="B10847" s="49" t="s">
        <v>7157</v>
      </c>
      <c r="C10847" s="7">
        <v>1.216099726027392E-2</v>
      </c>
      <c r="D10847" s="7">
        <v>2.4321994520547962E-2</v>
      </c>
      <c r="E10847" s="7">
        <v>3.6482991780821879E-2</v>
      </c>
      <c r="F10847" s="7">
        <v>4.8643989041095681E-2</v>
      </c>
      <c r="G10847" s="7">
        <v>6.0804986301369601E-2</v>
      </c>
      <c r="H10847" s="7">
        <v>7.2965983561643522E-2</v>
      </c>
      <c r="I10847" s="7">
        <v>8.5126980821917803E-2</v>
      </c>
      <c r="J10847" s="7">
        <v>9.7287978082191473E-2</v>
      </c>
      <c r="K10847" s="7">
        <v>0.10944897534246539</v>
      </c>
      <c r="L10847" s="7">
        <v>0.1216099726027392</v>
      </c>
    </row>
    <row r="10848" spans="1:12" ht="25.5">
      <c r="A10848" s="1">
        <f t="shared" si="240"/>
        <v>43334</v>
      </c>
      <c r="B10848" s="49" t="s">
        <v>7158</v>
      </c>
      <c r="C10848" s="7">
        <v>1.55362191780822E-2</v>
      </c>
      <c r="D10848" s="7">
        <v>3.1072438356164515E-2</v>
      </c>
      <c r="E10848" s="7">
        <v>4.6608657534246714E-2</v>
      </c>
      <c r="F10848" s="7">
        <v>6.2144876712328802E-2</v>
      </c>
      <c r="G10848" s="7">
        <v>7.7681095890411E-2</v>
      </c>
      <c r="H10848" s="7">
        <v>9.3217315068493317E-2</v>
      </c>
      <c r="I10848" s="7">
        <v>0.10875353424657576</v>
      </c>
      <c r="J10848" s="7">
        <v>0.1242897534246576</v>
      </c>
      <c r="K10848" s="7">
        <v>0.13982597260274041</v>
      </c>
      <c r="L10848" s="7">
        <v>0.155362191780822</v>
      </c>
    </row>
    <row r="10849" spans="1:12" ht="25.5">
      <c r="A10849" s="1">
        <f t="shared" si="240"/>
        <v>43335</v>
      </c>
      <c r="B10849" s="49" t="s">
        <v>7159</v>
      </c>
      <c r="C10849" s="7">
        <v>1.1182027397260295E-2</v>
      </c>
      <c r="D10849" s="7">
        <v>2.2364054794520642E-2</v>
      </c>
      <c r="E10849" s="7">
        <v>3.3546082191780957E-2</v>
      </c>
      <c r="F10849" s="7">
        <v>4.472810958904104E-2</v>
      </c>
      <c r="G10849" s="7">
        <v>5.5910136986301352E-2</v>
      </c>
      <c r="H10849" s="7">
        <v>6.7092164383561678E-2</v>
      </c>
      <c r="I10849" s="7">
        <v>7.8274191780822233E-2</v>
      </c>
      <c r="J10849" s="7">
        <v>8.9456219178082316E-2</v>
      </c>
      <c r="K10849" s="7">
        <v>0.10063824657534252</v>
      </c>
      <c r="L10849" s="7">
        <v>0.1118202739726027</v>
      </c>
    </row>
    <row r="10850" spans="1:12" ht="38.25">
      <c r="A10850" s="1">
        <f t="shared" si="240"/>
        <v>43336</v>
      </c>
      <c r="B10850" s="49" t="s">
        <v>7160</v>
      </c>
      <c r="C10850" s="7">
        <v>4.0663232876712599E-2</v>
      </c>
      <c r="D10850" s="7">
        <v>8.1326465753425198E-2</v>
      </c>
      <c r="E10850" s="7">
        <v>0.1219896986301372</v>
      </c>
      <c r="F10850" s="7">
        <v>0.1626529315068504</v>
      </c>
      <c r="G10850" s="7">
        <v>0.2033161643835624</v>
      </c>
      <c r="H10850" s="7">
        <v>0.2439793972602744</v>
      </c>
      <c r="I10850" s="7">
        <v>0.2846426301369876</v>
      </c>
      <c r="J10850" s="7">
        <v>0.32530586301369963</v>
      </c>
      <c r="K10850" s="7">
        <v>0.3659690958904116</v>
      </c>
      <c r="L10850" s="7">
        <v>0.40663232876712357</v>
      </c>
    </row>
    <row r="10851" spans="1:12" ht="38.25">
      <c r="A10851" s="1">
        <f t="shared" si="240"/>
        <v>43337</v>
      </c>
      <c r="B10851" s="49" t="s">
        <v>7161</v>
      </c>
      <c r="C10851" s="7">
        <v>9.937972602739752E-3</v>
      </c>
      <c r="D10851" s="7">
        <v>1.9875945205479476E-2</v>
      </c>
      <c r="E10851" s="7">
        <v>2.9813917808219279E-2</v>
      </c>
      <c r="F10851" s="7">
        <v>3.9751890410958952E-2</v>
      </c>
      <c r="G10851" s="7">
        <v>4.9689863013698633E-2</v>
      </c>
      <c r="H10851" s="7">
        <v>5.9627835616438439E-2</v>
      </c>
      <c r="I10851" s="7">
        <v>6.9565808219178349E-2</v>
      </c>
      <c r="J10851" s="7">
        <v>7.9503780821917905E-2</v>
      </c>
      <c r="K10851" s="7">
        <v>8.9441753424657586E-2</v>
      </c>
      <c r="L10851" s="7">
        <v>9.9379726027397267E-2</v>
      </c>
    </row>
    <row r="10852" spans="1:12" ht="12.75">
      <c r="A10852" s="1">
        <f t="shared" si="240"/>
        <v>43338</v>
      </c>
      <c r="B10852" s="49" t="s">
        <v>7162</v>
      </c>
      <c r="C10852" s="7">
        <v>9.0139726027397508E-3</v>
      </c>
      <c r="D10852" s="7">
        <v>1.8027945205479481E-2</v>
      </c>
      <c r="E10852" s="7">
        <v>2.7041917808219278E-2</v>
      </c>
      <c r="F10852" s="7">
        <v>3.6055890410958961E-2</v>
      </c>
      <c r="G10852" s="7">
        <v>4.5069863013698634E-2</v>
      </c>
      <c r="H10852" s="7">
        <v>5.4083835616438432E-2</v>
      </c>
      <c r="I10852" s="7">
        <v>6.3097808219178361E-2</v>
      </c>
      <c r="J10852" s="7">
        <v>7.2111780821917923E-2</v>
      </c>
      <c r="K10852" s="7">
        <v>8.1125753424657596E-2</v>
      </c>
      <c r="L10852" s="7">
        <v>9.0139726027397268E-2</v>
      </c>
    </row>
    <row r="10853" spans="1:12" ht="25.5">
      <c r="A10853" s="1">
        <f t="shared" si="240"/>
        <v>43339</v>
      </c>
      <c r="B10853" s="49" t="s">
        <v>7163</v>
      </c>
      <c r="C10853" s="7">
        <v>8.4172602739726321E-3</v>
      </c>
      <c r="D10853" s="7">
        <v>1.683452054794524E-2</v>
      </c>
      <c r="E10853" s="7">
        <v>2.5251780821917921E-2</v>
      </c>
      <c r="F10853" s="7">
        <v>3.366904109589048E-2</v>
      </c>
      <c r="G10853" s="7">
        <v>4.2086301369863043E-2</v>
      </c>
      <c r="H10853" s="7">
        <v>5.0503561643835716E-2</v>
      </c>
      <c r="I10853" s="7">
        <v>5.8920821917808515E-2</v>
      </c>
      <c r="J10853" s="7">
        <v>6.733808219178096E-2</v>
      </c>
      <c r="K10853" s="7">
        <v>7.5755342465753522E-2</v>
      </c>
      <c r="L10853" s="7">
        <v>8.4172602739726085E-2</v>
      </c>
    </row>
    <row r="10854" spans="1:12" ht="25.5">
      <c r="A10854" s="1">
        <f t="shared" si="240"/>
        <v>43340</v>
      </c>
      <c r="B10854" s="49" t="s">
        <v>7163</v>
      </c>
      <c r="C10854" s="7">
        <v>1.3066191780821879E-3</v>
      </c>
      <c r="D10854" s="7">
        <v>2.6132383561643878E-3</v>
      </c>
      <c r="E10854" s="7">
        <v>3.9198575342465763E-3</v>
      </c>
      <c r="F10854" s="7">
        <v>5.2264767123287514E-3</v>
      </c>
      <c r="G10854" s="7">
        <v>6.5330958904109395E-3</v>
      </c>
      <c r="H10854" s="7">
        <v>7.8397150684931284E-3</v>
      </c>
      <c r="I10854" s="7">
        <v>9.1463342465753512E-3</v>
      </c>
      <c r="J10854" s="7">
        <v>1.0452953424657517E-2</v>
      </c>
      <c r="K10854" s="7">
        <v>1.1759572602739703E-2</v>
      </c>
      <c r="L10854" s="7">
        <v>1.3066191780821879E-2</v>
      </c>
    </row>
    <row r="10855" spans="1:12" ht="25.5">
      <c r="A10855" s="1">
        <f t="shared" si="240"/>
        <v>43341</v>
      </c>
      <c r="B10855" s="49" t="s">
        <v>7164</v>
      </c>
      <c r="C10855" s="7">
        <v>7.4136986301370073E-4</v>
      </c>
      <c r="D10855" s="7">
        <v>1.4827397260274041E-3</v>
      </c>
      <c r="E10855" s="7">
        <v>2.2241095890410999E-3</v>
      </c>
      <c r="F10855" s="7">
        <v>2.965479452054796E-3</v>
      </c>
      <c r="G10855" s="7">
        <v>3.706849315068492E-3</v>
      </c>
      <c r="H10855" s="7">
        <v>4.4482191780821877E-3</v>
      </c>
      <c r="I10855" s="7">
        <v>5.1895890410959076E-3</v>
      </c>
      <c r="J10855" s="7">
        <v>5.9309589041095919E-3</v>
      </c>
      <c r="K10855" s="7">
        <v>6.6723287671232876E-3</v>
      </c>
      <c r="L10855" s="7">
        <v>7.4136986301369841E-3</v>
      </c>
    </row>
    <row r="10856" spans="1:12" ht="25.5">
      <c r="A10856" s="1">
        <f t="shared" si="240"/>
        <v>43342</v>
      </c>
      <c r="B10856" s="49" t="s">
        <v>7164</v>
      </c>
      <c r="C10856" s="7">
        <v>5.9367452054794679E-3</v>
      </c>
      <c r="D10856" s="7">
        <v>1.1873490410958946E-2</v>
      </c>
      <c r="E10856" s="7">
        <v>1.7810235616438439E-2</v>
      </c>
      <c r="F10856" s="7">
        <v>2.3746980821917799E-2</v>
      </c>
      <c r="G10856" s="7">
        <v>2.9683726027397279E-2</v>
      </c>
      <c r="H10856" s="7">
        <v>3.562047123287676E-2</v>
      </c>
      <c r="I10856" s="7">
        <v>4.1557216438356359E-2</v>
      </c>
      <c r="J10856" s="7">
        <v>4.7493961643835722E-2</v>
      </c>
      <c r="K10856" s="7">
        <v>5.3430706849315196E-2</v>
      </c>
      <c r="L10856" s="7">
        <v>5.9367452054794559E-2</v>
      </c>
    </row>
    <row r="10857" spans="1:12" ht="12.75">
      <c r="A10857" s="1">
        <f t="shared" si="240"/>
        <v>43343</v>
      </c>
      <c r="B10857" s="49" t="s">
        <v>5513</v>
      </c>
      <c r="C10857" s="7">
        <v>2.8002082191781077E-3</v>
      </c>
      <c r="D10857" s="7">
        <v>5.6004164383562033E-3</v>
      </c>
      <c r="E10857" s="7">
        <v>8.4006246575343124E-3</v>
      </c>
      <c r="F10857" s="7">
        <v>1.1200832876712384E-2</v>
      </c>
      <c r="G10857" s="7">
        <v>1.4001041095890478E-2</v>
      </c>
      <c r="H10857" s="7">
        <v>1.6801249315068479E-2</v>
      </c>
      <c r="I10857" s="7">
        <v>1.9601457534246598E-2</v>
      </c>
      <c r="J10857" s="7">
        <v>2.2401665753424716E-2</v>
      </c>
      <c r="K10857" s="7">
        <v>2.520187397260272E-2</v>
      </c>
      <c r="L10857" s="7">
        <v>2.8002082191780842E-2</v>
      </c>
    </row>
    <row r="10858" spans="1:12" ht="12.75">
      <c r="A10858" s="1">
        <f t="shared" si="240"/>
        <v>43344</v>
      </c>
      <c r="B10858" s="49" t="s">
        <v>5513</v>
      </c>
      <c r="C10858" s="7">
        <v>2.3929972602739799E-3</v>
      </c>
      <c r="D10858" s="7">
        <v>4.7859945205479485E-3</v>
      </c>
      <c r="E10858" s="7">
        <v>7.178991780821928E-3</v>
      </c>
      <c r="F10858" s="7">
        <v>9.5719890410958849E-3</v>
      </c>
      <c r="G10858" s="7">
        <v>1.1964986301369851E-2</v>
      </c>
      <c r="H10858" s="7">
        <v>1.4357983561643759E-2</v>
      </c>
      <c r="I10858" s="7">
        <v>1.67509808219178E-2</v>
      </c>
      <c r="J10858" s="7">
        <v>1.9143978082191718E-2</v>
      </c>
      <c r="K10858" s="7">
        <v>2.1536975342465757E-2</v>
      </c>
      <c r="L10858" s="7">
        <v>2.3929972602739682E-2</v>
      </c>
    </row>
    <row r="10859" spans="1:12" ht="12.75">
      <c r="A10859" s="1">
        <f t="shared" si="240"/>
        <v>43345</v>
      </c>
      <c r="B10859" s="49" t="s">
        <v>7165</v>
      </c>
      <c r="C10859" s="7">
        <v>2.805922191780828E-2</v>
      </c>
      <c r="D10859" s="7">
        <v>5.6118443835616441E-2</v>
      </c>
      <c r="E10859" s="7">
        <v>8.4177665753424724E-2</v>
      </c>
      <c r="F10859" s="7">
        <v>0.11223688767123263</v>
      </c>
      <c r="G10859" s="7">
        <v>0.14029610958904079</v>
      </c>
      <c r="H10859" s="7">
        <v>0.1683553315068492</v>
      </c>
      <c r="I10859" s="7">
        <v>0.19641455342465761</v>
      </c>
      <c r="J10859" s="7">
        <v>0.22447377534246601</v>
      </c>
      <c r="K10859" s="7">
        <v>0.25253299726027317</v>
      </c>
      <c r="L10859" s="7">
        <v>0.28059221917808158</v>
      </c>
    </row>
    <row r="10860" spans="1:12" ht="12.75">
      <c r="A10860" s="1">
        <f t="shared" si="240"/>
        <v>43346</v>
      </c>
      <c r="B10860" s="49" t="s">
        <v>5705</v>
      </c>
      <c r="C10860" s="7">
        <v>1.3855490301369839E-2</v>
      </c>
      <c r="D10860" s="7">
        <v>2.7710980602739799E-2</v>
      </c>
      <c r="E10860" s="7">
        <v>4.1566470904109636E-2</v>
      </c>
      <c r="F10860" s="7">
        <v>5.5421961205479355E-2</v>
      </c>
      <c r="G10860" s="7">
        <v>6.9277451506849205E-2</v>
      </c>
      <c r="H10860" s="7">
        <v>8.313294180821916E-2</v>
      </c>
      <c r="I10860" s="7">
        <v>9.698843210958924E-2</v>
      </c>
      <c r="J10860" s="7">
        <v>0.11084392241095883</v>
      </c>
      <c r="K10860" s="7">
        <v>0.12469941271232879</v>
      </c>
      <c r="L10860" s="7">
        <v>0.13855490301369841</v>
      </c>
    </row>
    <row r="10861" spans="1:12" ht="25.5">
      <c r="A10861" s="1">
        <f t="shared" si="240"/>
        <v>43347</v>
      </c>
      <c r="B10861" s="49" t="s">
        <v>6211</v>
      </c>
      <c r="C10861" s="7">
        <v>2.7774246575342759E-3</v>
      </c>
      <c r="D10861" s="7">
        <v>5.5548493150685396E-3</v>
      </c>
      <c r="E10861" s="7">
        <v>8.3322739726028154E-3</v>
      </c>
      <c r="F10861" s="7">
        <v>1.1109698630137057E-2</v>
      </c>
      <c r="G10861" s="7">
        <v>1.3887123287671319E-2</v>
      </c>
      <c r="H10861" s="7">
        <v>1.6664547945205558E-2</v>
      </c>
      <c r="I10861" s="7">
        <v>1.9441972602739801E-2</v>
      </c>
      <c r="J10861" s="7">
        <v>2.221939726027404E-2</v>
      </c>
      <c r="K10861" s="7">
        <v>2.499682191780828E-2</v>
      </c>
      <c r="L10861" s="7">
        <v>2.7774246575342523E-2</v>
      </c>
    </row>
    <row r="10862" spans="1:12" ht="12.75">
      <c r="A10862" s="1">
        <f t="shared" si="240"/>
        <v>43348</v>
      </c>
      <c r="B10862" s="49" t="s">
        <v>5707</v>
      </c>
      <c r="C10862" s="7">
        <v>1.3691835616438319E-3</v>
      </c>
      <c r="D10862" s="7">
        <v>2.7383671232876759E-3</v>
      </c>
      <c r="E10862" s="7">
        <v>4.107550684931508E-3</v>
      </c>
      <c r="F10862" s="7">
        <v>5.4767342465753275E-3</v>
      </c>
      <c r="G10862" s="7">
        <v>6.84591780821916E-3</v>
      </c>
      <c r="H10862" s="7">
        <v>8.2151013698629916E-3</v>
      </c>
      <c r="I10862" s="7">
        <v>9.584284931506858E-3</v>
      </c>
      <c r="J10862" s="7">
        <v>1.0953468493150667E-2</v>
      </c>
      <c r="K10862" s="7">
        <v>1.2322652054794559E-2</v>
      </c>
      <c r="L10862" s="7">
        <v>1.369183561643832E-2</v>
      </c>
    </row>
    <row r="10863" spans="1:12" ht="12.75">
      <c r="A10863" s="1">
        <f t="shared" si="240"/>
        <v>43349</v>
      </c>
      <c r="B10863" s="49" t="s">
        <v>5519</v>
      </c>
      <c r="C10863" s="7">
        <v>7.5221917808219519E-4</v>
      </c>
      <c r="D10863" s="7">
        <v>1.504438356164388E-3</v>
      </c>
      <c r="E10863" s="7">
        <v>2.256657534246588E-3</v>
      </c>
      <c r="F10863" s="7">
        <v>3.008876712328776E-3</v>
      </c>
      <c r="G10863" s="7">
        <v>3.761095890410964E-3</v>
      </c>
      <c r="H10863" s="7">
        <v>4.5133150684931516E-3</v>
      </c>
      <c r="I10863" s="7">
        <v>5.265534246575364E-3</v>
      </c>
      <c r="J10863" s="7">
        <v>6.0177534246575399E-3</v>
      </c>
      <c r="K10863" s="7">
        <v>6.7699726027397279E-3</v>
      </c>
      <c r="L10863" s="7">
        <v>7.5221917808219151E-3</v>
      </c>
    </row>
    <row r="10864" spans="1:12" ht="25.5">
      <c r="A10864" s="1">
        <f t="shared" si="240"/>
        <v>43350</v>
      </c>
      <c r="B10864" s="49" t="s">
        <v>7166</v>
      </c>
      <c r="C10864" s="7">
        <v>2.295488317808232E-3</v>
      </c>
      <c r="D10864" s="7">
        <v>4.5909766356164519E-3</v>
      </c>
      <c r="E10864" s="7">
        <v>6.8864649534246839E-3</v>
      </c>
      <c r="F10864" s="7">
        <v>9.1819532712328917E-3</v>
      </c>
      <c r="G10864" s="7">
        <v>1.1477441589041111E-2</v>
      </c>
      <c r="H10864" s="7">
        <v>1.3772929906849319E-2</v>
      </c>
      <c r="I10864" s="7">
        <v>1.6068418224657599E-2</v>
      </c>
      <c r="J10864" s="7">
        <v>1.8363906542465759E-2</v>
      </c>
      <c r="K10864" s="7">
        <v>2.0659394860274041E-2</v>
      </c>
      <c r="L10864" s="7">
        <v>2.2954883178082201E-2</v>
      </c>
    </row>
    <row r="10865" spans="1:12" ht="25.5">
      <c r="A10865" s="1">
        <f t="shared" si="240"/>
        <v>43351</v>
      </c>
      <c r="B10865" s="49" t="s">
        <v>7166</v>
      </c>
      <c r="C10865" s="7">
        <v>4.6287232109589243E-3</v>
      </c>
      <c r="D10865" s="7">
        <v>9.2574464219178487E-3</v>
      </c>
      <c r="E10865" s="7">
        <v>1.388616963287676E-2</v>
      </c>
      <c r="F10865" s="7">
        <v>1.85148928438356E-2</v>
      </c>
      <c r="G10865" s="7">
        <v>2.314361605479456E-2</v>
      </c>
      <c r="H10865" s="7">
        <v>2.7772339265753402E-2</v>
      </c>
      <c r="I10865" s="7">
        <v>3.2401062476712358E-2</v>
      </c>
      <c r="J10865" s="7">
        <v>3.70297856876712E-2</v>
      </c>
      <c r="K10865" s="7">
        <v>4.1658508898630153E-2</v>
      </c>
      <c r="L10865" s="7">
        <v>4.6287232109589002E-2</v>
      </c>
    </row>
    <row r="10866" spans="1:12" ht="12.75">
      <c r="A10866" s="1">
        <f t="shared" si="240"/>
        <v>43352</v>
      </c>
      <c r="B10866" s="49" t="s">
        <v>7167</v>
      </c>
      <c r="C10866" s="7">
        <v>1.5852288657534359E-2</v>
      </c>
      <c r="D10866" s="7">
        <v>3.1704577315068601E-2</v>
      </c>
      <c r="E10866" s="7">
        <v>4.7556865972602953E-2</v>
      </c>
      <c r="F10866" s="7">
        <v>6.3409154630137077E-2</v>
      </c>
      <c r="G10866" s="7">
        <v>7.9261443287671318E-2</v>
      </c>
      <c r="H10866" s="7">
        <v>9.5113731945205435E-2</v>
      </c>
      <c r="I10866" s="7">
        <v>0.11096602060274004</v>
      </c>
      <c r="J10866" s="7">
        <v>0.1268183092602744</v>
      </c>
      <c r="K10866" s="7">
        <v>0.14267059791780839</v>
      </c>
      <c r="L10866" s="7">
        <v>0.15852288657534241</v>
      </c>
    </row>
    <row r="10867" spans="1:12" ht="12.75">
      <c r="A10867" s="1">
        <f t="shared" si="240"/>
        <v>43353</v>
      </c>
      <c r="B10867" s="49" t="s">
        <v>7168</v>
      </c>
      <c r="C10867" s="7">
        <v>1.8589578082191839E-2</v>
      </c>
      <c r="D10867" s="7">
        <v>3.7179156164383796E-2</v>
      </c>
      <c r="E10867" s="7">
        <v>5.5768734246575635E-2</v>
      </c>
      <c r="F10867" s="7">
        <v>7.4358312328767356E-2</v>
      </c>
      <c r="G10867" s="7">
        <v>9.2947890410959202E-2</v>
      </c>
      <c r="H10867" s="7">
        <v>0.11153746849315103</v>
      </c>
      <c r="I10867" s="7">
        <v>0.1301270465753436</v>
      </c>
      <c r="J10867" s="7">
        <v>0.14871662465753518</v>
      </c>
      <c r="K10867" s="7">
        <v>0.16730620273972679</v>
      </c>
      <c r="L10867" s="7">
        <v>0.1858957808219184</v>
      </c>
    </row>
    <row r="10868" spans="1:12" ht="25.5">
      <c r="A10868" s="1">
        <f t="shared" si="240"/>
        <v>43354</v>
      </c>
      <c r="B10868" s="49" t="s">
        <v>7169</v>
      </c>
      <c r="C10868" s="7">
        <v>4.8930266301369955E-3</v>
      </c>
      <c r="D10868" s="7">
        <v>9.786053260273991E-3</v>
      </c>
      <c r="E10868" s="7">
        <v>1.4679079890411E-2</v>
      </c>
      <c r="F10868" s="7">
        <v>1.9572106520547958E-2</v>
      </c>
      <c r="G10868" s="7">
        <v>2.4465133150684919E-2</v>
      </c>
      <c r="H10868" s="7">
        <v>2.9358159780821878E-2</v>
      </c>
      <c r="I10868" s="7">
        <v>3.4251186410958957E-2</v>
      </c>
      <c r="J10868" s="7">
        <v>3.9144213041095915E-2</v>
      </c>
      <c r="K10868" s="7">
        <v>4.4037239671232874E-2</v>
      </c>
      <c r="L10868" s="7">
        <v>4.8930266301369839E-2</v>
      </c>
    </row>
    <row r="10869" spans="1:12" ht="12.75">
      <c r="A10869" s="1">
        <f t="shared" si="240"/>
        <v>43355</v>
      </c>
      <c r="B10869" s="49" t="s">
        <v>7170</v>
      </c>
      <c r="C10869" s="7">
        <v>9.1872000000000238E-3</v>
      </c>
      <c r="D10869" s="7">
        <v>1.8374399999999999E-2</v>
      </c>
      <c r="E10869" s="7">
        <v>2.756160000000012E-2</v>
      </c>
      <c r="F10869" s="7">
        <v>3.6748799999999998E-2</v>
      </c>
      <c r="G10869" s="7">
        <v>4.5935999999999998E-2</v>
      </c>
      <c r="H10869" s="7">
        <v>5.5123199999999997E-2</v>
      </c>
      <c r="I10869" s="7">
        <v>6.431040000000024E-2</v>
      </c>
      <c r="J10869" s="7">
        <v>7.3497600000000121E-2</v>
      </c>
      <c r="K10869" s="7">
        <v>8.2684800000000128E-2</v>
      </c>
      <c r="L10869" s="7">
        <v>9.1871999999999995E-2</v>
      </c>
    </row>
    <row r="10870" spans="1:12" ht="25.5">
      <c r="A10870" s="1">
        <f t="shared" si="240"/>
        <v>43356</v>
      </c>
      <c r="B10870" s="49" t="s">
        <v>7171</v>
      </c>
      <c r="C10870" s="7">
        <v>1.1805139726027441E-2</v>
      </c>
      <c r="D10870" s="7">
        <v>2.3610279452054881E-2</v>
      </c>
      <c r="E10870" s="7">
        <v>3.5415419178082316E-2</v>
      </c>
      <c r="F10870" s="7">
        <v>4.7220558904109637E-2</v>
      </c>
      <c r="G10870" s="7">
        <v>5.9025698630137076E-2</v>
      </c>
      <c r="H10870" s="7">
        <v>7.0830838356164508E-2</v>
      </c>
      <c r="I10870" s="7">
        <v>8.2635978082192071E-2</v>
      </c>
      <c r="J10870" s="7">
        <v>9.4441117808219274E-2</v>
      </c>
      <c r="K10870" s="7">
        <v>0.10624625753424673</v>
      </c>
      <c r="L10870" s="7">
        <v>0.11805139726027403</v>
      </c>
    </row>
    <row r="10871" spans="1:12" ht="25.5">
      <c r="A10871" s="1">
        <f t="shared" si="240"/>
        <v>43357</v>
      </c>
      <c r="B10871" s="49" t="s">
        <v>7172</v>
      </c>
      <c r="C10871" s="7">
        <v>1.7387835616438318E-2</v>
      </c>
      <c r="D10871" s="7">
        <v>3.4775671232876761E-2</v>
      </c>
      <c r="E10871" s="7">
        <v>5.2163506849315082E-2</v>
      </c>
      <c r="F10871" s="7">
        <v>6.9551342465753271E-2</v>
      </c>
      <c r="G10871" s="7">
        <v>8.6939178082191607E-2</v>
      </c>
      <c r="H10871" s="7">
        <v>0.10432701369863004</v>
      </c>
      <c r="I10871" s="7">
        <v>0.12171484931506919</v>
      </c>
      <c r="J10871" s="7">
        <v>0.13910268493150679</v>
      </c>
      <c r="K10871" s="7">
        <v>0.1564905205479456</v>
      </c>
      <c r="L10871" s="7">
        <v>0.17387835616438321</v>
      </c>
    </row>
    <row r="10872" spans="1:12" ht="12.75">
      <c r="A10872" s="1">
        <f t="shared" si="240"/>
        <v>43358</v>
      </c>
      <c r="B10872" s="49" t="s">
        <v>7173</v>
      </c>
      <c r="C10872" s="7">
        <v>1.429071780821916E-2</v>
      </c>
      <c r="D10872" s="7">
        <v>2.8581435616438437E-2</v>
      </c>
      <c r="E10872" s="7">
        <v>4.2872153424657597E-2</v>
      </c>
      <c r="F10872" s="7">
        <v>5.7162871232876639E-2</v>
      </c>
      <c r="G10872" s="7">
        <v>7.1453589041095805E-2</v>
      </c>
      <c r="H10872" s="7">
        <v>8.5744306849314958E-2</v>
      </c>
      <c r="I10872" s="7">
        <v>0.10003502465753449</v>
      </c>
      <c r="J10872" s="7">
        <v>0.11432574246575339</v>
      </c>
      <c r="K10872" s="7">
        <v>0.1286164602739728</v>
      </c>
      <c r="L10872" s="7">
        <v>0.14290717808219161</v>
      </c>
    </row>
    <row r="10873" spans="1:12" ht="25.5">
      <c r="A10873" s="1">
        <f t="shared" si="240"/>
        <v>43359</v>
      </c>
      <c r="B10873" s="49" t="s">
        <v>5366</v>
      </c>
      <c r="C10873" s="7">
        <v>6.3360000000000126E-3</v>
      </c>
      <c r="D10873" s="7">
        <v>1.2671999999999999E-2</v>
      </c>
      <c r="E10873" s="7">
        <v>1.9008000000000001E-2</v>
      </c>
      <c r="F10873" s="7">
        <v>2.5343999999999998E-2</v>
      </c>
      <c r="G10873" s="7">
        <v>3.168E-2</v>
      </c>
      <c r="H10873" s="7">
        <v>3.8016000000000001E-2</v>
      </c>
      <c r="I10873" s="7">
        <v>4.4352000000000114E-2</v>
      </c>
      <c r="J10873" s="7">
        <v>5.0687999999999997E-2</v>
      </c>
      <c r="K10873" s="7">
        <v>5.7024000000000116E-2</v>
      </c>
      <c r="L10873" s="7">
        <v>6.336E-2</v>
      </c>
    </row>
    <row r="10874" spans="1:12" ht="25.5">
      <c r="A10874" s="1">
        <f t="shared" si="240"/>
        <v>43360</v>
      </c>
      <c r="B10874" s="49" t="s">
        <v>7174</v>
      </c>
      <c r="C10874" s="7">
        <v>3.7582027397260437E-2</v>
      </c>
      <c r="D10874" s="7">
        <v>7.5164054794520763E-2</v>
      </c>
      <c r="E10874" s="7">
        <v>0.11274608219178119</v>
      </c>
      <c r="F10874" s="7">
        <v>0.15032810958904078</v>
      </c>
      <c r="G10874" s="7">
        <v>0.18791013698630157</v>
      </c>
      <c r="H10874" s="7">
        <v>0.22549216438356237</v>
      </c>
      <c r="I10874" s="7">
        <v>0.2630741917808232</v>
      </c>
      <c r="J10874" s="7">
        <v>0.30065621917808277</v>
      </c>
      <c r="K10874" s="7">
        <v>0.33823824657534357</v>
      </c>
      <c r="L10874" s="7">
        <v>0.37582027397260315</v>
      </c>
    </row>
    <row r="10875" spans="1:12" ht="25.5">
      <c r="A10875" s="1">
        <f t="shared" si="240"/>
        <v>43361</v>
      </c>
      <c r="B10875" s="49" t="s">
        <v>7175</v>
      </c>
      <c r="C10875" s="7">
        <v>6.8451945205479717E-3</v>
      </c>
      <c r="D10875" s="7">
        <v>1.3690389041095919E-2</v>
      </c>
      <c r="E10875" s="7">
        <v>2.053558356164388E-2</v>
      </c>
      <c r="F10875" s="7">
        <v>2.7380778082191838E-2</v>
      </c>
      <c r="G10875" s="7">
        <v>3.4225972602739796E-2</v>
      </c>
      <c r="H10875" s="7">
        <v>4.1071167123287761E-2</v>
      </c>
      <c r="I10875" s="7">
        <v>4.7916361643835836E-2</v>
      </c>
      <c r="J10875" s="7">
        <v>5.4761556164383676E-2</v>
      </c>
      <c r="K10875" s="7">
        <v>6.1606750684931641E-2</v>
      </c>
      <c r="L10875" s="7">
        <v>6.8451945205479481E-2</v>
      </c>
    </row>
    <row r="10876" spans="1:12" ht="51">
      <c r="A10876" s="1">
        <f t="shared" si="240"/>
        <v>43362</v>
      </c>
      <c r="B10876" s="49" t="s">
        <v>7176</v>
      </c>
      <c r="C10876" s="7">
        <v>1.0830509589041136E-2</v>
      </c>
      <c r="D10876" s="7">
        <v>2.166101917808232E-2</v>
      </c>
      <c r="E10876" s="7">
        <v>3.2491528767123475E-2</v>
      </c>
      <c r="F10876" s="7">
        <v>4.3322038356164397E-2</v>
      </c>
      <c r="G10876" s="7">
        <v>5.4152547945205562E-2</v>
      </c>
      <c r="H10876" s="7">
        <v>6.4983057534246602E-2</v>
      </c>
      <c r="I10876" s="7">
        <v>7.5813567123287989E-2</v>
      </c>
      <c r="J10876" s="7">
        <v>8.6644076712328918E-2</v>
      </c>
      <c r="K10876" s="7">
        <v>9.7474586301369945E-2</v>
      </c>
      <c r="L10876" s="7">
        <v>0.108305095890411</v>
      </c>
    </row>
    <row r="10877" spans="1:12" ht="51">
      <c r="A10877" s="1">
        <f t="shared" si="240"/>
        <v>43363</v>
      </c>
      <c r="B10877" s="49" t="s">
        <v>7177</v>
      </c>
      <c r="C10877" s="7">
        <v>9.6840986301370089E-3</v>
      </c>
      <c r="D10877" s="7">
        <v>1.9368197260274039E-2</v>
      </c>
      <c r="E10877" s="7">
        <v>2.9052295890411001E-2</v>
      </c>
      <c r="F10877" s="7">
        <v>3.8736394520547959E-2</v>
      </c>
      <c r="G10877" s="7">
        <v>4.8420493150684918E-2</v>
      </c>
      <c r="H10877" s="7">
        <v>5.8104591780821876E-2</v>
      </c>
      <c r="I10877" s="7">
        <v>6.7788690410959071E-2</v>
      </c>
      <c r="J10877" s="7">
        <v>7.7472789041095919E-2</v>
      </c>
      <c r="K10877" s="7">
        <v>8.7156887671232877E-2</v>
      </c>
      <c r="L10877" s="7">
        <v>9.6840986301369836E-2</v>
      </c>
    </row>
    <row r="10878" spans="1:12" ht="12.75">
      <c r="A10878" s="1">
        <f t="shared" si="240"/>
        <v>43364</v>
      </c>
      <c r="B10878" s="49" t="s">
        <v>7178</v>
      </c>
      <c r="C10878" s="7">
        <v>1.4109895890411119E-2</v>
      </c>
      <c r="D10878" s="7">
        <v>2.8219791780822116E-2</v>
      </c>
      <c r="E10878" s="7">
        <v>4.232968767123324E-2</v>
      </c>
      <c r="F10878" s="7">
        <v>5.6439583561644122E-2</v>
      </c>
      <c r="G10878" s="7">
        <v>7.0549479452055114E-2</v>
      </c>
      <c r="H10878" s="7">
        <v>8.465937534246612E-2</v>
      </c>
      <c r="I10878" s="7">
        <v>9.8769271232877362E-2</v>
      </c>
      <c r="J10878" s="7">
        <v>0.11287916712328812</v>
      </c>
      <c r="K10878" s="7">
        <v>0.12698906301369961</v>
      </c>
      <c r="L10878" s="7">
        <v>0.14109895890411001</v>
      </c>
    </row>
    <row r="10879" spans="1:12" ht="25.5">
      <c r="A10879" s="1">
        <f t="shared" si="240"/>
        <v>43365</v>
      </c>
      <c r="B10879" s="49" t="s">
        <v>7179</v>
      </c>
      <c r="C10879" s="7">
        <v>8.2780273972602955E-4</v>
      </c>
      <c r="D10879" s="7">
        <v>1.6556054794520639E-3</v>
      </c>
      <c r="E10879" s="7">
        <v>2.483408219178084E-3</v>
      </c>
      <c r="F10879" s="7">
        <v>3.3112109589041039E-3</v>
      </c>
      <c r="G10879" s="7">
        <v>4.1390136986301359E-3</v>
      </c>
      <c r="H10879" s="7">
        <v>4.966816438356168E-3</v>
      </c>
      <c r="I10879" s="7">
        <v>5.7946191780822122E-3</v>
      </c>
      <c r="J10879" s="7">
        <v>6.6224219178082199E-3</v>
      </c>
      <c r="K10879" s="7">
        <v>7.450224657534252E-3</v>
      </c>
      <c r="L10879" s="7">
        <v>8.2780273972602719E-3</v>
      </c>
    </row>
    <row r="10880" spans="1:12" ht="12.75">
      <c r="A10880" s="1">
        <f t="shared" si="240"/>
        <v>43366</v>
      </c>
      <c r="B10880" s="49" t="s">
        <v>7180</v>
      </c>
      <c r="C10880" s="7">
        <v>7.4140602739726311E-3</v>
      </c>
      <c r="D10880" s="7">
        <v>1.482812054794524E-2</v>
      </c>
      <c r="E10880" s="7">
        <v>2.2242180821917919E-2</v>
      </c>
      <c r="F10880" s="7">
        <v>2.9656241095890479E-2</v>
      </c>
      <c r="G10880" s="7">
        <v>3.7070301369863043E-2</v>
      </c>
      <c r="H10880" s="7">
        <v>4.4484361643835714E-2</v>
      </c>
      <c r="I10880" s="7">
        <v>5.1898421917808399E-2</v>
      </c>
      <c r="J10880" s="7">
        <v>5.9312482191780959E-2</v>
      </c>
      <c r="K10880" s="7">
        <v>6.6726542465753519E-2</v>
      </c>
      <c r="L10880" s="7">
        <v>7.4140602739726086E-2</v>
      </c>
    </row>
    <row r="10881" spans="1:12" ht="12.75">
      <c r="A10881" s="1">
        <f t="shared" si="240"/>
        <v>43367</v>
      </c>
      <c r="B10881" s="49" t="s">
        <v>5719</v>
      </c>
      <c r="C10881" s="7">
        <v>5.1777112109589237E-3</v>
      </c>
      <c r="D10881" s="7">
        <v>1.0355422421917847E-2</v>
      </c>
      <c r="E10881" s="7">
        <v>1.5533133632876759E-2</v>
      </c>
      <c r="F10881" s="7">
        <v>2.0710844843835598E-2</v>
      </c>
      <c r="G10881" s="7">
        <v>2.5888556054794558E-2</v>
      </c>
      <c r="H10881" s="7">
        <v>3.1066267265753397E-2</v>
      </c>
      <c r="I10881" s="7">
        <v>3.6243978476712478E-2</v>
      </c>
      <c r="J10881" s="7">
        <v>4.1421689687671195E-2</v>
      </c>
      <c r="K10881" s="7">
        <v>4.6599400898630156E-2</v>
      </c>
      <c r="L10881" s="7">
        <v>5.1777112109588998E-2</v>
      </c>
    </row>
    <row r="10882" spans="1:12" ht="25.5">
      <c r="A10882" s="1">
        <f t="shared" si="240"/>
        <v>43368</v>
      </c>
      <c r="B10882" s="49" t="s">
        <v>7181</v>
      </c>
      <c r="C10882" s="7">
        <v>3.9679561643835718E-3</v>
      </c>
      <c r="D10882" s="7">
        <v>7.9359123287671435E-3</v>
      </c>
      <c r="E10882" s="7">
        <v>1.1903868493150716E-2</v>
      </c>
      <c r="F10882" s="7">
        <v>1.5871824657534239E-2</v>
      </c>
      <c r="G10882" s="7">
        <v>1.9839780821917799E-2</v>
      </c>
      <c r="H10882" s="7">
        <v>2.380773698630136E-2</v>
      </c>
      <c r="I10882" s="7">
        <v>2.7775693150685038E-2</v>
      </c>
      <c r="J10882" s="7">
        <v>3.1743649315068477E-2</v>
      </c>
      <c r="K10882" s="7">
        <v>3.5711605479452034E-2</v>
      </c>
      <c r="L10882" s="7">
        <v>3.9679561643835598E-2</v>
      </c>
    </row>
    <row r="10883" spans="1:12" ht="12.75">
      <c r="A10883" s="1">
        <f t="shared" si="240"/>
        <v>43369</v>
      </c>
      <c r="B10883" s="49" t="s">
        <v>7182</v>
      </c>
      <c r="C10883" s="7">
        <v>1.0107583561643856E-2</v>
      </c>
      <c r="D10883" s="7">
        <v>2.0215167123287758E-2</v>
      </c>
      <c r="E10883" s="7">
        <v>3.032275068493152E-2</v>
      </c>
      <c r="F10883" s="7">
        <v>4.0430334246575279E-2</v>
      </c>
      <c r="G10883" s="7">
        <v>5.053791780821916E-2</v>
      </c>
      <c r="H10883" s="7">
        <v>6.064550136986304E-2</v>
      </c>
      <c r="I10883" s="7">
        <v>7.0753084931507032E-2</v>
      </c>
      <c r="J10883" s="7">
        <v>8.086066849315067E-2</v>
      </c>
      <c r="K10883" s="7">
        <v>9.0968252054794557E-2</v>
      </c>
      <c r="L10883" s="7">
        <v>0.10107583561643832</v>
      </c>
    </row>
    <row r="10884" spans="1:12" ht="12.75">
      <c r="A10884" s="1">
        <f t="shared" si="240"/>
        <v>43370</v>
      </c>
      <c r="B10884" s="49" t="s">
        <v>7183</v>
      </c>
      <c r="C10884" s="7">
        <v>1.0128920547945239E-2</v>
      </c>
      <c r="D10884" s="7">
        <v>2.0257841095890478E-2</v>
      </c>
      <c r="E10884" s="7">
        <v>3.0386761643835719E-2</v>
      </c>
      <c r="F10884" s="7">
        <v>4.0515682191780839E-2</v>
      </c>
      <c r="G10884" s="7">
        <v>5.0644602739726083E-2</v>
      </c>
      <c r="H10884" s="7">
        <v>6.0773523287671313E-2</v>
      </c>
      <c r="I10884" s="7">
        <v>7.0902443835616683E-2</v>
      </c>
      <c r="J10884" s="7">
        <v>8.1031364383561677E-2</v>
      </c>
      <c r="K10884" s="7">
        <v>9.1160284931506921E-2</v>
      </c>
      <c r="L10884" s="7">
        <v>0.10128920547945203</v>
      </c>
    </row>
    <row r="10885" spans="1:12" ht="25.5">
      <c r="A10885" s="1">
        <f t="shared" si="240"/>
        <v>43371</v>
      </c>
      <c r="B10885" s="49" t="s">
        <v>7184</v>
      </c>
      <c r="C10885" s="7">
        <v>4.426520547945228E-3</v>
      </c>
      <c r="D10885" s="7">
        <v>8.853041095890456E-3</v>
      </c>
      <c r="E10885" s="7">
        <v>1.3279561643835721E-2</v>
      </c>
      <c r="F10885" s="7">
        <v>1.7706082191780839E-2</v>
      </c>
      <c r="G10885" s="7">
        <v>2.2132602739726077E-2</v>
      </c>
      <c r="H10885" s="7">
        <v>2.65591232876712E-2</v>
      </c>
      <c r="I10885" s="7">
        <v>3.0985643835616559E-2</v>
      </c>
      <c r="J10885" s="7">
        <v>3.5412164383561678E-2</v>
      </c>
      <c r="K10885" s="7">
        <v>3.9838684931506919E-2</v>
      </c>
      <c r="L10885" s="7">
        <v>4.4265205479452042E-2</v>
      </c>
    </row>
    <row r="10886" spans="1:12" ht="25.5">
      <c r="A10886" s="1">
        <f t="shared" si="240"/>
        <v>43372</v>
      </c>
      <c r="B10886" s="49" t="s">
        <v>7184</v>
      </c>
      <c r="C10886" s="7">
        <v>3.1535342465753638E-3</v>
      </c>
      <c r="D10886" s="7">
        <v>6.3070684931507163E-3</v>
      </c>
      <c r="E10886" s="7">
        <v>9.460602739726081E-3</v>
      </c>
      <c r="F10886" s="7">
        <v>1.261413698630136E-2</v>
      </c>
      <c r="G10886" s="7">
        <v>1.576767123287676E-2</v>
      </c>
      <c r="H10886" s="7">
        <v>1.8921205479452041E-2</v>
      </c>
      <c r="I10886" s="7">
        <v>2.2074739726027439E-2</v>
      </c>
      <c r="J10886" s="7">
        <v>2.522827397260272E-2</v>
      </c>
      <c r="K10886" s="7">
        <v>2.8381808219178118E-2</v>
      </c>
      <c r="L10886" s="7">
        <v>3.1535342465753402E-2</v>
      </c>
    </row>
    <row r="10887" spans="1:12" ht="25.5">
      <c r="A10887" s="1">
        <f t="shared" si="240"/>
        <v>43373</v>
      </c>
      <c r="B10887" s="49" t="s">
        <v>7158</v>
      </c>
      <c r="C10887" s="7">
        <v>1.202104109589036E-2</v>
      </c>
      <c r="D10887" s="7">
        <v>2.4042082191780841E-2</v>
      </c>
      <c r="E10887" s="7">
        <v>3.6063123287671202E-2</v>
      </c>
      <c r="F10887" s="7">
        <v>4.8084164383561438E-2</v>
      </c>
      <c r="G10887" s="7">
        <v>6.01052054794518E-2</v>
      </c>
      <c r="H10887" s="7">
        <v>7.2126246575342154E-2</v>
      </c>
      <c r="I10887" s="7">
        <v>8.4147287671232876E-2</v>
      </c>
      <c r="J10887" s="7">
        <v>9.6168328767122987E-2</v>
      </c>
      <c r="K10887" s="7">
        <v>0.10818936986301336</v>
      </c>
      <c r="L10887" s="7">
        <v>0.1202104109589036</v>
      </c>
    </row>
    <row r="10888" spans="1:12" ht="25.5">
      <c r="A10888" s="1">
        <f t="shared" si="240"/>
        <v>43374</v>
      </c>
      <c r="B10888" s="49" t="s">
        <v>7185</v>
      </c>
      <c r="C10888" s="7">
        <v>1.3337063013698639E-2</v>
      </c>
      <c r="D10888" s="7">
        <v>2.66741260273974E-2</v>
      </c>
      <c r="E10888" s="7">
        <v>4.0011189041096039E-2</v>
      </c>
      <c r="F10888" s="7">
        <v>5.3348252054794557E-2</v>
      </c>
      <c r="G10888" s="7">
        <v>6.6685315068493206E-2</v>
      </c>
      <c r="H10888" s="7">
        <v>8.0022378082191967E-2</v>
      </c>
      <c r="I10888" s="7">
        <v>9.3359441095890824E-2</v>
      </c>
      <c r="J10888" s="7">
        <v>0.10669650410958924</v>
      </c>
      <c r="K10888" s="7">
        <v>0.120033567123288</v>
      </c>
      <c r="L10888" s="7">
        <v>0.13337063013698641</v>
      </c>
    </row>
    <row r="10889" spans="1:12" ht="12.75">
      <c r="A10889" s="1">
        <f t="shared" si="240"/>
        <v>43375</v>
      </c>
      <c r="B10889" s="49" t="s">
        <v>7186</v>
      </c>
      <c r="C10889" s="7">
        <v>7.8436931506849685E-3</v>
      </c>
      <c r="D10889" s="7">
        <v>1.5687386301369958E-2</v>
      </c>
      <c r="E10889" s="7">
        <v>2.353107945205488E-2</v>
      </c>
      <c r="F10889" s="7">
        <v>3.1374772602739798E-2</v>
      </c>
      <c r="G10889" s="7">
        <v>3.9218465753424712E-2</v>
      </c>
      <c r="H10889" s="7">
        <v>4.7062158904109634E-2</v>
      </c>
      <c r="I10889" s="7">
        <v>5.4905852054794674E-2</v>
      </c>
      <c r="J10889" s="7">
        <v>6.2749545205479484E-2</v>
      </c>
      <c r="K10889" s="7">
        <v>7.0593238356164406E-2</v>
      </c>
      <c r="L10889" s="7">
        <v>7.8436931506849314E-2</v>
      </c>
    </row>
    <row r="10890" spans="1:12" ht="25.5">
      <c r="A10890" s="1">
        <f t="shared" si="240"/>
        <v>43376</v>
      </c>
      <c r="B10890" s="49" t="s">
        <v>7187</v>
      </c>
      <c r="C10890" s="7">
        <v>5.728438356164412E-3</v>
      </c>
      <c r="D10890" s="7">
        <v>1.1456876712328824E-2</v>
      </c>
      <c r="E10890" s="7">
        <v>1.71853150684932E-2</v>
      </c>
      <c r="F10890" s="7">
        <v>2.2913753424657599E-2</v>
      </c>
      <c r="G10890" s="7">
        <v>2.8642191780821998E-2</v>
      </c>
      <c r="H10890" s="7">
        <v>3.4370630136986401E-2</v>
      </c>
      <c r="I10890" s="7">
        <v>4.00990684931508E-2</v>
      </c>
      <c r="J10890" s="7">
        <v>4.5827506849315199E-2</v>
      </c>
      <c r="K10890" s="7">
        <v>5.155594520547948E-2</v>
      </c>
      <c r="L10890" s="7">
        <v>5.7284383561643878E-2</v>
      </c>
    </row>
    <row r="10891" spans="1:12" ht="25.5">
      <c r="A10891" s="1">
        <f t="shared" si="240"/>
        <v>43377</v>
      </c>
      <c r="B10891" s="49" t="s">
        <v>7187</v>
      </c>
      <c r="C10891" s="7">
        <v>2.9076164383561799E-3</v>
      </c>
      <c r="D10891" s="7">
        <v>5.8152328767123477E-3</v>
      </c>
      <c r="E10891" s="7">
        <v>8.7228493150685281E-3</v>
      </c>
      <c r="F10891" s="7">
        <v>1.1630465753424673E-2</v>
      </c>
      <c r="G10891" s="7">
        <v>1.453808219178084E-2</v>
      </c>
      <c r="H10891" s="7">
        <v>1.7445698630136959E-2</v>
      </c>
      <c r="I10891" s="7">
        <v>2.0353315068493201E-2</v>
      </c>
      <c r="J10891" s="7">
        <v>2.3260931506849322E-2</v>
      </c>
      <c r="K10891" s="7">
        <v>2.616854794520556E-2</v>
      </c>
      <c r="L10891" s="7">
        <v>2.9076164383561681E-2</v>
      </c>
    </row>
    <row r="10892" spans="1:12" ht="12.75">
      <c r="A10892" s="1">
        <f t="shared" si="240"/>
        <v>43378</v>
      </c>
      <c r="B10892" s="49" t="s">
        <v>6231</v>
      </c>
      <c r="C10892" s="7">
        <v>1.333959452054796E-2</v>
      </c>
      <c r="D10892" s="7">
        <v>2.6679189041096039E-2</v>
      </c>
      <c r="E10892" s="7">
        <v>4.0018783561644004E-2</v>
      </c>
      <c r="F10892" s="7">
        <v>5.3358378082191842E-2</v>
      </c>
      <c r="G10892" s="7">
        <v>6.6697972602739797E-2</v>
      </c>
      <c r="H10892" s="7">
        <v>8.0037567123287759E-2</v>
      </c>
      <c r="I10892" s="7">
        <v>9.3377161643836082E-2</v>
      </c>
      <c r="J10892" s="7">
        <v>0.10671675616438379</v>
      </c>
      <c r="K10892" s="7">
        <v>0.12005635068493199</v>
      </c>
      <c r="L10892" s="7">
        <v>0.13339594520547959</v>
      </c>
    </row>
    <row r="10893" spans="1:12" ht="12.75">
      <c r="A10893" s="1">
        <f t="shared" si="240"/>
        <v>43379</v>
      </c>
      <c r="B10893" s="49" t="s">
        <v>7188</v>
      </c>
      <c r="C10893" s="7">
        <v>4.7870794520548194E-3</v>
      </c>
      <c r="D10893" s="7">
        <v>9.5741589041096389E-3</v>
      </c>
      <c r="E10893" s="7">
        <v>1.43612383561644E-2</v>
      </c>
      <c r="F10893" s="7">
        <v>1.9148317808219278E-2</v>
      </c>
      <c r="G10893" s="7">
        <v>2.3935397260274039E-2</v>
      </c>
      <c r="H10893" s="7">
        <v>2.87224767123288E-2</v>
      </c>
      <c r="I10893" s="7">
        <v>3.3509556164383676E-2</v>
      </c>
      <c r="J10893" s="7">
        <v>3.8296635616438444E-2</v>
      </c>
      <c r="K10893" s="7">
        <v>4.3083715068493199E-2</v>
      </c>
      <c r="L10893" s="7">
        <v>4.787079452054796E-2</v>
      </c>
    </row>
    <row r="10894" spans="1:12" ht="12.75">
      <c r="A10894" s="1">
        <f t="shared" si="240"/>
        <v>43380</v>
      </c>
      <c r="B10894" s="49" t="s">
        <v>7189</v>
      </c>
      <c r="C10894" s="7">
        <v>1.38205808219178E-2</v>
      </c>
      <c r="D10894" s="7">
        <v>2.7641161643835718E-2</v>
      </c>
      <c r="E10894" s="7">
        <v>4.1461742465753522E-2</v>
      </c>
      <c r="F10894" s="7">
        <v>5.5282323287671201E-2</v>
      </c>
      <c r="G10894" s="7">
        <v>6.9102904109588997E-2</v>
      </c>
      <c r="H10894" s="7">
        <v>8.2923484931506794E-2</v>
      </c>
      <c r="I10894" s="7">
        <v>9.6744065753424965E-2</v>
      </c>
      <c r="J10894" s="7">
        <v>0.11056464657534253</v>
      </c>
      <c r="K10894" s="7">
        <v>0.12438522739726079</v>
      </c>
      <c r="L10894" s="7">
        <v>0.13820580821917799</v>
      </c>
    </row>
    <row r="10895" spans="1:12" ht="12.75">
      <c r="A10895" s="1">
        <f t="shared" si="240"/>
        <v>43381</v>
      </c>
      <c r="B10895" s="49" t="s">
        <v>7190</v>
      </c>
      <c r="C10895" s="7">
        <v>1.0207607375342495E-2</v>
      </c>
      <c r="D10895" s="7">
        <v>2.0415214750685039E-2</v>
      </c>
      <c r="E10895" s="7">
        <v>3.0622822126027439E-2</v>
      </c>
      <c r="F10895" s="7">
        <v>4.0830429501369836E-2</v>
      </c>
      <c r="G10895" s="7">
        <v>5.1038036876712357E-2</v>
      </c>
      <c r="H10895" s="7">
        <v>6.1245644252054879E-2</v>
      </c>
      <c r="I10895" s="7">
        <v>7.1453251627397518E-2</v>
      </c>
      <c r="J10895" s="7">
        <v>8.1660859002739922E-2</v>
      </c>
      <c r="K10895" s="7">
        <v>9.1868466378082311E-2</v>
      </c>
      <c r="L10895" s="7">
        <v>0.10207607375342471</v>
      </c>
    </row>
    <row r="10896" spans="1:12" ht="12.75">
      <c r="A10896" s="1">
        <f t="shared" ref="A10896:A10959" si="241">A10895+1</f>
        <v>43382</v>
      </c>
      <c r="B10896" s="49" t="s">
        <v>7191</v>
      </c>
      <c r="C10896" s="7">
        <v>4.0587287671232999E-3</v>
      </c>
      <c r="D10896" s="7">
        <v>8.1174575342465999E-3</v>
      </c>
      <c r="E10896" s="7">
        <v>1.2176186301369839E-2</v>
      </c>
      <c r="F10896" s="7">
        <v>1.62349150684932E-2</v>
      </c>
      <c r="G10896" s="7">
        <v>2.0293643835616441E-2</v>
      </c>
      <c r="H10896" s="7">
        <v>2.43523726027398E-2</v>
      </c>
      <c r="I10896" s="7">
        <v>2.8411101369863162E-2</v>
      </c>
      <c r="J10896" s="7">
        <v>3.2469830136986275E-2</v>
      </c>
      <c r="K10896" s="7">
        <v>3.6528558904109637E-2</v>
      </c>
      <c r="L10896" s="7">
        <v>4.0587287671232881E-2</v>
      </c>
    </row>
    <row r="10897" spans="1:12" ht="25.5">
      <c r="A10897" s="1">
        <f t="shared" si="241"/>
        <v>43383</v>
      </c>
      <c r="B10897" s="49" t="s">
        <v>7192</v>
      </c>
      <c r="C10897" s="7">
        <v>1.4288909589041159E-2</v>
      </c>
      <c r="D10897" s="7">
        <v>2.8577819178082439E-2</v>
      </c>
      <c r="E10897" s="7">
        <v>4.2866728767123594E-2</v>
      </c>
      <c r="F10897" s="7">
        <v>5.7155638356164634E-2</v>
      </c>
      <c r="G10897" s="7">
        <v>7.14445479452058E-2</v>
      </c>
      <c r="H10897" s="7">
        <v>8.5733457534246951E-2</v>
      </c>
      <c r="I10897" s="7">
        <v>0.10002236712328848</v>
      </c>
      <c r="J10897" s="7">
        <v>0.11431127671232941</v>
      </c>
      <c r="K10897" s="7">
        <v>0.12860018630137079</v>
      </c>
      <c r="L10897" s="7">
        <v>0.1428890958904116</v>
      </c>
    </row>
    <row r="10898" spans="1:12" ht="25.5">
      <c r="A10898" s="1">
        <f t="shared" si="241"/>
        <v>43384</v>
      </c>
      <c r="B10898" s="49" t="s">
        <v>7193</v>
      </c>
      <c r="C10898" s="7">
        <v>8.7239342465753756E-3</v>
      </c>
      <c r="D10898" s="7">
        <v>1.74478684931508E-2</v>
      </c>
      <c r="E10898" s="7">
        <v>2.617180273972608E-2</v>
      </c>
      <c r="F10898" s="7">
        <v>3.4895736986301357E-2</v>
      </c>
      <c r="G10898" s="7">
        <v>4.3619671232876758E-2</v>
      </c>
      <c r="H10898" s="7">
        <v>5.2343605479452042E-2</v>
      </c>
      <c r="I10898" s="7">
        <v>6.1067539726027562E-2</v>
      </c>
      <c r="J10898" s="7">
        <v>6.9791473972602838E-2</v>
      </c>
      <c r="K10898" s="7">
        <v>7.8515408219178115E-2</v>
      </c>
      <c r="L10898" s="7">
        <v>8.7239342465753392E-2</v>
      </c>
    </row>
    <row r="10899" spans="1:12" ht="12.75">
      <c r="A10899" s="1">
        <f t="shared" si="241"/>
        <v>43385</v>
      </c>
      <c r="B10899" s="49" t="s">
        <v>5554</v>
      </c>
      <c r="C10899" s="7">
        <v>3.7737534246575638E-3</v>
      </c>
      <c r="D10899" s="7">
        <v>7.5475068493151276E-3</v>
      </c>
      <c r="E10899" s="7">
        <v>1.1321260273972681E-2</v>
      </c>
      <c r="F10899" s="7">
        <v>1.509501369863016E-2</v>
      </c>
      <c r="G10899" s="7">
        <v>1.8868767123287757E-2</v>
      </c>
      <c r="H10899" s="7">
        <v>2.2642520547945241E-2</v>
      </c>
      <c r="I10899" s="7">
        <v>2.6416273972602839E-2</v>
      </c>
      <c r="J10899" s="7">
        <v>3.019002739726032E-2</v>
      </c>
      <c r="K10899" s="7">
        <v>3.3963780821917922E-2</v>
      </c>
      <c r="L10899" s="7">
        <v>3.7737534246575395E-2</v>
      </c>
    </row>
    <row r="10900" spans="1:12" ht="12.75">
      <c r="A10900" s="1">
        <f t="shared" si="241"/>
        <v>43386</v>
      </c>
      <c r="B10900" s="49" t="s">
        <v>7194</v>
      </c>
      <c r="C10900" s="7">
        <v>2.468580821917836E-3</v>
      </c>
      <c r="D10900" s="7">
        <v>4.9371616438356599E-3</v>
      </c>
      <c r="E10900" s="7">
        <v>7.4057424657534964E-3</v>
      </c>
      <c r="F10900" s="7">
        <v>9.8743232876712956E-3</v>
      </c>
      <c r="G10900" s="7">
        <v>1.2342904109589121E-2</v>
      </c>
      <c r="H10900" s="7">
        <v>1.481148493150692E-2</v>
      </c>
      <c r="I10900" s="7">
        <v>1.7280065753424719E-2</v>
      </c>
      <c r="J10900" s="7">
        <v>1.9748646575342518E-2</v>
      </c>
      <c r="K10900" s="7">
        <v>2.2217227397260318E-2</v>
      </c>
      <c r="L10900" s="7">
        <v>2.468580821917812E-2</v>
      </c>
    </row>
    <row r="10901" spans="1:12" ht="12.75">
      <c r="A10901" s="1">
        <f t="shared" si="241"/>
        <v>43387</v>
      </c>
      <c r="B10901" s="49" t="s">
        <v>7195</v>
      </c>
      <c r="C10901" s="7">
        <v>1.1648249950684966E-2</v>
      </c>
      <c r="D10901" s="7">
        <v>2.329649990136996E-2</v>
      </c>
      <c r="E10901" s="7">
        <v>3.4944749852054875E-2</v>
      </c>
      <c r="F10901" s="7">
        <v>4.6592999802739801E-2</v>
      </c>
      <c r="G10901" s="7">
        <v>5.824124975342472E-2</v>
      </c>
      <c r="H10901" s="7">
        <v>6.9889499704109639E-2</v>
      </c>
      <c r="I10901" s="7">
        <v>8.1537749654794794E-2</v>
      </c>
      <c r="J10901" s="7">
        <v>9.3185999605479602E-2</v>
      </c>
      <c r="K10901" s="7">
        <v>0.10483424955616452</v>
      </c>
      <c r="L10901" s="7">
        <v>0.11648249950684932</v>
      </c>
    </row>
    <row r="10902" spans="1:12" ht="25.5">
      <c r="A10902" s="1">
        <f t="shared" si="241"/>
        <v>43388</v>
      </c>
      <c r="B10902" s="49" t="s">
        <v>5726</v>
      </c>
      <c r="C10902" s="7">
        <v>5.0755822684931638E-3</v>
      </c>
      <c r="D10902" s="7">
        <v>1.0151164536986328E-2</v>
      </c>
      <c r="E10902" s="7">
        <v>1.5226746805479478E-2</v>
      </c>
      <c r="F10902" s="7">
        <v>2.0302329073972558E-2</v>
      </c>
      <c r="G10902" s="7">
        <v>2.5377911342465757E-2</v>
      </c>
      <c r="H10902" s="7">
        <v>3.0453493610958955E-2</v>
      </c>
      <c r="I10902" s="7">
        <v>3.5529075879452157E-2</v>
      </c>
      <c r="J10902" s="7">
        <v>4.0604658147945241E-2</v>
      </c>
      <c r="K10902" s="7">
        <v>4.5680240416438436E-2</v>
      </c>
      <c r="L10902" s="7">
        <v>5.0755822684931513E-2</v>
      </c>
    </row>
    <row r="10903" spans="1:12" ht="25.5">
      <c r="A10903" s="1">
        <f t="shared" si="241"/>
        <v>43389</v>
      </c>
      <c r="B10903" s="49" t="s">
        <v>7196</v>
      </c>
      <c r="C10903" s="7">
        <v>1.7230882191780841E-2</v>
      </c>
      <c r="D10903" s="7">
        <v>3.4461764383561799E-2</v>
      </c>
      <c r="E10903" s="7">
        <v>5.1692646575342636E-2</v>
      </c>
      <c r="F10903" s="7">
        <v>6.8923528767123363E-2</v>
      </c>
      <c r="G10903" s="7">
        <v>8.6154410958904207E-2</v>
      </c>
      <c r="H10903" s="7">
        <v>0.10338529315068516</v>
      </c>
      <c r="I10903" s="7">
        <v>0.12061617534246599</v>
      </c>
      <c r="J10903" s="7">
        <v>0.1378470575342472</v>
      </c>
      <c r="K10903" s="7">
        <v>0.15507793972602721</v>
      </c>
      <c r="L10903" s="7">
        <v>0.17230882191780841</v>
      </c>
    </row>
    <row r="10904" spans="1:12" ht="25.5">
      <c r="A10904" s="1">
        <f t="shared" si="241"/>
        <v>43390</v>
      </c>
      <c r="B10904" s="49" t="s">
        <v>5373</v>
      </c>
      <c r="C10904" s="7">
        <v>1.386542465753424E-3</v>
      </c>
      <c r="D10904" s="7">
        <v>2.7730849315068598E-3</v>
      </c>
      <c r="E10904" s="7">
        <v>4.1596273972602836E-3</v>
      </c>
      <c r="F10904" s="7">
        <v>5.5461698630136962E-3</v>
      </c>
      <c r="G10904" s="7">
        <v>6.93271232876712E-3</v>
      </c>
      <c r="H10904" s="7">
        <v>8.319254794520543E-3</v>
      </c>
      <c r="I10904" s="7">
        <v>9.7057972602740041E-3</v>
      </c>
      <c r="J10904" s="7">
        <v>1.1092339726027405E-2</v>
      </c>
      <c r="K10904" s="7">
        <v>1.247888219178084E-2</v>
      </c>
      <c r="L10904" s="7">
        <v>1.386542465753424E-2</v>
      </c>
    </row>
    <row r="10905" spans="1:12" ht="12.75">
      <c r="A10905" s="1">
        <f t="shared" si="241"/>
        <v>43391</v>
      </c>
      <c r="B10905" s="49" t="s">
        <v>7197</v>
      </c>
      <c r="C10905" s="7">
        <v>9.2034739726027676E-3</v>
      </c>
      <c r="D10905" s="7">
        <v>1.840694794520556E-2</v>
      </c>
      <c r="E10905" s="7">
        <v>2.761042191780828E-2</v>
      </c>
      <c r="F10905" s="7">
        <v>3.6813895890410994E-2</v>
      </c>
      <c r="G10905" s="7">
        <v>4.6017369863013725E-2</v>
      </c>
      <c r="H10905" s="7">
        <v>5.5220843835616436E-2</v>
      </c>
      <c r="I10905" s="7">
        <v>6.4424317808219403E-2</v>
      </c>
      <c r="J10905" s="7">
        <v>7.3627791780821988E-2</v>
      </c>
      <c r="K10905" s="7">
        <v>8.2831265753424727E-2</v>
      </c>
      <c r="L10905" s="7">
        <v>9.2034739726027451E-2</v>
      </c>
    </row>
    <row r="10906" spans="1:12" ht="25.5">
      <c r="A10906" s="1">
        <f t="shared" si="241"/>
        <v>43392</v>
      </c>
      <c r="B10906" s="49" t="s">
        <v>7198</v>
      </c>
      <c r="C10906" s="7">
        <v>4.6189374904109879E-3</v>
      </c>
      <c r="D10906" s="7">
        <v>9.2378749808219758E-3</v>
      </c>
      <c r="E10906" s="7">
        <v>1.3856812471233E-2</v>
      </c>
      <c r="F10906" s="7">
        <v>1.8475749961643879E-2</v>
      </c>
      <c r="G10906" s="7">
        <v>2.3094687452054879E-2</v>
      </c>
      <c r="H10906" s="7">
        <v>2.7713624942465757E-2</v>
      </c>
      <c r="I10906" s="7">
        <v>3.2332562432876875E-2</v>
      </c>
      <c r="J10906" s="7">
        <v>3.6951499923287758E-2</v>
      </c>
      <c r="K10906" s="7">
        <v>4.1570437413698764E-2</v>
      </c>
      <c r="L10906" s="7">
        <v>4.618937490410964E-2</v>
      </c>
    </row>
    <row r="10907" spans="1:12" ht="25.5">
      <c r="A10907" s="1">
        <f t="shared" si="241"/>
        <v>43393</v>
      </c>
      <c r="B10907" s="49" t="s">
        <v>7198</v>
      </c>
      <c r="C10907" s="7">
        <v>4.6080964931506921E-3</v>
      </c>
      <c r="D10907" s="7">
        <v>9.2161929863013841E-3</v>
      </c>
      <c r="E10907" s="7">
        <v>1.3824289479452039E-2</v>
      </c>
      <c r="F10907" s="7">
        <v>1.843238597260272E-2</v>
      </c>
      <c r="G10907" s="7">
        <v>2.3040482465753399E-2</v>
      </c>
      <c r="H10907" s="7">
        <v>2.7648578958904078E-2</v>
      </c>
      <c r="I10907" s="7">
        <v>3.2256675452054878E-2</v>
      </c>
      <c r="J10907" s="7">
        <v>3.6864771945205439E-2</v>
      </c>
      <c r="K10907" s="7">
        <v>4.1472868438356118E-2</v>
      </c>
      <c r="L10907" s="7">
        <v>4.6080964931506797E-2</v>
      </c>
    </row>
    <row r="10908" spans="1:12" ht="25.5">
      <c r="A10908" s="1">
        <f t="shared" si="241"/>
        <v>43394</v>
      </c>
      <c r="B10908" s="49" t="s">
        <v>7199</v>
      </c>
      <c r="C10908" s="7">
        <v>1.1190562191780839E-3</v>
      </c>
      <c r="D10908" s="7">
        <v>2.2381124383561678E-3</v>
      </c>
      <c r="E10908" s="7">
        <v>3.3571686575342521E-3</v>
      </c>
      <c r="F10908" s="7">
        <v>4.4762248767123243E-3</v>
      </c>
      <c r="G10908" s="7">
        <v>5.5952810958904082E-3</v>
      </c>
      <c r="H10908" s="7">
        <v>6.714337315068492E-3</v>
      </c>
      <c r="I10908" s="7">
        <v>7.8333935342465993E-3</v>
      </c>
      <c r="J10908" s="7">
        <v>8.9524497534246589E-3</v>
      </c>
      <c r="K10908" s="7">
        <v>1.0071505972602743E-2</v>
      </c>
      <c r="L10908" s="7">
        <v>1.1190562191780816E-2</v>
      </c>
    </row>
    <row r="10909" spans="1:12" ht="12.75">
      <c r="A10909" s="1">
        <f t="shared" si="241"/>
        <v>43395</v>
      </c>
      <c r="B10909" s="49" t="s">
        <v>7200</v>
      </c>
      <c r="C10909" s="7">
        <v>7.7319452054794794E-3</v>
      </c>
      <c r="D10909" s="7">
        <v>1.5463890410958959E-2</v>
      </c>
      <c r="E10909" s="7">
        <v>2.319583561643844E-2</v>
      </c>
      <c r="F10909" s="7">
        <v>3.0927780821917796E-2</v>
      </c>
      <c r="G10909" s="7">
        <v>3.8659726027397277E-2</v>
      </c>
      <c r="H10909" s="7">
        <v>4.6391671232876755E-2</v>
      </c>
      <c r="I10909" s="7">
        <v>5.4123616438356358E-2</v>
      </c>
      <c r="J10909" s="7">
        <v>6.1855561643835717E-2</v>
      </c>
      <c r="K10909" s="7">
        <v>6.9587506849315195E-2</v>
      </c>
      <c r="L10909" s="7">
        <v>7.7319452054794555E-2</v>
      </c>
    </row>
    <row r="10910" spans="1:12" ht="38.25">
      <c r="A10910" s="1">
        <f t="shared" si="241"/>
        <v>43396</v>
      </c>
      <c r="B10910" s="49" t="s">
        <v>5567</v>
      </c>
      <c r="C10910" s="7">
        <v>2.2147068493150797E-2</v>
      </c>
      <c r="D10910" s="7">
        <v>4.4294136986301476E-2</v>
      </c>
      <c r="E10910" s="7">
        <v>6.6441205479452273E-2</v>
      </c>
      <c r="F10910" s="7">
        <v>8.8588273972602841E-2</v>
      </c>
      <c r="G10910" s="7">
        <v>0.11073534246575352</v>
      </c>
      <c r="H10910" s="7">
        <v>0.1328824109589048</v>
      </c>
      <c r="I10910" s="7">
        <v>0.15502947945205559</v>
      </c>
      <c r="J10910" s="7">
        <v>0.17717654794520518</v>
      </c>
      <c r="K10910" s="7">
        <v>0.199323616438356</v>
      </c>
      <c r="L10910" s="7">
        <v>0.22147068493150679</v>
      </c>
    </row>
    <row r="10911" spans="1:12" ht="25.5">
      <c r="A10911" s="1">
        <f t="shared" si="241"/>
        <v>43397</v>
      </c>
      <c r="B10911" s="49" t="s">
        <v>7201</v>
      </c>
      <c r="C10911" s="7">
        <v>7.1605479452055128E-4</v>
      </c>
      <c r="D10911" s="7">
        <v>1.4321095890411E-3</v>
      </c>
      <c r="E10911" s="7">
        <v>2.1481643835616561E-3</v>
      </c>
      <c r="F10911" s="7">
        <v>2.8642191780821999E-3</v>
      </c>
      <c r="G10911" s="7">
        <v>3.5802739726027437E-3</v>
      </c>
      <c r="H10911" s="7">
        <v>4.2963287671232879E-3</v>
      </c>
      <c r="I10911" s="7">
        <v>5.012383561643856E-3</v>
      </c>
      <c r="J10911" s="7">
        <v>5.7284383561643877E-3</v>
      </c>
      <c r="K10911" s="7">
        <v>6.4444931506849315E-3</v>
      </c>
      <c r="L10911" s="7">
        <v>7.1605479452054761E-3</v>
      </c>
    </row>
    <row r="10912" spans="1:12" ht="25.5">
      <c r="A10912" s="1">
        <f t="shared" si="241"/>
        <v>43398</v>
      </c>
      <c r="B10912" s="49" t="s">
        <v>7201</v>
      </c>
      <c r="C10912" s="7">
        <v>1.4993753424657599E-2</v>
      </c>
      <c r="D10912" s="7">
        <v>2.9987506849315081E-2</v>
      </c>
      <c r="E10912" s="7">
        <v>4.498126027397268E-2</v>
      </c>
      <c r="F10912" s="7">
        <v>5.9975013698630036E-2</v>
      </c>
      <c r="G10912" s="7">
        <v>7.4968767123287511E-2</v>
      </c>
      <c r="H10912" s="7">
        <v>8.9962520547944999E-2</v>
      </c>
      <c r="I10912" s="7">
        <v>0.10495627397260272</v>
      </c>
      <c r="J10912" s="7">
        <v>0.11995002739725995</v>
      </c>
      <c r="K10912" s="7">
        <v>0.13494378082191719</v>
      </c>
      <c r="L10912" s="7">
        <v>0.1499375342465748</v>
      </c>
    </row>
    <row r="10913" spans="1:12" ht="38.25">
      <c r="A10913" s="1">
        <f t="shared" si="241"/>
        <v>43399</v>
      </c>
      <c r="B10913" s="49" t="s">
        <v>7202</v>
      </c>
      <c r="C10913" s="7">
        <v>7.4353972602739923E-3</v>
      </c>
      <c r="D10913" s="7">
        <v>1.4870794520547959E-2</v>
      </c>
      <c r="E10913" s="7">
        <v>2.2306191780822E-2</v>
      </c>
      <c r="F10913" s="7">
        <v>2.9741589041095917E-2</v>
      </c>
      <c r="G10913" s="7">
        <v>3.7176986301369841E-2</v>
      </c>
      <c r="H10913" s="7">
        <v>4.4612383561643883E-2</v>
      </c>
      <c r="I10913" s="7">
        <v>5.2047780821917917E-2</v>
      </c>
      <c r="J10913" s="7">
        <v>5.9483178082191834E-2</v>
      </c>
      <c r="K10913" s="7">
        <v>6.6918575342465758E-2</v>
      </c>
      <c r="L10913" s="7">
        <v>7.4353972602739682E-2</v>
      </c>
    </row>
    <row r="10914" spans="1:12" ht="12.75">
      <c r="A10914" s="1">
        <f t="shared" si="241"/>
        <v>43400</v>
      </c>
      <c r="B10914" s="49" t="s">
        <v>7203</v>
      </c>
      <c r="C10914" s="7">
        <v>7.4599890410959194E-3</v>
      </c>
      <c r="D10914" s="7">
        <v>1.4919978082191839E-2</v>
      </c>
      <c r="E10914" s="7">
        <v>2.2379967123287759E-2</v>
      </c>
      <c r="F10914" s="7">
        <v>2.983995616438356E-2</v>
      </c>
      <c r="G10914" s="7">
        <v>3.7299945205479482E-2</v>
      </c>
      <c r="H10914" s="7">
        <v>4.47599342465754E-2</v>
      </c>
      <c r="I10914" s="7">
        <v>5.2219923287671437E-2</v>
      </c>
      <c r="J10914" s="7">
        <v>5.9679912328767237E-2</v>
      </c>
      <c r="K10914" s="7">
        <v>6.7139901369863156E-2</v>
      </c>
      <c r="L10914" s="7">
        <v>7.4599890410958963E-2</v>
      </c>
    </row>
    <row r="10915" spans="1:12" ht="25.5">
      <c r="A10915" s="1">
        <f t="shared" si="241"/>
        <v>43401</v>
      </c>
      <c r="B10915" s="49" t="s">
        <v>7204</v>
      </c>
      <c r="C10915" s="7">
        <v>6.7858849315068602E-3</v>
      </c>
      <c r="D10915" s="7">
        <v>1.357176986301372E-2</v>
      </c>
      <c r="E10915" s="7">
        <v>2.035765479452064E-2</v>
      </c>
      <c r="F10915" s="7">
        <v>2.7143539726027441E-2</v>
      </c>
      <c r="G10915" s="7">
        <v>3.3929424657534242E-2</v>
      </c>
      <c r="H10915" s="7">
        <v>4.0715309589041154E-2</v>
      </c>
      <c r="I10915" s="7">
        <v>4.750119452054808E-2</v>
      </c>
      <c r="J10915" s="7">
        <v>5.4287079452054882E-2</v>
      </c>
      <c r="K10915" s="7">
        <v>6.1072964383561676E-2</v>
      </c>
      <c r="L10915" s="7">
        <v>6.7858849315068484E-2</v>
      </c>
    </row>
    <row r="10916" spans="1:12" ht="12.75">
      <c r="A10916" s="1">
        <f t="shared" si="241"/>
        <v>43402</v>
      </c>
      <c r="B10916" s="49" t="s">
        <v>5376</v>
      </c>
      <c r="C10916" s="7">
        <v>2.5418885589041161E-3</v>
      </c>
      <c r="D10916" s="7">
        <v>5.08377711780822E-3</v>
      </c>
      <c r="E10916" s="7">
        <v>7.6256656767123357E-3</v>
      </c>
      <c r="F10916" s="7">
        <v>1.0167554235616416E-2</v>
      </c>
      <c r="G10916" s="7">
        <v>1.2709442794520518E-2</v>
      </c>
      <c r="H10916" s="7">
        <v>1.5251331353424599E-2</v>
      </c>
      <c r="I10916" s="7">
        <v>1.7793219912328798E-2</v>
      </c>
      <c r="J10916" s="7">
        <v>2.033510847123288E-2</v>
      </c>
      <c r="K10916" s="7">
        <v>2.2876997030136962E-2</v>
      </c>
      <c r="L10916" s="7">
        <v>2.5418885589041037E-2</v>
      </c>
    </row>
    <row r="10917" spans="1:12" ht="12.75">
      <c r="A10917" s="1">
        <f t="shared" si="241"/>
        <v>43403</v>
      </c>
      <c r="B10917" s="49" t="s">
        <v>6251</v>
      </c>
      <c r="C10917" s="7">
        <v>1.7369753424657721E-3</v>
      </c>
      <c r="D10917" s="7">
        <v>3.473950684931532E-3</v>
      </c>
      <c r="E10917" s="7">
        <v>5.2109260273973034E-3</v>
      </c>
      <c r="F10917" s="7">
        <v>6.9479013698630519E-3</v>
      </c>
      <c r="G10917" s="7">
        <v>8.6848767123288116E-3</v>
      </c>
      <c r="H10917" s="7">
        <v>1.0421852054794572E-2</v>
      </c>
      <c r="I10917" s="7">
        <v>1.2158827397260321E-2</v>
      </c>
      <c r="J10917" s="7">
        <v>1.389580273972608E-2</v>
      </c>
      <c r="K10917" s="7">
        <v>1.563277808219184E-2</v>
      </c>
      <c r="L10917" s="7">
        <v>1.7369753424657599E-2</v>
      </c>
    </row>
    <row r="10918" spans="1:12" ht="25.5">
      <c r="A10918" s="1">
        <f t="shared" si="241"/>
        <v>43404</v>
      </c>
      <c r="B10918" s="49" t="s">
        <v>7205</v>
      </c>
      <c r="C10918" s="7">
        <v>8.2726027397260551E-3</v>
      </c>
      <c r="D10918" s="7">
        <v>1.6545205479452159E-2</v>
      </c>
      <c r="E10918" s="7">
        <v>2.481780821917812E-2</v>
      </c>
      <c r="F10918" s="7">
        <v>3.3090410958904082E-2</v>
      </c>
      <c r="G10918" s="7">
        <v>4.1363013698630158E-2</v>
      </c>
      <c r="H10918" s="7">
        <v>4.9635616438356241E-2</v>
      </c>
      <c r="I10918" s="7">
        <v>5.7908219178082435E-2</v>
      </c>
      <c r="J10918" s="7">
        <v>6.6180821917808275E-2</v>
      </c>
      <c r="K10918" s="7">
        <v>7.4453424657534351E-2</v>
      </c>
      <c r="L10918" s="7">
        <v>8.2726027397260316E-2</v>
      </c>
    </row>
    <row r="10919" spans="1:12" ht="25.5">
      <c r="A10919" s="1">
        <f t="shared" si="241"/>
        <v>43405</v>
      </c>
      <c r="B10919" s="49" t="s">
        <v>7206</v>
      </c>
      <c r="C10919" s="7">
        <v>7.3218410958904318E-3</v>
      </c>
      <c r="D10919" s="7">
        <v>1.4643682191780839E-2</v>
      </c>
      <c r="E10919" s="7">
        <v>2.1965523287671318E-2</v>
      </c>
      <c r="F10919" s="7">
        <v>2.9287364383561679E-2</v>
      </c>
      <c r="G10919" s="7">
        <v>3.6609205479452039E-2</v>
      </c>
      <c r="H10919" s="7">
        <v>4.3931046575342518E-2</v>
      </c>
      <c r="I10919" s="7">
        <v>5.1252887671232997E-2</v>
      </c>
      <c r="J10919" s="7">
        <v>5.8574728767123357E-2</v>
      </c>
      <c r="K10919" s="7">
        <v>6.5896569863013718E-2</v>
      </c>
      <c r="L10919" s="7">
        <v>7.3218410958904079E-2</v>
      </c>
    </row>
    <row r="10920" spans="1:12" ht="25.5">
      <c r="A10920" s="1">
        <f t="shared" si="241"/>
        <v>43406</v>
      </c>
      <c r="B10920" s="49" t="s">
        <v>7207</v>
      </c>
      <c r="C10920" s="7">
        <v>6.2636025205479713E-4</v>
      </c>
      <c r="D10920" s="7">
        <v>1.2527205041095921E-3</v>
      </c>
      <c r="E10920" s="7">
        <v>1.8790807561643878E-3</v>
      </c>
      <c r="F10920" s="7">
        <v>2.5054410082191842E-3</v>
      </c>
      <c r="G10920" s="7">
        <v>3.1318012602739799E-3</v>
      </c>
      <c r="H10920" s="7">
        <v>3.7581615123287756E-3</v>
      </c>
      <c r="I10920" s="7">
        <v>4.3845217643835839E-3</v>
      </c>
      <c r="J10920" s="7">
        <v>5.0108820164383684E-3</v>
      </c>
      <c r="K10920" s="7">
        <v>5.6372422684931641E-3</v>
      </c>
      <c r="L10920" s="7">
        <v>6.2636025205479477E-3</v>
      </c>
    </row>
    <row r="10921" spans="1:12" ht="12.75">
      <c r="A10921" s="1">
        <f t="shared" si="241"/>
        <v>43407</v>
      </c>
      <c r="B10921" s="49" t="s">
        <v>7208</v>
      </c>
      <c r="C10921" s="7">
        <v>4.8832767123287877E-3</v>
      </c>
      <c r="D10921" s="7">
        <v>9.7665534246575755E-3</v>
      </c>
      <c r="E10921" s="7">
        <v>1.4649830136986399E-2</v>
      </c>
      <c r="F10921" s="7">
        <v>1.9533106849315078E-2</v>
      </c>
      <c r="G10921" s="7">
        <v>2.4416383561643877E-2</v>
      </c>
      <c r="H10921" s="7">
        <v>2.9299660273972558E-2</v>
      </c>
      <c r="I10921" s="7">
        <v>3.4182936986301482E-2</v>
      </c>
      <c r="J10921" s="7">
        <v>3.9066213698630156E-2</v>
      </c>
      <c r="K10921" s="7">
        <v>4.3949490410958955E-2</v>
      </c>
      <c r="L10921" s="7">
        <v>4.8832767123287636E-2</v>
      </c>
    </row>
    <row r="10922" spans="1:12" ht="12.75">
      <c r="A10922" s="1">
        <f t="shared" si="241"/>
        <v>43408</v>
      </c>
      <c r="B10922" s="49" t="s">
        <v>7208</v>
      </c>
      <c r="C10922" s="7">
        <v>6.4325589041096037E-3</v>
      </c>
      <c r="D10922" s="7">
        <v>1.2865117808219159E-2</v>
      </c>
      <c r="E10922" s="7">
        <v>1.92976767123288E-2</v>
      </c>
      <c r="F10922" s="7">
        <v>2.5730235616438318E-2</v>
      </c>
      <c r="G10922" s="7">
        <v>3.216279452054796E-2</v>
      </c>
      <c r="H10922" s="7">
        <v>3.85953534246576E-2</v>
      </c>
      <c r="I10922" s="7">
        <v>4.5027912328767239E-2</v>
      </c>
      <c r="J10922" s="7">
        <v>5.1460471232876753E-2</v>
      </c>
      <c r="K10922" s="7">
        <v>5.7893030136986399E-2</v>
      </c>
      <c r="L10922" s="7">
        <v>6.4325589041095921E-2</v>
      </c>
    </row>
    <row r="10923" spans="1:12" ht="12.75">
      <c r="A10923" s="1">
        <f t="shared" si="241"/>
        <v>43409</v>
      </c>
      <c r="B10923" s="49" t="s">
        <v>7209</v>
      </c>
      <c r="C10923" s="7">
        <v>1.6013589041096038E-2</v>
      </c>
      <c r="D10923" s="7">
        <v>3.2027178082191958E-2</v>
      </c>
      <c r="E10923" s="7">
        <v>4.8040767123287996E-2</v>
      </c>
      <c r="F10923" s="7">
        <v>6.4054356164383805E-2</v>
      </c>
      <c r="G10923" s="7">
        <v>8.0067945205479718E-2</v>
      </c>
      <c r="H10923" s="7">
        <v>9.6081534246575645E-2</v>
      </c>
      <c r="I10923" s="7">
        <v>0.11209512328767179</v>
      </c>
      <c r="J10923" s="7">
        <v>0.12810871232876761</v>
      </c>
      <c r="K10923" s="7">
        <v>0.14412230136986398</v>
      </c>
      <c r="L10923" s="7">
        <v>0.16013589041095921</v>
      </c>
    </row>
    <row r="10924" spans="1:12" ht="12.75">
      <c r="A10924" s="1">
        <f t="shared" si="241"/>
        <v>43410</v>
      </c>
      <c r="B10924" s="49" t="s">
        <v>5573</v>
      </c>
      <c r="C10924" s="7">
        <v>4.2402381698630276E-3</v>
      </c>
      <c r="D10924" s="7">
        <v>8.4804763397260553E-3</v>
      </c>
      <c r="E10924" s="7">
        <v>1.272071450958912E-2</v>
      </c>
      <c r="F10924" s="7">
        <v>1.6960952679452041E-2</v>
      </c>
      <c r="G10924" s="7">
        <v>2.1201190849315078E-2</v>
      </c>
      <c r="H10924" s="7">
        <v>2.5441429019178119E-2</v>
      </c>
      <c r="I10924" s="7">
        <v>2.9681667189041156E-2</v>
      </c>
      <c r="J10924" s="7">
        <v>3.39219053589042E-2</v>
      </c>
      <c r="K10924" s="7">
        <v>3.8162143528767116E-2</v>
      </c>
      <c r="L10924" s="7">
        <v>4.2402381698630157E-2</v>
      </c>
    </row>
    <row r="10925" spans="1:12" ht="25.5">
      <c r="A10925" s="1">
        <f t="shared" si="241"/>
        <v>43411</v>
      </c>
      <c r="B10925" s="49" t="s">
        <v>7210</v>
      </c>
      <c r="C10925" s="7">
        <v>2.1576718915068599E-2</v>
      </c>
      <c r="D10925" s="7">
        <v>4.315343783013708E-2</v>
      </c>
      <c r="E10925" s="7">
        <v>6.4730156745205672E-2</v>
      </c>
      <c r="F10925" s="7">
        <v>8.6306875660274035E-2</v>
      </c>
      <c r="G10925" s="7">
        <v>0.10788359457534252</v>
      </c>
      <c r="H10925" s="7">
        <v>0.1294603134904104</v>
      </c>
      <c r="I10925" s="7">
        <v>0.15103703240547958</v>
      </c>
      <c r="J10925" s="7">
        <v>0.1726137513205476</v>
      </c>
      <c r="K10925" s="7">
        <v>0.19419047023561681</v>
      </c>
      <c r="L10925" s="7">
        <v>0.2157671891506848</v>
      </c>
    </row>
    <row r="10926" spans="1:12" ht="25.5">
      <c r="A10926" s="1">
        <f t="shared" si="241"/>
        <v>43412</v>
      </c>
      <c r="B10926" s="49" t="s">
        <v>7211</v>
      </c>
      <c r="C10926" s="7">
        <v>6.8647232876712606E-3</v>
      </c>
      <c r="D10926" s="7">
        <v>1.3729446575342521E-2</v>
      </c>
      <c r="E10926" s="7">
        <v>2.059416986301384E-2</v>
      </c>
      <c r="F10926" s="7">
        <v>2.7458893150685042E-2</v>
      </c>
      <c r="G10926" s="7">
        <v>3.4323616438356234E-2</v>
      </c>
      <c r="H10926" s="7">
        <v>4.1188339726027437E-2</v>
      </c>
      <c r="I10926" s="7">
        <v>4.8053063013698882E-2</v>
      </c>
      <c r="J10926" s="7">
        <v>5.491778630136996E-2</v>
      </c>
      <c r="K10926" s="7">
        <v>6.1782509589041155E-2</v>
      </c>
      <c r="L10926" s="7">
        <v>6.8647232876712358E-2</v>
      </c>
    </row>
    <row r="10927" spans="1:12" ht="25.5">
      <c r="A10927" s="1">
        <f t="shared" si="241"/>
        <v>43413</v>
      </c>
      <c r="B10927" s="49" t="s">
        <v>7212</v>
      </c>
      <c r="C10927" s="7">
        <v>7.9236164383561913E-3</v>
      </c>
      <c r="D10927" s="7">
        <v>1.5847232876712358E-2</v>
      </c>
      <c r="E10927" s="7">
        <v>2.37708493150686E-2</v>
      </c>
      <c r="F10927" s="7">
        <v>3.1694465753424717E-2</v>
      </c>
      <c r="G10927" s="7">
        <v>3.961808219178084E-2</v>
      </c>
      <c r="H10927" s="7">
        <v>4.7541698630137082E-2</v>
      </c>
      <c r="I10927" s="7">
        <v>5.5465315068493441E-2</v>
      </c>
      <c r="J10927" s="7">
        <v>6.3388931506849433E-2</v>
      </c>
      <c r="K10927" s="7">
        <v>7.1312547945205557E-2</v>
      </c>
      <c r="L10927" s="7">
        <v>7.923616438356168E-2</v>
      </c>
    </row>
    <row r="10928" spans="1:12" ht="38.25">
      <c r="A10928" s="1">
        <f t="shared" si="241"/>
        <v>43414</v>
      </c>
      <c r="B10928" s="49" t="s">
        <v>5850</v>
      </c>
      <c r="C10928" s="7">
        <v>4.7650191780822118E-3</v>
      </c>
      <c r="D10928" s="7">
        <v>9.5300383561644237E-3</v>
      </c>
      <c r="E10928" s="7">
        <v>1.4295057534246598E-2</v>
      </c>
      <c r="F10928" s="7">
        <v>1.9060076712328799E-2</v>
      </c>
      <c r="G10928" s="7">
        <v>2.3825095890410996E-2</v>
      </c>
      <c r="H10928" s="7">
        <v>2.8590115068493197E-2</v>
      </c>
      <c r="I10928" s="7">
        <v>3.3355134246575401E-2</v>
      </c>
      <c r="J10928" s="7">
        <v>3.8120153424657598E-2</v>
      </c>
      <c r="K10928" s="7">
        <v>4.2885172602739684E-2</v>
      </c>
      <c r="L10928" s="7">
        <v>4.7650191780821881E-2</v>
      </c>
    </row>
    <row r="10929" spans="1:12" ht="38.25">
      <c r="A10929" s="1">
        <f t="shared" si="241"/>
        <v>43415</v>
      </c>
      <c r="B10929" s="49" t="s">
        <v>5850</v>
      </c>
      <c r="C10929" s="7">
        <v>1.7293808219178239E-2</v>
      </c>
      <c r="D10929" s="7">
        <v>3.458761643835636E-2</v>
      </c>
      <c r="E10929" s="7">
        <v>5.1881424657534599E-2</v>
      </c>
      <c r="F10929" s="7">
        <v>6.9175232876712595E-2</v>
      </c>
      <c r="G10929" s="7">
        <v>8.6469041095890722E-2</v>
      </c>
      <c r="H10929" s="7">
        <v>0.10376284931506884</v>
      </c>
      <c r="I10929" s="7">
        <v>0.12105665753424719</v>
      </c>
      <c r="J10929" s="7">
        <v>0.13835046575342519</v>
      </c>
      <c r="K10929" s="7">
        <v>0.15564427397260319</v>
      </c>
      <c r="L10929" s="7">
        <v>0.1729380821917812</v>
      </c>
    </row>
    <row r="10930" spans="1:12" ht="12.75">
      <c r="A10930" s="1">
        <f t="shared" si="241"/>
        <v>43416</v>
      </c>
      <c r="B10930" s="49" t="s">
        <v>7213</v>
      </c>
      <c r="C10930" s="7">
        <v>7.1453589041096163E-3</v>
      </c>
      <c r="D10930" s="7">
        <v>1.4290717808219279E-2</v>
      </c>
      <c r="E10930" s="7">
        <v>2.1436076712328798E-2</v>
      </c>
      <c r="F10930" s="7">
        <v>2.8581435616438319E-2</v>
      </c>
      <c r="G10930" s="7">
        <v>3.5726794520547958E-2</v>
      </c>
      <c r="H10930" s="7">
        <v>4.2872153424657597E-2</v>
      </c>
      <c r="I10930" s="7">
        <v>5.0017512328767361E-2</v>
      </c>
      <c r="J10930" s="7">
        <v>5.7162871232876764E-2</v>
      </c>
      <c r="K10930" s="7">
        <v>6.4308230136986402E-2</v>
      </c>
      <c r="L10930" s="7">
        <v>7.1453589041095916E-2</v>
      </c>
    </row>
    <row r="10931" spans="1:12" ht="38.25">
      <c r="A10931" s="1">
        <f t="shared" si="241"/>
        <v>43417</v>
      </c>
      <c r="B10931" s="49" t="s">
        <v>7214</v>
      </c>
      <c r="C10931" s="7">
        <v>4.101402739726044E-3</v>
      </c>
      <c r="D10931" s="7">
        <v>8.2028054794520879E-3</v>
      </c>
      <c r="E10931" s="7">
        <v>1.2304208219178119E-2</v>
      </c>
      <c r="F10931" s="7">
        <v>1.6405610958904079E-2</v>
      </c>
      <c r="G10931" s="7">
        <v>2.0507013698630158E-2</v>
      </c>
      <c r="H10931" s="7">
        <v>2.4608416438356238E-2</v>
      </c>
      <c r="I10931" s="7">
        <v>2.8709819178082321E-2</v>
      </c>
      <c r="J10931" s="7">
        <v>3.2811221917808275E-2</v>
      </c>
      <c r="K10931" s="7">
        <v>3.6912624657534358E-2</v>
      </c>
      <c r="L10931" s="7">
        <v>4.1014027397260316E-2</v>
      </c>
    </row>
    <row r="10932" spans="1:12" ht="38.25">
      <c r="A10932" s="1">
        <f t="shared" si="241"/>
        <v>43418</v>
      </c>
      <c r="B10932" s="49" t="s">
        <v>7214</v>
      </c>
      <c r="C10932" s="7">
        <v>1.4755068493150681E-3</v>
      </c>
      <c r="D10932" s="7">
        <v>2.9510136986301478E-3</v>
      </c>
      <c r="E10932" s="7">
        <v>4.4265205479452159E-3</v>
      </c>
      <c r="F10932" s="7">
        <v>5.9020273972602722E-3</v>
      </c>
      <c r="G10932" s="7">
        <v>7.377534246575339E-3</v>
      </c>
      <c r="H10932" s="7">
        <v>8.8530410958904075E-3</v>
      </c>
      <c r="I10932" s="7">
        <v>1.0328547945205512E-2</v>
      </c>
      <c r="J10932" s="7">
        <v>1.1804054794520557E-2</v>
      </c>
      <c r="K10932" s="7">
        <v>1.32795616438356E-2</v>
      </c>
      <c r="L10932" s="7">
        <v>1.4755068493150678E-2</v>
      </c>
    </row>
    <row r="10933" spans="1:12" ht="38.25">
      <c r="A10933" s="1">
        <f t="shared" si="241"/>
        <v>43419</v>
      </c>
      <c r="B10933" s="49" t="s">
        <v>7214</v>
      </c>
      <c r="C10933" s="7">
        <v>9.655890410958936E-4</v>
      </c>
      <c r="D10933" s="7">
        <v>1.931178082191792E-3</v>
      </c>
      <c r="E10933" s="7">
        <v>2.8967671232876758E-3</v>
      </c>
      <c r="F10933" s="7">
        <v>3.8623561643835597E-3</v>
      </c>
      <c r="G10933" s="7">
        <v>4.8279452054794565E-3</v>
      </c>
      <c r="H10933" s="7">
        <v>5.7935342465753395E-3</v>
      </c>
      <c r="I10933" s="7">
        <v>6.7591232876712485E-3</v>
      </c>
      <c r="J10933" s="7">
        <v>7.7247123287671323E-3</v>
      </c>
      <c r="K10933" s="7">
        <v>8.6903013698630144E-3</v>
      </c>
      <c r="L10933" s="7">
        <v>9.6558904109589009E-3</v>
      </c>
    </row>
    <row r="10934" spans="1:12" ht="25.5">
      <c r="A10934" s="1">
        <f t="shared" si="241"/>
        <v>43420</v>
      </c>
      <c r="B10934" s="49" t="s">
        <v>7215</v>
      </c>
      <c r="C10934" s="7">
        <v>1.7947660273972679E-2</v>
      </c>
      <c r="D10934" s="7">
        <v>3.5895320547945239E-2</v>
      </c>
      <c r="E10934" s="7">
        <v>5.3842980821917921E-2</v>
      </c>
      <c r="F10934" s="7">
        <v>7.1790641095890353E-2</v>
      </c>
      <c r="G10934" s="7">
        <v>8.9738301369862924E-2</v>
      </c>
      <c r="H10934" s="7">
        <v>0.10768596164383547</v>
      </c>
      <c r="I10934" s="7">
        <v>0.12563362191780841</v>
      </c>
      <c r="J10934" s="7">
        <v>0.14358128219178121</v>
      </c>
      <c r="K10934" s="7">
        <v>0.16152894246575278</v>
      </c>
      <c r="L10934" s="7">
        <v>0.17947660273972557</v>
      </c>
    </row>
    <row r="10935" spans="1:12" ht="12.75">
      <c r="A10935" s="1">
        <f t="shared" si="241"/>
        <v>43421</v>
      </c>
      <c r="B10935" s="49" t="s">
        <v>7216</v>
      </c>
      <c r="C10935" s="7">
        <v>1.2016098509588999E-2</v>
      </c>
      <c r="D10935" s="7">
        <v>2.4032197019178119E-2</v>
      </c>
      <c r="E10935" s="7">
        <v>3.6048295528767121E-2</v>
      </c>
      <c r="F10935" s="7">
        <v>4.8064394038355995E-2</v>
      </c>
      <c r="G10935" s="7">
        <v>6.0080492547944994E-2</v>
      </c>
      <c r="H10935" s="7">
        <v>7.2096591057533993E-2</v>
      </c>
      <c r="I10935" s="7">
        <v>8.4112689567123242E-2</v>
      </c>
      <c r="J10935" s="7">
        <v>9.6128788076712116E-2</v>
      </c>
      <c r="K10935" s="7">
        <v>0.10814488658630111</v>
      </c>
      <c r="L10935" s="7">
        <v>0.12016098509588999</v>
      </c>
    </row>
    <row r="10936" spans="1:12" ht="12.75">
      <c r="A10936" s="1">
        <f t="shared" si="241"/>
        <v>43422</v>
      </c>
      <c r="B10936" s="49" t="s">
        <v>7217</v>
      </c>
      <c r="C10936" s="7">
        <v>7.3930849315068719E-3</v>
      </c>
      <c r="D10936" s="7">
        <v>1.4786169863013718E-2</v>
      </c>
      <c r="E10936" s="7">
        <v>2.2179254794520639E-2</v>
      </c>
      <c r="F10936" s="7">
        <v>2.9572339726027436E-2</v>
      </c>
      <c r="G10936" s="7">
        <v>3.6965424657534239E-2</v>
      </c>
      <c r="H10936" s="7">
        <v>4.435850958904116E-2</v>
      </c>
      <c r="I10936" s="7">
        <v>5.1751594520548075E-2</v>
      </c>
      <c r="J10936" s="7">
        <v>5.9144679452054871E-2</v>
      </c>
      <c r="K10936" s="7">
        <v>6.6537764383561668E-2</v>
      </c>
      <c r="L10936" s="7">
        <v>7.3930849315068478E-2</v>
      </c>
    </row>
    <row r="10937" spans="1:12" ht="25.5">
      <c r="A10937" s="1">
        <f t="shared" si="241"/>
        <v>43423</v>
      </c>
      <c r="B10937" s="49" t="s">
        <v>7218</v>
      </c>
      <c r="C10937" s="7">
        <v>1.6982794520548079E-2</v>
      </c>
      <c r="D10937" s="7">
        <v>3.3965589041096041E-2</v>
      </c>
      <c r="E10937" s="7">
        <v>5.0948383561644113E-2</v>
      </c>
      <c r="F10937" s="7">
        <v>6.7931178082191956E-2</v>
      </c>
      <c r="G10937" s="7">
        <v>8.4913972602739918E-2</v>
      </c>
      <c r="H10937" s="7">
        <v>0.10189676712328788</v>
      </c>
      <c r="I10937" s="7">
        <v>0.11887956164383619</v>
      </c>
      <c r="J10937" s="7">
        <v>0.13586235616438441</v>
      </c>
      <c r="K10937" s="7">
        <v>0.15284515068493199</v>
      </c>
      <c r="L10937" s="7">
        <v>0.16982794520547961</v>
      </c>
    </row>
    <row r="10938" spans="1:12" ht="25.5">
      <c r="A10938" s="1">
        <f t="shared" si="241"/>
        <v>43424</v>
      </c>
      <c r="B10938" s="49" t="s">
        <v>7219</v>
      </c>
      <c r="C10938" s="7">
        <v>1.221705205479456E-2</v>
      </c>
      <c r="D10938" s="7">
        <v>2.4434104109589242E-2</v>
      </c>
      <c r="E10938" s="7">
        <v>3.6651156164383795E-2</v>
      </c>
      <c r="F10938" s="7">
        <v>4.8868208219178241E-2</v>
      </c>
      <c r="G10938" s="7">
        <v>6.1085260273972798E-2</v>
      </c>
      <c r="H10938" s="7">
        <v>7.3302312328767355E-2</v>
      </c>
      <c r="I10938" s="7">
        <v>8.5519364383562266E-2</v>
      </c>
      <c r="J10938" s="7">
        <v>9.7736416438356594E-2</v>
      </c>
      <c r="K10938" s="7">
        <v>0.10995346849315116</v>
      </c>
      <c r="L10938" s="7">
        <v>0.1221705205479456</v>
      </c>
    </row>
    <row r="10939" spans="1:12" ht="25.5">
      <c r="A10939" s="1">
        <f t="shared" si="241"/>
        <v>43425</v>
      </c>
      <c r="B10939" s="49" t="s">
        <v>7220</v>
      </c>
      <c r="C10939" s="7">
        <v>7.7417052493151031E-3</v>
      </c>
      <c r="D10939" s="7">
        <v>1.5483410498630159E-2</v>
      </c>
      <c r="E10939" s="7">
        <v>2.3225115747945359E-2</v>
      </c>
      <c r="F10939" s="7">
        <v>3.0966820997260319E-2</v>
      </c>
      <c r="G10939" s="7">
        <v>3.8708526246575399E-2</v>
      </c>
      <c r="H10939" s="7">
        <v>4.6450231495890476E-2</v>
      </c>
      <c r="I10939" s="7">
        <v>5.4191936745205678E-2</v>
      </c>
      <c r="J10939" s="7">
        <v>6.1933641994520637E-2</v>
      </c>
      <c r="K10939" s="7">
        <v>6.9675347243835714E-2</v>
      </c>
      <c r="L10939" s="7">
        <v>7.7417052493150673E-2</v>
      </c>
    </row>
    <row r="10940" spans="1:12" ht="25.5">
      <c r="A10940" s="1">
        <f t="shared" si="241"/>
        <v>43426</v>
      </c>
      <c r="B10940" s="49" t="s">
        <v>5381</v>
      </c>
      <c r="C10940" s="7">
        <v>8.098460383561679E-3</v>
      </c>
      <c r="D10940" s="7">
        <v>1.6196920767123358E-2</v>
      </c>
      <c r="E10940" s="7">
        <v>2.4295381150685039E-2</v>
      </c>
      <c r="F10940" s="7">
        <v>3.2393841534246598E-2</v>
      </c>
      <c r="G10940" s="7">
        <v>4.0492301917808275E-2</v>
      </c>
      <c r="H10940" s="7">
        <v>4.8590762301369834E-2</v>
      </c>
      <c r="I10940" s="7">
        <v>5.6689222684931755E-2</v>
      </c>
      <c r="J10940" s="7">
        <v>6.4787683068493196E-2</v>
      </c>
      <c r="K10940" s="7">
        <v>7.288614345205488E-2</v>
      </c>
      <c r="L10940" s="7">
        <v>8.0984603835616439E-2</v>
      </c>
    </row>
    <row r="10941" spans="1:12" ht="38.25">
      <c r="A10941" s="1">
        <f t="shared" si="241"/>
        <v>43427</v>
      </c>
      <c r="B10941" s="49" t="s">
        <v>7221</v>
      </c>
      <c r="C10941" s="7">
        <v>4.6897972602740041E-2</v>
      </c>
      <c r="D10941" s="7">
        <v>9.3795945205480083E-2</v>
      </c>
      <c r="E10941" s="7">
        <v>0.14069391780821999</v>
      </c>
      <c r="F10941" s="7">
        <v>0.18759189041095919</v>
      </c>
      <c r="G10941" s="7">
        <v>0.23448986301369956</v>
      </c>
      <c r="H10941" s="7">
        <v>0.28138783561643882</v>
      </c>
      <c r="I10941" s="7">
        <v>0.32828580821917924</v>
      </c>
      <c r="J10941" s="7">
        <v>0.37518378082191839</v>
      </c>
      <c r="K10941" s="7">
        <v>0.42208175342465881</v>
      </c>
      <c r="L10941" s="7">
        <v>0.46897972602739796</v>
      </c>
    </row>
    <row r="10942" spans="1:12" ht="12.75">
      <c r="A10942" s="1">
        <f t="shared" si="241"/>
        <v>43428</v>
      </c>
      <c r="B10942" s="49" t="s">
        <v>7222</v>
      </c>
      <c r="C10942" s="7">
        <v>7.507726027397279E-3</v>
      </c>
      <c r="D10942" s="7">
        <v>1.5015452054794558E-2</v>
      </c>
      <c r="E10942" s="7">
        <v>2.2523178082191838E-2</v>
      </c>
      <c r="F10942" s="7">
        <v>3.0030904109589002E-2</v>
      </c>
      <c r="G10942" s="7">
        <v>3.753863013698628E-2</v>
      </c>
      <c r="H10942" s="7">
        <v>4.5046356164383558E-2</v>
      </c>
      <c r="I10942" s="7">
        <v>5.2554082191780954E-2</v>
      </c>
      <c r="J10942" s="7">
        <v>6.0061808219178114E-2</v>
      </c>
      <c r="K10942" s="7">
        <v>6.75695342465754E-2</v>
      </c>
      <c r="L10942" s="7">
        <v>7.507726027397256E-2</v>
      </c>
    </row>
    <row r="10943" spans="1:12" ht="25.5">
      <c r="A10943" s="1">
        <f t="shared" si="241"/>
        <v>43429</v>
      </c>
      <c r="B10943" s="49" t="s">
        <v>7223</v>
      </c>
      <c r="C10943" s="7">
        <v>9.3108821917808633E-3</v>
      </c>
      <c r="D10943" s="7">
        <v>1.8621764383561678E-2</v>
      </c>
      <c r="E10943" s="7">
        <v>2.7932646575342637E-2</v>
      </c>
      <c r="F10943" s="7">
        <v>3.7243528767123356E-2</v>
      </c>
      <c r="G10943" s="7">
        <v>4.6554410958904203E-2</v>
      </c>
      <c r="H10943" s="7">
        <v>5.5865293150685037E-2</v>
      </c>
      <c r="I10943" s="7">
        <v>6.5176175342466003E-2</v>
      </c>
      <c r="J10943" s="7">
        <v>7.4487057534246712E-2</v>
      </c>
      <c r="K10943" s="7">
        <v>8.3797939726027545E-2</v>
      </c>
      <c r="L10943" s="7">
        <v>9.3108821917808282E-2</v>
      </c>
    </row>
    <row r="10944" spans="1:12" ht="25.5">
      <c r="A10944" s="1">
        <f t="shared" si="241"/>
        <v>43430</v>
      </c>
      <c r="B10944" s="49" t="s">
        <v>7224</v>
      </c>
      <c r="C10944" s="7">
        <v>3.5039671232876997E-3</v>
      </c>
      <c r="D10944" s="7">
        <v>7.0079342465753881E-3</v>
      </c>
      <c r="E10944" s="7">
        <v>1.0511901369863089E-2</v>
      </c>
      <c r="F10944" s="7">
        <v>1.4015868493150799E-2</v>
      </c>
      <c r="G10944" s="7">
        <v>1.7519835616438439E-2</v>
      </c>
      <c r="H10944" s="7">
        <v>2.102380273972608E-2</v>
      </c>
      <c r="I10944" s="7">
        <v>2.4527769863013839E-2</v>
      </c>
      <c r="J10944" s="7">
        <v>2.8031736986301476E-2</v>
      </c>
      <c r="K10944" s="7">
        <v>3.153570410958912E-2</v>
      </c>
      <c r="L10944" s="7">
        <v>3.5039671232876754E-2</v>
      </c>
    </row>
    <row r="10945" spans="1:12" ht="25.5">
      <c r="A10945" s="1">
        <f t="shared" si="241"/>
        <v>43431</v>
      </c>
      <c r="B10945" s="49" t="s">
        <v>6657</v>
      </c>
      <c r="C10945" s="7">
        <v>5.4485260273972672E-3</v>
      </c>
      <c r="D10945" s="7">
        <v>1.0897052054794534E-2</v>
      </c>
      <c r="E10945" s="7">
        <v>1.634557808219184E-2</v>
      </c>
      <c r="F10945" s="7">
        <v>2.1794104109588999E-2</v>
      </c>
      <c r="G10945" s="7">
        <v>2.724263013698628E-2</v>
      </c>
      <c r="H10945" s="7">
        <v>3.2691156164383561E-2</v>
      </c>
      <c r="I10945" s="7">
        <v>3.813968219178096E-2</v>
      </c>
      <c r="J10945" s="7">
        <v>4.3588208219178123E-2</v>
      </c>
      <c r="K10945" s="7">
        <v>4.9036734246575397E-2</v>
      </c>
      <c r="L10945" s="7">
        <v>5.4485260273972561E-2</v>
      </c>
    </row>
    <row r="10946" spans="1:12" ht="25.5">
      <c r="A10946" s="1">
        <f t="shared" si="241"/>
        <v>43432</v>
      </c>
      <c r="B10946" s="49" t="s">
        <v>7225</v>
      </c>
      <c r="C10946" s="7">
        <v>9.9090410958904314E-3</v>
      </c>
      <c r="D10946" s="7">
        <v>1.9818082191780842E-2</v>
      </c>
      <c r="E10946" s="7">
        <v>2.9727123287671318E-2</v>
      </c>
      <c r="F10946" s="7">
        <v>3.9636164383561684E-2</v>
      </c>
      <c r="G10946" s="7">
        <v>4.9545205479452042E-2</v>
      </c>
      <c r="H10946" s="7">
        <v>5.9454246575342512E-2</v>
      </c>
      <c r="I10946" s="7">
        <v>6.936328767123312E-2</v>
      </c>
      <c r="J10946" s="7">
        <v>7.9272328767123368E-2</v>
      </c>
      <c r="K10946" s="7">
        <v>8.9181369863013726E-2</v>
      </c>
      <c r="L10946" s="7">
        <v>9.9090410958904085E-2</v>
      </c>
    </row>
    <row r="10947" spans="1:12" ht="25.5">
      <c r="A10947" s="1">
        <f t="shared" si="241"/>
        <v>43433</v>
      </c>
      <c r="B10947" s="49" t="s">
        <v>7226</v>
      </c>
      <c r="C10947" s="7">
        <v>2.0780054794520639E-3</v>
      </c>
      <c r="D10947" s="7">
        <v>4.1560109589041157E-3</v>
      </c>
      <c r="E10947" s="7">
        <v>6.2340164383561806E-3</v>
      </c>
      <c r="F10947" s="7">
        <v>8.3120219178082193E-3</v>
      </c>
      <c r="G10947" s="7">
        <v>1.0390027397260271E-2</v>
      </c>
      <c r="H10947" s="7">
        <v>1.2468032876712361E-2</v>
      </c>
      <c r="I10947" s="7">
        <v>1.4546038356164399E-2</v>
      </c>
      <c r="J10947" s="7">
        <v>1.6624043835616439E-2</v>
      </c>
      <c r="K10947" s="7">
        <v>1.870204931506848E-2</v>
      </c>
      <c r="L10947" s="7">
        <v>2.0780054794520518E-2</v>
      </c>
    </row>
    <row r="10948" spans="1:12" ht="12.75">
      <c r="A10948" s="1">
        <f t="shared" si="241"/>
        <v>43434</v>
      </c>
      <c r="B10948" s="49" t="s">
        <v>7227</v>
      </c>
      <c r="C10948" s="7">
        <v>7.474700350684968E-3</v>
      </c>
      <c r="D10948" s="7">
        <v>1.4949400701369958E-2</v>
      </c>
      <c r="E10948" s="7">
        <v>2.242410105205488E-2</v>
      </c>
      <c r="F10948" s="7">
        <v>2.9898801402739796E-2</v>
      </c>
      <c r="G10948" s="7">
        <v>3.7373501753424722E-2</v>
      </c>
      <c r="H10948" s="7">
        <v>4.4848202104109641E-2</v>
      </c>
      <c r="I10948" s="7">
        <v>5.2322902454794679E-2</v>
      </c>
      <c r="J10948" s="7">
        <v>5.979760280547948E-2</v>
      </c>
      <c r="K10948" s="7">
        <v>6.7272303156164406E-2</v>
      </c>
      <c r="L10948" s="7">
        <v>7.4747003506849319E-2</v>
      </c>
    </row>
    <row r="10949" spans="1:12" ht="63.75">
      <c r="A10949" s="1">
        <f t="shared" si="241"/>
        <v>43435</v>
      </c>
      <c r="B10949" s="49" t="s">
        <v>7228</v>
      </c>
      <c r="C10949" s="7">
        <v>1.1327046575342508E-2</v>
      </c>
      <c r="D10949" s="7">
        <v>2.2654093150685041E-2</v>
      </c>
      <c r="E10949" s="7">
        <v>3.3981139726027558E-2</v>
      </c>
      <c r="F10949" s="7">
        <v>4.5308186301369839E-2</v>
      </c>
      <c r="G10949" s="7">
        <v>5.6635232876712363E-2</v>
      </c>
      <c r="H10949" s="7">
        <v>6.796227945205488E-2</v>
      </c>
      <c r="I10949" s="7">
        <v>7.9289326027397508E-2</v>
      </c>
      <c r="J10949" s="7">
        <v>9.0616372602739789E-2</v>
      </c>
      <c r="K10949" s="7">
        <v>0.10194341917808231</v>
      </c>
      <c r="L10949" s="7">
        <v>0.11327046575342473</v>
      </c>
    </row>
    <row r="10950" spans="1:12" ht="25.5">
      <c r="A10950" s="1">
        <f t="shared" si="241"/>
        <v>43436</v>
      </c>
      <c r="B10950" s="49" t="s">
        <v>6270</v>
      </c>
      <c r="C10950" s="7">
        <v>1.247671232876712E-2</v>
      </c>
      <c r="D10950" s="7">
        <v>2.4953424657534359E-2</v>
      </c>
      <c r="E10950" s="7">
        <v>3.7430136986301481E-2</v>
      </c>
      <c r="F10950" s="7">
        <v>4.9906849315068481E-2</v>
      </c>
      <c r="G10950" s="7">
        <v>6.23835616438356E-2</v>
      </c>
      <c r="H10950" s="7">
        <v>7.4860273972602712E-2</v>
      </c>
      <c r="I10950" s="7">
        <v>8.7336986301370198E-2</v>
      </c>
      <c r="J10950" s="7">
        <v>9.9813698630137074E-2</v>
      </c>
      <c r="K10950" s="7">
        <v>0.1122904109589042</v>
      </c>
      <c r="L10950" s="7">
        <v>0.1247671232876712</v>
      </c>
    </row>
    <row r="10951" spans="1:12" ht="25.5">
      <c r="A10951" s="1">
        <f t="shared" si="241"/>
        <v>43437</v>
      </c>
      <c r="B10951" s="49" t="s">
        <v>7229</v>
      </c>
      <c r="C10951" s="7">
        <v>4.1495013698630281E-3</v>
      </c>
      <c r="D10951" s="7">
        <v>8.2990027397260562E-3</v>
      </c>
      <c r="E10951" s="7">
        <v>1.244850410958912E-2</v>
      </c>
      <c r="F10951" s="7">
        <v>1.659800547945204E-2</v>
      </c>
      <c r="G10951" s="7">
        <v>2.0747506849315079E-2</v>
      </c>
      <c r="H10951" s="7">
        <v>2.4897008219178118E-2</v>
      </c>
      <c r="I10951" s="7">
        <v>2.9046509589041161E-2</v>
      </c>
      <c r="J10951" s="7">
        <v>3.3196010958904197E-2</v>
      </c>
      <c r="K10951" s="7">
        <v>3.7345512328767115E-2</v>
      </c>
      <c r="L10951" s="7">
        <v>4.1495013698630158E-2</v>
      </c>
    </row>
    <row r="10952" spans="1:12" ht="25.5">
      <c r="A10952" s="1">
        <f t="shared" si="241"/>
        <v>43438</v>
      </c>
      <c r="B10952" s="49" t="s">
        <v>7229</v>
      </c>
      <c r="C10952" s="7">
        <v>3.822964471232892E-3</v>
      </c>
      <c r="D10952" s="7">
        <v>7.645928942465784E-3</v>
      </c>
      <c r="E10952" s="7">
        <v>1.1468893413698663E-2</v>
      </c>
      <c r="F10952" s="7">
        <v>1.5291857884931519E-2</v>
      </c>
      <c r="G10952" s="7">
        <v>1.91148223561644E-2</v>
      </c>
      <c r="H10952" s="7">
        <v>2.2937786827397281E-2</v>
      </c>
      <c r="I10952" s="7">
        <v>2.676075129863028E-2</v>
      </c>
      <c r="J10952" s="7">
        <v>3.0583715769863039E-2</v>
      </c>
      <c r="K10952" s="7">
        <v>3.4406680241095916E-2</v>
      </c>
      <c r="L10952" s="7">
        <v>3.82296447123288E-2</v>
      </c>
    </row>
    <row r="10953" spans="1:12" ht="25.5">
      <c r="A10953" s="1">
        <f t="shared" si="241"/>
        <v>43439</v>
      </c>
      <c r="B10953" s="49" t="s">
        <v>7230</v>
      </c>
      <c r="C10953" s="7">
        <v>1.30814495342466E-3</v>
      </c>
      <c r="D10953" s="7">
        <v>2.6162899068493321E-3</v>
      </c>
      <c r="E10953" s="7">
        <v>3.9244348602739919E-3</v>
      </c>
      <c r="F10953" s="7">
        <v>5.2325798136986399E-3</v>
      </c>
      <c r="G10953" s="7">
        <v>6.5407247671233001E-3</v>
      </c>
      <c r="H10953" s="7">
        <v>7.8488697205479595E-3</v>
      </c>
      <c r="I10953" s="7">
        <v>9.1570146739726552E-3</v>
      </c>
      <c r="J10953" s="7">
        <v>1.0465159627397292E-2</v>
      </c>
      <c r="K10953" s="7">
        <v>1.1773304580821953E-2</v>
      </c>
      <c r="L10953" s="7">
        <v>1.30814495342466E-2</v>
      </c>
    </row>
    <row r="10954" spans="1:12" ht="25.5">
      <c r="A10954" s="1">
        <f t="shared" si="241"/>
        <v>43440</v>
      </c>
      <c r="B10954" s="49" t="s">
        <v>7230</v>
      </c>
      <c r="C10954" s="7">
        <v>1.815060032876724E-3</v>
      </c>
      <c r="D10954" s="7">
        <v>3.6301200657534363E-3</v>
      </c>
      <c r="E10954" s="7">
        <v>5.4451800986301596E-3</v>
      </c>
      <c r="F10954" s="7">
        <v>7.2602401315068595E-3</v>
      </c>
      <c r="G10954" s="7">
        <v>9.0753001643835724E-3</v>
      </c>
      <c r="H10954" s="7">
        <v>1.0890360197260284E-2</v>
      </c>
      <c r="I10954" s="7">
        <v>1.270542023013708E-2</v>
      </c>
      <c r="J10954" s="7">
        <v>1.4520480263013719E-2</v>
      </c>
      <c r="K10954" s="7">
        <v>1.6335540295890478E-2</v>
      </c>
      <c r="L10954" s="7">
        <v>1.8150600328767121E-2</v>
      </c>
    </row>
    <row r="10955" spans="1:12" ht="12.75">
      <c r="A10955" s="1">
        <f t="shared" si="241"/>
        <v>43441</v>
      </c>
      <c r="B10955" s="49" t="s">
        <v>6276</v>
      </c>
      <c r="C10955" s="7">
        <v>1.9514301369863039E-3</v>
      </c>
      <c r="D10955" s="7">
        <v>3.9028602739726199E-3</v>
      </c>
      <c r="E10955" s="7">
        <v>5.8542904109589239E-3</v>
      </c>
      <c r="F10955" s="7">
        <v>7.8057205479452156E-3</v>
      </c>
      <c r="G10955" s="7">
        <v>9.7571506849315204E-3</v>
      </c>
      <c r="H10955" s="7">
        <v>1.1708580821917837E-2</v>
      </c>
      <c r="I10955" s="7">
        <v>1.3660010958904199E-2</v>
      </c>
      <c r="J10955" s="7">
        <v>1.561144109589048E-2</v>
      </c>
      <c r="K10955" s="7">
        <v>1.756287123287676E-2</v>
      </c>
      <c r="L10955" s="7">
        <v>1.9514301369863041E-2</v>
      </c>
    </row>
    <row r="10956" spans="1:12" ht="12.75">
      <c r="A10956" s="1">
        <f t="shared" si="241"/>
        <v>43442</v>
      </c>
      <c r="B10956" s="49" t="s">
        <v>5603</v>
      </c>
      <c r="C10956" s="7">
        <v>2.1391232876712481E-3</v>
      </c>
      <c r="D10956" s="7">
        <v>4.278246575342484E-3</v>
      </c>
      <c r="E10956" s="7">
        <v>6.4173698630137317E-3</v>
      </c>
      <c r="F10956" s="7">
        <v>8.5564931506849559E-3</v>
      </c>
      <c r="G10956" s="7">
        <v>1.0695616438356191E-2</v>
      </c>
      <c r="H10956" s="7">
        <v>1.2834739726027439E-2</v>
      </c>
      <c r="I10956" s="7">
        <v>1.4973863013698758E-2</v>
      </c>
      <c r="J10956" s="7">
        <v>1.711298630136996E-2</v>
      </c>
      <c r="K10956" s="7">
        <v>1.9252109589041156E-2</v>
      </c>
      <c r="L10956" s="7">
        <v>2.1391232876712359E-2</v>
      </c>
    </row>
    <row r="10957" spans="1:12" ht="12.75">
      <c r="A10957" s="1">
        <f t="shared" si="241"/>
        <v>43443</v>
      </c>
      <c r="B10957" s="49" t="s">
        <v>5603</v>
      </c>
      <c r="C10957" s="7">
        <v>1.0294915068493175E-2</v>
      </c>
      <c r="D10957" s="7">
        <v>2.0589830136986401E-2</v>
      </c>
      <c r="E10957" s="7">
        <v>3.0884745205479479E-2</v>
      </c>
      <c r="F10957" s="7">
        <v>4.117966027397256E-2</v>
      </c>
      <c r="G10957" s="7">
        <v>5.1474575342465752E-2</v>
      </c>
      <c r="H10957" s="7">
        <v>6.1769490410958958E-2</v>
      </c>
      <c r="I10957" s="7">
        <v>7.2064405479452281E-2</v>
      </c>
      <c r="J10957" s="7">
        <v>8.2359320547945356E-2</v>
      </c>
      <c r="K10957" s="7">
        <v>9.2654235616438443E-2</v>
      </c>
      <c r="L10957" s="7">
        <v>0.1029491506849315</v>
      </c>
    </row>
    <row r="10958" spans="1:12" ht="25.5">
      <c r="A10958" s="1">
        <f t="shared" si="241"/>
        <v>43444</v>
      </c>
      <c r="B10958" s="49" t="s">
        <v>6876</v>
      </c>
      <c r="C10958" s="7">
        <v>3.9288986301369956E-3</v>
      </c>
      <c r="D10958" s="7">
        <v>7.8577972602739913E-3</v>
      </c>
      <c r="E10958" s="7">
        <v>1.1786695890410988E-2</v>
      </c>
      <c r="F10958" s="7">
        <v>1.5715594520547958E-2</v>
      </c>
      <c r="G10958" s="7">
        <v>1.9644493150684918E-2</v>
      </c>
      <c r="H10958" s="7">
        <v>2.3573391780821882E-2</v>
      </c>
      <c r="I10958" s="7">
        <v>2.7502290410958957E-2</v>
      </c>
      <c r="J10958" s="7">
        <v>3.1431189041095917E-2</v>
      </c>
      <c r="K10958" s="7">
        <v>3.536008767123288E-2</v>
      </c>
      <c r="L10958" s="7">
        <v>3.9288986301369837E-2</v>
      </c>
    </row>
    <row r="10959" spans="1:12" ht="25.5">
      <c r="A10959" s="1">
        <f t="shared" si="241"/>
        <v>43445</v>
      </c>
      <c r="B10959" s="49" t="s">
        <v>5254</v>
      </c>
      <c r="C10959" s="7">
        <v>1.1543309589041149E-2</v>
      </c>
      <c r="D10959" s="7">
        <v>2.3086619178082319E-2</v>
      </c>
      <c r="E10959" s="7">
        <v>3.462992876712348E-2</v>
      </c>
      <c r="F10959" s="7">
        <v>4.6173238356164402E-2</v>
      </c>
      <c r="G10959" s="7">
        <v>5.771654794520556E-2</v>
      </c>
      <c r="H10959" s="7">
        <v>6.9259857534246599E-2</v>
      </c>
      <c r="I10959" s="7">
        <v>8.0803167123288E-2</v>
      </c>
      <c r="J10959" s="7">
        <v>9.2346476712328915E-2</v>
      </c>
      <c r="K10959" s="7">
        <v>0.10388978630136995</v>
      </c>
      <c r="L10959" s="7">
        <v>0.11543309589041101</v>
      </c>
    </row>
    <row r="10960" spans="1:12" ht="25.5">
      <c r="A10960" s="1">
        <f t="shared" ref="A10960:A11023" si="242">A10959+1</f>
        <v>43446</v>
      </c>
      <c r="B10960" s="49" t="s">
        <v>5254</v>
      </c>
      <c r="C10960" s="7">
        <v>5.0919452054794673E-3</v>
      </c>
      <c r="D10960" s="7">
        <v>1.0183890410958935E-2</v>
      </c>
      <c r="E10960" s="7">
        <v>1.5275835616438438E-2</v>
      </c>
      <c r="F10960" s="7">
        <v>2.03677808219178E-2</v>
      </c>
      <c r="G10960" s="7">
        <v>2.5459726027397281E-2</v>
      </c>
      <c r="H10960" s="7">
        <v>3.0551671232876762E-2</v>
      </c>
      <c r="I10960" s="7">
        <v>3.5643616438356361E-2</v>
      </c>
      <c r="J10960" s="7">
        <v>4.0735561643835717E-2</v>
      </c>
      <c r="K10960" s="7">
        <v>4.5827506849315199E-2</v>
      </c>
      <c r="L10960" s="7">
        <v>5.0919452054794562E-2</v>
      </c>
    </row>
    <row r="10961" spans="1:12" ht="25.5">
      <c r="A10961" s="1">
        <f t="shared" si="242"/>
        <v>43447</v>
      </c>
      <c r="B10961" s="49" t="s">
        <v>5254</v>
      </c>
      <c r="C10961" s="7">
        <v>7.6187506849315434E-3</v>
      </c>
      <c r="D10961" s="7">
        <v>1.5237501369863038E-2</v>
      </c>
      <c r="E10961" s="7">
        <v>2.285625205479468E-2</v>
      </c>
      <c r="F10961" s="7">
        <v>3.0475002739726077E-2</v>
      </c>
      <c r="G10961" s="7">
        <v>3.8093753424657602E-2</v>
      </c>
      <c r="H10961" s="7">
        <v>4.5712504109589124E-2</v>
      </c>
      <c r="I10961" s="7">
        <v>5.3331254794520756E-2</v>
      </c>
      <c r="J10961" s="7">
        <v>6.0950005479452153E-2</v>
      </c>
      <c r="K10961" s="7">
        <v>6.8568756164383682E-2</v>
      </c>
      <c r="L10961" s="7">
        <v>7.6187506849315079E-2</v>
      </c>
    </row>
    <row r="10962" spans="1:12" ht="12.75">
      <c r="A10962" s="1">
        <f t="shared" si="242"/>
        <v>43448</v>
      </c>
      <c r="B10962" s="49" t="s">
        <v>7231</v>
      </c>
      <c r="C10962" s="7">
        <v>7.9869041095890717E-3</v>
      </c>
      <c r="D10962" s="7">
        <v>1.5973808219178119E-2</v>
      </c>
      <c r="E10962" s="7">
        <v>2.3960712328767238E-2</v>
      </c>
      <c r="F10962" s="7">
        <v>3.1947616438356238E-2</v>
      </c>
      <c r="G10962" s="7">
        <v>3.9934520547945239E-2</v>
      </c>
      <c r="H10962" s="7">
        <v>4.7921424657534357E-2</v>
      </c>
      <c r="I10962" s="7">
        <v>5.5908328767123483E-2</v>
      </c>
      <c r="J10962" s="7">
        <v>6.3895232876712477E-2</v>
      </c>
      <c r="K10962" s="7">
        <v>7.188213698630147E-2</v>
      </c>
      <c r="L10962" s="7">
        <v>7.9869041095890478E-2</v>
      </c>
    </row>
    <row r="10963" spans="1:12" ht="25.5">
      <c r="A10963" s="1">
        <f t="shared" si="242"/>
        <v>43449</v>
      </c>
      <c r="B10963" s="49" t="s">
        <v>7232</v>
      </c>
      <c r="C10963" s="7">
        <v>2.3072876712328921E-2</v>
      </c>
      <c r="D10963" s="7">
        <v>4.6145753424657716E-2</v>
      </c>
      <c r="E10963" s="7">
        <v>6.9218630136986634E-2</v>
      </c>
      <c r="F10963" s="7">
        <v>9.2291506849315322E-2</v>
      </c>
      <c r="G10963" s="7">
        <v>0.11536438356164412</v>
      </c>
      <c r="H10963" s="7">
        <v>0.1384372602739728</v>
      </c>
      <c r="I10963" s="7">
        <v>0.16151013698630159</v>
      </c>
      <c r="J10963" s="7">
        <v>0.18458301369863039</v>
      </c>
      <c r="K10963" s="7">
        <v>0.20765589041095919</v>
      </c>
      <c r="L10963" s="7">
        <v>0.23072876712328799</v>
      </c>
    </row>
    <row r="10964" spans="1:12" ht="25.5">
      <c r="A10964" s="1">
        <f t="shared" si="242"/>
        <v>43450</v>
      </c>
      <c r="B10964" s="49" t="s">
        <v>6282</v>
      </c>
      <c r="C10964" s="7">
        <v>8.3358904109589356E-3</v>
      </c>
      <c r="D10964" s="7">
        <v>1.667178082191792E-2</v>
      </c>
      <c r="E10964" s="7">
        <v>2.5007671232876758E-2</v>
      </c>
      <c r="F10964" s="7">
        <v>3.3343561643835597E-2</v>
      </c>
      <c r="G10964" s="7">
        <v>4.1679452054794563E-2</v>
      </c>
      <c r="H10964" s="7">
        <v>5.0015342465753398E-2</v>
      </c>
      <c r="I10964" s="7">
        <v>5.8351232876712476E-2</v>
      </c>
      <c r="J10964" s="7">
        <v>6.6687123287671318E-2</v>
      </c>
      <c r="K10964" s="7">
        <v>7.5023013698630167E-2</v>
      </c>
      <c r="L10964" s="7">
        <v>8.3358904109588988E-2</v>
      </c>
    </row>
    <row r="10965" spans="1:12" ht="25.5">
      <c r="A10965" s="1">
        <f t="shared" si="242"/>
        <v>43451</v>
      </c>
      <c r="B10965" s="49" t="s">
        <v>6283</v>
      </c>
      <c r="C10965" s="7">
        <v>1.7937534246575517E-4</v>
      </c>
      <c r="D10965" s="7">
        <v>3.5875068493150921E-4</v>
      </c>
      <c r="E10965" s="7">
        <v>5.3812602739726435E-4</v>
      </c>
      <c r="F10965" s="7">
        <v>7.1750136986301722E-4</v>
      </c>
      <c r="G10965" s="7">
        <v>8.9687671232877117E-4</v>
      </c>
      <c r="H10965" s="7">
        <v>1.076252054794525E-3</v>
      </c>
      <c r="I10965" s="7">
        <v>1.255627397260284E-3</v>
      </c>
      <c r="J10965" s="7">
        <v>1.4350027397260318E-3</v>
      </c>
      <c r="K10965" s="7">
        <v>1.6143780821917921E-3</v>
      </c>
      <c r="L10965" s="7">
        <v>1.79375342465754E-3</v>
      </c>
    </row>
    <row r="10966" spans="1:12" ht="12.75">
      <c r="A10966" s="1">
        <f t="shared" si="242"/>
        <v>43452</v>
      </c>
      <c r="B10966" s="49" t="s">
        <v>6064</v>
      </c>
      <c r="C10966" s="7">
        <v>1.985294104109604E-3</v>
      </c>
      <c r="D10966" s="7">
        <v>3.9705882082191959E-3</v>
      </c>
      <c r="E10966" s="7">
        <v>5.9558823123288E-3</v>
      </c>
      <c r="F10966" s="7">
        <v>7.9411764164383798E-3</v>
      </c>
      <c r="G10966" s="7">
        <v>9.9264705205479708E-3</v>
      </c>
      <c r="H10966" s="7">
        <v>1.1911764624657565E-2</v>
      </c>
      <c r="I10966" s="7">
        <v>1.389705872876724E-2</v>
      </c>
      <c r="J10966" s="7">
        <v>1.588235283287676E-2</v>
      </c>
      <c r="K10966" s="7">
        <v>1.7867646936986399E-2</v>
      </c>
      <c r="L10966" s="7">
        <v>1.9852941041095917E-2</v>
      </c>
    </row>
    <row r="10967" spans="1:12" ht="25.5">
      <c r="A10967" s="1">
        <f t="shared" si="242"/>
        <v>43453</v>
      </c>
      <c r="B10967" s="49" t="s">
        <v>6483</v>
      </c>
      <c r="C10967" s="7">
        <v>1.0437041095890433E-3</v>
      </c>
      <c r="D10967" s="7">
        <v>2.0874082191780839E-3</v>
      </c>
      <c r="E10967" s="7">
        <v>3.1311123287671321E-3</v>
      </c>
      <c r="F10967" s="7">
        <v>4.1748164383561678E-3</v>
      </c>
      <c r="G10967" s="7">
        <v>5.2185205479452039E-3</v>
      </c>
      <c r="H10967" s="7">
        <v>6.2622246575342521E-3</v>
      </c>
      <c r="I10967" s="7">
        <v>7.3059287671233125E-3</v>
      </c>
      <c r="J10967" s="7">
        <v>8.3496328767123356E-3</v>
      </c>
      <c r="K10967" s="7">
        <v>9.3933369863013708E-3</v>
      </c>
      <c r="L10967" s="7">
        <v>1.0437041095890408E-2</v>
      </c>
    </row>
    <row r="10968" spans="1:12" ht="51">
      <c r="A10968" s="1">
        <f t="shared" si="242"/>
        <v>43454</v>
      </c>
      <c r="B10968" s="49" t="s">
        <v>6130</v>
      </c>
      <c r="C10968" s="7">
        <v>1.384372602739728E-2</v>
      </c>
      <c r="D10968" s="7">
        <v>2.768745205479468E-2</v>
      </c>
      <c r="E10968" s="7">
        <v>4.1531178082191963E-2</v>
      </c>
      <c r="F10968" s="7">
        <v>5.5374904109589118E-2</v>
      </c>
      <c r="G10968" s="7">
        <v>6.9218630136986398E-2</v>
      </c>
      <c r="H10968" s="7">
        <v>8.3062356164383677E-2</v>
      </c>
      <c r="I10968" s="7">
        <v>9.6906082191781318E-2</v>
      </c>
      <c r="J10968" s="7">
        <v>0.11074980821917835</v>
      </c>
      <c r="K10968" s="7">
        <v>0.12459353424657599</v>
      </c>
      <c r="L10968" s="7">
        <v>0.1384372602739728</v>
      </c>
    </row>
    <row r="10969" spans="1:12" ht="25.5">
      <c r="A10969" s="1">
        <f t="shared" si="242"/>
        <v>43455</v>
      </c>
      <c r="B10969" s="49" t="s">
        <v>7233</v>
      </c>
      <c r="C10969" s="7">
        <v>0.11667353424657587</v>
      </c>
      <c r="D10969" s="7">
        <v>0.23334706849315201</v>
      </c>
      <c r="E10969" s="7">
        <v>0.35002060273972802</v>
      </c>
      <c r="F10969" s="7">
        <v>0.46669413698630158</v>
      </c>
      <c r="G10969" s="7">
        <v>0.58336767123287758</v>
      </c>
      <c r="H10969" s="7">
        <v>0.70004120547945237</v>
      </c>
      <c r="I10969" s="7">
        <v>0.8167147397260307</v>
      </c>
      <c r="J10969" s="7">
        <v>0.93338827397260438</v>
      </c>
      <c r="K10969" s="7">
        <v>1.050061808219179</v>
      </c>
      <c r="L10969" s="7">
        <v>1.1667353424657541</v>
      </c>
    </row>
    <row r="10970" spans="1:12" ht="12.75">
      <c r="A10970" s="1">
        <f t="shared" si="242"/>
        <v>43456</v>
      </c>
      <c r="B10970" s="49" t="s">
        <v>7234</v>
      </c>
      <c r="C10970" s="7">
        <v>2.19879452054796E-2</v>
      </c>
      <c r="D10970" s="7">
        <v>4.3975890410959076E-2</v>
      </c>
      <c r="E10970" s="7">
        <v>6.5963835616438551E-2</v>
      </c>
      <c r="F10970" s="7">
        <v>8.7951780821917916E-2</v>
      </c>
      <c r="G10970" s="7">
        <v>0.10993972602739739</v>
      </c>
      <c r="H10970" s="7">
        <v>0.13192767123287641</v>
      </c>
      <c r="I10970" s="7">
        <v>0.15391561643835719</v>
      </c>
      <c r="J10970" s="7">
        <v>0.17590356164383561</v>
      </c>
      <c r="K10970" s="7">
        <v>0.1978915068493152</v>
      </c>
      <c r="L10970" s="7">
        <v>0.21987945205479478</v>
      </c>
    </row>
    <row r="10971" spans="1:12" ht="25.5">
      <c r="A10971" s="1">
        <f t="shared" si="242"/>
        <v>43457</v>
      </c>
      <c r="B10971" s="49" t="s">
        <v>7235</v>
      </c>
      <c r="C10971" s="7">
        <v>0.10742991780821952</v>
      </c>
      <c r="D10971" s="7">
        <v>0.21485983561643879</v>
      </c>
      <c r="E10971" s="7">
        <v>0.32228975342465876</v>
      </c>
      <c r="F10971" s="7">
        <v>0.42971967123287758</v>
      </c>
      <c r="G10971" s="7">
        <v>0.53714958904109644</v>
      </c>
      <c r="H10971" s="7">
        <v>0.6445795068493152</v>
      </c>
      <c r="I10971" s="7">
        <v>0.7520094246575364</v>
      </c>
      <c r="J10971" s="7">
        <v>0.85943934246575393</v>
      </c>
      <c r="K10971" s="7">
        <v>0.96686926027397391</v>
      </c>
      <c r="L10971" s="7">
        <v>1.0742991780821916</v>
      </c>
    </row>
    <row r="10972" spans="1:12" ht="25.5">
      <c r="A10972" s="1">
        <f t="shared" si="242"/>
        <v>43458</v>
      </c>
      <c r="B10972" s="49" t="s">
        <v>7235</v>
      </c>
      <c r="C10972" s="7">
        <v>2.6754410958904202E-2</v>
      </c>
      <c r="D10972" s="7">
        <v>5.3508821917808279E-2</v>
      </c>
      <c r="E10972" s="7">
        <v>8.0263232876712484E-2</v>
      </c>
      <c r="F10972" s="7">
        <v>0.10701764383561632</v>
      </c>
      <c r="G10972" s="7">
        <v>0.1337720547945204</v>
      </c>
      <c r="H10972" s="7">
        <v>0.160526465753424</v>
      </c>
      <c r="I10972" s="7">
        <v>0.18728087671232879</v>
      </c>
      <c r="J10972" s="7">
        <v>0.21403528767123239</v>
      </c>
      <c r="K10972" s="7">
        <v>0.24078969863013719</v>
      </c>
      <c r="L10972" s="7">
        <v>0.26754410958904079</v>
      </c>
    </row>
    <row r="10973" spans="1:12" ht="25.5">
      <c r="A10973" s="1">
        <f t="shared" si="242"/>
        <v>43459</v>
      </c>
      <c r="B10973" s="49" t="s">
        <v>7236</v>
      </c>
      <c r="C10973" s="7">
        <v>3.7068493150685159E-3</v>
      </c>
      <c r="D10973" s="7">
        <v>7.4136986301370318E-3</v>
      </c>
      <c r="E10973" s="7">
        <v>1.1120547945205535E-2</v>
      </c>
      <c r="F10973" s="7">
        <v>1.4827397260274041E-2</v>
      </c>
      <c r="G10973" s="7">
        <v>1.8534246575342517E-2</v>
      </c>
      <c r="H10973" s="7">
        <v>2.2241095890411001E-2</v>
      </c>
      <c r="I10973" s="7">
        <v>2.5947945205479481E-2</v>
      </c>
      <c r="J10973" s="7">
        <v>2.9654794520547961E-2</v>
      </c>
      <c r="K10973" s="7">
        <v>3.336164383561644E-2</v>
      </c>
      <c r="L10973" s="7">
        <v>3.7068493150684917E-2</v>
      </c>
    </row>
    <row r="10974" spans="1:12" ht="25.5">
      <c r="A10974" s="1">
        <f t="shared" si="242"/>
        <v>43460</v>
      </c>
      <c r="B10974" s="49" t="s">
        <v>7236</v>
      </c>
      <c r="C10974" s="7">
        <v>2.484493150684956E-2</v>
      </c>
      <c r="D10974" s="7">
        <v>4.9689863013699001E-2</v>
      </c>
      <c r="E10974" s="7">
        <v>7.4534794520548564E-2</v>
      </c>
      <c r="F10974" s="7">
        <v>9.9379726027397752E-2</v>
      </c>
      <c r="G10974" s="7">
        <v>0.12422465753424719</v>
      </c>
      <c r="H10974" s="7">
        <v>0.14906958904109638</v>
      </c>
      <c r="I10974" s="7">
        <v>0.17391452054794559</v>
      </c>
      <c r="J10974" s="7">
        <v>0.19875945205479481</v>
      </c>
      <c r="K10974" s="7">
        <v>0.223604383561644</v>
      </c>
      <c r="L10974" s="7">
        <v>0.24844931506849319</v>
      </c>
    </row>
    <row r="10975" spans="1:12" ht="25.5">
      <c r="A10975" s="1">
        <f t="shared" si="242"/>
        <v>43461</v>
      </c>
      <c r="B10975" s="49" t="s">
        <v>7237</v>
      </c>
      <c r="C10975" s="7">
        <v>2.9003835616438441E-2</v>
      </c>
      <c r="D10975" s="7">
        <v>5.8007671232876756E-2</v>
      </c>
      <c r="E10975" s="7">
        <v>8.7011506849315204E-2</v>
      </c>
      <c r="F10975" s="7">
        <v>0.11601534246575328</v>
      </c>
      <c r="G10975" s="7">
        <v>0.14501917808219159</v>
      </c>
      <c r="H10975" s="7">
        <v>0.17402301369863041</v>
      </c>
      <c r="I10975" s="7">
        <v>0.2030268493150692</v>
      </c>
      <c r="J10975" s="7">
        <v>0.2320306849315068</v>
      </c>
      <c r="K10975" s="7">
        <v>0.26103452054794557</v>
      </c>
      <c r="L10975" s="7">
        <v>0.29003835616438317</v>
      </c>
    </row>
    <row r="10976" spans="1:12" ht="25.5">
      <c r="A10976" s="1">
        <f t="shared" si="242"/>
        <v>43462</v>
      </c>
      <c r="B10976" s="49" t="s">
        <v>7238</v>
      </c>
      <c r="C10976" s="7">
        <v>4.1495013698630283E-2</v>
      </c>
      <c r="D10976" s="7">
        <v>8.2990027397260566E-2</v>
      </c>
      <c r="E10976" s="7">
        <v>0.1244850410958912</v>
      </c>
      <c r="F10976" s="7">
        <v>0.16598005479452038</v>
      </c>
      <c r="G10976" s="7">
        <v>0.20747506849315081</v>
      </c>
      <c r="H10976" s="7">
        <v>0.24897008219178118</v>
      </c>
      <c r="I10976" s="7">
        <v>0.29046509589041158</v>
      </c>
      <c r="J10976" s="7">
        <v>0.33196010958904199</v>
      </c>
      <c r="K10976" s="7">
        <v>0.37345512328767122</v>
      </c>
      <c r="L10976" s="7">
        <v>0.41495013698630162</v>
      </c>
    </row>
    <row r="10977" spans="1:12" ht="25.5">
      <c r="A10977" s="1">
        <f t="shared" si="242"/>
        <v>43463</v>
      </c>
      <c r="B10977" s="49" t="s">
        <v>7238</v>
      </c>
      <c r="C10977" s="7">
        <v>2.2136942465753519E-2</v>
      </c>
      <c r="D10977" s="7">
        <v>4.427388493150692E-2</v>
      </c>
      <c r="E10977" s="7">
        <v>6.6410827397260438E-2</v>
      </c>
      <c r="F10977" s="7">
        <v>8.8547769863013728E-2</v>
      </c>
      <c r="G10977" s="7">
        <v>0.11068471232876712</v>
      </c>
      <c r="H10977" s="7">
        <v>0.13282165479452041</v>
      </c>
      <c r="I10977" s="7">
        <v>0.15495859726027442</v>
      </c>
      <c r="J10977" s="7">
        <v>0.17709553972602718</v>
      </c>
      <c r="K10977" s="7">
        <v>0.19923248219178119</v>
      </c>
      <c r="L10977" s="7">
        <v>0.22136942465753398</v>
      </c>
    </row>
    <row r="10978" spans="1:12" ht="25.5">
      <c r="A10978" s="1">
        <f t="shared" si="242"/>
        <v>43464</v>
      </c>
      <c r="B10978" s="49" t="s">
        <v>7238</v>
      </c>
      <c r="C10978" s="7">
        <v>6.6455671232877114E-2</v>
      </c>
      <c r="D10978" s="7">
        <v>0.13291134246575398</v>
      </c>
      <c r="E10978" s="7">
        <v>0.19936701369863161</v>
      </c>
      <c r="F10978" s="7">
        <v>0.26582268493150796</v>
      </c>
      <c r="G10978" s="7">
        <v>0.33227835616438439</v>
      </c>
      <c r="H10978" s="7">
        <v>0.39873402739726077</v>
      </c>
      <c r="I10978" s="7">
        <v>0.46518969863013837</v>
      </c>
      <c r="J10978" s="7">
        <v>0.53164536986301481</v>
      </c>
      <c r="K10978" s="7">
        <v>0.59810104109589113</v>
      </c>
      <c r="L10978" s="7">
        <v>0.66455671232876756</v>
      </c>
    </row>
    <row r="10979" spans="1:12" ht="25.5">
      <c r="A10979" s="1">
        <f t="shared" si="242"/>
        <v>43465</v>
      </c>
      <c r="B10979" s="49" t="s">
        <v>5257</v>
      </c>
      <c r="C10979" s="7">
        <v>1.9532383561644E-3</v>
      </c>
      <c r="D10979" s="7">
        <v>3.9064767123287878E-3</v>
      </c>
      <c r="E10979" s="7">
        <v>5.8597150684931883E-3</v>
      </c>
      <c r="F10979" s="7">
        <v>7.8129534246575635E-3</v>
      </c>
      <c r="G10979" s="7">
        <v>9.766191780821951E-3</v>
      </c>
      <c r="H10979" s="7">
        <v>1.1719430136986328E-2</v>
      </c>
      <c r="I10979" s="7">
        <v>1.3672668493150799E-2</v>
      </c>
      <c r="J10979" s="7">
        <v>1.5625906849315079E-2</v>
      </c>
      <c r="K10979" s="7">
        <v>1.7579145205479478E-2</v>
      </c>
      <c r="L10979" s="7">
        <v>1.9532383561643881E-2</v>
      </c>
    </row>
    <row r="10980" spans="1:12" ht="25.5">
      <c r="A10980" s="1">
        <f t="shared" si="242"/>
        <v>43466</v>
      </c>
      <c r="B10980" s="49" t="s">
        <v>5257</v>
      </c>
      <c r="C10980" s="7">
        <v>1.7966465753424718E-3</v>
      </c>
      <c r="D10980" s="7">
        <v>3.593293150684932E-3</v>
      </c>
      <c r="E10980" s="7">
        <v>5.3899397260274038E-3</v>
      </c>
      <c r="F10980" s="7">
        <v>7.186586301369851E-3</v>
      </c>
      <c r="G10980" s="7">
        <v>8.9832328767123128E-3</v>
      </c>
      <c r="H10980" s="7">
        <v>1.0779879452054771E-2</v>
      </c>
      <c r="I10980" s="7">
        <v>1.257652602739728E-2</v>
      </c>
      <c r="J10980" s="7">
        <v>1.4373172602739679E-2</v>
      </c>
      <c r="K10980" s="7">
        <v>1.61698191780822E-2</v>
      </c>
      <c r="L10980" s="7">
        <v>1.7966465753424598E-2</v>
      </c>
    </row>
    <row r="10981" spans="1:12" ht="25.5">
      <c r="A10981" s="1">
        <f t="shared" si="242"/>
        <v>43467</v>
      </c>
      <c r="B10981" s="49" t="s">
        <v>5667</v>
      </c>
      <c r="C10981" s="7">
        <v>6.7957216438356352E-2</v>
      </c>
      <c r="D10981" s="7">
        <v>0.1359144328767132</v>
      </c>
      <c r="E10981" s="7">
        <v>0.20387164931506921</v>
      </c>
      <c r="F10981" s="7">
        <v>0.27182886575342519</v>
      </c>
      <c r="G10981" s="7">
        <v>0.33978608219178114</v>
      </c>
      <c r="H10981" s="7">
        <v>0.4077432986301372</v>
      </c>
      <c r="I10981" s="7">
        <v>0.47570051506849559</v>
      </c>
      <c r="J10981" s="7">
        <v>0.54365773150685037</v>
      </c>
      <c r="K10981" s="7">
        <v>0.61161494794520632</v>
      </c>
      <c r="L10981" s="7">
        <v>0.67957216438356227</v>
      </c>
    </row>
    <row r="10982" spans="1:12" ht="25.5">
      <c r="A10982" s="1">
        <f t="shared" si="242"/>
        <v>43468</v>
      </c>
      <c r="B10982" s="49" t="s">
        <v>7239</v>
      </c>
      <c r="C10982" s="7">
        <v>4.3795068493150922E-2</v>
      </c>
      <c r="D10982" s="7">
        <v>8.7590136986301845E-2</v>
      </c>
      <c r="E10982" s="7">
        <v>0.1313852054794524</v>
      </c>
      <c r="F10982" s="7">
        <v>0.17518027397260319</v>
      </c>
      <c r="G10982" s="7">
        <v>0.21897534246575398</v>
      </c>
      <c r="H10982" s="7">
        <v>0.2627704109589048</v>
      </c>
      <c r="I10982" s="7">
        <v>0.30656547945205553</v>
      </c>
      <c r="J10982" s="7">
        <v>0.35036054794520516</v>
      </c>
      <c r="K10982" s="7">
        <v>0.394155616438356</v>
      </c>
      <c r="L10982" s="7">
        <v>0.43795068493150674</v>
      </c>
    </row>
    <row r="10983" spans="1:12" ht="25.5">
      <c r="A10983" s="1">
        <f t="shared" si="242"/>
        <v>43469</v>
      </c>
      <c r="B10983" s="49" t="s">
        <v>7240</v>
      </c>
      <c r="C10983" s="7">
        <v>1.3995616438356121E-4</v>
      </c>
      <c r="D10983" s="7">
        <v>2.799123287671236E-4</v>
      </c>
      <c r="E10983" s="7">
        <v>4.1986849315068478E-4</v>
      </c>
      <c r="F10983" s="7">
        <v>5.5982465753424482E-4</v>
      </c>
      <c r="G10983" s="7">
        <v>6.9978082191780595E-4</v>
      </c>
      <c r="H10983" s="7">
        <v>8.3973698630136707E-4</v>
      </c>
      <c r="I10983" s="7">
        <v>9.7969315068493199E-4</v>
      </c>
      <c r="J10983" s="7">
        <v>1.1196493150684907E-3</v>
      </c>
      <c r="K10983" s="7">
        <v>1.2596054794520519E-3</v>
      </c>
      <c r="L10983" s="7">
        <v>1.3995616438356119E-3</v>
      </c>
    </row>
    <row r="10984" spans="1:12" ht="25.5">
      <c r="A10984" s="1">
        <f t="shared" si="242"/>
        <v>43470</v>
      </c>
      <c r="B10984" s="49" t="s">
        <v>7240</v>
      </c>
      <c r="C10984" s="7">
        <v>1.573620821917824E-2</v>
      </c>
      <c r="D10984" s="7">
        <v>3.1472416438356361E-2</v>
      </c>
      <c r="E10984" s="7">
        <v>4.7208624657534594E-2</v>
      </c>
      <c r="F10984" s="7">
        <v>6.2944832876712598E-2</v>
      </c>
      <c r="G10984" s="7">
        <v>7.8681041095890719E-2</v>
      </c>
      <c r="H10984" s="7">
        <v>9.4417249315068841E-2</v>
      </c>
      <c r="I10984" s="7">
        <v>0.1101534575342472</v>
      </c>
      <c r="J10984" s="7">
        <v>0.1258896657534252</v>
      </c>
      <c r="K10984" s="7">
        <v>0.14162587397260318</v>
      </c>
      <c r="L10984" s="7">
        <v>0.15736208219178122</v>
      </c>
    </row>
    <row r="10985" spans="1:12" ht="25.5">
      <c r="A10985" s="1">
        <f t="shared" si="242"/>
        <v>43471</v>
      </c>
      <c r="B10985" s="49" t="s">
        <v>7240</v>
      </c>
      <c r="C10985" s="7">
        <v>6.5349041095890716E-4</v>
      </c>
      <c r="D10985" s="7">
        <v>1.3069808219178119E-3</v>
      </c>
      <c r="E10985" s="7">
        <v>1.9604712328767241E-3</v>
      </c>
      <c r="F10985" s="7">
        <v>2.6139616438356239E-3</v>
      </c>
      <c r="G10985" s="7">
        <v>3.2674520547945241E-3</v>
      </c>
      <c r="H10985" s="7">
        <v>3.920942465753436E-3</v>
      </c>
      <c r="I10985" s="7">
        <v>4.5744328767123484E-3</v>
      </c>
      <c r="J10985" s="7">
        <v>5.2279232876712477E-3</v>
      </c>
      <c r="K10985" s="7">
        <v>5.8814136986301479E-3</v>
      </c>
      <c r="L10985" s="7">
        <v>6.5349041095890481E-3</v>
      </c>
    </row>
    <row r="10986" spans="1:12" ht="25.5">
      <c r="A10986" s="1">
        <f t="shared" si="242"/>
        <v>43472</v>
      </c>
      <c r="B10986" s="49" t="s">
        <v>7240</v>
      </c>
      <c r="C10986" s="7">
        <v>7.8541808219178468E-3</v>
      </c>
      <c r="D10986" s="7">
        <v>1.5708361643835721E-2</v>
      </c>
      <c r="E10986" s="7">
        <v>2.3562542465753521E-2</v>
      </c>
      <c r="F10986" s="7">
        <v>3.1416723287671318E-2</v>
      </c>
      <c r="G10986" s="7">
        <v>3.9270904109589118E-2</v>
      </c>
      <c r="H10986" s="7">
        <v>4.7125084931506918E-2</v>
      </c>
      <c r="I10986" s="7">
        <v>5.4979265753424843E-2</v>
      </c>
      <c r="J10986" s="7">
        <v>6.2833446575342511E-2</v>
      </c>
      <c r="K10986" s="7">
        <v>7.0687627397260436E-2</v>
      </c>
      <c r="L10986" s="7">
        <v>7.8541808219178111E-2</v>
      </c>
    </row>
    <row r="10987" spans="1:12" ht="25.5">
      <c r="A10987" s="1">
        <f t="shared" si="242"/>
        <v>43473</v>
      </c>
      <c r="B10987" s="49" t="s">
        <v>7241</v>
      </c>
      <c r="C10987" s="7">
        <v>2.3868493150685038E-2</v>
      </c>
      <c r="D10987" s="7">
        <v>4.7736986301369959E-2</v>
      </c>
      <c r="E10987" s="7">
        <v>7.160547945205499E-2</v>
      </c>
      <c r="F10987" s="7">
        <v>9.5473972602739793E-2</v>
      </c>
      <c r="G10987" s="7">
        <v>0.11934246575342472</v>
      </c>
      <c r="H10987" s="7">
        <v>0.14321095890410998</v>
      </c>
      <c r="I10987" s="7">
        <v>0.1670794520547948</v>
      </c>
      <c r="J10987" s="7">
        <v>0.19094794520547959</v>
      </c>
      <c r="K10987" s="7">
        <v>0.2148164383561644</v>
      </c>
      <c r="L10987" s="7">
        <v>0.23868493150684919</v>
      </c>
    </row>
    <row r="10988" spans="1:12" ht="12.75">
      <c r="A10988" s="1">
        <f t="shared" si="242"/>
        <v>43474</v>
      </c>
      <c r="B10988" s="49" t="s">
        <v>6749</v>
      </c>
      <c r="C10988" s="7">
        <v>1.3991638356164399E-2</v>
      </c>
      <c r="D10988" s="7">
        <v>2.7983276712328919E-2</v>
      </c>
      <c r="E10988" s="7">
        <v>4.1974915068493317E-2</v>
      </c>
      <c r="F10988" s="7">
        <v>5.5966553424657596E-2</v>
      </c>
      <c r="G10988" s="7">
        <v>6.9958191780821993E-2</v>
      </c>
      <c r="H10988" s="7">
        <v>8.3949830136986522E-2</v>
      </c>
      <c r="I10988" s="7">
        <v>9.7941468493151163E-2</v>
      </c>
      <c r="J10988" s="7">
        <v>0.11193310684931533</v>
      </c>
      <c r="K10988" s="7">
        <v>0.12592474520547961</v>
      </c>
      <c r="L10988" s="7">
        <v>0.13991638356164399</v>
      </c>
    </row>
    <row r="10989" spans="1:12" ht="12.75">
      <c r="A10989" s="1">
        <f t="shared" si="242"/>
        <v>43475</v>
      </c>
      <c r="B10989" s="49" t="s">
        <v>7242</v>
      </c>
      <c r="C10989" s="7">
        <v>8.0632109589041281E-2</v>
      </c>
      <c r="D10989" s="7">
        <v>0.16126421917808278</v>
      </c>
      <c r="E10989" s="7">
        <v>0.24189632876712358</v>
      </c>
      <c r="F10989" s="7">
        <v>0.3225284383561644</v>
      </c>
      <c r="G10989" s="7">
        <v>0.40316054794520517</v>
      </c>
      <c r="H10989" s="7">
        <v>0.483792657534246</v>
      </c>
      <c r="I10989" s="7">
        <v>0.56442476712328915</v>
      </c>
      <c r="J10989" s="7">
        <v>0.64505687671232881</v>
      </c>
      <c r="K10989" s="7">
        <v>0.72568898630136958</v>
      </c>
      <c r="L10989" s="7">
        <v>0.80632109589041034</v>
      </c>
    </row>
    <row r="10990" spans="1:12" ht="25.5">
      <c r="A10990" s="1">
        <f t="shared" si="242"/>
        <v>43476</v>
      </c>
      <c r="B10990" s="49" t="s">
        <v>6299</v>
      </c>
      <c r="C10990" s="7">
        <v>3.7003758904109875E-2</v>
      </c>
      <c r="D10990" s="7">
        <v>7.400751780821975E-2</v>
      </c>
      <c r="E10990" s="7">
        <v>0.11101127671232952</v>
      </c>
      <c r="F10990" s="7">
        <v>0.14801503561643881</v>
      </c>
      <c r="G10990" s="7">
        <v>0.18501879452054881</v>
      </c>
      <c r="H10990" s="7">
        <v>0.2220225534246576</v>
      </c>
      <c r="I10990" s="7">
        <v>0.25902631232876877</v>
      </c>
      <c r="J10990" s="7">
        <v>0.29603007123287761</v>
      </c>
      <c r="K10990" s="7">
        <v>0.33303383013698756</v>
      </c>
      <c r="L10990" s="7">
        <v>0.3700375890410964</v>
      </c>
    </row>
    <row r="10991" spans="1:12" ht="25.5">
      <c r="A10991" s="1">
        <f t="shared" si="242"/>
        <v>43477</v>
      </c>
      <c r="B10991" s="49" t="s">
        <v>6299</v>
      </c>
      <c r="C10991" s="7">
        <v>1.5825534246575519E-2</v>
      </c>
      <c r="D10991" s="7">
        <v>3.165106849315092E-2</v>
      </c>
      <c r="E10991" s="7">
        <v>4.7476602739726433E-2</v>
      </c>
      <c r="F10991" s="7">
        <v>6.3302136986301716E-2</v>
      </c>
      <c r="G10991" s="7">
        <v>7.9127671232877117E-2</v>
      </c>
      <c r="H10991" s="7">
        <v>9.4953205479452518E-2</v>
      </c>
      <c r="I10991" s="7">
        <v>0.11077873972602816</v>
      </c>
      <c r="J10991" s="7">
        <v>0.12660427397260318</v>
      </c>
      <c r="K10991" s="7">
        <v>0.14242980821917919</v>
      </c>
      <c r="L10991" s="7">
        <v>0.15825534246575401</v>
      </c>
    </row>
    <row r="10992" spans="1:12" ht="12.75">
      <c r="A10992" s="1">
        <f t="shared" si="242"/>
        <v>43478</v>
      </c>
      <c r="B10992" s="49" t="s">
        <v>6748</v>
      </c>
      <c r="C10992" s="7">
        <v>3.6164383561644121E-2</v>
      </c>
      <c r="D10992" s="7">
        <v>7.2328767123288243E-2</v>
      </c>
      <c r="E10992" s="7">
        <v>0.10849315068493225</v>
      </c>
      <c r="F10992" s="7">
        <v>0.14465753424657599</v>
      </c>
      <c r="G10992" s="7">
        <v>0.18082191780821999</v>
      </c>
      <c r="H10992" s="7">
        <v>0.21698630136986399</v>
      </c>
      <c r="I10992" s="7">
        <v>0.253150684931508</v>
      </c>
      <c r="J10992" s="7">
        <v>0.28931506849315081</v>
      </c>
      <c r="K10992" s="7">
        <v>0.32547945205479478</v>
      </c>
      <c r="L10992" s="7">
        <v>0.36164383561643881</v>
      </c>
    </row>
    <row r="10993" spans="1:12" ht="25.5">
      <c r="A10993" s="1">
        <f t="shared" si="242"/>
        <v>43479</v>
      </c>
      <c r="B10993" s="49" t="s">
        <v>7243</v>
      </c>
      <c r="C10993" s="7">
        <v>6.6224219178082439E-2</v>
      </c>
      <c r="D10993" s="7">
        <v>0.13244843835616441</v>
      </c>
      <c r="E10993" s="7">
        <v>0.1986726575342472</v>
      </c>
      <c r="F10993" s="7">
        <v>0.26489687671232881</v>
      </c>
      <c r="G10993" s="7">
        <v>0.33112109589041155</v>
      </c>
      <c r="H10993" s="7">
        <v>0.39734531506849319</v>
      </c>
      <c r="I10993" s="7">
        <v>0.46356953424657721</v>
      </c>
      <c r="J10993" s="7">
        <v>0.52979375342465884</v>
      </c>
      <c r="K10993" s="7">
        <v>0.59601797260274036</v>
      </c>
      <c r="L10993" s="7">
        <v>0.662242191780822</v>
      </c>
    </row>
    <row r="10994" spans="1:12" ht="25.5">
      <c r="A10994" s="1">
        <f t="shared" si="242"/>
        <v>43480</v>
      </c>
      <c r="B10994" s="49" t="s">
        <v>7244</v>
      </c>
      <c r="C10994" s="7">
        <v>8.1149260273972804E-2</v>
      </c>
      <c r="D10994" s="7">
        <v>0.16229852054794561</v>
      </c>
      <c r="E10994" s="7">
        <v>0.2434477808219184</v>
      </c>
      <c r="F10994" s="7">
        <v>0.32459704109588999</v>
      </c>
      <c r="G10994" s="7">
        <v>0.40574630136986278</v>
      </c>
      <c r="H10994" s="7">
        <v>0.48689556164383557</v>
      </c>
      <c r="I10994" s="7">
        <v>0.56804482191780958</v>
      </c>
      <c r="J10994" s="7">
        <v>0.64919408219178121</v>
      </c>
      <c r="K10994" s="7">
        <v>0.73034334246575394</v>
      </c>
      <c r="L10994" s="7">
        <v>0.81149260273972557</v>
      </c>
    </row>
    <row r="10995" spans="1:12" ht="25.5">
      <c r="A10995" s="1">
        <f t="shared" si="242"/>
        <v>43481</v>
      </c>
      <c r="B10995" s="49" t="s">
        <v>7245</v>
      </c>
      <c r="C10995" s="7">
        <v>3.062400000000012E-2</v>
      </c>
      <c r="D10995" s="7">
        <v>6.1248000000000115E-2</v>
      </c>
      <c r="E10995" s="7">
        <v>9.1872000000000231E-2</v>
      </c>
      <c r="F10995" s="7">
        <v>0.12249599999999999</v>
      </c>
      <c r="G10995" s="7">
        <v>0.15311999999999998</v>
      </c>
      <c r="H10995" s="7">
        <v>0.18374399999999999</v>
      </c>
      <c r="I10995" s="7">
        <v>0.2143680000000012</v>
      </c>
      <c r="J10995" s="7">
        <v>0.24499199999999999</v>
      </c>
      <c r="K10995" s="7">
        <v>0.27561599999999997</v>
      </c>
      <c r="L10995" s="7">
        <v>0.30623999999999996</v>
      </c>
    </row>
    <row r="10996" spans="1:12" ht="25.5">
      <c r="A10996" s="1">
        <f t="shared" si="242"/>
        <v>43482</v>
      </c>
      <c r="B10996" s="49" t="s">
        <v>7246</v>
      </c>
      <c r="C10996" s="7">
        <v>8.8472186301370076E-2</v>
      </c>
      <c r="D10996" s="7">
        <v>0.17694437260274037</v>
      </c>
      <c r="E10996" s="7">
        <v>0.26541655890410998</v>
      </c>
      <c r="F10996" s="7">
        <v>0.35388874520547958</v>
      </c>
      <c r="G10996" s="7">
        <v>0.44236093150684924</v>
      </c>
      <c r="H10996" s="7">
        <v>0.53083311780821885</v>
      </c>
      <c r="I10996" s="7">
        <v>0.61930530410959073</v>
      </c>
      <c r="J10996" s="7">
        <v>0.70777749041095916</v>
      </c>
      <c r="K10996" s="7">
        <v>0.79624967671232993</v>
      </c>
      <c r="L10996" s="7">
        <v>0.88472186301369848</v>
      </c>
    </row>
    <row r="10997" spans="1:12" ht="12.75">
      <c r="A10997" s="1">
        <f t="shared" si="242"/>
        <v>43483</v>
      </c>
      <c r="B10997" s="49" t="s">
        <v>7247</v>
      </c>
      <c r="C10997" s="7">
        <v>6.4699528767123482E-2</v>
      </c>
      <c r="D10997" s="7">
        <v>0.12939905753424719</v>
      </c>
      <c r="E10997" s="7">
        <v>0.19409858630137081</v>
      </c>
      <c r="F10997" s="7">
        <v>0.25879811506849321</v>
      </c>
      <c r="G10997" s="7">
        <v>0.3234976438356168</v>
      </c>
      <c r="H10997" s="7">
        <v>0.38819717260273923</v>
      </c>
      <c r="I10997" s="7">
        <v>0.45289670136986393</v>
      </c>
      <c r="J10997" s="7">
        <v>0.51759623013698641</v>
      </c>
      <c r="K10997" s="7">
        <v>0.58229575890411001</v>
      </c>
      <c r="L10997" s="7">
        <v>0.64699528767123238</v>
      </c>
    </row>
    <row r="10998" spans="1:12" ht="12.75">
      <c r="A10998" s="1">
        <f t="shared" si="242"/>
        <v>43484</v>
      </c>
      <c r="B10998" s="49" t="s">
        <v>7248</v>
      </c>
      <c r="C10998" s="7">
        <v>5.8032986301369958E-2</v>
      </c>
      <c r="D10998" s="7">
        <v>0.11606597260274003</v>
      </c>
      <c r="E10998" s="7">
        <v>0.17409895890411001</v>
      </c>
      <c r="F10998" s="7">
        <v>0.23213194520547958</v>
      </c>
      <c r="G10998" s="7">
        <v>0.29016493150684919</v>
      </c>
      <c r="H10998" s="7">
        <v>0.34819791780821879</v>
      </c>
      <c r="I10998" s="7">
        <v>0.40623090410959078</v>
      </c>
      <c r="J10998" s="7">
        <v>0.46426389041095917</v>
      </c>
      <c r="K10998" s="7">
        <v>0.52229687671232883</v>
      </c>
      <c r="L10998" s="7">
        <v>0.58032986301369838</v>
      </c>
    </row>
    <row r="10999" spans="1:12" ht="12.75">
      <c r="A10999" s="1">
        <f t="shared" si="242"/>
        <v>43485</v>
      </c>
      <c r="B10999" s="49" t="s">
        <v>7249</v>
      </c>
      <c r="C10999" s="7">
        <v>8.9240317808219519E-2</v>
      </c>
      <c r="D10999" s="7">
        <v>0.17848063561643882</v>
      </c>
      <c r="E10999" s="7">
        <v>0.26772095342465879</v>
      </c>
      <c r="F10999" s="7">
        <v>0.35696127123287763</v>
      </c>
      <c r="G10999" s="7">
        <v>0.44620158904109636</v>
      </c>
      <c r="H10999" s="7">
        <v>0.53544190684931525</v>
      </c>
      <c r="I10999" s="7">
        <v>0.62468222465753642</v>
      </c>
      <c r="J10999" s="7">
        <v>0.71392254246575404</v>
      </c>
      <c r="K10999" s="7">
        <v>0.80316286027397277</v>
      </c>
      <c r="L10999" s="7">
        <v>0.89240317808219161</v>
      </c>
    </row>
    <row r="11000" spans="1:12" ht="51">
      <c r="A11000" s="1">
        <f t="shared" si="242"/>
        <v>43486</v>
      </c>
      <c r="B11000" s="49" t="s">
        <v>7250</v>
      </c>
      <c r="C11000" s="7">
        <v>1.1905676712328801E-2</v>
      </c>
      <c r="D11000" s="7">
        <v>2.3811353424657601E-2</v>
      </c>
      <c r="E11000" s="7">
        <v>3.5717030136986398E-2</v>
      </c>
      <c r="F11000" s="7">
        <v>4.7622706849315077E-2</v>
      </c>
      <c r="G11000" s="7">
        <v>5.9528383561643874E-2</v>
      </c>
      <c r="H11000" s="7">
        <v>7.1434060273972685E-2</v>
      </c>
      <c r="I11000" s="7">
        <v>8.3339736986301594E-2</v>
      </c>
      <c r="J11000" s="7">
        <v>9.5245413698630155E-2</v>
      </c>
      <c r="K11000" s="7">
        <v>0.10715109041095897</v>
      </c>
      <c r="L11000" s="7">
        <v>0.11905676712328764</v>
      </c>
    </row>
    <row r="11001" spans="1:12" ht="51">
      <c r="A11001" s="1">
        <f t="shared" si="242"/>
        <v>43487</v>
      </c>
      <c r="B11001" s="49" t="s">
        <v>7250</v>
      </c>
      <c r="C11001" s="7">
        <v>5.0107923287671316E-2</v>
      </c>
      <c r="D11001" s="7">
        <v>0.10021584657534263</v>
      </c>
      <c r="E11001" s="7">
        <v>0.15032376986301357</v>
      </c>
      <c r="F11001" s="7">
        <v>0.20043169315068479</v>
      </c>
      <c r="G11001" s="7">
        <v>0.25053961643835598</v>
      </c>
      <c r="H11001" s="7">
        <v>0.30064753972602715</v>
      </c>
      <c r="I11001" s="7">
        <v>0.35075546301369959</v>
      </c>
      <c r="J11001" s="7">
        <v>0.40086338630136958</v>
      </c>
      <c r="K11001" s="7">
        <v>0.45097130958904075</v>
      </c>
      <c r="L11001" s="7">
        <v>0.50107923287671197</v>
      </c>
    </row>
    <row r="11002" spans="1:12" ht="25.5">
      <c r="A11002" s="1">
        <f t="shared" si="242"/>
        <v>43488</v>
      </c>
      <c r="B11002" s="49" t="s">
        <v>7251</v>
      </c>
      <c r="C11002" s="7">
        <v>9.3723616438356486E-2</v>
      </c>
      <c r="D11002" s="7">
        <v>0.18744723287671319</v>
      </c>
      <c r="E11002" s="7">
        <v>0.28117084931506919</v>
      </c>
      <c r="F11002" s="7">
        <v>0.37489446575342517</v>
      </c>
      <c r="G11002" s="7">
        <v>0.46861808219178114</v>
      </c>
      <c r="H11002" s="7">
        <v>0.56234169863013839</v>
      </c>
      <c r="I11002" s="7">
        <v>0.65606531506849552</v>
      </c>
      <c r="J11002" s="7">
        <v>0.74978893150685033</v>
      </c>
      <c r="K11002" s="7">
        <v>0.84351254794520758</v>
      </c>
      <c r="L11002" s="7">
        <v>0.93723616438356228</v>
      </c>
    </row>
    <row r="11003" spans="1:12" ht="25.5">
      <c r="A11003" s="1">
        <f t="shared" si="242"/>
        <v>43489</v>
      </c>
      <c r="B11003" s="49" t="s">
        <v>7252</v>
      </c>
      <c r="C11003" s="7">
        <v>1.8024690410959079E-2</v>
      </c>
      <c r="D11003" s="7">
        <v>3.6049380821918039E-2</v>
      </c>
      <c r="E11003" s="7">
        <v>5.4074071232877122E-2</v>
      </c>
      <c r="F11003" s="7">
        <v>7.2098761643835954E-2</v>
      </c>
      <c r="G11003" s="7">
        <v>9.0123452054794911E-2</v>
      </c>
      <c r="H11003" s="7">
        <v>0.10814814246575387</v>
      </c>
      <c r="I11003" s="7">
        <v>0.12617283287671319</v>
      </c>
      <c r="J11003" s="7">
        <v>0.14419752328767238</v>
      </c>
      <c r="K11003" s="7">
        <v>0.16222221369863038</v>
      </c>
      <c r="L11003" s="7">
        <v>0.1802469041095896</v>
      </c>
    </row>
    <row r="11004" spans="1:12" ht="25.5">
      <c r="A11004" s="1">
        <f t="shared" si="242"/>
        <v>43490</v>
      </c>
      <c r="B11004" s="49" t="s">
        <v>7252</v>
      </c>
      <c r="C11004" s="7">
        <v>3.2482849315068597E-2</v>
      </c>
      <c r="D11004" s="7">
        <v>6.4965698630137084E-2</v>
      </c>
      <c r="E11004" s="7">
        <v>9.7448547945205688E-2</v>
      </c>
      <c r="F11004" s="7">
        <v>0.12993139726027439</v>
      </c>
      <c r="G11004" s="7">
        <v>0.1624142465753424</v>
      </c>
      <c r="H11004" s="7">
        <v>0.1948970958904104</v>
      </c>
      <c r="I11004" s="7">
        <v>0.22737994520547961</v>
      </c>
      <c r="J11004" s="7">
        <v>0.25986279452054756</v>
      </c>
      <c r="K11004" s="7">
        <v>0.29234564383561679</v>
      </c>
      <c r="L11004" s="7">
        <v>0.32482849315068479</v>
      </c>
    </row>
    <row r="11005" spans="1:12" ht="25.5">
      <c r="A11005" s="1">
        <f t="shared" si="242"/>
        <v>43491</v>
      </c>
      <c r="B11005" s="49" t="s">
        <v>7253</v>
      </c>
      <c r="C11005" s="7">
        <v>3.306509589041124E-2</v>
      </c>
      <c r="D11005" s="7">
        <v>6.6130191780822356E-2</v>
      </c>
      <c r="E11005" s="7">
        <v>9.9195287671233603E-2</v>
      </c>
      <c r="F11005" s="7">
        <v>0.13226038356164399</v>
      </c>
      <c r="G11005" s="7">
        <v>0.16532547945205558</v>
      </c>
      <c r="H11005" s="7">
        <v>0.19839057534246599</v>
      </c>
      <c r="I11005" s="7">
        <v>0.23145567123287758</v>
      </c>
      <c r="J11005" s="7">
        <v>0.26452076712328798</v>
      </c>
      <c r="K11005" s="7">
        <v>0.2975858630136996</v>
      </c>
      <c r="L11005" s="7">
        <v>0.33065095890411</v>
      </c>
    </row>
    <row r="11006" spans="1:12" ht="25.5">
      <c r="A11006" s="1">
        <f t="shared" si="242"/>
        <v>43492</v>
      </c>
      <c r="B11006" s="49" t="s">
        <v>7254</v>
      </c>
      <c r="C11006" s="7">
        <v>3.6159682191781083E-2</v>
      </c>
      <c r="D11006" s="7">
        <v>7.2319364383562165E-2</v>
      </c>
      <c r="E11006" s="7">
        <v>0.10847904657534312</v>
      </c>
      <c r="F11006" s="7">
        <v>0.14463872876712358</v>
      </c>
      <c r="G11006" s="7">
        <v>0.18079841095890478</v>
      </c>
      <c r="H11006" s="7">
        <v>0.21695809315068479</v>
      </c>
      <c r="I11006" s="7">
        <v>0.25311777534246721</v>
      </c>
      <c r="J11006" s="7">
        <v>0.28927745753424716</v>
      </c>
      <c r="K11006" s="7">
        <v>0.32543713972602839</v>
      </c>
      <c r="L11006" s="7">
        <v>0.3615968219178084</v>
      </c>
    </row>
    <row r="11007" spans="1:12" ht="25.5">
      <c r="A11007" s="1">
        <f t="shared" si="242"/>
        <v>43493</v>
      </c>
      <c r="B11007" s="49" t="s">
        <v>7255</v>
      </c>
      <c r="C11007" s="7">
        <v>4.2787890410959074E-2</v>
      </c>
      <c r="D11007" s="7">
        <v>8.5575780821918149E-2</v>
      </c>
      <c r="E11007" s="7">
        <v>0.12836367123287759</v>
      </c>
      <c r="F11007" s="7">
        <v>0.1711515616438356</v>
      </c>
      <c r="G11007" s="7">
        <v>0.21393945205479481</v>
      </c>
      <c r="H11007" s="7">
        <v>0.25672734246575402</v>
      </c>
      <c r="I11007" s="7">
        <v>0.29951523287671317</v>
      </c>
      <c r="J11007" s="7">
        <v>0.34230312328767243</v>
      </c>
      <c r="K11007" s="7">
        <v>0.38509101369863158</v>
      </c>
      <c r="L11007" s="7">
        <v>0.42787890410958962</v>
      </c>
    </row>
    <row r="11008" spans="1:12" ht="25.5">
      <c r="A11008" s="1">
        <f t="shared" si="242"/>
        <v>43494</v>
      </c>
      <c r="B11008" s="49" t="s">
        <v>7255</v>
      </c>
      <c r="C11008" s="7">
        <v>2.6231835616438437E-2</v>
      </c>
      <c r="D11008" s="7">
        <v>5.2463671232876756E-2</v>
      </c>
      <c r="E11008" s="7">
        <v>7.8695506849315186E-2</v>
      </c>
      <c r="F11008" s="7">
        <v>0.10492734246575329</v>
      </c>
      <c r="G11008" s="7">
        <v>0.1311591780821916</v>
      </c>
      <c r="H11008" s="7">
        <v>0.15739101369863037</v>
      </c>
      <c r="I11008" s="7">
        <v>0.1836228493150692</v>
      </c>
      <c r="J11008" s="7">
        <v>0.2098546849315068</v>
      </c>
      <c r="K11008" s="7">
        <v>0.2360865205479456</v>
      </c>
      <c r="L11008" s="7">
        <v>0.2623183561643832</v>
      </c>
    </row>
    <row r="11009" spans="1:12" ht="38.25">
      <c r="A11009" s="1">
        <f t="shared" si="242"/>
        <v>43495</v>
      </c>
      <c r="B11009" s="49" t="s">
        <v>7256</v>
      </c>
      <c r="C11009" s="7">
        <v>8.799517808219208E-2</v>
      </c>
      <c r="D11009" s="7">
        <v>0.17599035616438438</v>
      </c>
      <c r="E11009" s="7">
        <v>0.263985534246576</v>
      </c>
      <c r="F11009" s="7">
        <v>0.35198071232876754</v>
      </c>
      <c r="G11009" s="7">
        <v>0.43997589041095914</v>
      </c>
      <c r="H11009" s="7">
        <v>0.52797106849315079</v>
      </c>
      <c r="I11009" s="7">
        <v>0.61596624657534482</v>
      </c>
      <c r="J11009" s="7">
        <v>0.70396142465753508</v>
      </c>
      <c r="K11009" s="7">
        <v>0.79195660273972679</v>
      </c>
      <c r="L11009" s="7">
        <v>0.87995178082191827</v>
      </c>
    </row>
    <row r="11010" spans="1:12" ht="25.5">
      <c r="A11010" s="1">
        <f t="shared" si="242"/>
        <v>43496</v>
      </c>
      <c r="B11010" s="49" t="s">
        <v>5269</v>
      </c>
      <c r="C11010" s="7">
        <v>0.1400284931506848</v>
      </c>
      <c r="D11010" s="7">
        <v>0.28005698630137082</v>
      </c>
      <c r="E11010" s="7">
        <v>0.4200854794520556</v>
      </c>
      <c r="F11010" s="7">
        <v>0.56011397260273921</v>
      </c>
      <c r="G11010" s="7">
        <v>0.70014246575342398</v>
      </c>
      <c r="H11010" s="7">
        <v>0.84017095890410876</v>
      </c>
      <c r="I11010" s="7">
        <v>0.98019945205479708</v>
      </c>
      <c r="J11010" s="7">
        <v>1.1202279452054795</v>
      </c>
      <c r="K11010" s="7">
        <v>1.2602564383561681</v>
      </c>
      <c r="L11010" s="7">
        <v>1.400284931506848</v>
      </c>
    </row>
    <row r="11011" spans="1:12" ht="25.5">
      <c r="A11011" s="1">
        <f t="shared" si="242"/>
        <v>43497</v>
      </c>
      <c r="B11011" s="49" t="s">
        <v>7257</v>
      </c>
      <c r="C11011" s="7">
        <v>3.3811167123287876E-2</v>
      </c>
      <c r="D11011" s="7">
        <v>6.7622334246575752E-2</v>
      </c>
      <c r="E11011" s="7">
        <v>0.10143350136986351</v>
      </c>
      <c r="F11011" s="7">
        <v>0.13524466849315081</v>
      </c>
      <c r="G11011" s="7">
        <v>0.1690558356164388</v>
      </c>
      <c r="H11011" s="7">
        <v>0.2028670027397256</v>
      </c>
      <c r="I11011" s="7">
        <v>0.23667816986301476</v>
      </c>
      <c r="J11011" s="7">
        <v>0.27048933698630162</v>
      </c>
      <c r="K11011" s="7">
        <v>0.30430050410958959</v>
      </c>
      <c r="L11011" s="7">
        <v>0.33811167123287639</v>
      </c>
    </row>
    <row r="11012" spans="1:12" ht="25.5">
      <c r="A11012" s="1">
        <f t="shared" si="242"/>
        <v>43498</v>
      </c>
      <c r="B11012" s="49" t="s">
        <v>7258</v>
      </c>
      <c r="C11012" s="7">
        <v>9.8200767123288006E-3</v>
      </c>
      <c r="D11012" s="7">
        <v>1.9640153424657601E-2</v>
      </c>
      <c r="E11012" s="7">
        <v>2.9460230136986398E-2</v>
      </c>
      <c r="F11012" s="7">
        <v>3.9280306849315078E-2</v>
      </c>
      <c r="G11012" s="7">
        <v>4.9100383561643875E-2</v>
      </c>
      <c r="H11012" s="7">
        <v>5.8920460273972554E-2</v>
      </c>
      <c r="I11012" s="7">
        <v>6.8740536986301601E-2</v>
      </c>
      <c r="J11012" s="7">
        <v>7.8560613698630155E-2</v>
      </c>
      <c r="K11012" s="7">
        <v>8.8380690410958959E-2</v>
      </c>
      <c r="L11012" s="7">
        <v>9.8200767123287638E-2</v>
      </c>
    </row>
    <row r="11013" spans="1:12" ht="25.5">
      <c r="A11013" s="1">
        <f t="shared" si="242"/>
        <v>43499</v>
      </c>
      <c r="B11013" s="49" t="s">
        <v>7259</v>
      </c>
      <c r="C11013" s="7">
        <v>3.2157369863013957E-2</v>
      </c>
      <c r="D11013" s="7">
        <v>6.4314739726027803E-2</v>
      </c>
      <c r="E11013" s="7">
        <v>9.6472109589041746E-2</v>
      </c>
      <c r="F11013" s="7">
        <v>0.12862947945205561</v>
      </c>
      <c r="G11013" s="7">
        <v>0.16078684931506917</v>
      </c>
      <c r="H11013" s="7">
        <v>0.1929442191780828</v>
      </c>
      <c r="I11013" s="7">
        <v>0.22510158904109639</v>
      </c>
      <c r="J11013" s="7">
        <v>0.25725895890410999</v>
      </c>
      <c r="K11013" s="7">
        <v>0.28941632876712359</v>
      </c>
      <c r="L11013" s="7">
        <v>0.32157369863013718</v>
      </c>
    </row>
    <row r="11014" spans="1:12" ht="25.5">
      <c r="A11014" s="1">
        <f t="shared" si="242"/>
        <v>43500</v>
      </c>
      <c r="B11014" s="49" t="s">
        <v>7259</v>
      </c>
      <c r="C11014" s="7">
        <v>1.0610630136986326E-2</v>
      </c>
      <c r="D11014" s="7">
        <v>2.122126027397268E-2</v>
      </c>
      <c r="E11014" s="7">
        <v>3.1831890410958956E-2</v>
      </c>
      <c r="F11014" s="7">
        <v>4.2442520547945242E-2</v>
      </c>
      <c r="G11014" s="7">
        <v>5.3053150684931522E-2</v>
      </c>
      <c r="H11014" s="7">
        <v>6.3663780821917801E-2</v>
      </c>
      <c r="I11014" s="7">
        <v>7.4274410958904316E-2</v>
      </c>
      <c r="J11014" s="7">
        <v>8.4885041095890484E-2</v>
      </c>
      <c r="K11014" s="7">
        <v>9.5495671232876875E-2</v>
      </c>
      <c r="L11014" s="7">
        <v>0.10610630136986304</v>
      </c>
    </row>
    <row r="11015" spans="1:12" ht="38.25">
      <c r="A11015" s="1">
        <f t="shared" si="242"/>
        <v>43501</v>
      </c>
      <c r="B11015" s="49" t="s">
        <v>7260</v>
      </c>
      <c r="C11015" s="7">
        <v>3.6779178082191962E-3</v>
      </c>
      <c r="D11015" s="7">
        <v>7.3558356164383923E-3</v>
      </c>
      <c r="E11015" s="7">
        <v>1.1033753424657577E-2</v>
      </c>
      <c r="F11015" s="7">
        <v>1.4711671232876759E-2</v>
      </c>
      <c r="G11015" s="7">
        <v>1.838958904109592E-2</v>
      </c>
      <c r="H11015" s="7">
        <v>2.2067506849315077E-2</v>
      </c>
      <c r="I11015" s="7">
        <v>2.5745424657534242E-2</v>
      </c>
      <c r="J11015" s="7">
        <v>2.9423342465753399E-2</v>
      </c>
      <c r="K11015" s="7">
        <v>3.310126027397256E-2</v>
      </c>
      <c r="L11015" s="7">
        <v>3.6779178082191721E-2</v>
      </c>
    </row>
    <row r="11016" spans="1:12" ht="25.5">
      <c r="A11016" s="1">
        <f t="shared" si="242"/>
        <v>43502</v>
      </c>
      <c r="B11016" s="49" t="s">
        <v>5651</v>
      </c>
      <c r="C11016" s="7">
        <v>3.325315068493164E-3</v>
      </c>
      <c r="D11016" s="7">
        <v>6.6506301369863158E-3</v>
      </c>
      <c r="E11016" s="7">
        <v>9.9759452054794789E-3</v>
      </c>
      <c r="F11016" s="7">
        <v>1.330126027397256E-2</v>
      </c>
      <c r="G11016" s="7">
        <v>1.6626575342465758E-2</v>
      </c>
      <c r="H11016" s="7">
        <v>1.9951890410958958E-2</v>
      </c>
      <c r="I11016" s="7">
        <v>2.3277205479452157E-2</v>
      </c>
      <c r="J11016" s="7">
        <v>2.6602520547945239E-2</v>
      </c>
      <c r="K11016" s="7">
        <v>2.9927835616438442E-2</v>
      </c>
      <c r="L11016" s="7">
        <v>3.3253150684931516E-2</v>
      </c>
    </row>
    <row r="11017" spans="1:12" ht="25.5">
      <c r="A11017" s="1">
        <f t="shared" si="242"/>
        <v>43503</v>
      </c>
      <c r="B11017" s="49" t="s">
        <v>6131</v>
      </c>
      <c r="C11017" s="7">
        <v>4.4381293150685154E-2</v>
      </c>
      <c r="D11017" s="7">
        <v>8.8762586301370308E-2</v>
      </c>
      <c r="E11017" s="7">
        <v>0.13314387945205561</v>
      </c>
      <c r="F11017" s="7">
        <v>0.17752517260274039</v>
      </c>
      <c r="G11017" s="7">
        <v>0.22190646575342521</v>
      </c>
      <c r="H11017" s="7">
        <v>0.26628775890410999</v>
      </c>
      <c r="I11017" s="7">
        <v>0.310669052054796</v>
      </c>
      <c r="J11017" s="7">
        <v>0.35505034520547957</v>
      </c>
      <c r="K11017" s="7">
        <v>0.39943163835616435</v>
      </c>
      <c r="L11017" s="7">
        <v>0.4438129315068492</v>
      </c>
    </row>
    <row r="11018" spans="1:12" ht="25.5">
      <c r="A11018" s="1">
        <f t="shared" si="242"/>
        <v>43504</v>
      </c>
      <c r="B11018" s="49" t="s">
        <v>5336</v>
      </c>
      <c r="C11018" s="7">
        <v>5.0047890410959079E-3</v>
      </c>
      <c r="D11018" s="7">
        <v>1.0009578082191816E-2</v>
      </c>
      <c r="E11018" s="7">
        <v>1.5014367123287759E-2</v>
      </c>
      <c r="F11018" s="7">
        <v>2.0019156164383562E-2</v>
      </c>
      <c r="G11018" s="7">
        <v>2.5023945205479479E-2</v>
      </c>
      <c r="H11018" s="7">
        <v>3.00287342465754E-2</v>
      </c>
      <c r="I11018" s="7">
        <v>3.5033523287671439E-2</v>
      </c>
      <c r="J11018" s="7">
        <v>4.0038312328767235E-2</v>
      </c>
      <c r="K11018" s="7">
        <v>4.5043101369863156E-2</v>
      </c>
      <c r="L11018" s="7">
        <v>5.0047890410958959E-2</v>
      </c>
    </row>
    <row r="11019" spans="1:12" ht="25.5">
      <c r="A11019" s="1">
        <f t="shared" si="242"/>
        <v>43505</v>
      </c>
      <c r="B11019" s="49" t="s">
        <v>5655</v>
      </c>
      <c r="C11019" s="7">
        <v>5.8228273972602837E-3</v>
      </c>
      <c r="D11019" s="7">
        <v>1.1645654794520567E-2</v>
      </c>
      <c r="E11019" s="7">
        <v>1.7468482191780838E-2</v>
      </c>
      <c r="F11019" s="7">
        <v>2.3291309589041038E-2</v>
      </c>
      <c r="G11019" s="7">
        <v>2.9114136986301359E-2</v>
      </c>
      <c r="H11019" s="7">
        <v>3.4936964383561676E-2</v>
      </c>
      <c r="I11019" s="7">
        <v>4.0759791780822001E-2</v>
      </c>
      <c r="J11019" s="7">
        <v>4.65826191780822E-2</v>
      </c>
      <c r="K11019" s="7">
        <v>5.2405446575342518E-2</v>
      </c>
      <c r="L11019" s="7">
        <v>5.8228273972602718E-2</v>
      </c>
    </row>
    <row r="11020" spans="1:12" ht="25.5">
      <c r="A11020" s="1">
        <f t="shared" si="242"/>
        <v>43506</v>
      </c>
      <c r="B11020" s="49" t="s">
        <v>5656</v>
      </c>
      <c r="C11020" s="7">
        <v>5.9035463013698754E-2</v>
      </c>
      <c r="D11020" s="7">
        <v>0.11807092602739763</v>
      </c>
      <c r="E11020" s="7">
        <v>0.17710638904109638</v>
      </c>
      <c r="F11020" s="7">
        <v>0.23614185205479479</v>
      </c>
      <c r="G11020" s="7">
        <v>0.29517731506849321</v>
      </c>
      <c r="H11020" s="7">
        <v>0.35421277808219159</v>
      </c>
      <c r="I11020" s="7">
        <v>0.41324824109589242</v>
      </c>
      <c r="J11020" s="7">
        <v>0.47228370410958959</v>
      </c>
      <c r="K11020" s="7">
        <v>0.53131916712328797</v>
      </c>
      <c r="L11020" s="7">
        <v>0.59035463013698641</v>
      </c>
    </row>
    <row r="11021" spans="1:12" ht="25.5">
      <c r="A11021" s="1">
        <f t="shared" si="242"/>
        <v>43507</v>
      </c>
      <c r="B11021" s="49" t="s">
        <v>5876</v>
      </c>
      <c r="C11021" s="7">
        <v>5.5476164383561795E-3</v>
      </c>
      <c r="D11021" s="7">
        <v>1.1095232876712359E-2</v>
      </c>
      <c r="E11021" s="7">
        <v>1.6642849315068601E-2</v>
      </c>
      <c r="F11021" s="7">
        <v>2.2190465753424718E-2</v>
      </c>
      <c r="G11021" s="7">
        <v>2.7738082191780838E-2</v>
      </c>
      <c r="H11021" s="7">
        <v>3.3285698630137077E-2</v>
      </c>
      <c r="I11021" s="7">
        <v>3.8833315068493315E-2</v>
      </c>
      <c r="J11021" s="7">
        <v>4.4380931506849436E-2</v>
      </c>
      <c r="K11021" s="7">
        <v>4.9928547945205556E-2</v>
      </c>
      <c r="L11021" s="7">
        <v>5.5476164383561677E-2</v>
      </c>
    </row>
    <row r="11022" spans="1:12" ht="25.5">
      <c r="A11022" s="1">
        <f t="shared" si="242"/>
        <v>43508</v>
      </c>
      <c r="B11022" s="49" t="s">
        <v>7261</v>
      </c>
      <c r="C11022" s="7">
        <v>4.3429808219178356E-2</v>
      </c>
      <c r="D11022" s="7">
        <v>8.6859616438356713E-2</v>
      </c>
      <c r="E11022" s="7">
        <v>0.13028942465753521</v>
      </c>
      <c r="F11022" s="7">
        <v>0.17371923287671318</v>
      </c>
      <c r="G11022" s="7">
        <v>0.2171490410958912</v>
      </c>
      <c r="H11022" s="7">
        <v>0.26057884931506919</v>
      </c>
      <c r="I11022" s="7">
        <v>0.30400865753424838</v>
      </c>
      <c r="J11022" s="7">
        <v>0.34743846575342519</v>
      </c>
      <c r="K11022" s="7">
        <v>0.39086827397260315</v>
      </c>
      <c r="L11022" s="7">
        <v>0.43429808219178123</v>
      </c>
    </row>
    <row r="11023" spans="1:12" ht="25.5">
      <c r="A11023" s="1">
        <f t="shared" si="242"/>
        <v>43509</v>
      </c>
      <c r="B11023" s="49" t="s">
        <v>5456</v>
      </c>
      <c r="C11023" s="7">
        <v>1.549282191780816E-3</v>
      </c>
      <c r="D11023" s="7">
        <v>3.0985643835616441E-3</v>
      </c>
      <c r="E11023" s="7">
        <v>4.6478465753424601E-3</v>
      </c>
      <c r="F11023" s="7">
        <v>6.1971287671232639E-3</v>
      </c>
      <c r="G11023" s="7">
        <v>7.746410958904079E-3</v>
      </c>
      <c r="H11023" s="7">
        <v>9.2956931506848958E-3</v>
      </c>
      <c r="I11023" s="7">
        <v>1.0844975342465748E-2</v>
      </c>
      <c r="J11023" s="7">
        <v>1.2394257534246481E-2</v>
      </c>
      <c r="K11023" s="7">
        <v>1.3943539726027321E-2</v>
      </c>
      <c r="L11023" s="7">
        <v>1.5492821917808158E-2</v>
      </c>
    </row>
    <row r="11024" spans="1:12" ht="25.5">
      <c r="A11024" s="1">
        <f t="shared" ref="A11024:A11087" si="243">A11023+1</f>
        <v>43510</v>
      </c>
      <c r="B11024" s="49" t="s">
        <v>2743</v>
      </c>
      <c r="C11024" s="7">
        <v>6.6866860273972678E-2</v>
      </c>
      <c r="D11024" s="7">
        <v>0.13373372054794561</v>
      </c>
      <c r="E11024" s="7">
        <v>0.20060058082191837</v>
      </c>
      <c r="F11024" s="7">
        <v>0.26746744109588999</v>
      </c>
      <c r="G11024" s="7">
        <v>0.33433430136986275</v>
      </c>
      <c r="H11024" s="7">
        <v>0.40120116164383557</v>
      </c>
      <c r="I11024" s="7">
        <v>0.46806802191780961</v>
      </c>
      <c r="J11024" s="7">
        <v>0.5349348821917812</v>
      </c>
      <c r="K11024" s="7">
        <v>0.60180174246575402</v>
      </c>
      <c r="L11024" s="7">
        <v>0.6686686027397255</v>
      </c>
    </row>
    <row r="11025" spans="1:12" ht="25.5">
      <c r="A11025" s="1">
        <f t="shared" si="243"/>
        <v>43511</v>
      </c>
      <c r="B11025" s="49" t="s">
        <v>6750</v>
      </c>
      <c r="C11025" s="7">
        <v>5.0217863013698755E-3</v>
      </c>
      <c r="D11025" s="7">
        <v>1.0043572602739751E-2</v>
      </c>
      <c r="E11025" s="7">
        <v>1.5065358904109639E-2</v>
      </c>
      <c r="F11025" s="7">
        <v>2.0087145205479481E-2</v>
      </c>
      <c r="G11025" s="7">
        <v>2.510893150684932E-2</v>
      </c>
      <c r="H11025" s="7">
        <v>3.013071780821916E-2</v>
      </c>
      <c r="I11025" s="7">
        <v>3.5152504109589117E-2</v>
      </c>
      <c r="J11025" s="7">
        <v>4.0174290410958963E-2</v>
      </c>
      <c r="K11025" s="7">
        <v>4.5196076712328795E-2</v>
      </c>
      <c r="L11025" s="7">
        <v>5.0217863013698641E-2</v>
      </c>
    </row>
    <row r="11026" spans="1:12" ht="25.5">
      <c r="A11026" s="1">
        <f t="shared" si="243"/>
        <v>43512</v>
      </c>
      <c r="B11026" s="49" t="s">
        <v>6750</v>
      </c>
      <c r="C11026" s="7">
        <v>8.4660821917808638E-4</v>
      </c>
      <c r="D11026" s="7">
        <v>1.693216438356168E-3</v>
      </c>
      <c r="E11026" s="7">
        <v>2.5398246575342636E-3</v>
      </c>
      <c r="F11026" s="7">
        <v>3.386432876712336E-3</v>
      </c>
      <c r="G11026" s="7">
        <v>4.2330410958904196E-3</v>
      </c>
      <c r="H11026" s="7">
        <v>5.0796493150685037E-3</v>
      </c>
      <c r="I11026" s="7">
        <v>5.9262575342466E-3</v>
      </c>
      <c r="J11026" s="7">
        <v>6.7728657534246719E-3</v>
      </c>
      <c r="K11026" s="7">
        <v>7.6194739726027551E-3</v>
      </c>
      <c r="L11026" s="7">
        <v>8.4660821917808271E-3</v>
      </c>
    </row>
    <row r="11027" spans="1:12" ht="25.5">
      <c r="A11027" s="1">
        <f t="shared" si="243"/>
        <v>43513</v>
      </c>
      <c r="B11027" s="49" t="s">
        <v>2743</v>
      </c>
      <c r="C11027" s="7">
        <v>4.3666684931506917E-2</v>
      </c>
      <c r="D11027" s="7">
        <v>8.7333369863013835E-2</v>
      </c>
      <c r="E11027" s="7">
        <v>0.1310000547945204</v>
      </c>
      <c r="F11027" s="7">
        <v>0.17466673972602717</v>
      </c>
      <c r="G11027" s="7">
        <v>0.218333424657534</v>
      </c>
      <c r="H11027" s="7">
        <v>0.2620001095890408</v>
      </c>
      <c r="I11027" s="7">
        <v>0.30566679452054873</v>
      </c>
      <c r="J11027" s="7">
        <v>0.34933347945205434</v>
      </c>
      <c r="K11027" s="7">
        <v>0.39300016438356117</v>
      </c>
      <c r="L11027" s="7">
        <v>0.436666849315068</v>
      </c>
    </row>
    <row r="11028" spans="1:12" ht="38.25">
      <c r="A11028" s="1">
        <f t="shared" si="243"/>
        <v>43514</v>
      </c>
      <c r="B11028" s="49" t="s">
        <v>7262</v>
      </c>
      <c r="C11028" s="7">
        <v>6.9115923287671313E-2</v>
      </c>
      <c r="D11028" s="7">
        <v>0.1382318465753424</v>
      </c>
      <c r="E11028" s="7">
        <v>0.20734776986301359</v>
      </c>
      <c r="F11028" s="7">
        <v>0.27646369315068481</v>
      </c>
      <c r="G11028" s="7">
        <v>0.345579616438356</v>
      </c>
      <c r="H11028" s="7">
        <v>0.41469553972602718</v>
      </c>
      <c r="I11028" s="7">
        <v>0.48381146301369959</v>
      </c>
      <c r="J11028" s="7">
        <v>0.55292738630136962</v>
      </c>
      <c r="K11028" s="7">
        <v>0.62204330958904075</v>
      </c>
      <c r="L11028" s="7">
        <v>0.69115923287671199</v>
      </c>
    </row>
    <row r="11029" spans="1:12" ht="38.25">
      <c r="A11029" s="1">
        <f t="shared" si="243"/>
        <v>43515</v>
      </c>
      <c r="B11029" s="49" t="s">
        <v>7262</v>
      </c>
      <c r="C11029" s="7">
        <v>3.1246027397260441E-3</v>
      </c>
      <c r="D11029" s="7">
        <v>6.2492054794520751E-3</v>
      </c>
      <c r="E11029" s="7">
        <v>9.3738082191781192E-3</v>
      </c>
      <c r="F11029" s="7">
        <v>1.2498410958904081E-2</v>
      </c>
      <c r="G11029" s="7">
        <v>1.5623013698630159E-2</v>
      </c>
      <c r="H11029" s="7">
        <v>1.8747616438356238E-2</v>
      </c>
      <c r="I11029" s="7">
        <v>2.1872219178082318E-2</v>
      </c>
      <c r="J11029" s="7">
        <v>2.499682191780828E-2</v>
      </c>
      <c r="K11029" s="7">
        <v>2.8121424657534359E-2</v>
      </c>
      <c r="L11029" s="7">
        <v>3.1246027397260318E-2</v>
      </c>
    </row>
    <row r="11030" spans="1:12" ht="38.25">
      <c r="A11030" s="1">
        <f t="shared" si="243"/>
        <v>43516</v>
      </c>
      <c r="B11030" s="49" t="s">
        <v>7262</v>
      </c>
      <c r="C11030" s="7">
        <v>0.13114652054794559</v>
      </c>
      <c r="D11030" s="7">
        <v>0.26229304109589241</v>
      </c>
      <c r="E11030" s="7">
        <v>0.39343956164383798</v>
      </c>
      <c r="F11030" s="7">
        <v>0.52458608219178238</v>
      </c>
      <c r="G11030" s="7">
        <v>0.655732602739728</v>
      </c>
      <c r="H11030" s="7">
        <v>0.78687912328767362</v>
      </c>
      <c r="I11030" s="7">
        <v>0.9180256438356228</v>
      </c>
      <c r="J11030" s="7">
        <v>1.0491721643835659</v>
      </c>
      <c r="K11030" s="7">
        <v>1.1803186849315117</v>
      </c>
      <c r="L11030" s="7">
        <v>1.311465205479456</v>
      </c>
    </row>
    <row r="11031" spans="1:12" ht="38.25">
      <c r="A11031" s="1">
        <f t="shared" si="243"/>
        <v>43517</v>
      </c>
      <c r="B11031" s="49" t="s">
        <v>7262</v>
      </c>
      <c r="C11031" s="7">
        <v>2.857709589041124E-3</v>
      </c>
      <c r="D11031" s="7">
        <v>5.7154191780822358E-3</v>
      </c>
      <c r="E11031" s="7">
        <v>8.5731287671233589E-3</v>
      </c>
      <c r="F11031" s="7">
        <v>1.1430838356164449E-2</v>
      </c>
      <c r="G11031" s="7">
        <v>1.428854794520556E-2</v>
      </c>
      <c r="H11031" s="7">
        <v>1.71462575342466E-2</v>
      </c>
      <c r="I11031" s="7">
        <v>2.0003967123287759E-2</v>
      </c>
      <c r="J11031" s="7">
        <v>2.2861676712328801E-2</v>
      </c>
      <c r="K11031" s="7">
        <v>2.5719386301369957E-2</v>
      </c>
      <c r="L11031" s="7">
        <v>2.8577095890410999E-2</v>
      </c>
    </row>
    <row r="11032" spans="1:12" ht="38.25">
      <c r="A11032" s="1">
        <f t="shared" si="243"/>
        <v>43518</v>
      </c>
      <c r="B11032" s="49" t="s">
        <v>7262</v>
      </c>
      <c r="C11032" s="7">
        <v>3.0300690410959077E-2</v>
      </c>
      <c r="D11032" s="7">
        <v>6.0601380821918044E-2</v>
      </c>
      <c r="E11032" s="7">
        <v>9.0902071232877121E-2</v>
      </c>
      <c r="F11032" s="7">
        <v>0.1212027616438356</v>
      </c>
      <c r="G11032" s="7">
        <v>0.15150345205479479</v>
      </c>
      <c r="H11032" s="7">
        <v>0.18180414246575402</v>
      </c>
      <c r="I11032" s="7">
        <v>0.2121048328767132</v>
      </c>
      <c r="J11032" s="7">
        <v>0.2424055232876724</v>
      </c>
      <c r="K11032" s="7">
        <v>0.27270621369863041</v>
      </c>
      <c r="L11032" s="7">
        <v>0.30300690410958958</v>
      </c>
    </row>
    <row r="11033" spans="1:12" ht="38.25">
      <c r="A11033" s="1">
        <f t="shared" si="243"/>
        <v>43519</v>
      </c>
      <c r="B11033" s="49" t="s">
        <v>7262</v>
      </c>
      <c r="C11033" s="7">
        <v>4.3952383561644125E-2</v>
      </c>
      <c r="D11033" s="7">
        <v>8.7904767123288249E-2</v>
      </c>
      <c r="E11033" s="7">
        <v>0.13185715068493198</v>
      </c>
      <c r="F11033" s="7">
        <v>0.175809534246576</v>
      </c>
      <c r="G11033" s="7">
        <v>0.21976191780821999</v>
      </c>
      <c r="H11033" s="7">
        <v>0.26371430136986396</v>
      </c>
      <c r="I11033" s="7">
        <v>0.30766668493150795</v>
      </c>
      <c r="J11033" s="7">
        <v>0.35161906849315078</v>
      </c>
      <c r="K11033" s="7">
        <v>0.39557145205479477</v>
      </c>
      <c r="L11033" s="7">
        <v>0.43952383561643882</v>
      </c>
    </row>
    <row r="11034" spans="1:12" ht="38.25">
      <c r="A11034" s="1">
        <f t="shared" si="243"/>
        <v>43520</v>
      </c>
      <c r="B11034" s="49" t="s">
        <v>7262</v>
      </c>
      <c r="C11034" s="7">
        <v>7.9319342465753746E-3</v>
      </c>
      <c r="D11034" s="7">
        <v>1.5863868493150798E-2</v>
      </c>
      <c r="E11034" s="7">
        <v>2.379580273972608E-2</v>
      </c>
      <c r="F11034" s="7">
        <v>3.1727736986301359E-2</v>
      </c>
      <c r="G11034" s="7">
        <v>3.965967123287676E-2</v>
      </c>
      <c r="H11034" s="7">
        <v>4.7591605479452036E-2</v>
      </c>
      <c r="I11034" s="7">
        <v>5.5523539726027561E-2</v>
      </c>
      <c r="J11034" s="7">
        <v>6.345547397260283E-2</v>
      </c>
      <c r="K11034" s="7">
        <v>7.138740821917812E-2</v>
      </c>
      <c r="L11034" s="7">
        <v>7.9319342465753409E-2</v>
      </c>
    </row>
    <row r="11035" spans="1:12" ht="38.25">
      <c r="A11035" s="1">
        <f t="shared" si="243"/>
        <v>43521</v>
      </c>
      <c r="B11035" s="49" t="s">
        <v>7262</v>
      </c>
      <c r="C11035" s="7">
        <v>7.8404383561644236E-4</v>
      </c>
      <c r="D11035" s="7">
        <v>1.56808767123288E-3</v>
      </c>
      <c r="E11035" s="7">
        <v>2.352131506849332E-3</v>
      </c>
      <c r="F11035" s="7">
        <v>3.1361753424657599E-3</v>
      </c>
      <c r="G11035" s="7">
        <v>3.9202191780822E-3</v>
      </c>
      <c r="H11035" s="7">
        <v>4.7042630136986396E-3</v>
      </c>
      <c r="I11035" s="7">
        <v>5.4883068493150914E-3</v>
      </c>
      <c r="J11035" s="7">
        <v>6.2723506849315198E-3</v>
      </c>
      <c r="K11035" s="7">
        <v>7.0563945205479603E-3</v>
      </c>
      <c r="L11035" s="7">
        <v>7.8404383561643878E-3</v>
      </c>
    </row>
    <row r="11036" spans="1:12" ht="38.25">
      <c r="A11036" s="1">
        <f t="shared" si="243"/>
        <v>43522</v>
      </c>
      <c r="B11036" s="49" t="s">
        <v>7262</v>
      </c>
      <c r="C11036" s="7">
        <v>7.4715616438356483E-4</v>
      </c>
      <c r="D11036" s="7">
        <v>1.494312328767132E-3</v>
      </c>
      <c r="E11036" s="7">
        <v>2.2414684931506921E-3</v>
      </c>
      <c r="F11036" s="7">
        <v>2.9886246575342519E-3</v>
      </c>
      <c r="G11036" s="7">
        <v>3.7357808219178118E-3</v>
      </c>
      <c r="H11036" s="7">
        <v>4.482936986301372E-3</v>
      </c>
      <c r="I11036" s="7">
        <v>5.2300931506849445E-3</v>
      </c>
      <c r="J11036" s="7">
        <v>5.9772493150684917E-3</v>
      </c>
      <c r="K11036" s="7">
        <v>6.724405479452052E-3</v>
      </c>
      <c r="L11036" s="7">
        <v>7.4715616438356114E-3</v>
      </c>
    </row>
    <row r="11037" spans="1:12" ht="38.25">
      <c r="A11037" s="1">
        <f t="shared" si="243"/>
        <v>43523</v>
      </c>
      <c r="B11037" s="49" t="s">
        <v>7262</v>
      </c>
      <c r="C11037" s="7">
        <v>7.4715616438356483E-4</v>
      </c>
      <c r="D11037" s="7">
        <v>1.494312328767132E-3</v>
      </c>
      <c r="E11037" s="7">
        <v>2.2414684931506921E-3</v>
      </c>
      <c r="F11037" s="7">
        <v>2.9886246575342519E-3</v>
      </c>
      <c r="G11037" s="7">
        <v>3.7357808219178118E-3</v>
      </c>
      <c r="H11037" s="7">
        <v>4.482936986301372E-3</v>
      </c>
      <c r="I11037" s="7">
        <v>5.2300931506849445E-3</v>
      </c>
      <c r="J11037" s="7">
        <v>5.9772493150684917E-3</v>
      </c>
      <c r="K11037" s="7">
        <v>6.724405479452052E-3</v>
      </c>
      <c r="L11037" s="7">
        <v>7.4715616438356114E-3</v>
      </c>
    </row>
    <row r="11038" spans="1:12" ht="38.25">
      <c r="A11038" s="1">
        <f t="shared" si="243"/>
        <v>43524</v>
      </c>
      <c r="B11038" s="49" t="s">
        <v>5346</v>
      </c>
      <c r="C11038" s="7">
        <v>5.2546849315068594E-3</v>
      </c>
      <c r="D11038" s="7">
        <v>1.0509369863013719E-2</v>
      </c>
      <c r="E11038" s="7">
        <v>1.576405479452064E-2</v>
      </c>
      <c r="F11038" s="7">
        <v>2.1018739726027438E-2</v>
      </c>
      <c r="G11038" s="7">
        <v>2.6273424657534239E-2</v>
      </c>
      <c r="H11038" s="7">
        <v>3.1528109589041162E-2</v>
      </c>
      <c r="I11038" s="7">
        <v>3.6782794520548077E-2</v>
      </c>
      <c r="J11038" s="7">
        <v>4.2037479452054875E-2</v>
      </c>
      <c r="K11038" s="7">
        <v>4.729216438356168E-2</v>
      </c>
      <c r="L11038" s="7">
        <v>5.2546849315068478E-2</v>
      </c>
    </row>
    <row r="11039" spans="1:12" ht="25.5">
      <c r="A11039" s="1">
        <f t="shared" si="243"/>
        <v>43525</v>
      </c>
      <c r="B11039" s="49" t="s">
        <v>5347</v>
      </c>
      <c r="C11039" s="7">
        <v>5.1208767123287879E-3</v>
      </c>
      <c r="D11039" s="7">
        <v>1.0241753424657576E-2</v>
      </c>
      <c r="E11039" s="7">
        <v>1.53626301369864E-2</v>
      </c>
      <c r="F11039" s="7">
        <v>2.0483506849315079E-2</v>
      </c>
      <c r="G11039" s="7">
        <v>2.5604383561643879E-2</v>
      </c>
      <c r="H11039" s="7">
        <v>3.0725260273972557E-2</v>
      </c>
      <c r="I11039" s="7">
        <v>3.5846136986301479E-2</v>
      </c>
      <c r="J11039" s="7">
        <v>4.0967013698630157E-2</v>
      </c>
      <c r="K11039" s="7">
        <v>4.6087890410958954E-2</v>
      </c>
      <c r="L11039" s="7">
        <v>5.1208767123287639E-2</v>
      </c>
    </row>
    <row r="11040" spans="1:12" ht="51">
      <c r="A11040" s="1">
        <f t="shared" si="243"/>
        <v>43526</v>
      </c>
      <c r="B11040" s="49" t="s">
        <v>7263</v>
      </c>
      <c r="C11040" s="7">
        <v>6.0390904109589244E-3</v>
      </c>
      <c r="D11040" s="7">
        <v>1.20781808219178E-2</v>
      </c>
      <c r="E11040" s="7">
        <v>1.811727123287676E-2</v>
      </c>
      <c r="F11040" s="7">
        <v>2.4156361643835601E-2</v>
      </c>
      <c r="G11040" s="7">
        <v>3.0195452054794559E-2</v>
      </c>
      <c r="H11040" s="7">
        <v>3.6234542465753396E-2</v>
      </c>
      <c r="I11040" s="7">
        <v>4.2273632876712479E-2</v>
      </c>
      <c r="J11040" s="7">
        <v>4.8312723287671201E-2</v>
      </c>
      <c r="K11040" s="7">
        <v>5.4351813698630159E-2</v>
      </c>
      <c r="L11040" s="7">
        <v>6.0390904109588993E-2</v>
      </c>
    </row>
    <row r="11041" spans="1:12" ht="38.25">
      <c r="A11041" s="1">
        <f t="shared" si="243"/>
        <v>43527</v>
      </c>
      <c r="B11041" s="49" t="s">
        <v>7264</v>
      </c>
      <c r="C11041" s="7">
        <v>2.98139178082194E-2</v>
      </c>
      <c r="D11041" s="7">
        <v>5.9627835616438675E-2</v>
      </c>
      <c r="E11041" s="7">
        <v>8.9441753424658071E-2</v>
      </c>
      <c r="F11041" s="7">
        <v>0.11925567123287711</v>
      </c>
      <c r="G11041" s="7">
        <v>0.14906958904109638</v>
      </c>
      <c r="H11041" s="7">
        <v>0.17888350684931517</v>
      </c>
      <c r="I11041" s="7">
        <v>0.20869742465753521</v>
      </c>
      <c r="J11041" s="7">
        <v>0.23851134246575401</v>
      </c>
      <c r="K11041" s="7">
        <v>0.2683252602739728</v>
      </c>
      <c r="L11041" s="7">
        <v>0.29813917808219159</v>
      </c>
    </row>
    <row r="11042" spans="1:12" ht="38.25">
      <c r="A11042" s="1">
        <f t="shared" si="243"/>
        <v>43528</v>
      </c>
      <c r="B11042" s="49" t="s">
        <v>7264</v>
      </c>
      <c r="C11042" s="7">
        <v>2.8197369863013959E-2</v>
      </c>
      <c r="D11042" s="7">
        <v>5.63947397260278E-2</v>
      </c>
      <c r="E11042" s="7">
        <v>8.4592109589041758E-2</v>
      </c>
      <c r="F11042" s="7">
        <v>0.11278947945205535</v>
      </c>
      <c r="G11042" s="7">
        <v>0.14098684931506919</v>
      </c>
      <c r="H11042" s="7">
        <v>0.1691842191780828</v>
      </c>
      <c r="I11042" s="7">
        <v>0.19738158904109637</v>
      </c>
      <c r="J11042" s="7">
        <v>0.22557895890411001</v>
      </c>
      <c r="K11042" s="7">
        <v>0.25377632876712358</v>
      </c>
      <c r="L11042" s="7">
        <v>0.28197369863013722</v>
      </c>
    </row>
    <row r="11043" spans="1:12" ht="38.25">
      <c r="A11043" s="1">
        <f t="shared" si="243"/>
        <v>43529</v>
      </c>
      <c r="B11043" s="49" t="s">
        <v>5677</v>
      </c>
      <c r="C11043" s="7">
        <v>4.9024438356164525E-2</v>
      </c>
      <c r="D11043" s="7">
        <v>9.804887671232905E-2</v>
      </c>
      <c r="E11043" s="7">
        <v>0.14707331506849319</v>
      </c>
      <c r="F11043" s="7">
        <v>0.1960977534246576</v>
      </c>
      <c r="G11043" s="7">
        <v>0.24512219178082198</v>
      </c>
      <c r="H11043" s="7">
        <v>0.29414663013698639</v>
      </c>
      <c r="I11043" s="7">
        <v>0.34317106849315199</v>
      </c>
      <c r="J11043" s="7">
        <v>0.3921955068493152</v>
      </c>
      <c r="K11043" s="7">
        <v>0.44121994520547958</v>
      </c>
      <c r="L11043" s="7">
        <v>0.49024438356164396</v>
      </c>
    </row>
    <row r="11044" spans="1:12" ht="38.25">
      <c r="A11044" s="1">
        <f t="shared" si="243"/>
        <v>43530</v>
      </c>
      <c r="B11044" s="49" t="s">
        <v>6626</v>
      </c>
      <c r="C11044" s="7">
        <v>1.860223561643844E-2</v>
      </c>
      <c r="D11044" s="7">
        <v>3.7204471232876755E-2</v>
      </c>
      <c r="E11044" s="7">
        <v>5.5806706849315199E-2</v>
      </c>
      <c r="F11044" s="7">
        <v>7.44089424657534E-2</v>
      </c>
      <c r="G11044" s="7">
        <v>9.3011178082191712E-2</v>
      </c>
      <c r="H11044" s="7">
        <v>0.11161341369863004</v>
      </c>
      <c r="I11044" s="7">
        <v>0.13021564931506918</v>
      </c>
      <c r="J11044" s="7">
        <v>0.1488178849315068</v>
      </c>
      <c r="K11044" s="7">
        <v>0.16742012054794561</v>
      </c>
      <c r="L11044" s="7">
        <v>0.1860223561643832</v>
      </c>
    </row>
    <row r="11045" spans="1:12" ht="38.25">
      <c r="A11045" s="1">
        <f t="shared" si="243"/>
        <v>43531</v>
      </c>
      <c r="B11045" s="49" t="s">
        <v>7265</v>
      </c>
      <c r="C11045" s="7">
        <v>1.6193326027397398E-2</v>
      </c>
      <c r="D11045" s="7">
        <v>3.2386652054794678E-2</v>
      </c>
      <c r="E11045" s="7">
        <v>4.8579978082192075E-2</v>
      </c>
      <c r="F11045" s="7">
        <v>6.4773304109589244E-2</v>
      </c>
      <c r="G11045" s="7">
        <v>8.0966630136986517E-2</v>
      </c>
      <c r="H11045" s="7">
        <v>9.7159956164383804E-2</v>
      </c>
      <c r="I11045" s="7">
        <v>0.11335328219178131</v>
      </c>
      <c r="J11045" s="7">
        <v>0.12954660821917799</v>
      </c>
      <c r="K11045" s="7">
        <v>0.145739934246576</v>
      </c>
      <c r="L11045" s="7">
        <v>0.16193326027397281</v>
      </c>
    </row>
    <row r="11046" spans="1:12" ht="38.25">
      <c r="A11046" s="1">
        <f t="shared" si="243"/>
        <v>43532</v>
      </c>
      <c r="B11046" s="49" t="s">
        <v>7266</v>
      </c>
      <c r="C11046" s="7">
        <v>4.5024657534246835E-3</v>
      </c>
      <c r="D11046" s="7">
        <v>9.004931506849367E-3</v>
      </c>
      <c r="E11046" s="7">
        <v>1.3507397260274041E-2</v>
      </c>
      <c r="F11046" s="7">
        <v>1.800986301369864E-2</v>
      </c>
      <c r="G11046" s="7">
        <v>2.2512328767123359E-2</v>
      </c>
      <c r="H11046" s="7">
        <v>2.7014794520547961E-2</v>
      </c>
      <c r="I11046" s="7">
        <v>3.1517260273972676E-2</v>
      </c>
      <c r="J11046" s="7">
        <v>3.6019726027397281E-2</v>
      </c>
      <c r="K11046" s="7">
        <v>4.0522191780822003E-2</v>
      </c>
      <c r="L11046" s="7">
        <v>4.5024657534246594E-2</v>
      </c>
    </row>
    <row r="11047" spans="1:12" ht="38.25">
      <c r="A11047" s="1">
        <f t="shared" si="243"/>
        <v>43533</v>
      </c>
      <c r="B11047" s="49" t="s">
        <v>7266</v>
      </c>
      <c r="C11047" s="7">
        <v>1.3597808219178239E-2</v>
      </c>
      <c r="D11047" s="7">
        <v>2.7195616438356357E-2</v>
      </c>
      <c r="E11047" s="7">
        <v>4.0793424657534473E-2</v>
      </c>
      <c r="F11047" s="7">
        <v>5.4391232876712596E-2</v>
      </c>
      <c r="G11047" s="7">
        <v>6.7989041095890726E-2</v>
      </c>
      <c r="H11047" s="7">
        <v>8.1586849315068835E-2</v>
      </c>
      <c r="I11047" s="7">
        <v>9.5184657534247194E-2</v>
      </c>
      <c r="J11047" s="7">
        <v>0.10878246575342508</v>
      </c>
      <c r="K11047" s="7">
        <v>0.12238027397260319</v>
      </c>
      <c r="L11047" s="7">
        <v>0.1359780821917812</v>
      </c>
    </row>
    <row r="11048" spans="1:12" ht="38.25">
      <c r="A11048" s="1">
        <f t="shared" si="243"/>
        <v>43534</v>
      </c>
      <c r="B11048" s="49" t="s">
        <v>6635</v>
      </c>
      <c r="C11048" s="7">
        <v>4.6959452054794681E-2</v>
      </c>
      <c r="D11048" s="7">
        <v>9.3918904109589363E-2</v>
      </c>
      <c r="E11048" s="7">
        <v>0.14087835616438438</v>
      </c>
      <c r="F11048" s="7">
        <v>0.18783780821917798</v>
      </c>
      <c r="G11048" s="7">
        <v>0.2347972602739728</v>
      </c>
      <c r="H11048" s="7">
        <v>0.28175671232876759</v>
      </c>
      <c r="I11048" s="7">
        <v>0.32871616438356355</v>
      </c>
      <c r="J11048" s="7">
        <v>0.37567561643835717</v>
      </c>
      <c r="K11048" s="7">
        <v>0.42263506849315197</v>
      </c>
      <c r="L11048" s="7">
        <v>0.46959452054794559</v>
      </c>
    </row>
    <row r="11049" spans="1:12" ht="38.25">
      <c r="A11049" s="1">
        <f t="shared" si="243"/>
        <v>43535</v>
      </c>
      <c r="B11049" s="49" t="s">
        <v>7267</v>
      </c>
      <c r="C11049" s="7">
        <v>5.6112657534246838E-2</v>
      </c>
      <c r="D11049" s="7">
        <v>0.11222531506849379</v>
      </c>
      <c r="E11049" s="7">
        <v>0.16833797260274039</v>
      </c>
      <c r="F11049" s="7">
        <v>0.22445063013698638</v>
      </c>
      <c r="G11049" s="7">
        <v>0.28056328767123356</v>
      </c>
      <c r="H11049" s="7">
        <v>0.33667594520547961</v>
      </c>
      <c r="I11049" s="7">
        <v>0.39278860273972799</v>
      </c>
      <c r="J11049" s="7">
        <v>0.44890126027397276</v>
      </c>
      <c r="K11049" s="7">
        <v>0.50501391780821991</v>
      </c>
      <c r="L11049" s="7">
        <v>0.56112657534246602</v>
      </c>
    </row>
    <row r="11050" spans="1:12" ht="38.25">
      <c r="A11050" s="1">
        <f t="shared" si="243"/>
        <v>43536</v>
      </c>
      <c r="B11050" s="49" t="s">
        <v>7268</v>
      </c>
      <c r="C11050" s="7">
        <v>2.9629479452055001E-2</v>
      </c>
      <c r="D11050" s="7">
        <v>5.9258958904109878E-2</v>
      </c>
      <c r="E11050" s="7">
        <v>8.8888438356164876E-2</v>
      </c>
      <c r="F11050" s="7">
        <v>0.11851791780821952</v>
      </c>
      <c r="G11050" s="7">
        <v>0.1481473972602744</v>
      </c>
      <c r="H11050" s="7">
        <v>0.17777687671232881</v>
      </c>
      <c r="I11050" s="7">
        <v>0.20740635616438438</v>
      </c>
      <c r="J11050" s="7">
        <v>0.23703583561643876</v>
      </c>
      <c r="K11050" s="7">
        <v>0.26666531506849317</v>
      </c>
      <c r="L11050" s="7">
        <v>0.29629479452054758</v>
      </c>
    </row>
    <row r="11051" spans="1:12" ht="51">
      <c r="A11051" s="1">
        <f t="shared" si="243"/>
        <v>43537</v>
      </c>
      <c r="B11051" s="49" t="s">
        <v>6638</v>
      </c>
      <c r="C11051" s="7">
        <v>2.6358772602739798E-2</v>
      </c>
      <c r="D11051" s="7">
        <v>5.2717545205479478E-2</v>
      </c>
      <c r="E11051" s="7">
        <v>7.9076317808219276E-2</v>
      </c>
      <c r="F11051" s="7">
        <v>0.10543509041095871</v>
      </c>
      <c r="G11051" s="7">
        <v>0.13179386301369839</v>
      </c>
      <c r="H11051" s="7">
        <v>0.15815263561643758</v>
      </c>
      <c r="I11051" s="7">
        <v>0.184511408219178</v>
      </c>
      <c r="J11051" s="7">
        <v>0.21087018082191719</v>
      </c>
      <c r="K11051" s="7">
        <v>0.23722895342465758</v>
      </c>
      <c r="L11051" s="7">
        <v>0.26358772602739677</v>
      </c>
    </row>
    <row r="11052" spans="1:12" ht="51">
      <c r="A11052" s="1">
        <f t="shared" si="243"/>
        <v>43538</v>
      </c>
      <c r="B11052" s="49" t="s">
        <v>6638</v>
      </c>
      <c r="C11052" s="7">
        <v>5.0630136986301481E-5</v>
      </c>
      <c r="D11052" s="7">
        <v>1.0126027397260296E-4</v>
      </c>
      <c r="E11052" s="7">
        <v>1.518904109589048E-4</v>
      </c>
      <c r="F11052" s="7">
        <v>2.0252054794520522E-4</v>
      </c>
      <c r="G11052" s="7">
        <v>2.531506849315068E-4</v>
      </c>
      <c r="H11052" s="7">
        <v>3.0378082191780841E-4</v>
      </c>
      <c r="I11052" s="7">
        <v>3.5441095890411116E-4</v>
      </c>
      <c r="J11052" s="7">
        <v>4.0504109589041158E-4</v>
      </c>
      <c r="K11052" s="7">
        <v>4.5567123287671319E-4</v>
      </c>
      <c r="L11052" s="7">
        <v>5.0630136986301361E-4</v>
      </c>
    </row>
    <row r="11053" spans="1:12" ht="51">
      <c r="A11053" s="1">
        <f t="shared" si="243"/>
        <v>43539</v>
      </c>
      <c r="B11053" s="49" t="s">
        <v>6638</v>
      </c>
      <c r="C11053" s="7">
        <v>2.784295890410988E-3</v>
      </c>
      <c r="D11053" s="7">
        <v>5.568591780821963E-3</v>
      </c>
      <c r="E11053" s="7">
        <v>8.352887671232951E-3</v>
      </c>
      <c r="F11053" s="7">
        <v>1.1137183561643903E-2</v>
      </c>
      <c r="G11053" s="7">
        <v>1.392147945205488E-2</v>
      </c>
      <c r="H11053" s="7">
        <v>1.670577534246576E-2</v>
      </c>
      <c r="I11053" s="7">
        <v>1.9490071232876761E-2</v>
      </c>
      <c r="J11053" s="7">
        <v>2.2274367123287758E-2</v>
      </c>
      <c r="K11053" s="7">
        <v>2.5058663013698638E-2</v>
      </c>
      <c r="L11053" s="7">
        <v>2.7842958904109639E-2</v>
      </c>
    </row>
    <row r="11054" spans="1:12" ht="51">
      <c r="A11054" s="1">
        <f t="shared" si="243"/>
        <v>43540</v>
      </c>
      <c r="B11054" s="49" t="s">
        <v>6638</v>
      </c>
      <c r="C11054" s="7">
        <v>8.1731506849315439E-4</v>
      </c>
      <c r="D11054" s="7">
        <v>1.6346301369863038E-3</v>
      </c>
      <c r="E11054" s="7">
        <v>2.4519452054794677E-3</v>
      </c>
      <c r="F11054" s="7">
        <v>3.2692602739726076E-3</v>
      </c>
      <c r="G11054" s="7">
        <v>4.08657534246576E-3</v>
      </c>
      <c r="H11054" s="7">
        <v>4.903890410958912E-3</v>
      </c>
      <c r="I11054" s="7">
        <v>5.7212054794520762E-3</v>
      </c>
      <c r="J11054" s="7">
        <v>6.5385205479452152E-3</v>
      </c>
      <c r="K11054" s="7">
        <v>7.3558356164383672E-3</v>
      </c>
      <c r="L11054" s="7">
        <v>8.1731506849315079E-3</v>
      </c>
    </row>
    <row r="11055" spans="1:12" ht="63.75">
      <c r="A11055" s="1">
        <f t="shared" si="243"/>
        <v>43541</v>
      </c>
      <c r="B11055" s="49" t="s">
        <v>7269</v>
      </c>
      <c r="C11055" s="7">
        <v>5.8152328767123477E-3</v>
      </c>
      <c r="D11055" s="7">
        <v>1.1630465753424708E-2</v>
      </c>
      <c r="E11055" s="7">
        <v>1.7445698630137077E-2</v>
      </c>
      <c r="F11055" s="7">
        <v>2.3260931506849322E-2</v>
      </c>
      <c r="G11055" s="7">
        <v>2.9076164383561681E-2</v>
      </c>
      <c r="H11055" s="7">
        <v>3.4891397260273918E-2</v>
      </c>
      <c r="I11055" s="7">
        <v>4.0706630136986402E-2</v>
      </c>
      <c r="J11055" s="7">
        <v>4.6521863013698643E-2</v>
      </c>
      <c r="K11055" s="7">
        <v>5.2337095890410995E-2</v>
      </c>
      <c r="L11055" s="7">
        <v>5.8152328767123236E-2</v>
      </c>
    </row>
    <row r="11056" spans="1:12" ht="63.75">
      <c r="A11056" s="1">
        <f t="shared" si="243"/>
        <v>43542</v>
      </c>
      <c r="B11056" s="49" t="s">
        <v>7269</v>
      </c>
      <c r="C11056" s="7">
        <v>1.210783561643832E-2</v>
      </c>
      <c r="D11056" s="7">
        <v>2.4215671232876761E-2</v>
      </c>
      <c r="E11056" s="7">
        <v>3.6323506849315082E-2</v>
      </c>
      <c r="F11056" s="7">
        <v>4.8431342465753278E-2</v>
      </c>
      <c r="G11056" s="7">
        <v>6.0539178082191593E-2</v>
      </c>
      <c r="H11056" s="7">
        <v>7.2647013698629914E-2</v>
      </c>
      <c r="I11056" s="7">
        <v>8.4754849315068589E-2</v>
      </c>
      <c r="J11056" s="7">
        <v>9.6862684931506682E-2</v>
      </c>
      <c r="K11056" s="7">
        <v>0.108970520547945</v>
      </c>
      <c r="L11056" s="7">
        <v>0.12107835616438319</v>
      </c>
    </row>
    <row r="11057" spans="1:12" ht="63.75">
      <c r="A11057" s="1">
        <f t="shared" si="243"/>
        <v>43543</v>
      </c>
      <c r="B11057" s="49" t="s">
        <v>7269</v>
      </c>
      <c r="C11057" s="7">
        <v>5.1859726027397397E-3</v>
      </c>
      <c r="D11057" s="7">
        <v>1.0371945205479479E-2</v>
      </c>
      <c r="E11057" s="7">
        <v>1.5557917808219279E-2</v>
      </c>
      <c r="F11057" s="7">
        <v>2.0743890410958959E-2</v>
      </c>
      <c r="G11057" s="7">
        <v>2.592986301369864E-2</v>
      </c>
      <c r="H11057" s="7">
        <v>3.1115835616438436E-2</v>
      </c>
      <c r="I11057" s="7">
        <v>3.6301808219178236E-2</v>
      </c>
      <c r="J11057" s="7">
        <v>4.1487780821917793E-2</v>
      </c>
      <c r="K11057" s="7">
        <v>4.6673753424657592E-2</v>
      </c>
      <c r="L11057" s="7">
        <v>5.1859726027397281E-2</v>
      </c>
    </row>
    <row r="11058" spans="1:12" ht="63.75">
      <c r="A11058" s="1">
        <f t="shared" si="243"/>
        <v>43544</v>
      </c>
      <c r="B11058" s="49" t="s">
        <v>7269</v>
      </c>
      <c r="C11058" s="7">
        <v>1.4879112328767239E-2</v>
      </c>
      <c r="D11058" s="7">
        <v>2.975822465753436E-2</v>
      </c>
      <c r="E11058" s="7">
        <v>4.4637336986301596E-2</v>
      </c>
      <c r="F11058" s="7">
        <v>5.9516449315068595E-2</v>
      </c>
      <c r="G11058" s="7">
        <v>7.439556164383572E-2</v>
      </c>
      <c r="H11058" s="7">
        <v>8.9274673972602844E-2</v>
      </c>
      <c r="I11058" s="7">
        <v>0.1041537863013702</v>
      </c>
      <c r="J11058" s="7">
        <v>0.11903289863013708</v>
      </c>
      <c r="K11058" s="7">
        <v>0.13391201095890479</v>
      </c>
      <c r="L11058" s="7">
        <v>0.14879112328767119</v>
      </c>
    </row>
    <row r="11059" spans="1:12" ht="51">
      <c r="A11059" s="1">
        <f t="shared" si="243"/>
        <v>43545</v>
      </c>
      <c r="B11059" s="49" t="s">
        <v>5360</v>
      </c>
      <c r="C11059" s="7">
        <v>2.0497610958904202E-2</v>
      </c>
      <c r="D11059" s="7">
        <v>4.0995221917808279E-2</v>
      </c>
      <c r="E11059" s="7">
        <v>6.1492832876712478E-2</v>
      </c>
      <c r="F11059" s="7">
        <v>8.1990443835616433E-2</v>
      </c>
      <c r="G11059" s="7">
        <v>0.10248805479452053</v>
      </c>
      <c r="H11059" s="7">
        <v>0.122985665753424</v>
      </c>
      <c r="I11059" s="7">
        <v>0.1434832767123288</v>
      </c>
      <c r="J11059" s="7">
        <v>0.16398088767123239</v>
      </c>
      <c r="K11059" s="7">
        <v>0.18447849863013718</v>
      </c>
      <c r="L11059" s="7">
        <v>0.20497610958904078</v>
      </c>
    </row>
    <row r="11060" spans="1:12" ht="38.25">
      <c r="A11060" s="1">
        <f t="shared" si="243"/>
        <v>43546</v>
      </c>
      <c r="B11060" s="49" t="s">
        <v>5285</v>
      </c>
      <c r="C11060" s="7">
        <v>1.945282191780828E-3</v>
      </c>
      <c r="D11060" s="7">
        <v>3.8905643835616677E-3</v>
      </c>
      <c r="E11060" s="7">
        <v>5.8358465753424963E-3</v>
      </c>
      <c r="F11060" s="7">
        <v>7.7811287671233119E-3</v>
      </c>
      <c r="G11060" s="7">
        <v>9.7264109589041397E-3</v>
      </c>
      <c r="H11060" s="7">
        <v>1.167169315068498E-2</v>
      </c>
      <c r="I11060" s="7">
        <v>1.3616975342465878E-2</v>
      </c>
      <c r="J11060" s="7">
        <v>1.5562257534246598E-2</v>
      </c>
      <c r="K11060" s="7">
        <v>1.7507539726027439E-2</v>
      </c>
      <c r="L11060" s="7">
        <v>1.9452821917808279E-2</v>
      </c>
    </row>
    <row r="11061" spans="1:12" ht="63.75">
      <c r="A11061" s="1">
        <f t="shared" si="243"/>
        <v>43547</v>
      </c>
      <c r="B11061" s="49" t="s">
        <v>7270</v>
      </c>
      <c r="C11061" s="7">
        <v>7.7319452054794794E-3</v>
      </c>
      <c r="D11061" s="7">
        <v>1.5463890410958959E-2</v>
      </c>
      <c r="E11061" s="7">
        <v>2.319583561643844E-2</v>
      </c>
      <c r="F11061" s="7">
        <v>3.0927780821917796E-2</v>
      </c>
      <c r="G11061" s="7">
        <v>3.8659726027397277E-2</v>
      </c>
      <c r="H11061" s="7">
        <v>4.6391671232876755E-2</v>
      </c>
      <c r="I11061" s="7">
        <v>5.4123616438356358E-2</v>
      </c>
      <c r="J11061" s="7">
        <v>6.1855561643835717E-2</v>
      </c>
      <c r="K11061" s="7">
        <v>6.9587506849315195E-2</v>
      </c>
      <c r="L11061" s="7">
        <v>7.7319452054794555E-2</v>
      </c>
    </row>
    <row r="11062" spans="1:12" ht="63.75">
      <c r="A11062" s="1">
        <f t="shared" si="243"/>
        <v>43548</v>
      </c>
      <c r="B11062" s="49" t="s">
        <v>7270</v>
      </c>
      <c r="C11062" s="7">
        <v>2.5868383561644119E-3</v>
      </c>
      <c r="D11062" s="7">
        <v>5.1736767123288117E-3</v>
      </c>
      <c r="E11062" s="7">
        <v>7.7605150684932241E-3</v>
      </c>
      <c r="F11062" s="7">
        <v>1.0347353424657599E-2</v>
      </c>
      <c r="G11062" s="7">
        <v>1.2934191780821998E-2</v>
      </c>
      <c r="H11062" s="7">
        <v>1.5521030136986278E-2</v>
      </c>
      <c r="I11062" s="7">
        <v>1.8107868493150797E-2</v>
      </c>
      <c r="J11062" s="7">
        <v>2.069470684931508E-2</v>
      </c>
      <c r="K11062" s="7">
        <v>2.3281545205479478E-2</v>
      </c>
      <c r="L11062" s="7">
        <v>2.5868383561643882E-2</v>
      </c>
    </row>
    <row r="11063" spans="1:12" ht="51">
      <c r="A11063" s="1">
        <f t="shared" si="243"/>
        <v>43549</v>
      </c>
      <c r="B11063" s="49" t="s">
        <v>7271</v>
      </c>
      <c r="C11063" s="7">
        <v>7.6248986301370074E-3</v>
      </c>
      <c r="D11063" s="7">
        <v>1.5249797260274041E-2</v>
      </c>
      <c r="E11063" s="7">
        <v>2.2874695890410999E-2</v>
      </c>
      <c r="F11063" s="7">
        <v>3.049959452054796E-2</v>
      </c>
      <c r="G11063" s="7">
        <v>3.8124493150684918E-2</v>
      </c>
      <c r="H11063" s="7">
        <v>4.5749391780821873E-2</v>
      </c>
      <c r="I11063" s="7">
        <v>5.3374290410959084E-2</v>
      </c>
      <c r="J11063" s="7">
        <v>6.0999189041095921E-2</v>
      </c>
      <c r="K11063" s="7">
        <v>6.8624087671232875E-2</v>
      </c>
      <c r="L11063" s="7">
        <v>7.6248986301369837E-2</v>
      </c>
    </row>
    <row r="11064" spans="1:12" ht="51">
      <c r="A11064" s="1">
        <f t="shared" si="243"/>
        <v>43550</v>
      </c>
      <c r="B11064" s="49" t="s">
        <v>7271</v>
      </c>
      <c r="C11064" s="7">
        <v>3.9061150684931642E-3</v>
      </c>
      <c r="D11064" s="7">
        <v>7.8122301369863284E-3</v>
      </c>
      <c r="E11064" s="7">
        <v>1.171834520547948E-2</v>
      </c>
      <c r="F11064" s="7">
        <v>1.5624460273972558E-2</v>
      </c>
      <c r="G11064" s="7">
        <v>1.9530575342465759E-2</v>
      </c>
      <c r="H11064" s="7">
        <v>2.3436690410958961E-2</v>
      </c>
      <c r="I11064" s="7">
        <v>2.734280547945216E-2</v>
      </c>
      <c r="J11064" s="7">
        <v>3.1248920547945237E-2</v>
      </c>
      <c r="K11064" s="7">
        <v>3.5155035616438436E-2</v>
      </c>
      <c r="L11064" s="7">
        <v>3.9061150684931517E-2</v>
      </c>
    </row>
    <row r="11065" spans="1:12" ht="51">
      <c r="A11065" s="1">
        <f t="shared" si="243"/>
        <v>43551</v>
      </c>
      <c r="B11065" s="49" t="s">
        <v>7271</v>
      </c>
      <c r="C11065" s="7">
        <v>2.4121643835616677E-3</v>
      </c>
      <c r="D11065" s="7">
        <v>4.8243287671233233E-3</v>
      </c>
      <c r="E11065" s="7">
        <v>7.2364931506849915E-3</v>
      </c>
      <c r="F11065" s="7">
        <v>9.6486575342466241E-3</v>
      </c>
      <c r="G11065" s="7">
        <v>1.206082191780828E-2</v>
      </c>
      <c r="H11065" s="7">
        <v>1.4472986301369839E-2</v>
      </c>
      <c r="I11065" s="7">
        <v>1.6885150684931519E-2</v>
      </c>
      <c r="J11065" s="7">
        <v>1.9297315068493196E-2</v>
      </c>
      <c r="K11065" s="7">
        <v>2.1709479452054758E-2</v>
      </c>
      <c r="L11065" s="7">
        <v>2.4121643835616439E-2</v>
      </c>
    </row>
    <row r="11066" spans="1:12" ht="51">
      <c r="A11066" s="1">
        <f t="shared" si="243"/>
        <v>43552</v>
      </c>
      <c r="B11066" s="49" t="s">
        <v>5914</v>
      </c>
      <c r="C11066" s="7">
        <v>6.7482739726027552E-3</v>
      </c>
      <c r="D11066" s="7">
        <v>1.3496547945205559E-2</v>
      </c>
      <c r="E11066" s="7">
        <v>2.024482191780828E-2</v>
      </c>
      <c r="F11066" s="7">
        <v>2.6993095890410997E-2</v>
      </c>
      <c r="G11066" s="7">
        <v>3.3741369863013716E-2</v>
      </c>
      <c r="H11066" s="7">
        <v>4.0489643835616443E-2</v>
      </c>
      <c r="I11066" s="7">
        <v>4.7237917808219398E-2</v>
      </c>
      <c r="J11066" s="7">
        <v>5.3986191780821993E-2</v>
      </c>
      <c r="K11066" s="7">
        <v>6.0734465753424713E-2</v>
      </c>
      <c r="L11066" s="7">
        <v>6.7482739726027433E-2</v>
      </c>
    </row>
    <row r="11067" spans="1:12" ht="38.25">
      <c r="A11067" s="1">
        <f t="shared" si="243"/>
        <v>43553</v>
      </c>
      <c r="B11067" s="49" t="s">
        <v>6653</v>
      </c>
      <c r="C11067" s="7">
        <v>1.408964383561644E-2</v>
      </c>
      <c r="D11067" s="7">
        <v>2.8179287671233001E-2</v>
      </c>
      <c r="E11067" s="7">
        <v>4.226893150684944E-2</v>
      </c>
      <c r="F11067" s="7">
        <v>5.6358575342465758E-2</v>
      </c>
      <c r="G11067" s="7">
        <v>7.0448219178082194E-2</v>
      </c>
      <c r="H11067" s="7">
        <v>8.453786301369863E-2</v>
      </c>
      <c r="I11067" s="7">
        <v>9.8627506849315441E-2</v>
      </c>
      <c r="J11067" s="7">
        <v>0.11271715068493163</v>
      </c>
      <c r="K11067" s="7">
        <v>0.12680679452054761</v>
      </c>
      <c r="L11067" s="7">
        <v>0.14089643835616439</v>
      </c>
    </row>
    <row r="11068" spans="1:12" ht="63.75">
      <c r="A11068" s="1">
        <f t="shared" si="243"/>
        <v>43554</v>
      </c>
      <c r="B11068" s="49" t="s">
        <v>5698</v>
      </c>
      <c r="C11068" s="7">
        <v>5.9562739726027551E-4</v>
      </c>
      <c r="D11068" s="7">
        <v>1.1912547945205523E-3</v>
      </c>
      <c r="E11068" s="7">
        <v>1.786882191780828E-3</v>
      </c>
      <c r="F11068" s="7">
        <v>2.3825095890410999E-3</v>
      </c>
      <c r="G11068" s="7">
        <v>2.9781369863013719E-3</v>
      </c>
      <c r="H11068" s="7">
        <v>3.5737643835616439E-3</v>
      </c>
      <c r="I11068" s="7">
        <v>4.1693917808219398E-3</v>
      </c>
      <c r="J11068" s="7">
        <v>4.7650191780821997E-3</v>
      </c>
      <c r="K11068" s="7">
        <v>5.3606465753424717E-3</v>
      </c>
      <c r="L11068" s="7">
        <v>5.9562739726027438E-3</v>
      </c>
    </row>
    <row r="11069" spans="1:12" ht="63.75">
      <c r="A11069" s="1">
        <f t="shared" si="243"/>
        <v>43555</v>
      </c>
      <c r="B11069" s="49" t="s">
        <v>5698</v>
      </c>
      <c r="C11069" s="7">
        <v>8.4660821917808638E-4</v>
      </c>
      <c r="D11069" s="7">
        <v>1.693216438356168E-3</v>
      </c>
      <c r="E11069" s="7">
        <v>2.5398246575342636E-3</v>
      </c>
      <c r="F11069" s="7">
        <v>3.386432876712336E-3</v>
      </c>
      <c r="G11069" s="7">
        <v>4.2330410958904196E-3</v>
      </c>
      <c r="H11069" s="7">
        <v>5.0796493150685037E-3</v>
      </c>
      <c r="I11069" s="7">
        <v>5.9262575342466E-3</v>
      </c>
      <c r="J11069" s="7">
        <v>6.7728657534246719E-3</v>
      </c>
      <c r="K11069" s="7">
        <v>7.6194739726027551E-3</v>
      </c>
      <c r="L11069" s="7">
        <v>8.4660821917808271E-3</v>
      </c>
    </row>
    <row r="11070" spans="1:12" ht="12.75">
      <c r="A11070" s="1">
        <f t="shared" si="243"/>
        <v>43556</v>
      </c>
      <c r="B11070" s="49" t="s">
        <v>7272</v>
      </c>
      <c r="C11070" s="7">
        <v>7.186224657534288E-3</v>
      </c>
      <c r="D11070" s="7">
        <v>1.4372449315068599E-2</v>
      </c>
      <c r="E11070" s="7">
        <v>2.1558673972602842E-2</v>
      </c>
      <c r="F11070" s="7">
        <v>2.8744898630137079E-2</v>
      </c>
      <c r="G11070" s="7">
        <v>3.593112328767132E-2</v>
      </c>
      <c r="H11070" s="7">
        <v>4.311734794520556E-2</v>
      </c>
      <c r="I11070" s="7">
        <v>5.0303572602739925E-2</v>
      </c>
      <c r="J11070" s="7">
        <v>5.7489797260274034E-2</v>
      </c>
      <c r="K11070" s="7">
        <v>6.4676021917808274E-2</v>
      </c>
      <c r="L11070" s="7">
        <v>7.1862246575342514E-2</v>
      </c>
    </row>
    <row r="11071" spans="1:12" ht="51">
      <c r="A11071" s="1">
        <f t="shared" si="243"/>
        <v>43557</v>
      </c>
      <c r="B11071" s="49" t="s">
        <v>7273</v>
      </c>
      <c r="C11071" s="7">
        <v>7.5019397260274396E-3</v>
      </c>
      <c r="D11071" s="7">
        <v>1.5003879452054879E-2</v>
      </c>
      <c r="E11071" s="7">
        <v>2.250581917808232E-2</v>
      </c>
      <c r="F11071" s="7">
        <v>3.0007758904109637E-2</v>
      </c>
      <c r="G11071" s="7">
        <v>3.7509698630137082E-2</v>
      </c>
      <c r="H11071" s="7">
        <v>4.5011638356164396E-2</v>
      </c>
      <c r="I11071" s="7">
        <v>5.251357808219196E-2</v>
      </c>
      <c r="J11071" s="7">
        <v>6.0015517808219274E-2</v>
      </c>
      <c r="K11071" s="7">
        <v>6.7517457534246719E-2</v>
      </c>
      <c r="L11071" s="7">
        <v>7.5019397260274026E-2</v>
      </c>
    </row>
    <row r="11072" spans="1:12" ht="25.5">
      <c r="A11072" s="1">
        <f t="shared" si="243"/>
        <v>43558</v>
      </c>
      <c r="B11072" s="49" t="s">
        <v>7274</v>
      </c>
      <c r="C11072" s="7">
        <v>7.9908821917808633E-3</v>
      </c>
      <c r="D11072" s="7">
        <v>1.5981764383561678E-2</v>
      </c>
      <c r="E11072" s="7">
        <v>2.3972646575342642E-2</v>
      </c>
      <c r="F11072" s="7">
        <v>3.1963528767123356E-2</v>
      </c>
      <c r="G11072" s="7">
        <v>3.9954410958904195E-2</v>
      </c>
      <c r="H11072" s="7">
        <v>4.7945293150685041E-2</v>
      </c>
      <c r="I11072" s="7">
        <v>5.5936175342465998E-2</v>
      </c>
      <c r="J11072" s="7">
        <v>6.3927057534246712E-2</v>
      </c>
      <c r="K11072" s="7">
        <v>7.1917939726027558E-2</v>
      </c>
      <c r="L11072" s="7">
        <v>7.9908821917808279E-2</v>
      </c>
    </row>
    <row r="11073" spans="1:12" ht="25.5">
      <c r="A11073" s="1">
        <f t="shared" si="243"/>
        <v>43559</v>
      </c>
      <c r="B11073" s="49" t="s">
        <v>7275</v>
      </c>
      <c r="C11073" s="7">
        <v>1.6302542465753401E-2</v>
      </c>
      <c r="D11073" s="7">
        <v>3.260508493150692E-2</v>
      </c>
      <c r="E11073" s="7">
        <v>4.8907627397260317E-2</v>
      </c>
      <c r="F11073" s="7">
        <v>6.5210169863013603E-2</v>
      </c>
      <c r="G11073" s="7">
        <v>8.1512712328767001E-2</v>
      </c>
      <c r="H11073" s="7">
        <v>9.7815254794520398E-2</v>
      </c>
      <c r="I11073" s="7">
        <v>0.11411779726027416</v>
      </c>
      <c r="J11073" s="7">
        <v>0.13042033972602721</v>
      </c>
      <c r="K11073" s="7">
        <v>0.1467228821917812</v>
      </c>
      <c r="L11073" s="7">
        <v>0.163025424657534</v>
      </c>
    </row>
    <row r="11074" spans="1:12" ht="12.75">
      <c r="A11074" s="1">
        <f t="shared" si="243"/>
        <v>43560</v>
      </c>
      <c r="B11074" s="49" t="s">
        <v>7276</v>
      </c>
      <c r="C11074" s="7">
        <v>1.0027660273972632E-2</v>
      </c>
      <c r="D11074" s="7">
        <v>2.0055320547945239E-2</v>
      </c>
      <c r="E11074" s="7">
        <v>3.0082980821917918E-2</v>
      </c>
      <c r="F11074" s="7">
        <v>4.0110641095890479E-2</v>
      </c>
      <c r="G11074" s="7">
        <v>5.0138301369863039E-2</v>
      </c>
      <c r="H11074" s="7">
        <v>6.0165961643835718E-2</v>
      </c>
      <c r="I11074" s="7">
        <v>7.0193621917808521E-2</v>
      </c>
      <c r="J11074" s="7">
        <v>8.0221282191780957E-2</v>
      </c>
      <c r="K11074" s="7">
        <v>9.0248942465753504E-2</v>
      </c>
      <c r="L11074" s="7">
        <v>0.10027660273972608</v>
      </c>
    </row>
    <row r="11075" spans="1:12" ht="51">
      <c r="A11075" s="1">
        <f t="shared" si="243"/>
        <v>43561</v>
      </c>
      <c r="B11075" s="49" t="s">
        <v>7277</v>
      </c>
      <c r="C11075" s="7">
        <v>7.2021369863014082E-3</v>
      </c>
      <c r="D11075" s="7">
        <v>1.4404273972602839E-2</v>
      </c>
      <c r="E11075" s="7">
        <v>2.1606410958904199E-2</v>
      </c>
      <c r="F11075" s="7">
        <v>2.880854794520556E-2</v>
      </c>
      <c r="G11075" s="7">
        <v>3.6010684931506921E-2</v>
      </c>
      <c r="H11075" s="7">
        <v>4.3212821917808279E-2</v>
      </c>
      <c r="I11075" s="7">
        <v>5.0414958904109762E-2</v>
      </c>
      <c r="J11075" s="7">
        <v>5.7617095890410995E-2</v>
      </c>
      <c r="K11075" s="7">
        <v>6.481923287671236E-2</v>
      </c>
      <c r="L11075" s="7">
        <v>7.2021369863013718E-2</v>
      </c>
    </row>
    <row r="11076" spans="1:12" ht="12.75">
      <c r="A11076" s="1">
        <f t="shared" si="243"/>
        <v>43562</v>
      </c>
      <c r="B11076" s="49" t="s">
        <v>7278</v>
      </c>
      <c r="C11076" s="7">
        <v>2.2461698630137079E-3</v>
      </c>
      <c r="D11076" s="7">
        <v>4.4923397260274037E-3</v>
      </c>
      <c r="E11076" s="7">
        <v>6.7385095890411112E-3</v>
      </c>
      <c r="F11076" s="7">
        <v>8.9846794520547953E-3</v>
      </c>
      <c r="G11076" s="7">
        <v>1.1230849315068491E-2</v>
      </c>
      <c r="H11076" s="7">
        <v>1.34770191780822E-2</v>
      </c>
      <c r="I11076" s="7">
        <v>1.572318904109592E-2</v>
      </c>
      <c r="J11076" s="7">
        <v>1.7969358904109639E-2</v>
      </c>
      <c r="K11076" s="7">
        <v>2.021552876712324E-2</v>
      </c>
      <c r="L11076" s="7">
        <v>2.2461698630136959E-2</v>
      </c>
    </row>
    <row r="11077" spans="1:12" ht="12.75">
      <c r="A11077" s="1">
        <f t="shared" si="243"/>
        <v>43563</v>
      </c>
      <c r="B11077" s="49" t="s">
        <v>7278</v>
      </c>
      <c r="C11077" s="7">
        <v>6.9652602739726311E-3</v>
      </c>
      <c r="D11077" s="7">
        <v>1.393052054794524E-2</v>
      </c>
      <c r="E11077" s="7">
        <v>2.0895780821917918E-2</v>
      </c>
      <c r="F11077" s="7">
        <v>2.7861041095890479E-2</v>
      </c>
      <c r="G11077" s="7">
        <v>3.482630136986304E-2</v>
      </c>
      <c r="H11077" s="7">
        <v>4.1791561643835719E-2</v>
      </c>
      <c r="I11077" s="7">
        <v>4.8756821917808398E-2</v>
      </c>
      <c r="J11077" s="7">
        <v>5.5722082191780958E-2</v>
      </c>
      <c r="K11077" s="7">
        <v>6.2687342465753512E-2</v>
      </c>
      <c r="L11077" s="7">
        <v>6.965260273972608E-2</v>
      </c>
    </row>
    <row r="11078" spans="1:12" ht="12.75">
      <c r="A11078" s="1">
        <f t="shared" si="243"/>
        <v>43564</v>
      </c>
      <c r="B11078" s="49" t="s">
        <v>7279</v>
      </c>
      <c r="C11078" s="7">
        <v>8.1778520547945606E-3</v>
      </c>
      <c r="D11078" s="7">
        <v>1.6355704109589121E-2</v>
      </c>
      <c r="E11078" s="7">
        <v>2.4533556164383678E-2</v>
      </c>
      <c r="F11078" s="7">
        <v>3.2711408219178117E-2</v>
      </c>
      <c r="G11078" s="7">
        <v>4.0889260273972675E-2</v>
      </c>
      <c r="H11078" s="7">
        <v>4.9067112328767114E-2</v>
      </c>
      <c r="I11078" s="7">
        <v>5.7244964383561914E-2</v>
      </c>
      <c r="J11078" s="7">
        <v>6.5422816438356235E-2</v>
      </c>
      <c r="K11078" s="7">
        <v>7.3600668493150792E-2</v>
      </c>
      <c r="L11078" s="7">
        <v>8.1778520547945238E-2</v>
      </c>
    </row>
    <row r="11079" spans="1:12" ht="12.75">
      <c r="A11079" s="1">
        <f t="shared" si="243"/>
        <v>43565</v>
      </c>
      <c r="B11079" s="49" t="s">
        <v>7280</v>
      </c>
      <c r="C11079" s="7">
        <v>1.1401545205479492E-2</v>
      </c>
      <c r="D11079" s="7">
        <v>2.2803090410958959E-2</v>
      </c>
      <c r="E11079" s="7">
        <v>3.4204635616438439E-2</v>
      </c>
      <c r="F11079" s="7">
        <v>4.5606180821917801E-2</v>
      </c>
      <c r="G11079" s="7">
        <v>5.7007726027397281E-2</v>
      </c>
      <c r="H11079" s="7">
        <v>6.8409271232876753E-2</v>
      </c>
      <c r="I11079" s="7">
        <v>7.9810816438356469E-2</v>
      </c>
      <c r="J11079" s="7">
        <v>9.1212361643835713E-2</v>
      </c>
      <c r="K11079" s="7">
        <v>0.10261390684931519</v>
      </c>
      <c r="L11079" s="7">
        <v>0.11401545205479456</v>
      </c>
    </row>
    <row r="11080" spans="1:12" ht="12.75">
      <c r="A11080" s="1">
        <f t="shared" si="243"/>
        <v>43566</v>
      </c>
      <c r="B11080" s="49" t="s">
        <v>7281</v>
      </c>
      <c r="C11080" s="7">
        <v>9.3448767123288003E-3</v>
      </c>
      <c r="D11080" s="7">
        <v>1.8689753424657601E-2</v>
      </c>
      <c r="E11080" s="7">
        <v>2.8034630136986403E-2</v>
      </c>
      <c r="F11080" s="7">
        <v>3.7379506849315076E-2</v>
      </c>
      <c r="G11080" s="7">
        <v>4.6724383561643879E-2</v>
      </c>
      <c r="H11080" s="7">
        <v>5.6069260273972681E-2</v>
      </c>
      <c r="I11080" s="7">
        <v>6.5414136986301594E-2</v>
      </c>
      <c r="J11080" s="7">
        <v>7.4759013698630153E-2</v>
      </c>
      <c r="K11080" s="7">
        <v>8.4103890410958962E-2</v>
      </c>
      <c r="L11080" s="7">
        <v>9.3448767123287646E-2</v>
      </c>
    </row>
    <row r="11081" spans="1:12" ht="25.5">
      <c r="A11081" s="1">
        <f t="shared" si="243"/>
        <v>43567</v>
      </c>
      <c r="B11081" s="49" t="s">
        <v>7282</v>
      </c>
      <c r="C11081" s="7">
        <v>9.1145095890411369E-3</v>
      </c>
      <c r="D11081" s="7">
        <v>1.8229019178082319E-2</v>
      </c>
      <c r="E11081" s="7">
        <v>2.734352876712336E-2</v>
      </c>
      <c r="F11081" s="7">
        <v>3.6458038356164402E-2</v>
      </c>
      <c r="G11081" s="7">
        <v>4.5572547945205558E-2</v>
      </c>
      <c r="H11081" s="7">
        <v>5.4687057534246603E-2</v>
      </c>
      <c r="I11081" s="7">
        <v>6.3801567123287883E-2</v>
      </c>
      <c r="J11081" s="7">
        <v>7.2916076712328914E-2</v>
      </c>
      <c r="K11081" s="7">
        <v>8.2030586301369959E-2</v>
      </c>
      <c r="L11081" s="7">
        <v>9.114509589041099E-2</v>
      </c>
    </row>
    <row r="11082" spans="1:12" ht="25.5">
      <c r="A11082" s="1">
        <f t="shared" si="243"/>
        <v>43568</v>
      </c>
      <c r="B11082" s="49" t="s">
        <v>7283</v>
      </c>
      <c r="C11082" s="7">
        <v>1.1210958904109627E-2</v>
      </c>
      <c r="D11082" s="7">
        <v>2.2421917808219279E-2</v>
      </c>
      <c r="E11082" s="7">
        <v>3.3632876712328917E-2</v>
      </c>
      <c r="F11082" s="7">
        <v>4.4843835616438323E-2</v>
      </c>
      <c r="G11082" s="7">
        <v>5.6054794520547957E-2</v>
      </c>
      <c r="H11082" s="7">
        <v>6.7265753424657598E-2</v>
      </c>
      <c r="I11082" s="7">
        <v>7.8476712328767476E-2</v>
      </c>
      <c r="J11082" s="7">
        <v>8.9687671232876867E-2</v>
      </c>
      <c r="K11082" s="7">
        <v>0.1008986301369864</v>
      </c>
      <c r="L11082" s="7">
        <v>0.11210958904109591</v>
      </c>
    </row>
    <row r="11083" spans="1:12" ht="25.5">
      <c r="A11083" s="1">
        <f t="shared" si="243"/>
        <v>43569</v>
      </c>
      <c r="B11083" s="49" t="s">
        <v>7284</v>
      </c>
      <c r="C11083" s="7">
        <v>1.4483835616438319E-2</v>
      </c>
      <c r="D11083" s="7">
        <v>2.896767123287676E-2</v>
      </c>
      <c r="E11083" s="7">
        <v>4.3451506849315077E-2</v>
      </c>
      <c r="F11083" s="7">
        <v>5.7935342465753277E-2</v>
      </c>
      <c r="G11083" s="7">
        <v>7.2419178082191588E-2</v>
      </c>
      <c r="H11083" s="7">
        <v>8.6903013698629919E-2</v>
      </c>
      <c r="I11083" s="7">
        <v>0.1013868493150686</v>
      </c>
      <c r="J11083" s="7">
        <v>0.11587068493150667</v>
      </c>
      <c r="K11083" s="7">
        <v>0.13035452054794561</v>
      </c>
      <c r="L11083" s="7">
        <v>0.14483835616438318</v>
      </c>
    </row>
    <row r="11084" spans="1:12" ht="25.5">
      <c r="A11084" s="1">
        <f t="shared" si="243"/>
        <v>43570</v>
      </c>
      <c r="B11084" s="49" t="s">
        <v>7285</v>
      </c>
      <c r="C11084" s="7">
        <v>1.8315090410958957E-2</v>
      </c>
      <c r="D11084" s="7">
        <v>3.6630180821918039E-2</v>
      </c>
      <c r="E11084" s="7">
        <v>5.4945271232876999E-2</v>
      </c>
      <c r="F11084" s="7">
        <v>7.3260361643835828E-2</v>
      </c>
      <c r="G11084" s="7">
        <v>9.1575452054794795E-2</v>
      </c>
      <c r="H11084" s="7">
        <v>0.10989054246575389</v>
      </c>
      <c r="I11084" s="7">
        <v>0.12820563287671319</v>
      </c>
      <c r="J11084" s="7">
        <v>0.14652072328767241</v>
      </c>
      <c r="K11084" s="7">
        <v>0.1648358136986304</v>
      </c>
      <c r="L11084" s="7">
        <v>0.18315090410958959</v>
      </c>
    </row>
    <row r="11085" spans="1:12" ht="12.75">
      <c r="A11085" s="1">
        <f t="shared" si="243"/>
        <v>43571</v>
      </c>
      <c r="B11085" s="49" t="s">
        <v>5297</v>
      </c>
      <c r="C11085" s="7">
        <v>4.218936986301396E-3</v>
      </c>
      <c r="D11085" s="7">
        <v>8.437873972602792E-3</v>
      </c>
      <c r="E11085" s="7">
        <v>1.2656810958904198E-2</v>
      </c>
      <c r="F11085" s="7">
        <v>1.687574794520556E-2</v>
      </c>
      <c r="G11085" s="7">
        <v>2.1094684931506919E-2</v>
      </c>
      <c r="H11085" s="7">
        <v>2.5313621917808279E-2</v>
      </c>
      <c r="I11085" s="7">
        <v>2.953255890410976E-2</v>
      </c>
      <c r="J11085" s="7">
        <v>3.3751495890411001E-2</v>
      </c>
      <c r="K11085" s="7">
        <v>3.7970432876712354E-2</v>
      </c>
      <c r="L11085" s="7">
        <v>4.2189369863013713E-2</v>
      </c>
    </row>
    <row r="11086" spans="1:12" ht="25.5">
      <c r="A11086" s="1">
        <f t="shared" si="243"/>
        <v>43572</v>
      </c>
      <c r="B11086" s="49" t="s">
        <v>6683</v>
      </c>
      <c r="C11086" s="7">
        <v>4.1480547945205561E-3</v>
      </c>
      <c r="D11086" s="7">
        <v>8.2961095890411122E-3</v>
      </c>
      <c r="E11086" s="7">
        <v>1.244416438356168E-2</v>
      </c>
      <c r="F11086" s="7">
        <v>1.65922191780822E-2</v>
      </c>
      <c r="G11086" s="7">
        <v>2.0740273972602717E-2</v>
      </c>
      <c r="H11086" s="7">
        <v>2.4888328767123238E-2</v>
      </c>
      <c r="I11086" s="7">
        <v>2.903638356164388E-2</v>
      </c>
      <c r="J11086" s="7">
        <v>3.31844383561644E-2</v>
      </c>
      <c r="K11086" s="7">
        <v>3.7332493150684917E-2</v>
      </c>
      <c r="L11086" s="7">
        <v>4.1480547945205434E-2</v>
      </c>
    </row>
    <row r="11087" spans="1:12" ht="12.75">
      <c r="A11087" s="1">
        <f t="shared" si="243"/>
        <v>43573</v>
      </c>
      <c r="B11087" s="49" t="s">
        <v>6540</v>
      </c>
      <c r="C11087" s="7">
        <v>3.5900383561644116E-3</v>
      </c>
      <c r="D11087" s="7">
        <v>7.1800767123288232E-3</v>
      </c>
      <c r="E11087" s="7">
        <v>1.0770115068493223E-2</v>
      </c>
      <c r="F11087" s="7">
        <v>1.43601534246576E-2</v>
      </c>
      <c r="G11087" s="7">
        <v>1.7950191780822002E-2</v>
      </c>
      <c r="H11087" s="7">
        <v>2.1540230136986402E-2</v>
      </c>
      <c r="I11087" s="7">
        <v>2.5130268493150799E-2</v>
      </c>
      <c r="J11087" s="7">
        <v>2.8720306849315078E-2</v>
      </c>
      <c r="K11087" s="7">
        <v>3.2310345205479478E-2</v>
      </c>
      <c r="L11087" s="7">
        <v>3.5900383561643878E-2</v>
      </c>
    </row>
    <row r="11088" spans="1:12" ht="25.5">
      <c r="A11088" s="1">
        <f t="shared" ref="A11088:A11151" si="244">A11087+1</f>
        <v>43574</v>
      </c>
      <c r="B11088" s="49" t="s">
        <v>5975</v>
      </c>
      <c r="C11088" s="7">
        <v>1.3211934246575399E-2</v>
      </c>
      <c r="D11088" s="7">
        <v>2.6423868493150919E-2</v>
      </c>
      <c r="E11088" s="7">
        <v>3.963580273972632E-2</v>
      </c>
      <c r="F11088" s="7">
        <v>5.2847736986301595E-2</v>
      </c>
      <c r="G11088" s="7">
        <v>6.6059671232876996E-2</v>
      </c>
      <c r="H11088" s="7">
        <v>7.9271605479452389E-2</v>
      </c>
      <c r="I11088" s="7">
        <v>9.2483539726028158E-2</v>
      </c>
      <c r="J11088" s="7">
        <v>0.10569547397260332</v>
      </c>
      <c r="K11088" s="7">
        <v>0.11890740821917871</v>
      </c>
      <c r="L11088" s="7">
        <v>0.13211934246575399</v>
      </c>
    </row>
    <row r="11089" spans="1:12" ht="12.75">
      <c r="A11089" s="1">
        <f t="shared" si="244"/>
        <v>43575</v>
      </c>
      <c r="B11089" s="49" t="s">
        <v>7286</v>
      </c>
      <c r="C11089" s="7">
        <v>1.7862673972602841E-2</v>
      </c>
      <c r="D11089" s="7">
        <v>3.5725347945205557E-2</v>
      </c>
      <c r="E11089" s="7">
        <v>5.3588021917808398E-2</v>
      </c>
      <c r="F11089" s="7">
        <v>7.1450695890411003E-2</v>
      </c>
      <c r="G11089" s="7">
        <v>8.931336986301372E-2</v>
      </c>
      <c r="H11089" s="7">
        <v>0.10717604383561645</v>
      </c>
      <c r="I11089" s="7">
        <v>0.12503871780821998</v>
      </c>
      <c r="J11089" s="7">
        <v>0.14290139178082201</v>
      </c>
      <c r="K11089" s="7">
        <v>0.16076406575342519</v>
      </c>
      <c r="L11089" s="7">
        <v>0.17862673972602719</v>
      </c>
    </row>
    <row r="11090" spans="1:12" ht="38.25">
      <c r="A11090" s="1">
        <f t="shared" si="244"/>
        <v>43576</v>
      </c>
      <c r="B11090" s="49" t="s">
        <v>7040</v>
      </c>
      <c r="C11090" s="7">
        <v>4.8380712328767233E-3</v>
      </c>
      <c r="D11090" s="7">
        <v>9.6761424657534467E-3</v>
      </c>
      <c r="E11090" s="7">
        <v>1.4514213698630159E-2</v>
      </c>
      <c r="F11090" s="7">
        <v>1.9352284931506796E-2</v>
      </c>
      <c r="G11090" s="7">
        <v>2.4190356164383562E-2</v>
      </c>
      <c r="H11090" s="7">
        <v>2.9028427397260317E-2</v>
      </c>
      <c r="I11090" s="7">
        <v>3.3866498630137076E-2</v>
      </c>
      <c r="J11090" s="7">
        <v>3.8704569863013717E-2</v>
      </c>
      <c r="K11090" s="7">
        <v>4.3542641095890476E-2</v>
      </c>
      <c r="L11090" s="7">
        <v>4.8380712328767124E-2</v>
      </c>
    </row>
    <row r="11091" spans="1:12" ht="12.75">
      <c r="A11091" s="1">
        <f t="shared" si="244"/>
        <v>43577</v>
      </c>
      <c r="B11091" s="49" t="s">
        <v>7287</v>
      </c>
      <c r="C11091" s="7">
        <v>6.4748712328767241E-3</v>
      </c>
      <c r="D11091" s="7">
        <v>1.29497424657534E-2</v>
      </c>
      <c r="E11091" s="7">
        <v>1.9424613698630157E-2</v>
      </c>
      <c r="F11091" s="7">
        <v>2.5899484931506799E-2</v>
      </c>
      <c r="G11091" s="7">
        <v>3.2374356164383562E-2</v>
      </c>
      <c r="H11091" s="7">
        <v>3.8849227397260315E-2</v>
      </c>
      <c r="I11091" s="7">
        <v>4.5324098630137193E-2</v>
      </c>
      <c r="J11091" s="7">
        <v>5.1798969863013716E-2</v>
      </c>
      <c r="K11091" s="7">
        <v>5.8273841095890483E-2</v>
      </c>
      <c r="L11091" s="7">
        <v>6.4748712328767125E-2</v>
      </c>
    </row>
    <row r="11092" spans="1:12" ht="25.5">
      <c r="A11092" s="1">
        <f t="shared" si="244"/>
        <v>43578</v>
      </c>
      <c r="B11092" s="49" t="s">
        <v>7288</v>
      </c>
      <c r="C11092" s="7">
        <v>1.296746301369864E-2</v>
      </c>
      <c r="D11092" s="7">
        <v>2.5934926027397397E-2</v>
      </c>
      <c r="E11092" s="7">
        <v>3.8902389041096039E-2</v>
      </c>
      <c r="F11092" s="7">
        <v>5.1869852054794559E-2</v>
      </c>
      <c r="G11092" s="7">
        <v>6.4837315068493204E-2</v>
      </c>
      <c r="H11092" s="7">
        <v>7.7804778082191842E-2</v>
      </c>
      <c r="I11092" s="7">
        <v>9.077224109589084E-2</v>
      </c>
      <c r="J11092" s="7">
        <v>0.10373970410958924</v>
      </c>
      <c r="K11092" s="7">
        <v>0.11670716712328787</v>
      </c>
      <c r="L11092" s="7">
        <v>0.12967463013698641</v>
      </c>
    </row>
    <row r="11093" spans="1:12" ht="12.75">
      <c r="A11093" s="1">
        <f t="shared" si="244"/>
        <v>43579</v>
      </c>
      <c r="B11093" s="49" t="s">
        <v>7289</v>
      </c>
      <c r="C11093" s="7">
        <v>8.621589041095919E-3</v>
      </c>
      <c r="D11093" s="7">
        <v>1.7243178082191838E-2</v>
      </c>
      <c r="E11093" s="7">
        <v>2.5864767123287759E-2</v>
      </c>
      <c r="F11093" s="7">
        <v>3.4486356164383558E-2</v>
      </c>
      <c r="G11093" s="7">
        <v>4.3107945205479482E-2</v>
      </c>
      <c r="H11093" s="7">
        <v>5.17295342465754E-2</v>
      </c>
      <c r="I11093" s="7">
        <v>6.0351123287671442E-2</v>
      </c>
      <c r="J11093" s="7">
        <v>6.8972712328767241E-2</v>
      </c>
      <c r="K11093" s="7">
        <v>7.7594301369863158E-2</v>
      </c>
      <c r="L11093" s="7">
        <v>8.6215890410958965E-2</v>
      </c>
    </row>
    <row r="11094" spans="1:12" ht="25.5">
      <c r="A11094" s="1">
        <f t="shared" si="244"/>
        <v>43580</v>
      </c>
      <c r="B11094" s="49" t="s">
        <v>7290</v>
      </c>
      <c r="C11094" s="7">
        <v>8.6819835616438554E-3</v>
      </c>
      <c r="D11094" s="7">
        <v>1.7363967123287759E-2</v>
      </c>
      <c r="E11094" s="7">
        <v>2.6045950684931519E-2</v>
      </c>
      <c r="F11094" s="7">
        <v>3.4727934246575276E-2</v>
      </c>
      <c r="G11094" s="7">
        <v>4.3409917808219158E-2</v>
      </c>
      <c r="H11094" s="7">
        <v>5.2091901369863039E-2</v>
      </c>
      <c r="I11094" s="7">
        <v>6.0773884931507038E-2</v>
      </c>
      <c r="J11094" s="7">
        <v>6.9455868493150677E-2</v>
      </c>
      <c r="K11094" s="7">
        <v>7.8137852054794552E-2</v>
      </c>
      <c r="L11094" s="7">
        <v>8.6819835616438315E-2</v>
      </c>
    </row>
    <row r="11095" spans="1:12" ht="12.75">
      <c r="A11095" s="1">
        <f t="shared" si="244"/>
        <v>43581</v>
      </c>
      <c r="B11095" s="49" t="s">
        <v>7291</v>
      </c>
      <c r="C11095" s="7">
        <v>7.3583671232877118E-3</v>
      </c>
      <c r="D11095" s="7">
        <v>1.4716734246575399E-2</v>
      </c>
      <c r="E11095" s="7">
        <v>2.2075101369863161E-2</v>
      </c>
      <c r="F11095" s="7">
        <v>2.9433468493150799E-2</v>
      </c>
      <c r="G11095" s="7">
        <v>3.6791835616438437E-2</v>
      </c>
      <c r="H11095" s="7">
        <v>4.4150202739726079E-2</v>
      </c>
      <c r="I11095" s="7">
        <v>5.1508569863013963E-2</v>
      </c>
      <c r="J11095" s="7">
        <v>5.886693698630148E-2</v>
      </c>
      <c r="K11095" s="7">
        <v>6.6225304109589114E-2</v>
      </c>
      <c r="L11095" s="7">
        <v>7.3583671232876749E-2</v>
      </c>
    </row>
    <row r="11096" spans="1:12" ht="25.5">
      <c r="A11096" s="1">
        <f t="shared" si="244"/>
        <v>43582</v>
      </c>
      <c r="B11096" s="49" t="s">
        <v>7292</v>
      </c>
      <c r="C11096" s="7">
        <v>3.4130860273972677E-2</v>
      </c>
      <c r="D11096" s="7">
        <v>6.8261720547945354E-2</v>
      </c>
      <c r="E11096" s="7">
        <v>0.10239258082191792</v>
      </c>
      <c r="F11096" s="7">
        <v>0.13652344109588999</v>
      </c>
      <c r="G11096" s="7">
        <v>0.17065430136986282</v>
      </c>
      <c r="H11096" s="7">
        <v>0.20478516164383562</v>
      </c>
      <c r="I11096" s="7">
        <v>0.23891602191780839</v>
      </c>
      <c r="J11096" s="7">
        <v>0.27304688219178119</v>
      </c>
      <c r="K11096" s="7">
        <v>0.3071777424657528</v>
      </c>
      <c r="L11096" s="7">
        <v>0.34130860273972563</v>
      </c>
    </row>
    <row r="11097" spans="1:12" ht="25.5">
      <c r="A11097" s="1">
        <f t="shared" si="244"/>
        <v>43583</v>
      </c>
      <c r="B11097" s="49" t="s">
        <v>6177</v>
      </c>
      <c r="C11097" s="7">
        <v>1.625878356164388E-2</v>
      </c>
      <c r="D11097" s="7">
        <v>3.2517567123287877E-2</v>
      </c>
      <c r="E11097" s="7">
        <v>4.8776350684931753E-2</v>
      </c>
      <c r="F11097" s="7">
        <v>6.5035134246575518E-2</v>
      </c>
      <c r="G11097" s="7">
        <v>8.1293917808219401E-2</v>
      </c>
      <c r="H11097" s="7">
        <v>9.7552701369863284E-2</v>
      </c>
      <c r="I11097" s="7">
        <v>0.11381148493150753</v>
      </c>
      <c r="J11097" s="7">
        <v>0.13007026849315079</v>
      </c>
      <c r="K11097" s="7">
        <v>0.14632905205479479</v>
      </c>
      <c r="L11097" s="7">
        <v>0.1625878356164388</v>
      </c>
    </row>
    <row r="11098" spans="1:12" ht="25.5">
      <c r="A11098" s="1">
        <f t="shared" si="244"/>
        <v>43584</v>
      </c>
      <c r="B11098" s="49" t="s">
        <v>7293</v>
      </c>
      <c r="C11098" s="7">
        <v>5.7089095890411239E-3</v>
      </c>
      <c r="D11098" s="7">
        <v>1.141781917808226E-2</v>
      </c>
      <c r="E11098" s="7">
        <v>1.7126728767123359E-2</v>
      </c>
      <c r="F11098" s="7">
        <v>2.2835638356164398E-2</v>
      </c>
      <c r="G11098" s="7">
        <v>2.854454794520556E-2</v>
      </c>
      <c r="H11098" s="7">
        <v>3.4253457534246599E-2</v>
      </c>
      <c r="I11098" s="7">
        <v>3.9962367123287879E-2</v>
      </c>
      <c r="J11098" s="7">
        <v>4.5671276712328797E-2</v>
      </c>
      <c r="K11098" s="7">
        <v>5.1380186301369958E-2</v>
      </c>
      <c r="L11098" s="7">
        <v>5.7089095890411001E-2</v>
      </c>
    </row>
    <row r="11099" spans="1:12" ht="25.5">
      <c r="A11099" s="1">
        <f t="shared" si="244"/>
        <v>43585</v>
      </c>
      <c r="B11099" s="49" t="s">
        <v>7293</v>
      </c>
      <c r="C11099" s="7">
        <v>1.2946849315068479E-3</v>
      </c>
      <c r="D11099" s="7">
        <v>2.589369863013708E-3</v>
      </c>
      <c r="E11099" s="7">
        <v>3.8840547945205557E-3</v>
      </c>
      <c r="F11099" s="7">
        <v>5.1787397260273918E-3</v>
      </c>
      <c r="G11099" s="7">
        <v>6.4734246575342399E-3</v>
      </c>
      <c r="H11099" s="7">
        <v>7.7681095890410872E-3</v>
      </c>
      <c r="I11099" s="7">
        <v>9.0627945205479718E-3</v>
      </c>
      <c r="J11099" s="7">
        <v>1.0357479452054796E-2</v>
      </c>
      <c r="K11099" s="7">
        <v>1.1652164383561644E-2</v>
      </c>
      <c r="L11099" s="7">
        <v>1.294684931506848E-2</v>
      </c>
    </row>
    <row r="11100" spans="1:12" ht="25.5">
      <c r="A11100" s="1">
        <f t="shared" si="244"/>
        <v>43586</v>
      </c>
      <c r="B11100" s="49" t="s">
        <v>7293</v>
      </c>
      <c r="C11100" s="7">
        <v>2.4537534246575642E-3</v>
      </c>
      <c r="D11100" s="7">
        <v>4.9075068493151155E-3</v>
      </c>
      <c r="E11100" s="7">
        <v>7.3612602739726793E-3</v>
      </c>
      <c r="F11100" s="7">
        <v>9.8150136986302084E-3</v>
      </c>
      <c r="G11100" s="7">
        <v>1.226876712328776E-2</v>
      </c>
      <c r="H11100" s="7">
        <v>1.4722520547945239E-2</v>
      </c>
      <c r="I11100" s="7">
        <v>1.7176273972602841E-2</v>
      </c>
      <c r="J11100" s="7">
        <v>1.963002739726032E-2</v>
      </c>
      <c r="K11100" s="7">
        <v>2.208378082191792E-2</v>
      </c>
      <c r="L11100" s="7">
        <v>2.4537534246575399E-2</v>
      </c>
    </row>
    <row r="11101" spans="1:12" ht="25.5">
      <c r="A11101" s="1">
        <f t="shared" si="244"/>
        <v>43587</v>
      </c>
      <c r="B11101" s="49" t="s">
        <v>7294</v>
      </c>
      <c r="C11101" s="7">
        <v>1.0633775342465783E-2</v>
      </c>
      <c r="D11101" s="7">
        <v>2.1267550684931521E-2</v>
      </c>
      <c r="E11101" s="7">
        <v>3.1901326027397398E-2</v>
      </c>
      <c r="F11101" s="7">
        <v>4.2535101369863042E-2</v>
      </c>
      <c r="G11101" s="7">
        <v>5.3168876712328804E-2</v>
      </c>
      <c r="H11101" s="7">
        <v>6.3802652054794559E-2</v>
      </c>
      <c r="I11101" s="7">
        <v>7.4436427397260557E-2</v>
      </c>
      <c r="J11101" s="7">
        <v>8.5070202739726195E-2</v>
      </c>
      <c r="K11101" s="7">
        <v>9.5703978082191957E-2</v>
      </c>
      <c r="L11101" s="7">
        <v>0.10633775342465761</v>
      </c>
    </row>
    <row r="11102" spans="1:12" ht="25.5">
      <c r="A11102" s="1">
        <f t="shared" si="244"/>
        <v>43588</v>
      </c>
      <c r="B11102" s="49" t="s">
        <v>7294</v>
      </c>
      <c r="C11102" s="7">
        <v>7.3829589041096155E-3</v>
      </c>
      <c r="D11102" s="7">
        <v>1.476591780821928E-2</v>
      </c>
      <c r="E11102" s="7">
        <v>2.2148876712328801E-2</v>
      </c>
      <c r="F11102" s="7">
        <v>2.953183561643832E-2</v>
      </c>
      <c r="G11102" s="7">
        <v>3.691479452054796E-2</v>
      </c>
      <c r="H11102" s="7">
        <v>4.4297753424657603E-2</v>
      </c>
      <c r="I11102" s="7">
        <v>5.1680712328767357E-2</v>
      </c>
      <c r="J11102" s="7">
        <v>5.9063671232876758E-2</v>
      </c>
      <c r="K11102" s="7">
        <v>6.6446630136986401E-2</v>
      </c>
      <c r="L11102" s="7">
        <v>7.3829589041095919E-2</v>
      </c>
    </row>
    <row r="11103" spans="1:12" ht="12.75">
      <c r="A11103" s="1">
        <f t="shared" si="244"/>
        <v>43589</v>
      </c>
      <c r="B11103" s="49" t="s">
        <v>7295</v>
      </c>
      <c r="C11103" s="7">
        <v>9.1843068493151041E-3</v>
      </c>
      <c r="D11103" s="7">
        <v>1.836861369863016E-2</v>
      </c>
      <c r="E11103" s="7">
        <v>2.7552920547945361E-2</v>
      </c>
      <c r="F11103" s="7">
        <v>3.6737227397260319E-2</v>
      </c>
      <c r="G11103" s="7">
        <v>4.5921534246575399E-2</v>
      </c>
      <c r="H11103" s="7">
        <v>5.5105841095890479E-2</v>
      </c>
      <c r="I11103" s="7">
        <v>6.4290147945205683E-2</v>
      </c>
      <c r="J11103" s="7">
        <v>7.3474454794520638E-2</v>
      </c>
      <c r="K11103" s="7">
        <v>8.2658761643835718E-2</v>
      </c>
      <c r="L11103" s="7">
        <v>9.1843068493150673E-2</v>
      </c>
    </row>
    <row r="11104" spans="1:12" ht="25.5">
      <c r="A11104" s="1">
        <f t="shared" si="244"/>
        <v>43590</v>
      </c>
      <c r="B11104" s="49" t="s">
        <v>7296</v>
      </c>
      <c r="C11104" s="7">
        <v>2.5004054794520756E-2</v>
      </c>
      <c r="D11104" s="7">
        <v>5.0008109589041401E-2</v>
      </c>
      <c r="E11104" s="7">
        <v>7.501216438356216E-2</v>
      </c>
      <c r="F11104" s="7">
        <v>0.10001621917808257</v>
      </c>
      <c r="G11104" s="7">
        <v>0.12502027397260321</v>
      </c>
      <c r="H11104" s="7">
        <v>0.1500243287671236</v>
      </c>
      <c r="I11104" s="7">
        <v>0.17502838356164399</v>
      </c>
      <c r="J11104" s="7">
        <v>0.20003243835616438</v>
      </c>
      <c r="K11104" s="7">
        <v>0.22503649315068477</v>
      </c>
      <c r="L11104" s="7">
        <v>0.25004054794520519</v>
      </c>
    </row>
    <row r="11105" spans="1:12" ht="12.75">
      <c r="A11105" s="1">
        <f t="shared" si="244"/>
        <v>43591</v>
      </c>
      <c r="B11105" s="49" t="s">
        <v>7297</v>
      </c>
      <c r="C11105" s="7">
        <v>1.8139693150684921E-2</v>
      </c>
      <c r="D11105" s="7">
        <v>3.6279386301369961E-2</v>
      </c>
      <c r="E11105" s="7">
        <v>5.4419079452054882E-2</v>
      </c>
      <c r="F11105" s="7">
        <v>7.2558772602739685E-2</v>
      </c>
      <c r="G11105" s="7">
        <v>9.0698465753424592E-2</v>
      </c>
      <c r="H11105" s="7">
        <v>0.10883815890410964</v>
      </c>
      <c r="I11105" s="7">
        <v>0.12697785205479481</v>
      </c>
      <c r="J11105" s="7">
        <v>0.14511754520547959</v>
      </c>
      <c r="K11105" s="7">
        <v>0.16325723835616437</v>
      </c>
      <c r="L11105" s="7">
        <v>0.18139693150684918</v>
      </c>
    </row>
    <row r="11106" spans="1:12" ht="25.5">
      <c r="A11106" s="1">
        <f t="shared" si="244"/>
        <v>43592</v>
      </c>
      <c r="B11106" s="49" t="s">
        <v>7298</v>
      </c>
      <c r="C11106" s="7">
        <v>3.0016438356164517E-2</v>
      </c>
      <c r="D11106" s="7">
        <v>6.0032876712328917E-2</v>
      </c>
      <c r="E11106" s="7">
        <v>9.0049315068493438E-2</v>
      </c>
      <c r="F11106" s="7">
        <v>0.12006575342465758</v>
      </c>
      <c r="G11106" s="7">
        <v>0.15008219178082199</v>
      </c>
      <c r="H11106" s="7">
        <v>0.18009863013698638</v>
      </c>
      <c r="I11106" s="7">
        <v>0.21011506849315198</v>
      </c>
      <c r="J11106" s="7">
        <v>0.24013150684931517</v>
      </c>
      <c r="K11106" s="7">
        <v>0.27014794520547958</v>
      </c>
      <c r="L11106" s="7">
        <v>0.30016438356164399</v>
      </c>
    </row>
    <row r="11107" spans="1:12" ht="25.5">
      <c r="A11107" s="1">
        <f t="shared" si="244"/>
        <v>43593</v>
      </c>
      <c r="B11107" s="49" t="s">
        <v>7299</v>
      </c>
      <c r="C11107" s="7">
        <v>0.10788558904109616</v>
      </c>
      <c r="D11107" s="7">
        <v>0.21577117808219282</v>
      </c>
      <c r="E11107" s="7">
        <v>0.32365676712328917</v>
      </c>
      <c r="F11107" s="7">
        <v>0.43154235616438313</v>
      </c>
      <c r="G11107" s="7">
        <v>0.53942794520547954</v>
      </c>
      <c r="H11107" s="7">
        <v>0.64731353424657601</v>
      </c>
      <c r="I11107" s="7">
        <v>0.75519912328767358</v>
      </c>
      <c r="J11107" s="7">
        <v>0.86308471232876749</v>
      </c>
      <c r="K11107" s="7">
        <v>0.97097030136986395</v>
      </c>
      <c r="L11107" s="7">
        <v>1.0788558904109591</v>
      </c>
    </row>
    <row r="11108" spans="1:12" ht="12.75">
      <c r="A11108" s="1">
        <f t="shared" si="244"/>
        <v>43594</v>
      </c>
      <c r="B11108" s="49" t="s">
        <v>5312</v>
      </c>
      <c r="C11108" s="7">
        <v>3.6717698630137079E-3</v>
      </c>
      <c r="D11108" s="7">
        <v>7.3435397260274158E-3</v>
      </c>
      <c r="E11108" s="7">
        <v>1.1015309589041112E-2</v>
      </c>
      <c r="F11108" s="7">
        <v>1.4687079452054759E-2</v>
      </c>
      <c r="G11108" s="7">
        <v>1.8358849315068482E-2</v>
      </c>
      <c r="H11108" s="7">
        <v>2.20306191780822E-2</v>
      </c>
      <c r="I11108" s="7">
        <v>2.5702389041095917E-2</v>
      </c>
      <c r="J11108" s="7">
        <v>2.9374158904109639E-2</v>
      </c>
      <c r="K11108" s="7">
        <v>3.3045928767123235E-2</v>
      </c>
      <c r="L11108" s="7">
        <v>3.6717698630136963E-2</v>
      </c>
    </row>
    <row r="11109" spans="1:12" ht="25.5">
      <c r="A11109" s="1">
        <f t="shared" si="244"/>
        <v>43595</v>
      </c>
      <c r="B11109" s="49" t="s">
        <v>7300</v>
      </c>
      <c r="C11109" s="7">
        <v>2.359183561643844E-2</v>
      </c>
      <c r="D11109" s="7">
        <v>4.7183671232876756E-2</v>
      </c>
      <c r="E11109" s="7">
        <v>7.0775506849315203E-2</v>
      </c>
      <c r="F11109" s="7">
        <v>9.4367342465753401E-2</v>
      </c>
      <c r="G11109" s="7">
        <v>0.11795917808219171</v>
      </c>
      <c r="H11109" s="7">
        <v>0.14155101369863041</v>
      </c>
      <c r="I11109" s="7">
        <v>0.16514284931506917</v>
      </c>
      <c r="J11109" s="7">
        <v>0.1887346849315068</v>
      </c>
      <c r="K11109" s="7">
        <v>0.21232652054794557</v>
      </c>
      <c r="L11109" s="7">
        <v>0.2359183561643832</v>
      </c>
    </row>
    <row r="11110" spans="1:12" ht="25.5">
      <c r="A11110" s="1">
        <f t="shared" si="244"/>
        <v>43596</v>
      </c>
      <c r="B11110" s="49" t="s">
        <v>6051</v>
      </c>
      <c r="C11110" s="7">
        <v>3.0233424657534361E-4</v>
      </c>
      <c r="D11110" s="7">
        <v>6.0466849315068602E-4</v>
      </c>
      <c r="E11110" s="7">
        <v>9.0700273972602952E-4</v>
      </c>
      <c r="F11110" s="7">
        <v>1.209336986301372E-3</v>
      </c>
      <c r="G11110" s="7">
        <v>1.5116712328767121E-3</v>
      </c>
      <c r="H11110" s="7">
        <v>1.8140054794520519E-3</v>
      </c>
      <c r="I11110" s="7">
        <v>2.1163397260274036E-3</v>
      </c>
      <c r="J11110" s="7">
        <v>2.4186739726027441E-3</v>
      </c>
      <c r="K11110" s="7">
        <v>2.7210082191780837E-3</v>
      </c>
      <c r="L11110" s="7">
        <v>3.0233424657534242E-3</v>
      </c>
    </row>
    <row r="11111" spans="1:12" ht="25.5">
      <c r="A11111" s="1">
        <f t="shared" si="244"/>
        <v>43597</v>
      </c>
      <c r="B11111" s="49" t="s">
        <v>6051</v>
      </c>
      <c r="C11111" s="7">
        <v>4.1860273972602838E-3</v>
      </c>
      <c r="D11111" s="7">
        <v>8.3720547945205677E-3</v>
      </c>
      <c r="E11111" s="7">
        <v>1.2558082191780839E-2</v>
      </c>
      <c r="F11111" s="7">
        <v>1.6744109589041038E-2</v>
      </c>
      <c r="G11111" s="7">
        <v>2.0930136986301362E-2</v>
      </c>
      <c r="H11111" s="7">
        <v>2.5116164383561679E-2</v>
      </c>
      <c r="I11111" s="7">
        <v>2.9302191780821996E-2</v>
      </c>
      <c r="J11111" s="7">
        <v>3.3488219178082201E-2</v>
      </c>
      <c r="K11111" s="7">
        <v>3.7674246575342518E-2</v>
      </c>
      <c r="L11111" s="7">
        <v>4.1860273972602724E-2</v>
      </c>
    </row>
    <row r="11112" spans="1:12" ht="25.5">
      <c r="A11112" s="1">
        <f t="shared" si="244"/>
        <v>43598</v>
      </c>
      <c r="B11112" s="49" t="s">
        <v>6051</v>
      </c>
      <c r="C11112" s="7">
        <v>3.0052602739726202E-3</v>
      </c>
      <c r="D11112" s="7">
        <v>6.0105205479452275E-3</v>
      </c>
      <c r="E11112" s="7">
        <v>9.0157808219178473E-3</v>
      </c>
      <c r="F11112" s="7">
        <v>1.2021041095890481E-2</v>
      </c>
      <c r="G11112" s="7">
        <v>1.502630136986304E-2</v>
      </c>
      <c r="H11112" s="7">
        <v>1.8031561643835719E-2</v>
      </c>
      <c r="I11112" s="7">
        <v>2.1036821917808281E-2</v>
      </c>
      <c r="J11112" s="7">
        <v>2.4042082191780841E-2</v>
      </c>
      <c r="K11112" s="7">
        <v>2.7047342465753521E-2</v>
      </c>
      <c r="L11112" s="7">
        <v>3.005260273972608E-2</v>
      </c>
    </row>
    <row r="11113" spans="1:12" ht="25.5">
      <c r="A11113" s="1">
        <f t="shared" si="244"/>
        <v>43599</v>
      </c>
      <c r="B11113" s="49" t="s">
        <v>6388</v>
      </c>
      <c r="C11113" s="7">
        <v>7.1410191780822236E-3</v>
      </c>
      <c r="D11113" s="7">
        <v>1.42820383561644E-2</v>
      </c>
      <c r="E11113" s="7">
        <v>2.1423057534246601E-2</v>
      </c>
      <c r="F11113" s="7">
        <v>2.8564076712328801E-2</v>
      </c>
      <c r="G11113" s="7">
        <v>3.5705095890411001E-2</v>
      </c>
      <c r="H11113" s="7">
        <v>4.2846115068493201E-2</v>
      </c>
      <c r="I11113" s="7">
        <v>4.9987134246575519E-2</v>
      </c>
      <c r="J11113" s="7">
        <v>5.7128153424657602E-2</v>
      </c>
      <c r="K11113" s="7">
        <v>6.4269172602739802E-2</v>
      </c>
      <c r="L11113" s="7">
        <v>7.1410191780821877E-2</v>
      </c>
    </row>
    <row r="11114" spans="1:12" ht="25.5">
      <c r="A11114" s="1">
        <f t="shared" si="244"/>
        <v>43600</v>
      </c>
      <c r="B11114" s="49" t="s">
        <v>7301</v>
      </c>
      <c r="C11114" s="7">
        <v>2.376470136986316E-2</v>
      </c>
      <c r="D11114" s="7">
        <v>4.7529402739726195E-2</v>
      </c>
      <c r="E11114" s="7">
        <v>7.1294104109589362E-2</v>
      </c>
      <c r="F11114" s="7">
        <v>9.505880547945228E-2</v>
      </c>
      <c r="G11114" s="7">
        <v>0.11882350684931532</v>
      </c>
      <c r="H11114" s="7">
        <v>0.142588208219178</v>
      </c>
      <c r="I11114" s="7">
        <v>0.166352909589042</v>
      </c>
      <c r="J11114" s="7">
        <v>0.19011761095890478</v>
      </c>
      <c r="K11114" s="7">
        <v>0.21388231232876759</v>
      </c>
      <c r="L11114" s="7">
        <v>0.23764701369863039</v>
      </c>
    </row>
    <row r="11115" spans="1:12" ht="25.5">
      <c r="A11115" s="1">
        <f t="shared" si="244"/>
        <v>43601</v>
      </c>
      <c r="B11115" s="49" t="s">
        <v>7302</v>
      </c>
      <c r="C11115" s="7">
        <v>9.1228273972602959E-3</v>
      </c>
      <c r="D11115" s="7">
        <v>1.824565479452064E-2</v>
      </c>
      <c r="E11115" s="7">
        <v>2.7368482191780841E-2</v>
      </c>
      <c r="F11115" s="7">
        <v>3.6491309589041038E-2</v>
      </c>
      <c r="G11115" s="7">
        <v>4.561413698630136E-2</v>
      </c>
      <c r="H11115" s="7">
        <v>5.4736964383561681E-2</v>
      </c>
      <c r="I11115" s="7">
        <v>6.3859791780822114E-2</v>
      </c>
      <c r="J11115" s="7">
        <v>7.29826191780822E-2</v>
      </c>
      <c r="K11115" s="7">
        <v>8.2105446575342522E-2</v>
      </c>
      <c r="L11115" s="7">
        <v>9.1228273972602719E-2</v>
      </c>
    </row>
    <row r="11116" spans="1:12" ht="12.75">
      <c r="A11116" s="1">
        <f t="shared" si="244"/>
        <v>43602</v>
      </c>
      <c r="B11116" s="49" t="s">
        <v>7303</v>
      </c>
      <c r="C11116" s="7">
        <v>4.318027397260284E-3</v>
      </c>
      <c r="D11116" s="7">
        <v>8.636054794520568E-3</v>
      </c>
      <c r="E11116" s="7">
        <v>1.295408219178084E-2</v>
      </c>
      <c r="F11116" s="7">
        <v>1.7272109589041039E-2</v>
      </c>
      <c r="G11116" s="7">
        <v>2.1590136986301359E-2</v>
      </c>
      <c r="H11116" s="7">
        <v>2.590816438356168E-2</v>
      </c>
      <c r="I11116" s="7">
        <v>3.0226191780821997E-2</v>
      </c>
      <c r="J11116" s="7">
        <v>3.4544219178082196E-2</v>
      </c>
      <c r="K11116" s="7">
        <v>3.886224657534252E-2</v>
      </c>
      <c r="L11116" s="7">
        <v>4.3180273972602719E-2</v>
      </c>
    </row>
    <row r="11117" spans="1:12" ht="12.75">
      <c r="A11117" s="1">
        <f t="shared" si="244"/>
        <v>43603</v>
      </c>
      <c r="B11117" s="49" t="s">
        <v>7303</v>
      </c>
      <c r="C11117" s="7">
        <v>1.0554213698630159E-2</v>
      </c>
      <c r="D11117" s="7">
        <v>2.1108427397260317E-2</v>
      </c>
      <c r="E11117" s="7">
        <v>3.1662641095890481E-2</v>
      </c>
      <c r="F11117" s="7">
        <v>4.2216854794520517E-2</v>
      </c>
      <c r="G11117" s="7">
        <v>5.2771068493150684E-2</v>
      </c>
      <c r="H11117" s="7">
        <v>6.3325282191780838E-2</v>
      </c>
      <c r="I11117" s="7">
        <v>7.3879495890411234E-2</v>
      </c>
      <c r="J11117" s="7">
        <v>8.4433709589041159E-2</v>
      </c>
      <c r="K11117" s="7">
        <v>9.4987923287671319E-2</v>
      </c>
      <c r="L11117" s="7">
        <v>0.10554213698630137</v>
      </c>
    </row>
    <row r="11118" spans="1:12" ht="12.75">
      <c r="A11118" s="1">
        <f t="shared" si="244"/>
        <v>43604</v>
      </c>
      <c r="B11118" s="49" t="s">
        <v>7303</v>
      </c>
      <c r="C11118" s="7">
        <v>2.318643287671248E-2</v>
      </c>
      <c r="D11118" s="7">
        <v>4.6372865753424843E-2</v>
      </c>
      <c r="E11118" s="7">
        <v>6.9559298630137323E-2</v>
      </c>
      <c r="F11118" s="7">
        <v>9.2745731506849546E-2</v>
      </c>
      <c r="G11118" s="7">
        <v>0.11593216438356191</v>
      </c>
      <c r="H11118" s="7">
        <v>0.1391185972602744</v>
      </c>
      <c r="I11118" s="7">
        <v>0.1623050301369876</v>
      </c>
      <c r="J11118" s="7">
        <v>0.18549146301369959</v>
      </c>
      <c r="K11118" s="7">
        <v>0.20867789589041161</v>
      </c>
      <c r="L11118" s="7">
        <v>0.2318643287671236</v>
      </c>
    </row>
    <row r="11119" spans="1:12" ht="25.5">
      <c r="A11119" s="1">
        <f t="shared" si="244"/>
        <v>43605</v>
      </c>
      <c r="B11119" s="49" t="s">
        <v>7304</v>
      </c>
      <c r="C11119" s="7">
        <v>1.0154958904109614E-2</v>
      </c>
      <c r="D11119" s="7">
        <v>2.030991780821928E-2</v>
      </c>
      <c r="E11119" s="7">
        <v>3.0464876712328798E-2</v>
      </c>
      <c r="F11119" s="7">
        <v>4.0619835616438317E-2</v>
      </c>
      <c r="G11119" s="7">
        <v>5.0774794520547957E-2</v>
      </c>
      <c r="H11119" s="7">
        <v>6.0929753424657597E-2</v>
      </c>
      <c r="I11119" s="7">
        <v>7.1084712328767355E-2</v>
      </c>
      <c r="J11119" s="7">
        <v>8.1239671232876745E-2</v>
      </c>
      <c r="K11119" s="7">
        <v>9.1394630136986385E-2</v>
      </c>
      <c r="L11119" s="7">
        <v>0.10154958904109591</v>
      </c>
    </row>
    <row r="11120" spans="1:12" ht="25.5">
      <c r="A11120" s="1">
        <f t="shared" si="244"/>
        <v>43606</v>
      </c>
      <c r="B11120" s="49" t="s">
        <v>5597</v>
      </c>
      <c r="C11120" s="7">
        <v>1.205973698630136E-2</v>
      </c>
      <c r="D11120" s="7">
        <v>2.4119473972602837E-2</v>
      </c>
      <c r="E11120" s="7">
        <v>3.6179210958904202E-2</v>
      </c>
      <c r="F11120" s="7">
        <v>4.8238947945205439E-2</v>
      </c>
      <c r="G11120" s="7">
        <v>6.02986849315068E-2</v>
      </c>
      <c r="H11120" s="7">
        <v>7.235842191780828E-2</v>
      </c>
      <c r="I11120" s="7">
        <v>8.4418158904109877E-2</v>
      </c>
      <c r="J11120" s="7">
        <v>9.6477895890411003E-2</v>
      </c>
      <c r="K11120" s="7">
        <v>0.10853763287671235</v>
      </c>
      <c r="L11120" s="7">
        <v>0.1205973698630136</v>
      </c>
    </row>
    <row r="11121" spans="1:12" ht="25.5">
      <c r="A11121" s="1">
        <f t="shared" si="244"/>
        <v>43607</v>
      </c>
      <c r="B11121" s="49" t="s">
        <v>5597</v>
      </c>
      <c r="C11121" s="7">
        <v>2.5575452054794677E-3</v>
      </c>
      <c r="D11121" s="7">
        <v>5.1150904109589241E-3</v>
      </c>
      <c r="E11121" s="7">
        <v>7.6726356164383913E-3</v>
      </c>
      <c r="F11121" s="7">
        <v>1.0230180821917824E-2</v>
      </c>
      <c r="G11121" s="7">
        <v>1.278772602739728E-2</v>
      </c>
      <c r="H11121" s="7">
        <v>1.534527123287676E-2</v>
      </c>
      <c r="I11121" s="7">
        <v>1.7902816438356239E-2</v>
      </c>
      <c r="J11121" s="7">
        <v>2.0460361643835717E-2</v>
      </c>
      <c r="K11121" s="7">
        <v>2.3017906849315078E-2</v>
      </c>
      <c r="L11121" s="7">
        <v>2.557545205479456E-2</v>
      </c>
    </row>
    <row r="11122" spans="1:12" ht="12.75">
      <c r="A11122" s="1">
        <f t="shared" si="244"/>
        <v>43608</v>
      </c>
      <c r="B11122" s="49" t="s">
        <v>6474</v>
      </c>
      <c r="C11122" s="7">
        <v>9.2870136986301596E-4</v>
      </c>
      <c r="D11122" s="7">
        <v>1.8574027397260319E-3</v>
      </c>
      <c r="E11122" s="7">
        <v>2.7861041095890477E-3</v>
      </c>
      <c r="F11122" s="7">
        <v>3.7148054794520517E-3</v>
      </c>
      <c r="G11122" s="7">
        <v>4.6435068493150674E-3</v>
      </c>
      <c r="H11122" s="7">
        <v>5.572208219178084E-3</v>
      </c>
      <c r="I11122" s="7">
        <v>6.5009095890411232E-3</v>
      </c>
      <c r="J11122" s="7">
        <v>7.4296109589041155E-3</v>
      </c>
      <c r="K11122" s="7">
        <v>8.3583123287671313E-3</v>
      </c>
      <c r="L11122" s="7">
        <v>9.2870136986301349E-3</v>
      </c>
    </row>
    <row r="11123" spans="1:12" ht="25.5">
      <c r="A11123" s="1">
        <f t="shared" si="244"/>
        <v>43609</v>
      </c>
      <c r="B11123" s="49" t="s">
        <v>5604</v>
      </c>
      <c r="C11123" s="7">
        <v>2.0328000000000117E-3</v>
      </c>
      <c r="D11123" s="7">
        <v>4.0656000000000121E-3</v>
      </c>
      <c r="E11123" s="7">
        <v>6.0984000000000238E-3</v>
      </c>
      <c r="F11123" s="7">
        <v>8.131200000000012E-3</v>
      </c>
      <c r="G11123" s="7">
        <v>1.0164000000000012E-2</v>
      </c>
      <c r="H11123" s="7">
        <v>1.2196799999999999E-2</v>
      </c>
      <c r="I11123" s="7">
        <v>1.42296E-2</v>
      </c>
      <c r="J11123" s="7">
        <v>1.62624E-2</v>
      </c>
      <c r="K11123" s="7">
        <v>1.8295199999999998E-2</v>
      </c>
      <c r="L11123" s="7">
        <v>2.0327999999999999E-2</v>
      </c>
    </row>
    <row r="11124" spans="1:12" ht="25.5">
      <c r="A11124" s="1">
        <f t="shared" si="244"/>
        <v>43610</v>
      </c>
      <c r="B11124" s="49" t="s">
        <v>6743</v>
      </c>
      <c r="C11124" s="7">
        <v>3.1029041095890601E-3</v>
      </c>
      <c r="D11124" s="7">
        <v>6.2058082191781072E-3</v>
      </c>
      <c r="E11124" s="7">
        <v>9.3087123287671682E-3</v>
      </c>
      <c r="F11124" s="7">
        <v>1.2411616438356241E-2</v>
      </c>
      <c r="G11124" s="7">
        <v>1.551452054794524E-2</v>
      </c>
      <c r="H11124" s="7">
        <v>1.8617424657534239E-2</v>
      </c>
      <c r="I11124" s="7">
        <v>2.1720328767123358E-2</v>
      </c>
      <c r="J11124" s="7">
        <v>2.482323287671236E-2</v>
      </c>
      <c r="K11124" s="7">
        <v>2.7926136986301361E-2</v>
      </c>
      <c r="L11124" s="7">
        <v>3.1029041095890358E-2</v>
      </c>
    </row>
    <row r="11125" spans="1:12" ht="25.5">
      <c r="A11125" s="1">
        <f t="shared" si="244"/>
        <v>43611</v>
      </c>
      <c r="B11125" s="49" t="s">
        <v>7305</v>
      </c>
      <c r="C11125" s="7">
        <v>1.1566454794520566E-2</v>
      </c>
      <c r="D11125" s="7">
        <v>2.313290958904116E-2</v>
      </c>
      <c r="E11125" s="7">
        <v>3.4699364383561679E-2</v>
      </c>
      <c r="F11125" s="7">
        <v>4.6265819178082201E-2</v>
      </c>
      <c r="G11125" s="7">
        <v>5.7832273972602717E-2</v>
      </c>
      <c r="H11125" s="7">
        <v>6.9398728767123358E-2</v>
      </c>
      <c r="I11125" s="7">
        <v>8.096518356164413E-2</v>
      </c>
      <c r="J11125" s="7">
        <v>9.2531638356164403E-2</v>
      </c>
      <c r="K11125" s="7">
        <v>0.10409809315068504</v>
      </c>
      <c r="L11125" s="7">
        <v>0.11566454794520543</v>
      </c>
    </row>
    <row r="11126" spans="1:12" ht="25.5">
      <c r="A11126" s="1">
        <f t="shared" si="244"/>
        <v>43612</v>
      </c>
      <c r="B11126" s="49" t="s">
        <v>5321</v>
      </c>
      <c r="C11126" s="7">
        <v>1.0614246575342495E-3</v>
      </c>
      <c r="D11126" s="7">
        <v>2.1228493150685038E-3</v>
      </c>
      <c r="E11126" s="7">
        <v>3.1842739726027436E-3</v>
      </c>
      <c r="F11126" s="7">
        <v>4.2456986301369843E-3</v>
      </c>
      <c r="G11126" s="7">
        <v>5.3071232876712353E-3</v>
      </c>
      <c r="H11126" s="7">
        <v>6.3685479452054872E-3</v>
      </c>
      <c r="I11126" s="7">
        <v>7.4299726027397513E-3</v>
      </c>
      <c r="J11126" s="7">
        <v>8.4913972602739911E-3</v>
      </c>
      <c r="K11126" s="7">
        <v>9.5528219178082317E-3</v>
      </c>
      <c r="L11126" s="7">
        <v>1.0614246575342471E-2</v>
      </c>
    </row>
    <row r="11127" spans="1:12" ht="25.5">
      <c r="A11127" s="1">
        <f t="shared" si="244"/>
        <v>43613</v>
      </c>
      <c r="B11127" s="49" t="s">
        <v>6482</v>
      </c>
      <c r="C11127" s="7">
        <v>1.411857534246576E-2</v>
      </c>
      <c r="D11127" s="7">
        <v>2.8237150684931642E-2</v>
      </c>
      <c r="E11127" s="7">
        <v>4.23557260273974E-2</v>
      </c>
      <c r="F11127" s="7">
        <v>5.6474301369863041E-2</v>
      </c>
      <c r="G11127" s="7">
        <v>7.0592876712328792E-2</v>
      </c>
      <c r="H11127" s="7">
        <v>8.4711452054794675E-2</v>
      </c>
      <c r="I11127" s="7">
        <v>9.8830027397260684E-2</v>
      </c>
      <c r="J11127" s="7">
        <v>0.11294860273972619</v>
      </c>
      <c r="K11127" s="7">
        <v>0.12706717808219159</v>
      </c>
      <c r="L11127" s="7">
        <v>0.14118575342465758</v>
      </c>
    </row>
    <row r="11128" spans="1:12" ht="25.5">
      <c r="A11128" s="1">
        <f t="shared" si="244"/>
        <v>43614</v>
      </c>
      <c r="B11128" s="49" t="s">
        <v>6283</v>
      </c>
      <c r="C11128" s="7">
        <v>8.5492602739726316E-4</v>
      </c>
      <c r="D11128" s="7">
        <v>1.7098520547945239E-3</v>
      </c>
      <c r="E11128" s="7">
        <v>2.5647780821917918E-3</v>
      </c>
      <c r="F11128" s="7">
        <v>3.4197041095890479E-3</v>
      </c>
      <c r="G11128" s="7">
        <v>4.274630136986304E-3</v>
      </c>
      <c r="H11128" s="7">
        <v>5.1295561643835723E-3</v>
      </c>
      <c r="I11128" s="7">
        <v>5.9844821917808518E-3</v>
      </c>
      <c r="J11128" s="7">
        <v>6.8394082191780958E-3</v>
      </c>
      <c r="K11128" s="7">
        <v>7.6943342465753519E-3</v>
      </c>
      <c r="L11128" s="7">
        <v>8.549260273972608E-3</v>
      </c>
    </row>
    <row r="11129" spans="1:12" ht="25.5">
      <c r="A11129" s="1">
        <f t="shared" si="244"/>
        <v>43615</v>
      </c>
      <c r="B11129" s="49" t="s">
        <v>7306</v>
      </c>
      <c r="C11129" s="7">
        <v>3.6804493150685161E-3</v>
      </c>
      <c r="D11129" s="7">
        <v>7.3608986301370322E-3</v>
      </c>
      <c r="E11129" s="7">
        <v>1.1041347945205547E-2</v>
      </c>
      <c r="F11129" s="7">
        <v>1.4721797260274038E-2</v>
      </c>
      <c r="G11129" s="7">
        <v>1.8402246575342521E-2</v>
      </c>
      <c r="H11129" s="7">
        <v>2.2082695890410998E-2</v>
      </c>
      <c r="I11129" s="7">
        <v>2.5763145205479478E-2</v>
      </c>
      <c r="J11129" s="7">
        <v>2.9443594520547955E-2</v>
      </c>
      <c r="K11129" s="7">
        <v>3.3124043835616443E-2</v>
      </c>
      <c r="L11129" s="7">
        <v>3.6804493150684917E-2</v>
      </c>
    </row>
    <row r="11130" spans="1:12" ht="25.5">
      <c r="A11130" s="1">
        <f t="shared" si="244"/>
        <v>43616</v>
      </c>
      <c r="B11130" s="49" t="s">
        <v>5322</v>
      </c>
      <c r="C11130" s="7">
        <v>9.9354410958904325E-3</v>
      </c>
      <c r="D11130" s="7">
        <v>1.9870882191780841E-2</v>
      </c>
      <c r="E11130" s="7">
        <v>2.980632328767132E-2</v>
      </c>
      <c r="F11130" s="7">
        <v>3.9741764383561681E-2</v>
      </c>
      <c r="G11130" s="7">
        <v>4.9677205479452043E-2</v>
      </c>
      <c r="H11130" s="7">
        <v>5.9612646575342515E-2</v>
      </c>
      <c r="I11130" s="7">
        <v>6.9548087671233119E-2</v>
      </c>
      <c r="J11130" s="7">
        <v>7.9483528767123363E-2</v>
      </c>
      <c r="K11130" s="7">
        <v>8.9418969863013717E-2</v>
      </c>
      <c r="L11130" s="7">
        <v>9.9354410958904085E-2</v>
      </c>
    </row>
    <row r="11131" spans="1:12" ht="25.5">
      <c r="A11131" s="1">
        <f t="shared" si="244"/>
        <v>43617</v>
      </c>
      <c r="B11131" s="49" t="s">
        <v>7307</v>
      </c>
      <c r="C11131" s="7">
        <v>4.9219726027397391E-4</v>
      </c>
      <c r="D11131" s="7">
        <v>9.8439452054794783E-4</v>
      </c>
      <c r="E11131" s="7">
        <v>1.4765917808219279E-3</v>
      </c>
      <c r="F11131" s="7">
        <v>1.9687890410958957E-3</v>
      </c>
      <c r="G11131" s="7">
        <v>2.460986301369864E-3</v>
      </c>
      <c r="H11131" s="7">
        <v>2.9531835616438441E-3</v>
      </c>
      <c r="I11131" s="7">
        <v>3.4453808219178242E-3</v>
      </c>
      <c r="J11131" s="7">
        <v>3.93757808219178E-3</v>
      </c>
      <c r="K11131" s="7">
        <v>4.4297753424657601E-3</v>
      </c>
      <c r="L11131" s="7">
        <v>4.9219726027397281E-3</v>
      </c>
    </row>
    <row r="11132" spans="1:12" ht="38.25">
      <c r="A11132" s="1">
        <f t="shared" si="244"/>
        <v>43618</v>
      </c>
      <c r="B11132" s="49" t="s">
        <v>7308</v>
      </c>
      <c r="C11132" s="7">
        <v>0.1686475397260272</v>
      </c>
      <c r="D11132" s="7">
        <v>0.33729507945205556</v>
      </c>
      <c r="E11132" s="7">
        <v>0.50594261917808281</v>
      </c>
      <c r="F11132" s="7">
        <v>0.67459015890410878</v>
      </c>
      <c r="G11132" s="7">
        <v>0.84323769863013598</v>
      </c>
      <c r="H11132" s="7">
        <v>1.0118852383561643</v>
      </c>
      <c r="I11132" s="7">
        <v>1.1805327780821939</v>
      </c>
      <c r="J11132" s="7">
        <v>1.34918031780822</v>
      </c>
      <c r="K11132" s="7">
        <v>1.5178278575342521</v>
      </c>
      <c r="L11132" s="7">
        <v>1.686475397260272</v>
      </c>
    </row>
    <row r="11133" spans="1:12" ht="38.25">
      <c r="A11133" s="1">
        <f t="shared" si="244"/>
        <v>43619</v>
      </c>
      <c r="B11133" s="49" t="s">
        <v>7308</v>
      </c>
      <c r="C11133" s="7">
        <v>0.10120747397260295</v>
      </c>
      <c r="D11133" s="7">
        <v>0.2024149479452064</v>
      </c>
      <c r="E11133" s="7">
        <v>0.30362242191780958</v>
      </c>
      <c r="F11133" s="7">
        <v>0.40482989589041041</v>
      </c>
      <c r="G11133" s="7">
        <v>0.50603736986301362</v>
      </c>
      <c r="H11133" s="7">
        <v>0.60724484383561672</v>
      </c>
      <c r="I11133" s="7">
        <v>0.70845231780822115</v>
      </c>
      <c r="J11133" s="7">
        <v>0.80965979178082204</v>
      </c>
      <c r="K11133" s="7">
        <v>0.91086726575342514</v>
      </c>
      <c r="L11133" s="7">
        <v>1.0120747397260272</v>
      </c>
    </row>
    <row r="11134" spans="1:12" ht="25.5">
      <c r="A11134" s="1">
        <f t="shared" si="244"/>
        <v>43620</v>
      </c>
      <c r="B11134" s="49" t="s">
        <v>7309</v>
      </c>
      <c r="C11134" s="7">
        <v>2.7521095890411238E-4</v>
      </c>
      <c r="D11134" s="7">
        <v>5.5042191780822357E-4</v>
      </c>
      <c r="E11134" s="7">
        <v>8.2563287671233606E-4</v>
      </c>
      <c r="F11134" s="7">
        <v>1.1008438356164447E-3</v>
      </c>
      <c r="G11134" s="7">
        <v>1.3760547945205562E-3</v>
      </c>
      <c r="H11134" s="7">
        <v>1.65126575342466E-3</v>
      </c>
      <c r="I11134" s="7">
        <v>1.9264767123287759E-3</v>
      </c>
      <c r="J11134" s="7">
        <v>2.20168767123288E-3</v>
      </c>
      <c r="K11134" s="7">
        <v>2.4768986301369959E-3</v>
      </c>
      <c r="L11134" s="7">
        <v>2.7521095890411002E-3</v>
      </c>
    </row>
    <row r="11135" spans="1:12" ht="25.5">
      <c r="A11135" s="1">
        <f t="shared" si="244"/>
        <v>43621</v>
      </c>
      <c r="B11135" s="49" t="s">
        <v>7309</v>
      </c>
      <c r="C11135" s="7">
        <v>4.9870323287671318E-2</v>
      </c>
      <c r="D11135" s="7">
        <v>9.9740646575342637E-2</v>
      </c>
      <c r="E11135" s="7">
        <v>0.14961096986301359</v>
      </c>
      <c r="F11135" s="7">
        <v>0.1994812931506848</v>
      </c>
      <c r="G11135" s="7">
        <v>0.24935161643835602</v>
      </c>
      <c r="H11135" s="7">
        <v>0.29922193972602718</v>
      </c>
      <c r="I11135" s="7">
        <v>0.34909226301369961</v>
      </c>
      <c r="J11135" s="7">
        <v>0.3989625863013696</v>
      </c>
      <c r="K11135" s="7">
        <v>0.44883290958904082</v>
      </c>
      <c r="L11135" s="7">
        <v>0.49870323287671203</v>
      </c>
    </row>
    <row r="11136" spans="1:12" ht="25.5">
      <c r="A11136" s="1">
        <f t="shared" si="244"/>
        <v>43622</v>
      </c>
      <c r="B11136" s="49" t="s">
        <v>7310</v>
      </c>
      <c r="C11136" s="7">
        <v>2.7720361643835716E-2</v>
      </c>
      <c r="D11136" s="7">
        <v>5.5440723287671322E-2</v>
      </c>
      <c r="E11136" s="7">
        <v>8.3161084931507034E-2</v>
      </c>
      <c r="F11136" s="7">
        <v>0.11088144657534241</v>
      </c>
      <c r="G11136" s="7">
        <v>0.138601808219178</v>
      </c>
      <c r="H11136" s="7">
        <v>0.1663221698630136</v>
      </c>
      <c r="I11136" s="7">
        <v>0.19404253150685039</v>
      </c>
      <c r="J11136" s="7">
        <v>0.22176289315068481</v>
      </c>
      <c r="K11136" s="7">
        <v>0.24948325479452038</v>
      </c>
      <c r="L11136" s="7">
        <v>0.277203616438356</v>
      </c>
    </row>
    <row r="11137" spans="1:12" ht="25.5">
      <c r="A11137" s="1">
        <f t="shared" si="244"/>
        <v>43623</v>
      </c>
      <c r="B11137" s="49" t="s">
        <v>7310</v>
      </c>
      <c r="C11137" s="7">
        <v>5.2069479452054998E-3</v>
      </c>
      <c r="D11137" s="7">
        <v>1.0413895890411E-2</v>
      </c>
      <c r="E11137" s="7">
        <v>1.5620843835616559E-2</v>
      </c>
      <c r="F11137" s="7">
        <v>2.0827791780821999E-2</v>
      </c>
      <c r="G11137" s="7">
        <v>2.6034739726027437E-2</v>
      </c>
      <c r="H11137" s="7">
        <v>3.1241687671232879E-2</v>
      </c>
      <c r="I11137" s="7">
        <v>3.6448635616438435E-2</v>
      </c>
      <c r="J11137" s="7">
        <v>4.165558356164388E-2</v>
      </c>
      <c r="K11137" s="7">
        <v>4.6862531506849318E-2</v>
      </c>
      <c r="L11137" s="7">
        <v>5.2069479452054764E-2</v>
      </c>
    </row>
    <row r="11138" spans="1:12" ht="25.5">
      <c r="A11138" s="1">
        <f t="shared" si="244"/>
        <v>43624</v>
      </c>
      <c r="B11138" s="49" t="s">
        <v>7311</v>
      </c>
      <c r="C11138" s="7">
        <v>2.5946136986301476E-2</v>
      </c>
      <c r="D11138" s="7">
        <v>5.1892273972602841E-2</v>
      </c>
      <c r="E11138" s="7">
        <v>7.7838410958904314E-2</v>
      </c>
      <c r="F11138" s="7">
        <v>0.10378454794520545</v>
      </c>
      <c r="G11138" s="7">
        <v>0.1297306849315068</v>
      </c>
      <c r="H11138" s="7">
        <v>0.15567682191780838</v>
      </c>
      <c r="I11138" s="7">
        <v>0.18162295890411001</v>
      </c>
      <c r="J11138" s="7">
        <v>0.20756909589041159</v>
      </c>
      <c r="K11138" s="7">
        <v>0.233515232876712</v>
      </c>
      <c r="L11138" s="7">
        <v>0.2594613698630136</v>
      </c>
    </row>
    <row r="11139" spans="1:12" ht="25.5">
      <c r="A11139" s="1">
        <f t="shared" si="244"/>
        <v>43625</v>
      </c>
      <c r="B11139" s="49" t="s">
        <v>5799</v>
      </c>
      <c r="C11139" s="7">
        <v>4.4554520547945479E-4</v>
      </c>
      <c r="D11139" s="7">
        <v>8.9109041095890957E-4</v>
      </c>
      <c r="E11139" s="7">
        <v>1.3366356164383679E-3</v>
      </c>
      <c r="F11139" s="7">
        <v>1.7821808219178118E-3</v>
      </c>
      <c r="G11139" s="7">
        <v>2.2277260273972678E-3</v>
      </c>
      <c r="H11139" s="7">
        <v>2.6732712328767119E-3</v>
      </c>
      <c r="I11139" s="7">
        <v>3.1188164383561799E-3</v>
      </c>
      <c r="J11139" s="7">
        <v>3.5643616438356235E-3</v>
      </c>
      <c r="K11139" s="7">
        <v>4.0099068493150798E-3</v>
      </c>
      <c r="L11139" s="7">
        <v>4.4554520547945243E-3</v>
      </c>
    </row>
    <row r="11140" spans="1:12" ht="25.5">
      <c r="A11140" s="1">
        <f t="shared" si="244"/>
        <v>43626</v>
      </c>
      <c r="B11140" s="49" t="s">
        <v>7312</v>
      </c>
      <c r="C11140" s="7">
        <v>0.23509742465753519</v>
      </c>
      <c r="D11140" s="7">
        <v>0.47019484931506916</v>
      </c>
      <c r="E11140" s="7">
        <v>0.70529227397260441</v>
      </c>
      <c r="F11140" s="7">
        <v>0.94038969863013722</v>
      </c>
      <c r="G11140" s="7">
        <v>1.1754871232876711</v>
      </c>
      <c r="H11140" s="7">
        <v>1.4105845479452039</v>
      </c>
      <c r="I11140" s="7">
        <v>1.6456819726027441</v>
      </c>
      <c r="J11140" s="7">
        <v>1.880779397260272</v>
      </c>
      <c r="K11140" s="7">
        <v>2.1158768219178121</v>
      </c>
      <c r="L11140" s="7">
        <v>2.35097424657534</v>
      </c>
    </row>
    <row r="11141" spans="1:12" ht="12.75">
      <c r="A11141" s="1">
        <f t="shared" si="244"/>
        <v>43627</v>
      </c>
      <c r="B11141" s="49" t="s">
        <v>5803</v>
      </c>
      <c r="C11141" s="7">
        <v>8.353972602739751E-4</v>
      </c>
      <c r="D11141" s="7">
        <v>1.670794520547948E-3</v>
      </c>
      <c r="E11141" s="7">
        <v>2.506191780821928E-3</v>
      </c>
      <c r="F11141" s="7">
        <v>3.3415890410958961E-3</v>
      </c>
      <c r="G11141" s="7">
        <v>4.1769863013698637E-3</v>
      </c>
      <c r="H11141" s="7">
        <v>5.0123835616438439E-3</v>
      </c>
      <c r="I11141" s="7">
        <v>5.8477808219178353E-3</v>
      </c>
      <c r="J11141" s="7">
        <v>6.6831780821917921E-3</v>
      </c>
      <c r="K11141" s="7">
        <v>7.5185753424657593E-3</v>
      </c>
      <c r="L11141" s="7">
        <v>8.3539726027397274E-3</v>
      </c>
    </row>
    <row r="11142" spans="1:12" ht="12.75">
      <c r="A11142" s="1">
        <f t="shared" si="244"/>
        <v>43628</v>
      </c>
      <c r="B11142" s="49" t="s">
        <v>5803</v>
      </c>
      <c r="C11142" s="7">
        <v>5.6633424657534352E-4</v>
      </c>
      <c r="D11142" s="7">
        <v>1.132668493150687E-3</v>
      </c>
      <c r="E11142" s="7">
        <v>1.699002739726032E-3</v>
      </c>
      <c r="F11142" s="7">
        <v>2.2653369863013719E-3</v>
      </c>
      <c r="G11142" s="7">
        <v>2.8316712328767123E-3</v>
      </c>
      <c r="H11142" s="7">
        <v>3.3980054794520522E-3</v>
      </c>
      <c r="I11142" s="7">
        <v>3.964339726027416E-3</v>
      </c>
      <c r="J11142" s="7">
        <v>4.5306739726027438E-3</v>
      </c>
      <c r="K11142" s="7">
        <v>5.0970082191780846E-3</v>
      </c>
      <c r="L11142" s="7">
        <v>5.6633424657534246E-3</v>
      </c>
    </row>
    <row r="11143" spans="1:12" ht="25.5">
      <c r="A11143" s="1">
        <f t="shared" si="244"/>
        <v>43629</v>
      </c>
      <c r="B11143" s="49" t="s">
        <v>5428</v>
      </c>
      <c r="C11143" s="7">
        <v>5.8032986301369958E-2</v>
      </c>
      <c r="D11143" s="7">
        <v>0.11606597260274003</v>
      </c>
      <c r="E11143" s="7">
        <v>0.17409895890411001</v>
      </c>
      <c r="F11143" s="7">
        <v>0.23213194520547958</v>
      </c>
      <c r="G11143" s="7">
        <v>0.29016493150684919</v>
      </c>
      <c r="H11143" s="7">
        <v>0.34819791780821879</v>
      </c>
      <c r="I11143" s="7">
        <v>0.40623090410959078</v>
      </c>
      <c r="J11143" s="7">
        <v>0.46426389041095917</v>
      </c>
      <c r="K11143" s="7">
        <v>0.52229687671232883</v>
      </c>
      <c r="L11143" s="7">
        <v>0.58032986301369838</v>
      </c>
    </row>
    <row r="11144" spans="1:12" ht="12.75">
      <c r="A11144" s="1">
        <f t="shared" si="244"/>
        <v>43630</v>
      </c>
      <c r="B11144" s="49" t="s">
        <v>7313</v>
      </c>
      <c r="C11144" s="7">
        <v>0.10141939726027441</v>
      </c>
      <c r="D11144" s="7">
        <v>0.20283879452054882</v>
      </c>
      <c r="E11144" s="7">
        <v>0.3042581917808232</v>
      </c>
      <c r="F11144" s="7">
        <v>0.40567758904109641</v>
      </c>
      <c r="G11144" s="7">
        <v>0.50709698630137079</v>
      </c>
      <c r="H11144" s="7">
        <v>0.60851638356164517</v>
      </c>
      <c r="I11144" s="7">
        <v>0.70993578082192077</v>
      </c>
      <c r="J11144" s="7">
        <v>0.81135517808219282</v>
      </c>
      <c r="K11144" s="7">
        <v>0.91277457534246709</v>
      </c>
      <c r="L11144" s="7">
        <v>1.0141939726027402</v>
      </c>
    </row>
    <row r="11145" spans="1:12" ht="12.75">
      <c r="A11145" s="1">
        <f t="shared" si="244"/>
        <v>43631</v>
      </c>
      <c r="B11145" s="49" t="s">
        <v>5813</v>
      </c>
      <c r="C11145" s="7">
        <v>3.7097424657534361E-3</v>
      </c>
      <c r="D11145" s="7">
        <v>7.4194849315068721E-3</v>
      </c>
      <c r="E11145" s="7">
        <v>1.1129227397260296E-2</v>
      </c>
      <c r="F11145" s="7">
        <v>1.483896986301372E-2</v>
      </c>
      <c r="G11145" s="7">
        <v>1.854871232876712E-2</v>
      </c>
      <c r="H11145" s="7">
        <v>2.2258454794520519E-2</v>
      </c>
      <c r="I11145" s="7">
        <v>2.596819726027404E-2</v>
      </c>
      <c r="J11145" s="7">
        <v>2.967793972602744E-2</v>
      </c>
      <c r="K11145" s="7">
        <v>3.3387682191780836E-2</v>
      </c>
      <c r="L11145" s="7">
        <v>3.7097424657534239E-2</v>
      </c>
    </row>
    <row r="11146" spans="1:12" ht="25.5">
      <c r="A11146" s="1">
        <f t="shared" si="244"/>
        <v>43632</v>
      </c>
      <c r="B11146" s="49" t="s">
        <v>7314</v>
      </c>
      <c r="C11146" s="7">
        <v>6.5826410958904199E-3</v>
      </c>
      <c r="D11146" s="7">
        <v>1.316528219178084E-2</v>
      </c>
      <c r="E11146" s="7">
        <v>1.9747923287671321E-2</v>
      </c>
      <c r="F11146" s="7">
        <v>2.633056438356168E-2</v>
      </c>
      <c r="G11146" s="7">
        <v>3.2913205479452042E-2</v>
      </c>
      <c r="H11146" s="7">
        <v>3.9495846575342518E-2</v>
      </c>
      <c r="I11146" s="7">
        <v>4.6078487671233001E-2</v>
      </c>
      <c r="J11146" s="7">
        <v>5.2661128767123359E-2</v>
      </c>
      <c r="K11146" s="7">
        <v>5.9243769863013718E-2</v>
      </c>
      <c r="L11146" s="7">
        <v>6.5826410958904083E-2</v>
      </c>
    </row>
    <row r="11147" spans="1:12" ht="25.5">
      <c r="A11147" s="1">
        <f t="shared" si="244"/>
        <v>43633</v>
      </c>
      <c r="B11147" s="49" t="s">
        <v>7315</v>
      </c>
      <c r="C11147" s="7">
        <v>9.8730936986301601E-2</v>
      </c>
      <c r="D11147" s="7">
        <v>0.1974618739726032</v>
      </c>
      <c r="E11147" s="7">
        <v>0.29619281095890476</v>
      </c>
      <c r="F11147" s="7">
        <v>0.39492374794520518</v>
      </c>
      <c r="G11147" s="7">
        <v>0.49365468493150677</v>
      </c>
      <c r="H11147" s="7">
        <v>0.59238562191780841</v>
      </c>
      <c r="I11147" s="7">
        <v>0.69111655890411239</v>
      </c>
      <c r="J11147" s="7">
        <v>0.78984749589041159</v>
      </c>
      <c r="K11147" s="7">
        <v>0.88857843287671312</v>
      </c>
      <c r="L11147" s="7">
        <v>0.98730936986301354</v>
      </c>
    </row>
    <row r="11148" spans="1:12" ht="25.5">
      <c r="A11148" s="1">
        <f t="shared" si="244"/>
        <v>43634</v>
      </c>
      <c r="B11148" s="49" t="s">
        <v>6071</v>
      </c>
      <c r="C11148" s="7">
        <v>3.6134728767123481E-2</v>
      </c>
      <c r="D11148" s="7">
        <v>7.2269457534246961E-2</v>
      </c>
      <c r="E11148" s="7">
        <v>0.10840418630137032</v>
      </c>
      <c r="F11148" s="7">
        <v>0.1445389150684932</v>
      </c>
      <c r="G11148" s="7">
        <v>0.18067364383561679</v>
      </c>
      <c r="H11148" s="7">
        <v>0.21680837260273919</v>
      </c>
      <c r="I11148" s="7">
        <v>0.25294310136986398</v>
      </c>
      <c r="J11148" s="7">
        <v>0.2890778301369864</v>
      </c>
      <c r="K11148" s="7">
        <v>0.32521255890410999</v>
      </c>
      <c r="L11148" s="7">
        <v>0.36134728767123236</v>
      </c>
    </row>
    <row r="11149" spans="1:12" ht="25.5">
      <c r="A11149" s="1">
        <f t="shared" si="244"/>
        <v>43635</v>
      </c>
      <c r="B11149" s="49" t="s">
        <v>6071</v>
      </c>
      <c r="C11149" s="7">
        <v>8.5768898630137202E-2</v>
      </c>
      <c r="D11149" s="7">
        <v>0.1715377972602744</v>
      </c>
      <c r="E11149" s="7">
        <v>0.25730669589041161</v>
      </c>
      <c r="F11149" s="7">
        <v>0.34307559452054759</v>
      </c>
      <c r="G11149" s="7">
        <v>0.42884449315068479</v>
      </c>
      <c r="H11149" s="7">
        <v>0.51461339178082199</v>
      </c>
      <c r="I11149" s="7">
        <v>0.60038229041096158</v>
      </c>
      <c r="J11149" s="7">
        <v>0.6861511890410964</v>
      </c>
      <c r="K11149" s="7">
        <v>0.77192008767123355</v>
      </c>
      <c r="L11149" s="7">
        <v>0.85768898630136958</v>
      </c>
    </row>
    <row r="11150" spans="1:12" ht="25.5">
      <c r="A11150" s="1">
        <f t="shared" si="244"/>
        <v>43636</v>
      </c>
      <c r="B11150" s="49" t="s">
        <v>7316</v>
      </c>
      <c r="C11150" s="7">
        <v>3.3900493150685156E-2</v>
      </c>
      <c r="D11150" s="7">
        <v>6.78009863013702E-2</v>
      </c>
      <c r="E11150" s="7">
        <v>0.10170147945205535</v>
      </c>
      <c r="F11150" s="7">
        <v>0.1356019726027404</v>
      </c>
      <c r="G11150" s="7">
        <v>0.16950246575342517</v>
      </c>
      <c r="H11150" s="7">
        <v>0.20340295890411</v>
      </c>
      <c r="I11150" s="7">
        <v>0.23730345205479478</v>
      </c>
      <c r="J11150" s="7">
        <v>0.27120394520547958</v>
      </c>
      <c r="K11150" s="7">
        <v>0.30510443835616441</v>
      </c>
      <c r="L11150" s="7">
        <v>0.33900493150684918</v>
      </c>
    </row>
    <row r="11151" spans="1:12" ht="12.75">
      <c r="A11151" s="1">
        <f t="shared" si="244"/>
        <v>43637</v>
      </c>
      <c r="B11151" s="49" t="s">
        <v>5830</v>
      </c>
      <c r="C11151" s="7">
        <v>5.4105534246575637E-3</v>
      </c>
      <c r="D11151" s="7">
        <v>1.0821106849315127E-2</v>
      </c>
      <c r="E11151" s="7">
        <v>1.623166027397268E-2</v>
      </c>
      <c r="F11151" s="7">
        <v>2.1642213698630161E-2</v>
      </c>
      <c r="G11151" s="7">
        <v>2.705276712328776E-2</v>
      </c>
      <c r="H11151" s="7">
        <v>3.2463320547945242E-2</v>
      </c>
      <c r="I11151" s="7">
        <v>3.7873873972602959E-2</v>
      </c>
      <c r="J11151" s="7">
        <v>4.3284427397260322E-2</v>
      </c>
      <c r="K11151" s="7">
        <v>4.8694980821917914E-2</v>
      </c>
      <c r="L11151" s="7">
        <v>5.4105534246575396E-2</v>
      </c>
    </row>
    <row r="11152" spans="1:12" ht="12.75">
      <c r="A11152" s="1">
        <f t="shared" ref="A11152:A11215" si="245">A11151+1</f>
        <v>43638</v>
      </c>
      <c r="B11152" s="49" t="s">
        <v>5830</v>
      </c>
      <c r="C11152" s="7">
        <v>9.9632876712329034E-4</v>
      </c>
      <c r="D11152" s="7">
        <v>1.9926575342465759E-3</v>
      </c>
      <c r="E11152" s="7">
        <v>2.9889863013698756E-3</v>
      </c>
      <c r="F11152" s="7">
        <v>3.9853150684931518E-3</v>
      </c>
      <c r="G11152" s="7">
        <v>4.9816438356164398E-3</v>
      </c>
      <c r="H11152" s="7">
        <v>5.9779726027397277E-3</v>
      </c>
      <c r="I11152" s="7">
        <v>6.9743013698630391E-3</v>
      </c>
      <c r="J11152" s="7">
        <v>7.9706301369863158E-3</v>
      </c>
      <c r="K11152" s="7">
        <v>8.9669589041096037E-3</v>
      </c>
      <c r="L11152" s="7">
        <v>9.9632876712328795E-3</v>
      </c>
    </row>
    <row r="11153" spans="1:12" ht="12.75">
      <c r="A11153" s="1">
        <f t="shared" si="245"/>
        <v>43639</v>
      </c>
      <c r="B11153" s="49" t="s">
        <v>7317</v>
      </c>
      <c r="C11153" s="7">
        <v>6.2018301369863157E-3</v>
      </c>
      <c r="D11153" s="7">
        <v>1.240366027397268E-2</v>
      </c>
      <c r="E11153" s="7">
        <v>1.860549041095896E-2</v>
      </c>
      <c r="F11153" s="7">
        <v>2.4807320547945242E-2</v>
      </c>
      <c r="G11153" s="7">
        <v>3.100915068493152E-2</v>
      </c>
      <c r="H11153" s="7">
        <v>3.7210980821917795E-2</v>
      </c>
      <c r="I11153" s="7">
        <v>4.3412810958904313E-2</v>
      </c>
      <c r="J11153" s="7">
        <v>4.9614641095890484E-2</v>
      </c>
      <c r="K11153" s="7">
        <v>5.5816471232876759E-2</v>
      </c>
      <c r="L11153" s="7">
        <v>6.2018301369863041E-2</v>
      </c>
    </row>
    <row r="11154" spans="1:12" ht="25.5">
      <c r="A11154" s="1">
        <f t="shared" si="245"/>
        <v>43640</v>
      </c>
      <c r="B11154" s="49" t="s">
        <v>7318</v>
      </c>
      <c r="C11154" s="7">
        <v>4.93253260273974E-2</v>
      </c>
      <c r="D11154" s="7">
        <v>9.8650652054794799E-2</v>
      </c>
      <c r="E11154" s="7">
        <v>0.14797597808219279</v>
      </c>
      <c r="F11154" s="7">
        <v>0.1973013041095896</v>
      </c>
      <c r="G11154" s="7">
        <v>0.24662663013698641</v>
      </c>
      <c r="H11154" s="7">
        <v>0.29595195616438436</v>
      </c>
      <c r="I11154" s="7">
        <v>0.34527728219178239</v>
      </c>
      <c r="J11154" s="7">
        <v>0.39460260821917797</v>
      </c>
      <c r="K11154" s="7">
        <v>0.44392793424657601</v>
      </c>
      <c r="L11154" s="7">
        <v>0.49325326027397282</v>
      </c>
    </row>
    <row r="11155" spans="1:12" ht="25.5">
      <c r="A11155" s="1">
        <f t="shared" si="245"/>
        <v>43641</v>
      </c>
      <c r="B11155" s="49" t="s">
        <v>7319</v>
      </c>
      <c r="C11155" s="7">
        <v>8.7433183561644229E-2</v>
      </c>
      <c r="D11155" s="7">
        <v>0.17486636712328799</v>
      </c>
      <c r="E11155" s="7">
        <v>0.26229955068493321</v>
      </c>
      <c r="F11155" s="7">
        <v>0.34973273424657597</v>
      </c>
      <c r="G11155" s="7">
        <v>0.43716591780822001</v>
      </c>
      <c r="H11155" s="7">
        <v>0.52459910136986398</v>
      </c>
      <c r="I11155" s="7">
        <v>0.61203228493150907</v>
      </c>
      <c r="J11155" s="7">
        <v>0.69946546849315194</v>
      </c>
      <c r="K11155" s="7">
        <v>0.78689865205479592</v>
      </c>
      <c r="L11155" s="7">
        <v>0.87433183561643879</v>
      </c>
    </row>
    <row r="11156" spans="1:12" ht="38.25">
      <c r="A11156" s="1">
        <f t="shared" si="245"/>
        <v>43642</v>
      </c>
      <c r="B11156" s="49" t="s">
        <v>5832</v>
      </c>
      <c r="C11156" s="7">
        <v>8.4082191780822241E-3</v>
      </c>
      <c r="D11156" s="7">
        <v>1.68164383561644E-2</v>
      </c>
      <c r="E11156" s="7">
        <v>2.5224657534246717E-2</v>
      </c>
      <c r="F11156" s="7">
        <v>3.3632876712328799E-2</v>
      </c>
      <c r="G11156" s="7">
        <v>4.2041095890411002E-2</v>
      </c>
      <c r="H11156" s="7">
        <v>5.0449315068493199E-2</v>
      </c>
      <c r="I11156" s="7">
        <v>5.8857534246575638E-2</v>
      </c>
      <c r="J11156" s="7">
        <v>6.7265753424657723E-2</v>
      </c>
      <c r="K11156" s="7">
        <v>7.567397260273992E-2</v>
      </c>
      <c r="L11156" s="7">
        <v>8.4082191780822005E-2</v>
      </c>
    </row>
    <row r="11157" spans="1:12" ht="25.5">
      <c r="A11157" s="1">
        <f t="shared" si="245"/>
        <v>43643</v>
      </c>
      <c r="B11157" s="49" t="s">
        <v>7320</v>
      </c>
      <c r="C11157" s="7">
        <v>1.1572602739726067E-4</v>
      </c>
      <c r="D11157" s="7">
        <v>2.3145205479452159E-4</v>
      </c>
      <c r="E11157" s="7">
        <v>3.4717808219178242E-4</v>
      </c>
      <c r="F11157" s="7">
        <v>4.6290410958904073E-4</v>
      </c>
      <c r="G11157" s="7">
        <v>5.7863013698630154E-4</v>
      </c>
      <c r="H11157" s="7">
        <v>6.9435616438356235E-4</v>
      </c>
      <c r="I11157" s="7">
        <v>8.1008219178082554E-4</v>
      </c>
      <c r="J11157" s="7">
        <v>9.2580821917808396E-4</v>
      </c>
      <c r="K11157" s="7">
        <v>1.0415342465753435E-3</v>
      </c>
      <c r="L11157" s="7">
        <v>1.1572602739726031E-3</v>
      </c>
    </row>
    <row r="11158" spans="1:12" ht="38.25">
      <c r="A11158" s="1">
        <f t="shared" si="245"/>
        <v>43644</v>
      </c>
      <c r="B11158" s="49" t="s">
        <v>7321</v>
      </c>
      <c r="C11158" s="7">
        <v>0.10204142465753448</v>
      </c>
      <c r="D11158" s="7">
        <v>0.20408284931506918</v>
      </c>
      <c r="E11158" s="7">
        <v>0.30612427397260322</v>
      </c>
      <c r="F11158" s="7">
        <v>0.40816569863013719</v>
      </c>
      <c r="G11158" s="7">
        <v>0.51020712328767115</v>
      </c>
      <c r="H11158" s="7">
        <v>0.61224854794520644</v>
      </c>
      <c r="I11158" s="7">
        <v>0.71428997260274152</v>
      </c>
      <c r="J11158" s="7">
        <v>0.81633139726027437</v>
      </c>
      <c r="K11158" s="7">
        <v>0.91837282191780956</v>
      </c>
      <c r="L11158" s="7">
        <v>1.0204142465753423</v>
      </c>
    </row>
    <row r="11159" spans="1:12" ht="25.5">
      <c r="A11159" s="1">
        <f t="shared" si="245"/>
        <v>43645</v>
      </c>
      <c r="B11159" s="49" t="s">
        <v>7322</v>
      </c>
      <c r="C11159" s="7">
        <v>6.8246169863013961E-2</v>
      </c>
      <c r="D11159" s="7">
        <v>0.13649233972602839</v>
      </c>
      <c r="E11159" s="7">
        <v>0.20473850958904197</v>
      </c>
      <c r="F11159" s="7">
        <v>0.27298467945205557</v>
      </c>
      <c r="G11159" s="7">
        <v>0.3412308493150692</v>
      </c>
      <c r="H11159" s="7">
        <v>0.40947701917808277</v>
      </c>
      <c r="I11159" s="7">
        <v>0.47772318904109756</v>
      </c>
      <c r="J11159" s="7">
        <v>0.54596935890410991</v>
      </c>
      <c r="K11159" s="7">
        <v>0.61421552876712349</v>
      </c>
      <c r="L11159" s="7">
        <v>0.68246169863013717</v>
      </c>
    </row>
    <row r="11160" spans="1:12" ht="25.5">
      <c r="A11160" s="1">
        <f t="shared" si="245"/>
        <v>43646</v>
      </c>
      <c r="B11160" s="49" t="s">
        <v>7322</v>
      </c>
      <c r="C11160" s="7">
        <v>1.9900898630137078E-2</v>
      </c>
      <c r="D11160" s="7">
        <v>3.9801797260274045E-2</v>
      </c>
      <c r="E11160" s="7">
        <v>5.970269589041112E-2</v>
      </c>
      <c r="F11160" s="7">
        <v>7.9603594520547952E-2</v>
      </c>
      <c r="G11160" s="7">
        <v>9.9504493150684908E-2</v>
      </c>
      <c r="H11160" s="7">
        <v>0.11940539178082187</v>
      </c>
      <c r="I11160" s="7">
        <v>0.13930629041095918</v>
      </c>
      <c r="J11160" s="7">
        <v>0.1592071890410964</v>
      </c>
      <c r="K11160" s="7">
        <v>0.17910808767123237</v>
      </c>
      <c r="L11160" s="7">
        <v>0.19900898630136959</v>
      </c>
    </row>
    <row r="11161" spans="1:12" ht="25.5">
      <c r="A11161" s="1">
        <f t="shared" si="245"/>
        <v>43647</v>
      </c>
      <c r="B11161" s="49" t="s">
        <v>7323</v>
      </c>
      <c r="C11161" s="7">
        <v>1.824131506849332E-2</v>
      </c>
      <c r="D11161" s="7">
        <v>3.6482630136986521E-2</v>
      </c>
      <c r="E11161" s="7">
        <v>5.4723945205479838E-2</v>
      </c>
      <c r="F11161" s="7">
        <v>7.2965260273972918E-2</v>
      </c>
      <c r="G11161" s="7">
        <v>9.1206575342466123E-2</v>
      </c>
      <c r="H11161" s="7">
        <v>0.10944789041095931</v>
      </c>
      <c r="I11161" s="7">
        <v>0.12768920547945239</v>
      </c>
      <c r="J11161" s="7">
        <v>0.14593052054794559</v>
      </c>
      <c r="K11161" s="7">
        <v>0.16417183561643878</v>
      </c>
      <c r="L11161" s="7">
        <v>0.182413150684932</v>
      </c>
    </row>
    <row r="11162" spans="1:12" ht="25.5">
      <c r="A11162" s="1">
        <f t="shared" si="245"/>
        <v>43648</v>
      </c>
      <c r="B11162" s="49" t="s">
        <v>7324</v>
      </c>
      <c r="C11162" s="7">
        <v>4.1064657534246839E-2</v>
      </c>
      <c r="D11162" s="7">
        <v>8.2129315068493677E-2</v>
      </c>
      <c r="E11162" s="7">
        <v>0.1231939726027404</v>
      </c>
      <c r="F11162" s="7">
        <v>0.16425863013698641</v>
      </c>
      <c r="G11162" s="7">
        <v>0.20532328767123359</v>
      </c>
      <c r="H11162" s="7">
        <v>0.2463879452054796</v>
      </c>
      <c r="I11162" s="7">
        <v>0.28745260273972678</v>
      </c>
      <c r="J11162" s="7">
        <v>0.32851726027397282</v>
      </c>
      <c r="K11162" s="7">
        <v>0.36958191780822003</v>
      </c>
      <c r="L11162" s="7">
        <v>0.41064657534246596</v>
      </c>
    </row>
    <row r="11163" spans="1:12" ht="12.75">
      <c r="A11163" s="1">
        <f t="shared" si="245"/>
        <v>43649</v>
      </c>
      <c r="B11163" s="49" t="s">
        <v>7325</v>
      </c>
      <c r="C11163" s="7">
        <v>1.6997260273972679E-4</v>
      </c>
      <c r="D11163" s="7">
        <v>3.3994520547945244E-4</v>
      </c>
      <c r="E11163" s="7">
        <v>5.0991780821917922E-4</v>
      </c>
      <c r="F11163" s="7">
        <v>6.7989041095890357E-4</v>
      </c>
      <c r="G11163" s="7">
        <v>8.4986301369862911E-4</v>
      </c>
      <c r="H11163" s="7">
        <v>1.0198356164383548E-3</v>
      </c>
      <c r="I11163" s="7">
        <v>1.189808219178084E-3</v>
      </c>
      <c r="J11163" s="7">
        <v>1.3597808219178119E-3</v>
      </c>
      <c r="K11163" s="7">
        <v>1.5297534246575279E-3</v>
      </c>
      <c r="L11163" s="7">
        <v>1.699726027397256E-3</v>
      </c>
    </row>
    <row r="11164" spans="1:12" ht="12.75">
      <c r="A11164" s="1">
        <f t="shared" si="245"/>
        <v>43650</v>
      </c>
      <c r="B11164" s="49" t="s">
        <v>7325</v>
      </c>
      <c r="C11164" s="7">
        <v>1.7991780821917799E-3</v>
      </c>
      <c r="D11164" s="7">
        <v>3.5983561643835715E-3</v>
      </c>
      <c r="E11164" s="7">
        <v>5.397534246575352E-3</v>
      </c>
      <c r="F11164" s="7">
        <v>7.1967123287671195E-3</v>
      </c>
      <c r="G11164" s="7">
        <v>8.9958904109589E-3</v>
      </c>
      <c r="H11164" s="7">
        <v>1.0795068493150692E-2</v>
      </c>
      <c r="I11164" s="7">
        <v>1.259424657534252E-2</v>
      </c>
      <c r="J11164" s="7">
        <v>1.4393424657534239E-2</v>
      </c>
      <c r="K11164" s="7">
        <v>1.6192602739726079E-2</v>
      </c>
      <c r="L11164" s="7">
        <v>1.79917808219178E-2</v>
      </c>
    </row>
    <row r="11165" spans="1:12" ht="12.75">
      <c r="A11165" s="1">
        <f t="shared" si="245"/>
        <v>43651</v>
      </c>
      <c r="B11165" s="49" t="s">
        <v>7325</v>
      </c>
      <c r="C11165" s="7">
        <v>7.9319342465753746E-3</v>
      </c>
      <c r="D11165" s="7">
        <v>1.5863868493150798E-2</v>
      </c>
      <c r="E11165" s="7">
        <v>2.379580273972608E-2</v>
      </c>
      <c r="F11165" s="7">
        <v>3.1727736986301359E-2</v>
      </c>
      <c r="G11165" s="7">
        <v>3.965967123287676E-2</v>
      </c>
      <c r="H11165" s="7">
        <v>4.7591605479452036E-2</v>
      </c>
      <c r="I11165" s="7">
        <v>5.5523539726027561E-2</v>
      </c>
      <c r="J11165" s="7">
        <v>6.345547397260283E-2</v>
      </c>
      <c r="K11165" s="7">
        <v>7.138740821917812E-2</v>
      </c>
      <c r="L11165" s="7">
        <v>7.9319342465753409E-2</v>
      </c>
    </row>
    <row r="11166" spans="1:12" ht="25.5">
      <c r="A11166" s="1">
        <f t="shared" si="245"/>
        <v>43652</v>
      </c>
      <c r="B11166" s="49" t="s">
        <v>7326</v>
      </c>
      <c r="C11166" s="7">
        <v>1.9478136986301357E-2</v>
      </c>
      <c r="D11166" s="7">
        <v>3.8956273972602838E-2</v>
      </c>
      <c r="E11166" s="7">
        <v>5.8434410958904198E-2</v>
      </c>
      <c r="F11166" s="7">
        <v>7.7912547945205426E-2</v>
      </c>
      <c r="G11166" s="7">
        <v>9.7390684931506794E-2</v>
      </c>
      <c r="H11166" s="7">
        <v>0.11686882191780829</v>
      </c>
      <c r="I11166" s="7">
        <v>0.13634695890411</v>
      </c>
      <c r="J11166" s="7">
        <v>0.1558250958904116</v>
      </c>
      <c r="K11166" s="7">
        <v>0.17530323287671201</v>
      </c>
      <c r="L11166" s="7">
        <v>0.19478136986301359</v>
      </c>
    </row>
    <row r="11167" spans="1:12" ht="25.5">
      <c r="A11167" s="1">
        <f t="shared" si="245"/>
        <v>43653</v>
      </c>
      <c r="B11167" s="49" t="s">
        <v>7327</v>
      </c>
      <c r="C11167" s="7">
        <v>2.2020131506849439E-2</v>
      </c>
      <c r="D11167" s="7">
        <v>4.4040263013698754E-2</v>
      </c>
      <c r="E11167" s="7">
        <v>6.6060394520548196E-2</v>
      </c>
      <c r="F11167" s="7">
        <v>8.8080526027397396E-2</v>
      </c>
      <c r="G11167" s="7">
        <v>0.11010065753424671</v>
      </c>
      <c r="H11167" s="7">
        <v>0.13212078904109639</v>
      </c>
      <c r="I11167" s="7">
        <v>0.15414092054794562</v>
      </c>
      <c r="J11167" s="7">
        <v>0.17616105205479479</v>
      </c>
      <c r="K11167" s="7">
        <v>0.19818118356164402</v>
      </c>
      <c r="L11167" s="7">
        <v>0.22020131506849319</v>
      </c>
    </row>
    <row r="11168" spans="1:12" ht="25.5">
      <c r="A11168" s="1">
        <f t="shared" si="245"/>
        <v>43654</v>
      </c>
      <c r="B11168" s="49" t="s">
        <v>7328</v>
      </c>
      <c r="C11168" s="7">
        <v>8.4913972602739911E-3</v>
      </c>
      <c r="D11168" s="7">
        <v>1.6982794520547958E-2</v>
      </c>
      <c r="E11168" s="7">
        <v>2.5474191780822001E-2</v>
      </c>
      <c r="F11168" s="7">
        <v>3.3965589041095916E-2</v>
      </c>
      <c r="G11168" s="7">
        <v>4.2456986301369834E-2</v>
      </c>
      <c r="H11168" s="7">
        <v>5.0948383561643884E-2</v>
      </c>
      <c r="I11168" s="7">
        <v>5.9439780821918038E-2</v>
      </c>
      <c r="J11168" s="7">
        <v>6.7931178082191832E-2</v>
      </c>
      <c r="K11168" s="7">
        <v>7.6422575342465757E-2</v>
      </c>
      <c r="L11168" s="7">
        <v>8.4913972602739668E-2</v>
      </c>
    </row>
    <row r="11169" spans="1:12" ht="25.5">
      <c r="A11169" s="1">
        <f t="shared" si="245"/>
        <v>43655</v>
      </c>
      <c r="B11169" s="49" t="s">
        <v>7329</v>
      </c>
      <c r="C11169" s="7">
        <v>5.2221369863013961E-3</v>
      </c>
      <c r="D11169" s="7">
        <v>1.0444273972602792E-2</v>
      </c>
      <c r="E11169" s="7">
        <v>1.5666410958904198E-2</v>
      </c>
      <c r="F11169" s="7">
        <v>2.088854794520556E-2</v>
      </c>
      <c r="G11169" s="7">
        <v>2.6110684931506919E-2</v>
      </c>
      <c r="H11169" s="7">
        <v>3.1332821917808278E-2</v>
      </c>
      <c r="I11169" s="7">
        <v>3.6554958904109758E-2</v>
      </c>
      <c r="J11169" s="7">
        <v>4.1777095890411002E-2</v>
      </c>
      <c r="K11169" s="7">
        <v>4.6999232876712357E-2</v>
      </c>
      <c r="L11169" s="7">
        <v>5.2221369863013713E-2</v>
      </c>
    </row>
    <row r="11170" spans="1:12" ht="25.5">
      <c r="A11170" s="1">
        <f t="shared" si="245"/>
        <v>43656</v>
      </c>
      <c r="B11170" s="49" t="s">
        <v>7329</v>
      </c>
      <c r="C11170" s="7">
        <v>2.3446093150685042E-2</v>
      </c>
      <c r="D11170" s="7">
        <v>4.6892186301370084E-2</v>
      </c>
      <c r="E11170" s="7">
        <v>7.0338279452054994E-2</v>
      </c>
      <c r="F11170" s="7">
        <v>9.3784372602739793E-2</v>
      </c>
      <c r="G11170" s="7">
        <v>0.11723046575342472</v>
      </c>
      <c r="H11170" s="7">
        <v>0.14067655890410999</v>
      </c>
      <c r="I11170" s="7">
        <v>0.16412265205479482</v>
      </c>
      <c r="J11170" s="7">
        <v>0.18756874520547959</v>
      </c>
      <c r="K11170" s="7">
        <v>0.21101483835616439</v>
      </c>
      <c r="L11170" s="7">
        <v>0.23446093150684921</v>
      </c>
    </row>
    <row r="11171" spans="1:12" ht="25.5">
      <c r="A11171" s="1">
        <f t="shared" si="245"/>
        <v>43657</v>
      </c>
      <c r="B11171" s="49" t="s">
        <v>7330</v>
      </c>
      <c r="C11171" s="7">
        <v>3.8558465753424837E-2</v>
      </c>
      <c r="D11171" s="7">
        <v>7.7116931506849673E-2</v>
      </c>
      <c r="E11171" s="7">
        <v>0.11567539726027438</v>
      </c>
      <c r="F11171" s="7">
        <v>0.15423386301369837</v>
      </c>
      <c r="G11171" s="7">
        <v>0.19279232876712357</v>
      </c>
      <c r="H11171" s="7">
        <v>0.23135079452054877</v>
      </c>
      <c r="I11171" s="7">
        <v>0.26990926027397399</v>
      </c>
      <c r="J11171" s="7">
        <v>0.30846772602739797</v>
      </c>
      <c r="K11171" s="7">
        <v>0.34702619178082322</v>
      </c>
      <c r="L11171" s="7">
        <v>0.38558465753424714</v>
      </c>
    </row>
    <row r="11172" spans="1:12" ht="25.5">
      <c r="A11172" s="1">
        <f t="shared" si="245"/>
        <v>43658</v>
      </c>
      <c r="B11172" s="49" t="s">
        <v>7331</v>
      </c>
      <c r="C11172" s="7">
        <v>6.4444931506849558E-3</v>
      </c>
      <c r="D11172" s="7">
        <v>1.2888986301369958E-2</v>
      </c>
      <c r="E11172" s="7">
        <v>1.933347945205488E-2</v>
      </c>
      <c r="F11172" s="7">
        <v>2.5777972602739802E-2</v>
      </c>
      <c r="G11172" s="7">
        <v>3.2222465753424717E-2</v>
      </c>
      <c r="H11172" s="7">
        <v>3.8666958904109643E-2</v>
      </c>
      <c r="I11172" s="7">
        <v>4.5111452054794679E-2</v>
      </c>
      <c r="J11172" s="7">
        <v>5.155594520547948E-2</v>
      </c>
      <c r="K11172" s="7">
        <v>5.8000438356164398E-2</v>
      </c>
      <c r="L11172" s="7">
        <v>6.4444931506849323E-2</v>
      </c>
    </row>
    <row r="11173" spans="1:12" ht="25.5">
      <c r="A11173" s="1">
        <f t="shared" si="245"/>
        <v>43659</v>
      </c>
      <c r="B11173" s="49" t="s">
        <v>7331</v>
      </c>
      <c r="C11173" s="7">
        <v>7.2907397260274396E-3</v>
      </c>
      <c r="D11173" s="7">
        <v>1.4581479452054879E-2</v>
      </c>
      <c r="E11173" s="7">
        <v>2.1872219178082318E-2</v>
      </c>
      <c r="F11173" s="7">
        <v>2.9162958904109637E-2</v>
      </c>
      <c r="G11173" s="7">
        <v>3.6453698630137081E-2</v>
      </c>
      <c r="H11173" s="7">
        <v>4.3744438356164393E-2</v>
      </c>
      <c r="I11173" s="7">
        <v>5.1035178082191955E-2</v>
      </c>
      <c r="J11173" s="7">
        <v>5.8325917808219274E-2</v>
      </c>
      <c r="K11173" s="7">
        <v>6.5616657534246711E-2</v>
      </c>
      <c r="L11173" s="7">
        <v>7.2907397260274037E-2</v>
      </c>
    </row>
    <row r="11174" spans="1:12" ht="25.5">
      <c r="A11174" s="1">
        <f t="shared" si="245"/>
        <v>43660</v>
      </c>
      <c r="B11174" s="49" t="s">
        <v>7332</v>
      </c>
      <c r="C11174" s="7">
        <v>4.3932493150685155E-2</v>
      </c>
      <c r="D11174" s="7">
        <v>8.786498630137031E-2</v>
      </c>
      <c r="E11174" s="7">
        <v>0.13179747945205558</v>
      </c>
      <c r="F11174" s="7">
        <v>0.1757299726027404</v>
      </c>
      <c r="G11174" s="7">
        <v>0.21966246575342518</v>
      </c>
      <c r="H11174" s="7">
        <v>0.26359495890411</v>
      </c>
      <c r="I11174" s="7">
        <v>0.30752745205479598</v>
      </c>
      <c r="J11174" s="7">
        <v>0.35145994520547957</v>
      </c>
      <c r="K11174" s="7">
        <v>0.39539243835616439</v>
      </c>
      <c r="L11174" s="7">
        <v>0.4393249315068492</v>
      </c>
    </row>
    <row r="11175" spans="1:12" ht="25.5">
      <c r="A11175" s="1">
        <f t="shared" si="245"/>
        <v>43661</v>
      </c>
      <c r="B11175" s="49" t="s">
        <v>7332</v>
      </c>
      <c r="C11175" s="7">
        <v>4.4988493150685156E-3</v>
      </c>
      <c r="D11175" s="7">
        <v>8.9976986301370313E-3</v>
      </c>
      <c r="E11175" s="7">
        <v>1.3496547945205559E-2</v>
      </c>
      <c r="F11175" s="7">
        <v>1.7995397260274042E-2</v>
      </c>
      <c r="G11175" s="7">
        <v>2.2494246575342519E-2</v>
      </c>
      <c r="H11175" s="7">
        <v>2.6993095890410997E-2</v>
      </c>
      <c r="I11175" s="7">
        <v>3.1491945205479599E-2</v>
      </c>
      <c r="J11175" s="7">
        <v>3.5990794520547958E-2</v>
      </c>
      <c r="K11175" s="7">
        <v>4.0489643835616443E-2</v>
      </c>
      <c r="L11175" s="7">
        <v>4.4988493150684913E-2</v>
      </c>
    </row>
    <row r="11176" spans="1:12" ht="25.5">
      <c r="A11176" s="1">
        <f t="shared" si="245"/>
        <v>43662</v>
      </c>
      <c r="B11176" s="49" t="s">
        <v>7332</v>
      </c>
      <c r="C11176" s="7">
        <v>2.521380821917836E-2</v>
      </c>
      <c r="D11176" s="7">
        <v>5.0427616438356596E-2</v>
      </c>
      <c r="E11176" s="7">
        <v>7.5641424657534956E-2</v>
      </c>
      <c r="F11176" s="7">
        <v>0.10085523287671296</v>
      </c>
      <c r="G11176" s="7">
        <v>0.1260690410958912</v>
      </c>
      <c r="H11176" s="7">
        <v>0.15128284931506922</v>
      </c>
      <c r="I11176" s="7">
        <v>0.1764966575342472</v>
      </c>
      <c r="J11176" s="7">
        <v>0.20171046575342519</v>
      </c>
      <c r="K11176" s="7">
        <v>0.22692427397260317</v>
      </c>
      <c r="L11176" s="7">
        <v>0.25213808219178119</v>
      </c>
    </row>
    <row r="11177" spans="1:12" ht="25.5">
      <c r="A11177" s="1">
        <f t="shared" si="245"/>
        <v>43663</v>
      </c>
      <c r="B11177" s="49" t="s">
        <v>7333</v>
      </c>
      <c r="C11177" s="7">
        <v>5.5866016438356356E-2</v>
      </c>
      <c r="D11177" s="7">
        <v>0.11173203287671271</v>
      </c>
      <c r="E11177" s="7">
        <v>0.16759804931506919</v>
      </c>
      <c r="F11177" s="7">
        <v>0.2234640657534252</v>
      </c>
      <c r="G11177" s="7">
        <v>0.27933008219178118</v>
      </c>
      <c r="H11177" s="7">
        <v>0.33519609863013722</v>
      </c>
      <c r="I11177" s="7">
        <v>0.39106211506849559</v>
      </c>
      <c r="J11177" s="7">
        <v>0.4469281315068504</v>
      </c>
      <c r="K11177" s="7">
        <v>0.50279414794520638</v>
      </c>
      <c r="L11177" s="7">
        <v>0.55866016438356236</v>
      </c>
    </row>
    <row r="11178" spans="1:12" ht="25.5">
      <c r="A11178" s="1">
        <f t="shared" si="245"/>
        <v>43664</v>
      </c>
      <c r="B11178" s="49" t="s">
        <v>7334</v>
      </c>
      <c r="C11178" s="7">
        <v>7.0742235616438554E-2</v>
      </c>
      <c r="D11178" s="7">
        <v>0.14148447123287761</v>
      </c>
      <c r="E11178" s="7">
        <v>0.21222670684931519</v>
      </c>
      <c r="F11178" s="7">
        <v>0.28296894246575277</v>
      </c>
      <c r="G11178" s="7">
        <v>0.3537111780821916</v>
      </c>
      <c r="H11178" s="7">
        <v>0.42445341369863038</v>
      </c>
      <c r="I11178" s="7">
        <v>0.49519564931507043</v>
      </c>
      <c r="J11178" s="7">
        <v>0.56593788493150676</v>
      </c>
      <c r="K11178" s="7">
        <v>0.63668012054794554</v>
      </c>
      <c r="L11178" s="7">
        <v>0.7074223561643832</v>
      </c>
    </row>
    <row r="11179" spans="1:12" ht="25.5">
      <c r="A11179" s="1">
        <f t="shared" si="245"/>
        <v>43665</v>
      </c>
      <c r="B11179" s="49" t="s">
        <v>7335</v>
      </c>
      <c r="C11179" s="7">
        <v>5.5125369863013958E-3</v>
      </c>
      <c r="D11179" s="7">
        <v>1.1025073972602792E-2</v>
      </c>
      <c r="E11179" s="7">
        <v>1.65376109589042E-2</v>
      </c>
      <c r="F11179" s="7">
        <v>2.2050147945205559E-2</v>
      </c>
      <c r="G11179" s="7">
        <v>2.7562684931506921E-2</v>
      </c>
      <c r="H11179" s="7">
        <v>3.3075221917808276E-2</v>
      </c>
      <c r="I11179" s="7">
        <v>3.8587758904109752E-2</v>
      </c>
      <c r="J11179" s="7">
        <v>4.4100295890411E-2</v>
      </c>
      <c r="K11179" s="7">
        <v>4.9612832876712358E-2</v>
      </c>
      <c r="L11179" s="7">
        <v>5.5125369863013723E-2</v>
      </c>
    </row>
    <row r="11180" spans="1:12" ht="12.75">
      <c r="A11180" s="1">
        <f t="shared" si="245"/>
        <v>43666</v>
      </c>
      <c r="B11180" s="49" t="s">
        <v>5399</v>
      </c>
      <c r="C11180" s="7">
        <v>4.4409863013698762E-3</v>
      </c>
      <c r="D11180" s="7">
        <v>8.8819726027397523E-3</v>
      </c>
      <c r="E11180" s="7">
        <v>1.3322958904109639E-2</v>
      </c>
      <c r="F11180" s="7">
        <v>1.7763945205479477E-2</v>
      </c>
      <c r="G11180" s="7">
        <v>2.2204931506849317E-2</v>
      </c>
      <c r="H11180" s="7">
        <v>2.664591780821916E-2</v>
      </c>
      <c r="I11180" s="7">
        <v>3.1086904109589121E-2</v>
      </c>
      <c r="J11180" s="7">
        <v>3.5527890410958954E-2</v>
      </c>
      <c r="K11180" s="7">
        <v>3.9968876712328801E-2</v>
      </c>
      <c r="L11180" s="7">
        <v>4.4409863013698633E-2</v>
      </c>
    </row>
    <row r="11181" spans="1:12" ht="25.5">
      <c r="A11181" s="1">
        <f t="shared" si="245"/>
        <v>43667</v>
      </c>
      <c r="B11181" s="49" t="s">
        <v>7336</v>
      </c>
      <c r="C11181" s="7">
        <v>2.852501917808244E-2</v>
      </c>
      <c r="D11181" s="7">
        <v>5.7050038356164755E-2</v>
      </c>
      <c r="E11181" s="7">
        <v>8.5575057534247198E-2</v>
      </c>
      <c r="F11181" s="7">
        <v>0.11410007671232927</v>
      </c>
      <c r="G11181" s="7">
        <v>0.14262509589041161</v>
      </c>
      <c r="H11181" s="7">
        <v>0.1711501150684932</v>
      </c>
      <c r="I11181" s="7">
        <v>0.19967513424657601</v>
      </c>
      <c r="J11181" s="7">
        <v>0.22820015342465758</v>
      </c>
      <c r="K11181" s="7">
        <v>0.25672517260274041</v>
      </c>
      <c r="L11181" s="7">
        <v>0.285250191780822</v>
      </c>
    </row>
    <row r="11182" spans="1:12" ht="25.5">
      <c r="A11182" s="1">
        <f t="shared" si="245"/>
        <v>43668</v>
      </c>
      <c r="B11182" s="49" t="s">
        <v>7337</v>
      </c>
      <c r="C11182" s="7">
        <v>8.8096438356164639E-3</v>
      </c>
      <c r="D11182" s="7">
        <v>1.7619287671232879E-2</v>
      </c>
      <c r="E11182" s="7">
        <v>2.642893150684944E-2</v>
      </c>
      <c r="F11182" s="7">
        <v>3.5238575342465758E-2</v>
      </c>
      <c r="G11182" s="7">
        <v>4.4048219178082194E-2</v>
      </c>
      <c r="H11182" s="7">
        <v>5.2857863013698637E-2</v>
      </c>
      <c r="I11182" s="7">
        <v>6.1667506849315316E-2</v>
      </c>
      <c r="J11182" s="7">
        <v>7.0477150684931628E-2</v>
      </c>
      <c r="K11182" s="7">
        <v>7.9286794520548085E-2</v>
      </c>
      <c r="L11182" s="7">
        <v>8.8096438356164389E-2</v>
      </c>
    </row>
    <row r="11183" spans="1:12" ht="25.5">
      <c r="A11183" s="1">
        <f t="shared" si="245"/>
        <v>43669</v>
      </c>
      <c r="B11183" s="49" t="s">
        <v>6177</v>
      </c>
      <c r="C11183" s="7">
        <v>5.1403693150685159E-2</v>
      </c>
      <c r="D11183" s="7">
        <v>0.10280738630137032</v>
      </c>
      <c r="E11183" s="7">
        <v>0.15421107945205562</v>
      </c>
      <c r="F11183" s="7">
        <v>0.20561477260274041</v>
      </c>
      <c r="G11183" s="7">
        <v>0.25701846575342518</v>
      </c>
      <c r="H11183" s="7">
        <v>0.30842215890411001</v>
      </c>
      <c r="I11183" s="7">
        <v>0.359825852054796</v>
      </c>
      <c r="J11183" s="7">
        <v>0.41122954520547961</v>
      </c>
      <c r="K11183" s="7">
        <v>0.46263323835616432</v>
      </c>
      <c r="L11183" s="7">
        <v>0.51403693150684915</v>
      </c>
    </row>
    <row r="11184" spans="1:12" ht="25.5">
      <c r="A11184" s="1">
        <f t="shared" si="245"/>
        <v>43670</v>
      </c>
      <c r="B11184" s="49" t="s">
        <v>7338</v>
      </c>
      <c r="C11184" s="7">
        <v>0.2155107945205488</v>
      </c>
      <c r="D11184" s="7">
        <v>0.43102158904109639</v>
      </c>
      <c r="E11184" s="7">
        <v>0.64653238356164522</v>
      </c>
      <c r="F11184" s="7">
        <v>0.86204317808219155</v>
      </c>
      <c r="G11184" s="7">
        <v>1.0775539726027392</v>
      </c>
      <c r="H11184" s="7">
        <v>1.293064767123288</v>
      </c>
      <c r="I11184" s="7">
        <v>1.5085755616438441</v>
      </c>
      <c r="J11184" s="7">
        <v>1.724086356164388</v>
      </c>
      <c r="K11184" s="7">
        <v>1.9395971506849319</v>
      </c>
      <c r="L11184" s="7">
        <v>2.1551079452054762</v>
      </c>
    </row>
    <row r="11185" spans="1:12" ht="25.5">
      <c r="A11185" s="1">
        <f t="shared" si="245"/>
        <v>43671</v>
      </c>
      <c r="B11185" s="49" t="s">
        <v>7339</v>
      </c>
      <c r="C11185" s="7">
        <v>4.2080876712328921E-2</v>
      </c>
      <c r="D11185" s="7">
        <v>8.4161753424657842E-2</v>
      </c>
      <c r="E11185" s="7">
        <v>0.12624263013698639</v>
      </c>
      <c r="F11185" s="7">
        <v>0.16832350684931519</v>
      </c>
      <c r="G11185" s="7">
        <v>0.21040438356164401</v>
      </c>
      <c r="H11185" s="7">
        <v>0.25248526027397278</v>
      </c>
      <c r="I11185" s="7">
        <v>0.2945661369863028</v>
      </c>
      <c r="J11185" s="7">
        <v>0.33664701369863037</v>
      </c>
      <c r="K11185" s="7">
        <v>0.37872789041095917</v>
      </c>
      <c r="L11185" s="7">
        <v>0.42080876712328802</v>
      </c>
    </row>
    <row r="11186" spans="1:12" ht="25.5">
      <c r="A11186" s="1">
        <f t="shared" si="245"/>
        <v>43672</v>
      </c>
      <c r="B11186" s="49" t="s">
        <v>6095</v>
      </c>
      <c r="C11186" s="7">
        <v>6.9088438356164641E-2</v>
      </c>
      <c r="D11186" s="7">
        <v>0.13817687671232878</v>
      </c>
      <c r="E11186" s="7">
        <v>0.20726531506849322</v>
      </c>
      <c r="F11186" s="7">
        <v>0.27635375342465757</v>
      </c>
      <c r="G11186" s="7">
        <v>0.34544219178082203</v>
      </c>
      <c r="H11186" s="7">
        <v>0.41453063013698643</v>
      </c>
      <c r="I11186" s="7">
        <v>0.48361906849315195</v>
      </c>
      <c r="J11186" s="7">
        <v>0.55270750684931635</v>
      </c>
      <c r="K11186" s="7">
        <v>0.62179594520548076</v>
      </c>
      <c r="L11186" s="7">
        <v>0.69088438356164406</v>
      </c>
    </row>
    <row r="11187" spans="1:12" ht="25.5">
      <c r="A11187" s="1">
        <f t="shared" si="245"/>
        <v>43673</v>
      </c>
      <c r="B11187" s="49" t="s">
        <v>7340</v>
      </c>
      <c r="C11187" s="7">
        <v>2.3847156164383678E-2</v>
      </c>
      <c r="D11187" s="7">
        <v>4.7694312328767245E-2</v>
      </c>
      <c r="E11187" s="7">
        <v>7.154146849315092E-2</v>
      </c>
      <c r="F11187" s="7">
        <v>9.5388624657534352E-2</v>
      </c>
      <c r="G11187" s="7">
        <v>0.11923578082191791</v>
      </c>
      <c r="H11187" s="7">
        <v>0.14308293698630159</v>
      </c>
      <c r="I11187" s="7">
        <v>0.16693009315068599</v>
      </c>
      <c r="J11187" s="7">
        <v>0.1907772493150692</v>
      </c>
      <c r="K11187" s="7">
        <v>0.21462440547945238</v>
      </c>
      <c r="L11187" s="7">
        <v>0.23847156164383559</v>
      </c>
    </row>
    <row r="11188" spans="1:12" ht="25.5">
      <c r="A11188" s="1">
        <f t="shared" si="245"/>
        <v>43674</v>
      </c>
      <c r="B11188" s="49" t="s">
        <v>5404</v>
      </c>
      <c r="C11188" s="7">
        <v>1.2671999999999999E-2</v>
      </c>
      <c r="D11188" s="7">
        <v>2.534400000000012E-2</v>
      </c>
      <c r="E11188" s="7">
        <v>3.8016000000000112E-2</v>
      </c>
      <c r="F11188" s="7">
        <v>5.0687999999999997E-2</v>
      </c>
      <c r="G11188" s="7">
        <v>6.336E-2</v>
      </c>
      <c r="H11188" s="7">
        <v>7.6032000000000002E-2</v>
      </c>
      <c r="I11188" s="7">
        <v>8.8704000000000366E-2</v>
      </c>
      <c r="J11188" s="7">
        <v>0.10137600000000012</v>
      </c>
      <c r="K11188" s="7">
        <v>0.11404800000000011</v>
      </c>
      <c r="L11188" s="7">
        <v>0.12672</v>
      </c>
    </row>
    <row r="11189" spans="1:12" ht="12.75">
      <c r="A11189" s="1">
        <f t="shared" si="245"/>
        <v>43675</v>
      </c>
      <c r="B11189" s="49" t="s">
        <v>5405</v>
      </c>
      <c r="C11189" s="7">
        <v>9.3524712328767346E-3</v>
      </c>
      <c r="D11189" s="7">
        <v>1.8704942465753518E-2</v>
      </c>
      <c r="E11189" s="7">
        <v>2.805741369863016E-2</v>
      </c>
      <c r="F11189" s="7">
        <v>3.74098849315068E-2</v>
      </c>
      <c r="G11189" s="7">
        <v>4.676235616438356E-2</v>
      </c>
      <c r="H11189" s="7">
        <v>5.6114827397260321E-2</v>
      </c>
      <c r="I11189" s="7">
        <v>6.54672986301372E-2</v>
      </c>
      <c r="J11189" s="7">
        <v>7.481976986301371E-2</v>
      </c>
      <c r="K11189" s="7">
        <v>8.4172241095890485E-2</v>
      </c>
      <c r="L11189" s="7">
        <v>9.3524712328767121E-2</v>
      </c>
    </row>
    <row r="11190" spans="1:12" ht="25.5">
      <c r="A11190" s="1">
        <f t="shared" si="245"/>
        <v>43676</v>
      </c>
      <c r="B11190" s="49" t="s">
        <v>7341</v>
      </c>
      <c r="C11190" s="7">
        <v>3.1463013698630277E-2</v>
      </c>
      <c r="D11190" s="7">
        <v>6.2926027397260442E-2</v>
      </c>
      <c r="E11190" s="7">
        <v>9.4389041095890705E-2</v>
      </c>
      <c r="F11190" s="7">
        <v>0.12585205479452038</v>
      </c>
      <c r="G11190" s="7">
        <v>0.1573150684931508</v>
      </c>
      <c r="H11190" s="7">
        <v>0.18877808219178119</v>
      </c>
      <c r="I11190" s="7">
        <v>0.2202410958904116</v>
      </c>
      <c r="J11190" s="7">
        <v>0.25170410958904199</v>
      </c>
      <c r="K11190" s="7">
        <v>0.28316712328767119</v>
      </c>
      <c r="L11190" s="7">
        <v>0.3146301369863016</v>
      </c>
    </row>
    <row r="11191" spans="1:12" ht="25.5">
      <c r="A11191" s="1">
        <f t="shared" si="245"/>
        <v>43677</v>
      </c>
      <c r="B11191" s="49" t="s">
        <v>7342</v>
      </c>
      <c r="C11191" s="7">
        <v>0.13696175342465761</v>
      </c>
      <c r="D11191" s="7">
        <v>0.27392350684931638</v>
      </c>
      <c r="E11191" s="7">
        <v>0.41088526027397398</v>
      </c>
      <c r="F11191" s="7">
        <v>0.54784701369863043</v>
      </c>
      <c r="G11191" s="7">
        <v>0.68480876712328798</v>
      </c>
      <c r="H11191" s="7">
        <v>0.82177052054794553</v>
      </c>
      <c r="I11191" s="7">
        <v>0.95873227397260674</v>
      </c>
      <c r="J11191" s="7">
        <v>1.095694027397262</v>
      </c>
      <c r="K11191" s="7">
        <v>1.2326557808219161</v>
      </c>
      <c r="L11191" s="7">
        <v>1.369617534246576</v>
      </c>
    </row>
    <row r="11192" spans="1:12" ht="25.5">
      <c r="A11192" s="1">
        <f t="shared" si="245"/>
        <v>43678</v>
      </c>
      <c r="B11192" s="49" t="s">
        <v>7342</v>
      </c>
      <c r="C11192" s="7">
        <v>1.1572602739726067E-4</v>
      </c>
      <c r="D11192" s="7">
        <v>2.3145205479452159E-4</v>
      </c>
      <c r="E11192" s="7">
        <v>3.4717808219178242E-4</v>
      </c>
      <c r="F11192" s="7">
        <v>4.6290410958904073E-4</v>
      </c>
      <c r="G11192" s="7">
        <v>5.7863013698630154E-4</v>
      </c>
      <c r="H11192" s="7">
        <v>6.9435616438356235E-4</v>
      </c>
      <c r="I11192" s="7">
        <v>8.1008219178082554E-4</v>
      </c>
      <c r="J11192" s="7">
        <v>9.2580821917808396E-4</v>
      </c>
      <c r="K11192" s="7">
        <v>1.0415342465753435E-3</v>
      </c>
      <c r="L11192" s="7">
        <v>1.1572602739726031E-3</v>
      </c>
    </row>
    <row r="11193" spans="1:12" ht="25.5">
      <c r="A11193" s="1">
        <f t="shared" si="245"/>
        <v>43679</v>
      </c>
      <c r="B11193" s="49" t="s">
        <v>7342</v>
      </c>
      <c r="C11193" s="7">
        <v>1.3091506849315079E-2</v>
      </c>
      <c r="D11193" s="7">
        <v>2.618301369863028E-2</v>
      </c>
      <c r="E11193" s="7">
        <v>3.9274520547945363E-2</v>
      </c>
      <c r="F11193" s="7">
        <v>5.2366027397260317E-2</v>
      </c>
      <c r="G11193" s="7">
        <v>6.5457534246575397E-2</v>
      </c>
      <c r="H11193" s="7">
        <v>7.8549041095890587E-2</v>
      </c>
      <c r="I11193" s="7">
        <v>9.1640547945205916E-2</v>
      </c>
      <c r="J11193" s="7">
        <v>0.10473205479452076</v>
      </c>
      <c r="K11193" s="7">
        <v>0.11782356164383584</v>
      </c>
      <c r="L11193" s="7">
        <v>0.13091506849315079</v>
      </c>
    </row>
    <row r="11194" spans="1:12" ht="25.5">
      <c r="A11194" s="1">
        <f t="shared" si="245"/>
        <v>43680</v>
      </c>
      <c r="B11194" s="49" t="s">
        <v>7342</v>
      </c>
      <c r="C11194" s="7">
        <v>6.1407123287671311E-3</v>
      </c>
      <c r="D11194" s="7">
        <v>1.228142465753424E-2</v>
      </c>
      <c r="E11194" s="7">
        <v>1.8422136986301359E-2</v>
      </c>
      <c r="F11194" s="7">
        <v>2.4562849315068479E-2</v>
      </c>
      <c r="G11194" s="7">
        <v>3.07035616438356E-2</v>
      </c>
      <c r="H11194" s="7">
        <v>3.6844273972602717E-2</v>
      </c>
      <c r="I11194" s="7">
        <v>4.2984986301369953E-2</v>
      </c>
      <c r="J11194" s="7">
        <v>4.9125698630136959E-2</v>
      </c>
      <c r="K11194" s="7">
        <v>5.5266410958904076E-2</v>
      </c>
      <c r="L11194" s="7">
        <v>6.14071232876712E-2</v>
      </c>
    </row>
    <row r="11195" spans="1:12" ht="12.75">
      <c r="A11195" s="1">
        <f t="shared" si="245"/>
        <v>43681</v>
      </c>
      <c r="B11195" s="49" t="s">
        <v>7343</v>
      </c>
      <c r="C11195" s="7">
        <v>2.8759364383561799E-2</v>
      </c>
      <c r="D11195" s="7">
        <v>5.7518728767123474E-2</v>
      </c>
      <c r="E11195" s="7">
        <v>8.627809315068527E-2</v>
      </c>
      <c r="F11195" s="7">
        <v>0.11503745753424671</v>
      </c>
      <c r="G11195" s="7">
        <v>0.1437968219178084</v>
      </c>
      <c r="H11195" s="7">
        <v>0.17255618630136957</v>
      </c>
      <c r="I11195" s="7">
        <v>0.20131555068493198</v>
      </c>
      <c r="J11195" s="7">
        <v>0.2300749150684932</v>
      </c>
      <c r="K11195" s="7">
        <v>0.25883427945205556</v>
      </c>
      <c r="L11195" s="7">
        <v>0.28759364383561681</v>
      </c>
    </row>
    <row r="11196" spans="1:12" ht="38.25">
      <c r="A11196" s="1">
        <f t="shared" si="245"/>
        <v>43682</v>
      </c>
      <c r="B11196" s="49" t="s">
        <v>7344</v>
      </c>
      <c r="C11196" s="7">
        <v>1.0516602739726055E-3</v>
      </c>
      <c r="D11196" s="7">
        <v>2.1033205479452162E-3</v>
      </c>
      <c r="E11196" s="7">
        <v>3.154980821917812E-3</v>
      </c>
      <c r="F11196" s="7">
        <v>4.2066410958904073E-3</v>
      </c>
      <c r="G11196" s="7">
        <v>5.258301369863016E-3</v>
      </c>
      <c r="H11196" s="7">
        <v>6.3099616438356239E-3</v>
      </c>
      <c r="I11196" s="7">
        <v>7.361621917808244E-3</v>
      </c>
      <c r="J11196" s="7">
        <v>8.4132821917808284E-3</v>
      </c>
      <c r="K11196" s="7">
        <v>9.4649424657534346E-3</v>
      </c>
      <c r="L11196" s="7">
        <v>1.0516602739726032E-2</v>
      </c>
    </row>
    <row r="11197" spans="1:12" ht="38.25">
      <c r="A11197" s="1">
        <f t="shared" si="245"/>
        <v>43683</v>
      </c>
      <c r="B11197" s="49" t="s">
        <v>7344</v>
      </c>
      <c r="C11197" s="7">
        <v>0.132130191780822</v>
      </c>
      <c r="D11197" s="7">
        <v>0.26426038356164516</v>
      </c>
      <c r="E11197" s="7">
        <v>0.39639057534246719</v>
      </c>
      <c r="F11197" s="7">
        <v>0.52852076712328799</v>
      </c>
      <c r="G11197" s="7">
        <v>0.66065095890410996</v>
      </c>
      <c r="H11197" s="7">
        <v>0.79278115068493193</v>
      </c>
      <c r="I11197" s="7">
        <v>0.92491134246575757</v>
      </c>
      <c r="J11197" s="7">
        <v>1.0570415342465771</v>
      </c>
      <c r="K11197" s="7">
        <v>1.1891717260273991</v>
      </c>
      <c r="L11197" s="7">
        <v>1.3213019178082199</v>
      </c>
    </row>
    <row r="11198" spans="1:12" ht="38.25">
      <c r="A11198" s="1">
        <f t="shared" si="245"/>
        <v>43684</v>
      </c>
      <c r="B11198" s="49" t="s">
        <v>7344</v>
      </c>
      <c r="C11198" s="7">
        <v>2.3846794520548081E-2</v>
      </c>
      <c r="D11198" s="7">
        <v>4.7693589041096038E-2</v>
      </c>
      <c r="E11198" s="7">
        <v>7.1540383561644119E-2</v>
      </c>
      <c r="F11198" s="7">
        <v>9.5387178082191951E-2</v>
      </c>
      <c r="G11198" s="7">
        <v>0.11923397260273992</v>
      </c>
      <c r="H11198" s="7">
        <v>0.14308076712328799</v>
      </c>
      <c r="I11198" s="7">
        <v>0.16692756164383679</v>
      </c>
      <c r="J11198" s="7">
        <v>0.19077435616438437</v>
      </c>
      <c r="K11198" s="7">
        <v>0.21462115068493201</v>
      </c>
      <c r="L11198" s="7">
        <v>0.23846794520547959</v>
      </c>
    </row>
    <row r="11199" spans="1:12" ht="12.75">
      <c r="A11199" s="1">
        <f t="shared" si="245"/>
        <v>43685</v>
      </c>
      <c r="B11199" s="49" t="s">
        <v>7345</v>
      </c>
      <c r="C11199" s="7">
        <v>1.605698630136984E-4</v>
      </c>
      <c r="D11199" s="7">
        <v>3.2113972602739799E-4</v>
      </c>
      <c r="E11199" s="7">
        <v>4.8170958904109637E-4</v>
      </c>
      <c r="F11199" s="7">
        <v>6.422794520547936E-4</v>
      </c>
      <c r="G11199" s="7">
        <v>8.0284931506849192E-4</v>
      </c>
      <c r="H11199" s="7">
        <v>9.6341917808219154E-4</v>
      </c>
      <c r="I11199" s="7">
        <v>1.1239890410958925E-3</v>
      </c>
      <c r="J11199" s="7">
        <v>1.284558904109592E-3</v>
      </c>
      <c r="K11199" s="7">
        <v>1.4451287671232878E-3</v>
      </c>
      <c r="L11199" s="7">
        <v>1.6056986301369838E-3</v>
      </c>
    </row>
    <row r="11200" spans="1:12" ht="12.75">
      <c r="A11200" s="1">
        <f t="shared" si="245"/>
        <v>43686</v>
      </c>
      <c r="B11200" s="49" t="s">
        <v>7345</v>
      </c>
      <c r="C11200" s="7">
        <v>4.2238915068493317E-2</v>
      </c>
      <c r="D11200" s="7">
        <v>8.4477830136986634E-2</v>
      </c>
      <c r="E11200" s="7">
        <v>0.1267167452054796</v>
      </c>
      <c r="F11200" s="7">
        <v>0.1689556602739728</v>
      </c>
      <c r="G11200" s="7">
        <v>0.21119457534246597</v>
      </c>
      <c r="H11200" s="7">
        <v>0.25343349041095919</v>
      </c>
      <c r="I11200" s="7">
        <v>0.29567240547945361</v>
      </c>
      <c r="J11200" s="7">
        <v>0.33791132054794559</v>
      </c>
      <c r="K11200" s="7">
        <v>0.38015023561643879</v>
      </c>
      <c r="L11200" s="7">
        <v>0.42238915068493194</v>
      </c>
    </row>
    <row r="11201" spans="1:12" ht="25.5">
      <c r="A11201" s="1">
        <f t="shared" si="245"/>
        <v>43687</v>
      </c>
      <c r="B11201" s="49" t="s">
        <v>7346</v>
      </c>
      <c r="C11201" s="7">
        <v>2.352131506849332E-2</v>
      </c>
      <c r="D11201" s="7">
        <v>4.7042630136986514E-2</v>
      </c>
      <c r="E11201" s="7">
        <v>7.0563945205479831E-2</v>
      </c>
      <c r="F11201" s="7">
        <v>9.4085260273972918E-2</v>
      </c>
      <c r="G11201" s="7">
        <v>0.1176065753424661</v>
      </c>
      <c r="H11201" s="7">
        <v>0.14112789041095919</v>
      </c>
      <c r="I11201" s="7">
        <v>0.16464920547945239</v>
      </c>
      <c r="J11201" s="7">
        <v>0.18817052054794561</v>
      </c>
      <c r="K11201" s="7">
        <v>0.21169183561643878</v>
      </c>
      <c r="L11201" s="7">
        <v>0.23521315068493198</v>
      </c>
    </row>
    <row r="11202" spans="1:12" ht="12.75">
      <c r="A11202" s="1">
        <f t="shared" si="245"/>
        <v>43688</v>
      </c>
      <c r="B11202" s="49" t="s">
        <v>7347</v>
      </c>
      <c r="C11202" s="7">
        <v>3.0091660273972677E-2</v>
      </c>
      <c r="D11202" s="7">
        <v>6.0183320547945236E-2</v>
      </c>
      <c r="E11202" s="7">
        <v>9.0274980821917927E-2</v>
      </c>
      <c r="F11202" s="7">
        <v>0.12036664109588999</v>
      </c>
      <c r="G11202" s="7">
        <v>0.1504583013698628</v>
      </c>
      <c r="H11202" s="7">
        <v>0.18054996164383558</v>
      </c>
      <c r="I11202" s="7">
        <v>0.21064162191780841</v>
      </c>
      <c r="J11202" s="7">
        <v>0.24073328219178119</v>
      </c>
      <c r="K11202" s="7">
        <v>0.27082494246575278</v>
      </c>
      <c r="L11202" s="7">
        <v>0.30091660273972559</v>
      </c>
    </row>
    <row r="11203" spans="1:12" ht="12.75">
      <c r="A11203" s="1">
        <f t="shared" si="245"/>
        <v>43689</v>
      </c>
      <c r="B11203" s="49" t="s">
        <v>7347</v>
      </c>
      <c r="C11203" s="7">
        <v>3.8414169863013964E-2</v>
      </c>
      <c r="D11203" s="7">
        <v>7.6828339726027928E-2</v>
      </c>
      <c r="E11203" s="7">
        <v>0.11524250958904175</v>
      </c>
      <c r="F11203" s="7">
        <v>0.15365667945205558</v>
      </c>
      <c r="G11203" s="7">
        <v>0.19207084931506921</v>
      </c>
      <c r="H11203" s="7">
        <v>0.23048501917808278</v>
      </c>
      <c r="I11203" s="7">
        <v>0.26889918904109639</v>
      </c>
      <c r="J11203" s="7">
        <v>0.30731335890410999</v>
      </c>
      <c r="K11203" s="7">
        <v>0.34572752876712359</v>
      </c>
      <c r="L11203" s="7">
        <v>0.3841416986301372</v>
      </c>
    </row>
    <row r="11204" spans="1:12" ht="12.75">
      <c r="A11204" s="1">
        <f t="shared" si="245"/>
        <v>43690</v>
      </c>
      <c r="B11204" s="49" t="s">
        <v>5624</v>
      </c>
      <c r="C11204" s="7">
        <v>1.9529128767123358E-2</v>
      </c>
      <c r="D11204" s="7">
        <v>3.9058257534246597E-2</v>
      </c>
      <c r="E11204" s="7">
        <v>5.8587386301369955E-2</v>
      </c>
      <c r="F11204" s="7">
        <v>7.8116515068493084E-2</v>
      </c>
      <c r="G11204" s="7">
        <v>9.7645643835616316E-2</v>
      </c>
      <c r="H11204" s="7">
        <v>0.11717477260273956</v>
      </c>
      <c r="I11204" s="7">
        <v>0.1367039013698628</v>
      </c>
      <c r="J11204" s="7">
        <v>0.15623303013698639</v>
      </c>
      <c r="K11204" s="7">
        <v>0.17576215890410882</v>
      </c>
      <c r="L11204" s="7">
        <v>0.19529128767123241</v>
      </c>
    </row>
    <row r="11205" spans="1:12" ht="25.5">
      <c r="A11205" s="1">
        <f t="shared" si="245"/>
        <v>43691</v>
      </c>
      <c r="B11205" s="49" t="s">
        <v>5623</v>
      </c>
      <c r="C11205" s="7">
        <v>1.0914410958904164E-2</v>
      </c>
      <c r="D11205" s="7">
        <v>2.1828821917808282E-2</v>
      </c>
      <c r="E11205" s="7">
        <v>3.2743232876712478E-2</v>
      </c>
      <c r="F11205" s="7">
        <v>4.3657643835616565E-2</v>
      </c>
      <c r="G11205" s="7">
        <v>5.4572054794520646E-2</v>
      </c>
      <c r="H11205" s="7">
        <v>6.5486465753424719E-2</v>
      </c>
      <c r="I11205" s="7">
        <v>7.6400876712329049E-2</v>
      </c>
      <c r="J11205" s="7">
        <v>8.7315287671232991E-2</v>
      </c>
      <c r="K11205" s="7">
        <v>9.8229698630137072E-2</v>
      </c>
      <c r="L11205" s="7">
        <v>0.10914410958904115</v>
      </c>
    </row>
    <row r="11206" spans="1:12" ht="12.75">
      <c r="A11206" s="1">
        <f t="shared" si="245"/>
        <v>43692</v>
      </c>
      <c r="B11206" s="49" t="s">
        <v>7102</v>
      </c>
      <c r="C11206" s="7">
        <v>2.1381175200000119E-2</v>
      </c>
      <c r="D11206" s="7">
        <v>4.2762350400000121E-2</v>
      </c>
      <c r="E11206" s="7">
        <v>6.4143525600000237E-2</v>
      </c>
      <c r="F11206" s="7">
        <v>8.5524700800000117E-2</v>
      </c>
      <c r="G11206" s="7">
        <v>0.10690587600000012</v>
      </c>
      <c r="H11206" s="7">
        <v>0.1282870512</v>
      </c>
      <c r="I11206" s="7">
        <v>0.14966822639999999</v>
      </c>
      <c r="J11206" s="7">
        <v>0.17104940159999998</v>
      </c>
      <c r="K11206" s="7">
        <v>0.19243057679999998</v>
      </c>
      <c r="L11206" s="7">
        <v>0.21381175199999999</v>
      </c>
    </row>
    <row r="11207" spans="1:12" ht="25.5">
      <c r="A11207" s="1">
        <f t="shared" si="245"/>
        <v>43693</v>
      </c>
      <c r="B11207" s="49" t="s">
        <v>7348</v>
      </c>
      <c r="C11207" s="7">
        <v>2.1698630136986401E-3</v>
      </c>
      <c r="D11207" s="7">
        <v>4.339726027397268E-3</v>
      </c>
      <c r="E11207" s="7">
        <v>6.5095890410959076E-3</v>
      </c>
      <c r="F11207" s="7">
        <v>8.6794520547945238E-3</v>
      </c>
      <c r="G11207" s="7">
        <v>1.084931506849315E-2</v>
      </c>
      <c r="H11207" s="7">
        <v>1.301917808219172E-2</v>
      </c>
      <c r="I11207" s="7">
        <v>1.518904109589048E-2</v>
      </c>
      <c r="J11207" s="7">
        <v>1.7358904109588999E-2</v>
      </c>
      <c r="K11207" s="7">
        <v>1.9528767123287639E-2</v>
      </c>
      <c r="L11207" s="7">
        <v>2.169863013698628E-2</v>
      </c>
    </row>
    <row r="11208" spans="1:12" ht="25.5">
      <c r="A11208" s="1">
        <f t="shared" si="245"/>
        <v>43694</v>
      </c>
      <c r="B11208" s="49" t="s">
        <v>7349</v>
      </c>
      <c r="C11208" s="7">
        <v>4.9559671232877002E-2</v>
      </c>
      <c r="D11208" s="7">
        <v>9.9119342465754004E-2</v>
      </c>
      <c r="E11208" s="7">
        <v>0.1486790136986316</v>
      </c>
      <c r="F11208" s="7">
        <v>0.19823868493150801</v>
      </c>
      <c r="G11208" s="7">
        <v>0.24779835616438439</v>
      </c>
      <c r="H11208" s="7">
        <v>0.2973580273972608</v>
      </c>
      <c r="I11208" s="7">
        <v>0.34691769863013838</v>
      </c>
      <c r="J11208" s="7">
        <v>0.39647736986301479</v>
      </c>
      <c r="K11208" s="7">
        <v>0.44603704109589115</v>
      </c>
      <c r="L11208" s="7">
        <v>0.49559671232876756</v>
      </c>
    </row>
    <row r="11209" spans="1:12" ht="25.5">
      <c r="A11209" s="1">
        <f t="shared" si="245"/>
        <v>43695</v>
      </c>
      <c r="B11209" s="49" t="s">
        <v>7349</v>
      </c>
      <c r="C11209" s="7">
        <v>2.024482191780828E-2</v>
      </c>
      <c r="D11209" s="7">
        <v>4.0489643835616443E-2</v>
      </c>
      <c r="E11209" s="7">
        <v>6.0734465753424713E-2</v>
      </c>
      <c r="F11209" s="7">
        <v>8.0979287671232747E-2</v>
      </c>
      <c r="G11209" s="7">
        <v>0.10122410958904092</v>
      </c>
      <c r="H11209" s="7">
        <v>0.1214689315068492</v>
      </c>
      <c r="I11209" s="7">
        <v>0.14171375342465758</v>
      </c>
      <c r="J11209" s="7">
        <v>0.16195857534246599</v>
      </c>
      <c r="K11209" s="7">
        <v>0.18220339726027321</v>
      </c>
      <c r="L11209" s="7">
        <v>0.20244821917808159</v>
      </c>
    </row>
    <row r="11210" spans="1:12" ht="25.5">
      <c r="A11210" s="1">
        <f t="shared" si="245"/>
        <v>43696</v>
      </c>
      <c r="B11210" s="49" t="s">
        <v>7350</v>
      </c>
      <c r="C11210" s="7">
        <v>2.294630136986316E-2</v>
      </c>
      <c r="D11210" s="7">
        <v>4.5892602739726202E-2</v>
      </c>
      <c r="E11210" s="7">
        <v>6.8838904109589358E-2</v>
      </c>
      <c r="F11210" s="7">
        <v>9.1785205479452278E-2</v>
      </c>
      <c r="G11210" s="7">
        <v>0.11473150684931531</v>
      </c>
      <c r="H11210" s="7">
        <v>0.13767780821917799</v>
      </c>
      <c r="I11210" s="7">
        <v>0.160624109589042</v>
      </c>
      <c r="J11210" s="7">
        <v>0.18357041095890481</v>
      </c>
      <c r="K11210" s="7">
        <v>0.20651671232876762</v>
      </c>
      <c r="L11210" s="7">
        <v>0.22946301369863037</v>
      </c>
    </row>
    <row r="11211" spans="1:12" ht="25.5">
      <c r="A11211" s="1">
        <f t="shared" si="245"/>
        <v>43697</v>
      </c>
      <c r="B11211" s="49" t="s">
        <v>7104</v>
      </c>
      <c r="C11211" s="7">
        <v>3.5998027397260442E-2</v>
      </c>
      <c r="D11211" s="7">
        <v>7.1996054794520883E-2</v>
      </c>
      <c r="E11211" s="7">
        <v>0.10799408219178121</v>
      </c>
      <c r="F11211" s="7">
        <v>0.1439921095890408</v>
      </c>
      <c r="G11211" s="7">
        <v>0.17999013698630159</v>
      </c>
      <c r="H11211" s="7">
        <v>0.21598816438356241</v>
      </c>
      <c r="I11211" s="7">
        <v>0.25198619178082315</v>
      </c>
      <c r="J11211" s="7">
        <v>0.28798421917808281</v>
      </c>
      <c r="K11211" s="7">
        <v>0.32398224657534358</v>
      </c>
      <c r="L11211" s="7">
        <v>0.35998027397260318</v>
      </c>
    </row>
    <row r="11212" spans="1:12" ht="12.75">
      <c r="A11212" s="1">
        <f t="shared" si="245"/>
        <v>43698</v>
      </c>
      <c r="B11212" s="49" t="s">
        <v>7351</v>
      </c>
      <c r="C11212" s="7">
        <v>2.5900931506849562E-3</v>
      </c>
      <c r="D11212" s="7">
        <v>5.1801863013698993E-3</v>
      </c>
      <c r="E11212" s="7">
        <v>7.7702794520548551E-3</v>
      </c>
      <c r="F11212" s="7">
        <v>1.0360372602739776E-2</v>
      </c>
      <c r="G11212" s="7">
        <v>1.2950465753424718E-2</v>
      </c>
      <c r="H11212" s="7">
        <v>1.5540558904109641E-2</v>
      </c>
      <c r="I11212" s="7">
        <v>1.8130652054794558E-2</v>
      </c>
      <c r="J11212" s="7">
        <v>2.0720745205479476E-2</v>
      </c>
      <c r="K11212" s="7">
        <v>2.33108383561644E-2</v>
      </c>
      <c r="L11212" s="7">
        <v>2.5900931506849321E-2</v>
      </c>
    </row>
    <row r="11213" spans="1:12" ht="12.75">
      <c r="A11213" s="1">
        <f t="shared" si="245"/>
        <v>43699</v>
      </c>
      <c r="B11213" s="49" t="s">
        <v>7351</v>
      </c>
      <c r="C11213" s="7">
        <v>3.024391232876724E-2</v>
      </c>
      <c r="D11213" s="7">
        <v>6.0487824657534356E-2</v>
      </c>
      <c r="E11213" s="7">
        <v>9.0731736986301589E-2</v>
      </c>
      <c r="F11213" s="7">
        <v>0.12097564931506799</v>
      </c>
      <c r="G11213" s="7">
        <v>0.1512195616438356</v>
      </c>
      <c r="H11213" s="7">
        <v>0.18146347397260318</v>
      </c>
      <c r="I11213" s="7">
        <v>0.21170738630137079</v>
      </c>
      <c r="J11213" s="7">
        <v>0.24195129863013717</v>
      </c>
      <c r="K11213" s="7">
        <v>0.27219521095890481</v>
      </c>
      <c r="L11213" s="7">
        <v>0.3024391232876712</v>
      </c>
    </row>
    <row r="11214" spans="1:12" ht="12.75">
      <c r="A11214" s="1">
        <f t="shared" si="245"/>
        <v>43700</v>
      </c>
      <c r="B11214" s="49" t="s">
        <v>7351</v>
      </c>
      <c r="C11214" s="7">
        <v>1.3563090410958959E-2</v>
      </c>
      <c r="D11214" s="7">
        <v>2.7126180821918037E-2</v>
      </c>
      <c r="E11214" s="7">
        <v>4.0689271232877001E-2</v>
      </c>
      <c r="F11214" s="7">
        <v>5.4252361643835838E-2</v>
      </c>
      <c r="G11214" s="7">
        <v>6.7815452054794792E-2</v>
      </c>
      <c r="H11214" s="7">
        <v>8.1378542465753767E-2</v>
      </c>
      <c r="I11214" s="7">
        <v>9.4941632876713075E-2</v>
      </c>
      <c r="J11214" s="7">
        <v>0.1085047232876718</v>
      </c>
      <c r="K11214" s="7">
        <v>0.1220678136986304</v>
      </c>
      <c r="L11214" s="7">
        <v>0.13563090410958958</v>
      </c>
    </row>
    <row r="11215" spans="1:12" ht="25.5">
      <c r="A11215" s="1">
        <f t="shared" si="245"/>
        <v>43701</v>
      </c>
      <c r="B11215" s="49" t="s">
        <v>6111</v>
      </c>
      <c r="C11215" s="7">
        <v>6.871232876712348E-4</v>
      </c>
      <c r="D11215" s="7">
        <v>1.3742465753424718E-3</v>
      </c>
      <c r="E11215" s="7">
        <v>2.0613698630137082E-3</v>
      </c>
      <c r="F11215" s="7">
        <v>2.7484931506849318E-3</v>
      </c>
      <c r="G11215" s="7">
        <v>3.435616438356168E-3</v>
      </c>
      <c r="H11215" s="7">
        <v>4.1227397260273912E-3</v>
      </c>
      <c r="I11215" s="7">
        <v>4.8098630136986405E-3</v>
      </c>
      <c r="J11215" s="7">
        <v>5.4969863013698637E-3</v>
      </c>
      <c r="K11215" s="7">
        <v>6.1841095890410999E-3</v>
      </c>
      <c r="L11215" s="7">
        <v>6.8712328767123231E-3</v>
      </c>
    </row>
    <row r="11216" spans="1:12" ht="25.5">
      <c r="A11216" s="1">
        <f t="shared" ref="A11216:A11279" si="246">A11215+1</f>
        <v>43702</v>
      </c>
      <c r="B11216" s="49" t="s">
        <v>6111</v>
      </c>
      <c r="C11216" s="7">
        <v>9.5473972602739914E-4</v>
      </c>
      <c r="D11216" s="7">
        <v>1.9094794520547959E-3</v>
      </c>
      <c r="E11216" s="7">
        <v>2.8642191780821999E-3</v>
      </c>
      <c r="F11216" s="7">
        <v>3.8189589041095918E-3</v>
      </c>
      <c r="G11216" s="7">
        <v>4.7736986301369841E-3</v>
      </c>
      <c r="H11216" s="7">
        <v>5.7284383561643877E-3</v>
      </c>
      <c r="I11216" s="7">
        <v>6.6831780821918043E-3</v>
      </c>
      <c r="J11216" s="7">
        <v>7.6379178082191836E-3</v>
      </c>
      <c r="K11216" s="7">
        <v>8.5926575342465759E-3</v>
      </c>
      <c r="L11216" s="7">
        <v>9.5473972602739682E-3</v>
      </c>
    </row>
    <row r="11217" spans="1:12" ht="38.25">
      <c r="A11217" s="1">
        <f t="shared" si="246"/>
        <v>43703</v>
      </c>
      <c r="B11217" s="49" t="s">
        <v>7352</v>
      </c>
      <c r="C11217" s="7">
        <v>0.11641315068493174</v>
      </c>
      <c r="D11217" s="7">
        <v>0.23282630136986399</v>
      </c>
      <c r="E11217" s="7">
        <v>0.34923945205479601</v>
      </c>
      <c r="F11217" s="7">
        <v>0.46565260273972559</v>
      </c>
      <c r="G11217" s="7">
        <v>0.58206575342465761</v>
      </c>
      <c r="H11217" s="7">
        <v>0.69847890410958968</v>
      </c>
      <c r="I11217" s="7">
        <v>0.81489205479452398</v>
      </c>
      <c r="J11217" s="7">
        <v>0.93130520547945361</v>
      </c>
      <c r="K11217" s="7">
        <v>1.0477183561643844</v>
      </c>
      <c r="L11217" s="7">
        <v>1.1641315068493152</v>
      </c>
    </row>
    <row r="11218" spans="1:12" ht="25.5">
      <c r="A11218" s="1">
        <f t="shared" si="246"/>
        <v>43704</v>
      </c>
      <c r="B11218" s="49" t="s">
        <v>7111</v>
      </c>
      <c r="C11218" s="7">
        <v>1.5521753424657479E-2</v>
      </c>
      <c r="D11218" s="7">
        <v>3.1043506849315079E-2</v>
      </c>
      <c r="E11218" s="7">
        <v>4.6565260273972557E-2</v>
      </c>
      <c r="F11218" s="7">
        <v>6.2087013698629914E-2</v>
      </c>
      <c r="G11218" s="7">
        <v>7.7608767123287389E-2</v>
      </c>
      <c r="H11218" s="7">
        <v>9.3130520547945003E-2</v>
      </c>
      <c r="I11218" s="7">
        <v>0.10865227397260273</v>
      </c>
      <c r="J11218" s="7">
        <v>0.12417402739725959</v>
      </c>
      <c r="K11218" s="7">
        <v>0.13969578082191719</v>
      </c>
      <c r="L11218" s="7">
        <v>0.15521753424657478</v>
      </c>
    </row>
    <row r="11219" spans="1:12" ht="38.25">
      <c r="A11219" s="1">
        <f t="shared" si="246"/>
        <v>43705</v>
      </c>
      <c r="B11219" s="49" t="s">
        <v>7353</v>
      </c>
      <c r="C11219" s="7">
        <v>0.20019156164383561</v>
      </c>
      <c r="D11219" s="7">
        <v>0.40038312328767239</v>
      </c>
      <c r="E11219" s="7">
        <v>0.6005746849315079</v>
      </c>
      <c r="F11219" s="7">
        <v>0.80076624657534246</v>
      </c>
      <c r="G11219" s="7">
        <v>1.0009578082191779</v>
      </c>
      <c r="H11219" s="7">
        <v>1.2011493698630158</v>
      </c>
      <c r="I11219" s="7">
        <v>1.4013409315068479</v>
      </c>
      <c r="J11219" s="7">
        <v>1.601532493150692</v>
      </c>
      <c r="K11219" s="7">
        <v>1.8017240547945239</v>
      </c>
      <c r="L11219" s="7">
        <v>2.0019156164383558</v>
      </c>
    </row>
    <row r="11220" spans="1:12" ht="25.5">
      <c r="A11220" s="1">
        <f t="shared" si="246"/>
        <v>43706</v>
      </c>
      <c r="B11220" s="49" t="s">
        <v>7354</v>
      </c>
      <c r="C11220" s="7">
        <v>1.5217972602739801E-2</v>
      </c>
      <c r="D11220" s="7">
        <v>3.043594520547948E-2</v>
      </c>
      <c r="E11220" s="7">
        <v>4.5653917808219278E-2</v>
      </c>
      <c r="F11220" s="7">
        <v>6.0871890410958834E-2</v>
      </c>
      <c r="G11220" s="7">
        <v>7.6089863013698522E-2</v>
      </c>
      <c r="H11220" s="7">
        <v>9.1307835616438196E-2</v>
      </c>
      <c r="I11220" s="7">
        <v>0.10652580821917812</v>
      </c>
      <c r="J11220" s="7">
        <v>0.1217437808219172</v>
      </c>
      <c r="K11220" s="7">
        <v>0.13696175342465761</v>
      </c>
      <c r="L11220" s="7">
        <v>0.15217972602739679</v>
      </c>
    </row>
    <row r="11221" spans="1:12" ht="25.5">
      <c r="A11221" s="1">
        <f t="shared" si="246"/>
        <v>43707</v>
      </c>
      <c r="B11221" s="49" t="s">
        <v>7104</v>
      </c>
      <c r="C11221" s="7">
        <v>0.24004832876712598</v>
      </c>
      <c r="D11221" s="7">
        <v>0.48009665753425074</v>
      </c>
      <c r="E11221" s="7">
        <v>0.7201449863013768</v>
      </c>
      <c r="F11221" s="7">
        <v>0.96019331506849914</v>
      </c>
      <c r="G11221" s="7">
        <v>1.200241643835624</v>
      </c>
      <c r="H11221" s="7">
        <v>1.4402899726027441</v>
      </c>
      <c r="I11221" s="7">
        <v>1.6803383013698758</v>
      </c>
      <c r="J11221" s="7">
        <v>1.9203866301369958</v>
      </c>
      <c r="K11221" s="7">
        <v>2.1604349589041161</v>
      </c>
      <c r="L11221" s="7">
        <v>2.4004832876712361</v>
      </c>
    </row>
    <row r="11222" spans="1:12" ht="25.5">
      <c r="A11222" s="1">
        <f t="shared" si="246"/>
        <v>43708</v>
      </c>
      <c r="B11222" s="49" t="s">
        <v>7104</v>
      </c>
      <c r="C11222" s="7">
        <v>0.16345071780822001</v>
      </c>
      <c r="D11222" s="7">
        <v>0.32690143561643881</v>
      </c>
      <c r="E11222" s="7">
        <v>0.49035215342465877</v>
      </c>
      <c r="F11222" s="7">
        <v>0.65380287123287639</v>
      </c>
      <c r="G11222" s="7">
        <v>0.81725358904109524</v>
      </c>
      <c r="H11222" s="7">
        <v>0.98070430684931398</v>
      </c>
      <c r="I11222" s="7">
        <v>1.1441550246575363</v>
      </c>
      <c r="J11222" s="7">
        <v>1.3076057424657481</v>
      </c>
      <c r="K11222" s="7">
        <v>1.471056460273968</v>
      </c>
      <c r="L11222" s="7">
        <v>1.634507178082188</v>
      </c>
    </row>
    <row r="11223" spans="1:12" ht="25.5">
      <c r="A11223" s="1">
        <f t="shared" si="246"/>
        <v>43709</v>
      </c>
      <c r="B11223" s="49" t="s">
        <v>7355</v>
      </c>
      <c r="C11223" s="7">
        <v>3.0910783561644117E-2</v>
      </c>
      <c r="D11223" s="7">
        <v>6.1821567123288124E-2</v>
      </c>
      <c r="E11223" s="7">
        <v>9.2732350684932227E-2</v>
      </c>
      <c r="F11223" s="7">
        <v>0.123643134246576</v>
      </c>
      <c r="G11223" s="7">
        <v>0.15455391780822</v>
      </c>
      <c r="H11223" s="7">
        <v>0.18546470136986401</v>
      </c>
      <c r="I11223" s="7">
        <v>0.21637548493150799</v>
      </c>
      <c r="J11223" s="7">
        <v>0.24728626849315077</v>
      </c>
      <c r="K11223" s="7">
        <v>0.27819705205479478</v>
      </c>
      <c r="L11223" s="7">
        <v>0.30910783561643879</v>
      </c>
    </row>
    <row r="11224" spans="1:12" ht="25.5">
      <c r="A11224" s="1">
        <f t="shared" si="246"/>
        <v>43710</v>
      </c>
      <c r="B11224" s="49" t="s">
        <v>7356</v>
      </c>
      <c r="C11224" s="7">
        <v>1.7521643835616559E-2</v>
      </c>
      <c r="D11224" s="7">
        <v>3.5043287671232999E-2</v>
      </c>
      <c r="E11224" s="7">
        <v>5.2564931506849565E-2</v>
      </c>
      <c r="F11224" s="7">
        <v>7.0086575342465873E-2</v>
      </c>
      <c r="G11224" s="7">
        <v>8.7608219178082314E-2</v>
      </c>
      <c r="H11224" s="7">
        <v>0.10512986301369875</v>
      </c>
      <c r="I11224" s="7">
        <v>0.12265150684931519</v>
      </c>
      <c r="J11224" s="7">
        <v>0.140173150684932</v>
      </c>
      <c r="K11224" s="7">
        <v>0.1576947945205476</v>
      </c>
      <c r="L11224" s="7">
        <v>0.17521643835616438</v>
      </c>
    </row>
    <row r="11225" spans="1:12" ht="25.5">
      <c r="A11225" s="1">
        <f t="shared" si="246"/>
        <v>43711</v>
      </c>
      <c r="B11225" s="49" t="s">
        <v>7356</v>
      </c>
      <c r="C11225" s="7">
        <v>4.6435068493150917E-4</v>
      </c>
      <c r="D11225" s="7">
        <v>9.2870136986301834E-4</v>
      </c>
      <c r="E11225" s="7">
        <v>1.3930520547945238E-3</v>
      </c>
      <c r="F11225" s="7">
        <v>1.8574027397260319E-3</v>
      </c>
      <c r="G11225" s="7">
        <v>2.3217534246575398E-3</v>
      </c>
      <c r="H11225" s="7">
        <v>2.7861041095890477E-3</v>
      </c>
      <c r="I11225" s="7">
        <v>3.250454794520556E-3</v>
      </c>
      <c r="J11225" s="7">
        <v>3.7148054794520517E-3</v>
      </c>
      <c r="K11225" s="7">
        <v>4.1791561643835596E-3</v>
      </c>
      <c r="L11225" s="7">
        <v>4.6435068493150674E-3</v>
      </c>
    </row>
    <row r="11226" spans="1:12" ht="25.5">
      <c r="A11226" s="1">
        <f t="shared" si="246"/>
        <v>43712</v>
      </c>
      <c r="B11226" s="49" t="s">
        <v>7357</v>
      </c>
      <c r="C11226" s="7">
        <v>5.682943561643844E-2</v>
      </c>
      <c r="D11226" s="7">
        <v>0.11365887123287688</v>
      </c>
      <c r="E11226" s="7">
        <v>0.17048830684931518</v>
      </c>
      <c r="F11226" s="7">
        <v>0.22731774246575279</v>
      </c>
      <c r="G11226" s="7">
        <v>0.28414717808219159</v>
      </c>
      <c r="H11226" s="7">
        <v>0.34097661369863036</v>
      </c>
      <c r="I11226" s="7">
        <v>0.39780604931506919</v>
      </c>
      <c r="J11226" s="7">
        <v>0.45463548493150679</v>
      </c>
      <c r="K11226" s="7">
        <v>0.51146492054794557</v>
      </c>
      <c r="L11226" s="7">
        <v>0.56829435616438317</v>
      </c>
    </row>
    <row r="11227" spans="1:12" ht="25.5">
      <c r="A11227" s="1">
        <f t="shared" si="246"/>
        <v>43713</v>
      </c>
      <c r="B11227" s="49" t="s">
        <v>5268</v>
      </c>
      <c r="C11227" s="7">
        <v>1.0412087671232903E-2</v>
      </c>
      <c r="D11227" s="7">
        <v>2.0824175342465761E-2</v>
      </c>
      <c r="E11227" s="7">
        <v>3.1236263013698758E-2</v>
      </c>
      <c r="F11227" s="7">
        <v>4.1648350684931522E-2</v>
      </c>
      <c r="G11227" s="7">
        <v>5.2060438356164404E-2</v>
      </c>
      <c r="H11227" s="7">
        <v>6.2472526027397272E-2</v>
      </c>
      <c r="I11227" s="7">
        <v>7.2884613698630391E-2</v>
      </c>
      <c r="J11227" s="7">
        <v>8.3296701369863155E-2</v>
      </c>
      <c r="K11227" s="7">
        <v>9.370878904109603E-2</v>
      </c>
      <c r="L11227" s="7">
        <v>0.10412087671232881</v>
      </c>
    </row>
    <row r="11228" spans="1:12" ht="51">
      <c r="A11228" s="1">
        <f t="shared" si="246"/>
        <v>43714</v>
      </c>
      <c r="B11228" s="49" t="s">
        <v>5270</v>
      </c>
      <c r="C11228" s="7">
        <v>7.5937972602740152E-3</v>
      </c>
      <c r="D11228" s="7">
        <v>1.5187594520548079E-2</v>
      </c>
      <c r="E11228" s="7">
        <v>2.2781391780821999E-2</v>
      </c>
      <c r="F11228" s="7">
        <v>3.0375189041095919E-2</v>
      </c>
      <c r="G11228" s="7">
        <v>3.796898630136996E-2</v>
      </c>
      <c r="H11228" s="7">
        <v>4.5562783561643873E-2</v>
      </c>
      <c r="I11228" s="7">
        <v>5.3156580821918042E-2</v>
      </c>
      <c r="J11228" s="7">
        <v>6.0750378082191955E-2</v>
      </c>
      <c r="K11228" s="7">
        <v>6.8344175342465882E-2</v>
      </c>
      <c r="L11228" s="7">
        <v>7.5937972602739809E-2</v>
      </c>
    </row>
    <row r="11229" spans="1:12" ht="51">
      <c r="A11229" s="1">
        <f t="shared" si="246"/>
        <v>43715</v>
      </c>
      <c r="B11229" s="49" t="s">
        <v>5270</v>
      </c>
      <c r="C11229" s="7">
        <v>5.5281600000000118E-2</v>
      </c>
      <c r="D11229" s="7">
        <v>0.11056320000000024</v>
      </c>
      <c r="E11229" s="7">
        <v>0.16584479999999999</v>
      </c>
      <c r="F11229" s="7">
        <v>0.22112639999999997</v>
      </c>
      <c r="G11229" s="7">
        <v>0.27640799999999999</v>
      </c>
      <c r="H11229" s="7">
        <v>0.33168959999999997</v>
      </c>
      <c r="I11229" s="7">
        <v>0.38697120000000118</v>
      </c>
      <c r="J11229" s="7">
        <v>0.44225279999999995</v>
      </c>
      <c r="K11229" s="7">
        <v>0.49753439999999993</v>
      </c>
      <c r="L11229" s="7">
        <v>0.55281599999999997</v>
      </c>
    </row>
    <row r="11230" spans="1:12" ht="25.5">
      <c r="A11230" s="1">
        <f t="shared" si="246"/>
        <v>43716</v>
      </c>
      <c r="B11230" s="49" t="s">
        <v>7358</v>
      </c>
      <c r="C11230" s="7">
        <v>4.1270794520548201E-2</v>
      </c>
      <c r="D11230" s="7">
        <v>8.2541589041096403E-2</v>
      </c>
      <c r="E11230" s="7">
        <v>0.12381238356164399</v>
      </c>
      <c r="F11230" s="7">
        <v>0.16508317808219281</v>
      </c>
      <c r="G11230" s="7">
        <v>0.20635397260274038</v>
      </c>
      <c r="H11230" s="7">
        <v>0.24762476712328799</v>
      </c>
      <c r="I11230" s="7">
        <v>0.28889556164383678</v>
      </c>
      <c r="J11230" s="7">
        <v>0.33016635616438433</v>
      </c>
      <c r="K11230" s="7">
        <v>0.37143715068493194</v>
      </c>
      <c r="L11230" s="7">
        <v>0.41270794520547954</v>
      </c>
    </row>
    <row r="11231" spans="1:12" ht="25.5">
      <c r="A11231" s="1">
        <f t="shared" si="246"/>
        <v>43717</v>
      </c>
      <c r="B11231" s="49" t="s">
        <v>7358</v>
      </c>
      <c r="C11231" s="7">
        <v>4.1950684931506919E-3</v>
      </c>
      <c r="D11231" s="7">
        <v>8.3901369863013837E-3</v>
      </c>
      <c r="E11231" s="7">
        <v>1.2585205479452039E-2</v>
      </c>
      <c r="F11231" s="7">
        <v>1.6780273972602719E-2</v>
      </c>
      <c r="G11231" s="7">
        <v>2.0975342465753399E-2</v>
      </c>
      <c r="H11231" s="7">
        <v>2.5170410958904078E-2</v>
      </c>
      <c r="I11231" s="7">
        <v>2.936547945205488E-2</v>
      </c>
      <c r="J11231" s="7">
        <v>3.3560547945205438E-2</v>
      </c>
      <c r="K11231" s="7">
        <v>3.7755616438356121E-2</v>
      </c>
      <c r="L11231" s="7">
        <v>4.1950684931506797E-2</v>
      </c>
    </row>
    <row r="11232" spans="1:12" ht="25.5">
      <c r="A11232" s="1">
        <f t="shared" si="246"/>
        <v>43718</v>
      </c>
      <c r="B11232" s="49" t="s">
        <v>5440</v>
      </c>
      <c r="C11232" s="7">
        <v>9.0808767123287996E-4</v>
      </c>
      <c r="D11232" s="7">
        <v>1.8161753424657599E-3</v>
      </c>
      <c r="E11232" s="7">
        <v>2.7242630136986401E-3</v>
      </c>
      <c r="F11232" s="7">
        <v>3.6323506849315077E-3</v>
      </c>
      <c r="G11232" s="7">
        <v>4.5404383561643879E-3</v>
      </c>
      <c r="H11232" s="7">
        <v>5.4485260273972672E-3</v>
      </c>
      <c r="I11232" s="7">
        <v>6.3566136986301595E-3</v>
      </c>
      <c r="J11232" s="7">
        <v>7.2647013698630154E-3</v>
      </c>
      <c r="K11232" s="7">
        <v>8.1727890410958955E-3</v>
      </c>
      <c r="L11232" s="7">
        <v>9.0808767123287636E-3</v>
      </c>
    </row>
    <row r="11233" spans="1:12" ht="25.5">
      <c r="A11233" s="1">
        <f t="shared" si="246"/>
        <v>43719</v>
      </c>
      <c r="B11233" s="49" t="s">
        <v>7359</v>
      </c>
      <c r="C11233" s="7">
        <v>4.6850958904109874E-3</v>
      </c>
      <c r="D11233" s="7">
        <v>9.3701917808219747E-3</v>
      </c>
      <c r="E11233" s="7">
        <v>1.4055287671232999E-2</v>
      </c>
      <c r="F11233" s="7">
        <v>1.874038356164388E-2</v>
      </c>
      <c r="G11233" s="7">
        <v>2.3425479452054879E-2</v>
      </c>
      <c r="H11233" s="7">
        <v>2.8110575342465756E-2</v>
      </c>
      <c r="I11233" s="7">
        <v>3.2795671232876876E-2</v>
      </c>
      <c r="J11233" s="7">
        <v>3.748076712328776E-2</v>
      </c>
      <c r="K11233" s="7">
        <v>4.2165863013698755E-2</v>
      </c>
      <c r="L11233" s="7">
        <v>4.6850958904109639E-2</v>
      </c>
    </row>
    <row r="11234" spans="1:12" ht="25.5">
      <c r="A11234" s="1">
        <f t="shared" si="246"/>
        <v>43720</v>
      </c>
      <c r="B11234" s="49" t="s">
        <v>7359</v>
      </c>
      <c r="C11234" s="7">
        <v>7.8809424657534481E-3</v>
      </c>
      <c r="D11234" s="7">
        <v>1.5761884931506917E-2</v>
      </c>
      <c r="E11234" s="7">
        <v>2.364282739726032E-2</v>
      </c>
      <c r="F11234" s="7">
        <v>3.1523769863013723E-2</v>
      </c>
      <c r="G11234" s="7">
        <v>3.9404712328767119E-2</v>
      </c>
      <c r="H11234" s="7">
        <v>4.728565479452064E-2</v>
      </c>
      <c r="I11234" s="7">
        <v>5.5166597260274161E-2</v>
      </c>
      <c r="J11234" s="7">
        <v>6.3047539726027446E-2</v>
      </c>
      <c r="K11234" s="7">
        <v>7.0928482191780842E-2</v>
      </c>
      <c r="L11234" s="7">
        <v>7.8809424657534238E-2</v>
      </c>
    </row>
    <row r="11235" spans="1:12" ht="25.5">
      <c r="A11235" s="1">
        <f t="shared" si="246"/>
        <v>43721</v>
      </c>
      <c r="B11235" s="49" t="s">
        <v>6131</v>
      </c>
      <c r="C11235" s="7">
        <v>1.1185643835616465E-2</v>
      </c>
      <c r="D11235" s="7">
        <v>2.2371287671233E-2</v>
      </c>
      <c r="E11235" s="7">
        <v>3.3556931506849436E-2</v>
      </c>
      <c r="F11235" s="7">
        <v>4.4742575342465757E-2</v>
      </c>
      <c r="G11235" s="7">
        <v>5.5928219178082196E-2</v>
      </c>
      <c r="H11235" s="7">
        <v>6.7113863013698635E-2</v>
      </c>
      <c r="I11235" s="7">
        <v>7.8299506849315317E-2</v>
      </c>
      <c r="J11235" s="7">
        <v>8.9485150684931639E-2</v>
      </c>
      <c r="K11235" s="7">
        <v>0.10067079452054807</v>
      </c>
      <c r="L11235" s="7">
        <v>0.11185643835616439</v>
      </c>
    </row>
    <row r="11236" spans="1:12" ht="25.5">
      <c r="A11236" s="1">
        <f t="shared" si="246"/>
        <v>43722</v>
      </c>
      <c r="B11236" s="49" t="s">
        <v>5336</v>
      </c>
      <c r="C11236" s="7">
        <v>7.0412054794520877E-4</v>
      </c>
      <c r="D11236" s="7">
        <v>1.4082410958904199E-3</v>
      </c>
      <c r="E11236" s="7">
        <v>2.1123616438356238E-3</v>
      </c>
      <c r="F11236" s="7">
        <v>2.8164821917808277E-3</v>
      </c>
      <c r="G11236" s="7">
        <v>3.520602739726032E-3</v>
      </c>
      <c r="H11236" s="7">
        <v>4.2247232876712355E-3</v>
      </c>
      <c r="I11236" s="7">
        <v>4.9288438356164515E-3</v>
      </c>
      <c r="J11236" s="7">
        <v>5.6329643835616441E-3</v>
      </c>
      <c r="K11236" s="7">
        <v>6.3370849315068601E-3</v>
      </c>
      <c r="L11236" s="7">
        <v>7.041205479452051E-3</v>
      </c>
    </row>
    <row r="11237" spans="1:12" ht="25.5">
      <c r="A11237" s="1">
        <f t="shared" si="246"/>
        <v>43723</v>
      </c>
      <c r="B11237" s="49" t="s">
        <v>5336</v>
      </c>
      <c r="C11237" s="7">
        <v>4.635887013698652E-4</v>
      </c>
      <c r="D11237" s="7">
        <v>9.271774027397304E-4</v>
      </c>
      <c r="E11237" s="7">
        <v>1.3907661041095921E-3</v>
      </c>
      <c r="F11237" s="7">
        <v>1.8543548054794558E-3</v>
      </c>
      <c r="G11237" s="7">
        <v>2.3179435068493202E-3</v>
      </c>
      <c r="H11237" s="7">
        <v>2.7815322082191843E-3</v>
      </c>
      <c r="I11237" s="7">
        <v>3.2451209095890475E-3</v>
      </c>
      <c r="J11237" s="7">
        <v>3.7087096109589116E-3</v>
      </c>
      <c r="K11237" s="7">
        <v>4.172298312328764E-3</v>
      </c>
      <c r="L11237" s="7">
        <v>4.6358870136986282E-3</v>
      </c>
    </row>
    <row r="11238" spans="1:12" ht="25.5">
      <c r="A11238" s="1">
        <f t="shared" si="246"/>
        <v>43724</v>
      </c>
      <c r="B11238" s="49" t="s">
        <v>5336</v>
      </c>
      <c r="C11238" s="7">
        <v>5.0883287671232998E-4</v>
      </c>
      <c r="D11238" s="7">
        <v>1.01766575342466E-3</v>
      </c>
      <c r="E11238" s="7">
        <v>1.526498630136996E-3</v>
      </c>
      <c r="F11238" s="7">
        <v>2.0353315068493199E-3</v>
      </c>
      <c r="G11238" s="7">
        <v>2.5441643835616436E-3</v>
      </c>
      <c r="H11238" s="7">
        <v>3.0529972602739799E-3</v>
      </c>
      <c r="I11238" s="7">
        <v>3.5618301369863157E-3</v>
      </c>
      <c r="J11238" s="7">
        <v>4.0706630136986399E-3</v>
      </c>
      <c r="K11238" s="7">
        <v>4.579495890410964E-3</v>
      </c>
      <c r="L11238" s="7">
        <v>5.0883287671232872E-3</v>
      </c>
    </row>
    <row r="11239" spans="1:12" ht="25.5">
      <c r="A11239" s="1">
        <f t="shared" si="246"/>
        <v>43725</v>
      </c>
      <c r="B11239" s="49" t="s">
        <v>5336</v>
      </c>
      <c r="C11239" s="7">
        <v>7.2039452054794802E-4</v>
      </c>
      <c r="D11239" s="7">
        <v>1.440789041095896E-3</v>
      </c>
      <c r="E11239" s="7">
        <v>2.161183561643844E-3</v>
      </c>
      <c r="F11239" s="7">
        <v>2.8815780821917799E-3</v>
      </c>
      <c r="G11239" s="7">
        <v>3.6019726027397281E-3</v>
      </c>
      <c r="H11239" s="7">
        <v>4.3223671232876758E-3</v>
      </c>
      <c r="I11239" s="7">
        <v>5.0427616438356365E-3</v>
      </c>
      <c r="J11239" s="7">
        <v>5.763156164383572E-3</v>
      </c>
      <c r="K11239" s="7">
        <v>6.4835506849315197E-3</v>
      </c>
      <c r="L11239" s="7">
        <v>7.2039452054794562E-3</v>
      </c>
    </row>
    <row r="11240" spans="1:12" ht="25.5">
      <c r="A11240" s="1">
        <f t="shared" si="246"/>
        <v>43726</v>
      </c>
      <c r="B11240" s="49" t="s">
        <v>5336</v>
      </c>
      <c r="C11240" s="7">
        <v>1.3670136986301359E-4</v>
      </c>
      <c r="D11240" s="7">
        <v>2.7340273972602838E-4</v>
      </c>
      <c r="E11240" s="7">
        <v>4.10104109589042E-4</v>
      </c>
      <c r="F11240" s="7">
        <v>5.4680547945205437E-4</v>
      </c>
      <c r="G11240" s="7">
        <v>6.8350684931506799E-4</v>
      </c>
      <c r="H11240" s="7">
        <v>8.2020821917808161E-4</v>
      </c>
      <c r="I11240" s="7">
        <v>9.569095890410987E-4</v>
      </c>
      <c r="J11240" s="7">
        <v>1.0936109589041098E-3</v>
      </c>
      <c r="K11240" s="7">
        <v>1.23031232876712E-3</v>
      </c>
      <c r="L11240" s="7">
        <v>1.367013698630136E-3</v>
      </c>
    </row>
    <row r="11241" spans="1:12" ht="25.5">
      <c r="A11241" s="1">
        <f t="shared" si="246"/>
        <v>43727</v>
      </c>
      <c r="B11241" s="49" t="s">
        <v>5444</v>
      </c>
      <c r="C11241" s="7">
        <v>4.209895890410988E-3</v>
      </c>
      <c r="D11241" s="7">
        <v>8.4197917808219759E-3</v>
      </c>
      <c r="E11241" s="7">
        <v>1.2629687671233E-2</v>
      </c>
      <c r="F11241" s="7">
        <v>1.6839583561643879E-2</v>
      </c>
      <c r="G11241" s="7">
        <v>2.1049479452054879E-2</v>
      </c>
      <c r="H11241" s="7">
        <v>2.5259375342465758E-2</v>
      </c>
      <c r="I11241" s="7">
        <v>2.9469271232876876E-2</v>
      </c>
      <c r="J11241" s="7">
        <v>3.3679167123287758E-2</v>
      </c>
      <c r="K11241" s="7">
        <v>3.7889063013698758E-2</v>
      </c>
      <c r="L11241" s="7">
        <v>4.2098958904109633E-2</v>
      </c>
    </row>
    <row r="11242" spans="1:12" ht="25.5">
      <c r="A11242" s="1">
        <f t="shared" si="246"/>
        <v>43728</v>
      </c>
      <c r="B11242" s="49" t="s">
        <v>5444</v>
      </c>
      <c r="C11242" s="7">
        <v>2.5673095890411239E-3</v>
      </c>
      <c r="D11242" s="7">
        <v>5.1346191780822356E-3</v>
      </c>
      <c r="E11242" s="7">
        <v>7.7019287671233599E-3</v>
      </c>
      <c r="F11242" s="7">
        <v>1.0269238356164449E-2</v>
      </c>
      <c r="G11242" s="7">
        <v>1.2836547945205558E-2</v>
      </c>
      <c r="H11242" s="7">
        <v>1.5403857534246598E-2</v>
      </c>
      <c r="I11242" s="7">
        <v>1.7971167123287758E-2</v>
      </c>
      <c r="J11242" s="7">
        <v>2.05384767123288E-2</v>
      </c>
      <c r="K11242" s="7">
        <v>2.310578630136996E-2</v>
      </c>
      <c r="L11242" s="7">
        <v>2.5673095890411002E-2</v>
      </c>
    </row>
    <row r="11243" spans="1:12" ht="25.5">
      <c r="A11243" s="1">
        <f t="shared" si="246"/>
        <v>43729</v>
      </c>
      <c r="B11243" s="49" t="s">
        <v>5444</v>
      </c>
      <c r="C11243" s="7">
        <v>3.2414136986301479E-3</v>
      </c>
      <c r="D11243" s="7">
        <v>6.4828273972602837E-3</v>
      </c>
      <c r="E11243" s="7">
        <v>9.7242410958904308E-3</v>
      </c>
      <c r="F11243" s="7">
        <v>1.2965654794520519E-2</v>
      </c>
      <c r="G11243" s="7">
        <v>1.6207068493150678E-2</v>
      </c>
      <c r="H11243" s="7">
        <v>1.9448482191780837E-2</v>
      </c>
      <c r="I11243" s="7">
        <v>2.2689895890411E-2</v>
      </c>
      <c r="J11243" s="7">
        <v>2.5931309589041159E-2</v>
      </c>
      <c r="K11243" s="7">
        <v>2.9172723287671197E-2</v>
      </c>
      <c r="L11243" s="7">
        <v>3.2414136986301356E-2</v>
      </c>
    </row>
    <row r="11244" spans="1:12" ht="25.5">
      <c r="A11244" s="1">
        <f t="shared" si="246"/>
        <v>43730</v>
      </c>
      <c r="B11244" s="49" t="s">
        <v>7123</v>
      </c>
      <c r="C11244" s="7">
        <v>1.3134904109589E-3</v>
      </c>
      <c r="D11244" s="7">
        <v>2.6269808219178117E-3</v>
      </c>
      <c r="E11244" s="7">
        <v>3.9404712328767119E-3</v>
      </c>
      <c r="F11244" s="7">
        <v>5.2539616438356E-3</v>
      </c>
      <c r="G11244" s="7">
        <v>6.5674520547944993E-3</v>
      </c>
      <c r="H11244" s="7">
        <v>7.8809424657533995E-3</v>
      </c>
      <c r="I11244" s="7">
        <v>9.1944328767123353E-3</v>
      </c>
      <c r="J11244" s="7">
        <v>1.0507923287671212E-2</v>
      </c>
      <c r="K11244" s="7">
        <v>1.1821413698630113E-2</v>
      </c>
      <c r="L11244" s="7">
        <v>1.3134904109588999E-2</v>
      </c>
    </row>
    <row r="11245" spans="1:12" ht="12.75">
      <c r="A11245" s="1">
        <f t="shared" si="246"/>
        <v>43731</v>
      </c>
      <c r="B11245" s="49" t="s">
        <v>5446</v>
      </c>
      <c r="C11245" s="7">
        <v>4.6952219178082446E-3</v>
      </c>
      <c r="D11245" s="7">
        <v>9.3904438356164893E-3</v>
      </c>
      <c r="E11245" s="7">
        <v>1.4085665753424719E-2</v>
      </c>
      <c r="F11245" s="7">
        <v>1.8780887671232881E-2</v>
      </c>
      <c r="G11245" s="7">
        <v>2.3476109589041162E-2</v>
      </c>
      <c r="H11245" s="7">
        <v>2.8171331506849317E-2</v>
      </c>
      <c r="I11245" s="7">
        <v>3.28665534246576E-2</v>
      </c>
      <c r="J11245" s="7">
        <v>3.7561775342465763E-2</v>
      </c>
      <c r="K11245" s="7">
        <v>4.2256997260274043E-2</v>
      </c>
      <c r="L11245" s="7">
        <v>4.6952219178082198E-2</v>
      </c>
    </row>
    <row r="11246" spans="1:12" ht="12.75">
      <c r="A11246" s="1">
        <f t="shared" si="246"/>
        <v>43732</v>
      </c>
      <c r="B11246" s="49" t="s">
        <v>5446</v>
      </c>
      <c r="C11246" s="7">
        <v>5.118706849315092E-3</v>
      </c>
      <c r="D11246" s="7">
        <v>1.0237413698630184E-2</v>
      </c>
      <c r="E11246" s="7">
        <v>1.5356120547945239E-2</v>
      </c>
      <c r="F11246" s="7">
        <v>2.0474827397260319E-2</v>
      </c>
      <c r="G11246" s="7">
        <v>2.5593534246575397E-2</v>
      </c>
      <c r="H11246" s="7">
        <v>3.0712241095890477E-2</v>
      </c>
      <c r="I11246" s="7">
        <v>3.5830947945205562E-2</v>
      </c>
      <c r="J11246" s="7">
        <v>4.0949654794520639E-2</v>
      </c>
      <c r="K11246" s="7">
        <v>4.6068361643835605E-2</v>
      </c>
      <c r="L11246" s="7">
        <v>5.1187068493150682E-2</v>
      </c>
    </row>
    <row r="11247" spans="1:12" ht="25.5">
      <c r="A11247" s="1">
        <f t="shared" si="246"/>
        <v>43733</v>
      </c>
      <c r="B11247" s="49" t="s">
        <v>6404</v>
      </c>
      <c r="C11247" s="7">
        <v>2.864219178082212E-2</v>
      </c>
      <c r="D11247" s="7">
        <v>5.7284383561644114E-2</v>
      </c>
      <c r="E11247" s="7">
        <v>8.5926575342466241E-2</v>
      </c>
      <c r="F11247" s="7">
        <v>0.11456876712328799</v>
      </c>
      <c r="G11247" s="7">
        <v>0.14321095890410998</v>
      </c>
      <c r="H11247" s="7">
        <v>0.17185315068493201</v>
      </c>
      <c r="I11247" s="7">
        <v>0.20049534246575398</v>
      </c>
      <c r="J11247" s="7">
        <v>0.22913753424657479</v>
      </c>
      <c r="K11247" s="7">
        <v>0.25777972602739679</v>
      </c>
      <c r="L11247" s="7">
        <v>0.2864219178082188</v>
      </c>
    </row>
    <row r="11248" spans="1:12" ht="12.75">
      <c r="A11248" s="1">
        <f t="shared" si="246"/>
        <v>43734</v>
      </c>
      <c r="B11248" s="49" t="s">
        <v>5447</v>
      </c>
      <c r="C11248" s="7">
        <v>1.6697095890411118E-3</v>
      </c>
      <c r="D11248" s="7">
        <v>3.3394191780822119E-3</v>
      </c>
      <c r="E11248" s="7">
        <v>5.0091287671233239E-3</v>
      </c>
      <c r="F11248" s="7">
        <v>6.6788383561644125E-3</v>
      </c>
      <c r="G11248" s="7">
        <v>8.3485479452055124E-3</v>
      </c>
      <c r="H11248" s="7">
        <v>1.0018257534246613E-2</v>
      </c>
      <c r="I11248" s="7">
        <v>1.1687967123287747E-2</v>
      </c>
      <c r="J11248" s="7">
        <v>1.3357676712328799E-2</v>
      </c>
      <c r="K11248" s="7">
        <v>1.5027386301369959E-2</v>
      </c>
      <c r="L11248" s="7">
        <v>1.6697095890410997E-2</v>
      </c>
    </row>
    <row r="11249" spans="1:12" ht="12.75">
      <c r="A11249" s="1">
        <f t="shared" si="246"/>
        <v>43735</v>
      </c>
      <c r="B11249" s="49" t="s">
        <v>7360</v>
      </c>
      <c r="C11249" s="7">
        <v>3.0124931506849556E-4</v>
      </c>
      <c r="D11249" s="7">
        <v>6.0249863013698993E-4</v>
      </c>
      <c r="E11249" s="7">
        <v>9.037479452054856E-4</v>
      </c>
      <c r="F11249" s="7">
        <v>1.2049972602739799E-3</v>
      </c>
      <c r="G11249" s="7">
        <v>1.5062465753424719E-3</v>
      </c>
      <c r="H11249" s="7">
        <v>1.8074958904109638E-3</v>
      </c>
      <c r="I11249" s="7">
        <v>2.1087452054794559E-3</v>
      </c>
      <c r="J11249" s="7">
        <v>2.409994520547948E-3</v>
      </c>
      <c r="K11249" s="7">
        <v>2.7112438356164397E-3</v>
      </c>
      <c r="L11249" s="7">
        <v>3.0124931506849317E-3</v>
      </c>
    </row>
    <row r="11250" spans="1:12" ht="25.5">
      <c r="A11250" s="1">
        <f t="shared" si="246"/>
        <v>43736</v>
      </c>
      <c r="B11250" s="49" t="s">
        <v>5337</v>
      </c>
      <c r="C11250" s="7">
        <v>3.0464876712328918E-3</v>
      </c>
      <c r="D11250" s="7">
        <v>6.0929753424657715E-3</v>
      </c>
      <c r="E11250" s="7">
        <v>9.1394630136986624E-3</v>
      </c>
      <c r="F11250" s="7">
        <v>1.218595068493152E-2</v>
      </c>
      <c r="G11250" s="7">
        <v>1.5232438356164399E-2</v>
      </c>
      <c r="H11250" s="7">
        <v>1.827892602739728E-2</v>
      </c>
      <c r="I11250" s="7">
        <v>2.132541369863028E-2</v>
      </c>
      <c r="J11250" s="7">
        <v>2.4371901369863041E-2</v>
      </c>
      <c r="K11250" s="7">
        <v>2.741838904109592E-2</v>
      </c>
      <c r="L11250" s="7">
        <v>3.0464876712328798E-2</v>
      </c>
    </row>
    <row r="11251" spans="1:12" ht="25.5">
      <c r="A11251" s="1">
        <f t="shared" si="246"/>
        <v>43737</v>
      </c>
      <c r="B11251" s="49" t="s">
        <v>5448</v>
      </c>
      <c r="C11251" s="7">
        <v>1.1131397260274005E-3</v>
      </c>
      <c r="D11251" s="7">
        <v>2.2262794520547958E-3</v>
      </c>
      <c r="E11251" s="7">
        <v>3.3394191780821997E-3</v>
      </c>
      <c r="F11251" s="7">
        <v>4.4525589041095916E-3</v>
      </c>
      <c r="G11251" s="7">
        <v>5.5656986301369843E-3</v>
      </c>
      <c r="H11251" s="7">
        <v>6.6788383561643882E-3</v>
      </c>
      <c r="I11251" s="7">
        <v>7.7919780821918035E-3</v>
      </c>
      <c r="J11251" s="7">
        <v>8.9051178082191831E-3</v>
      </c>
      <c r="K11251" s="7">
        <v>1.0018257534246575E-2</v>
      </c>
      <c r="L11251" s="7">
        <v>1.1131397260273969E-2</v>
      </c>
    </row>
    <row r="11252" spans="1:12" ht="25.5">
      <c r="A11252" s="1">
        <f t="shared" si="246"/>
        <v>43738</v>
      </c>
      <c r="B11252" s="49" t="s">
        <v>5448</v>
      </c>
      <c r="C11252" s="7">
        <v>5.6199452054794677E-4</v>
      </c>
      <c r="D11252" s="7">
        <v>1.1239890410958935E-3</v>
      </c>
      <c r="E11252" s="7">
        <v>1.6859835616438439E-3</v>
      </c>
      <c r="F11252" s="7">
        <v>2.2479780821917797E-3</v>
      </c>
      <c r="G11252" s="7">
        <v>2.8099726027397283E-3</v>
      </c>
      <c r="H11252" s="7">
        <v>3.3719671232876761E-3</v>
      </c>
      <c r="I11252" s="7">
        <v>3.9339616438356356E-3</v>
      </c>
      <c r="J11252" s="7">
        <v>4.4959561643835716E-3</v>
      </c>
      <c r="K11252" s="7">
        <v>5.0579506849315198E-3</v>
      </c>
      <c r="L11252" s="7">
        <v>5.6199452054794567E-3</v>
      </c>
    </row>
    <row r="11253" spans="1:12" ht="25.5">
      <c r="A11253" s="1">
        <f t="shared" si="246"/>
        <v>43739</v>
      </c>
      <c r="B11253" s="49" t="s">
        <v>6406</v>
      </c>
      <c r="C11253" s="7">
        <v>4.9295671232876996E-3</v>
      </c>
      <c r="D11253" s="7">
        <v>9.8591342465753993E-3</v>
      </c>
      <c r="E11253" s="7">
        <v>1.4788701369863161E-2</v>
      </c>
      <c r="F11253" s="7">
        <v>1.9718268493150799E-2</v>
      </c>
      <c r="G11253" s="7">
        <v>2.4647835616438438E-2</v>
      </c>
      <c r="H11253" s="7">
        <v>2.9577402739726078E-2</v>
      </c>
      <c r="I11253" s="7">
        <v>3.4506969863013839E-2</v>
      </c>
      <c r="J11253" s="7">
        <v>3.9436536986301472E-2</v>
      </c>
      <c r="K11253" s="7">
        <v>4.4366104109589112E-2</v>
      </c>
      <c r="L11253" s="7">
        <v>4.9295671232876752E-2</v>
      </c>
    </row>
    <row r="11254" spans="1:12" ht="25.5">
      <c r="A11254" s="1">
        <f t="shared" si="246"/>
        <v>43740</v>
      </c>
      <c r="B11254" s="49" t="s">
        <v>6406</v>
      </c>
      <c r="C11254" s="7">
        <v>1.7177720547945238E-2</v>
      </c>
      <c r="D11254" s="7">
        <v>3.4355441095890601E-2</v>
      </c>
      <c r="E11254" s="7">
        <v>5.153316164383584E-2</v>
      </c>
      <c r="F11254" s="7">
        <v>6.8710882191780953E-2</v>
      </c>
      <c r="G11254" s="7">
        <v>8.5888602739726191E-2</v>
      </c>
      <c r="H11254" s="7">
        <v>0.10306632328767144</v>
      </c>
      <c r="I11254" s="7">
        <v>0.12024404383561679</v>
      </c>
      <c r="J11254" s="7">
        <v>0.13742176438356241</v>
      </c>
      <c r="K11254" s="7">
        <v>0.1545994849315068</v>
      </c>
      <c r="L11254" s="7">
        <v>0.17177720547945238</v>
      </c>
    </row>
    <row r="11255" spans="1:12" ht="25.5">
      <c r="A11255" s="1">
        <f t="shared" si="246"/>
        <v>43741</v>
      </c>
      <c r="B11255" s="49" t="s">
        <v>6406</v>
      </c>
      <c r="C11255" s="7">
        <v>9.1821369863014073E-3</v>
      </c>
      <c r="D11255" s="7">
        <v>1.8364273972602839E-2</v>
      </c>
      <c r="E11255" s="7">
        <v>2.7546410958904196E-2</v>
      </c>
      <c r="F11255" s="7">
        <v>3.672854794520556E-2</v>
      </c>
      <c r="G11255" s="7">
        <v>4.5910684931506913E-2</v>
      </c>
      <c r="H11255" s="7">
        <v>5.5092821917808281E-2</v>
      </c>
      <c r="I11255" s="7">
        <v>6.4274958904109877E-2</v>
      </c>
      <c r="J11255" s="7">
        <v>7.3457095890410995E-2</v>
      </c>
      <c r="K11255" s="7">
        <v>8.2639232876712473E-2</v>
      </c>
      <c r="L11255" s="7">
        <v>9.1821369863013716E-2</v>
      </c>
    </row>
    <row r="11256" spans="1:12" ht="25.5">
      <c r="A11256" s="1">
        <f t="shared" si="246"/>
        <v>43742</v>
      </c>
      <c r="B11256" s="49" t="s">
        <v>7361</v>
      </c>
      <c r="C11256" s="7">
        <v>0.33963563835616678</v>
      </c>
      <c r="D11256" s="7">
        <v>0.67927127671233234</v>
      </c>
      <c r="E11256" s="7">
        <v>1.0189069150684993</v>
      </c>
      <c r="F11256" s="7">
        <v>1.35854255342466</v>
      </c>
      <c r="G11256" s="7">
        <v>1.6981781917808279</v>
      </c>
      <c r="H11256" s="7">
        <v>2.0378138301369839</v>
      </c>
      <c r="I11256" s="7">
        <v>2.3774494684931637</v>
      </c>
      <c r="J11256" s="7">
        <v>2.71708510684932</v>
      </c>
      <c r="K11256" s="7">
        <v>3.0567207452054879</v>
      </c>
      <c r="L11256" s="7">
        <v>3.3963563835616442</v>
      </c>
    </row>
    <row r="11257" spans="1:12" ht="25.5">
      <c r="A11257" s="1">
        <f t="shared" si="246"/>
        <v>43743</v>
      </c>
      <c r="B11257" s="49" t="s">
        <v>7361</v>
      </c>
      <c r="C11257" s="7">
        <v>0.24244277260273919</v>
      </c>
      <c r="D11257" s="7">
        <v>0.48488554520547961</v>
      </c>
      <c r="E11257" s="7">
        <v>0.72732831780822005</v>
      </c>
      <c r="F11257" s="7">
        <v>0.96977109041095677</v>
      </c>
      <c r="G11257" s="7">
        <v>1.2122138630136958</v>
      </c>
      <c r="H11257" s="7">
        <v>1.4546566356164401</v>
      </c>
      <c r="I11257" s="7">
        <v>1.6970994082191839</v>
      </c>
      <c r="J11257" s="7">
        <v>1.939542180821916</v>
      </c>
      <c r="K11257" s="7">
        <v>2.18198495342466</v>
      </c>
      <c r="L11257" s="7">
        <v>2.4244277260273916</v>
      </c>
    </row>
    <row r="11258" spans="1:12" ht="25.5">
      <c r="A11258" s="1">
        <f t="shared" si="246"/>
        <v>43744</v>
      </c>
      <c r="B11258" s="49" t="s">
        <v>7362</v>
      </c>
      <c r="C11258" s="7">
        <v>0.56049659178082434</v>
      </c>
      <c r="D11258" s="7">
        <v>1.1209931835616487</v>
      </c>
      <c r="E11258" s="7">
        <v>1.681489775342472</v>
      </c>
      <c r="F11258" s="7">
        <v>2.241986367123288</v>
      </c>
      <c r="G11258" s="7">
        <v>2.8024829589041156</v>
      </c>
      <c r="H11258" s="7">
        <v>3.3629795506849316</v>
      </c>
      <c r="I11258" s="7">
        <v>3.9234761424657716</v>
      </c>
      <c r="J11258" s="7">
        <v>4.4839727342465761</v>
      </c>
      <c r="K11258" s="7">
        <v>5.0444693260274045</v>
      </c>
      <c r="L11258" s="7">
        <v>5.6049659178082196</v>
      </c>
    </row>
    <row r="11259" spans="1:12" ht="38.25">
      <c r="A11259" s="1">
        <f t="shared" si="246"/>
        <v>43745</v>
      </c>
      <c r="B11259" s="49" t="s">
        <v>7363</v>
      </c>
      <c r="C11259" s="7">
        <v>0.1443038465753424</v>
      </c>
      <c r="D11259" s="7">
        <v>0.28860769315068596</v>
      </c>
      <c r="E11259" s="7">
        <v>0.43291153972602842</v>
      </c>
      <c r="F11259" s="7">
        <v>0.57721538630136959</v>
      </c>
      <c r="G11259" s="7">
        <v>0.72151923287671194</v>
      </c>
      <c r="H11259" s="7">
        <v>0.86582307945205561</v>
      </c>
      <c r="I11259" s="7">
        <v>1.0101269260274004</v>
      </c>
      <c r="J11259" s="7">
        <v>1.1544307726027403</v>
      </c>
      <c r="K11259" s="7">
        <v>1.2987346191780837</v>
      </c>
      <c r="L11259" s="7">
        <v>1.4430384657534239</v>
      </c>
    </row>
    <row r="11260" spans="1:12" ht="25.5">
      <c r="A11260" s="1">
        <f t="shared" si="246"/>
        <v>43746</v>
      </c>
      <c r="B11260" s="49" t="s">
        <v>7364</v>
      </c>
      <c r="C11260" s="7">
        <v>1.759758904109592E-3</v>
      </c>
      <c r="D11260" s="7">
        <v>3.5195178082191958E-3</v>
      </c>
      <c r="E11260" s="7">
        <v>5.2792767123287882E-3</v>
      </c>
      <c r="F11260" s="7">
        <v>7.0390356164383681E-3</v>
      </c>
      <c r="G11260" s="7">
        <v>8.7987945205479593E-3</v>
      </c>
      <c r="H11260" s="7">
        <v>1.0558553424657563E-2</v>
      </c>
      <c r="I11260" s="7">
        <v>1.2318312328767241E-2</v>
      </c>
      <c r="J11260" s="7">
        <v>1.4078071232876759E-2</v>
      </c>
      <c r="K11260" s="7">
        <v>1.5837830136986399E-2</v>
      </c>
      <c r="L11260" s="7">
        <v>1.7597589041095919E-2</v>
      </c>
    </row>
    <row r="11261" spans="1:12" ht="25.5">
      <c r="A11261" s="1">
        <f t="shared" si="246"/>
        <v>43747</v>
      </c>
      <c r="B11261" s="49" t="s">
        <v>7365</v>
      </c>
      <c r="C11261" s="7">
        <v>8.9289863013698885E-4</v>
      </c>
      <c r="D11261" s="7">
        <v>1.7857972602739799E-3</v>
      </c>
      <c r="E11261" s="7">
        <v>2.6786958904109642E-3</v>
      </c>
      <c r="F11261" s="7">
        <v>3.571594520547948E-3</v>
      </c>
      <c r="G11261" s="7">
        <v>4.4644931506849323E-3</v>
      </c>
      <c r="H11261" s="7">
        <v>5.3573917808219284E-3</v>
      </c>
      <c r="I11261" s="7">
        <v>6.2502904109589244E-3</v>
      </c>
      <c r="J11261" s="7">
        <v>7.1431890410958961E-3</v>
      </c>
      <c r="K11261" s="7">
        <v>8.0360876712328912E-3</v>
      </c>
      <c r="L11261" s="7">
        <v>8.9289863013698647E-3</v>
      </c>
    </row>
    <row r="11262" spans="1:12" ht="25.5">
      <c r="A11262" s="1">
        <f t="shared" si="246"/>
        <v>43748</v>
      </c>
      <c r="B11262" s="49" t="s">
        <v>6437</v>
      </c>
      <c r="C11262" s="7">
        <v>8.0350027397260548E-2</v>
      </c>
      <c r="D11262" s="7">
        <v>0.1607000547945216</v>
      </c>
      <c r="E11262" s="7">
        <v>0.2410500821917812</v>
      </c>
      <c r="F11262" s="7">
        <v>0.32140010958904081</v>
      </c>
      <c r="G11262" s="7">
        <v>0.40175013698630163</v>
      </c>
      <c r="H11262" s="7">
        <v>0.4821001643835624</v>
      </c>
      <c r="I11262" s="7">
        <v>0.56245019178082445</v>
      </c>
      <c r="J11262" s="7">
        <v>0.64280021917808283</v>
      </c>
      <c r="K11262" s="7">
        <v>0.72315024657534355</v>
      </c>
      <c r="L11262" s="7">
        <v>0.80350027397260326</v>
      </c>
    </row>
    <row r="11263" spans="1:12" ht="12.75">
      <c r="A11263" s="1">
        <f t="shared" si="246"/>
        <v>43749</v>
      </c>
      <c r="B11263" s="49" t="s">
        <v>6410</v>
      </c>
      <c r="C11263" s="7">
        <v>1.694518356164388E-2</v>
      </c>
      <c r="D11263" s="7">
        <v>3.3890367123287878E-2</v>
      </c>
      <c r="E11263" s="7">
        <v>5.0835550684931757E-2</v>
      </c>
      <c r="F11263" s="7">
        <v>6.7780734246575519E-2</v>
      </c>
      <c r="G11263" s="7">
        <v>8.4725917808219406E-2</v>
      </c>
      <c r="H11263" s="7">
        <v>0.1016711013698634</v>
      </c>
      <c r="I11263" s="7">
        <v>0.11861628493150751</v>
      </c>
      <c r="J11263" s="7">
        <v>0.13556146849315079</v>
      </c>
      <c r="K11263" s="7">
        <v>0.15250665205479477</v>
      </c>
      <c r="L11263" s="7">
        <v>0.16945183561643881</v>
      </c>
    </row>
    <row r="11264" spans="1:12" ht="25.5">
      <c r="A11264" s="1">
        <f t="shared" si="246"/>
        <v>43750</v>
      </c>
      <c r="B11264" s="49" t="s">
        <v>2743</v>
      </c>
      <c r="C11264" s="7">
        <v>5.7319463013698752E-2</v>
      </c>
      <c r="D11264" s="7">
        <v>0.11463892602739764</v>
      </c>
      <c r="E11264" s="7">
        <v>0.17195838904109639</v>
      </c>
      <c r="F11264" s="7">
        <v>0.22927785205479478</v>
      </c>
      <c r="G11264" s="7">
        <v>0.28659731506849317</v>
      </c>
      <c r="H11264" s="7">
        <v>0.34391677808219162</v>
      </c>
      <c r="I11264" s="7">
        <v>0.4012362410958924</v>
      </c>
      <c r="J11264" s="7">
        <v>0.45855570410958957</v>
      </c>
      <c r="K11264" s="7">
        <v>0.51587516712328796</v>
      </c>
      <c r="L11264" s="7">
        <v>0.57319463013698635</v>
      </c>
    </row>
    <row r="11265" spans="1:12" ht="25.5">
      <c r="A11265" s="1">
        <f t="shared" si="246"/>
        <v>43751</v>
      </c>
      <c r="B11265" s="49" t="s">
        <v>2743</v>
      </c>
      <c r="C11265" s="7">
        <v>9.4660273972602946E-2</v>
      </c>
      <c r="D11265" s="7">
        <v>0.18932054794520639</v>
      </c>
      <c r="E11265" s="7">
        <v>0.28398082191780838</v>
      </c>
      <c r="F11265" s="7">
        <v>0.3786410958904104</v>
      </c>
      <c r="G11265" s="7">
        <v>0.47330136986301358</v>
      </c>
      <c r="H11265" s="7">
        <v>0.56796164383561676</v>
      </c>
      <c r="I11265" s="7">
        <v>0.66262191780822122</v>
      </c>
      <c r="J11265" s="7">
        <v>0.75728219178082201</v>
      </c>
      <c r="K11265" s="7">
        <v>0.85194246575342514</v>
      </c>
      <c r="L11265" s="7">
        <v>0.94660273972602715</v>
      </c>
    </row>
    <row r="11266" spans="1:12" ht="25.5">
      <c r="A11266" s="1">
        <f t="shared" si="246"/>
        <v>43752</v>
      </c>
      <c r="B11266" s="49" t="s">
        <v>5664</v>
      </c>
      <c r="C11266" s="7">
        <v>1.203152876712324E-2</v>
      </c>
      <c r="D11266" s="7">
        <v>2.4063057534246601E-2</v>
      </c>
      <c r="E11266" s="7">
        <v>3.6094586301369837E-2</v>
      </c>
      <c r="F11266" s="7">
        <v>4.8126115068492958E-2</v>
      </c>
      <c r="G11266" s="7">
        <v>6.0157643835616198E-2</v>
      </c>
      <c r="H11266" s="7">
        <v>7.2189172602739438E-2</v>
      </c>
      <c r="I11266" s="7">
        <v>8.4220701369863038E-2</v>
      </c>
      <c r="J11266" s="7">
        <v>9.6252230136986042E-2</v>
      </c>
      <c r="K11266" s="7">
        <v>0.10828375890410927</v>
      </c>
      <c r="L11266" s="7">
        <v>0.1203152876712324</v>
      </c>
    </row>
    <row r="11267" spans="1:12" ht="25.5">
      <c r="A11267" s="1">
        <f t="shared" si="246"/>
        <v>43753</v>
      </c>
      <c r="B11267" s="49" t="s">
        <v>5664</v>
      </c>
      <c r="C11267" s="7">
        <v>1.8132821917808397E-3</v>
      </c>
      <c r="D11267" s="7">
        <v>3.6265643835616678E-3</v>
      </c>
      <c r="E11267" s="7">
        <v>5.4398465753425079E-3</v>
      </c>
      <c r="F11267" s="7">
        <v>7.2531287671233242E-3</v>
      </c>
      <c r="G11267" s="7">
        <v>9.066410958904151E-3</v>
      </c>
      <c r="H11267" s="7">
        <v>1.0879693150684979E-2</v>
      </c>
      <c r="I11267" s="7">
        <v>1.2692975342465879E-2</v>
      </c>
      <c r="J11267" s="7">
        <v>1.45062575342466E-2</v>
      </c>
      <c r="K11267" s="7">
        <v>1.6319539726027441E-2</v>
      </c>
      <c r="L11267" s="7">
        <v>1.8132821917808281E-2</v>
      </c>
    </row>
    <row r="11268" spans="1:12" ht="25.5">
      <c r="A11268" s="1">
        <f t="shared" si="246"/>
        <v>43754</v>
      </c>
      <c r="B11268" s="49" t="s">
        <v>6413</v>
      </c>
      <c r="C11268" s="7">
        <v>9.0591780821918152E-3</v>
      </c>
      <c r="D11268" s="7">
        <v>1.8118356164383679E-2</v>
      </c>
      <c r="E11268" s="7">
        <v>2.7177534246575399E-2</v>
      </c>
      <c r="F11268" s="7">
        <v>3.6236712328767122E-2</v>
      </c>
      <c r="G11268" s="7">
        <v>4.529589041095896E-2</v>
      </c>
      <c r="H11268" s="7">
        <v>5.4355068493150673E-2</v>
      </c>
      <c r="I11268" s="7">
        <v>6.3414246575342642E-2</v>
      </c>
      <c r="J11268" s="7">
        <v>7.2473424657534355E-2</v>
      </c>
      <c r="K11268" s="7">
        <v>8.1532602739726068E-2</v>
      </c>
      <c r="L11268" s="7">
        <v>9.0591780821917794E-2</v>
      </c>
    </row>
    <row r="11269" spans="1:12" ht="25.5">
      <c r="A11269" s="1">
        <f t="shared" si="246"/>
        <v>43755</v>
      </c>
      <c r="B11269" s="49" t="s">
        <v>5459</v>
      </c>
      <c r="C11269" s="7">
        <v>6.111310684931532E-2</v>
      </c>
      <c r="D11269" s="7">
        <v>0.12222621369863039</v>
      </c>
      <c r="E11269" s="7">
        <v>0.18333932054794561</v>
      </c>
      <c r="F11269" s="7">
        <v>0.24445242739726078</v>
      </c>
      <c r="G11269" s="7">
        <v>0.30556553424657601</v>
      </c>
      <c r="H11269" s="7">
        <v>0.36667864109589121</v>
      </c>
      <c r="I11269" s="7">
        <v>0.42779174794520763</v>
      </c>
      <c r="J11269" s="7">
        <v>0.48890485479452156</v>
      </c>
      <c r="K11269" s="7">
        <v>0.55001796164383676</v>
      </c>
      <c r="L11269" s="7">
        <v>0.6111310684931508</v>
      </c>
    </row>
    <row r="11270" spans="1:12" ht="25.5">
      <c r="A11270" s="1">
        <f t="shared" si="246"/>
        <v>43756</v>
      </c>
      <c r="B11270" s="49" t="s">
        <v>5460</v>
      </c>
      <c r="C11270" s="7">
        <v>2.2675068493150799E-3</v>
      </c>
      <c r="D11270" s="7">
        <v>4.5350136986301477E-3</v>
      </c>
      <c r="E11270" s="7">
        <v>6.8025205479452277E-3</v>
      </c>
      <c r="F11270" s="7">
        <v>9.0700273972602833E-3</v>
      </c>
      <c r="G11270" s="7">
        <v>1.1337534246575352E-2</v>
      </c>
      <c r="H11270" s="7">
        <v>1.360504109589048E-2</v>
      </c>
      <c r="I11270" s="7">
        <v>1.587254794520556E-2</v>
      </c>
      <c r="J11270" s="7">
        <v>1.8140054794520518E-2</v>
      </c>
      <c r="K11270" s="7">
        <v>2.0407561643835597E-2</v>
      </c>
      <c r="L11270" s="7">
        <v>2.267506849315068E-2</v>
      </c>
    </row>
    <row r="11271" spans="1:12" ht="25.5">
      <c r="A11271" s="1">
        <f t="shared" si="246"/>
        <v>43757</v>
      </c>
      <c r="B11271" s="49" t="s">
        <v>5884</v>
      </c>
      <c r="C11271" s="7">
        <v>5.6127484931506919E-2</v>
      </c>
      <c r="D11271" s="7">
        <v>0.11225496986301384</v>
      </c>
      <c r="E11271" s="7">
        <v>0.16838245479452038</v>
      </c>
      <c r="F11271" s="7">
        <v>0.2245099397260272</v>
      </c>
      <c r="G11271" s="7">
        <v>0.280637424657534</v>
      </c>
      <c r="H11271" s="7">
        <v>0.33676490958904076</v>
      </c>
      <c r="I11271" s="7">
        <v>0.3928923945205488</v>
      </c>
      <c r="J11271" s="7">
        <v>0.4490198794520544</v>
      </c>
      <c r="K11271" s="7">
        <v>0.50514736438356123</v>
      </c>
      <c r="L11271" s="7">
        <v>0.56127484931506799</v>
      </c>
    </row>
    <row r="11272" spans="1:12" ht="25.5">
      <c r="A11272" s="1">
        <f t="shared" si="246"/>
        <v>43758</v>
      </c>
      <c r="B11272" s="49" t="s">
        <v>5278</v>
      </c>
      <c r="C11272" s="7">
        <v>6.8954630136986638E-3</v>
      </c>
      <c r="D11272" s="7">
        <v>1.3790926027397281E-2</v>
      </c>
      <c r="E11272" s="7">
        <v>2.0686389041095918E-2</v>
      </c>
      <c r="F11272" s="7">
        <v>2.7581852054794562E-2</v>
      </c>
      <c r="G11272" s="7">
        <v>3.4477315068493199E-2</v>
      </c>
      <c r="H11272" s="7">
        <v>4.1372778082191836E-2</v>
      </c>
      <c r="I11272" s="7">
        <v>4.8268241095890597E-2</v>
      </c>
      <c r="J11272" s="7">
        <v>5.5163704109589123E-2</v>
      </c>
      <c r="K11272" s="7">
        <v>6.205916712328776E-2</v>
      </c>
      <c r="L11272" s="7">
        <v>6.8954630136986286E-2</v>
      </c>
    </row>
    <row r="11273" spans="1:12" ht="25.5">
      <c r="A11273" s="1">
        <f t="shared" si="246"/>
        <v>43759</v>
      </c>
      <c r="B11273" s="49" t="s">
        <v>5278</v>
      </c>
      <c r="C11273" s="7">
        <v>3.7365041095890599E-3</v>
      </c>
      <c r="D11273" s="7">
        <v>7.4730082191781198E-3</v>
      </c>
      <c r="E11273" s="7">
        <v>1.1209512328767168E-2</v>
      </c>
      <c r="F11273" s="7">
        <v>1.494601643835624E-2</v>
      </c>
      <c r="G11273" s="7">
        <v>1.8682520547945239E-2</v>
      </c>
      <c r="H11273" s="7">
        <v>2.2419024657534242E-2</v>
      </c>
      <c r="I11273" s="7">
        <v>2.6155528767123359E-2</v>
      </c>
      <c r="J11273" s="7">
        <v>2.9892032876712358E-2</v>
      </c>
      <c r="K11273" s="7">
        <v>3.3628536986301361E-2</v>
      </c>
      <c r="L11273" s="7">
        <v>3.736504109589036E-2</v>
      </c>
    </row>
    <row r="11274" spans="1:12" ht="25.5">
      <c r="A11274" s="1">
        <f t="shared" si="246"/>
        <v>43760</v>
      </c>
      <c r="B11274" s="49" t="s">
        <v>5462</v>
      </c>
      <c r="C11274" s="7">
        <v>1.879246027397256E-2</v>
      </c>
      <c r="D11274" s="7">
        <v>3.7584920547945239E-2</v>
      </c>
      <c r="E11274" s="7">
        <v>5.6377380821917795E-2</v>
      </c>
      <c r="F11274" s="7">
        <v>7.5169841095890241E-2</v>
      </c>
      <c r="G11274" s="7">
        <v>9.3962301369862805E-2</v>
      </c>
      <c r="H11274" s="7">
        <v>0.11275476164383536</v>
      </c>
      <c r="I11274" s="7">
        <v>0.13154722191780838</v>
      </c>
      <c r="J11274" s="7">
        <v>0.15033968219178118</v>
      </c>
      <c r="K11274" s="7">
        <v>0.16913214246575278</v>
      </c>
      <c r="L11274" s="7">
        <v>0.18792460273972561</v>
      </c>
    </row>
    <row r="11275" spans="1:12" ht="25.5">
      <c r="A11275" s="1">
        <f t="shared" si="246"/>
        <v>43761</v>
      </c>
      <c r="B11275" s="49" t="s">
        <v>6145</v>
      </c>
      <c r="C11275" s="7">
        <v>2.9055550684931639E-2</v>
      </c>
      <c r="D11275" s="7">
        <v>5.8111101369863159E-2</v>
      </c>
      <c r="E11275" s="7">
        <v>8.7166652054794805E-2</v>
      </c>
      <c r="F11275" s="7">
        <v>0.11622220273972607</v>
      </c>
      <c r="G11275" s="7">
        <v>0.1452777534246576</v>
      </c>
      <c r="H11275" s="7">
        <v>0.17433330410958961</v>
      </c>
      <c r="I11275" s="7">
        <v>0.2033888547945216</v>
      </c>
      <c r="J11275" s="7">
        <v>0.23244440547945239</v>
      </c>
      <c r="K11275" s="7">
        <v>0.26149995616438437</v>
      </c>
      <c r="L11275" s="7">
        <v>0.29055550684931519</v>
      </c>
    </row>
    <row r="11276" spans="1:12" ht="25.5">
      <c r="A11276" s="1">
        <f t="shared" si="246"/>
        <v>43762</v>
      </c>
      <c r="B11276" s="49" t="s">
        <v>6145</v>
      </c>
      <c r="C11276" s="7">
        <v>2.0541369863013598E-3</v>
      </c>
      <c r="D11276" s="7">
        <v>4.1082739726027318E-3</v>
      </c>
      <c r="E11276" s="7">
        <v>6.1624109589040917E-3</v>
      </c>
      <c r="F11276" s="7">
        <v>8.2165479452054394E-3</v>
      </c>
      <c r="G11276" s="7">
        <v>1.0270684931506799E-2</v>
      </c>
      <c r="H11276" s="7">
        <v>1.2324821917808159E-2</v>
      </c>
      <c r="I11276" s="7">
        <v>1.4378958904109519E-2</v>
      </c>
      <c r="J11276" s="7">
        <v>1.6433095890410879E-2</v>
      </c>
      <c r="K11276" s="7">
        <v>1.848723287671224E-2</v>
      </c>
      <c r="L11276" s="7">
        <v>2.0541369863013598E-2</v>
      </c>
    </row>
    <row r="11277" spans="1:12" ht="25.5">
      <c r="A11277" s="1">
        <f t="shared" si="246"/>
        <v>43763</v>
      </c>
      <c r="B11277" s="49" t="s">
        <v>6145</v>
      </c>
      <c r="C11277" s="7">
        <v>4.1278027397260442E-3</v>
      </c>
      <c r="D11277" s="7">
        <v>8.2556054794520883E-3</v>
      </c>
      <c r="E11277" s="7">
        <v>1.238340821917812E-2</v>
      </c>
      <c r="F11277" s="7">
        <v>1.651121095890408E-2</v>
      </c>
      <c r="G11277" s="7">
        <v>2.0639013698630162E-2</v>
      </c>
      <c r="H11277" s="7">
        <v>2.4766816438356241E-2</v>
      </c>
      <c r="I11277" s="7">
        <v>2.8894619178082316E-2</v>
      </c>
      <c r="J11277" s="7">
        <v>3.3022421917808277E-2</v>
      </c>
      <c r="K11277" s="7">
        <v>3.7150224657534356E-2</v>
      </c>
      <c r="L11277" s="7">
        <v>4.1278027397260324E-2</v>
      </c>
    </row>
    <row r="11278" spans="1:12" ht="51">
      <c r="A11278" s="1">
        <f t="shared" si="246"/>
        <v>43764</v>
      </c>
      <c r="B11278" s="49" t="s">
        <v>5665</v>
      </c>
      <c r="C11278" s="7">
        <v>5.1179473972602842E-2</v>
      </c>
      <c r="D11278" s="7">
        <v>0.10235894794520568</v>
      </c>
      <c r="E11278" s="7">
        <v>0.15353842191780839</v>
      </c>
      <c r="F11278" s="7">
        <v>0.2047178958904104</v>
      </c>
      <c r="G11278" s="7">
        <v>0.25589736986301359</v>
      </c>
      <c r="H11278" s="7">
        <v>0.30707684383561679</v>
      </c>
      <c r="I11278" s="7">
        <v>0.35825631780822004</v>
      </c>
      <c r="J11278" s="7">
        <v>0.40943579178082201</v>
      </c>
      <c r="K11278" s="7">
        <v>0.46061526575342515</v>
      </c>
      <c r="L11278" s="7">
        <v>0.51179473972602718</v>
      </c>
    </row>
    <row r="11279" spans="1:12" ht="12.75">
      <c r="A11279" s="1">
        <f t="shared" si="246"/>
        <v>43765</v>
      </c>
      <c r="B11279" s="49" t="s">
        <v>5345</v>
      </c>
      <c r="C11279" s="7">
        <v>1.6613917808219159E-3</v>
      </c>
      <c r="D11279" s="7">
        <v>3.3227835616438436E-3</v>
      </c>
      <c r="E11279" s="7">
        <v>4.9841753424657593E-3</v>
      </c>
      <c r="F11279" s="7">
        <v>6.6455671232876637E-3</v>
      </c>
      <c r="G11279" s="7">
        <v>8.3069589041095803E-3</v>
      </c>
      <c r="H11279" s="7">
        <v>9.968350684931496E-3</v>
      </c>
      <c r="I11279" s="7">
        <v>1.1629742465753448E-2</v>
      </c>
      <c r="J11279" s="7">
        <v>1.32911342465754E-2</v>
      </c>
      <c r="K11279" s="7">
        <v>1.495252602739728E-2</v>
      </c>
      <c r="L11279" s="7">
        <v>1.6613917808219161E-2</v>
      </c>
    </row>
    <row r="11280" spans="1:12" ht="12.75">
      <c r="A11280" s="1">
        <f t="shared" ref="A11280:A11343" si="247">A11279+1</f>
        <v>43766</v>
      </c>
      <c r="B11280" s="49" t="s">
        <v>5345</v>
      </c>
      <c r="C11280" s="7">
        <v>1.5304767123287641E-3</v>
      </c>
      <c r="D11280" s="7">
        <v>3.06095342465754E-3</v>
      </c>
      <c r="E11280" s="7">
        <v>4.5914301369863039E-3</v>
      </c>
      <c r="F11280" s="7">
        <v>6.1219068493150565E-3</v>
      </c>
      <c r="G11280" s="7">
        <v>7.6523835616438204E-3</v>
      </c>
      <c r="H11280" s="7">
        <v>9.1828602739725835E-3</v>
      </c>
      <c r="I11280" s="7">
        <v>1.0713336986301383E-2</v>
      </c>
      <c r="J11280" s="7">
        <v>1.224381369863016E-2</v>
      </c>
      <c r="K11280" s="7">
        <v>1.377429041095884E-2</v>
      </c>
      <c r="L11280" s="7">
        <v>1.5304767123287641E-2</v>
      </c>
    </row>
    <row r="11281" spans="1:12" ht="51">
      <c r="A11281" s="1">
        <f t="shared" si="247"/>
        <v>43767</v>
      </c>
      <c r="B11281" s="49" t="s">
        <v>5666</v>
      </c>
      <c r="C11281" s="7">
        <v>0.11306939178082236</v>
      </c>
      <c r="D11281" s="7">
        <v>0.22613878356164518</v>
      </c>
      <c r="E11281" s="7">
        <v>0.33920817534246722</v>
      </c>
      <c r="F11281" s="7">
        <v>0.45227756712328798</v>
      </c>
      <c r="G11281" s="7">
        <v>0.56534695890410991</v>
      </c>
      <c r="H11281" s="7">
        <v>0.678416350684932</v>
      </c>
      <c r="I11281" s="7">
        <v>0.79148574246575631</v>
      </c>
      <c r="J11281" s="7">
        <v>0.90455513424657596</v>
      </c>
      <c r="K11281" s="7">
        <v>1.0176245260273979</v>
      </c>
      <c r="L11281" s="7">
        <v>1.1306939178082187</v>
      </c>
    </row>
    <row r="11282" spans="1:12" ht="51">
      <c r="A11282" s="1">
        <f t="shared" si="247"/>
        <v>43768</v>
      </c>
      <c r="B11282" s="49" t="s">
        <v>5666</v>
      </c>
      <c r="C11282" s="7">
        <v>0.17698560000000121</v>
      </c>
      <c r="D11282" s="7">
        <v>0.35397120000000121</v>
      </c>
      <c r="E11282" s="7">
        <v>0.53095680000000245</v>
      </c>
      <c r="F11282" s="7">
        <v>0.70794240000000119</v>
      </c>
      <c r="G11282" s="7">
        <v>0.88492800000000116</v>
      </c>
      <c r="H11282" s="7">
        <v>1.0619136000000011</v>
      </c>
      <c r="I11282" s="7">
        <v>1.2388991999999999</v>
      </c>
      <c r="J11282" s="7">
        <v>1.4158847999999999</v>
      </c>
      <c r="K11282" s="7">
        <v>1.5928703999999998</v>
      </c>
      <c r="L11282" s="7">
        <v>1.7698559999999999</v>
      </c>
    </row>
    <row r="11283" spans="1:12" ht="38.25">
      <c r="A11283" s="1">
        <f t="shared" si="247"/>
        <v>43769</v>
      </c>
      <c r="B11283" s="49" t="s">
        <v>5346</v>
      </c>
      <c r="C11283" s="7">
        <v>8.8877589041096161E-3</v>
      </c>
      <c r="D11283" s="7">
        <v>1.7775517808219281E-2</v>
      </c>
      <c r="E11283" s="7">
        <v>2.6663276712328796E-2</v>
      </c>
      <c r="F11283" s="7">
        <v>3.5551035616438319E-2</v>
      </c>
      <c r="G11283" s="7">
        <v>4.4438794520547956E-2</v>
      </c>
      <c r="H11283" s="7">
        <v>5.3326553424657593E-2</v>
      </c>
      <c r="I11283" s="7">
        <v>6.2214312328767354E-2</v>
      </c>
      <c r="J11283" s="7">
        <v>7.1102071232876748E-2</v>
      </c>
      <c r="K11283" s="7">
        <v>7.9989830136986392E-2</v>
      </c>
      <c r="L11283" s="7">
        <v>8.8877589041095911E-2</v>
      </c>
    </row>
    <row r="11284" spans="1:12" ht="38.25">
      <c r="A11284" s="1">
        <f t="shared" si="247"/>
        <v>43770</v>
      </c>
      <c r="B11284" s="49" t="s">
        <v>5346</v>
      </c>
      <c r="C11284" s="7">
        <v>4.2406717808219398E-2</v>
      </c>
      <c r="D11284" s="7">
        <v>8.4813435616438795E-2</v>
      </c>
      <c r="E11284" s="7">
        <v>0.12722015342465759</v>
      </c>
      <c r="F11284" s="7">
        <v>0.16962687123287759</v>
      </c>
      <c r="G11284" s="7">
        <v>0.2120335890410964</v>
      </c>
      <c r="H11284" s="7">
        <v>0.25444030684931518</v>
      </c>
      <c r="I11284" s="7">
        <v>0.29684702465753521</v>
      </c>
      <c r="J11284" s="7">
        <v>0.33925374246575396</v>
      </c>
      <c r="K11284" s="7">
        <v>0.38166046027397277</v>
      </c>
      <c r="L11284" s="7">
        <v>0.42406717808219163</v>
      </c>
    </row>
    <row r="11285" spans="1:12" ht="38.25">
      <c r="A11285" s="1">
        <f t="shared" si="247"/>
        <v>43771</v>
      </c>
      <c r="B11285" s="49" t="s">
        <v>5346</v>
      </c>
      <c r="C11285" s="7">
        <v>2.33477260273974E-2</v>
      </c>
      <c r="D11285" s="7">
        <v>4.6695452054794681E-2</v>
      </c>
      <c r="E11285" s="7">
        <v>7.0043178082192084E-2</v>
      </c>
      <c r="F11285" s="7">
        <v>9.3390904109589237E-2</v>
      </c>
      <c r="G11285" s="7">
        <v>0.11673863013698652</v>
      </c>
      <c r="H11285" s="7">
        <v>0.1400863561643832</v>
      </c>
      <c r="I11285" s="7">
        <v>0.16343408219178118</v>
      </c>
      <c r="J11285" s="7">
        <v>0.186781808219178</v>
      </c>
      <c r="K11285" s="7">
        <v>0.21012953424657602</v>
      </c>
      <c r="L11285" s="7">
        <v>0.23347726027397278</v>
      </c>
    </row>
    <row r="11286" spans="1:12" ht="51">
      <c r="A11286" s="1">
        <f t="shared" si="247"/>
        <v>43772</v>
      </c>
      <c r="B11286" s="49" t="s">
        <v>7366</v>
      </c>
      <c r="C11286" s="7">
        <v>1.4109895890411119E-2</v>
      </c>
      <c r="D11286" s="7">
        <v>2.8219791780822116E-2</v>
      </c>
      <c r="E11286" s="7">
        <v>4.232968767123324E-2</v>
      </c>
      <c r="F11286" s="7">
        <v>5.6439583561644122E-2</v>
      </c>
      <c r="G11286" s="7">
        <v>7.0549479452055114E-2</v>
      </c>
      <c r="H11286" s="7">
        <v>8.465937534246612E-2</v>
      </c>
      <c r="I11286" s="7">
        <v>9.8769271232877362E-2</v>
      </c>
      <c r="J11286" s="7">
        <v>0.11287916712328812</v>
      </c>
      <c r="K11286" s="7">
        <v>0.12698906301369961</v>
      </c>
      <c r="L11286" s="7">
        <v>0.14109895890411001</v>
      </c>
    </row>
    <row r="11287" spans="1:12" ht="51">
      <c r="A11287" s="1">
        <f t="shared" si="247"/>
        <v>43773</v>
      </c>
      <c r="B11287" s="49" t="s">
        <v>5671</v>
      </c>
      <c r="C11287" s="7">
        <v>1.637306301369864E-2</v>
      </c>
      <c r="D11287" s="7">
        <v>3.2746126027397397E-2</v>
      </c>
      <c r="E11287" s="7">
        <v>4.9119189041096037E-2</v>
      </c>
      <c r="F11287" s="7">
        <v>6.5492252054794559E-2</v>
      </c>
      <c r="G11287" s="7">
        <v>8.1865315068493205E-2</v>
      </c>
      <c r="H11287" s="7">
        <v>9.8238378082191838E-2</v>
      </c>
      <c r="I11287" s="7">
        <v>0.11461144109589083</v>
      </c>
      <c r="J11287" s="7">
        <v>0.13098450410958959</v>
      </c>
      <c r="K11287" s="7">
        <v>0.14735756712328799</v>
      </c>
      <c r="L11287" s="7">
        <v>0.16373063013698641</v>
      </c>
    </row>
    <row r="11288" spans="1:12" ht="51">
      <c r="A11288" s="1">
        <f t="shared" si="247"/>
        <v>43774</v>
      </c>
      <c r="B11288" s="49" t="s">
        <v>7367</v>
      </c>
      <c r="C11288" s="7">
        <v>5.2214136986301479E-2</v>
      </c>
      <c r="D11288" s="7">
        <v>0.10442827397260296</v>
      </c>
      <c r="E11288" s="7">
        <v>0.15664241095890477</v>
      </c>
      <c r="F11288" s="7">
        <v>0.2088565479452052</v>
      </c>
      <c r="G11288" s="7">
        <v>0.26107068493150681</v>
      </c>
      <c r="H11288" s="7">
        <v>0.31328482191780838</v>
      </c>
      <c r="I11288" s="7">
        <v>0.36549895890411122</v>
      </c>
      <c r="J11288" s="7">
        <v>0.41771309589041156</v>
      </c>
      <c r="K11288" s="7">
        <v>0.46992723287671323</v>
      </c>
      <c r="L11288" s="7">
        <v>0.52214136986301363</v>
      </c>
    </row>
    <row r="11289" spans="1:12" ht="38.25">
      <c r="A11289" s="1">
        <f t="shared" si="247"/>
        <v>43775</v>
      </c>
      <c r="B11289" s="49" t="s">
        <v>7368</v>
      </c>
      <c r="C11289" s="7">
        <v>3.0151693150685159E-2</v>
      </c>
      <c r="D11289" s="7">
        <v>6.0303386301370193E-2</v>
      </c>
      <c r="E11289" s="7">
        <v>9.0455079452055359E-2</v>
      </c>
      <c r="F11289" s="7">
        <v>0.12060677260274039</v>
      </c>
      <c r="G11289" s="7">
        <v>0.15075846575342519</v>
      </c>
      <c r="H11289" s="7">
        <v>0.18091015890411</v>
      </c>
      <c r="I11289" s="7">
        <v>0.2110618520547948</v>
      </c>
      <c r="J11289" s="7">
        <v>0.24121354520547958</v>
      </c>
      <c r="K11289" s="7">
        <v>0.27136523835616438</v>
      </c>
      <c r="L11289" s="7">
        <v>0.30151693150684916</v>
      </c>
    </row>
    <row r="11290" spans="1:12" ht="38.25">
      <c r="A11290" s="1">
        <f t="shared" si="247"/>
        <v>43776</v>
      </c>
      <c r="B11290" s="49" t="s">
        <v>7368</v>
      </c>
      <c r="C11290" s="7">
        <v>1.591956164383572E-2</v>
      </c>
      <c r="D11290" s="7">
        <v>3.1839123287671314E-2</v>
      </c>
      <c r="E11290" s="7">
        <v>4.7758684931507041E-2</v>
      </c>
      <c r="F11290" s="7">
        <v>6.3678246575342518E-2</v>
      </c>
      <c r="G11290" s="7">
        <v>7.9597808219178126E-2</v>
      </c>
      <c r="H11290" s="7">
        <v>9.5517369863013721E-2</v>
      </c>
      <c r="I11290" s="7">
        <v>0.11143693150684968</v>
      </c>
      <c r="J11290" s="7">
        <v>0.12735649315068481</v>
      </c>
      <c r="K11290" s="7">
        <v>0.14327605479452041</v>
      </c>
      <c r="L11290" s="7">
        <v>0.159195616438356</v>
      </c>
    </row>
    <row r="11291" spans="1:12" ht="38.25">
      <c r="A11291" s="1">
        <f t="shared" si="247"/>
        <v>43777</v>
      </c>
      <c r="B11291" s="49" t="s">
        <v>7369</v>
      </c>
      <c r="C11291" s="7">
        <v>1.8190323287671319E-2</v>
      </c>
      <c r="D11291" s="7">
        <v>3.6380646575342519E-2</v>
      </c>
      <c r="E11291" s="7">
        <v>5.4570969863013845E-2</v>
      </c>
      <c r="F11291" s="7">
        <v>7.2761293150684914E-2</v>
      </c>
      <c r="G11291" s="7">
        <v>9.0951616438356128E-2</v>
      </c>
      <c r="H11291" s="7">
        <v>0.10914193972602731</v>
      </c>
      <c r="I11291" s="7">
        <v>0.1273322630136984</v>
      </c>
      <c r="J11291" s="7">
        <v>0.14552258630136958</v>
      </c>
      <c r="K11291" s="7">
        <v>0.16371290958904078</v>
      </c>
      <c r="L11291" s="7">
        <v>0.18190323287671198</v>
      </c>
    </row>
    <row r="11292" spans="1:12" ht="38.25">
      <c r="A11292" s="1">
        <f t="shared" si="247"/>
        <v>43778</v>
      </c>
      <c r="B11292" s="49" t="s">
        <v>7369</v>
      </c>
      <c r="C11292" s="7">
        <v>1.1408054794520605E-2</v>
      </c>
      <c r="D11292" s="7">
        <v>2.2816109589041157E-2</v>
      </c>
      <c r="E11292" s="7">
        <v>3.4224164383561802E-2</v>
      </c>
      <c r="F11292" s="7">
        <v>4.5632219178082314E-2</v>
      </c>
      <c r="G11292" s="7">
        <v>5.7040273972602841E-2</v>
      </c>
      <c r="H11292" s="7">
        <v>6.8448328767123354E-2</v>
      </c>
      <c r="I11292" s="7">
        <v>7.9856383561644109E-2</v>
      </c>
      <c r="J11292" s="7">
        <v>9.1264438356164518E-2</v>
      </c>
      <c r="K11292" s="7">
        <v>0.10267249315068516</v>
      </c>
      <c r="L11292" s="7">
        <v>0.11408054794520556</v>
      </c>
    </row>
    <row r="11293" spans="1:12" ht="38.25">
      <c r="A11293" s="1">
        <f t="shared" si="247"/>
        <v>43779</v>
      </c>
      <c r="B11293" s="49" t="s">
        <v>7370</v>
      </c>
      <c r="C11293" s="7">
        <v>1.5167342465753398E-2</v>
      </c>
      <c r="D11293" s="7">
        <v>3.0334684931506917E-2</v>
      </c>
      <c r="E11293" s="7">
        <v>4.5502027397260315E-2</v>
      </c>
      <c r="F11293" s="7">
        <v>6.0669369863013592E-2</v>
      </c>
      <c r="G11293" s="7">
        <v>7.5836712328767E-2</v>
      </c>
      <c r="H11293" s="7">
        <v>9.100405479452052E-2</v>
      </c>
      <c r="I11293" s="7">
        <v>0.10617139726027416</v>
      </c>
      <c r="J11293" s="7">
        <v>0.12133873972602718</v>
      </c>
      <c r="K11293" s="7">
        <v>0.13650608219178118</v>
      </c>
      <c r="L11293" s="7">
        <v>0.151673424657534</v>
      </c>
    </row>
    <row r="11294" spans="1:12" ht="51">
      <c r="A11294" s="1">
        <f t="shared" si="247"/>
        <v>43780</v>
      </c>
      <c r="B11294" s="49" t="s">
        <v>6151</v>
      </c>
      <c r="C11294" s="7">
        <v>2.2414684931506921E-2</v>
      </c>
      <c r="D11294" s="7">
        <v>4.4829369863013717E-2</v>
      </c>
      <c r="E11294" s="7">
        <v>6.7244054794520641E-2</v>
      </c>
      <c r="F11294" s="7">
        <v>8.9658739726027323E-2</v>
      </c>
      <c r="G11294" s="7">
        <v>0.11207342465753412</v>
      </c>
      <c r="H11294" s="7">
        <v>0.13448810958904081</v>
      </c>
      <c r="I11294" s="7">
        <v>0.15690279452054759</v>
      </c>
      <c r="J11294" s="7">
        <v>0.1793174794520544</v>
      </c>
      <c r="K11294" s="7">
        <v>0.2017321643835612</v>
      </c>
      <c r="L11294" s="7">
        <v>0.22414684931506801</v>
      </c>
    </row>
    <row r="11295" spans="1:12" ht="38.25">
      <c r="A11295" s="1">
        <f t="shared" si="247"/>
        <v>43781</v>
      </c>
      <c r="B11295" s="49" t="s">
        <v>7371</v>
      </c>
      <c r="C11295" s="7">
        <v>2.0137775342465879E-2</v>
      </c>
      <c r="D11295" s="7">
        <v>4.0275550684931639E-2</v>
      </c>
      <c r="E11295" s="7">
        <v>6.0413326027397518E-2</v>
      </c>
      <c r="F11295" s="7">
        <v>8.0551101369863168E-2</v>
      </c>
      <c r="G11295" s="7">
        <v>0.10068887671232891</v>
      </c>
      <c r="H11295" s="7">
        <v>0.12082665205479479</v>
      </c>
      <c r="I11295" s="7">
        <v>0.14096442739726081</v>
      </c>
      <c r="J11295" s="7">
        <v>0.16110220273972678</v>
      </c>
      <c r="K11295" s="7">
        <v>0.18123997808219158</v>
      </c>
      <c r="L11295" s="7">
        <v>0.20137775342465761</v>
      </c>
    </row>
    <row r="11296" spans="1:12" ht="38.25">
      <c r="A11296" s="1">
        <f t="shared" si="247"/>
        <v>43782</v>
      </c>
      <c r="B11296" s="49" t="s">
        <v>7372</v>
      </c>
      <c r="C11296" s="7">
        <v>4.4005906849315324E-2</v>
      </c>
      <c r="D11296" s="7">
        <v>8.8011813698630648E-2</v>
      </c>
      <c r="E11296" s="7">
        <v>0.13201772054794561</v>
      </c>
      <c r="F11296" s="7">
        <v>0.1760236273972608</v>
      </c>
      <c r="G11296" s="7">
        <v>0.22002953424657598</v>
      </c>
      <c r="H11296" s="7">
        <v>0.26403544109589122</v>
      </c>
      <c r="I11296" s="7">
        <v>0.30804134794520638</v>
      </c>
      <c r="J11296" s="7">
        <v>0.35204725479452037</v>
      </c>
      <c r="K11296" s="7">
        <v>0.39605316164383558</v>
      </c>
      <c r="L11296" s="7">
        <v>0.44005906849315074</v>
      </c>
    </row>
    <row r="11297" spans="1:12" ht="51">
      <c r="A11297" s="1">
        <f t="shared" si="247"/>
        <v>43783</v>
      </c>
      <c r="B11297" s="49" t="s">
        <v>5673</v>
      </c>
      <c r="C11297" s="7">
        <v>3.0561435616438436E-2</v>
      </c>
      <c r="D11297" s="7">
        <v>6.1122871232876755E-2</v>
      </c>
      <c r="E11297" s="7">
        <v>9.1684306849315195E-2</v>
      </c>
      <c r="F11297" s="7">
        <v>0.1222457424657528</v>
      </c>
      <c r="G11297" s="7">
        <v>0.1528071780821916</v>
      </c>
      <c r="H11297" s="7">
        <v>0.18336861369863039</v>
      </c>
      <c r="I11297" s="7">
        <v>0.2139300493150692</v>
      </c>
      <c r="J11297" s="7">
        <v>0.2444914849315068</v>
      </c>
      <c r="K11297" s="7">
        <v>0.27505292054794561</v>
      </c>
      <c r="L11297" s="7">
        <v>0.30561435616438321</v>
      </c>
    </row>
    <row r="11298" spans="1:12" ht="38.25">
      <c r="A11298" s="1">
        <f t="shared" si="247"/>
        <v>43784</v>
      </c>
      <c r="B11298" s="49" t="s">
        <v>7373</v>
      </c>
      <c r="C11298" s="7">
        <v>4.0388383561644117E-3</v>
      </c>
      <c r="D11298" s="7">
        <v>8.0776767123288233E-3</v>
      </c>
      <c r="E11298" s="7">
        <v>1.21165150684932E-2</v>
      </c>
      <c r="F11298" s="7">
        <v>1.6155353424657602E-2</v>
      </c>
      <c r="G11298" s="7">
        <v>2.0194191780821998E-2</v>
      </c>
      <c r="H11298" s="7">
        <v>2.4233030136986401E-2</v>
      </c>
      <c r="I11298" s="7">
        <v>2.8271868493150797E-2</v>
      </c>
      <c r="J11298" s="7">
        <v>3.2310706849315078E-2</v>
      </c>
      <c r="K11298" s="7">
        <v>3.6349545205479478E-2</v>
      </c>
      <c r="L11298" s="7">
        <v>4.0388383561643877E-2</v>
      </c>
    </row>
    <row r="11299" spans="1:12" ht="38.25">
      <c r="A11299" s="1">
        <f t="shared" si="247"/>
        <v>43785</v>
      </c>
      <c r="B11299" s="49" t="s">
        <v>7373</v>
      </c>
      <c r="C11299" s="7">
        <v>1.484511780821916E-2</v>
      </c>
      <c r="D11299" s="7">
        <v>2.9690235616438441E-2</v>
      </c>
      <c r="E11299" s="7">
        <v>4.4535353424657594E-2</v>
      </c>
      <c r="F11299" s="7">
        <v>5.9380471232876639E-2</v>
      </c>
      <c r="G11299" s="7">
        <v>7.4225589041095802E-2</v>
      </c>
      <c r="H11299" s="7">
        <v>8.9070706849314965E-2</v>
      </c>
      <c r="I11299" s="7">
        <v>0.10391582465753448</v>
      </c>
      <c r="J11299" s="7">
        <v>0.11876094246575339</v>
      </c>
      <c r="K11299" s="7">
        <v>0.13360606027397279</v>
      </c>
      <c r="L11299" s="7">
        <v>0.1484511780821916</v>
      </c>
    </row>
    <row r="11300" spans="1:12" ht="51">
      <c r="A11300" s="1">
        <f t="shared" si="247"/>
        <v>43786</v>
      </c>
      <c r="B11300" s="49" t="s">
        <v>7374</v>
      </c>
      <c r="C11300" s="7">
        <v>4.5567123287671317E-3</v>
      </c>
      <c r="D11300" s="7">
        <v>9.1134246575342633E-3</v>
      </c>
      <c r="E11300" s="7">
        <v>1.3670136986301359E-2</v>
      </c>
      <c r="F11300" s="7">
        <v>1.8226849315068478E-2</v>
      </c>
      <c r="G11300" s="7">
        <v>2.2783561643835597E-2</v>
      </c>
      <c r="H11300" s="7">
        <v>2.7340273972602719E-2</v>
      </c>
      <c r="I11300" s="7">
        <v>3.1896986301369959E-2</v>
      </c>
      <c r="J11300" s="7">
        <v>3.6453698630136956E-2</v>
      </c>
      <c r="K11300" s="7">
        <v>4.1010410958904078E-2</v>
      </c>
      <c r="L11300" s="7">
        <v>4.5567123287671193E-2</v>
      </c>
    </row>
    <row r="11301" spans="1:12" ht="51">
      <c r="A11301" s="1">
        <f t="shared" si="247"/>
        <v>43787</v>
      </c>
      <c r="B11301" s="49" t="s">
        <v>7374</v>
      </c>
      <c r="C11301" s="7">
        <v>4.6955835616438443E-2</v>
      </c>
      <c r="D11301" s="7">
        <v>9.3911671232876887E-2</v>
      </c>
      <c r="E11301" s="7">
        <v>0.1408675068493152</v>
      </c>
      <c r="F11301" s="7">
        <v>0.1878233424657528</v>
      </c>
      <c r="G11301" s="7">
        <v>0.23477917808219159</v>
      </c>
      <c r="H11301" s="7">
        <v>0.28173501369863041</v>
      </c>
      <c r="I11301" s="7">
        <v>0.32869084931506914</v>
      </c>
      <c r="J11301" s="7">
        <v>0.37564668493150682</v>
      </c>
      <c r="K11301" s="7">
        <v>0.42260252054794556</v>
      </c>
      <c r="L11301" s="7">
        <v>0.46955835616438318</v>
      </c>
    </row>
    <row r="11302" spans="1:12" ht="51">
      <c r="A11302" s="1">
        <f t="shared" si="247"/>
        <v>43788</v>
      </c>
      <c r="B11302" s="49" t="s">
        <v>7374</v>
      </c>
      <c r="C11302" s="7">
        <v>1.0359649315068529E-2</v>
      </c>
      <c r="D11302" s="7">
        <v>2.0719298630137079E-2</v>
      </c>
      <c r="E11302" s="7">
        <v>3.1078947945205559E-2</v>
      </c>
      <c r="F11302" s="7">
        <v>4.1438597260274039E-2</v>
      </c>
      <c r="G11302" s="7">
        <v>5.1798246575342523E-2</v>
      </c>
      <c r="H11302" s="7">
        <v>6.2157895890411E-2</v>
      </c>
      <c r="I11302" s="7">
        <v>7.2517545205479719E-2</v>
      </c>
      <c r="J11302" s="7">
        <v>8.2877194520547967E-2</v>
      </c>
      <c r="K11302" s="7">
        <v>9.3236843835616562E-2</v>
      </c>
      <c r="L11302" s="7">
        <v>0.10359649315068492</v>
      </c>
    </row>
    <row r="11303" spans="1:12" ht="51">
      <c r="A11303" s="1">
        <f t="shared" si="247"/>
        <v>43789</v>
      </c>
      <c r="B11303" s="49" t="s">
        <v>7374</v>
      </c>
      <c r="C11303" s="7">
        <v>2.1843649315068599E-2</v>
      </c>
      <c r="D11303" s="7">
        <v>4.3687298630137081E-2</v>
      </c>
      <c r="E11303" s="7">
        <v>6.5530947945205684E-2</v>
      </c>
      <c r="F11303" s="7">
        <v>8.7374597260274037E-2</v>
      </c>
      <c r="G11303" s="7">
        <v>0.10921824657534253</v>
      </c>
      <c r="H11303" s="7">
        <v>0.1310618958904104</v>
      </c>
      <c r="I11303" s="7">
        <v>0.15290554520547961</v>
      </c>
      <c r="J11303" s="7">
        <v>0.1747491945205476</v>
      </c>
      <c r="K11303" s="7">
        <v>0.19659284383561679</v>
      </c>
      <c r="L11303" s="7">
        <v>0.21843649315068478</v>
      </c>
    </row>
    <row r="11304" spans="1:12" ht="51">
      <c r="A11304" s="1">
        <f t="shared" si="247"/>
        <v>43790</v>
      </c>
      <c r="B11304" s="49" t="s">
        <v>5675</v>
      </c>
      <c r="C11304" s="7">
        <v>4.1171342465753637E-2</v>
      </c>
      <c r="D11304" s="7">
        <v>8.2342684931507273E-2</v>
      </c>
      <c r="E11304" s="7">
        <v>0.12351402739726081</v>
      </c>
      <c r="F11304" s="7">
        <v>0.1646853698630136</v>
      </c>
      <c r="G11304" s="7">
        <v>0.20585671232876759</v>
      </c>
      <c r="H11304" s="7">
        <v>0.24702805479452039</v>
      </c>
      <c r="I11304" s="7">
        <v>0.28819939726027438</v>
      </c>
      <c r="J11304" s="7">
        <v>0.32937073972602721</v>
      </c>
      <c r="K11304" s="7">
        <v>0.3705420821917812</v>
      </c>
      <c r="L11304" s="7">
        <v>0.41171342465753397</v>
      </c>
    </row>
    <row r="11305" spans="1:12" ht="51">
      <c r="A11305" s="1">
        <f t="shared" si="247"/>
        <v>43791</v>
      </c>
      <c r="B11305" s="49" t="s">
        <v>5675</v>
      </c>
      <c r="C11305" s="7">
        <v>4.1538410958904197E-2</v>
      </c>
      <c r="D11305" s="7">
        <v>8.3076821917808394E-2</v>
      </c>
      <c r="E11305" s="7">
        <v>0.12461523287671199</v>
      </c>
      <c r="F11305" s="7">
        <v>0.16615364383561679</v>
      </c>
      <c r="G11305" s="7">
        <v>0.20769205479452041</v>
      </c>
      <c r="H11305" s="7">
        <v>0.24923046575342517</v>
      </c>
      <c r="I11305" s="7">
        <v>0.29076887671232998</v>
      </c>
      <c r="J11305" s="7">
        <v>0.33230728767123235</v>
      </c>
      <c r="K11305" s="7">
        <v>0.37384569863013717</v>
      </c>
      <c r="L11305" s="7">
        <v>0.41538410958904082</v>
      </c>
    </row>
    <row r="11306" spans="1:12" ht="51">
      <c r="A11306" s="1">
        <f t="shared" si="247"/>
        <v>43792</v>
      </c>
      <c r="B11306" s="49" t="s">
        <v>5675</v>
      </c>
      <c r="C11306" s="7">
        <v>2.3629808219178237E-2</v>
      </c>
      <c r="D11306" s="7">
        <v>4.7259616438356473E-2</v>
      </c>
      <c r="E11306" s="7">
        <v>7.0889424657534603E-2</v>
      </c>
      <c r="F11306" s="7">
        <v>9.45192328767126E-2</v>
      </c>
      <c r="G11306" s="7">
        <v>0.11814904109589072</v>
      </c>
      <c r="H11306" s="7">
        <v>0.14177884931506921</v>
      </c>
      <c r="I11306" s="7">
        <v>0.16540865753424719</v>
      </c>
      <c r="J11306" s="7">
        <v>0.1890384657534252</v>
      </c>
      <c r="K11306" s="7">
        <v>0.21266827397260318</v>
      </c>
      <c r="L11306" s="7">
        <v>0.23629808219178117</v>
      </c>
    </row>
    <row r="11307" spans="1:12" ht="51">
      <c r="A11307" s="1">
        <f t="shared" si="247"/>
        <v>43793</v>
      </c>
      <c r="B11307" s="49" t="s">
        <v>5675</v>
      </c>
      <c r="C11307" s="7">
        <v>1.4993753424657599E-2</v>
      </c>
      <c r="D11307" s="7">
        <v>2.9987506849315081E-2</v>
      </c>
      <c r="E11307" s="7">
        <v>4.498126027397268E-2</v>
      </c>
      <c r="F11307" s="7">
        <v>5.9975013698630036E-2</v>
      </c>
      <c r="G11307" s="7">
        <v>7.4968767123287511E-2</v>
      </c>
      <c r="H11307" s="7">
        <v>8.9962520547944999E-2</v>
      </c>
      <c r="I11307" s="7">
        <v>0.10495627397260272</v>
      </c>
      <c r="J11307" s="7">
        <v>0.11995002739725995</v>
      </c>
      <c r="K11307" s="7">
        <v>0.13494378082191719</v>
      </c>
      <c r="L11307" s="7">
        <v>0.1499375342465748</v>
      </c>
    </row>
    <row r="11308" spans="1:12" ht="38.25">
      <c r="A11308" s="1">
        <f t="shared" si="247"/>
        <v>43794</v>
      </c>
      <c r="B11308" s="49" t="s">
        <v>7375</v>
      </c>
      <c r="C11308" s="7">
        <v>1.377609863013696E-2</v>
      </c>
      <c r="D11308" s="7">
        <v>2.7552197260274042E-2</v>
      </c>
      <c r="E11308" s="7">
        <v>4.1328295890410996E-2</v>
      </c>
      <c r="F11308" s="7">
        <v>5.5104394520547842E-2</v>
      </c>
      <c r="G11308" s="7">
        <v>6.8880493150684799E-2</v>
      </c>
      <c r="H11308" s="7">
        <v>8.2656591780821756E-2</v>
      </c>
      <c r="I11308" s="7">
        <v>9.6432690410959088E-2</v>
      </c>
      <c r="J11308" s="7">
        <v>0.11020878904109579</v>
      </c>
      <c r="K11308" s="7">
        <v>0.12398488767123239</v>
      </c>
      <c r="L11308" s="7">
        <v>0.1377609863013696</v>
      </c>
    </row>
    <row r="11309" spans="1:12" ht="51">
      <c r="A11309" s="1">
        <f t="shared" si="247"/>
        <v>43795</v>
      </c>
      <c r="B11309" s="49" t="s">
        <v>5665</v>
      </c>
      <c r="C11309" s="7">
        <v>5.1179473972602842E-2</v>
      </c>
      <c r="D11309" s="7">
        <v>0.10235894794520568</v>
      </c>
      <c r="E11309" s="7">
        <v>0.15353842191780839</v>
      </c>
      <c r="F11309" s="7">
        <v>0.2047178958904104</v>
      </c>
      <c r="G11309" s="7">
        <v>0.25589736986301359</v>
      </c>
      <c r="H11309" s="7">
        <v>0.30707684383561679</v>
      </c>
      <c r="I11309" s="7">
        <v>0.35825631780822004</v>
      </c>
      <c r="J11309" s="7">
        <v>0.40943579178082201</v>
      </c>
      <c r="K11309" s="7">
        <v>0.46061526575342515</v>
      </c>
      <c r="L11309" s="7">
        <v>0.51179473972602718</v>
      </c>
    </row>
    <row r="11310" spans="1:12" ht="25.5">
      <c r="A11310" s="1">
        <f t="shared" si="247"/>
        <v>43796</v>
      </c>
      <c r="B11310" s="49" t="s">
        <v>5470</v>
      </c>
      <c r="C11310" s="7">
        <v>8.2194410958904326E-2</v>
      </c>
      <c r="D11310" s="7">
        <v>0.1643888219178084</v>
      </c>
      <c r="E11310" s="7">
        <v>0.24658323287671319</v>
      </c>
      <c r="F11310" s="7">
        <v>0.32877764383561681</v>
      </c>
      <c r="G11310" s="7">
        <v>0.41097205479452037</v>
      </c>
      <c r="H11310" s="7">
        <v>0.49316646575342515</v>
      </c>
      <c r="I11310" s="7">
        <v>0.57536087671232994</v>
      </c>
      <c r="J11310" s="7">
        <v>0.65755528767123361</v>
      </c>
      <c r="K11310" s="7">
        <v>0.73974969863013718</v>
      </c>
      <c r="L11310" s="7">
        <v>0.82194410958904074</v>
      </c>
    </row>
    <row r="11311" spans="1:12" ht="63.75">
      <c r="A11311" s="1">
        <f t="shared" si="247"/>
        <v>43797</v>
      </c>
      <c r="B11311" s="49" t="s">
        <v>7137</v>
      </c>
      <c r="C11311" s="7">
        <v>0.10377731506849343</v>
      </c>
      <c r="D11311" s="7">
        <v>0.20755463013698641</v>
      </c>
      <c r="E11311" s="7">
        <v>0.31133194520548074</v>
      </c>
      <c r="F11311" s="7">
        <v>0.41510926027397282</v>
      </c>
      <c r="G11311" s="7">
        <v>0.51888657534246596</v>
      </c>
      <c r="H11311" s="7">
        <v>0.62266389041095915</v>
      </c>
      <c r="I11311" s="7">
        <v>0.72644120547945479</v>
      </c>
      <c r="J11311" s="7">
        <v>0.83021852054794676</v>
      </c>
      <c r="K11311" s="7">
        <v>0.93399583561643995</v>
      </c>
      <c r="L11311" s="7">
        <v>1.0377731506849319</v>
      </c>
    </row>
    <row r="11312" spans="1:12" ht="63.75">
      <c r="A11312" s="1">
        <f t="shared" si="247"/>
        <v>43798</v>
      </c>
      <c r="B11312" s="49" t="s">
        <v>5471</v>
      </c>
      <c r="C11312" s="7">
        <v>4.3585315068493315E-2</v>
      </c>
      <c r="D11312" s="7">
        <v>8.7170630136986629E-2</v>
      </c>
      <c r="E11312" s="7">
        <v>0.13075594520547959</v>
      </c>
      <c r="F11312" s="7">
        <v>0.17434126027397279</v>
      </c>
      <c r="G11312" s="7">
        <v>0.21792657534246598</v>
      </c>
      <c r="H11312" s="7">
        <v>0.26151189041095918</v>
      </c>
      <c r="I11312" s="7">
        <v>0.30509720547945357</v>
      </c>
      <c r="J11312" s="7">
        <v>0.34868252054794557</v>
      </c>
      <c r="K11312" s="7">
        <v>0.3922678356164388</v>
      </c>
      <c r="L11312" s="7">
        <v>0.43585315068493197</v>
      </c>
    </row>
    <row r="11313" spans="1:12" ht="51">
      <c r="A11313" s="1">
        <f t="shared" si="247"/>
        <v>43799</v>
      </c>
      <c r="B11313" s="49" t="s">
        <v>7376</v>
      </c>
      <c r="C11313" s="7">
        <v>1.31479232876712E-2</v>
      </c>
      <c r="D11313" s="7">
        <v>2.6295846575342521E-2</v>
      </c>
      <c r="E11313" s="7">
        <v>3.944376986301372E-2</v>
      </c>
      <c r="F11313" s="7">
        <v>5.25916931506848E-2</v>
      </c>
      <c r="G11313" s="7">
        <v>6.5739616438355991E-2</v>
      </c>
      <c r="H11313" s="7">
        <v>7.8887539726027203E-2</v>
      </c>
      <c r="I11313" s="7">
        <v>9.2035463013698748E-2</v>
      </c>
      <c r="J11313" s="7">
        <v>0.10518338630136971</v>
      </c>
      <c r="K11313" s="7">
        <v>0.11833130958904091</v>
      </c>
      <c r="L11313" s="7">
        <v>0.13147923287671198</v>
      </c>
    </row>
    <row r="11314" spans="1:12" ht="51">
      <c r="A11314" s="1">
        <f t="shared" si="247"/>
        <v>43800</v>
      </c>
      <c r="B11314" s="49" t="s">
        <v>7376</v>
      </c>
      <c r="C11314" s="7">
        <v>8.2566904109589358E-3</v>
      </c>
      <c r="D11314" s="7">
        <v>1.651338082191792E-2</v>
      </c>
      <c r="E11314" s="7">
        <v>2.4770071232876757E-2</v>
      </c>
      <c r="F11314" s="7">
        <v>3.3026761643835598E-2</v>
      </c>
      <c r="G11314" s="7">
        <v>4.1283452054794556E-2</v>
      </c>
      <c r="H11314" s="7">
        <v>4.9540142465753396E-2</v>
      </c>
      <c r="I11314" s="7">
        <v>5.779683287671248E-2</v>
      </c>
      <c r="J11314" s="7">
        <v>6.605352328767132E-2</v>
      </c>
      <c r="K11314" s="7">
        <v>7.4310213698630154E-2</v>
      </c>
      <c r="L11314" s="7">
        <v>8.2566904109589001E-2</v>
      </c>
    </row>
    <row r="11315" spans="1:12" ht="51">
      <c r="A11315" s="1">
        <f t="shared" si="247"/>
        <v>43801</v>
      </c>
      <c r="B11315" s="49" t="s">
        <v>7376</v>
      </c>
      <c r="C11315" s="7">
        <v>6.5059726027397408E-4</v>
      </c>
      <c r="D11315" s="7">
        <v>1.3011945205479482E-3</v>
      </c>
      <c r="E11315" s="7">
        <v>1.9517917808219278E-3</v>
      </c>
      <c r="F11315" s="7">
        <v>2.6023890410958963E-3</v>
      </c>
      <c r="G11315" s="7">
        <v>3.2529863013698638E-3</v>
      </c>
      <c r="H11315" s="7">
        <v>3.9035835616438438E-3</v>
      </c>
      <c r="I11315" s="7">
        <v>4.5541808219178243E-3</v>
      </c>
      <c r="J11315" s="7">
        <v>5.2047780821917926E-3</v>
      </c>
      <c r="K11315" s="7">
        <v>5.8553753424657592E-3</v>
      </c>
      <c r="L11315" s="7">
        <v>6.5059726027397275E-3</v>
      </c>
    </row>
    <row r="11316" spans="1:12" ht="38.25">
      <c r="A11316" s="1">
        <f t="shared" si="247"/>
        <v>43802</v>
      </c>
      <c r="B11316" s="49" t="s">
        <v>5354</v>
      </c>
      <c r="C11316" s="7">
        <v>1.5623013698630157E-4</v>
      </c>
      <c r="D11316" s="7">
        <v>3.124602739726044E-4</v>
      </c>
      <c r="E11316" s="7">
        <v>4.6869041095890602E-4</v>
      </c>
      <c r="F11316" s="7">
        <v>6.249205479452063E-4</v>
      </c>
      <c r="G11316" s="7">
        <v>7.8115068493150798E-4</v>
      </c>
      <c r="H11316" s="7">
        <v>9.3738082191780956E-4</v>
      </c>
      <c r="I11316" s="7">
        <v>1.0936109589041148E-3</v>
      </c>
      <c r="J11316" s="7">
        <v>1.24984109589042E-3</v>
      </c>
      <c r="K11316" s="7">
        <v>1.4060712328767119E-3</v>
      </c>
      <c r="L11316" s="7">
        <v>1.562301369863016E-3</v>
      </c>
    </row>
    <row r="11317" spans="1:12" ht="63.75">
      <c r="A11317" s="1">
        <f t="shared" si="247"/>
        <v>43803</v>
      </c>
      <c r="B11317" s="49" t="s">
        <v>6162</v>
      </c>
      <c r="C11317" s="7">
        <v>1.151871780821922E-2</v>
      </c>
      <c r="D11317" s="7">
        <v>2.303743561643844E-2</v>
      </c>
      <c r="E11317" s="7">
        <v>3.45561534246576E-2</v>
      </c>
      <c r="F11317" s="7">
        <v>4.6074871232876756E-2</v>
      </c>
      <c r="G11317" s="7">
        <v>5.7593589041095919E-2</v>
      </c>
      <c r="H11317" s="7">
        <v>6.91123068493152E-2</v>
      </c>
      <c r="I11317" s="7">
        <v>8.0631024657534592E-2</v>
      </c>
      <c r="J11317" s="7">
        <v>9.2149742465753512E-2</v>
      </c>
      <c r="K11317" s="7">
        <v>0.10366846027397279</v>
      </c>
      <c r="L11317" s="7">
        <v>0.11518717808219184</v>
      </c>
    </row>
    <row r="11318" spans="1:12" ht="63.75">
      <c r="A11318" s="1">
        <f t="shared" si="247"/>
        <v>43804</v>
      </c>
      <c r="B11318" s="49" t="s">
        <v>6162</v>
      </c>
      <c r="C11318" s="7">
        <v>2.0975342465753517E-2</v>
      </c>
      <c r="D11318" s="7">
        <v>4.1950684931506922E-2</v>
      </c>
      <c r="E11318" s="7">
        <v>6.2926027397260442E-2</v>
      </c>
      <c r="F11318" s="7">
        <v>8.3901369863013719E-2</v>
      </c>
      <c r="G11318" s="7">
        <v>0.10487671232876712</v>
      </c>
      <c r="H11318" s="7">
        <v>0.12585205479452038</v>
      </c>
      <c r="I11318" s="7">
        <v>0.14682739726027441</v>
      </c>
      <c r="J11318" s="7">
        <v>0.16780273972602719</v>
      </c>
      <c r="K11318" s="7">
        <v>0.18877808219178119</v>
      </c>
      <c r="L11318" s="7">
        <v>0.20975342465753399</v>
      </c>
    </row>
    <row r="11319" spans="1:12" ht="63.75">
      <c r="A11319" s="1">
        <f t="shared" si="247"/>
        <v>43805</v>
      </c>
      <c r="B11319" s="49" t="s">
        <v>6162</v>
      </c>
      <c r="C11319" s="7">
        <v>2.4490520547945479E-2</v>
      </c>
      <c r="D11319" s="7">
        <v>4.898104109589084E-2</v>
      </c>
      <c r="E11319" s="7">
        <v>7.3471561643836322E-2</v>
      </c>
      <c r="F11319" s="7">
        <v>9.7962082191781444E-2</v>
      </c>
      <c r="G11319" s="7">
        <v>0.12245260273972679</v>
      </c>
      <c r="H11319" s="7">
        <v>0.1469431232876712</v>
      </c>
      <c r="I11319" s="7">
        <v>0.17143364383561679</v>
      </c>
      <c r="J11319" s="7">
        <v>0.19592416438356239</v>
      </c>
      <c r="K11319" s="7">
        <v>0.22041468493150682</v>
      </c>
      <c r="L11319" s="7">
        <v>0.24490520547945238</v>
      </c>
    </row>
    <row r="11320" spans="1:12" ht="63.75">
      <c r="A11320" s="1">
        <f t="shared" si="247"/>
        <v>43806</v>
      </c>
      <c r="B11320" s="49" t="s">
        <v>6162</v>
      </c>
      <c r="C11320" s="7">
        <v>3.5643616438356361E-2</v>
      </c>
      <c r="D11320" s="7">
        <v>7.1287232876712722E-2</v>
      </c>
      <c r="E11320" s="7">
        <v>0.10693084931506895</v>
      </c>
      <c r="F11320" s="7">
        <v>0.14257446575342519</v>
      </c>
      <c r="G11320" s="7">
        <v>0.17821808219178117</v>
      </c>
      <c r="H11320" s="7">
        <v>0.21386169863013721</v>
      </c>
      <c r="I11320" s="7">
        <v>0.24950531506849319</v>
      </c>
      <c r="J11320" s="7">
        <v>0.28514893150684922</v>
      </c>
      <c r="K11320" s="7">
        <v>0.32079254794520518</v>
      </c>
      <c r="L11320" s="7">
        <v>0.35643616438356118</v>
      </c>
    </row>
    <row r="11321" spans="1:12" ht="63.75">
      <c r="A11321" s="1">
        <f t="shared" si="247"/>
        <v>43807</v>
      </c>
      <c r="B11321" s="49" t="s">
        <v>6162</v>
      </c>
      <c r="C11321" s="7">
        <v>1.5543452054794561E-2</v>
      </c>
      <c r="D11321" s="7">
        <v>3.1086904109589239E-2</v>
      </c>
      <c r="E11321" s="7">
        <v>4.6630356164383796E-2</v>
      </c>
      <c r="F11321" s="7">
        <v>6.2173808219178242E-2</v>
      </c>
      <c r="G11321" s="7">
        <v>7.7717260273972799E-2</v>
      </c>
      <c r="H11321" s="7">
        <v>9.3260712328767467E-2</v>
      </c>
      <c r="I11321" s="7">
        <v>0.10880416438356227</v>
      </c>
      <c r="J11321" s="7">
        <v>0.12434761643835719</v>
      </c>
      <c r="K11321" s="7">
        <v>0.13989106849315081</v>
      </c>
      <c r="L11321" s="7">
        <v>0.1554345205479456</v>
      </c>
    </row>
    <row r="11322" spans="1:12" ht="63.75">
      <c r="A11322" s="1">
        <f t="shared" si="247"/>
        <v>43808</v>
      </c>
      <c r="B11322" s="49" t="s">
        <v>6162</v>
      </c>
      <c r="C11322" s="7">
        <v>2.2081972602739797E-2</v>
      </c>
      <c r="D11322" s="7">
        <v>4.4163945205479477E-2</v>
      </c>
      <c r="E11322" s="7">
        <v>6.6245917808219285E-2</v>
      </c>
      <c r="F11322" s="7">
        <v>8.8327890410958843E-2</v>
      </c>
      <c r="G11322" s="7">
        <v>0.11040986301369853</v>
      </c>
      <c r="H11322" s="7">
        <v>0.1324918356164376</v>
      </c>
      <c r="I11322" s="7">
        <v>0.15457380821917799</v>
      </c>
      <c r="J11322" s="7">
        <v>0.17665578082191719</v>
      </c>
      <c r="K11322" s="7">
        <v>0.1987377534246576</v>
      </c>
      <c r="L11322" s="7">
        <v>0.22081972602739677</v>
      </c>
    </row>
    <row r="11323" spans="1:12" ht="63.75">
      <c r="A11323" s="1">
        <f t="shared" si="247"/>
        <v>43809</v>
      </c>
      <c r="B11323" s="49" t="s">
        <v>6162</v>
      </c>
      <c r="C11323" s="7">
        <v>2.0845150684931639E-2</v>
      </c>
      <c r="D11323" s="7">
        <v>4.169030136986316E-2</v>
      </c>
      <c r="E11323" s="7">
        <v>6.2535452054794799E-2</v>
      </c>
      <c r="F11323" s="7">
        <v>8.3380602739726209E-2</v>
      </c>
      <c r="G11323" s="7">
        <v>0.10422575342465772</v>
      </c>
      <c r="H11323" s="7">
        <v>0.1250709041095896</v>
      </c>
      <c r="I11323" s="7">
        <v>0.14591605479452158</v>
      </c>
      <c r="J11323" s="7">
        <v>0.16676120547945242</v>
      </c>
      <c r="K11323" s="7">
        <v>0.1876063561643844</v>
      </c>
      <c r="L11323" s="7">
        <v>0.20845150684931521</v>
      </c>
    </row>
    <row r="11324" spans="1:12" ht="63.75">
      <c r="A11324" s="1">
        <f t="shared" si="247"/>
        <v>43810</v>
      </c>
      <c r="B11324" s="49" t="s">
        <v>6162</v>
      </c>
      <c r="C11324" s="7">
        <v>7.0795397260274395E-2</v>
      </c>
      <c r="D11324" s="7">
        <v>0.14159079452054879</v>
      </c>
      <c r="E11324" s="7">
        <v>0.21238619178082319</v>
      </c>
      <c r="F11324" s="7">
        <v>0.28318158904109636</v>
      </c>
      <c r="G11324" s="7">
        <v>0.35397698630137081</v>
      </c>
      <c r="H11324" s="7">
        <v>0.42477238356164398</v>
      </c>
      <c r="I11324" s="7">
        <v>0.4955677808219196</v>
      </c>
      <c r="J11324" s="7">
        <v>0.56636317808219272</v>
      </c>
      <c r="K11324" s="7">
        <v>0.63715857534246712</v>
      </c>
      <c r="L11324" s="7">
        <v>0.7079539726027404</v>
      </c>
    </row>
    <row r="11325" spans="1:12" ht="63.75">
      <c r="A11325" s="1">
        <f t="shared" si="247"/>
        <v>43811</v>
      </c>
      <c r="B11325" s="49" t="s">
        <v>6162</v>
      </c>
      <c r="C11325" s="7">
        <v>2.2421917808219277E-3</v>
      </c>
      <c r="D11325" s="7">
        <v>4.4843835616438441E-3</v>
      </c>
      <c r="E11325" s="7">
        <v>6.7265753424657721E-3</v>
      </c>
      <c r="F11325" s="7">
        <v>8.968767123287676E-3</v>
      </c>
      <c r="G11325" s="7">
        <v>1.1210958904109593E-2</v>
      </c>
      <c r="H11325" s="7">
        <v>1.345315068493152E-2</v>
      </c>
      <c r="I11325" s="7">
        <v>1.569534246575352E-2</v>
      </c>
      <c r="J11325" s="7">
        <v>1.79375342465754E-2</v>
      </c>
      <c r="K11325" s="7">
        <v>2.0179726027397277E-2</v>
      </c>
      <c r="L11325" s="7">
        <v>2.2421917808219161E-2</v>
      </c>
    </row>
    <row r="11326" spans="1:12" ht="63.75">
      <c r="A11326" s="1">
        <f t="shared" si="247"/>
        <v>43812</v>
      </c>
      <c r="B11326" s="49" t="s">
        <v>6162</v>
      </c>
      <c r="C11326" s="7">
        <v>7.8549041095890716E-3</v>
      </c>
      <c r="D11326" s="7">
        <v>1.5709808219178119E-2</v>
      </c>
      <c r="E11326" s="7">
        <v>2.3564712328767237E-2</v>
      </c>
      <c r="F11326" s="7">
        <v>3.1419616438356238E-2</v>
      </c>
      <c r="G11326" s="7">
        <v>3.9274520547945238E-2</v>
      </c>
      <c r="H11326" s="7">
        <v>4.7129424657534245E-2</v>
      </c>
      <c r="I11326" s="7">
        <v>5.4984328767123482E-2</v>
      </c>
      <c r="J11326" s="7">
        <v>6.283923287671235E-2</v>
      </c>
      <c r="K11326" s="7">
        <v>7.0694136986301365E-2</v>
      </c>
      <c r="L11326" s="7">
        <v>7.8549041095890351E-2</v>
      </c>
    </row>
    <row r="11327" spans="1:12" ht="51">
      <c r="A11327" s="1">
        <f t="shared" si="247"/>
        <v>43813</v>
      </c>
      <c r="B11327" s="49" t="s">
        <v>5252</v>
      </c>
      <c r="C11327" s="7">
        <v>8.6461808219178468E-2</v>
      </c>
      <c r="D11327" s="7">
        <v>0.17292361643835719</v>
      </c>
      <c r="E11327" s="7">
        <v>0.25938542465753522</v>
      </c>
      <c r="F11327" s="7">
        <v>0.34584723287671315</v>
      </c>
      <c r="G11327" s="7">
        <v>0.43230904109589124</v>
      </c>
      <c r="H11327" s="7">
        <v>0.51877084931506923</v>
      </c>
      <c r="I11327" s="7">
        <v>0.6052326575342496</v>
      </c>
      <c r="J11327" s="7">
        <v>0.69169446575342508</v>
      </c>
      <c r="K11327" s="7">
        <v>0.77815627397260434</v>
      </c>
      <c r="L11327" s="7">
        <v>0.86461808219178116</v>
      </c>
    </row>
    <row r="11328" spans="1:12" ht="51">
      <c r="A11328" s="1">
        <f t="shared" si="247"/>
        <v>43814</v>
      </c>
      <c r="B11328" s="49" t="s">
        <v>7377</v>
      </c>
      <c r="C11328" s="7">
        <v>5.0800832876712596E-2</v>
      </c>
      <c r="D11328" s="7">
        <v>0.10160166575342519</v>
      </c>
      <c r="E11328" s="7">
        <v>0.15240249863013838</v>
      </c>
      <c r="F11328" s="7">
        <v>0.20320333150685038</v>
      </c>
      <c r="G11328" s="7">
        <v>0.25400416438356238</v>
      </c>
      <c r="H11328" s="7">
        <v>0.30480499726027438</v>
      </c>
      <c r="I11328" s="7">
        <v>0.3556058301369876</v>
      </c>
      <c r="J11328" s="7">
        <v>0.4064066630136996</v>
      </c>
      <c r="K11328" s="7">
        <v>0.45720749589041154</v>
      </c>
      <c r="L11328" s="7">
        <v>0.50800832876712354</v>
      </c>
    </row>
    <row r="11329" spans="1:12" ht="51">
      <c r="A11329" s="1">
        <f t="shared" si="247"/>
        <v>43815</v>
      </c>
      <c r="B11329" s="49" t="s">
        <v>7377</v>
      </c>
      <c r="C11329" s="7">
        <v>1.420826301369864E-2</v>
      </c>
      <c r="D11329" s="7">
        <v>2.8416526027397398E-2</v>
      </c>
      <c r="E11329" s="7">
        <v>4.2624789041096039E-2</v>
      </c>
      <c r="F11329" s="7">
        <v>5.683305205479456E-2</v>
      </c>
      <c r="G11329" s="7">
        <v>7.1041315068493191E-2</v>
      </c>
      <c r="H11329" s="7">
        <v>8.5249578082191954E-2</v>
      </c>
      <c r="I11329" s="7">
        <v>9.9457841095890828E-2</v>
      </c>
      <c r="J11329" s="7">
        <v>0.11366610410958924</v>
      </c>
      <c r="K11329" s="7">
        <v>0.12787436712328801</v>
      </c>
      <c r="L11329" s="7">
        <v>0.14208263013698638</v>
      </c>
    </row>
    <row r="11330" spans="1:12" ht="51">
      <c r="A11330" s="1">
        <f t="shared" si="247"/>
        <v>43816</v>
      </c>
      <c r="B11330" s="49" t="s">
        <v>7377</v>
      </c>
      <c r="C11330" s="7">
        <v>1.6751342465753518E-2</v>
      </c>
      <c r="D11330" s="7">
        <v>3.3502684931506918E-2</v>
      </c>
      <c r="E11330" s="7">
        <v>5.025402739726044E-2</v>
      </c>
      <c r="F11330" s="7">
        <v>6.7005369863013725E-2</v>
      </c>
      <c r="G11330" s="7">
        <v>8.3756712328767108E-2</v>
      </c>
      <c r="H11330" s="7">
        <v>0.1005080547945205</v>
      </c>
      <c r="I11330" s="7">
        <v>0.11725939726027428</v>
      </c>
      <c r="J11330" s="7">
        <v>0.1340107397260272</v>
      </c>
      <c r="K11330" s="7">
        <v>0.15076208219178119</v>
      </c>
      <c r="L11330" s="7">
        <v>0.16751342465753399</v>
      </c>
    </row>
    <row r="11331" spans="1:12" ht="51">
      <c r="A11331" s="1">
        <f t="shared" si="247"/>
        <v>43817</v>
      </c>
      <c r="B11331" s="49" t="s">
        <v>7377</v>
      </c>
      <c r="C11331" s="7">
        <v>6.9088438356164641E-2</v>
      </c>
      <c r="D11331" s="7">
        <v>0.13817687671232878</v>
      </c>
      <c r="E11331" s="7">
        <v>0.20726531506849322</v>
      </c>
      <c r="F11331" s="7">
        <v>0.27635375342465757</v>
      </c>
      <c r="G11331" s="7">
        <v>0.34544219178082203</v>
      </c>
      <c r="H11331" s="7">
        <v>0.41453063013698643</v>
      </c>
      <c r="I11331" s="7">
        <v>0.48361906849315195</v>
      </c>
      <c r="J11331" s="7">
        <v>0.55270750684931635</v>
      </c>
      <c r="K11331" s="7">
        <v>0.62179594520548076</v>
      </c>
      <c r="L11331" s="7">
        <v>0.69088438356164406</v>
      </c>
    </row>
    <row r="11332" spans="1:12" ht="51">
      <c r="A11332" s="1">
        <f t="shared" si="247"/>
        <v>43818</v>
      </c>
      <c r="B11332" s="49" t="s">
        <v>7377</v>
      </c>
      <c r="C11332" s="7">
        <v>4.3516241095890605E-2</v>
      </c>
      <c r="D11332" s="7">
        <v>8.703248219178121E-2</v>
      </c>
      <c r="E11332" s="7">
        <v>0.1305487232876712</v>
      </c>
      <c r="F11332" s="7">
        <v>0.17406496438356242</v>
      </c>
      <c r="G11332" s="7">
        <v>0.21758120547945239</v>
      </c>
      <c r="H11332" s="7">
        <v>0.2610974465753424</v>
      </c>
      <c r="I11332" s="7">
        <v>0.30461368767123359</v>
      </c>
      <c r="J11332" s="7">
        <v>0.34812992876712362</v>
      </c>
      <c r="K11332" s="7">
        <v>0.39164616986301359</v>
      </c>
      <c r="L11332" s="7">
        <v>0.43516241095890362</v>
      </c>
    </row>
    <row r="11333" spans="1:12" ht="51">
      <c r="A11333" s="1">
        <f t="shared" si="247"/>
        <v>43819</v>
      </c>
      <c r="B11333" s="49" t="s">
        <v>6640</v>
      </c>
      <c r="C11333" s="7">
        <v>8.0632109589041281E-2</v>
      </c>
      <c r="D11333" s="7">
        <v>0.16126421917808278</v>
      </c>
      <c r="E11333" s="7">
        <v>0.24189632876712358</v>
      </c>
      <c r="F11333" s="7">
        <v>0.3225284383561644</v>
      </c>
      <c r="G11333" s="7">
        <v>0.40316054794520517</v>
      </c>
      <c r="H11333" s="7">
        <v>0.483792657534246</v>
      </c>
      <c r="I11333" s="7">
        <v>0.56442476712328915</v>
      </c>
      <c r="J11333" s="7">
        <v>0.64505687671232881</v>
      </c>
      <c r="K11333" s="7">
        <v>0.72568898630136958</v>
      </c>
      <c r="L11333" s="7">
        <v>0.80632109589041034</v>
      </c>
    </row>
    <row r="11334" spans="1:12" ht="51">
      <c r="A11334" s="1">
        <f t="shared" si="247"/>
        <v>43820</v>
      </c>
      <c r="B11334" s="49" t="s">
        <v>6640</v>
      </c>
      <c r="C11334" s="7">
        <v>0.128811024657534</v>
      </c>
      <c r="D11334" s="7">
        <v>0.25762204931506921</v>
      </c>
      <c r="E11334" s="7">
        <v>0.38643307397260318</v>
      </c>
      <c r="F11334" s="7">
        <v>0.51524409863013598</v>
      </c>
      <c r="G11334" s="7">
        <v>0.64405512328767001</v>
      </c>
      <c r="H11334" s="7">
        <v>0.77286614794520403</v>
      </c>
      <c r="I11334" s="7">
        <v>0.90167717260274161</v>
      </c>
      <c r="J11334" s="7">
        <v>1.0304881972602733</v>
      </c>
      <c r="K11334" s="7">
        <v>1.1592992219178071</v>
      </c>
      <c r="L11334" s="7">
        <v>1.28811024657534</v>
      </c>
    </row>
    <row r="11335" spans="1:12" ht="51">
      <c r="A11335" s="1">
        <f t="shared" si="247"/>
        <v>43821</v>
      </c>
      <c r="B11335" s="49" t="s">
        <v>5666</v>
      </c>
      <c r="C11335" s="7">
        <v>0.11306939178082236</v>
      </c>
      <c r="D11335" s="7">
        <v>0.22613878356164518</v>
      </c>
      <c r="E11335" s="7">
        <v>0.33920817534246722</v>
      </c>
      <c r="F11335" s="7">
        <v>0.45227756712328798</v>
      </c>
      <c r="G11335" s="7">
        <v>0.56534695890410991</v>
      </c>
      <c r="H11335" s="7">
        <v>0.678416350684932</v>
      </c>
      <c r="I11335" s="7">
        <v>0.79148574246575631</v>
      </c>
      <c r="J11335" s="7">
        <v>0.90455513424657596</v>
      </c>
      <c r="K11335" s="7">
        <v>1.0176245260273979</v>
      </c>
      <c r="L11335" s="7">
        <v>1.1306939178082187</v>
      </c>
    </row>
    <row r="11336" spans="1:12" ht="51">
      <c r="A11336" s="1">
        <f t="shared" si="247"/>
        <v>43822</v>
      </c>
      <c r="B11336" s="49" t="s">
        <v>5666</v>
      </c>
      <c r="C11336" s="7">
        <v>0.17698560000000121</v>
      </c>
      <c r="D11336" s="7">
        <v>0.35397120000000121</v>
      </c>
      <c r="E11336" s="7">
        <v>0.53095680000000245</v>
      </c>
      <c r="F11336" s="7">
        <v>0.70794240000000119</v>
      </c>
      <c r="G11336" s="7">
        <v>0.88492800000000116</v>
      </c>
      <c r="H11336" s="7">
        <v>1.0619136000000011</v>
      </c>
      <c r="I11336" s="7">
        <v>1.2388991999999999</v>
      </c>
      <c r="J11336" s="7">
        <v>1.4158847999999999</v>
      </c>
      <c r="K11336" s="7">
        <v>1.5928703999999998</v>
      </c>
      <c r="L11336" s="7">
        <v>1.7698559999999999</v>
      </c>
    </row>
    <row r="11337" spans="1:12" ht="51">
      <c r="A11337" s="1">
        <f t="shared" si="247"/>
        <v>43823</v>
      </c>
      <c r="B11337" s="49" t="s">
        <v>5358</v>
      </c>
      <c r="C11337" s="7">
        <v>1.2710695890411001E-2</v>
      </c>
      <c r="D11337" s="7">
        <v>2.5421391780822117E-2</v>
      </c>
      <c r="E11337" s="7">
        <v>3.8132087671233113E-2</v>
      </c>
      <c r="F11337" s="7">
        <v>5.0842783561644005E-2</v>
      </c>
      <c r="G11337" s="7">
        <v>6.3553479452055001E-2</v>
      </c>
      <c r="H11337" s="7">
        <v>7.6264175342466003E-2</v>
      </c>
      <c r="I11337" s="7">
        <v>8.8974871232877353E-2</v>
      </c>
      <c r="J11337" s="7">
        <v>0.10168556712328812</v>
      </c>
      <c r="K11337" s="7">
        <v>0.11439626301369911</v>
      </c>
      <c r="L11337" s="7">
        <v>0.12710695890411</v>
      </c>
    </row>
    <row r="11338" spans="1:12" ht="25.5">
      <c r="A11338" s="1">
        <f t="shared" si="247"/>
        <v>43824</v>
      </c>
      <c r="B11338" s="49" t="s">
        <v>7378</v>
      </c>
      <c r="C11338" s="7">
        <v>4.7758684931506916E-2</v>
      </c>
      <c r="D11338" s="7">
        <v>9.5517369863013832E-2</v>
      </c>
      <c r="E11338" s="7">
        <v>0.14327605479452041</v>
      </c>
      <c r="F11338" s="7">
        <v>0.19103473972602719</v>
      </c>
      <c r="G11338" s="7">
        <v>0.238793424657534</v>
      </c>
      <c r="H11338" s="7">
        <v>0.28655210958904082</v>
      </c>
      <c r="I11338" s="7">
        <v>0.33431079452054874</v>
      </c>
      <c r="J11338" s="7">
        <v>0.38206947945205438</v>
      </c>
      <c r="K11338" s="7">
        <v>0.42982816438356114</v>
      </c>
      <c r="L11338" s="7">
        <v>0.47758684931506801</v>
      </c>
    </row>
    <row r="11339" spans="1:12" ht="51">
      <c r="A11339" s="1">
        <f t="shared" si="247"/>
        <v>43825</v>
      </c>
      <c r="B11339" s="49" t="s">
        <v>6641</v>
      </c>
      <c r="C11339" s="7">
        <v>4.1460657534246839E-2</v>
      </c>
      <c r="D11339" s="7">
        <v>8.2921315068493678E-2</v>
      </c>
      <c r="E11339" s="7">
        <v>0.12438197260274039</v>
      </c>
      <c r="F11339" s="7">
        <v>0.16584263013698639</v>
      </c>
      <c r="G11339" s="7">
        <v>0.2073032876712336</v>
      </c>
      <c r="H11339" s="7">
        <v>0.24876394520547956</v>
      </c>
      <c r="I11339" s="7">
        <v>0.29022460273972678</v>
      </c>
      <c r="J11339" s="7">
        <v>0.33168526027397277</v>
      </c>
      <c r="K11339" s="7">
        <v>0.37314591780821998</v>
      </c>
      <c r="L11339" s="7">
        <v>0.41460657534246598</v>
      </c>
    </row>
    <row r="11340" spans="1:12" ht="51">
      <c r="A11340" s="1">
        <f t="shared" si="247"/>
        <v>43826</v>
      </c>
      <c r="B11340" s="49" t="s">
        <v>6641</v>
      </c>
      <c r="C11340" s="7">
        <v>3.1824657534246839E-4</v>
      </c>
      <c r="D11340" s="7">
        <v>6.3649315068493569E-4</v>
      </c>
      <c r="E11340" s="7">
        <v>9.5473972602740402E-4</v>
      </c>
      <c r="F11340" s="7">
        <v>1.272986301369864E-3</v>
      </c>
      <c r="G11340" s="7">
        <v>1.5912328767123359E-3</v>
      </c>
      <c r="H11340" s="7">
        <v>1.9094794520547959E-3</v>
      </c>
      <c r="I11340" s="7">
        <v>2.2277260273972678E-3</v>
      </c>
      <c r="J11340" s="7">
        <v>2.545972602739728E-3</v>
      </c>
      <c r="K11340" s="7">
        <v>2.8642191780821999E-3</v>
      </c>
      <c r="L11340" s="7">
        <v>3.1824657534246601E-3</v>
      </c>
    </row>
    <row r="11341" spans="1:12" ht="51">
      <c r="A11341" s="1">
        <f t="shared" si="247"/>
        <v>43827</v>
      </c>
      <c r="B11341" s="49" t="s">
        <v>6641</v>
      </c>
      <c r="C11341" s="7">
        <v>3.3116087671233002E-2</v>
      </c>
      <c r="D11341" s="7">
        <v>6.6232175342465879E-2</v>
      </c>
      <c r="E11341" s="7">
        <v>9.9348263013698868E-2</v>
      </c>
      <c r="F11341" s="7">
        <v>0.13246435068493201</v>
      </c>
      <c r="G11341" s="7">
        <v>0.1655804383561644</v>
      </c>
      <c r="H11341" s="7">
        <v>0.19869652602739801</v>
      </c>
      <c r="I11341" s="7">
        <v>0.2318126136986304</v>
      </c>
      <c r="J11341" s="7">
        <v>0.2649287013698628</v>
      </c>
      <c r="K11341" s="7">
        <v>0.29804478904109638</v>
      </c>
      <c r="L11341" s="7">
        <v>0.3311608767123288</v>
      </c>
    </row>
    <row r="11342" spans="1:12" ht="63.75">
      <c r="A11342" s="1">
        <f t="shared" si="247"/>
        <v>43828</v>
      </c>
      <c r="B11342" s="49" t="s">
        <v>7379</v>
      </c>
      <c r="C11342" s="7">
        <v>3.5298246575342758E-2</v>
      </c>
      <c r="D11342" s="7">
        <v>7.0596493150685391E-2</v>
      </c>
      <c r="E11342" s="7">
        <v>0.10589473972602816</v>
      </c>
      <c r="F11342" s="7">
        <v>0.14119298630137078</v>
      </c>
      <c r="G11342" s="7">
        <v>0.1764912328767132</v>
      </c>
      <c r="H11342" s="7">
        <v>0.21178947945205559</v>
      </c>
      <c r="I11342" s="7">
        <v>0.24708772602739801</v>
      </c>
      <c r="J11342" s="7">
        <v>0.2823859726027404</v>
      </c>
      <c r="K11342" s="7">
        <v>0.31768421917808282</v>
      </c>
      <c r="L11342" s="7">
        <v>0.35298246575342518</v>
      </c>
    </row>
    <row r="11343" spans="1:12" ht="63.75">
      <c r="A11343" s="1">
        <f t="shared" si="247"/>
        <v>43829</v>
      </c>
      <c r="B11343" s="49" t="s">
        <v>7379</v>
      </c>
      <c r="C11343" s="7">
        <v>4.0021676712328917E-2</v>
      </c>
      <c r="D11343" s="7">
        <v>8.0043353424657834E-2</v>
      </c>
      <c r="E11343" s="7">
        <v>0.1200650301369864</v>
      </c>
      <c r="F11343" s="7">
        <v>0.1600867068493152</v>
      </c>
      <c r="G11343" s="7">
        <v>0.20010838356164401</v>
      </c>
      <c r="H11343" s="7">
        <v>0.2401300602739728</v>
      </c>
      <c r="I11343" s="7">
        <v>0.2801517369863028</v>
      </c>
      <c r="J11343" s="7">
        <v>0.32017341369863039</v>
      </c>
      <c r="K11343" s="7">
        <v>0.36019509041095915</v>
      </c>
      <c r="L11343" s="7">
        <v>0.40021676712328802</v>
      </c>
    </row>
    <row r="11344" spans="1:12" ht="63.75">
      <c r="A11344" s="1">
        <f t="shared" ref="A11344:A11407" si="248">A11343+1</f>
        <v>43830</v>
      </c>
      <c r="B11344" s="49" t="s">
        <v>7379</v>
      </c>
      <c r="C11344" s="7">
        <v>4.7343879452054996E-2</v>
      </c>
      <c r="D11344" s="7">
        <v>9.4687758904109992E-2</v>
      </c>
      <c r="E11344" s="7">
        <v>0.14203163835616558</v>
      </c>
      <c r="F11344" s="7">
        <v>0.18937551780821998</v>
      </c>
      <c r="G11344" s="7">
        <v>0.23671939726027441</v>
      </c>
      <c r="H11344" s="7">
        <v>0.28406327671232878</v>
      </c>
      <c r="I11344" s="7">
        <v>0.33140715616438438</v>
      </c>
      <c r="J11344" s="7">
        <v>0.3787510356164388</v>
      </c>
      <c r="K11344" s="7">
        <v>0.42609491506849317</v>
      </c>
      <c r="L11344" s="7">
        <v>0.4734387945205476</v>
      </c>
    </row>
    <row r="11345" spans="1:12" ht="63.75">
      <c r="A11345" s="1">
        <f t="shared" si="248"/>
        <v>43831</v>
      </c>
      <c r="B11345" s="49" t="s">
        <v>7379</v>
      </c>
      <c r="C11345" s="7">
        <v>3.1946531506849556E-2</v>
      </c>
      <c r="D11345" s="7">
        <v>6.3893063013699E-2</v>
      </c>
      <c r="E11345" s="7">
        <v>9.5839594520548549E-2</v>
      </c>
      <c r="F11345" s="7">
        <v>0.127786126027398</v>
      </c>
      <c r="G11345" s="7">
        <v>0.15973265753424717</v>
      </c>
      <c r="H11345" s="7">
        <v>0.1916791890410964</v>
      </c>
      <c r="I11345" s="7">
        <v>0.22362572054794558</v>
      </c>
      <c r="J11345" s="7">
        <v>0.25557225205479478</v>
      </c>
      <c r="K11345" s="7">
        <v>0.28751878356164401</v>
      </c>
      <c r="L11345" s="7">
        <v>0.31946531506849318</v>
      </c>
    </row>
    <row r="11346" spans="1:12" ht="63.75">
      <c r="A11346" s="1">
        <f t="shared" si="248"/>
        <v>43832</v>
      </c>
      <c r="B11346" s="49" t="s">
        <v>7379</v>
      </c>
      <c r="C11346" s="7">
        <v>3.413809315068516E-2</v>
      </c>
      <c r="D11346" s="7">
        <v>6.8276186301370195E-2</v>
      </c>
      <c r="E11346" s="7">
        <v>0.10241427945205536</v>
      </c>
      <c r="F11346" s="7">
        <v>0.13655237260274039</v>
      </c>
      <c r="G11346" s="7">
        <v>0.1706904657534252</v>
      </c>
      <c r="H11346" s="7">
        <v>0.20482855890411</v>
      </c>
      <c r="I11346" s="7">
        <v>0.23896665205479478</v>
      </c>
      <c r="J11346" s="7">
        <v>0.27310474520547962</v>
      </c>
      <c r="K11346" s="7">
        <v>0.30724283835616434</v>
      </c>
      <c r="L11346" s="7">
        <v>0.34138093150684923</v>
      </c>
    </row>
    <row r="11347" spans="1:12" ht="63.75">
      <c r="A11347" s="1">
        <f t="shared" si="248"/>
        <v>43833</v>
      </c>
      <c r="B11347" s="49" t="s">
        <v>7379</v>
      </c>
      <c r="C11347" s="7">
        <v>4.4682542465753636E-2</v>
      </c>
      <c r="D11347" s="7">
        <v>8.9365084931507272E-2</v>
      </c>
      <c r="E11347" s="7">
        <v>0.13404762739726078</v>
      </c>
      <c r="F11347" s="7">
        <v>0.17873016986301357</v>
      </c>
      <c r="G11347" s="7">
        <v>0.22341271232876758</v>
      </c>
      <c r="H11347" s="7">
        <v>0.2680952547945204</v>
      </c>
      <c r="I11347" s="7">
        <v>0.31277779726027438</v>
      </c>
      <c r="J11347" s="7">
        <v>0.35746033972602714</v>
      </c>
      <c r="K11347" s="7">
        <v>0.40214288219178118</v>
      </c>
      <c r="L11347" s="7">
        <v>0.446825424657534</v>
      </c>
    </row>
    <row r="11348" spans="1:12" ht="25.5">
      <c r="A11348" s="1">
        <f t="shared" si="248"/>
        <v>43834</v>
      </c>
      <c r="B11348" s="49" t="s">
        <v>7380</v>
      </c>
      <c r="C11348" s="7">
        <v>3.2417753424657719E-2</v>
      </c>
      <c r="D11348" s="7">
        <v>6.4835506849315314E-2</v>
      </c>
      <c r="E11348" s="7">
        <v>9.7253260273973033E-2</v>
      </c>
      <c r="F11348" s="7">
        <v>0.12967101369863038</v>
      </c>
      <c r="G11348" s="7">
        <v>0.16208876712328801</v>
      </c>
      <c r="H11348" s="7">
        <v>0.19450652054794562</v>
      </c>
      <c r="I11348" s="7">
        <v>0.22692427397260317</v>
      </c>
      <c r="J11348" s="7">
        <v>0.25934202739725959</v>
      </c>
      <c r="K11348" s="7">
        <v>0.29175978082191717</v>
      </c>
      <c r="L11348" s="7">
        <v>0.32417753424657481</v>
      </c>
    </row>
    <row r="11349" spans="1:12" ht="51">
      <c r="A11349" s="1">
        <f t="shared" si="248"/>
        <v>43835</v>
      </c>
      <c r="B11349" s="49" t="s">
        <v>5360</v>
      </c>
      <c r="C11349" s="7">
        <v>4.1509479452055E-2</v>
      </c>
      <c r="D11349" s="7">
        <v>8.3018958904109999E-2</v>
      </c>
      <c r="E11349" s="7">
        <v>0.12452843835616439</v>
      </c>
      <c r="F11349" s="7">
        <v>0.16603791780822</v>
      </c>
      <c r="G11349" s="7">
        <v>0.20754739726027441</v>
      </c>
      <c r="H11349" s="7">
        <v>0.24905687671232879</v>
      </c>
      <c r="I11349" s="7">
        <v>0.29056635616438437</v>
      </c>
      <c r="J11349" s="7">
        <v>0.33207583561643877</v>
      </c>
      <c r="K11349" s="7">
        <v>0.37358531506849318</v>
      </c>
      <c r="L11349" s="7">
        <v>0.41509479452054759</v>
      </c>
    </row>
    <row r="11350" spans="1:12" ht="51">
      <c r="A11350" s="1">
        <f t="shared" si="248"/>
        <v>43836</v>
      </c>
      <c r="B11350" s="49" t="s">
        <v>5360</v>
      </c>
      <c r="C11350" s="7">
        <v>5.9888219178082444E-3</v>
      </c>
      <c r="D11350" s="7">
        <v>1.1977643835616499E-2</v>
      </c>
      <c r="E11350" s="7">
        <v>1.7966465753424719E-2</v>
      </c>
      <c r="F11350" s="7">
        <v>2.395528767123288E-2</v>
      </c>
      <c r="G11350" s="7">
        <v>2.994410958904116E-2</v>
      </c>
      <c r="H11350" s="7">
        <v>3.5932931506849321E-2</v>
      </c>
      <c r="I11350" s="7">
        <v>4.1921753424657725E-2</v>
      </c>
      <c r="J11350" s="7">
        <v>4.7910575342465761E-2</v>
      </c>
      <c r="K11350" s="7">
        <v>5.3899397260274033E-2</v>
      </c>
      <c r="L11350" s="7">
        <v>5.9888219178082201E-2</v>
      </c>
    </row>
    <row r="11351" spans="1:12" ht="38.25">
      <c r="A11351" s="1">
        <f t="shared" si="248"/>
        <v>43837</v>
      </c>
      <c r="B11351" s="49" t="s">
        <v>5285</v>
      </c>
      <c r="C11351" s="7">
        <v>7.3594520547945604E-4</v>
      </c>
      <c r="D11351" s="7">
        <v>1.4718904109589121E-3</v>
      </c>
      <c r="E11351" s="7">
        <v>2.2078356164383678E-3</v>
      </c>
      <c r="F11351" s="7">
        <v>2.9437808219178116E-3</v>
      </c>
      <c r="G11351" s="7">
        <v>3.679726027397268E-3</v>
      </c>
      <c r="H11351" s="7">
        <v>4.4156712328767122E-3</v>
      </c>
      <c r="I11351" s="7">
        <v>5.1516164383561798E-3</v>
      </c>
      <c r="J11351" s="7">
        <v>5.8875616438356232E-3</v>
      </c>
      <c r="K11351" s="7">
        <v>6.6235068493150804E-3</v>
      </c>
      <c r="L11351" s="7">
        <v>7.3594520547945238E-3</v>
      </c>
    </row>
    <row r="11352" spans="1:12" ht="51">
      <c r="A11352" s="1">
        <f t="shared" si="248"/>
        <v>43838</v>
      </c>
      <c r="B11352" s="49" t="s">
        <v>7381</v>
      </c>
      <c r="C11352" s="7">
        <v>5.3009753424657713E-3</v>
      </c>
      <c r="D11352" s="7">
        <v>1.0601950684931543E-2</v>
      </c>
      <c r="E11352" s="7">
        <v>1.590292602739728E-2</v>
      </c>
      <c r="F11352" s="7">
        <v>2.120390136986304E-2</v>
      </c>
      <c r="G11352" s="7">
        <v>2.6504876712328797E-2</v>
      </c>
      <c r="H11352" s="7">
        <v>3.180585205479456E-2</v>
      </c>
      <c r="I11352" s="7">
        <v>3.7106827397260317E-2</v>
      </c>
      <c r="J11352" s="7">
        <v>4.240780273972608E-2</v>
      </c>
      <c r="K11352" s="7">
        <v>4.7708778082191719E-2</v>
      </c>
      <c r="L11352" s="7">
        <v>5.3009753424657476E-2</v>
      </c>
    </row>
    <row r="11353" spans="1:12" ht="51">
      <c r="A11353" s="1">
        <f t="shared" si="248"/>
        <v>43839</v>
      </c>
      <c r="B11353" s="49" t="s">
        <v>7382</v>
      </c>
      <c r="C11353" s="7">
        <v>1.0670663013698664E-2</v>
      </c>
      <c r="D11353" s="7">
        <v>2.134132602739728E-2</v>
      </c>
      <c r="E11353" s="7">
        <v>3.2011989041096034E-2</v>
      </c>
      <c r="F11353" s="7">
        <v>4.2682652054794559E-2</v>
      </c>
      <c r="G11353" s="7">
        <v>5.3353315068493203E-2</v>
      </c>
      <c r="H11353" s="7">
        <v>6.4023978082191846E-2</v>
      </c>
      <c r="I11353" s="7">
        <v>7.4694641095890718E-2</v>
      </c>
      <c r="J11353" s="7">
        <v>8.5365304109589119E-2</v>
      </c>
      <c r="K11353" s="7">
        <v>9.6035967123287755E-2</v>
      </c>
      <c r="L11353" s="7">
        <v>0.10670663013698628</v>
      </c>
    </row>
    <row r="11354" spans="1:12" ht="51">
      <c r="A11354" s="1">
        <f t="shared" si="248"/>
        <v>43840</v>
      </c>
      <c r="B11354" s="49" t="s">
        <v>7383</v>
      </c>
      <c r="C11354" s="7">
        <v>1.6053369863013721E-3</v>
      </c>
      <c r="D11354" s="7">
        <v>3.210673972602756E-3</v>
      </c>
      <c r="E11354" s="7">
        <v>4.8160109589041279E-3</v>
      </c>
      <c r="F11354" s="7">
        <v>6.4213479452054885E-3</v>
      </c>
      <c r="G11354" s="7">
        <v>8.0266849315068604E-3</v>
      </c>
      <c r="H11354" s="7">
        <v>9.6320219178082315E-3</v>
      </c>
      <c r="I11354" s="7">
        <v>1.1237358904109639E-2</v>
      </c>
      <c r="J11354" s="7">
        <v>1.2842695890411E-2</v>
      </c>
      <c r="K11354" s="7">
        <v>1.4448032876712359E-2</v>
      </c>
      <c r="L11354" s="7">
        <v>1.6053369863013721E-2</v>
      </c>
    </row>
    <row r="11355" spans="1:12" ht="51">
      <c r="A11355" s="1">
        <f t="shared" si="248"/>
        <v>43841</v>
      </c>
      <c r="B11355" s="49" t="s">
        <v>6640</v>
      </c>
      <c r="C11355" s="7">
        <v>9.9090410958904314E-3</v>
      </c>
      <c r="D11355" s="7">
        <v>1.9818082191780842E-2</v>
      </c>
      <c r="E11355" s="7">
        <v>2.9727123287671318E-2</v>
      </c>
      <c r="F11355" s="7">
        <v>3.9636164383561684E-2</v>
      </c>
      <c r="G11355" s="7">
        <v>4.9545205479452042E-2</v>
      </c>
      <c r="H11355" s="7">
        <v>5.9454246575342512E-2</v>
      </c>
      <c r="I11355" s="7">
        <v>6.936328767123312E-2</v>
      </c>
      <c r="J11355" s="7">
        <v>7.9272328767123368E-2</v>
      </c>
      <c r="K11355" s="7">
        <v>8.9181369863013726E-2</v>
      </c>
      <c r="L11355" s="7">
        <v>9.9090410958904085E-2</v>
      </c>
    </row>
    <row r="11356" spans="1:12" ht="51">
      <c r="A11356" s="1">
        <f t="shared" si="248"/>
        <v>43842</v>
      </c>
      <c r="B11356" s="49" t="s">
        <v>6893</v>
      </c>
      <c r="C11356" s="7">
        <v>8.0429589041096147E-3</v>
      </c>
      <c r="D11356" s="7">
        <v>1.6085917808219278E-2</v>
      </c>
      <c r="E11356" s="7">
        <v>2.4128876712328797E-2</v>
      </c>
      <c r="F11356" s="7">
        <v>3.217183561643832E-2</v>
      </c>
      <c r="G11356" s="7">
        <v>4.0214794520547964E-2</v>
      </c>
      <c r="H11356" s="7">
        <v>4.8257753424657594E-2</v>
      </c>
      <c r="I11356" s="7">
        <v>5.6300712328767356E-2</v>
      </c>
      <c r="J11356" s="7">
        <v>6.4343671232876751E-2</v>
      </c>
      <c r="K11356" s="7">
        <v>7.2386630136986402E-2</v>
      </c>
      <c r="L11356" s="7">
        <v>8.0429589041095928E-2</v>
      </c>
    </row>
    <row r="11357" spans="1:12" ht="12.75">
      <c r="A11357" s="1">
        <f t="shared" si="248"/>
        <v>43843</v>
      </c>
      <c r="B11357" s="49" t="s">
        <v>7384</v>
      </c>
      <c r="C11357" s="7">
        <v>8.0733369863014073E-3</v>
      </c>
      <c r="D11357" s="7">
        <v>1.6146673972602839E-2</v>
      </c>
      <c r="E11357" s="7">
        <v>2.4220010958904203E-2</v>
      </c>
      <c r="F11357" s="7">
        <v>3.229334794520556E-2</v>
      </c>
      <c r="G11357" s="7">
        <v>4.036668493150692E-2</v>
      </c>
      <c r="H11357" s="7">
        <v>4.8440021917808281E-2</v>
      </c>
      <c r="I11357" s="7">
        <v>5.6513358904109752E-2</v>
      </c>
      <c r="J11357" s="7">
        <v>6.4586695890410994E-2</v>
      </c>
      <c r="K11357" s="7">
        <v>7.266003287671248E-2</v>
      </c>
      <c r="L11357" s="7">
        <v>8.0733369863013715E-2</v>
      </c>
    </row>
    <row r="11358" spans="1:12" ht="38.25">
      <c r="A11358" s="1">
        <f t="shared" si="248"/>
        <v>43844</v>
      </c>
      <c r="B11358" s="49" t="s">
        <v>7385</v>
      </c>
      <c r="C11358" s="7">
        <v>4.6181917808219399E-3</v>
      </c>
      <c r="D11358" s="7">
        <v>9.2363835616438798E-3</v>
      </c>
      <c r="E11358" s="7">
        <v>1.3854575342465879E-2</v>
      </c>
      <c r="F11358" s="7">
        <v>1.847276712328776E-2</v>
      </c>
      <c r="G11358" s="7">
        <v>2.309095890410964E-2</v>
      </c>
      <c r="H11358" s="7">
        <v>2.770915068493152E-2</v>
      </c>
      <c r="I11358" s="7">
        <v>3.2327342465753514E-2</v>
      </c>
      <c r="J11358" s="7">
        <v>3.6945534246575394E-2</v>
      </c>
      <c r="K11358" s="7">
        <v>4.1563726027397281E-2</v>
      </c>
      <c r="L11358" s="7">
        <v>4.6181917808219154E-2</v>
      </c>
    </row>
    <row r="11359" spans="1:12" ht="25.5">
      <c r="A11359" s="1">
        <f t="shared" si="248"/>
        <v>43845</v>
      </c>
      <c r="B11359" s="49" t="s">
        <v>6170</v>
      </c>
      <c r="C11359" s="7">
        <v>1.970958904109592E-3</v>
      </c>
      <c r="D11359" s="7">
        <v>3.9419178082191961E-3</v>
      </c>
      <c r="E11359" s="7">
        <v>5.912876712328788E-3</v>
      </c>
      <c r="F11359" s="7">
        <v>7.8838356164383679E-3</v>
      </c>
      <c r="G11359" s="7">
        <v>9.8547945205479607E-3</v>
      </c>
      <c r="H11359" s="7">
        <v>1.1825753424657552E-2</v>
      </c>
      <c r="I11359" s="7">
        <v>1.3796712328767238E-2</v>
      </c>
      <c r="J11359" s="7">
        <v>1.576767123287676E-2</v>
      </c>
      <c r="K11359" s="7">
        <v>1.77386301369864E-2</v>
      </c>
      <c r="L11359" s="7">
        <v>1.9709589041095921E-2</v>
      </c>
    </row>
    <row r="11360" spans="1:12" ht="25.5">
      <c r="A11360" s="1">
        <f t="shared" si="248"/>
        <v>43846</v>
      </c>
      <c r="B11360" s="49" t="s">
        <v>5926</v>
      </c>
      <c r="C11360" s="7">
        <v>2.8913424657534357E-3</v>
      </c>
      <c r="D11360" s="7">
        <v>5.7826849315068601E-3</v>
      </c>
      <c r="E11360" s="7">
        <v>8.6740273972602949E-3</v>
      </c>
      <c r="F11360" s="7">
        <v>1.1565369863013696E-2</v>
      </c>
      <c r="G11360" s="7">
        <v>1.4456712328767119E-2</v>
      </c>
      <c r="H11360" s="7">
        <v>1.734805479452052E-2</v>
      </c>
      <c r="I11360" s="7">
        <v>2.0239397260274038E-2</v>
      </c>
      <c r="J11360" s="7">
        <v>2.313073972602744E-2</v>
      </c>
      <c r="K11360" s="7">
        <v>2.602208219178084E-2</v>
      </c>
      <c r="L11360" s="7">
        <v>2.8913424657534239E-2</v>
      </c>
    </row>
    <row r="11361" spans="1:12" ht="25.5">
      <c r="A11361" s="1">
        <f t="shared" si="248"/>
        <v>43847</v>
      </c>
      <c r="B11361" s="49" t="s">
        <v>5926</v>
      </c>
      <c r="C11361" s="7">
        <v>2.7669369863013962E-3</v>
      </c>
      <c r="D11361" s="7">
        <v>5.5338739726027795E-3</v>
      </c>
      <c r="E11361" s="7">
        <v>8.3008109589041753E-3</v>
      </c>
      <c r="F11361" s="7">
        <v>1.1067747945205536E-2</v>
      </c>
      <c r="G11361" s="7">
        <v>1.3834684931506918E-2</v>
      </c>
      <c r="H11361" s="7">
        <v>1.6601621917808278E-2</v>
      </c>
      <c r="I11361" s="7">
        <v>1.9368558904109639E-2</v>
      </c>
      <c r="J11361" s="7">
        <v>2.2135495890410996E-2</v>
      </c>
      <c r="K11361" s="7">
        <v>2.4902432876712361E-2</v>
      </c>
      <c r="L11361" s="7">
        <v>2.7669369863013719E-2</v>
      </c>
    </row>
    <row r="11362" spans="1:12" ht="25.5">
      <c r="A11362" s="1">
        <f t="shared" si="248"/>
        <v>43848</v>
      </c>
      <c r="B11362" s="49" t="s">
        <v>5926</v>
      </c>
      <c r="C11362" s="7">
        <v>9.923506849315103E-4</v>
      </c>
      <c r="D11362" s="7">
        <v>1.9847013698630158E-3</v>
      </c>
      <c r="E11362" s="7">
        <v>2.9770520547945361E-3</v>
      </c>
      <c r="F11362" s="7">
        <v>3.9694027397260316E-3</v>
      </c>
      <c r="G11362" s="7">
        <v>4.9617534246575402E-3</v>
      </c>
      <c r="H11362" s="7">
        <v>5.9541041095890479E-3</v>
      </c>
      <c r="I11362" s="7">
        <v>6.9464547945205677E-3</v>
      </c>
      <c r="J11362" s="7">
        <v>7.9388054794520633E-3</v>
      </c>
      <c r="K11362" s="7">
        <v>8.9311561643835718E-3</v>
      </c>
      <c r="L11362" s="7">
        <v>9.9235068493150665E-3</v>
      </c>
    </row>
    <row r="11363" spans="1:12" ht="25.5">
      <c r="A11363" s="1">
        <f t="shared" si="248"/>
        <v>43849</v>
      </c>
      <c r="B11363" s="49" t="s">
        <v>7386</v>
      </c>
      <c r="C11363" s="7">
        <v>1.0537578082191815E-2</v>
      </c>
      <c r="D11363" s="7">
        <v>2.1075156164383681E-2</v>
      </c>
      <c r="E11363" s="7">
        <v>3.1612734246575395E-2</v>
      </c>
      <c r="F11363" s="7">
        <v>4.215031232876712E-2</v>
      </c>
      <c r="G11363" s="7">
        <v>5.2687890410958962E-2</v>
      </c>
      <c r="H11363" s="7">
        <v>6.322546849315068E-2</v>
      </c>
      <c r="I11363" s="7">
        <v>7.3763046575342758E-2</v>
      </c>
      <c r="J11363" s="7">
        <v>8.4300624657534351E-2</v>
      </c>
      <c r="K11363" s="7">
        <v>9.4838202739726069E-2</v>
      </c>
      <c r="L11363" s="7">
        <v>0.1053757808219178</v>
      </c>
    </row>
    <row r="11364" spans="1:12" ht="25.5">
      <c r="A11364" s="1">
        <f t="shared" si="248"/>
        <v>43850</v>
      </c>
      <c r="B11364" s="49" t="s">
        <v>7387</v>
      </c>
      <c r="C11364" s="7">
        <v>7.3486027397260557E-3</v>
      </c>
      <c r="D11364" s="7">
        <v>1.4697205479452158E-2</v>
      </c>
      <c r="E11364" s="7">
        <v>2.204580821917812E-2</v>
      </c>
      <c r="F11364" s="7">
        <v>2.939441095890408E-2</v>
      </c>
      <c r="G11364" s="7">
        <v>3.6743013698630159E-2</v>
      </c>
      <c r="H11364" s="7">
        <v>4.409161643835624E-2</v>
      </c>
      <c r="I11364" s="7">
        <v>5.144021917808244E-2</v>
      </c>
      <c r="J11364" s="7">
        <v>5.8788821917808279E-2</v>
      </c>
      <c r="K11364" s="7">
        <v>6.6137424657534361E-2</v>
      </c>
      <c r="L11364" s="7">
        <v>7.3486027397260317E-2</v>
      </c>
    </row>
    <row r="11365" spans="1:12" ht="12.75">
      <c r="A11365" s="1">
        <f t="shared" si="248"/>
        <v>43851</v>
      </c>
      <c r="B11365" s="49" t="s">
        <v>7388</v>
      </c>
      <c r="C11365" s="7">
        <v>1.1893742465753461E-2</v>
      </c>
      <c r="D11365" s="7">
        <v>2.3787484931506921E-2</v>
      </c>
      <c r="E11365" s="7">
        <v>3.5681227397260318E-2</v>
      </c>
      <c r="F11365" s="7">
        <v>4.7574969863013718E-2</v>
      </c>
      <c r="G11365" s="7">
        <v>5.9468712328767118E-2</v>
      </c>
      <c r="H11365" s="7">
        <v>7.1362454794520636E-2</v>
      </c>
      <c r="I11365" s="7">
        <v>8.3256197260274278E-2</v>
      </c>
      <c r="J11365" s="7">
        <v>9.5149939726027435E-2</v>
      </c>
      <c r="K11365" s="7">
        <v>0.10704368219178095</v>
      </c>
      <c r="L11365" s="7">
        <v>0.11893742465753424</v>
      </c>
    </row>
    <row r="11366" spans="1:12" ht="25.5">
      <c r="A11366" s="1">
        <f t="shared" si="248"/>
        <v>43852</v>
      </c>
      <c r="B11366" s="49" t="s">
        <v>6175</v>
      </c>
      <c r="C11366" s="7">
        <v>5.4246575342465878E-5</v>
      </c>
      <c r="D11366" s="7">
        <v>1.0849315068493176E-4</v>
      </c>
      <c r="E11366" s="7">
        <v>1.6273972602739799E-4</v>
      </c>
      <c r="F11366" s="7">
        <v>2.1698630136986281E-4</v>
      </c>
      <c r="G11366" s="7">
        <v>2.7123287671232881E-4</v>
      </c>
      <c r="H11366" s="7">
        <v>3.2547945205479474E-4</v>
      </c>
      <c r="I11366" s="7">
        <v>3.7972602739726197E-4</v>
      </c>
      <c r="J11366" s="7">
        <v>4.3397260273972675E-4</v>
      </c>
      <c r="K11366" s="7">
        <v>4.8821917808219279E-4</v>
      </c>
      <c r="L11366" s="7">
        <v>5.4246575342465763E-4</v>
      </c>
    </row>
    <row r="11367" spans="1:12" ht="25.5">
      <c r="A11367" s="1">
        <f t="shared" si="248"/>
        <v>43853</v>
      </c>
      <c r="B11367" s="49" t="s">
        <v>7389</v>
      </c>
      <c r="C11367" s="7">
        <v>3.1390684931506915E-2</v>
      </c>
      <c r="D11367" s="7">
        <v>6.278136986301372E-2</v>
      </c>
      <c r="E11367" s="7">
        <v>9.4172054794520635E-2</v>
      </c>
      <c r="F11367" s="7">
        <v>0.12556273972602719</v>
      </c>
      <c r="G11367" s="7">
        <v>0.15695342465753398</v>
      </c>
      <c r="H11367" s="7">
        <v>0.1883441095890408</v>
      </c>
      <c r="I11367" s="7">
        <v>0.21973479452054878</v>
      </c>
      <c r="J11367" s="7">
        <v>0.25112547945205438</v>
      </c>
      <c r="K11367" s="7">
        <v>0.2825161643835612</v>
      </c>
      <c r="L11367" s="7">
        <v>0.31390684931506796</v>
      </c>
    </row>
    <row r="11368" spans="1:12" ht="12.75">
      <c r="A11368" s="1">
        <f t="shared" si="248"/>
        <v>43854</v>
      </c>
      <c r="B11368" s="49" t="s">
        <v>5877</v>
      </c>
      <c r="C11368" s="7">
        <v>4.4008438356164517E-3</v>
      </c>
      <c r="D11368" s="7">
        <v>8.8016876712329033E-3</v>
      </c>
      <c r="E11368" s="7">
        <v>1.3202531506849319E-2</v>
      </c>
      <c r="F11368" s="7">
        <v>1.7603375342465762E-2</v>
      </c>
      <c r="G11368" s="7">
        <v>2.20042191780822E-2</v>
      </c>
      <c r="H11368" s="7">
        <v>2.6405063013698639E-2</v>
      </c>
      <c r="I11368" s="7">
        <v>3.0805906849315199E-2</v>
      </c>
      <c r="J11368" s="7">
        <v>3.5206750684931523E-2</v>
      </c>
      <c r="K11368" s="7">
        <v>3.9607594520547955E-2</v>
      </c>
      <c r="L11368" s="7">
        <v>4.40084383561644E-2</v>
      </c>
    </row>
    <row r="11369" spans="1:12" ht="12.75">
      <c r="A11369" s="1">
        <f t="shared" si="248"/>
        <v>43855</v>
      </c>
      <c r="B11369" s="49" t="s">
        <v>7390</v>
      </c>
      <c r="C11369" s="7">
        <v>1.68164383561644E-2</v>
      </c>
      <c r="D11369" s="7">
        <v>3.3632876712328917E-2</v>
      </c>
      <c r="E11369" s="7">
        <v>5.0449315068493317E-2</v>
      </c>
      <c r="F11369" s="7">
        <v>6.7265753424657598E-2</v>
      </c>
      <c r="G11369" s="7">
        <v>8.4082191780822005E-2</v>
      </c>
      <c r="H11369" s="7">
        <v>0.1008986301369864</v>
      </c>
      <c r="I11369" s="7">
        <v>0.11771506849315115</v>
      </c>
      <c r="J11369" s="7">
        <v>0.1345315068493152</v>
      </c>
      <c r="K11369" s="7">
        <v>0.15134794520547959</v>
      </c>
      <c r="L11369" s="7">
        <v>0.16816438356164401</v>
      </c>
    </row>
    <row r="11370" spans="1:12" ht="25.5">
      <c r="A11370" s="1">
        <f t="shared" si="248"/>
        <v>43856</v>
      </c>
      <c r="B11370" s="49" t="s">
        <v>7391</v>
      </c>
      <c r="C11370" s="7">
        <v>9.5079780821918161E-3</v>
      </c>
      <c r="D11370" s="7">
        <v>1.9015956164383677E-2</v>
      </c>
      <c r="E11370" s="7">
        <v>2.8523934246575396E-2</v>
      </c>
      <c r="F11370" s="7">
        <v>3.8031912328767119E-2</v>
      </c>
      <c r="G11370" s="7">
        <v>4.7539890410958956E-2</v>
      </c>
      <c r="H11370" s="7">
        <v>5.7047868493150675E-2</v>
      </c>
      <c r="I11370" s="7">
        <v>6.6555846575342636E-2</v>
      </c>
      <c r="J11370" s="7">
        <v>7.6063824657534362E-2</v>
      </c>
      <c r="K11370" s="7">
        <v>8.5571802739726074E-2</v>
      </c>
      <c r="L11370" s="7">
        <v>9.50797808219178E-2</v>
      </c>
    </row>
    <row r="11371" spans="1:12" ht="12.75">
      <c r="A11371" s="1">
        <f t="shared" si="248"/>
        <v>43857</v>
      </c>
      <c r="B11371" s="49" t="s">
        <v>6845</v>
      </c>
      <c r="C11371" s="7">
        <v>4.5563506849315323E-3</v>
      </c>
      <c r="D11371" s="7">
        <v>9.1127013698630646E-3</v>
      </c>
      <c r="E11371" s="7">
        <v>1.3669052054794559E-2</v>
      </c>
      <c r="F11371" s="7">
        <v>1.8225402739726081E-2</v>
      </c>
      <c r="G11371" s="7">
        <v>2.2781753424657599E-2</v>
      </c>
      <c r="H11371" s="7">
        <v>2.7338104109589118E-2</v>
      </c>
      <c r="I11371" s="7">
        <v>3.1894454794520639E-2</v>
      </c>
      <c r="J11371" s="7">
        <v>3.6450805479452161E-2</v>
      </c>
      <c r="K11371" s="7">
        <v>4.1007156164383558E-2</v>
      </c>
      <c r="L11371" s="7">
        <v>4.556350684931508E-2</v>
      </c>
    </row>
    <row r="11372" spans="1:12" ht="12.75">
      <c r="A11372" s="1">
        <f t="shared" si="248"/>
        <v>43858</v>
      </c>
      <c r="B11372" s="49" t="s">
        <v>7392</v>
      </c>
      <c r="C11372" s="7">
        <v>8.7492493150685274E-3</v>
      </c>
      <c r="D11372" s="7">
        <v>1.7498498630137079E-2</v>
      </c>
      <c r="E11372" s="7">
        <v>2.6247747945205561E-2</v>
      </c>
      <c r="F11372" s="7">
        <v>3.499699726027404E-2</v>
      </c>
      <c r="G11372" s="7">
        <v>4.3746246575342519E-2</v>
      </c>
      <c r="H11372" s="7">
        <v>5.2495495890410998E-2</v>
      </c>
      <c r="I11372" s="7">
        <v>6.1244745205479713E-2</v>
      </c>
      <c r="J11372" s="7">
        <v>6.9993994520547956E-2</v>
      </c>
      <c r="K11372" s="7">
        <v>7.8743243835616553E-2</v>
      </c>
      <c r="L11372" s="7">
        <v>8.7492493150684927E-2</v>
      </c>
    </row>
    <row r="11373" spans="1:12" ht="38.25">
      <c r="A11373" s="1">
        <f t="shared" si="248"/>
        <v>43859</v>
      </c>
      <c r="B11373" s="49" t="s">
        <v>7393</v>
      </c>
      <c r="C11373" s="7">
        <v>7.4845808219178474E-3</v>
      </c>
      <c r="D11373" s="7">
        <v>1.4969161643835719E-2</v>
      </c>
      <c r="E11373" s="7">
        <v>2.2453742465753518E-2</v>
      </c>
      <c r="F11373" s="7">
        <v>2.993832328767132E-2</v>
      </c>
      <c r="G11373" s="7">
        <v>3.7422904109589122E-2</v>
      </c>
      <c r="H11373" s="7">
        <v>4.4907484931506918E-2</v>
      </c>
      <c r="I11373" s="7">
        <v>5.2392065753424845E-2</v>
      </c>
      <c r="J11373" s="7">
        <v>5.9876646575342522E-2</v>
      </c>
      <c r="K11373" s="7">
        <v>6.7361227397260318E-2</v>
      </c>
      <c r="L11373" s="7">
        <v>7.484580821917812E-2</v>
      </c>
    </row>
    <row r="11374" spans="1:12" ht="12.75">
      <c r="A11374" s="1">
        <f t="shared" si="248"/>
        <v>43860</v>
      </c>
      <c r="B11374" s="49" t="s">
        <v>6656</v>
      </c>
      <c r="C11374" s="7">
        <v>1.470082191780828E-2</v>
      </c>
      <c r="D11374" s="7">
        <v>2.9401643835616678E-2</v>
      </c>
      <c r="E11374" s="7">
        <v>4.4102465753424962E-2</v>
      </c>
      <c r="F11374" s="7">
        <v>5.880328767123312E-2</v>
      </c>
      <c r="G11374" s="7">
        <v>7.3504109589041397E-2</v>
      </c>
      <c r="H11374" s="7">
        <v>8.8204931506849785E-2</v>
      </c>
      <c r="I11374" s="7">
        <v>0.10290575342465831</v>
      </c>
      <c r="J11374" s="7">
        <v>0.11760657534246635</v>
      </c>
      <c r="K11374" s="7">
        <v>0.13230739726027441</v>
      </c>
      <c r="L11374" s="7">
        <v>0.14700821917808279</v>
      </c>
    </row>
    <row r="11375" spans="1:12" ht="12.75">
      <c r="A11375" s="1">
        <f t="shared" si="248"/>
        <v>43861</v>
      </c>
      <c r="B11375" s="49" t="s">
        <v>7394</v>
      </c>
      <c r="C11375" s="7">
        <v>1.8747616438356238E-2</v>
      </c>
      <c r="D11375" s="7">
        <v>3.7495232876712359E-2</v>
      </c>
      <c r="E11375" s="7">
        <v>5.6242849315068594E-2</v>
      </c>
      <c r="F11375" s="7">
        <v>7.4990465753424607E-2</v>
      </c>
      <c r="G11375" s="7">
        <v>9.3738082191780717E-2</v>
      </c>
      <c r="H11375" s="7">
        <v>0.11248569863013684</v>
      </c>
      <c r="I11375" s="7">
        <v>0.1312333150684932</v>
      </c>
      <c r="J11375" s="7">
        <v>0.14998093150684921</v>
      </c>
      <c r="K11375" s="7">
        <v>0.1687285479452052</v>
      </c>
      <c r="L11375" s="7">
        <v>0.18747616438356121</v>
      </c>
    </row>
    <row r="11376" spans="1:12" ht="12.75">
      <c r="A11376" s="1">
        <f t="shared" si="248"/>
        <v>43862</v>
      </c>
      <c r="B11376" s="49" t="s">
        <v>7395</v>
      </c>
      <c r="C11376" s="7">
        <v>9.1318684931507282E-3</v>
      </c>
      <c r="D11376" s="7">
        <v>1.8263736986301481E-2</v>
      </c>
      <c r="E11376" s="7">
        <v>2.7395605479452158E-2</v>
      </c>
      <c r="F11376" s="7">
        <v>3.6527473972602836E-2</v>
      </c>
      <c r="G11376" s="7">
        <v>4.5659342465753518E-2</v>
      </c>
      <c r="H11376" s="7">
        <v>5.4791210958904192E-2</v>
      </c>
      <c r="I11376" s="7">
        <v>6.3923079452055109E-2</v>
      </c>
      <c r="J11376" s="7">
        <v>7.3054947945205548E-2</v>
      </c>
      <c r="K11376" s="7">
        <v>8.2186816438356347E-2</v>
      </c>
      <c r="L11376" s="7">
        <v>9.131868493150691E-2</v>
      </c>
    </row>
    <row r="11377" spans="1:12" ht="12.75">
      <c r="A11377" s="1">
        <f t="shared" si="248"/>
        <v>43863</v>
      </c>
      <c r="B11377" s="49" t="s">
        <v>7396</v>
      </c>
      <c r="C11377" s="7">
        <v>7.5048328767123593E-3</v>
      </c>
      <c r="D11377" s="7">
        <v>1.5009665753424719E-2</v>
      </c>
      <c r="E11377" s="7">
        <v>2.2514498630137079E-2</v>
      </c>
      <c r="F11377" s="7">
        <v>3.0019331506849316E-2</v>
      </c>
      <c r="G11377" s="7">
        <v>3.7524164383561674E-2</v>
      </c>
      <c r="H11377" s="7">
        <v>4.5028997260273915E-2</v>
      </c>
      <c r="I11377" s="7">
        <v>5.2533830136986398E-2</v>
      </c>
      <c r="J11377" s="7">
        <v>6.0038663013698632E-2</v>
      </c>
      <c r="K11377" s="7">
        <v>6.7543495890411004E-2</v>
      </c>
      <c r="L11377" s="7">
        <v>7.5048328767123237E-2</v>
      </c>
    </row>
    <row r="11378" spans="1:12" ht="12.75">
      <c r="A11378" s="1">
        <f t="shared" si="248"/>
        <v>43864</v>
      </c>
      <c r="B11378" s="49" t="s">
        <v>5970</v>
      </c>
      <c r="C11378" s="7">
        <v>8.697895890410999E-3</v>
      </c>
      <c r="D11378" s="7">
        <v>1.7395791780821998E-2</v>
      </c>
      <c r="E11378" s="7">
        <v>2.6093687671233001E-2</v>
      </c>
      <c r="F11378" s="7">
        <v>3.4791583561643878E-2</v>
      </c>
      <c r="G11378" s="7">
        <v>4.3489479452054884E-2</v>
      </c>
      <c r="H11378" s="7">
        <v>5.2187375342465758E-2</v>
      </c>
      <c r="I11378" s="7">
        <v>6.0885271232876993E-2</v>
      </c>
      <c r="J11378" s="7">
        <v>6.9583167123287756E-2</v>
      </c>
      <c r="K11378" s="7">
        <v>7.8281063013698748E-2</v>
      </c>
      <c r="L11378" s="7">
        <v>8.6978958904109629E-2</v>
      </c>
    </row>
    <row r="11379" spans="1:12" ht="51">
      <c r="A11379" s="1">
        <f t="shared" si="248"/>
        <v>43865</v>
      </c>
      <c r="B11379" s="49" t="s">
        <v>7397</v>
      </c>
      <c r="C11379" s="7">
        <v>1.49420383561644E-2</v>
      </c>
      <c r="D11379" s="7">
        <v>2.9884076712328921E-2</v>
      </c>
      <c r="E11379" s="7">
        <v>4.4826115068493315E-2</v>
      </c>
      <c r="F11379" s="7">
        <v>5.9768153424657598E-2</v>
      </c>
      <c r="G11379" s="7">
        <v>7.4710191780822E-2</v>
      </c>
      <c r="H11379" s="7">
        <v>8.9652230136986394E-2</v>
      </c>
      <c r="I11379" s="7">
        <v>0.10459426849315116</v>
      </c>
      <c r="J11379" s="7">
        <v>0.11953630684931532</v>
      </c>
      <c r="K11379" s="7">
        <v>0.1344783452054796</v>
      </c>
      <c r="L11379" s="7">
        <v>0.149420383561644</v>
      </c>
    </row>
    <row r="11380" spans="1:12" ht="12.75">
      <c r="A11380" s="1">
        <f t="shared" si="248"/>
        <v>43866</v>
      </c>
      <c r="B11380" s="49" t="s">
        <v>7398</v>
      </c>
      <c r="C11380" s="7">
        <v>8.4002630136986636E-3</v>
      </c>
      <c r="D11380" s="7">
        <v>1.6800526027397279E-2</v>
      </c>
      <c r="E11380" s="7">
        <v>2.5200789041096041E-2</v>
      </c>
      <c r="F11380" s="7">
        <v>3.3601052054794557E-2</v>
      </c>
      <c r="G11380" s="7">
        <v>4.2001315068493195E-2</v>
      </c>
      <c r="H11380" s="7">
        <v>5.0401578082191839E-2</v>
      </c>
      <c r="I11380" s="7">
        <v>5.8801841095890602E-2</v>
      </c>
      <c r="J11380" s="7">
        <v>6.7202104109589114E-2</v>
      </c>
      <c r="K11380" s="7">
        <v>7.5602367123287759E-2</v>
      </c>
      <c r="L11380" s="7">
        <v>8.4002630136986278E-2</v>
      </c>
    </row>
    <row r="11381" spans="1:12" ht="25.5">
      <c r="A11381" s="1">
        <f t="shared" si="248"/>
        <v>43867</v>
      </c>
      <c r="B11381" s="49" t="s">
        <v>7399</v>
      </c>
      <c r="C11381" s="7">
        <v>2.752109589041124E-3</v>
      </c>
      <c r="D11381" s="7">
        <v>5.5042191780822359E-3</v>
      </c>
      <c r="E11381" s="7">
        <v>8.2563287671233599E-3</v>
      </c>
      <c r="F11381" s="7">
        <v>1.1008438356164449E-2</v>
      </c>
      <c r="G11381" s="7">
        <v>1.3760547945205559E-2</v>
      </c>
      <c r="H11381" s="7">
        <v>1.6512657534246598E-2</v>
      </c>
      <c r="I11381" s="7">
        <v>1.9264767123287757E-2</v>
      </c>
      <c r="J11381" s="7">
        <v>2.2016876712328801E-2</v>
      </c>
      <c r="K11381" s="7">
        <v>2.4768986301369957E-2</v>
      </c>
      <c r="L11381" s="7">
        <v>2.7521095890411001E-2</v>
      </c>
    </row>
    <row r="11382" spans="1:12" ht="12.75">
      <c r="A11382" s="1">
        <f t="shared" si="248"/>
        <v>43868</v>
      </c>
      <c r="B11382" s="49" t="s">
        <v>7400</v>
      </c>
      <c r="C11382" s="7">
        <v>1.6814991780821877E-2</v>
      </c>
      <c r="D11382" s="7">
        <v>3.3629983561643879E-2</v>
      </c>
      <c r="E11382" s="7">
        <v>5.044497534246576E-2</v>
      </c>
      <c r="F11382" s="7">
        <v>6.7259967123287509E-2</v>
      </c>
      <c r="G11382" s="7">
        <v>8.407495890410939E-2</v>
      </c>
      <c r="H11382" s="7">
        <v>0.1008899506849314</v>
      </c>
      <c r="I11382" s="7">
        <v>0.11770494246575364</v>
      </c>
      <c r="J11382" s="7">
        <v>0.1345199342465748</v>
      </c>
      <c r="K11382" s="7">
        <v>0.15133492602739682</v>
      </c>
      <c r="L11382" s="7">
        <v>0.16814991780821878</v>
      </c>
    </row>
    <row r="11383" spans="1:12" ht="38.25">
      <c r="A11383" s="1">
        <f t="shared" si="248"/>
        <v>43869</v>
      </c>
      <c r="B11383" s="49" t="s">
        <v>7401</v>
      </c>
      <c r="C11383" s="7">
        <v>8.7011506849315433E-3</v>
      </c>
      <c r="D11383" s="7">
        <v>1.7402301369863038E-2</v>
      </c>
      <c r="E11383" s="7">
        <v>2.6103452054794682E-2</v>
      </c>
      <c r="F11383" s="7">
        <v>3.4804602739726076E-2</v>
      </c>
      <c r="G11383" s="7">
        <v>4.3505753424657602E-2</v>
      </c>
      <c r="H11383" s="7">
        <v>5.2206904109589121E-2</v>
      </c>
      <c r="I11383" s="7">
        <v>6.0908054794520758E-2</v>
      </c>
      <c r="J11383" s="7">
        <v>6.9609205479452152E-2</v>
      </c>
      <c r="K11383" s="7">
        <v>7.8310356164383685E-2</v>
      </c>
      <c r="L11383" s="7">
        <v>8.7011506849315079E-2</v>
      </c>
    </row>
    <row r="11384" spans="1:12" ht="12.75">
      <c r="A11384" s="1">
        <f t="shared" si="248"/>
        <v>43870</v>
      </c>
      <c r="B11384" s="49" t="s">
        <v>6470</v>
      </c>
      <c r="C11384" s="7">
        <v>3.5050520547945476E-3</v>
      </c>
      <c r="D11384" s="7">
        <v>7.0101041095890953E-3</v>
      </c>
      <c r="E11384" s="7">
        <v>1.0515156164383631E-2</v>
      </c>
      <c r="F11384" s="7">
        <v>1.4020208219178121E-2</v>
      </c>
      <c r="G11384" s="7">
        <v>1.7525260273972679E-2</v>
      </c>
      <c r="H11384" s="7">
        <v>2.1030312328767117E-2</v>
      </c>
      <c r="I11384" s="7">
        <v>2.4535364383561797E-2</v>
      </c>
      <c r="J11384" s="7">
        <v>2.8040416438356242E-2</v>
      </c>
      <c r="K11384" s="7">
        <v>3.1545468493150798E-2</v>
      </c>
      <c r="L11384" s="7">
        <v>3.5050520547945239E-2</v>
      </c>
    </row>
    <row r="11385" spans="1:12" ht="12.75">
      <c r="A11385" s="1">
        <f t="shared" si="248"/>
        <v>43871</v>
      </c>
      <c r="B11385" s="49" t="s">
        <v>7402</v>
      </c>
      <c r="C11385" s="7">
        <v>6.5208000000000115E-3</v>
      </c>
      <c r="D11385" s="7">
        <v>1.3041599999999999E-2</v>
      </c>
      <c r="E11385" s="7">
        <v>1.9562400000000001E-2</v>
      </c>
      <c r="F11385" s="7">
        <v>2.6083199999999997E-2</v>
      </c>
      <c r="G11385" s="7">
        <v>3.2604000000000001E-2</v>
      </c>
      <c r="H11385" s="7">
        <v>3.9124800000000001E-2</v>
      </c>
      <c r="I11385" s="7">
        <v>4.5645600000000119E-2</v>
      </c>
      <c r="J11385" s="7">
        <v>5.2166399999999995E-2</v>
      </c>
      <c r="K11385" s="7">
        <v>5.868720000000012E-2</v>
      </c>
      <c r="L11385" s="7">
        <v>6.5208000000000002E-2</v>
      </c>
    </row>
    <row r="11386" spans="1:12" ht="25.5">
      <c r="A11386" s="1">
        <f t="shared" si="248"/>
        <v>43872</v>
      </c>
      <c r="B11386" s="49" t="s">
        <v>7403</v>
      </c>
      <c r="C11386" s="7">
        <v>1.1239890410958948E-2</v>
      </c>
      <c r="D11386" s="7">
        <v>2.247978082191792E-2</v>
      </c>
      <c r="E11386" s="7">
        <v>3.3719671232876877E-2</v>
      </c>
      <c r="F11386" s="7">
        <v>4.4959561643835598E-2</v>
      </c>
      <c r="G11386" s="7">
        <v>5.6199452054794562E-2</v>
      </c>
      <c r="H11386" s="7">
        <v>6.7439342465753394E-2</v>
      </c>
      <c r="I11386" s="7">
        <v>7.8679232876712593E-2</v>
      </c>
      <c r="J11386" s="7">
        <v>8.9919123287671321E-2</v>
      </c>
      <c r="K11386" s="7">
        <v>0.10115901369863016</v>
      </c>
      <c r="L11386" s="7">
        <v>0.11239890410958898</v>
      </c>
    </row>
    <row r="11387" spans="1:12" ht="25.5">
      <c r="A11387" s="1">
        <f t="shared" si="248"/>
        <v>43873</v>
      </c>
      <c r="B11387" s="49" t="s">
        <v>7404</v>
      </c>
      <c r="C11387" s="7">
        <v>4.7002849315068602E-3</v>
      </c>
      <c r="D11387" s="7">
        <v>9.4005698630137205E-3</v>
      </c>
      <c r="E11387" s="7">
        <v>1.410085479452052E-2</v>
      </c>
      <c r="F11387" s="7">
        <v>1.8801139726027441E-2</v>
      </c>
      <c r="G11387" s="7">
        <v>2.3501424657534239E-2</v>
      </c>
      <c r="H11387" s="7">
        <v>2.8201709589041161E-2</v>
      </c>
      <c r="I11387" s="7">
        <v>3.2901994520548074E-2</v>
      </c>
      <c r="J11387" s="7">
        <v>3.7602279452054757E-2</v>
      </c>
      <c r="K11387" s="7">
        <v>4.2302564383561676E-2</v>
      </c>
      <c r="L11387" s="7">
        <v>4.7002849315068478E-2</v>
      </c>
    </row>
    <row r="11388" spans="1:12" ht="12.75">
      <c r="A11388" s="1">
        <f t="shared" si="248"/>
        <v>43874</v>
      </c>
      <c r="B11388" s="49" t="s">
        <v>7405</v>
      </c>
      <c r="C11388" s="7">
        <v>1.5991890410959077E-2</v>
      </c>
      <c r="D11388" s="7">
        <v>3.1983780821918037E-2</v>
      </c>
      <c r="E11388" s="7">
        <v>4.7975671232877118E-2</v>
      </c>
      <c r="F11388" s="7">
        <v>6.3967561643835963E-2</v>
      </c>
      <c r="G11388" s="7">
        <v>7.9959452054794919E-2</v>
      </c>
      <c r="H11388" s="7">
        <v>9.5951342465753889E-2</v>
      </c>
      <c r="I11388" s="7">
        <v>0.11194323287671308</v>
      </c>
      <c r="J11388" s="7">
        <v>0.1279351232876724</v>
      </c>
      <c r="K11388" s="7">
        <v>0.1439270136986304</v>
      </c>
      <c r="L11388" s="7">
        <v>0.15991890410958959</v>
      </c>
    </row>
    <row r="11389" spans="1:12" ht="25.5">
      <c r="A11389" s="1">
        <f t="shared" si="248"/>
        <v>43875</v>
      </c>
      <c r="B11389" s="49" t="s">
        <v>7406</v>
      </c>
      <c r="C11389" s="7">
        <v>1.0993972602739752E-2</v>
      </c>
      <c r="D11389" s="7">
        <v>2.1987945205479479E-2</v>
      </c>
      <c r="E11389" s="7">
        <v>3.2981917808219276E-2</v>
      </c>
      <c r="F11389" s="7">
        <v>4.3975890410958958E-2</v>
      </c>
      <c r="G11389" s="7">
        <v>5.496986301369864E-2</v>
      </c>
      <c r="H11389" s="7">
        <v>6.596383561643844E-2</v>
      </c>
      <c r="I11389" s="7">
        <v>7.6957808219178359E-2</v>
      </c>
      <c r="J11389" s="7">
        <v>8.7951780821917916E-2</v>
      </c>
      <c r="K11389" s="7">
        <v>9.8945753424657598E-2</v>
      </c>
      <c r="L11389" s="7">
        <v>0.10993972602739728</v>
      </c>
    </row>
    <row r="11390" spans="1:12" ht="25.5">
      <c r="A11390" s="1">
        <f t="shared" si="248"/>
        <v>43876</v>
      </c>
      <c r="B11390" s="49" t="s">
        <v>7407</v>
      </c>
      <c r="C11390" s="7">
        <v>2.6145402739726199E-2</v>
      </c>
      <c r="D11390" s="7">
        <v>5.2290805479452279E-2</v>
      </c>
      <c r="E11390" s="7">
        <v>7.8436208219178474E-2</v>
      </c>
      <c r="F11390" s="7">
        <v>0.10458161095890431</v>
      </c>
      <c r="G11390" s="7">
        <v>0.13072701369863041</v>
      </c>
      <c r="H11390" s="7">
        <v>0.15687241643835717</v>
      </c>
      <c r="I11390" s="7">
        <v>0.1830178191780828</v>
      </c>
      <c r="J11390" s="7">
        <v>0.2091632219178084</v>
      </c>
      <c r="K11390" s="7">
        <v>0.23530862465753521</v>
      </c>
      <c r="L11390" s="7">
        <v>0.26145402739726081</v>
      </c>
    </row>
    <row r="11391" spans="1:12" ht="25.5">
      <c r="A11391" s="1">
        <f t="shared" si="248"/>
        <v>43877</v>
      </c>
      <c r="B11391" s="49" t="s">
        <v>7408</v>
      </c>
      <c r="C11391" s="7">
        <v>1.0375923287671271E-2</v>
      </c>
      <c r="D11391" s="7">
        <v>2.0751846575342518E-2</v>
      </c>
      <c r="E11391" s="7">
        <v>3.1127769863013841E-2</v>
      </c>
      <c r="F11391" s="7">
        <v>4.1503693150685035E-2</v>
      </c>
      <c r="G11391" s="7">
        <v>5.1879616438356244E-2</v>
      </c>
      <c r="H11391" s="7">
        <v>6.2255539726027438E-2</v>
      </c>
      <c r="I11391" s="7">
        <v>7.2631463013698883E-2</v>
      </c>
      <c r="J11391" s="7">
        <v>8.3007386301369959E-2</v>
      </c>
      <c r="K11391" s="7">
        <v>9.3383309589041161E-2</v>
      </c>
      <c r="L11391" s="7">
        <v>0.10375923287671235</v>
      </c>
    </row>
    <row r="11392" spans="1:12" ht="12.75">
      <c r="A11392" s="1">
        <f t="shared" si="248"/>
        <v>43878</v>
      </c>
      <c r="B11392" s="49" t="s">
        <v>7409</v>
      </c>
      <c r="C11392" s="7">
        <v>1.9058630136986397E-3</v>
      </c>
      <c r="D11392" s="7">
        <v>3.8117260273972677E-3</v>
      </c>
      <c r="E11392" s="7">
        <v>5.7175890410959074E-3</v>
      </c>
      <c r="F11392" s="7">
        <v>7.6234520547945241E-3</v>
      </c>
      <c r="G11392" s="7">
        <v>9.5293150684931521E-3</v>
      </c>
      <c r="H11392" s="7">
        <v>1.143517808219178E-2</v>
      </c>
      <c r="I11392" s="7">
        <v>1.3341041095890481E-2</v>
      </c>
      <c r="J11392" s="7">
        <v>1.5246904109589E-2</v>
      </c>
      <c r="K11392" s="7">
        <v>1.715276712328764E-2</v>
      </c>
      <c r="L11392" s="7">
        <v>1.905863013698628E-2</v>
      </c>
    </row>
    <row r="11393" spans="1:12" ht="12.75">
      <c r="A11393" s="1">
        <f t="shared" si="248"/>
        <v>43879</v>
      </c>
      <c r="B11393" s="49" t="s">
        <v>7410</v>
      </c>
      <c r="C11393" s="7">
        <v>1.522520547945216E-3</v>
      </c>
      <c r="D11393" s="7">
        <v>3.0450410958904202E-3</v>
      </c>
      <c r="E11393" s="7">
        <v>4.5675616438356362E-3</v>
      </c>
      <c r="F11393" s="7">
        <v>6.0900821917808275E-3</v>
      </c>
      <c r="G11393" s="7">
        <v>7.6126027397260317E-3</v>
      </c>
      <c r="H11393" s="7">
        <v>9.135123287671236E-3</v>
      </c>
      <c r="I11393" s="7">
        <v>1.0657643835616463E-2</v>
      </c>
      <c r="J11393" s="7">
        <v>1.2180164383561681E-2</v>
      </c>
      <c r="K11393" s="7">
        <v>1.37026849315068E-2</v>
      </c>
      <c r="L11393" s="7">
        <v>1.5225205479452039E-2</v>
      </c>
    </row>
    <row r="11394" spans="1:12" ht="25.5">
      <c r="A11394" s="1">
        <f t="shared" si="248"/>
        <v>43880</v>
      </c>
      <c r="B11394" s="49" t="s">
        <v>7411</v>
      </c>
      <c r="C11394" s="7">
        <v>1.6716263013698759E-2</v>
      </c>
      <c r="D11394" s="7">
        <v>3.3432526027397394E-2</v>
      </c>
      <c r="E11394" s="7">
        <v>5.014878904109616E-2</v>
      </c>
      <c r="F11394" s="7">
        <v>6.6865052054794677E-2</v>
      </c>
      <c r="G11394" s="7">
        <v>8.3581315068493325E-2</v>
      </c>
      <c r="H11394" s="7">
        <v>0.10029757808219196</v>
      </c>
      <c r="I11394" s="7">
        <v>0.11701384109589096</v>
      </c>
      <c r="J11394" s="7">
        <v>0.13373010410958958</v>
      </c>
      <c r="K11394" s="7">
        <v>0.15044636712328799</v>
      </c>
      <c r="L11394" s="7">
        <v>0.1671626301369864</v>
      </c>
    </row>
    <row r="11395" spans="1:12" ht="25.5">
      <c r="A11395" s="1">
        <f t="shared" si="248"/>
        <v>43881</v>
      </c>
      <c r="B11395" s="49" t="s">
        <v>7412</v>
      </c>
      <c r="C11395" s="7">
        <v>1.333959452054796E-2</v>
      </c>
      <c r="D11395" s="7">
        <v>2.6679189041096039E-2</v>
      </c>
      <c r="E11395" s="7">
        <v>4.0018783561644004E-2</v>
      </c>
      <c r="F11395" s="7">
        <v>5.3358378082191842E-2</v>
      </c>
      <c r="G11395" s="7">
        <v>6.6697972602739797E-2</v>
      </c>
      <c r="H11395" s="7">
        <v>8.0037567123287759E-2</v>
      </c>
      <c r="I11395" s="7">
        <v>9.3377161643836082E-2</v>
      </c>
      <c r="J11395" s="7">
        <v>0.10671675616438379</v>
      </c>
      <c r="K11395" s="7">
        <v>0.12005635068493199</v>
      </c>
      <c r="L11395" s="7">
        <v>0.13339594520547959</v>
      </c>
    </row>
    <row r="11396" spans="1:12" ht="25.5">
      <c r="A11396" s="1">
        <f t="shared" si="248"/>
        <v>43882</v>
      </c>
      <c r="B11396" s="49" t="s">
        <v>7413</v>
      </c>
      <c r="C11396" s="7">
        <v>7.3941698630137194E-3</v>
      </c>
      <c r="D11396" s="7">
        <v>1.4788339726027439E-2</v>
      </c>
      <c r="E11396" s="7">
        <v>2.2182509589041163E-2</v>
      </c>
      <c r="F11396" s="7">
        <v>2.957667945205476E-2</v>
      </c>
      <c r="G11396" s="7">
        <v>3.6970849315068478E-2</v>
      </c>
      <c r="H11396" s="7">
        <v>4.43650191780822E-2</v>
      </c>
      <c r="I11396" s="7">
        <v>5.175918904109604E-2</v>
      </c>
      <c r="J11396" s="7">
        <v>5.9153358904109637E-2</v>
      </c>
      <c r="K11396" s="7">
        <v>6.654752876712336E-2</v>
      </c>
      <c r="L11396" s="7">
        <v>7.3941698630136957E-2</v>
      </c>
    </row>
    <row r="11397" spans="1:12" ht="25.5">
      <c r="A11397" s="1">
        <f t="shared" si="248"/>
        <v>43883</v>
      </c>
      <c r="B11397" s="49" t="s">
        <v>7414</v>
      </c>
      <c r="C11397" s="7">
        <v>2.3850410958904198E-2</v>
      </c>
      <c r="D11397" s="7">
        <v>4.7700821917808278E-2</v>
      </c>
      <c r="E11397" s="7">
        <v>7.1551232876712487E-2</v>
      </c>
      <c r="F11397" s="7">
        <v>9.5401643835616445E-2</v>
      </c>
      <c r="G11397" s="7">
        <v>0.11925205479452052</v>
      </c>
      <c r="H11397" s="7">
        <v>0.143102465753424</v>
      </c>
      <c r="I11397" s="7">
        <v>0.16695287671232881</v>
      </c>
      <c r="J11397" s="7">
        <v>0.19080328767123239</v>
      </c>
      <c r="K11397" s="7">
        <v>0.2146536986301372</v>
      </c>
      <c r="L11397" s="7">
        <v>0.23850410958904081</v>
      </c>
    </row>
    <row r="11398" spans="1:12" ht="12.75">
      <c r="A11398" s="1">
        <f t="shared" si="248"/>
        <v>43884</v>
      </c>
      <c r="B11398" s="49" t="s">
        <v>6193</v>
      </c>
      <c r="C11398" s="7">
        <v>6.5895123287671312E-3</v>
      </c>
      <c r="D11398" s="7">
        <v>1.317902465753424E-2</v>
      </c>
      <c r="E11398" s="7">
        <v>1.976853698630136E-2</v>
      </c>
      <c r="F11398" s="7">
        <v>2.635804931506848E-2</v>
      </c>
      <c r="G11398" s="7">
        <v>3.2947561643835596E-2</v>
      </c>
      <c r="H11398" s="7">
        <v>3.953707397260272E-2</v>
      </c>
      <c r="I11398" s="7">
        <v>4.6126586301369961E-2</v>
      </c>
      <c r="J11398" s="7">
        <v>5.2716098630136959E-2</v>
      </c>
      <c r="K11398" s="7">
        <v>5.9305610958904194E-2</v>
      </c>
      <c r="L11398" s="7">
        <v>6.5895123287671192E-2</v>
      </c>
    </row>
    <row r="11399" spans="1:12" ht="12.75">
      <c r="A11399" s="1">
        <f t="shared" si="248"/>
        <v>43885</v>
      </c>
      <c r="B11399" s="49" t="s">
        <v>7415</v>
      </c>
      <c r="C11399" s="7">
        <v>7.9333808219178483E-3</v>
      </c>
      <c r="D11399" s="7">
        <v>1.5866761643835721E-2</v>
      </c>
      <c r="E11399" s="7">
        <v>2.3800142465753519E-2</v>
      </c>
      <c r="F11399" s="7">
        <v>3.1733523287671317E-2</v>
      </c>
      <c r="G11399" s="7">
        <v>3.9666904109589118E-2</v>
      </c>
      <c r="H11399" s="7">
        <v>4.7600284931506913E-2</v>
      </c>
      <c r="I11399" s="7">
        <v>5.5533665753424839E-2</v>
      </c>
      <c r="J11399" s="7">
        <v>6.3467046575342509E-2</v>
      </c>
      <c r="K11399" s="7">
        <v>7.1400427397260435E-2</v>
      </c>
      <c r="L11399" s="7">
        <v>7.9333808219178126E-2</v>
      </c>
    </row>
    <row r="11400" spans="1:12" ht="12.75">
      <c r="A11400" s="1">
        <f t="shared" si="248"/>
        <v>43886</v>
      </c>
      <c r="B11400" s="49" t="s">
        <v>7416</v>
      </c>
      <c r="C11400" s="7">
        <v>6.6151890410959197E-3</v>
      </c>
      <c r="D11400" s="7">
        <v>1.3230378082191839E-2</v>
      </c>
      <c r="E11400" s="7">
        <v>1.984556712328776E-2</v>
      </c>
      <c r="F11400" s="7">
        <v>2.6460756164383557E-2</v>
      </c>
      <c r="G11400" s="7">
        <v>3.3075945205479483E-2</v>
      </c>
      <c r="H11400" s="7">
        <v>3.9691134246575395E-2</v>
      </c>
      <c r="I11400" s="7">
        <v>4.6306323287671432E-2</v>
      </c>
      <c r="J11400" s="7">
        <v>5.292151232876724E-2</v>
      </c>
      <c r="K11400" s="7">
        <v>5.9536701369863151E-2</v>
      </c>
      <c r="L11400" s="7">
        <v>6.6151890410958966E-2</v>
      </c>
    </row>
    <row r="11401" spans="1:12" ht="25.5">
      <c r="A11401" s="1">
        <f t="shared" si="248"/>
        <v>43887</v>
      </c>
      <c r="B11401" s="49" t="s">
        <v>6028</v>
      </c>
      <c r="C11401" s="7">
        <v>1.372619178082188E-2</v>
      </c>
      <c r="D11401" s="7">
        <v>2.7452383561643878E-2</v>
      </c>
      <c r="E11401" s="7">
        <v>4.1178575342465759E-2</v>
      </c>
      <c r="F11401" s="7">
        <v>5.4904767123287519E-2</v>
      </c>
      <c r="G11401" s="7">
        <v>6.8630958904109404E-2</v>
      </c>
      <c r="H11401" s="7">
        <v>8.2357150684931282E-2</v>
      </c>
      <c r="I11401" s="7">
        <v>9.6083342465753521E-2</v>
      </c>
      <c r="J11401" s="7">
        <v>0.10980953424657515</v>
      </c>
      <c r="K11401" s="7">
        <v>0.12353572602739679</v>
      </c>
      <c r="L11401" s="7">
        <v>0.13726191780821881</v>
      </c>
    </row>
    <row r="11402" spans="1:12" ht="12.75">
      <c r="A11402" s="1">
        <f t="shared" si="248"/>
        <v>43888</v>
      </c>
      <c r="B11402" s="49" t="s">
        <v>5487</v>
      </c>
      <c r="C11402" s="7">
        <v>1.5189041095890358E-4</v>
      </c>
      <c r="D11402" s="7">
        <v>3.0378082191780841E-4</v>
      </c>
      <c r="E11402" s="7">
        <v>4.55671232876712E-4</v>
      </c>
      <c r="F11402" s="7">
        <v>6.0756164383561433E-4</v>
      </c>
      <c r="G11402" s="7">
        <v>7.5945205479451797E-4</v>
      </c>
      <c r="H11402" s="7">
        <v>9.113424657534215E-4</v>
      </c>
      <c r="I11402" s="7">
        <v>1.0632328767123287E-3</v>
      </c>
      <c r="J11402" s="7">
        <v>1.215123287671236E-3</v>
      </c>
      <c r="K11402" s="7">
        <v>1.367013698630136E-3</v>
      </c>
      <c r="L11402" s="7">
        <v>1.5189041095890359E-3</v>
      </c>
    </row>
    <row r="11403" spans="1:12" ht="38.25">
      <c r="A11403" s="1">
        <f t="shared" si="248"/>
        <v>43889</v>
      </c>
      <c r="B11403" s="49" t="s">
        <v>7417</v>
      </c>
      <c r="C11403" s="7">
        <v>1.6466367123287758E-2</v>
      </c>
      <c r="D11403" s="7">
        <v>3.2932734246575397E-2</v>
      </c>
      <c r="E11403" s="7">
        <v>4.9399101369863162E-2</v>
      </c>
      <c r="F11403" s="7">
        <v>6.5865468493150683E-2</v>
      </c>
      <c r="G11403" s="7">
        <v>8.2331835616438323E-2</v>
      </c>
      <c r="H11403" s="7">
        <v>9.8798202739725949E-2</v>
      </c>
      <c r="I11403" s="7">
        <v>0.11526456986301396</v>
      </c>
      <c r="J11403" s="7">
        <v>0.13173093698630159</v>
      </c>
      <c r="K11403" s="7">
        <v>0.1481973041095884</v>
      </c>
      <c r="L11403" s="7">
        <v>0.16466367123287637</v>
      </c>
    </row>
    <row r="11404" spans="1:12" ht="25.5">
      <c r="A11404" s="1">
        <f t="shared" si="248"/>
        <v>43890</v>
      </c>
      <c r="B11404" s="49" t="s">
        <v>7418</v>
      </c>
      <c r="C11404" s="7">
        <v>9.0483287671233106E-3</v>
      </c>
      <c r="D11404" s="7">
        <v>1.80966575342466E-2</v>
      </c>
      <c r="E11404" s="7">
        <v>2.714498630136996E-2</v>
      </c>
      <c r="F11404" s="7">
        <v>3.6193315068493201E-2</v>
      </c>
      <c r="G11404" s="7">
        <v>4.5241643835616442E-2</v>
      </c>
      <c r="H11404" s="7">
        <v>5.4289972602739794E-2</v>
      </c>
      <c r="I11404" s="7">
        <v>6.3338301369863279E-2</v>
      </c>
      <c r="J11404" s="7">
        <v>7.2386630136986402E-2</v>
      </c>
      <c r="K11404" s="7">
        <v>8.1434958904109636E-2</v>
      </c>
      <c r="L11404" s="7">
        <v>9.0483287671232884E-2</v>
      </c>
    </row>
    <row r="11405" spans="1:12" ht="25.5">
      <c r="A11405" s="1">
        <f t="shared" si="248"/>
        <v>43891</v>
      </c>
      <c r="B11405" s="49" t="s">
        <v>7419</v>
      </c>
      <c r="C11405" s="7">
        <v>8.028493150684968E-4</v>
      </c>
      <c r="D11405" s="7">
        <v>1.6056986301369958E-3</v>
      </c>
      <c r="E11405" s="7">
        <v>2.4085479452054881E-3</v>
      </c>
      <c r="F11405" s="7">
        <v>3.2113972602739798E-3</v>
      </c>
      <c r="G11405" s="7">
        <v>4.0142465753424715E-3</v>
      </c>
      <c r="H11405" s="7">
        <v>4.8170958904109632E-3</v>
      </c>
      <c r="I11405" s="7">
        <v>5.619945205479468E-3</v>
      </c>
      <c r="J11405" s="7">
        <v>6.4227945205479484E-3</v>
      </c>
      <c r="K11405" s="7">
        <v>7.2256438356164522E-3</v>
      </c>
      <c r="L11405" s="7">
        <v>8.0284931506849309E-3</v>
      </c>
    </row>
    <row r="11406" spans="1:12" ht="25.5">
      <c r="A11406" s="1">
        <f t="shared" si="248"/>
        <v>43892</v>
      </c>
      <c r="B11406" s="49" t="s">
        <v>7420</v>
      </c>
      <c r="C11406" s="7">
        <v>7.3829589041096155E-3</v>
      </c>
      <c r="D11406" s="7">
        <v>1.476591780821928E-2</v>
      </c>
      <c r="E11406" s="7">
        <v>2.2148876712328801E-2</v>
      </c>
      <c r="F11406" s="7">
        <v>2.953183561643832E-2</v>
      </c>
      <c r="G11406" s="7">
        <v>3.691479452054796E-2</v>
      </c>
      <c r="H11406" s="7">
        <v>4.4297753424657603E-2</v>
      </c>
      <c r="I11406" s="7">
        <v>5.1680712328767357E-2</v>
      </c>
      <c r="J11406" s="7">
        <v>5.9063671232876758E-2</v>
      </c>
      <c r="K11406" s="7">
        <v>6.6446630136986401E-2</v>
      </c>
      <c r="L11406" s="7">
        <v>7.3829589041095919E-2</v>
      </c>
    </row>
    <row r="11407" spans="1:12" ht="38.25">
      <c r="A11407" s="1">
        <f t="shared" si="248"/>
        <v>43893</v>
      </c>
      <c r="B11407" s="49" t="s">
        <v>7421</v>
      </c>
      <c r="C11407" s="7">
        <v>3.1057972602739799E-3</v>
      </c>
      <c r="D11407" s="7">
        <v>6.2115945205479485E-3</v>
      </c>
      <c r="E11407" s="7">
        <v>9.3173917808219275E-3</v>
      </c>
      <c r="F11407" s="7">
        <v>1.2423189041095919E-2</v>
      </c>
      <c r="G11407" s="7">
        <v>1.5528986301369839E-2</v>
      </c>
      <c r="H11407" s="7">
        <v>1.8634783561643879E-2</v>
      </c>
      <c r="I11407" s="7">
        <v>2.1740580821917797E-2</v>
      </c>
      <c r="J11407" s="7">
        <v>2.4846378082191718E-2</v>
      </c>
      <c r="K11407" s="7">
        <v>2.7952175342465756E-2</v>
      </c>
      <c r="L11407" s="7">
        <v>3.1057972602739677E-2</v>
      </c>
    </row>
    <row r="11408" spans="1:12" ht="30.75" customHeight="1">
      <c r="A11408" s="1">
        <f t="shared" ref="A11408:A11471" si="249">A11407+1</f>
        <v>43894</v>
      </c>
      <c r="B11408" s="49" t="s">
        <v>7422</v>
      </c>
      <c r="C11408" s="7">
        <v>1.695386301369876E-2</v>
      </c>
      <c r="D11408" s="7">
        <v>3.3907726027397396E-2</v>
      </c>
      <c r="E11408" s="7">
        <v>5.086158904109616E-2</v>
      </c>
      <c r="F11408" s="7">
        <v>6.7815452054794681E-2</v>
      </c>
      <c r="G11408" s="7">
        <v>8.476931506849332E-2</v>
      </c>
      <c r="H11408" s="7">
        <v>0.10172317808219196</v>
      </c>
      <c r="I11408" s="7">
        <v>0.11867704109589094</v>
      </c>
      <c r="J11408" s="7">
        <v>0.13563090410958958</v>
      </c>
      <c r="K11408" s="7">
        <v>0.152584767123288</v>
      </c>
      <c r="L11408" s="7">
        <v>0.16953863013698639</v>
      </c>
    </row>
    <row r="11409" spans="1:12" ht="32.25" customHeight="1">
      <c r="A11409" s="1">
        <f t="shared" si="249"/>
        <v>43895</v>
      </c>
      <c r="B11409" s="49" t="s">
        <v>7423</v>
      </c>
      <c r="C11409" s="7">
        <v>3.4741315068493317E-2</v>
      </c>
      <c r="D11409" s="7">
        <v>6.9482630136986523E-2</v>
      </c>
      <c r="E11409" s="7">
        <v>0.10422394520547983</v>
      </c>
      <c r="F11409" s="7">
        <v>0.1389652602739728</v>
      </c>
      <c r="G11409" s="7">
        <v>0.173706575342466</v>
      </c>
      <c r="H11409" s="7">
        <v>0.20844789041095921</v>
      </c>
      <c r="I11409" s="7">
        <v>0.24318920547945361</v>
      </c>
      <c r="J11409" s="7">
        <v>0.27793052054794559</v>
      </c>
      <c r="K11409" s="7">
        <v>0.3126718356164388</v>
      </c>
      <c r="L11409" s="7">
        <v>0.347413150684932</v>
      </c>
    </row>
    <row r="11410" spans="1:12" ht="32.25" customHeight="1">
      <c r="A11410" s="1">
        <f t="shared" si="249"/>
        <v>43896</v>
      </c>
      <c r="B11410" s="49" t="s">
        <v>7424</v>
      </c>
      <c r="C11410" s="7">
        <v>1.334682739726032E-2</v>
      </c>
      <c r="D11410" s="7">
        <v>2.6693654794520762E-2</v>
      </c>
      <c r="E11410" s="7">
        <v>4.0040482191781079E-2</v>
      </c>
      <c r="F11410" s="7">
        <v>5.3387309589041282E-2</v>
      </c>
      <c r="G11410" s="7">
        <v>6.6734136986301595E-2</v>
      </c>
      <c r="H11410" s="7">
        <v>8.0080964383561909E-2</v>
      </c>
      <c r="I11410" s="7">
        <v>9.3427791780822597E-2</v>
      </c>
      <c r="J11410" s="7">
        <v>0.10677461917808267</v>
      </c>
      <c r="K11410" s="7">
        <v>0.1201214465753436</v>
      </c>
      <c r="L11410" s="7">
        <v>0.13346827397260319</v>
      </c>
    </row>
    <row r="11411" spans="1:12" ht="32.25" customHeight="1">
      <c r="A11411" s="1">
        <f t="shared" si="249"/>
        <v>43897</v>
      </c>
      <c r="B11411" s="49" t="s">
        <v>7424</v>
      </c>
      <c r="C11411" s="7">
        <v>3.8986290410959079E-2</v>
      </c>
      <c r="D11411" s="7">
        <v>7.7972580821918158E-2</v>
      </c>
      <c r="E11411" s="7">
        <v>0.11695887123287711</v>
      </c>
      <c r="F11411" s="7">
        <v>0.15594516164383559</v>
      </c>
      <c r="G11411" s="7">
        <v>0.19493145205479478</v>
      </c>
      <c r="H11411" s="7">
        <v>0.233917742465754</v>
      </c>
      <c r="I11411" s="7">
        <v>0.27290403287671317</v>
      </c>
      <c r="J11411" s="7">
        <v>0.31189032328767236</v>
      </c>
      <c r="K11411" s="7">
        <v>0.35087661369863038</v>
      </c>
      <c r="L11411" s="7">
        <v>0.38986290410958957</v>
      </c>
    </row>
    <row r="11412" spans="1:12" ht="32.25" customHeight="1">
      <c r="A11412" s="1">
        <f t="shared" si="249"/>
        <v>43898</v>
      </c>
      <c r="B11412" s="49" t="s">
        <v>7424</v>
      </c>
      <c r="C11412" s="7">
        <v>0.11560053698630171</v>
      </c>
      <c r="D11412" s="7">
        <v>0.2312010739726032</v>
      </c>
      <c r="E11412" s="7">
        <v>0.34680161095890477</v>
      </c>
      <c r="F11412" s="7">
        <v>0.46240214794520518</v>
      </c>
      <c r="G11412" s="7">
        <v>0.57800268493150675</v>
      </c>
      <c r="H11412" s="7">
        <v>0.69360322191780832</v>
      </c>
      <c r="I11412" s="7">
        <v>0.80920375890411234</v>
      </c>
      <c r="J11412" s="7">
        <v>0.92480429589041158</v>
      </c>
      <c r="K11412" s="7">
        <v>1.0404048328767133</v>
      </c>
      <c r="L11412" s="7">
        <v>1.1560053698630135</v>
      </c>
    </row>
    <row r="11413" spans="1:12" ht="32.25" customHeight="1">
      <c r="A11413" s="1">
        <f t="shared" si="249"/>
        <v>43899</v>
      </c>
      <c r="B11413" s="49" t="s">
        <v>7424</v>
      </c>
      <c r="C11413" s="7">
        <v>1.7269939726027559E-2</v>
      </c>
      <c r="D11413" s="7">
        <v>3.4539879452055E-2</v>
      </c>
      <c r="E11413" s="7">
        <v>5.1809819178082556E-2</v>
      </c>
      <c r="F11413" s="7">
        <v>6.9079758904109875E-2</v>
      </c>
      <c r="G11413" s="7">
        <v>8.634969863013732E-2</v>
      </c>
      <c r="H11413" s="7">
        <v>0.10361963835616476</v>
      </c>
      <c r="I11413" s="7">
        <v>0.12088957808219279</v>
      </c>
      <c r="J11413" s="7">
        <v>0.13815951780822</v>
      </c>
      <c r="K11413" s="7">
        <v>0.15542945753424717</v>
      </c>
      <c r="L11413" s="7">
        <v>0.17269939726027439</v>
      </c>
    </row>
    <row r="11414" spans="1:12" ht="32.25" customHeight="1">
      <c r="A11414" s="1">
        <f t="shared" si="249"/>
        <v>43900</v>
      </c>
      <c r="B11414" s="49" t="s">
        <v>7424</v>
      </c>
      <c r="C11414" s="7">
        <v>1.0402323287671272E-2</v>
      </c>
      <c r="D11414" s="7">
        <v>2.080464657534252E-2</v>
      </c>
      <c r="E11414" s="7">
        <v>3.1206969863013842E-2</v>
      </c>
      <c r="F11414" s="7">
        <v>4.1609293150685039E-2</v>
      </c>
      <c r="G11414" s="7">
        <v>5.2011616438356244E-2</v>
      </c>
      <c r="H11414" s="7">
        <v>6.2413939726027441E-2</v>
      </c>
      <c r="I11414" s="7">
        <v>7.2816263013698868E-2</v>
      </c>
      <c r="J11414" s="7">
        <v>8.3218586301369968E-2</v>
      </c>
      <c r="K11414" s="7">
        <v>9.3620909589041165E-2</v>
      </c>
      <c r="L11414" s="7">
        <v>0.10402323287671236</v>
      </c>
    </row>
    <row r="11415" spans="1:12" ht="32.25" customHeight="1">
      <c r="A11415" s="1">
        <f t="shared" si="249"/>
        <v>43901</v>
      </c>
      <c r="B11415" s="49" t="s">
        <v>7424</v>
      </c>
      <c r="C11415" s="7">
        <v>7.5477961643835717E-2</v>
      </c>
      <c r="D11415" s="7">
        <v>0.15095592328767121</v>
      </c>
      <c r="E11415" s="7">
        <v>0.22643388493150679</v>
      </c>
      <c r="F11415" s="7">
        <v>0.30191184657534242</v>
      </c>
      <c r="G11415" s="7">
        <v>0.37738980821917795</v>
      </c>
      <c r="H11415" s="7">
        <v>0.45286776986301358</v>
      </c>
      <c r="I11415" s="7">
        <v>0.5283457315068516</v>
      </c>
      <c r="J11415" s="7">
        <v>0.60382369315068485</v>
      </c>
      <c r="K11415" s="7">
        <v>0.67930165479452154</v>
      </c>
      <c r="L11415" s="7">
        <v>0.75477961643835589</v>
      </c>
    </row>
    <row r="11416" spans="1:12" ht="32.25" customHeight="1">
      <c r="A11416" s="1">
        <f t="shared" si="249"/>
        <v>43902</v>
      </c>
      <c r="B11416" s="49" t="s">
        <v>7425</v>
      </c>
      <c r="C11416" s="7">
        <v>1.2744328767123239E-2</v>
      </c>
      <c r="D11416" s="7">
        <v>2.54886575342466E-2</v>
      </c>
      <c r="E11416" s="7">
        <v>3.8232986301369842E-2</v>
      </c>
      <c r="F11416" s="7">
        <v>5.0977315068492957E-2</v>
      </c>
      <c r="G11416" s="7">
        <v>6.3721643835616196E-2</v>
      </c>
      <c r="H11416" s="7">
        <v>7.6465972602739435E-2</v>
      </c>
      <c r="I11416" s="7">
        <v>8.9210301369863035E-2</v>
      </c>
      <c r="J11416" s="7">
        <v>0.10195463013698604</v>
      </c>
      <c r="K11416" s="7">
        <v>0.11469895890410928</v>
      </c>
      <c r="L11416" s="7">
        <v>0.12744328767123239</v>
      </c>
    </row>
    <row r="11417" spans="1:12" ht="25.5">
      <c r="A11417" s="1">
        <f t="shared" si="249"/>
        <v>43903</v>
      </c>
      <c r="B11417" s="49" t="s">
        <v>7426</v>
      </c>
      <c r="C11417" s="7">
        <v>1.6493329841096041E-2</v>
      </c>
      <c r="D11417" s="7">
        <v>3.2986659682191957E-2</v>
      </c>
      <c r="E11417" s="7">
        <v>4.9479989523287998E-2</v>
      </c>
      <c r="F11417" s="7">
        <v>6.5973319364383803E-2</v>
      </c>
      <c r="G11417" s="7">
        <v>8.246664920547972E-2</v>
      </c>
      <c r="H11417" s="7">
        <v>9.895997904657565E-2</v>
      </c>
      <c r="I11417" s="7">
        <v>0.11545330888767191</v>
      </c>
      <c r="J11417" s="7">
        <v>0.13194663872876761</v>
      </c>
      <c r="K11417" s="7">
        <v>0.14843996856986399</v>
      </c>
      <c r="L11417" s="7">
        <v>0.16493329841095919</v>
      </c>
    </row>
    <row r="11418" spans="1:12" ht="25.5">
      <c r="A11418" s="1">
        <f t="shared" si="249"/>
        <v>43904</v>
      </c>
      <c r="B11418" s="49" t="s">
        <v>7427</v>
      </c>
      <c r="C11418" s="7">
        <v>2.9253369863013958E-3</v>
      </c>
      <c r="D11418" s="7">
        <v>5.8506739726027802E-3</v>
      </c>
      <c r="E11418" s="7">
        <v>8.7760109589041756E-3</v>
      </c>
      <c r="F11418" s="7">
        <v>1.1701347945205534E-2</v>
      </c>
      <c r="G11418" s="7">
        <v>1.4626684931506919E-2</v>
      </c>
      <c r="H11418" s="7">
        <v>1.7552021917808278E-2</v>
      </c>
      <c r="I11418" s="7">
        <v>2.0477358904109639E-2</v>
      </c>
      <c r="J11418" s="7">
        <v>2.3402695890411E-2</v>
      </c>
      <c r="K11418" s="7">
        <v>2.6328032876712357E-2</v>
      </c>
      <c r="L11418" s="7">
        <v>2.9253369863013717E-2</v>
      </c>
    </row>
    <row r="11419" spans="1:12" ht="25.5">
      <c r="A11419" s="1">
        <f t="shared" si="249"/>
        <v>43905</v>
      </c>
      <c r="B11419" s="49" t="s">
        <v>7427</v>
      </c>
      <c r="C11419" s="7">
        <v>4.4113315068493317E-3</v>
      </c>
      <c r="D11419" s="7">
        <v>8.8226630136986634E-3</v>
      </c>
      <c r="E11419" s="7">
        <v>1.323399452054796E-2</v>
      </c>
      <c r="F11419" s="7">
        <v>1.7645326027397278E-2</v>
      </c>
      <c r="G11419" s="7">
        <v>2.2056657534246602E-2</v>
      </c>
      <c r="H11419" s="7">
        <v>2.6467989041095919E-2</v>
      </c>
      <c r="I11419" s="7">
        <v>3.0879320547945358E-2</v>
      </c>
      <c r="J11419" s="7">
        <v>3.5290652054794557E-2</v>
      </c>
      <c r="K11419" s="7">
        <v>3.9701983561643873E-2</v>
      </c>
      <c r="L11419" s="7">
        <v>4.4113315068493204E-2</v>
      </c>
    </row>
    <row r="11420" spans="1:12" ht="23.25" customHeight="1">
      <c r="A11420" s="1">
        <f t="shared" si="249"/>
        <v>43906</v>
      </c>
      <c r="B11420" s="49" t="s">
        <v>7428</v>
      </c>
      <c r="C11420" s="7">
        <v>1.2664767123287639E-2</v>
      </c>
      <c r="D11420" s="7">
        <v>2.53295342465754E-2</v>
      </c>
      <c r="E11420" s="7">
        <v>3.7994301369863037E-2</v>
      </c>
      <c r="F11420" s="7">
        <v>5.0659068493150557E-2</v>
      </c>
      <c r="G11420" s="7">
        <v>6.3323835616438201E-2</v>
      </c>
      <c r="H11420" s="7">
        <v>7.5988602739725838E-2</v>
      </c>
      <c r="I11420" s="7">
        <v>8.8653369863013851E-2</v>
      </c>
      <c r="J11420" s="7">
        <v>0.10131813698630124</v>
      </c>
      <c r="K11420" s="7">
        <v>0.11398290410958888</v>
      </c>
      <c r="L11420" s="7">
        <v>0.1266476712328764</v>
      </c>
    </row>
    <row r="11421" spans="1:12" ht="23.25" customHeight="1">
      <c r="A11421" s="1">
        <f t="shared" si="249"/>
        <v>43907</v>
      </c>
      <c r="B11421" s="49" t="s">
        <v>7429</v>
      </c>
      <c r="C11421" s="7">
        <v>1.9783726027397398E-2</v>
      </c>
      <c r="D11421" s="7">
        <v>3.9567452054794679E-2</v>
      </c>
      <c r="E11421" s="7">
        <v>5.9351178082192077E-2</v>
      </c>
      <c r="F11421" s="7">
        <v>7.9134904109589232E-2</v>
      </c>
      <c r="G11421" s="7">
        <v>9.8918630136986527E-2</v>
      </c>
      <c r="H11421" s="7">
        <v>0.11870235616438379</v>
      </c>
      <c r="I11421" s="7">
        <v>0.13848608219178121</v>
      </c>
      <c r="J11421" s="7">
        <v>0.15826980821917799</v>
      </c>
      <c r="K11421" s="7">
        <v>0.178053534246576</v>
      </c>
      <c r="L11421" s="7">
        <v>0.1978372602739728</v>
      </c>
    </row>
    <row r="11422" spans="1:12" ht="23.25" customHeight="1">
      <c r="A11422" s="1">
        <f t="shared" si="249"/>
        <v>43908</v>
      </c>
      <c r="B11422" s="49" t="s">
        <v>7430</v>
      </c>
      <c r="C11422" s="7">
        <v>7.9200000000000242E-3</v>
      </c>
      <c r="D11422" s="7">
        <v>1.584E-2</v>
      </c>
      <c r="E11422" s="7">
        <v>2.3760000000000118E-2</v>
      </c>
      <c r="F11422" s="7">
        <v>3.168E-2</v>
      </c>
      <c r="G11422" s="7">
        <v>3.9600000000000003E-2</v>
      </c>
      <c r="H11422" s="7">
        <v>4.752E-2</v>
      </c>
      <c r="I11422" s="7">
        <v>5.5440000000000239E-2</v>
      </c>
      <c r="J11422" s="7">
        <v>6.3360000000000111E-2</v>
      </c>
      <c r="K11422" s="7">
        <v>7.1280000000000121E-2</v>
      </c>
      <c r="L11422" s="7">
        <v>7.9200000000000007E-2</v>
      </c>
    </row>
    <row r="11423" spans="1:12" ht="25.5">
      <c r="A11423" s="1">
        <f t="shared" si="249"/>
        <v>43909</v>
      </c>
      <c r="B11423" s="49" t="s">
        <v>7431</v>
      </c>
      <c r="C11423" s="7">
        <v>8.5843397260274394E-3</v>
      </c>
      <c r="D11423" s="7">
        <v>1.7168679452054879E-2</v>
      </c>
      <c r="E11423" s="7">
        <v>2.5753019178082318E-2</v>
      </c>
      <c r="F11423" s="7">
        <v>3.433735890410964E-2</v>
      </c>
      <c r="G11423" s="7">
        <v>4.2921698630137083E-2</v>
      </c>
      <c r="H11423" s="7">
        <v>5.1506038356164401E-2</v>
      </c>
      <c r="I11423" s="7">
        <v>6.0090378082192079E-2</v>
      </c>
      <c r="J11423" s="7">
        <v>6.8674717808219279E-2</v>
      </c>
      <c r="K11423" s="7">
        <v>7.7259057534246722E-2</v>
      </c>
      <c r="L11423" s="7">
        <v>8.5843397260274026E-2</v>
      </c>
    </row>
    <row r="11424" spans="1:12" ht="25.5">
      <c r="A11424" s="1">
        <f t="shared" si="249"/>
        <v>43910</v>
      </c>
      <c r="B11424" s="49" t="s">
        <v>7432</v>
      </c>
      <c r="C11424" s="7">
        <v>1.263945205479456E-3</v>
      </c>
      <c r="D11424" s="7">
        <v>2.5278904109589241E-3</v>
      </c>
      <c r="E11424" s="7">
        <v>3.7918356164383799E-3</v>
      </c>
      <c r="F11424" s="7">
        <v>5.0557808219178239E-3</v>
      </c>
      <c r="G11424" s="7">
        <v>6.3197260273972801E-3</v>
      </c>
      <c r="H11424" s="7">
        <v>7.5836712328767354E-3</v>
      </c>
      <c r="I11424" s="7">
        <v>8.8476164383562272E-3</v>
      </c>
      <c r="J11424" s="7">
        <v>1.011156164383566E-2</v>
      </c>
      <c r="K11424" s="7">
        <v>1.1375506849315117E-2</v>
      </c>
      <c r="L11424" s="7">
        <v>1.263945205479456E-2</v>
      </c>
    </row>
    <row r="11425" spans="1:12" ht="25.5">
      <c r="A11425" s="1">
        <f t="shared" si="249"/>
        <v>43911</v>
      </c>
      <c r="B11425" s="49" t="s">
        <v>7432</v>
      </c>
      <c r="C11425" s="7">
        <v>7.2755506849315433E-3</v>
      </c>
      <c r="D11425" s="7">
        <v>1.455110136986304E-2</v>
      </c>
      <c r="E11425" s="7">
        <v>2.182665205479456E-2</v>
      </c>
      <c r="F11425" s="7">
        <v>2.910220273972608E-2</v>
      </c>
      <c r="G11425" s="7">
        <v>3.63777534246576E-2</v>
      </c>
      <c r="H11425" s="7">
        <v>4.3653304109589119E-2</v>
      </c>
      <c r="I11425" s="7">
        <v>5.0928854794520757E-2</v>
      </c>
      <c r="J11425" s="7">
        <v>5.8204405479452159E-2</v>
      </c>
      <c r="K11425" s="7">
        <v>6.5479956164383679E-2</v>
      </c>
      <c r="L11425" s="7">
        <v>7.2755506849315074E-2</v>
      </c>
    </row>
    <row r="11426" spans="1:12" ht="33.75" customHeight="1">
      <c r="A11426" s="1">
        <f t="shared" si="249"/>
        <v>43912</v>
      </c>
      <c r="B11426" s="49" t="s">
        <v>7191</v>
      </c>
      <c r="C11426" s="7">
        <v>1.7991780821917799E-3</v>
      </c>
      <c r="D11426" s="7">
        <v>3.5983561643835715E-3</v>
      </c>
      <c r="E11426" s="7">
        <v>5.397534246575352E-3</v>
      </c>
      <c r="F11426" s="7">
        <v>7.1967123287671195E-3</v>
      </c>
      <c r="G11426" s="7">
        <v>8.9958904109589E-3</v>
      </c>
      <c r="H11426" s="7">
        <v>1.0795068493150692E-2</v>
      </c>
      <c r="I11426" s="7">
        <v>1.259424657534252E-2</v>
      </c>
      <c r="J11426" s="7">
        <v>1.4393424657534239E-2</v>
      </c>
      <c r="K11426" s="7">
        <v>1.6192602739726079E-2</v>
      </c>
      <c r="L11426" s="7">
        <v>1.79917808219178E-2</v>
      </c>
    </row>
    <row r="11427" spans="1:12" ht="25.5" customHeight="1">
      <c r="A11427" s="1">
        <f t="shared" si="249"/>
        <v>43913</v>
      </c>
      <c r="B11427" s="49" t="s">
        <v>7433</v>
      </c>
      <c r="C11427" s="7">
        <v>7.4704767123287994E-3</v>
      </c>
      <c r="D11427" s="7">
        <v>1.4940953424657599E-2</v>
      </c>
      <c r="E11427" s="7">
        <v>2.2411430136986397E-2</v>
      </c>
      <c r="F11427" s="7">
        <v>2.9881906849315076E-2</v>
      </c>
      <c r="G11427" s="7">
        <v>3.735238356164388E-2</v>
      </c>
      <c r="H11427" s="7">
        <v>4.4822860273972552E-2</v>
      </c>
      <c r="I11427" s="7">
        <v>5.2293336986301474E-2</v>
      </c>
      <c r="J11427" s="7">
        <v>5.9763813698630153E-2</v>
      </c>
      <c r="K11427" s="7">
        <v>6.7234290410958963E-2</v>
      </c>
      <c r="L11427" s="7">
        <v>7.4704767123287635E-2</v>
      </c>
    </row>
    <row r="11428" spans="1:12" ht="33" customHeight="1">
      <c r="A11428" s="1">
        <f t="shared" si="249"/>
        <v>43914</v>
      </c>
      <c r="B11428" s="49" t="s">
        <v>7169</v>
      </c>
      <c r="C11428" s="7">
        <v>4.6022794520548197E-3</v>
      </c>
      <c r="D11428" s="7">
        <v>9.2045589041096394E-3</v>
      </c>
      <c r="E11428" s="7">
        <v>1.38068383561644E-2</v>
      </c>
      <c r="F11428" s="7">
        <v>1.8409117808219279E-2</v>
      </c>
      <c r="G11428" s="7">
        <v>2.3011397260274038E-2</v>
      </c>
      <c r="H11428" s="7">
        <v>2.76136767123288E-2</v>
      </c>
      <c r="I11428" s="7">
        <v>3.2215956164383677E-2</v>
      </c>
      <c r="J11428" s="7">
        <v>3.681823561643844E-2</v>
      </c>
      <c r="K11428" s="7">
        <v>4.1420515068493195E-2</v>
      </c>
      <c r="L11428" s="7">
        <v>4.6022794520547958E-2</v>
      </c>
    </row>
    <row r="11429" spans="1:12" ht="27.75" customHeight="1">
      <c r="A11429" s="1">
        <f t="shared" si="249"/>
        <v>43915</v>
      </c>
      <c r="B11429" s="49" t="s">
        <v>7434</v>
      </c>
      <c r="C11429" s="7">
        <v>1.5741271232876757E-2</v>
      </c>
      <c r="D11429" s="7">
        <v>3.1482542465753639E-2</v>
      </c>
      <c r="E11429" s="7">
        <v>4.72238136986304E-2</v>
      </c>
      <c r="F11429" s="7">
        <v>6.2965084931507029E-2</v>
      </c>
      <c r="G11429" s="7">
        <v>7.8706356164383803E-2</v>
      </c>
      <c r="H11429" s="7">
        <v>9.4447627397260564E-2</v>
      </c>
      <c r="I11429" s="7">
        <v>0.11018889863013767</v>
      </c>
      <c r="J11429" s="7">
        <v>0.12593016986301481</v>
      </c>
      <c r="K11429" s="7">
        <v>0.14167144109589119</v>
      </c>
      <c r="L11429" s="7">
        <v>0.15741271232876761</v>
      </c>
    </row>
    <row r="11430" spans="1:12" ht="38.25">
      <c r="A11430" s="1">
        <f t="shared" si="249"/>
        <v>43916</v>
      </c>
      <c r="B11430" s="49" t="s">
        <v>5528</v>
      </c>
      <c r="C11430" s="7">
        <v>1.543857534246576E-2</v>
      </c>
      <c r="D11430" s="7">
        <v>3.0877150684931638E-2</v>
      </c>
      <c r="E11430" s="7">
        <v>4.6315726027397398E-2</v>
      </c>
      <c r="F11430" s="7">
        <v>6.1754301369863041E-2</v>
      </c>
      <c r="G11430" s="7">
        <v>7.7192876712328801E-2</v>
      </c>
      <c r="H11430" s="7">
        <v>9.2631452054794672E-2</v>
      </c>
      <c r="I11430" s="7">
        <v>0.10807002739726068</v>
      </c>
      <c r="J11430" s="7">
        <v>0.1235086027397268</v>
      </c>
      <c r="K11430" s="7">
        <v>0.13894717808219159</v>
      </c>
      <c r="L11430" s="7">
        <v>0.1543857534246576</v>
      </c>
    </row>
    <row r="11431" spans="1:12" ht="25.5">
      <c r="A11431" s="1">
        <f t="shared" si="249"/>
        <v>43917</v>
      </c>
      <c r="B11431" s="49" t="s">
        <v>5529</v>
      </c>
      <c r="C11431" s="7">
        <v>1.2512876712328801E-3</v>
      </c>
      <c r="D11431" s="7">
        <v>2.5025753424657723E-3</v>
      </c>
      <c r="E11431" s="7">
        <v>3.7538630136986517E-3</v>
      </c>
      <c r="F11431" s="7">
        <v>5.0051506849315202E-3</v>
      </c>
      <c r="G11431" s="7">
        <v>6.2564383561643996E-3</v>
      </c>
      <c r="H11431" s="7">
        <v>7.507726027397279E-3</v>
      </c>
      <c r="I11431" s="7">
        <v>8.7590136986301949E-3</v>
      </c>
      <c r="J11431" s="7">
        <v>1.0010301369863051E-2</v>
      </c>
      <c r="K11431" s="7">
        <v>1.1261589041095931E-2</v>
      </c>
      <c r="L11431" s="7">
        <v>1.2512876712328799E-2</v>
      </c>
    </row>
    <row r="11432" spans="1:12" ht="12.75">
      <c r="A11432" s="1">
        <f t="shared" si="249"/>
        <v>43918</v>
      </c>
      <c r="B11432" s="49" t="s">
        <v>7435</v>
      </c>
      <c r="C11432" s="7">
        <v>1.218739726027392E-2</v>
      </c>
      <c r="D11432" s="7">
        <v>2.4374794520547961E-2</v>
      </c>
      <c r="E11432" s="7">
        <v>3.656219178082188E-2</v>
      </c>
      <c r="F11432" s="7">
        <v>4.8749589041095678E-2</v>
      </c>
      <c r="G11432" s="7">
        <v>6.0936986301369594E-2</v>
      </c>
      <c r="H11432" s="7">
        <v>7.3124383561643524E-2</v>
      </c>
      <c r="I11432" s="7">
        <v>8.5311780821917788E-2</v>
      </c>
      <c r="J11432" s="7">
        <v>9.7499178082191468E-2</v>
      </c>
      <c r="K11432" s="7">
        <v>0.1096865753424654</v>
      </c>
      <c r="L11432" s="7">
        <v>0.12187397260273919</v>
      </c>
    </row>
    <row r="11433" spans="1:12" ht="25.5">
      <c r="A11433" s="1">
        <f t="shared" si="249"/>
        <v>43919</v>
      </c>
      <c r="B11433" s="49" t="s">
        <v>5534</v>
      </c>
      <c r="C11433" s="7">
        <v>4.8481972602739797E-3</v>
      </c>
      <c r="D11433" s="7">
        <v>9.6963945205479594E-3</v>
      </c>
      <c r="E11433" s="7">
        <v>1.4544591780822E-2</v>
      </c>
      <c r="F11433" s="7">
        <v>1.9392789041095919E-2</v>
      </c>
      <c r="G11433" s="7">
        <v>2.4240986301369841E-2</v>
      </c>
      <c r="H11433" s="7">
        <v>2.9089183561643878E-2</v>
      </c>
      <c r="I11433" s="7">
        <v>3.3937380821917919E-2</v>
      </c>
      <c r="J11433" s="7">
        <v>3.878557808219172E-2</v>
      </c>
      <c r="K11433" s="7">
        <v>4.3633775342465757E-2</v>
      </c>
      <c r="L11433" s="7">
        <v>4.8481972602739683E-2</v>
      </c>
    </row>
    <row r="11434" spans="1:12" ht="12.75">
      <c r="A11434" s="1">
        <f t="shared" si="249"/>
        <v>43920</v>
      </c>
      <c r="B11434" s="49" t="s">
        <v>7436</v>
      </c>
      <c r="C11434" s="7">
        <v>8.4147287671233108E-3</v>
      </c>
      <c r="D11434" s="7">
        <v>1.6829457534246601E-2</v>
      </c>
      <c r="E11434" s="7">
        <v>2.5244186301369959E-2</v>
      </c>
      <c r="F11434" s="7">
        <v>3.3658915068493202E-2</v>
      </c>
      <c r="G11434" s="7">
        <v>4.2073643835616438E-2</v>
      </c>
      <c r="H11434" s="7">
        <v>5.0488372602739799E-2</v>
      </c>
      <c r="I11434" s="7">
        <v>5.8903101369863278E-2</v>
      </c>
      <c r="J11434" s="7">
        <v>6.7317830136986403E-2</v>
      </c>
      <c r="K11434" s="7">
        <v>7.573255890410964E-2</v>
      </c>
      <c r="L11434" s="7">
        <v>8.4147287671232876E-2</v>
      </c>
    </row>
    <row r="11435" spans="1:12" ht="25.5">
      <c r="A11435" s="1">
        <f t="shared" si="249"/>
        <v>43921</v>
      </c>
      <c r="B11435" s="49" t="s">
        <v>7437</v>
      </c>
      <c r="C11435" s="7">
        <v>3.5151780821918034E-2</v>
      </c>
      <c r="D11435" s="7">
        <v>7.0303561643836068E-2</v>
      </c>
      <c r="E11435" s="7">
        <v>0.105455342465754</v>
      </c>
      <c r="F11435" s="7">
        <v>0.14060712328767119</v>
      </c>
      <c r="G11435" s="7">
        <v>0.17575890410958961</v>
      </c>
      <c r="H11435" s="7">
        <v>0.2109106849315068</v>
      </c>
      <c r="I11435" s="7">
        <v>0.24606246575342516</v>
      </c>
      <c r="J11435" s="7">
        <v>0.28121424657534239</v>
      </c>
      <c r="K11435" s="7">
        <v>0.31636602739726083</v>
      </c>
      <c r="L11435" s="7">
        <v>0.351517808219178</v>
      </c>
    </row>
    <row r="11436" spans="1:12" ht="25.5">
      <c r="A11436" s="1">
        <f t="shared" si="249"/>
        <v>43922</v>
      </c>
      <c r="B11436" s="49" t="s">
        <v>7438</v>
      </c>
      <c r="C11436" s="7">
        <v>1.4726136986301479E-2</v>
      </c>
      <c r="D11436" s="7">
        <v>2.9452273972602836E-2</v>
      </c>
      <c r="E11436" s="7">
        <v>4.4178410958904325E-2</v>
      </c>
      <c r="F11436" s="7">
        <v>5.8904547945205554E-2</v>
      </c>
      <c r="G11436" s="7">
        <v>7.3630684931506915E-2</v>
      </c>
      <c r="H11436" s="7">
        <v>8.8356821917808276E-2</v>
      </c>
      <c r="I11436" s="7">
        <v>0.10308295890410989</v>
      </c>
      <c r="J11436" s="7">
        <v>0.117809095890411</v>
      </c>
      <c r="K11436" s="7">
        <v>0.13253523287671201</v>
      </c>
      <c r="L11436" s="7">
        <v>0.14726136986301361</v>
      </c>
    </row>
    <row r="11437" spans="1:12" ht="12.75">
      <c r="A11437" s="1">
        <f t="shared" si="249"/>
        <v>43923</v>
      </c>
      <c r="B11437" s="49" t="s">
        <v>6217</v>
      </c>
      <c r="C11437" s="7">
        <v>5.8513972602740045E-4</v>
      </c>
      <c r="D11437" s="7">
        <v>1.170279452054802E-3</v>
      </c>
      <c r="E11437" s="7">
        <v>1.7554191780821998E-3</v>
      </c>
      <c r="F11437" s="7">
        <v>2.3405589041095918E-3</v>
      </c>
      <c r="G11437" s="7">
        <v>2.925698630136996E-3</v>
      </c>
      <c r="H11437" s="7">
        <v>3.510838356164388E-3</v>
      </c>
      <c r="I11437" s="7">
        <v>4.0959780821918038E-3</v>
      </c>
      <c r="J11437" s="7">
        <v>4.6811178082191837E-3</v>
      </c>
      <c r="K11437" s="7">
        <v>5.2662575342465878E-3</v>
      </c>
      <c r="L11437" s="7">
        <v>5.8513972602739798E-3</v>
      </c>
    </row>
    <row r="11438" spans="1:12" ht="25.5">
      <c r="A11438" s="1">
        <f t="shared" si="249"/>
        <v>43924</v>
      </c>
      <c r="B11438" s="49" t="s">
        <v>7439</v>
      </c>
      <c r="C11438" s="7">
        <v>1.1242783561643856E-2</v>
      </c>
      <c r="D11438" s="7">
        <v>2.248556712328776E-2</v>
      </c>
      <c r="E11438" s="7">
        <v>3.3728350684931643E-2</v>
      </c>
      <c r="F11438" s="7">
        <v>4.4971134246575277E-2</v>
      </c>
      <c r="G11438" s="7">
        <v>5.6213917808219153E-2</v>
      </c>
      <c r="H11438" s="7">
        <v>6.7456701369863037E-2</v>
      </c>
      <c r="I11438" s="7">
        <v>7.8699484931507149E-2</v>
      </c>
      <c r="J11438" s="7">
        <v>8.994226849315079E-2</v>
      </c>
      <c r="K11438" s="7">
        <v>0.10118505205479456</v>
      </c>
      <c r="L11438" s="7">
        <v>0.11242783561643831</v>
      </c>
    </row>
    <row r="11439" spans="1:12" ht="25.5">
      <c r="A11439" s="1">
        <f t="shared" si="249"/>
        <v>43925</v>
      </c>
      <c r="B11439" s="49" t="s">
        <v>7440</v>
      </c>
      <c r="C11439" s="7">
        <v>8.8385753424657845E-3</v>
      </c>
      <c r="D11439" s="7">
        <v>1.767715068493152E-2</v>
      </c>
      <c r="E11439" s="7">
        <v>2.65157260273974E-2</v>
      </c>
      <c r="F11439" s="7">
        <v>3.5354301369863041E-2</v>
      </c>
      <c r="G11439" s="7">
        <v>4.4192876712328799E-2</v>
      </c>
      <c r="H11439" s="7">
        <v>5.3031452054794558E-2</v>
      </c>
      <c r="I11439" s="7">
        <v>6.1870027397260552E-2</v>
      </c>
      <c r="J11439" s="7">
        <v>7.0708602739726192E-2</v>
      </c>
      <c r="K11439" s="7">
        <v>7.9547178082191958E-2</v>
      </c>
      <c r="L11439" s="7">
        <v>8.8385753424657598E-2</v>
      </c>
    </row>
    <row r="11440" spans="1:12" ht="25.5">
      <c r="A11440" s="1">
        <f t="shared" si="249"/>
        <v>43926</v>
      </c>
      <c r="B11440" s="49" t="s">
        <v>7441</v>
      </c>
      <c r="C11440" s="7">
        <v>9.3647671232877112E-3</v>
      </c>
      <c r="D11440" s="7">
        <v>1.8729534246575398E-2</v>
      </c>
      <c r="E11440" s="7">
        <v>2.809430136986316E-2</v>
      </c>
      <c r="F11440" s="7">
        <v>3.7459068493150796E-2</v>
      </c>
      <c r="G11440" s="7">
        <v>4.6823835616438436E-2</v>
      </c>
      <c r="H11440" s="7">
        <v>5.6188602739726083E-2</v>
      </c>
      <c r="I11440" s="7">
        <v>6.5553369863013952E-2</v>
      </c>
      <c r="J11440" s="7">
        <v>7.4918136986301481E-2</v>
      </c>
      <c r="K11440" s="7">
        <v>8.4282904109589121E-2</v>
      </c>
      <c r="L11440" s="7">
        <v>9.3647671232876747E-2</v>
      </c>
    </row>
    <row r="11441" spans="1:12" ht="25.5">
      <c r="A11441" s="1">
        <f t="shared" si="249"/>
        <v>43927</v>
      </c>
      <c r="B11441" s="49" t="s">
        <v>7442</v>
      </c>
      <c r="C11441" s="7">
        <v>3.5840712328767239E-2</v>
      </c>
      <c r="D11441" s="7">
        <v>7.1681424657534479E-2</v>
      </c>
      <c r="E11441" s="7">
        <v>0.1075221369863016</v>
      </c>
      <c r="F11441" s="7">
        <v>0.14336284931506799</v>
      </c>
      <c r="G11441" s="7">
        <v>0.17920356164383561</v>
      </c>
      <c r="H11441" s="7">
        <v>0.2150442739726032</v>
      </c>
      <c r="I11441" s="7">
        <v>0.25088498630137079</v>
      </c>
      <c r="J11441" s="7">
        <v>0.28672569863013719</v>
      </c>
      <c r="K11441" s="7">
        <v>0.32256641095890476</v>
      </c>
      <c r="L11441" s="7">
        <v>0.35840712328767121</v>
      </c>
    </row>
    <row r="11442" spans="1:12" ht="12.75">
      <c r="A11442" s="1">
        <f t="shared" si="249"/>
        <v>43928</v>
      </c>
      <c r="B11442" s="49" t="s">
        <v>7443</v>
      </c>
      <c r="C11442" s="7">
        <v>9.0410958904109991E-3</v>
      </c>
      <c r="D11442" s="7">
        <v>1.8082191780821998E-2</v>
      </c>
      <c r="E11442" s="7">
        <v>2.7123287671232999E-2</v>
      </c>
      <c r="F11442" s="7">
        <v>3.6164383561643879E-2</v>
      </c>
      <c r="G11442" s="7">
        <v>4.5205479452054879E-2</v>
      </c>
      <c r="H11442" s="7">
        <v>5.4246575342465762E-2</v>
      </c>
      <c r="I11442" s="7">
        <v>6.3287671232876999E-2</v>
      </c>
      <c r="J11442" s="7">
        <v>7.2328767123287757E-2</v>
      </c>
      <c r="K11442" s="7">
        <v>8.1369863013698765E-2</v>
      </c>
      <c r="L11442" s="7">
        <v>9.0410958904109634E-2</v>
      </c>
    </row>
    <row r="11443" spans="1:12" ht="12.75">
      <c r="A11443" s="1">
        <f t="shared" si="249"/>
        <v>43929</v>
      </c>
      <c r="B11443" s="49" t="s">
        <v>7444</v>
      </c>
      <c r="C11443" s="7">
        <v>9.5727123287671432E-4</v>
      </c>
      <c r="D11443" s="7">
        <v>1.9145424657534241E-3</v>
      </c>
      <c r="E11443" s="7">
        <v>2.8718136986301481E-3</v>
      </c>
      <c r="F11443" s="7">
        <v>3.8290849315068482E-3</v>
      </c>
      <c r="G11443" s="7">
        <v>4.78635616438356E-3</v>
      </c>
      <c r="H11443" s="7">
        <v>5.7436273972602718E-3</v>
      </c>
      <c r="I11443" s="7">
        <v>6.7008986301370079E-3</v>
      </c>
      <c r="J11443" s="7">
        <v>7.6581698630137076E-3</v>
      </c>
      <c r="K11443" s="7">
        <v>8.6154410958904203E-3</v>
      </c>
      <c r="L11443" s="7">
        <v>9.57271232876712E-3</v>
      </c>
    </row>
    <row r="11444" spans="1:12" ht="12.75">
      <c r="A11444" s="1">
        <f t="shared" si="249"/>
        <v>43930</v>
      </c>
      <c r="B11444" s="49" t="s">
        <v>7444</v>
      </c>
      <c r="C11444" s="7">
        <v>6.9544109589041395E-3</v>
      </c>
      <c r="D11444" s="7">
        <v>1.3908821917808279E-2</v>
      </c>
      <c r="E11444" s="7">
        <v>2.0863232876712479E-2</v>
      </c>
      <c r="F11444" s="7">
        <v>2.7817643835616558E-2</v>
      </c>
      <c r="G11444" s="7">
        <v>3.477205479452064E-2</v>
      </c>
      <c r="H11444" s="7">
        <v>4.1726465753424716E-2</v>
      </c>
      <c r="I11444" s="7">
        <v>4.8680876712328916E-2</v>
      </c>
      <c r="J11444" s="7">
        <v>5.5635287671232998E-2</v>
      </c>
      <c r="K11444" s="7">
        <v>6.2589698630137081E-2</v>
      </c>
      <c r="L11444" s="7">
        <v>6.9544109589041156E-2</v>
      </c>
    </row>
    <row r="11445" spans="1:12" ht="25.5">
      <c r="A11445" s="1">
        <f t="shared" si="249"/>
        <v>43931</v>
      </c>
      <c r="B11445" s="49" t="s">
        <v>7445</v>
      </c>
      <c r="C11445" s="7">
        <v>3.610579726027404E-2</v>
      </c>
      <c r="D11445" s="7">
        <v>7.2211594520548081E-2</v>
      </c>
      <c r="E11445" s="7">
        <v>0.10831739178082199</v>
      </c>
      <c r="F11445" s="7">
        <v>0.14442318904109519</v>
      </c>
      <c r="G11445" s="7">
        <v>0.1805289863013696</v>
      </c>
      <c r="H11445" s="7">
        <v>0.21663478356164398</v>
      </c>
      <c r="I11445" s="7">
        <v>0.25274058082191841</v>
      </c>
      <c r="J11445" s="7">
        <v>0.2888463780821916</v>
      </c>
      <c r="K11445" s="7">
        <v>0.32495217534246601</v>
      </c>
      <c r="L11445" s="7">
        <v>0.3610579726027392</v>
      </c>
    </row>
    <row r="11446" spans="1:12" ht="12.75">
      <c r="A11446" s="1">
        <f t="shared" si="249"/>
        <v>43932</v>
      </c>
      <c r="B11446" s="49" t="s">
        <v>5719</v>
      </c>
      <c r="C11446" s="7">
        <v>1.9022465753424839E-4</v>
      </c>
      <c r="D11446" s="7">
        <v>3.8044931506849559E-4</v>
      </c>
      <c r="E11446" s="7">
        <v>5.7067397260274395E-4</v>
      </c>
      <c r="F11446" s="7">
        <v>7.6089863013698987E-4</v>
      </c>
      <c r="G11446" s="7">
        <v>9.511232876712371E-4</v>
      </c>
      <c r="H11446" s="7">
        <v>1.1413479452054844E-3</v>
      </c>
      <c r="I11446" s="7">
        <v>1.3315726027397399E-3</v>
      </c>
      <c r="J11446" s="7">
        <v>1.5217972602739797E-3</v>
      </c>
      <c r="K11446" s="7">
        <v>1.712021917808232E-3</v>
      </c>
      <c r="L11446" s="7">
        <v>1.9022465753424718E-3</v>
      </c>
    </row>
    <row r="11447" spans="1:12" ht="25.5">
      <c r="A11447" s="1">
        <f t="shared" si="249"/>
        <v>43933</v>
      </c>
      <c r="B11447" s="49" t="s">
        <v>7446</v>
      </c>
      <c r="C11447" s="7">
        <v>1.0535769863013718E-2</v>
      </c>
      <c r="D11447" s="7">
        <v>2.1071539726027436E-2</v>
      </c>
      <c r="E11447" s="7">
        <v>3.1607309589041163E-2</v>
      </c>
      <c r="F11447" s="7">
        <v>4.2143079452054762E-2</v>
      </c>
      <c r="G11447" s="7">
        <v>5.2678849315068478E-2</v>
      </c>
      <c r="H11447" s="7">
        <v>6.3214619178082201E-2</v>
      </c>
      <c r="I11447" s="7">
        <v>7.3750389041096154E-2</v>
      </c>
      <c r="J11447" s="7">
        <v>8.4286158904109634E-2</v>
      </c>
      <c r="K11447" s="7">
        <v>9.4821928767123365E-2</v>
      </c>
      <c r="L11447" s="7">
        <v>0.10535769863013696</v>
      </c>
    </row>
    <row r="11448" spans="1:12" ht="25.5">
      <c r="A11448" s="1">
        <f t="shared" si="249"/>
        <v>43934</v>
      </c>
      <c r="B11448" s="49" t="s">
        <v>7447</v>
      </c>
      <c r="C11448" s="7">
        <v>1.2030443835616439E-2</v>
      </c>
      <c r="D11448" s="7">
        <v>2.4060887671232999E-2</v>
      </c>
      <c r="E11448" s="7">
        <v>3.6091331506849442E-2</v>
      </c>
      <c r="F11448" s="7">
        <v>4.8121775342465756E-2</v>
      </c>
      <c r="G11448" s="7">
        <v>6.0152219178082195E-2</v>
      </c>
      <c r="H11448" s="7">
        <v>7.2182663013698634E-2</v>
      </c>
      <c r="I11448" s="7">
        <v>8.4213106849315433E-2</v>
      </c>
      <c r="J11448" s="7">
        <v>9.6243550684931636E-2</v>
      </c>
      <c r="K11448" s="7">
        <v>0.10827399452054808</v>
      </c>
      <c r="L11448" s="7">
        <v>0.12030443835616439</v>
      </c>
    </row>
    <row r="11449" spans="1:12" ht="38.25">
      <c r="A11449" s="1">
        <f t="shared" si="249"/>
        <v>43935</v>
      </c>
      <c r="B11449" s="49" t="s">
        <v>7448</v>
      </c>
      <c r="C11449" s="7">
        <v>1.1130673972602766E-2</v>
      </c>
      <c r="D11449" s="7">
        <v>2.2261347945205557E-2</v>
      </c>
      <c r="E11449" s="7">
        <v>3.3392021917808282E-2</v>
      </c>
      <c r="F11449" s="7">
        <v>4.4522695890411003E-2</v>
      </c>
      <c r="G11449" s="7">
        <v>5.5653369863013717E-2</v>
      </c>
      <c r="H11449" s="7">
        <v>6.6784043835616563E-2</v>
      </c>
      <c r="I11449" s="7">
        <v>7.7914717808219514E-2</v>
      </c>
      <c r="J11449" s="7">
        <v>8.9045391780822006E-2</v>
      </c>
      <c r="K11449" s="7">
        <v>0.10017606575342483</v>
      </c>
      <c r="L11449" s="7">
        <v>0.11130673972602743</v>
      </c>
    </row>
    <row r="11450" spans="1:12" ht="25.5">
      <c r="A11450" s="1">
        <f t="shared" si="249"/>
        <v>43936</v>
      </c>
      <c r="B11450" s="49" t="s">
        <v>5542</v>
      </c>
      <c r="C11450" s="7">
        <v>1.0053698630137007E-3</v>
      </c>
      <c r="D11450" s="7">
        <v>2.0107397260274037E-3</v>
      </c>
      <c r="E11450" s="7">
        <v>3.0161095890410996E-3</v>
      </c>
      <c r="F11450" s="7">
        <v>4.0214794520547961E-3</v>
      </c>
      <c r="G11450" s="7">
        <v>5.026849315068492E-3</v>
      </c>
      <c r="H11450" s="7">
        <v>6.0322191780821993E-3</v>
      </c>
      <c r="I11450" s="7">
        <v>7.0375890410959195E-3</v>
      </c>
      <c r="J11450" s="7">
        <v>8.0429589041095921E-3</v>
      </c>
      <c r="K11450" s="7">
        <v>9.0483287671233002E-3</v>
      </c>
      <c r="L11450" s="7">
        <v>1.0053698630136984E-2</v>
      </c>
    </row>
    <row r="11451" spans="1:12" ht="25.5">
      <c r="A11451" s="1">
        <f t="shared" si="249"/>
        <v>43937</v>
      </c>
      <c r="B11451" s="49" t="s">
        <v>5543</v>
      </c>
      <c r="C11451" s="7">
        <v>7.3580054794520873E-3</v>
      </c>
      <c r="D11451" s="7">
        <v>1.4716010958904199E-2</v>
      </c>
      <c r="E11451" s="7">
        <v>2.2074016438356239E-2</v>
      </c>
      <c r="F11451" s="7">
        <v>2.9432021917808276E-2</v>
      </c>
      <c r="G11451" s="7">
        <v>3.6790027397260318E-2</v>
      </c>
      <c r="H11451" s="7">
        <v>4.4148032876712352E-2</v>
      </c>
      <c r="I11451" s="7">
        <v>5.1506038356164525E-2</v>
      </c>
      <c r="J11451" s="7">
        <v>5.8864043835616442E-2</v>
      </c>
      <c r="K11451" s="7">
        <v>6.6222049315068476E-2</v>
      </c>
      <c r="L11451" s="7">
        <v>7.3580054794520511E-2</v>
      </c>
    </row>
    <row r="11452" spans="1:12" ht="12.75">
      <c r="A11452" s="1">
        <f t="shared" si="249"/>
        <v>43938</v>
      </c>
      <c r="B11452" s="49" t="s">
        <v>7449</v>
      </c>
      <c r="C11452" s="7">
        <v>1.0804471232876737E-2</v>
      </c>
      <c r="D11452" s="7">
        <v>2.1608942465753518E-2</v>
      </c>
      <c r="E11452" s="7">
        <v>3.2413413698630156E-2</v>
      </c>
      <c r="F11452" s="7">
        <v>4.3217884931506793E-2</v>
      </c>
      <c r="G11452" s="7">
        <v>5.4022356164383563E-2</v>
      </c>
      <c r="H11452" s="7">
        <v>6.4826827397260312E-2</v>
      </c>
      <c r="I11452" s="7">
        <v>7.5631298630137206E-2</v>
      </c>
      <c r="J11452" s="7">
        <v>8.6435769863013837E-2</v>
      </c>
      <c r="K11452" s="7">
        <v>9.7240241095890481E-2</v>
      </c>
      <c r="L11452" s="7">
        <v>0.10804471232876713</v>
      </c>
    </row>
    <row r="11453" spans="1:12" ht="38.25">
      <c r="A11453" s="1">
        <f t="shared" si="249"/>
        <v>43939</v>
      </c>
      <c r="B11453" s="49" t="s">
        <v>7450</v>
      </c>
      <c r="C11453" s="7">
        <v>9.7491945205479841E-3</v>
      </c>
      <c r="D11453" s="7">
        <v>1.949838904109592E-2</v>
      </c>
      <c r="E11453" s="7">
        <v>2.9247583561643999E-2</v>
      </c>
      <c r="F11453" s="7">
        <v>3.8996778082191839E-2</v>
      </c>
      <c r="G11453" s="7">
        <v>4.8745972602739794E-2</v>
      </c>
      <c r="H11453" s="7">
        <v>5.8495167123287756E-2</v>
      </c>
      <c r="I11453" s="7">
        <v>6.8244361643835835E-2</v>
      </c>
      <c r="J11453" s="7">
        <v>7.7993556164383679E-2</v>
      </c>
      <c r="K11453" s="7">
        <v>8.7742750684931634E-2</v>
      </c>
      <c r="L11453" s="7">
        <v>9.7491945205479477E-2</v>
      </c>
    </row>
    <row r="11454" spans="1:12" ht="38.25">
      <c r="A11454" s="1">
        <f t="shared" si="249"/>
        <v>43940</v>
      </c>
      <c r="B11454" s="49" t="s">
        <v>7450</v>
      </c>
      <c r="C11454" s="7">
        <v>9.3141369863014075E-3</v>
      </c>
      <c r="D11454" s="7">
        <v>1.8628273972602839E-2</v>
      </c>
      <c r="E11454" s="7">
        <v>2.7942410958904196E-2</v>
      </c>
      <c r="F11454" s="7">
        <v>3.7256547945205561E-2</v>
      </c>
      <c r="G11454" s="7">
        <v>4.6570684931506921E-2</v>
      </c>
      <c r="H11454" s="7">
        <v>5.5884821917808282E-2</v>
      </c>
      <c r="I11454" s="7">
        <v>6.5198958904109885E-2</v>
      </c>
      <c r="J11454" s="7">
        <v>7.4513095890410996E-2</v>
      </c>
      <c r="K11454" s="7">
        <v>8.3827232876712482E-2</v>
      </c>
      <c r="L11454" s="7">
        <v>9.3141369863013718E-2</v>
      </c>
    </row>
    <row r="11455" spans="1:12" ht="12.75">
      <c r="A11455" s="1">
        <f t="shared" si="249"/>
        <v>43941</v>
      </c>
      <c r="B11455" s="49" t="s">
        <v>5549</v>
      </c>
      <c r="C11455" s="7">
        <v>6.7077698630137071E-3</v>
      </c>
      <c r="D11455" s="7">
        <v>1.341553972602744E-2</v>
      </c>
      <c r="E11455" s="7">
        <v>2.0123309589041159E-2</v>
      </c>
      <c r="F11455" s="7">
        <v>2.6831079452054759E-2</v>
      </c>
      <c r="G11455" s="7">
        <v>3.3538849315068481E-2</v>
      </c>
      <c r="H11455" s="7">
        <v>4.0246619178082199E-2</v>
      </c>
      <c r="I11455" s="7">
        <v>4.6954389041096035E-2</v>
      </c>
      <c r="J11455" s="7">
        <v>5.3662158904109636E-2</v>
      </c>
      <c r="K11455" s="7">
        <v>6.0369928767123354E-2</v>
      </c>
      <c r="L11455" s="7">
        <v>6.7077698630136962E-2</v>
      </c>
    </row>
    <row r="11456" spans="1:12" ht="38.25">
      <c r="A11456" s="1">
        <f t="shared" si="249"/>
        <v>43942</v>
      </c>
      <c r="B11456" s="49" t="s">
        <v>7451</v>
      </c>
      <c r="C11456" s="7">
        <v>6.9724931506849556E-3</v>
      </c>
      <c r="D11456" s="7">
        <v>1.394498630136996E-2</v>
      </c>
      <c r="E11456" s="7">
        <v>2.0917479452054879E-2</v>
      </c>
      <c r="F11456" s="7">
        <v>2.7889972602739798E-2</v>
      </c>
      <c r="G11456" s="7">
        <v>3.4862465753424721E-2</v>
      </c>
      <c r="H11456" s="7">
        <v>4.183495890410964E-2</v>
      </c>
      <c r="I11456" s="7">
        <v>4.8807452054794677E-2</v>
      </c>
      <c r="J11456" s="7">
        <v>5.5779945205479478E-2</v>
      </c>
      <c r="K11456" s="7">
        <v>6.2752438356164397E-2</v>
      </c>
      <c r="L11456" s="7">
        <v>6.9724931506849316E-2</v>
      </c>
    </row>
    <row r="11457" spans="1:12" ht="12.75">
      <c r="A11457" s="1">
        <f t="shared" si="249"/>
        <v>43943</v>
      </c>
      <c r="B11457" s="49" t="s">
        <v>7452</v>
      </c>
      <c r="C11457" s="7">
        <v>1.0849315068493176E-2</v>
      </c>
      <c r="D11457" s="7">
        <v>2.1698630136986398E-2</v>
      </c>
      <c r="E11457" s="7">
        <v>3.25479452054796E-2</v>
      </c>
      <c r="F11457" s="7">
        <v>4.339726027397256E-2</v>
      </c>
      <c r="G11457" s="7">
        <v>5.4246575342465762E-2</v>
      </c>
      <c r="H11457" s="7">
        <v>6.5095890410958951E-2</v>
      </c>
      <c r="I11457" s="7">
        <v>7.5945205479452285E-2</v>
      </c>
      <c r="J11457" s="7">
        <v>8.6794520547945245E-2</v>
      </c>
      <c r="K11457" s="7">
        <v>9.7643835616438426E-2</v>
      </c>
      <c r="L11457" s="7">
        <v>0.10849315068493152</v>
      </c>
    </row>
    <row r="11458" spans="1:12" ht="12.75">
      <c r="A11458" s="1">
        <f t="shared" si="249"/>
        <v>43944</v>
      </c>
      <c r="B11458" s="49" t="s">
        <v>7452</v>
      </c>
      <c r="C11458" s="7">
        <v>2.7586191780822117E-3</v>
      </c>
      <c r="D11458" s="7">
        <v>5.517238356164412E-3</v>
      </c>
      <c r="E11458" s="7">
        <v>8.2758575342466237E-3</v>
      </c>
      <c r="F11458" s="7">
        <v>1.10344767123288E-2</v>
      </c>
      <c r="G11458" s="7">
        <v>1.3793095890411E-2</v>
      </c>
      <c r="H11458" s="7">
        <v>1.6551715068493199E-2</v>
      </c>
      <c r="I11458" s="7">
        <v>1.9310334246575401E-2</v>
      </c>
      <c r="J11458" s="7">
        <v>2.2068953424657478E-2</v>
      </c>
      <c r="K11458" s="7">
        <v>2.482757260273968E-2</v>
      </c>
      <c r="L11458" s="7">
        <v>2.7586191780821879E-2</v>
      </c>
    </row>
    <row r="11459" spans="1:12" ht="12.75">
      <c r="A11459" s="1">
        <f t="shared" si="249"/>
        <v>43945</v>
      </c>
      <c r="B11459" s="49" t="s">
        <v>7453</v>
      </c>
      <c r="C11459" s="7">
        <v>1.0343013698630161E-2</v>
      </c>
      <c r="D11459" s="7">
        <v>2.0686027397260321E-2</v>
      </c>
      <c r="E11459" s="7">
        <v>3.102904109589048E-2</v>
      </c>
      <c r="F11459" s="7">
        <v>4.1372054794520524E-2</v>
      </c>
      <c r="G11459" s="7">
        <v>5.1715068493150676E-2</v>
      </c>
      <c r="H11459" s="7">
        <v>6.2058082191780835E-2</v>
      </c>
      <c r="I11459" s="7">
        <v>7.240109589041123E-2</v>
      </c>
      <c r="J11459" s="7">
        <v>8.2744109589041159E-2</v>
      </c>
      <c r="K11459" s="7">
        <v>9.3087123287671325E-2</v>
      </c>
      <c r="L11459" s="7">
        <v>0.10343013698630135</v>
      </c>
    </row>
    <row r="11460" spans="1:12" ht="12.75">
      <c r="A11460" s="1">
        <f t="shared" si="249"/>
        <v>43946</v>
      </c>
      <c r="B11460" s="49" t="s">
        <v>7454</v>
      </c>
      <c r="C11460" s="7">
        <v>1.1493041095890432E-2</v>
      </c>
      <c r="D11460" s="7">
        <v>2.2986082191780843E-2</v>
      </c>
      <c r="E11460" s="7">
        <v>3.4479123287671318E-2</v>
      </c>
      <c r="F11460" s="7">
        <v>4.5972164383561685E-2</v>
      </c>
      <c r="G11460" s="7">
        <v>5.7465205479452032E-2</v>
      </c>
      <c r="H11460" s="7">
        <v>6.8958246575342524E-2</v>
      </c>
      <c r="I11460" s="7">
        <v>8.0451287671233121E-2</v>
      </c>
      <c r="J11460" s="7">
        <v>9.1944328767123371E-2</v>
      </c>
      <c r="K11460" s="7">
        <v>0.1034373698630137</v>
      </c>
      <c r="L11460" s="7">
        <v>0.11493041095890406</v>
      </c>
    </row>
    <row r="11461" spans="1:12" ht="12.75">
      <c r="A11461" s="1">
        <f t="shared" si="249"/>
        <v>43947</v>
      </c>
      <c r="B11461" s="49" t="s">
        <v>6231</v>
      </c>
      <c r="C11461" s="7">
        <v>3.1394301369863159E-3</v>
      </c>
      <c r="D11461" s="7">
        <v>6.2788602739726196E-3</v>
      </c>
      <c r="E11461" s="7">
        <v>9.4182904109589346E-3</v>
      </c>
      <c r="F11461" s="7">
        <v>1.2557720547945239E-2</v>
      </c>
      <c r="G11461" s="7">
        <v>1.5697150684931518E-2</v>
      </c>
      <c r="H11461" s="7">
        <v>1.88365808219178E-2</v>
      </c>
      <c r="I11461" s="7">
        <v>2.19760109589042E-2</v>
      </c>
      <c r="J11461" s="7">
        <v>2.5115441095890478E-2</v>
      </c>
      <c r="K11461" s="7">
        <v>2.8254871232876757E-2</v>
      </c>
      <c r="L11461" s="7">
        <v>3.1394301369863035E-2</v>
      </c>
    </row>
    <row r="11462" spans="1:12" ht="25.5">
      <c r="A11462" s="1">
        <f t="shared" si="249"/>
        <v>43948</v>
      </c>
      <c r="B11462" s="49" t="s">
        <v>6233</v>
      </c>
      <c r="C11462" s="7">
        <v>9.7643835616438552E-5</v>
      </c>
      <c r="D11462" s="7">
        <v>1.9528767123287759E-4</v>
      </c>
      <c r="E11462" s="7">
        <v>2.9293150684931519E-4</v>
      </c>
      <c r="F11462" s="7">
        <v>3.9057534246575274E-4</v>
      </c>
      <c r="G11462" s="7">
        <v>4.8821917808219154E-4</v>
      </c>
      <c r="H11462" s="7">
        <v>5.8586301369863039E-4</v>
      </c>
      <c r="I11462" s="7">
        <v>6.8350684931507038E-4</v>
      </c>
      <c r="J11462" s="7">
        <v>7.8115068493150798E-4</v>
      </c>
      <c r="K11462" s="7">
        <v>8.7879452054794558E-4</v>
      </c>
      <c r="L11462" s="7">
        <v>9.7643835616438308E-4</v>
      </c>
    </row>
    <row r="11463" spans="1:12" ht="25.5">
      <c r="A11463" s="1">
        <f t="shared" si="249"/>
        <v>43949</v>
      </c>
      <c r="B11463" s="49" t="s">
        <v>7455</v>
      </c>
      <c r="C11463" s="7">
        <v>2.3886936986301479E-2</v>
      </c>
      <c r="D11463" s="7">
        <v>4.777387397260284E-2</v>
      </c>
      <c r="E11463" s="7">
        <v>7.1660810958904322E-2</v>
      </c>
      <c r="F11463" s="7">
        <v>9.5547747945205555E-2</v>
      </c>
      <c r="G11463" s="7">
        <v>0.11943468493150691</v>
      </c>
      <c r="H11463" s="7">
        <v>0.14332162191780839</v>
      </c>
      <c r="I11463" s="7">
        <v>0.16720855890411002</v>
      </c>
      <c r="J11463" s="7">
        <v>0.19109549589041161</v>
      </c>
      <c r="K11463" s="7">
        <v>0.21498243287671198</v>
      </c>
      <c r="L11463" s="7">
        <v>0.2388693698630136</v>
      </c>
    </row>
    <row r="11464" spans="1:12" ht="12.75">
      <c r="A11464" s="1">
        <f t="shared" si="249"/>
        <v>43950</v>
      </c>
      <c r="B11464" s="49" t="s">
        <v>7456</v>
      </c>
      <c r="C11464" s="7">
        <v>1.2641983561643878E-2</v>
      </c>
      <c r="D11464" s="7">
        <v>2.5283967123287877E-2</v>
      </c>
      <c r="E11464" s="7">
        <v>3.7925950684931764E-2</v>
      </c>
      <c r="F11464" s="7">
        <v>5.0567934246575512E-2</v>
      </c>
      <c r="G11464" s="7">
        <v>6.3209917808219399E-2</v>
      </c>
      <c r="H11464" s="7">
        <v>7.5851901369863278E-2</v>
      </c>
      <c r="I11464" s="7">
        <v>8.8493884931507519E-2</v>
      </c>
      <c r="J11464" s="7">
        <v>0.10113586849315116</v>
      </c>
      <c r="K11464" s="7">
        <v>0.11377785205479504</v>
      </c>
      <c r="L11464" s="7">
        <v>0.1264198356164388</v>
      </c>
    </row>
    <row r="11465" spans="1:12" ht="12.75">
      <c r="A11465" s="1">
        <f t="shared" si="249"/>
        <v>43951</v>
      </c>
      <c r="B11465" s="49" t="s">
        <v>7457</v>
      </c>
      <c r="C11465" s="7">
        <v>3.21103561643838E-3</v>
      </c>
      <c r="D11465" s="7">
        <v>6.4220712328767479E-3</v>
      </c>
      <c r="E11465" s="7">
        <v>9.6331068493151293E-3</v>
      </c>
      <c r="F11465" s="7">
        <v>1.284414246575352E-2</v>
      </c>
      <c r="G11465" s="7">
        <v>1.605517808219184E-2</v>
      </c>
      <c r="H11465" s="7">
        <v>1.9266213698630158E-2</v>
      </c>
      <c r="I11465" s="7">
        <v>2.2477249315068601E-2</v>
      </c>
      <c r="J11465" s="7">
        <v>2.5688284931506919E-2</v>
      </c>
      <c r="K11465" s="7">
        <v>2.889932054794524E-2</v>
      </c>
      <c r="L11465" s="7">
        <v>3.2110356164383555E-2</v>
      </c>
    </row>
    <row r="11466" spans="1:12" ht="12.75">
      <c r="A11466" s="1">
        <f t="shared" si="249"/>
        <v>43952</v>
      </c>
      <c r="B11466" s="49" t="s">
        <v>7457</v>
      </c>
      <c r="C11466" s="7">
        <v>8.1261369863014077E-3</v>
      </c>
      <c r="D11466" s="7">
        <v>1.625227397260284E-2</v>
      </c>
      <c r="E11466" s="7">
        <v>2.4378410958904199E-2</v>
      </c>
      <c r="F11466" s="7">
        <v>3.2504547945205561E-2</v>
      </c>
      <c r="G11466" s="7">
        <v>4.0630684931506914E-2</v>
      </c>
      <c r="H11466" s="7">
        <v>4.875682191780828E-2</v>
      </c>
      <c r="I11466" s="7">
        <v>5.6882958904109757E-2</v>
      </c>
      <c r="J11466" s="7">
        <v>6.5009095890410998E-2</v>
      </c>
      <c r="K11466" s="7">
        <v>7.3135232876712364E-2</v>
      </c>
      <c r="L11466" s="7">
        <v>8.1261369863013716E-2</v>
      </c>
    </row>
    <row r="11467" spans="1:12" ht="12.75">
      <c r="A11467" s="1">
        <f t="shared" si="249"/>
        <v>43953</v>
      </c>
      <c r="B11467" s="49" t="s">
        <v>5556</v>
      </c>
      <c r="C11467" s="7">
        <v>3.1647452054794677E-3</v>
      </c>
      <c r="D11467" s="7">
        <v>6.3294904109589241E-3</v>
      </c>
      <c r="E11467" s="7">
        <v>9.4942356164383918E-3</v>
      </c>
      <c r="F11467" s="7">
        <v>1.26589808219178E-2</v>
      </c>
      <c r="G11467" s="7">
        <v>1.5823726027397279E-2</v>
      </c>
      <c r="H11467" s="7">
        <v>1.8988471232876759E-2</v>
      </c>
      <c r="I11467" s="7">
        <v>2.215321643835624E-2</v>
      </c>
      <c r="J11467" s="7">
        <v>2.5317961643835717E-2</v>
      </c>
      <c r="K11467" s="7">
        <v>2.8482706849315077E-2</v>
      </c>
      <c r="L11467" s="7">
        <v>3.1647452054794557E-2</v>
      </c>
    </row>
    <row r="11468" spans="1:12" ht="12.75">
      <c r="A11468" s="1">
        <f t="shared" si="249"/>
        <v>43954</v>
      </c>
      <c r="B11468" s="49" t="s">
        <v>7458</v>
      </c>
      <c r="C11468" s="7">
        <v>9.5600547945205675E-3</v>
      </c>
      <c r="D11468" s="7">
        <v>1.9120109589041159E-2</v>
      </c>
      <c r="E11468" s="7">
        <v>2.868016438356168E-2</v>
      </c>
      <c r="F11468" s="7">
        <v>3.8240219178082201E-2</v>
      </c>
      <c r="G11468" s="7">
        <v>4.7800273972602718E-2</v>
      </c>
      <c r="H11468" s="7">
        <v>5.7360328767123235E-2</v>
      </c>
      <c r="I11468" s="7">
        <v>6.6920383561643995E-2</v>
      </c>
      <c r="J11468" s="7">
        <v>7.6480438356164401E-2</v>
      </c>
      <c r="K11468" s="7">
        <v>8.6040493150684919E-2</v>
      </c>
      <c r="L11468" s="7">
        <v>9.5600547945205436E-2</v>
      </c>
    </row>
    <row r="11469" spans="1:12" ht="12.75">
      <c r="A11469" s="1">
        <f t="shared" si="249"/>
        <v>43955</v>
      </c>
      <c r="B11469" s="49" t="s">
        <v>7194</v>
      </c>
      <c r="C11469" s="7">
        <v>5.0659068493150916E-3</v>
      </c>
      <c r="D11469" s="7">
        <v>1.0131813698630183E-2</v>
      </c>
      <c r="E11469" s="7">
        <v>1.5197720547945239E-2</v>
      </c>
      <c r="F11469" s="7">
        <v>2.0263627397260318E-2</v>
      </c>
      <c r="G11469" s="7">
        <v>2.53295342465754E-2</v>
      </c>
      <c r="H11469" s="7">
        <v>3.0395441095890357E-2</v>
      </c>
      <c r="I11469" s="7">
        <v>3.5461347945205557E-2</v>
      </c>
      <c r="J11469" s="7">
        <v>4.0527254794520517E-2</v>
      </c>
      <c r="K11469" s="7">
        <v>4.5593161643835603E-2</v>
      </c>
      <c r="L11469" s="7">
        <v>5.0659068493150675E-2</v>
      </c>
    </row>
    <row r="11470" spans="1:12" ht="12.75">
      <c r="A11470" s="1">
        <f t="shared" si="249"/>
        <v>43956</v>
      </c>
      <c r="B11470" s="49" t="s">
        <v>7459</v>
      </c>
      <c r="C11470" s="7">
        <v>1.1731364383561692E-2</v>
      </c>
      <c r="D11470" s="7">
        <v>2.3462728767123357E-2</v>
      </c>
      <c r="E11470" s="7">
        <v>3.5194093150685037E-2</v>
      </c>
      <c r="F11470" s="7">
        <v>4.6925457534246602E-2</v>
      </c>
      <c r="G11470" s="7">
        <v>5.8656821917808279E-2</v>
      </c>
      <c r="H11470" s="7">
        <v>7.0388186301369962E-2</v>
      </c>
      <c r="I11470" s="7">
        <v>8.2119550684931764E-2</v>
      </c>
      <c r="J11470" s="7">
        <v>9.3850915068493204E-2</v>
      </c>
      <c r="K11470" s="7">
        <v>0.10558227945205487</v>
      </c>
      <c r="L11470" s="7">
        <v>0.11731364383561643</v>
      </c>
    </row>
    <row r="11471" spans="1:12" ht="12.75">
      <c r="A11471" s="1">
        <f t="shared" si="249"/>
        <v>43957</v>
      </c>
      <c r="B11471" s="49" t="s">
        <v>7459</v>
      </c>
      <c r="C11471" s="7">
        <v>3.2554093150685158E-2</v>
      </c>
      <c r="D11471" s="7">
        <v>6.5108186301370191E-2</v>
      </c>
      <c r="E11471" s="7">
        <v>9.7662279452055356E-2</v>
      </c>
      <c r="F11471" s="7">
        <v>0.13021637260274038</v>
      </c>
      <c r="G11471" s="7">
        <v>0.16277046575342519</v>
      </c>
      <c r="H11471" s="7">
        <v>0.19532455890410999</v>
      </c>
      <c r="I11471" s="7">
        <v>0.22787865205479479</v>
      </c>
      <c r="J11471" s="7">
        <v>0.2604327452054796</v>
      </c>
      <c r="K11471" s="7">
        <v>0.2929868383561644</v>
      </c>
      <c r="L11471" s="7">
        <v>0.32554093150684915</v>
      </c>
    </row>
    <row r="11472" spans="1:12" ht="51">
      <c r="A11472" s="1">
        <f t="shared" ref="A11472:A11535" si="250">A11471+1</f>
        <v>43958</v>
      </c>
      <c r="B11472" s="49" t="s">
        <v>7460</v>
      </c>
      <c r="C11472" s="7">
        <v>9.5398027397260565E-3</v>
      </c>
      <c r="D11472" s="7">
        <v>1.9079605479452158E-2</v>
      </c>
      <c r="E11472" s="7">
        <v>2.8619408219178119E-2</v>
      </c>
      <c r="F11472" s="7">
        <v>3.815921095890408E-2</v>
      </c>
      <c r="G11472" s="7">
        <v>4.7699013698630159E-2</v>
      </c>
      <c r="H11472" s="7">
        <v>5.7238816438356238E-2</v>
      </c>
      <c r="I11472" s="7">
        <v>6.6778619178082435E-2</v>
      </c>
      <c r="J11472" s="7">
        <v>7.6318421917808285E-2</v>
      </c>
      <c r="K11472" s="7">
        <v>8.5858224657534357E-2</v>
      </c>
      <c r="L11472" s="7">
        <v>9.5398027397260318E-2</v>
      </c>
    </row>
    <row r="11473" spans="1:12" ht="12.75">
      <c r="A11473" s="1">
        <f t="shared" si="250"/>
        <v>43959</v>
      </c>
      <c r="B11473" s="49" t="s">
        <v>5727</v>
      </c>
      <c r="C11473" s="7">
        <v>2.0295452054794679E-3</v>
      </c>
      <c r="D11473" s="7">
        <v>4.0590904109589236E-3</v>
      </c>
      <c r="E11473" s="7">
        <v>6.0886356164383919E-3</v>
      </c>
      <c r="F11473" s="7">
        <v>8.118180821917835E-3</v>
      </c>
      <c r="G11473" s="7">
        <v>1.0147726027397292E-2</v>
      </c>
      <c r="H11473" s="7">
        <v>1.2177271232876761E-2</v>
      </c>
      <c r="I11473" s="7">
        <v>1.4206816438356239E-2</v>
      </c>
      <c r="J11473" s="7">
        <v>1.6236361643835719E-2</v>
      </c>
      <c r="K11473" s="7">
        <v>1.8265906849315078E-2</v>
      </c>
      <c r="L11473" s="7">
        <v>2.029545205479456E-2</v>
      </c>
    </row>
    <row r="11474" spans="1:12" ht="25.5">
      <c r="A11474" s="1">
        <f t="shared" si="250"/>
        <v>43960</v>
      </c>
      <c r="B11474" s="49" t="s">
        <v>7461</v>
      </c>
      <c r="C11474" s="7">
        <v>1.2266958904109639E-2</v>
      </c>
      <c r="D11474" s="7">
        <v>2.45339178082194E-2</v>
      </c>
      <c r="E11474" s="7">
        <v>3.6800876712329039E-2</v>
      </c>
      <c r="F11474" s="7">
        <v>4.9067835616438557E-2</v>
      </c>
      <c r="G11474" s="7">
        <v>6.13347945205482E-2</v>
      </c>
      <c r="H11474" s="7">
        <v>7.3601753424657843E-2</v>
      </c>
      <c r="I11474" s="7">
        <v>8.5868712328767721E-2</v>
      </c>
      <c r="J11474" s="7">
        <v>9.8135671232877239E-2</v>
      </c>
      <c r="K11474" s="7">
        <v>0.11040263013698688</v>
      </c>
      <c r="L11474" s="7">
        <v>0.1226695890410964</v>
      </c>
    </row>
    <row r="11475" spans="1:12" ht="38.25">
      <c r="A11475" s="1">
        <f t="shared" si="250"/>
        <v>43961</v>
      </c>
      <c r="B11475" s="49" t="s">
        <v>6042</v>
      </c>
      <c r="C11475" s="7">
        <v>5.1819945205479716E-3</v>
      </c>
      <c r="D11475" s="7">
        <v>1.0363989041095943E-2</v>
      </c>
      <c r="E11475" s="7">
        <v>1.5545983561643878E-2</v>
      </c>
      <c r="F11475" s="7">
        <v>2.0727978082191841E-2</v>
      </c>
      <c r="G11475" s="7">
        <v>2.5909972602739799E-2</v>
      </c>
      <c r="H11475" s="7">
        <v>3.1091967123287757E-2</v>
      </c>
      <c r="I11475" s="7">
        <v>3.6273961643835721E-2</v>
      </c>
      <c r="J11475" s="7">
        <v>4.1455956164383682E-2</v>
      </c>
      <c r="K11475" s="7">
        <v>4.6637950684931519E-2</v>
      </c>
      <c r="L11475" s="7">
        <v>5.181994520547948E-2</v>
      </c>
    </row>
    <row r="11476" spans="1:12" ht="12.75">
      <c r="A11476" s="1">
        <f t="shared" si="250"/>
        <v>43962</v>
      </c>
      <c r="B11476" s="49" t="s">
        <v>7462</v>
      </c>
      <c r="C11476" s="7">
        <v>8.0418739726027672E-3</v>
      </c>
      <c r="D11476" s="7">
        <v>1.6083747945205559E-2</v>
      </c>
      <c r="E11476" s="7">
        <v>2.4125621917808281E-2</v>
      </c>
      <c r="F11476" s="7">
        <v>3.2167495890410999E-2</v>
      </c>
      <c r="G11476" s="7">
        <v>4.0209369863013718E-2</v>
      </c>
      <c r="H11476" s="7">
        <v>4.8251243835616436E-2</v>
      </c>
      <c r="I11476" s="7">
        <v>5.6293117808219398E-2</v>
      </c>
      <c r="J11476" s="7">
        <v>6.4334991780821998E-2</v>
      </c>
      <c r="K11476" s="7">
        <v>7.2376865753424724E-2</v>
      </c>
      <c r="L11476" s="7">
        <v>8.0418739726027436E-2</v>
      </c>
    </row>
    <row r="11477" spans="1:12" ht="25.5">
      <c r="A11477" s="1">
        <f t="shared" si="250"/>
        <v>43963</v>
      </c>
      <c r="B11477" s="49" t="s">
        <v>7463</v>
      </c>
      <c r="C11477" s="7">
        <v>1.1299923287671284E-2</v>
      </c>
      <c r="D11477" s="7">
        <v>2.259984657534252E-2</v>
      </c>
      <c r="E11477" s="7">
        <v>3.3899769863013837E-2</v>
      </c>
      <c r="F11477" s="7">
        <v>4.519969315068504E-2</v>
      </c>
      <c r="G11477" s="7">
        <v>5.6499616438356243E-2</v>
      </c>
      <c r="H11477" s="7">
        <v>6.7799539726027439E-2</v>
      </c>
      <c r="I11477" s="7">
        <v>7.909946301369887E-2</v>
      </c>
      <c r="J11477" s="7">
        <v>9.0399386301369955E-2</v>
      </c>
      <c r="K11477" s="7">
        <v>0.10169930958904115</v>
      </c>
      <c r="L11477" s="7">
        <v>0.11299923287671235</v>
      </c>
    </row>
    <row r="11478" spans="1:12" ht="25.5">
      <c r="A11478" s="1">
        <f t="shared" si="250"/>
        <v>43964</v>
      </c>
      <c r="B11478" s="49" t="s">
        <v>7464</v>
      </c>
      <c r="C11478" s="7">
        <v>1.4429589041095918E-2</v>
      </c>
      <c r="D11478" s="7">
        <v>2.8859178082191957E-2</v>
      </c>
      <c r="E11478" s="7">
        <v>4.3288767123287879E-2</v>
      </c>
      <c r="F11478" s="7">
        <v>5.7718356164383672E-2</v>
      </c>
      <c r="G11478" s="7">
        <v>7.2147945205479597E-2</v>
      </c>
      <c r="H11478" s="7">
        <v>8.6577534246575633E-2</v>
      </c>
      <c r="I11478" s="7">
        <v>0.10100712328767179</v>
      </c>
      <c r="J11478" s="7">
        <v>0.11543671232876748</v>
      </c>
      <c r="K11478" s="7">
        <v>0.12986630136986399</v>
      </c>
      <c r="L11478" s="7">
        <v>0.14429589041095919</v>
      </c>
    </row>
    <row r="11479" spans="1:12" ht="12.75">
      <c r="A11479" s="1">
        <f t="shared" si="250"/>
        <v>43965</v>
      </c>
      <c r="B11479" s="49" t="s">
        <v>7465</v>
      </c>
      <c r="C11479" s="7">
        <v>7.1833315068493319E-3</v>
      </c>
      <c r="D11479" s="7">
        <v>1.4366663013698638E-2</v>
      </c>
      <c r="E11479" s="7">
        <v>2.1549994520547962E-2</v>
      </c>
      <c r="F11479" s="7">
        <v>2.8733326027397275E-2</v>
      </c>
      <c r="G11479" s="7">
        <v>3.5916657534246596E-2</v>
      </c>
      <c r="H11479" s="7">
        <v>4.3099989041095924E-2</v>
      </c>
      <c r="I11479" s="7">
        <v>5.028332054794548E-2</v>
      </c>
      <c r="J11479" s="7">
        <v>5.7466652054794676E-2</v>
      </c>
      <c r="K11479" s="7">
        <v>6.4649983561643989E-2</v>
      </c>
      <c r="L11479" s="7">
        <v>7.1833315068493192E-2</v>
      </c>
    </row>
    <row r="11480" spans="1:12" ht="25.5">
      <c r="A11480" s="1">
        <f t="shared" si="250"/>
        <v>43966</v>
      </c>
      <c r="B11480" s="49" t="s">
        <v>7466</v>
      </c>
      <c r="C11480" s="7">
        <v>1.4489983561643998E-2</v>
      </c>
      <c r="D11480" s="7">
        <v>2.8979967123287875E-2</v>
      </c>
      <c r="E11480" s="7">
        <v>4.3469950684931875E-2</v>
      </c>
      <c r="F11480" s="7">
        <v>5.795993424657564E-2</v>
      </c>
      <c r="G11480" s="7">
        <v>7.2449917808219508E-2</v>
      </c>
      <c r="H11480" s="7">
        <v>8.693990136986339E-2</v>
      </c>
      <c r="I11480" s="7">
        <v>0.10142988493150752</v>
      </c>
      <c r="J11480" s="7">
        <v>0.11591986849315115</v>
      </c>
      <c r="K11480" s="7">
        <v>0.1304098520547948</v>
      </c>
      <c r="L11480" s="7">
        <v>0.14489983561643879</v>
      </c>
    </row>
    <row r="11481" spans="1:12" ht="12.75">
      <c r="A11481" s="1">
        <f t="shared" si="250"/>
        <v>43967</v>
      </c>
      <c r="B11481" s="49" t="s">
        <v>7467</v>
      </c>
      <c r="C11481" s="7">
        <v>1.6641041095890357E-2</v>
      </c>
      <c r="D11481" s="7">
        <v>3.3282082191780839E-2</v>
      </c>
      <c r="E11481" s="7">
        <v>4.9923123287671199E-2</v>
      </c>
      <c r="F11481" s="7">
        <v>6.6564164383561428E-2</v>
      </c>
      <c r="G11481" s="7">
        <v>8.3205205479451802E-2</v>
      </c>
      <c r="H11481" s="7">
        <v>9.9846246575342162E-2</v>
      </c>
      <c r="I11481" s="7">
        <v>0.11648728767123287</v>
      </c>
      <c r="J11481" s="7">
        <v>0.13312832876712241</v>
      </c>
      <c r="K11481" s="7">
        <v>0.14976936986301359</v>
      </c>
      <c r="L11481" s="7">
        <v>0.1664104109589036</v>
      </c>
    </row>
    <row r="11482" spans="1:12" ht="25.5">
      <c r="A11482" s="1">
        <f t="shared" si="250"/>
        <v>43968</v>
      </c>
      <c r="B11482" s="49" t="s">
        <v>7468</v>
      </c>
      <c r="C11482" s="7">
        <v>1.2713950684931519E-2</v>
      </c>
      <c r="D11482" s="7">
        <v>2.542790136986316E-2</v>
      </c>
      <c r="E11482" s="7">
        <v>3.814185205479468E-2</v>
      </c>
      <c r="F11482" s="7">
        <v>5.0855802739726078E-2</v>
      </c>
      <c r="G11482" s="7">
        <v>6.3569753424657593E-2</v>
      </c>
      <c r="H11482" s="7">
        <v>7.6283704109589109E-2</v>
      </c>
      <c r="I11482" s="7">
        <v>8.8997654794520986E-2</v>
      </c>
      <c r="J11482" s="7">
        <v>0.10171160547945227</v>
      </c>
      <c r="K11482" s="7">
        <v>0.1144255561643838</v>
      </c>
      <c r="L11482" s="7">
        <v>0.12713950684931519</v>
      </c>
    </row>
    <row r="11483" spans="1:12" ht="25.5">
      <c r="A11483" s="1">
        <f t="shared" si="250"/>
        <v>43969</v>
      </c>
      <c r="B11483" s="49" t="s">
        <v>7469</v>
      </c>
      <c r="C11483" s="7">
        <v>4.3507654224657723E-2</v>
      </c>
      <c r="D11483" s="7">
        <v>8.7015308449315446E-2</v>
      </c>
      <c r="E11483" s="7">
        <v>0.13052296267397279</v>
      </c>
      <c r="F11483" s="7">
        <v>0.17403061689863039</v>
      </c>
      <c r="G11483" s="7">
        <v>0.217538271123288</v>
      </c>
      <c r="H11483" s="7">
        <v>0.26104592534794557</v>
      </c>
      <c r="I11483" s="7">
        <v>0.30455357957260443</v>
      </c>
      <c r="J11483" s="7">
        <v>0.34806123379726078</v>
      </c>
      <c r="K11483" s="7">
        <v>0.39156888802191842</v>
      </c>
      <c r="L11483" s="7">
        <v>0.43507654224657599</v>
      </c>
    </row>
    <row r="11484" spans="1:12" ht="25.5">
      <c r="A11484" s="1">
        <f t="shared" si="250"/>
        <v>43970</v>
      </c>
      <c r="B11484" s="49" t="s">
        <v>5570</v>
      </c>
      <c r="C11484" s="7">
        <v>9.1749041095890718E-4</v>
      </c>
      <c r="D11484" s="7">
        <v>1.8349808219178118E-3</v>
      </c>
      <c r="E11484" s="7">
        <v>2.7524712328767238E-3</v>
      </c>
      <c r="F11484" s="7">
        <v>3.6699616438356235E-3</v>
      </c>
      <c r="G11484" s="7">
        <v>4.5874520547945236E-3</v>
      </c>
      <c r="H11484" s="7">
        <v>5.5049424657534355E-3</v>
      </c>
      <c r="I11484" s="7">
        <v>6.4224328767123594E-3</v>
      </c>
      <c r="J11484" s="7">
        <v>7.339923287671247E-3</v>
      </c>
      <c r="K11484" s="7">
        <v>8.2574136986301467E-3</v>
      </c>
      <c r="L11484" s="7">
        <v>9.1749041095890473E-3</v>
      </c>
    </row>
    <row r="11485" spans="1:12" ht="25.5">
      <c r="A11485" s="1">
        <f t="shared" si="250"/>
        <v>43971</v>
      </c>
      <c r="B11485" s="49" t="s">
        <v>5570</v>
      </c>
      <c r="C11485" s="7">
        <v>3.0779506849315319E-3</v>
      </c>
      <c r="D11485" s="7">
        <v>6.1559013698630517E-3</v>
      </c>
      <c r="E11485" s="7">
        <v>9.2338520547945828E-3</v>
      </c>
      <c r="F11485" s="7">
        <v>1.2311802739726081E-2</v>
      </c>
      <c r="G11485" s="7">
        <v>1.5389753424657598E-2</v>
      </c>
      <c r="H11485" s="7">
        <v>1.8467704109588999E-2</v>
      </c>
      <c r="I11485" s="7">
        <v>2.1545654794520638E-2</v>
      </c>
      <c r="J11485" s="7">
        <v>2.462360547945204E-2</v>
      </c>
      <c r="K11485" s="7">
        <v>2.7701556164383558E-2</v>
      </c>
      <c r="L11485" s="7">
        <v>3.0779506849315082E-2</v>
      </c>
    </row>
    <row r="11486" spans="1:12" ht="25.5">
      <c r="A11486" s="1">
        <f t="shared" si="250"/>
        <v>43972</v>
      </c>
      <c r="B11486" s="49" t="s">
        <v>6248</v>
      </c>
      <c r="C11486" s="7">
        <v>1.142794520547948E-3</v>
      </c>
      <c r="D11486" s="7">
        <v>2.285589041095896E-3</v>
      </c>
      <c r="E11486" s="7">
        <v>3.428383561643844E-3</v>
      </c>
      <c r="F11486" s="7">
        <v>4.5711780821917798E-3</v>
      </c>
      <c r="G11486" s="7">
        <v>5.7139726027397282E-3</v>
      </c>
      <c r="H11486" s="7">
        <v>6.8567671232876758E-3</v>
      </c>
      <c r="I11486" s="7">
        <v>7.9995616438356468E-3</v>
      </c>
      <c r="J11486" s="7">
        <v>9.1423561643835718E-3</v>
      </c>
      <c r="K11486" s="7">
        <v>1.0285150684931519E-2</v>
      </c>
      <c r="L11486" s="7">
        <v>1.1427945205479456E-2</v>
      </c>
    </row>
    <row r="11487" spans="1:12" ht="25.5">
      <c r="A11487" s="1">
        <f t="shared" si="250"/>
        <v>43973</v>
      </c>
      <c r="B11487" s="49" t="s">
        <v>6248</v>
      </c>
      <c r="C11487" s="7">
        <v>1.0415342465753448E-3</v>
      </c>
      <c r="D11487" s="7">
        <v>2.0830684931506921E-3</v>
      </c>
      <c r="E11487" s="7">
        <v>3.1246027397260319E-3</v>
      </c>
      <c r="F11487" s="7">
        <v>4.1661369863013721E-3</v>
      </c>
      <c r="G11487" s="7">
        <v>5.2076712328767124E-3</v>
      </c>
      <c r="H11487" s="7">
        <v>6.2492054794520639E-3</v>
      </c>
      <c r="I11487" s="7">
        <v>7.2907397260274275E-3</v>
      </c>
      <c r="J11487" s="7">
        <v>8.3322739726027443E-3</v>
      </c>
      <c r="K11487" s="7">
        <v>9.3738082191780966E-3</v>
      </c>
      <c r="L11487" s="7">
        <v>1.0415342465753425E-2</v>
      </c>
    </row>
    <row r="11488" spans="1:12" ht="12.75">
      <c r="A11488" s="1">
        <f t="shared" si="250"/>
        <v>43974</v>
      </c>
      <c r="B11488" s="49" t="s">
        <v>7470</v>
      </c>
      <c r="C11488" s="7">
        <v>8.6628164383561919E-3</v>
      </c>
      <c r="D11488" s="7">
        <v>1.7325632876712359E-2</v>
      </c>
      <c r="E11488" s="7">
        <v>2.5988449315068596E-2</v>
      </c>
      <c r="F11488" s="7">
        <v>3.4651265753424719E-2</v>
      </c>
      <c r="G11488" s="7">
        <v>4.3314082191780838E-2</v>
      </c>
      <c r="H11488" s="7">
        <v>5.1976898630137082E-2</v>
      </c>
      <c r="I11488" s="7">
        <v>6.0639715068493444E-2</v>
      </c>
      <c r="J11488" s="7">
        <v>6.9302531506849438E-2</v>
      </c>
      <c r="K11488" s="7">
        <v>7.7965347945205557E-2</v>
      </c>
      <c r="L11488" s="7">
        <v>8.6628164383561676E-2</v>
      </c>
    </row>
    <row r="11489" spans="1:12" ht="25.5">
      <c r="A11489" s="1">
        <f t="shared" si="250"/>
        <v>43975</v>
      </c>
      <c r="B11489" s="49" t="s">
        <v>7471</v>
      </c>
      <c r="C11489" s="7">
        <v>1.140009863013702E-2</v>
      </c>
      <c r="D11489" s="7">
        <v>2.280019726027404E-2</v>
      </c>
      <c r="E11489" s="7">
        <v>3.4200295890411E-2</v>
      </c>
      <c r="F11489" s="7">
        <v>4.5600394520547961E-2</v>
      </c>
      <c r="G11489" s="7">
        <v>5.7000493150684922E-2</v>
      </c>
      <c r="H11489" s="7">
        <v>6.8400591780822001E-2</v>
      </c>
      <c r="I11489" s="7">
        <v>7.9800690410959205E-2</v>
      </c>
      <c r="J11489" s="7">
        <v>9.1200789041095923E-2</v>
      </c>
      <c r="K11489" s="7">
        <v>0.10260088767123299</v>
      </c>
      <c r="L11489" s="7">
        <v>0.11400098630136984</v>
      </c>
    </row>
    <row r="11490" spans="1:12" ht="12.75">
      <c r="A11490" s="1">
        <f t="shared" si="250"/>
        <v>43976</v>
      </c>
      <c r="B11490" s="49" t="s">
        <v>7472</v>
      </c>
      <c r="C11490" s="7">
        <v>7.8790926575342882E-3</v>
      </c>
      <c r="D11490" s="7">
        <v>1.5758185315068601E-2</v>
      </c>
      <c r="E11490" s="7">
        <v>2.363727797260284E-2</v>
      </c>
      <c r="F11490" s="7">
        <v>3.1516370630137076E-2</v>
      </c>
      <c r="G11490" s="7">
        <v>3.9395463287671316E-2</v>
      </c>
      <c r="H11490" s="7">
        <v>4.7274555945205562E-2</v>
      </c>
      <c r="I11490" s="7">
        <v>5.5153648602739913E-2</v>
      </c>
      <c r="J11490" s="7">
        <v>6.3032741260274028E-2</v>
      </c>
      <c r="K11490" s="7">
        <v>7.0911833917808281E-2</v>
      </c>
      <c r="L11490" s="7">
        <v>7.8790926575342521E-2</v>
      </c>
    </row>
    <row r="11491" spans="1:12" ht="25.5">
      <c r="A11491" s="1">
        <f t="shared" si="250"/>
        <v>43977</v>
      </c>
      <c r="B11491" s="49" t="s">
        <v>7473</v>
      </c>
      <c r="C11491" s="7">
        <v>1.1576219178082225E-2</v>
      </c>
      <c r="D11491" s="7">
        <v>2.3152438356164397E-2</v>
      </c>
      <c r="E11491" s="7">
        <v>3.4728657534246719E-2</v>
      </c>
      <c r="F11491" s="7">
        <v>4.6304876712328795E-2</v>
      </c>
      <c r="G11491" s="7">
        <v>5.7881095890410995E-2</v>
      </c>
      <c r="H11491" s="7">
        <v>6.9457315068493203E-2</v>
      </c>
      <c r="I11491" s="7">
        <v>8.1033534246575625E-2</v>
      </c>
      <c r="J11491" s="7">
        <v>9.260975342465759E-2</v>
      </c>
      <c r="K11491" s="7">
        <v>0.10418597260273979</v>
      </c>
      <c r="L11491" s="7">
        <v>0.11576219178082187</v>
      </c>
    </row>
    <row r="11492" spans="1:12" ht="12.75">
      <c r="A11492" s="1">
        <f t="shared" si="250"/>
        <v>43978</v>
      </c>
      <c r="B11492" s="49" t="s">
        <v>5573</v>
      </c>
      <c r="C11492" s="7">
        <v>4.6919671232876995E-3</v>
      </c>
      <c r="D11492" s="7">
        <v>9.383934246575399E-3</v>
      </c>
      <c r="E11492" s="7">
        <v>1.4075901369863038E-2</v>
      </c>
      <c r="F11492" s="7">
        <v>1.8767868493150798E-2</v>
      </c>
      <c r="G11492" s="7">
        <v>2.3459835616438437E-2</v>
      </c>
      <c r="H11492" s="7">
        <v>2.8151802739726076E-2</v>
      </c>
      <c r="I11492" s="7">
        <v>3.2843769863013836E-2</v>
      </c>
      <c r="J11492" s="7">
        <v>3.7535736986301478E-2</v>
      </c>
      <c r="K11492" s="7">
        <v>4.2227704109589113E-2</v>
      </c>
      <c r="L11492" s="7">
        <v>4.6919671232876763E-2</v>
      </c>
    </row>
    <row r="11493" spans="1:12" ht="25.5">
      <c r="A11493" s="1">
        <f t="shared" si="250"/>
        <v>43979</v>
      </c>
      <c r="B11493" s="49" t="s">
        <v>6056</v>
      </c>
      <c r="C11493" s="7">
        <v>4.0771726027397398E-2</v>
      </c>
      <c r="D11493" s="7">
        <v>8.1543452054794796E-2</v>
      </c>
      <c r="E11493" s="7">
        <v>0.12231517808219158</v>
      </c>
      <c r="F11493" s="7">
        <v>0.16308690410958959</v>
      </c>
      <c r="G11493" s="7">
        <v>0.20385863013698641</v>
      </c>
      <c r="H11493" s="7">
        <v>0.24463035616438439</v>
      </c>
      <c r="I11493" s="7">
        <v>0.28540208219178237</v>
      </c>
      <c r="J11493" s="7">
        <v>0.32617380821917796</v>
      </c>
      <c r="K11493" s="7">
        <v>0.366945534246576</v>
      </c>
      <c r="L11493" s="7">
        <v>0.40771726027397281</v>
      </c>
    </row>
    <row r="11494" spans="1:12" ht="25.5">
      <c r="A11494" s="1">
        <f t="shared" si="250"/>
        <v>43980</v>
      </c>
      <c r="B11494" s="49" t="s">
        <v>5739</v>
      </c>
      <c r="C11494" s="7">
        <v>2.5046251397260436E-3</v>
      </c>
      <c r="D11494" s="7">
        <v>5.0092502794520759E-3</v>
      </c>
      <c r="E11494" s="7">
        <v>7.5138754191781199E-3</v>
      </c>
      <c r="F11494" s="7">
        <v>1.0018500558904127E-2</v>
      </c>
      <c r="G11494" s="7">
        <v>1.252312569863016E-2</v>
      </c>
      <c r="H11494" s="7">
        <v>1.502775083835624E-2</v>
      </c>
      <c r="I11494" s="7">
        <v>1.7532375978082319E-2</v>
      </c>
      <c r="J11494" s="7">
        <v>2.0037001117808279E-2</v>
      </c>
      <c r="K11494" s="7">
        <v>2.2541626257534361E-2</v>
      </c>
      <c r="L11494" s="7">
        <v>2.504625139726032E-2</v>
      </c>
    </row>
    <row r="11495" spans="1:12" ht="25.5">
      <c r="A11495" s="1">
        <f t="shared" si="250"/>
        <v>43981</v>
      </c>
      <c r="B11495" s="49" t="s">
        <v>5739</v>
      </c>
      <c r="C11495" s="7">
        <v>4.3578082191781083E-3</v>
      </c>
      <c r="D11495" s="7">
        <v>8.7156164383562166E-3</v>
      </c>
      <c r="E11495" s="7">
        <v>1.3073424657534359E-2</v>
      </c>
      <c r="F11495" s="7">
        <v>1.743123287671236E-2</v>
      </c>
      <c r="G11495" s="7">
        <v>2.1789041095890478E-2</v>
      </c>
      <c r="H11495" s="7">
        <v>2.6146849315068478E-2</v>
      </c>
      <c r="I11495" s="7">
        <v>3.0504657534246717E-2</v>
      </c>
      <c r="J11495" s="7">
        <v>3.4862465753424721E-2</v>
      </c>
      <c r="K11495" s="7">
        <v>3.9220273972602838E-2</v>
      </c>
      <c r="L11495" s="7">
        <v>4.3578082191780838E-2</v>
      </c>
    </row>
    <row r="11496" spans="1:12" ht="12.75">
      <c r="A11496" s="1">
        <f t="shared" si="250"/>
        <v>43982</v>
      </c>
      <c r="B11496" s="49" t="s">
        <v>7474</v>
      </c>
      <c r="C11496" s="7">
        <v>6.3869917808219399E-3</v>
      </c>
      <c r="D11496" s="7">
        <v>1.277398356164388E-2</v>
      </c>
      <c r="E11496" s="7">
        <v>1.9160975342465879E-2</v>
      </c>
      <c r="F11496" s="7">
        <v>2.554796712328776E-2</v>
      </c>
      <c r="G11496" s="7">
        <v>3.1934958904109641E-2</v>
      </c>
      <c r="H11496" s="7">
        <v>3.8321950684931515E-2</v>
      </c>
      <c r="I11496" s="7">
        <v>4.4708942465753521E-2</v>
      </c>
      <c r="J11496" s="7">
        <v>5.1095934246575402E-2</v>
      </c>
      <c r="K11496" s="7">
        <v>5.7482926027397283E-2</v>
      </c>
      <c r="L11496" s="7">
        <v>6.3869917808219157E-2</v>
      </c>
    </row>
    <row r="11497" spans="1:12" ht="25.5">
      <c r="A11497" s="1">
        <f t="shared" si="250"/>
        <v>43983</v>
      </c>
      <c r="B11497" s="49" t="s">
        <v>7475</v>
      </c>
      <c r="C11497" s="7">
        <v>1.2389917808219159E-2</v>
      </c>
      <c r="D11497" s="7">
        <v>2.4779835616438439E-2</v>
      </c>
      <c r="E11497" s="7">
        <v>3.7169753424657601E-2</v>
      </c>
      <c r="F11497" s="7">
        <v>4.9559671232876634E-2</v>
      </c>
      <c r="G11497" s="7">
        <v>6.1949589041095793E-2</v>
      </c>
      <c r="H11497" s="7">
        <v>7.4339506849314951E-2</v>
      </c>
      <c r="I11497" s="7">
        <v>8.6729424657534485E-2</v>
      </c>
      <c r="J11497" s="7">
        <v>9.9119342465753407E-2</v>
      </c>
      <c r="K11497" s="7">
        <v>0.11150926027397255</v>
      </c>
      <c r="L11497" s="7">
        <v>0.12389917808219159</v>
      </c>
    </row>
    <row r="11498" spans="1:12" ht="25.5">
      <c r="A11498" s="1">
        <f t="shared" si="250"/>
        <v>43984</v>
      </c>
      <c r="B11498" s="49" t="s">
        <v>5579</v>
      </c>
      <c r="C11498" s="7">
        <v>4.0464328767123477E-3</v>
      </c>
      <c r="D11498" s="7">
        <v>8.0928657534246953E-3</v>
      </c>
      <c r="E11498" s="7">
        <v>1.2139298630137079E-2</v>
      </c>
      <c r="F11498" s="7">
        <v>1.6185731506849321E-2</v>
      </c>
      <c r="G11498" s="7">
        <v>2.0232164383561679E-2</v>
      </c>
      <c r="H11498" s="7">
        <v>2.4278597260273919E-2</v>
      </c>
      <c r="I11498" s="7">
        <v>2.8325030136986399E-2</v>
      </c>
      <c r="J11498" s="7">
        <v>3.2371463013698643E-2</v>
      </c>
      <c r="K11498" s="7">
        <v>3.6417895890411001E-2</v>
      </c>
      <c r="L11498" s="7">
        <v>4.0464328767123241E-2</v>
      </c>
    </row>
    <row r="11499" spans="1:12" ht="12.75">
      <c r="A11499" s="1">
        <f t="shared" si="250"/>
        <v>43985</v>
      </c>
      <c r="B11499" s="49" t="s">
        <v>7476</v>
      </c>
      <c r="C11499" s="7">
        <v>7.3008657534246952E-3</v>
      </c>
      <c r="D11499" s="7">
        <v>1.4601731506849439E-2</v>
      </c>
      <c r="E11499" s="7">
        <v>2.1902597260274041E-2</v>
      </c>
      <c r="F11499" s="7">
        <v>2.9203463013698638E-2</v>
      </c>
      <c r="G11499" s="7">
        <v>3.650432876712336E-2</v>
      </c>
      <c r="H11499" s="7">
        <v>4.3805194520547958E-2</v>
      </c>
      <c r="I11499" s="7">
        <v>5.1106060273972805E-2</v>
      </c>
      <c r="J11499" s="7">
        <v>5.8406926027397395E-2</v>
      </c>
      <c r="K11499" s="7">
        <v>6.5707791780822006E-2</v>
      </c>
      <c r="L11499" s="7">
        <v>7.3008657534246596E-2</v>
      </c>
    </row>
    <row r="11500" spans="1:12" ht="12.75">
      <c r="A11500" s="1">
        <f t="shared" si="250"/>
        <v>43986</v>
      </c>
      <c r="B11500" s="49" t="s">
        <v>7477</v>
      </c>
      <c r="C11500" s="7">
        <v>1.0166531506849343E-2</v>
      </c>
      <c r="D11500" s="7">
        <v>2.0333063013698641E-2</v>
      </c>
      <c r="E11500" s="7">
        <v>3.0499594520548082E-2</v>
      </c>
      <c r="F11500" s="7">
        <v>4.0666126027397283E-2</v>
      </c>
      <c r="G11500" s="7">
        <v>5.0832657534246602E-2</v>
      </c>
      <c r="H11500" s="7">
        <v>6.0999189041095921E-2</v>
      </c>
      <c r="I11500" s="7">
        <v>7.1165720547945482E-2</v>
      </c>
      <c r="J11500" s="7">
        <v>8.1332252054794676E-2</v>
      </c>
      <c r="K11500" s="7">
        <v>9.1498783561643995E-2</v>
      </c>
      <c r="L11500" s="7">
        <v>0.1016653150684932</v>
      </c>
    </row>
    <row r="11501" spans="1:12" ht="12.75">
      <c r="A11501" s="1">
        <f t="shared" si="250"/>
        <v>43987</v>
      </c>
      <c r="B11501" s="49" t="s">
        <v>7478</v>
      </c>
      <c r="C11501" s="7">
        <v>2.1620771112328917E-2</v>
      </c>
      <c r="D11501" s="7">
        <v>4.3241542224657724E-2</v>
      </c>
      <c r="E11501" s="7">
        <v>6.4862313336986638E-2</v>
      </c>
      <c r="F11501" s="7">
        <v>8.6483084449315309E-2</v>
      </c>
      <c r="G11501" s="7">
        <v>0.10810385556164412</v>
      </c>
      <c r="H11501" s="7">
        <v>0.12972462667397278</v>
      </c>
      <c r="I11501" s="7">
        <v>0.1513453977863016</v>
      </c>
      <c r="J11501" s="7">
        <v>0.1729661688986304</v>
      </c>
      <c r="K11501" s="7">
        <v>0.19458694001095919</v>
      </c>
      <c r="L11501" s="7">
        <v>0.21620771112328799</v>
      </c>
    </row>
    <row r="11502" spans="1:12" ht="25.5">
      <c r="A11502" s="1">
        <f t="shared" si="250"/>
        <v>43988</v>
      </c>
      <c r="B11502" s="49" t="s">
        <v>7479</v>
      </c>
      <c r="C11502" s="7">
        <v>1.8689753424657601E-2</v>
      </c>
      <c r="D11502" s="7">
        <v>3.7379506849315076E-2</v>
      </c>
      <c r="E11502" s="7">
        <v>5.6069260273972681E-2</v>
      </c>
      <c r="F11502" s="7">
        <v>7.4759013698630042E-2</v>
      </c>
      <c r="G11502" s="7">
        <v>9.3448767123287507E-2</v>
      </c>
      <c r="H11502" s="7">
        <v>0.11213852054794499</v>
      </c>
      <c r="I11502" s="7">
        <v>0.13082827397260319</v>
      </c>
      <c r="J11502" s="7">
        <v>0.14951802739725958</v>
      </c>
      <c r="K11502" s="7">
        <v>0.1682077808219172</v>
      </c>
      <c r="L11502" s="7">
        <v>0.18689753424657479</v>
      </c>
    </row>
    <row r="11503" spans="1:12" ht="25.5">
      <c r="A11503" s="1">
        <f t="shared" si="250"/>
        <v>43989</v>
      </c>
      <c r="B11503" s="49" t="s">
        <v>7480</v>
      </c>
      <c r="C11503" s="7">
        <v>2.1785424657534361E-2</v>
      </c>
      <c r="D11503" s="7">
        <v>4.3570849315068598E-2</v>
      </c>
      <c r="E11503" s="7">
        <v>6.5356273972602949E-2</v>
      </c>
      <c r="F11503" s="7">
        <v>8.7141698630137071E-2</v>
      </c>
      <c r="G11503" s="7">
        <v>0.1089271232876713</v>
      </c>
      <c r="H11503" s="7">
        <v>0.1307125479452052</v>
      </c>
      <c r="I11503" s="7">
        <v>0.15249797260274037</v>
      </c>
      <c r="J11503" s="7">
        <v>0.17428339726027439</v>
      </c>
      <c r="K11503" s="7">
        <v>0.19606882191780839</v>
      </c>
      <c r="L11503" s="7">
        <v>0.21785424657534239</v>
      </c>
    </row>
    <row r="11504" spans="1:12" ht="25.5">
      <c r="A11504" s="1">
        <f t="shared" si="250"/>
        <v>43990</v>
      </c>
      <c r="B11504" s="49" t="s">
        <v>5742</v>
      </c>
      <c r="C11504" s="7">
        <v>2.6747178082191956E-3</v>
      </c>
      <c r="D11504" s="7">
        <v>5.34943561643838E-3</v>
      </c>
      <c r="E11504" s="7">
        <v>8.0241534246575756E-3</v>
      </c>
      <c r="F11504" s="7">
        <v>1.0698871232876736E-2</v>
      </c>
      <c r="G11504" s="7">
        <v>1.337358904109592E-2</v>
      </c>
      <c r="H11504" s="7">
        <v>1.6048306849315078E-2</v>
      </c>
      <c r="I11504" s="7">
        <v>1.8723024657534358E-2</v>
      </c>
      <c r="J11504" s="7">
        <v>2.139774246575352E-2</v>
      </c>
      <c r="K11504" s="7">
        <v>2.4072460273972678E-2</v>
      </c>
      <c r="L11504" s="7">
        <v>2.674717808219184E-2</v>
      </c>
    </row>
    <row r="11505" spans="1:12" ht="25.5">
      <c r="A11505" s="1">
        <f t="shared" si="250"/>
        <v>43991</v>
      </c>
      <c r="B11505" s="49" t="s">
        <v>7224</v>
      </c>
      <c r="C11505" s="7">
        <v>7.7091616438356471E-3</v>
      </c>
      <c r="D11505" s="7">
        <v>1.541832328767132E-2</v>
      </c>
      <c r="E11505" s="7">
        <v>2.3127484931506917E-2</v>
      </c>
      <c r="F11505" s="7">
        <v>3.0836646575342519E-2</v>
      </c>
      <c r="G11505" s="7">
        <v>3.8545808219178114E-2</v>
      </c>
      <c r="H11505" s="7">
        <v>4.6254969863013716E-2</v>
      </c>
      <c r="I11505" s="7">
        <v>5.3964131506849436E-2</v>
      </c>
      <c r="J11505" s="7">
        <v>6.167329315068492E-2</v>
      </c>
      <c r="K11505" s="7">
        <v>6.9382454794520515E-2</v>
      </c>
      <c r="L11505" s="7">
        <v>7.7091616438356117E-2</v>
      </c>
    </row>
    <row r="11506" spans="1:12" ht="25.5">
      <c r="A11506" s="1">
        <f t="shared" si="250"/>
        <v>43992</v>
      </c>
      <c r="B11506" s="49" t="s">
        <v>7481</v>
      </c>
      <c r="C11506" s="7">
        <v>1.3626739726027438E-2</v>
      </c>
      <c r="D11506" s="7">
        <v>2.7253479452054998E-2</v>
      </c>
      <c r="E11506" s="7">
        <v>4.0880219178082433E-2</v>
      </c>
      <c r="F11506" s="7">
        <v>5.4506958904109878E-2</v>
      </c>
      <c r="G11506" s="7">
        <v>6.813369863013731E-2</v>
      </c>
      <c r="H11506" s="7">
        <v>8.1760438356164755E-2</v>
      </c>
      <c r="I11506" s="7">
        <v>9.5387178082192436E-2</v>
      </c>
      <c r="J11506" s="7">
        <v>0.10901391780821965</v>
      </c>
      <c r="K11506" s="7">
        <v>0.12264065753424719</v>
      </c>
      <c r="L11506" s="7">
        <v>0.1362673972602744</v>
      </c>
    </row>
    <row r="11507" spans="1:12" ht="25.5">
      <c r="A11507" s="1">
        <f t="shared" si="250"/>
        <v>43993</v>
      </c>
      <c r="B11507" s="49" t="s">
        <v>7482</v>
      </c>
      <c r="C11507" s="7">
        <v>1.254795616438356E-2</v>
      </c>
      <c r="D11507" s="7">
        <v>2.5095912328767241E-2</v>
      </c>
      <c r="E11507" s="7">
        <v>3.7643868493150802E-2</v>
      </c>
      <c r="F11507" s="7">
        <v>5.0191824657534238E-2</v>
      </c>
      <c r="G11507" s="7">
        <v>6.2739780821917793E-2</v>
      </c>
      <c r="H11507" s="7">
        <v>7.5287736986301368E-2</v>
      </c>
      <c r="I11507" s="7">
        <v>8.7835693150685276E-2</v>
      </c>
      <c r="J11507" s="7">
        <v>0.1003836493150686</v>
      </c>
      <c r="K11507" s="7">
        <v>0.11293160547945215</v>
      </c>
      <c r="L11507" s="7">
        <v>0.12547956164383559</v>
      </c>
    </row>
    <row r="11508" spans="1:12" ht="25.5">
      <c r="A11508" s="1">
        <f t="shared" si="250"/>
        <v>43994</v>
      </c>
      <c r="B11508" s="49" t="s">
        <v>6873</v>
      </c>
      <c r="C11508" s="7">
        <v>1.6741939726027558E-2</v>
      </c>
      <c r="D11508" s="7">
        <v>3.3483879452054999E-2</v>
      </c>
      <c r="E11508" s="7">
        <v>5.0225819178082554E-2</v>
      </c>
      <c r="F11508" s="7">
        <v>6.6967758904109873E-2</v>
      </c>
      <c r="G11508" s="7">
        <v>8.3709698630137316E-2</v>
      </c>
      <c r="H11508" s="7">
        <v>0.10045163835616476</v>
      </c>
      <c r="I11508" s="7">
        <v>0.11719357808219256</v>
      </c>
      <c r="J11508" s="7">
        <v>0.13393551780821999</v>
      </c>
      <c r="K11508" s="7">
        <v>0.15067745753424719</v>
      </c>
      <c r="L11508" s="7">
        <v>0.16741939726027441</v>
      </c>
    </row>
    <row r="11509" spans="1:12" ht="12.75">
      <c r="A11509" s="1">
        <f t="shared" si="250"/>
        <v>43995</v>
      </c>
      <c r="B11509" s="49" t="s">
        <v>6471</v>
      </c>
      <c r="C11509" s="7">
        <v>2.1535687890411118E-3</v>
      </c>
      <c r="D11509" s="7">
        <v>4.3071375780822123E-3</v>
      </c>
      <c r="E11509" s="7">
        <v>6.460706367123324E-3</v>
      </c>
      <c r="F11509" s="7">
        <v>8.6142751561644106E-3</v>
      </c>
      <c r="G11509" s="7">
        <v>1.0767843945205512E-2</v>
      </c>
      <c r="H11509" s="7">
        <v>1.2921412734246599E-2</v>
      </c>
      <c r="I11509" s="7">
        <v>1.5074981523287758E-2</v>
      </c>
      <c r="J11509" s="7">
        <v>1.72285503123288E-2</v>
      </c>
      <c r="K11509" s="7">
        <v>1.9382119101369961E-2</v>
      </c>
      <c r="L11509" s="7">
        <v>2.1535687890411E-2</v>
      </c>
    </row>
    <row r="11510" spans="1:12" ht="25.5">
      <c r="A11510" s="1">
        <f t="shared" si="250"/>
        <v>43996</v>
      </c>
      <c r="B11510" s="49" t="s">
        <v>7483</v>
      </c>
      <c r="C11510" s="7">
        <v>2.1149654794520641E-2</v>
      </c>
      <c r="D11510" s="7">
        <v>4.2299309589041156E-2</v>
      </c>
      <c r="E11510" s="7">
        <v>6.3448964383561804E-2</v>
      </c>
      <c r="F11510" s="7">
        <v>8.4598619178082202E-2</v>
      </c>
      <c r="G11510" s="7">
        <v>0.10574827397260271</v>
      </c>
      <c r="H11510" s="7">
        <v>0.12689792876712361</v>
      </c>
      <c r="I11510" s="7">
        <v>0.14804758356164399</v>
      </c>
      <c r="J11510" s="7">
        <v>0.1691972383561644</v>
      </c>
      <c r="K11510" s="7">
        <v>0.19034689315068479</v>
      </c>
      <c r="L11510" s="7">
        <v>0.2114965479452052</v>
      </c>
    </row>
    <row r="11511" spans="1:12" ht="25.5">
      <c r="A11511" s="1">
        <f t="shared" si="250"/>
        <v>43997</v>
      </c>
      <c r="B11511" s="49" t="s">
        <v>7484</v>
      </c>
      <c r="C11511" s="7">
        <v>1.3621315068493201E-2</v>
      </c>
      <c r="D11511" s="7">
        <v>2.724263013698652E-2</v>
      </c>
      <c r="E11511" s="7">
        <v>4.0863945205479715E-2</v>
      </c>
      <c r="F11511" s="7">
        <v>5.4485260273972803E-2</v>
      </c>
      <c r="G11511" s="7">
        <v>6.8106575342466003E-2</v>
      </c>
      <c r="H11511" s="7">
        <v>8.1727890410959195E-2</v>
      </c>
      <c r="I11511" s="7">
        <v>9.5349205479452748E-2</v>
      </c>
      <c r="J11511" s="7">
        <v>0.10897052054794572</v>
      </c>
      <c r="K11511" s="7">
        <v>0.1225918356164388</v>
      </c>
      <c r="L11511" s="7">
        <v>0.13621315068493201</v>
      </c>
    </row>
    <row r="11512" spans="1:12" ht="25.5">
      <c r="A11512" s="1">
        <f t="shared" si="250"/>
        <v>43998</v>
      </c>
      <c r="B11512" s="49" t="s">
        <v>7485</v>
      </c>
      <c r="C11512" s="7">
        <v>7.2039452054794804E-3</v>
      </c>
      <c r="D11512" s="7">
        <v>1.4407890410958961E-2</v>
      </c>
      <c r="E11512" s="7">
        <v>2.1611835616438438E-2</v>
      </c>
      <c r="F11512" s="7">
        <v>2.88157808219178E-2</v>
      </c>
      <c r="G11512" s="7">
        <v>3.6019726027397281E-2</v>
      </c>
      <c r="H11512" s="7">
        <v>4.3223671232876758E-2</v>
      </c>
      <c r="I11512" s="7">
        <v>5.0427616438356353E-2</v>
      </c>
      <c r="J11512" s="7">
        <v>5.7631561643835719E-2</v>
      </c>
      <c r="K11512" s="7">
        <v>6.4835506849315189E-2</v>
      </c>
      <c r="L11512" s="7">
        <v>7.2039452054794562E-2</v>
      </c>
    </row>
    <row r="11513" spans="1:12" ht="25.5">
      <c r="A11513" s="1">
        <f t="shared" si="250"/>
        <v>43999</v>
      </c>
      <c r="B11513" s="49" t="s">
        <v>6111</v>
      </c>
      <c r="C11513" s="7">
        <v>2.2747397260274038E-4</v>
      </c>
      <c r="D11513" s="7">
        <v>4.5494794520547957E-4</v>
      </c>
      <c r="E11513" s="7">
        <v>6.8242191780822005E-4</v>
      </c>
      <c r="F11513" s="7">
        <v>9.0989589041095805E-4</v>
      </c>
      <c r="G11513" s="7">
        <v>1.1373698630136972E-3</v>
      </c>
      <c r="H11513" s="7">
        <v>1.3648438356164401E-3</v>
      </c>
      <c r="I11513" s="7">
        <v>1.5923178082191841E-3</v>
      </c>
      <c r="J11513" s="7">
        <v>1.8197917808219161E-3</v>
      </c>
      <c r="K11513" s="7">
        <v>2.0472657534246598E-3</v>
      </c>
      <c r="L11513" s="7">
        <v>2.2747397260273919E-3</v>
      </c>
    </row>
    <row r="11514" spans="1:12" ht="25.5">
      <c r="A11514" s="1">
        <f t="shared" si="250"/>
        <v>44000</v>
      </c>
      <c r="B11514" s="49" t="s">
        <v>6111</v>
      </c>
      <c r="C11514" s="7">
        <v>6.8567671232876994E-4</v>
      </c>
      <c r="D11514" s="7">
        <v>1.3713534246575399E-3</v>
      </c>
      <c r="E11514" s="7">
        <v>2.057030136986316E-3</v>
      </c>
      <c r="F11514" s="7">
        <v>2.7427068493150798E-3</v>
      </c>
      <c r="G11514" s="7">
        <v>3.428383561643844E-3</v>
      </c>
      <c r="H11514" s="7">
        <v>4.1140602739726077E-3</v>
      </c>
      <c r="I11514" s="7">
        <v>4.7997369863013962E-3</v>
      </c>
      <c r="J11514" s="7">
        <v>5.4854136986301483E-3</v>
      </c>
      <c r="K11514" s="7">
        <v>6.1710904109589116E-3</v>
      </c>
      <c r="L11514" s="7">
        <v>6.8567671232876758E-3</v>
      </c>
    </row>
    <row r="11515" spans="1:12" ht="63.75">
      <c r="A11515" s="1">
        <f t="shared" si="250"/>
        <v>44001</v>
      </c>
      <c r="B11515" s="49" t="s">
        <v>7228</v>
      </c>
      <c r="C11515" s="7">
        <v>5.5793000547945477E-4</v>
      </c>
      <c r="D11515" s="7">
        <v>1.1158600109589095E-3</v>
      </c>
      <c r="E11515" s="7">
        <v>1.6737900164383679E-3</v>
      </c>
      <c r="F11515" s="7">
        <v>2.2317200219178122E-3</v>
      </c>
      <c r="G11515" s="7">
        <v>2.7896500273972679E-3</v>
      </c>
      <c r="H11515" s="7">
        <v>3.3475800328767119E-3</v>
      </c>
      <c r="I11515" s="7">
        <v>3.9055100383561798E-3</v>
      </c>
      <c r="J11515" s="7">
        <v>4.4634400438356243E-3</v>
      </c>
      <c r="K11515" s="7">
        <v>5.0213700493150796E-3</v>
      </c>
      <c r="L11515" s="7">
        <v>5.5793000547945237E-3</v>
      </c>
    </row>
    <row r="11516" spans="1:12" ht="25.5">
      <c r="A11516" s="1">
        <f t="shared" si="250"/>
        <v>44002</v>
      </c>
      <c r="B11516" s="49" t="s">
        <v>7229</v>
      </c>
      <c r="C11516" s="7">
        <v>4.5133150684931638E-3</v>
      </c>
      <c r="D11516" s="7">
        <v>9.0266301369863276E-3</v>
      </c>
      <c r="E11516" s="7">
        <v>1.353994520547948E-2</v>
      </c>
      <c r="F11516" s="7">
        <v>1.8053260273972561E-2</v>
      </c>
      <c r="G11516" s="7">
        <v>2.2566575342465759E-2</v>
      </c>
      <c r="H11516" s="7">
        <v>2.707989041095896E-2</v>
      </c>
      <c r="I11516" s="7">
        <v>3.1593205479452158E-2</v>
      </c>
      <c r="J11516" s="7">
        <v>3.6106520547945234E-2</v>
      </c>
      <c r="K11516" s="7">
        <v>4.0619835616438442E-2</v>
      </c>
      <c r="L11516" s="7">
        <v>4.5133150684931518E-2</v>
      </c>
    </row>
    <row r="11517" spans="1:12" ht="12.75">
      <c r="A11517" s="1">
        <f t="shared" si="250"/>
        <v>44003</v>
      </c>
      <c r="B11517" s="49" t="s">
        <v>7486</v>
      </c>
      <c r="C11517" s="7">
        <v>1.7503561643835599E-3</v>
      </c>
      <c r="D11517" s="7">
        <v>3.5007123287671316E-3</v>
      </c>
      <c r="E11517" s="7">
        <v>5.2510684931506915E-3</v>
      </c>
      <c r="F11517" s="7">
        <v>7.0014246575342397E-3</v>
      </c>
      <c r="G11517" s="7">
        <v>8.7517808219178001E-3</v>
      </c>
      <c r="H11517" s="7">
        <v>1.0502136986301373E-2</v>
      </c>
      <c r="I11517" s="7">
        <v>1.2252493150684919E-2</v>
      </c>
      <c r="J11517" s="7">
        <v>1.4002849315068479E-2</v>
      </c>
      <c r="K11517" s="7">
        <v>1.575320547945204E-2</v>
      </c>
      <c r="L11517" s="7">
        <v>1.75035616438356E-2</v>
      </c>
    </row>
    <row r="11518" spans="1:12" ht="38.25">
      <c r="A11518" s="1">
        <f t="shared" si="250"/>
        <v>44004</v>
      </c>
      <c r="B11518" s="49" t="s">
        <v>5600</v>
      </c>
      <c r="C11518" s="7">
        <v>1.25128767123288E-4</v>
      </c>
      <c r="D11518" s="7">
        <v>2.5025753424657719E-4</v>
      </c>
      <c r="E11518" s="7">
        <v>3.7538630136986517E-4</v>
      </c>
      <c r="F11518" s="7">
        <v>5.00515068493152E-4</v>
      </c>
      <c r="G11518" s="7">
        <v>6.2564383561644003E-4</v>
      </c>
      <c r="H11518" s="7">
        <v>7.5077260273972806E-4</v>
      </c>
      <c r="I11518" s="7">
        <v>8.7590136986301966E-4</v>
      </c>
      <c r="J11518" s="7">
        <v>1.0010301369863051E-3</v>
      </c>
      <c r="K11518" s="7">
        <v>1.1261589041095931E-3</v>
      </c>
      <c r="L11518" s="7">
        <v>1.2512876712328801E-3</v>
      </c>
    </row>
    <row r="11519" spans="1:12" ht="25.5">
      <c r="A11519" s="1">
        <f t="shared" si="250"/>
        <v>44005</v>
      </c>
      <c r="B11519" s="49" t="s">
        <v>7487</v>
      </c>
      <c r="C11519" s="7">
        <v>4.8073315068493322E-3</v>
      </c>
      <c r="D11519" s="7">
        <v>9.6146630136986645E-3</v>
      </c>
      <c r="E11519" s="7">
        <v>1.4421994520547959E-2</v>
      </c>
      <c r="F11519" s="7">
        <v>1.9229326027397277E-2</v>
      </c>
      <c r="G11519" s="7">
        <v>2.4036657534246598E-2</v>
      </c>
      <c r="H11519" s="7">
        <v>2.8843989041095919E-2</v>
      </c>
      <c r="I11519" s="7">
        <v>3.3651320547945361E-2</v>
      </c>
      <c r="J11519" s="7">
        <v>3.8458652054794554E-2</v>
      </c>
      <c r="K11519" s="7">
        <v>4.3265983561643878E-2</v>
      </c>
      <c r="L11519" s="7">
        <v>4.8073315068493196E-2</v>
      </c>
    </row>
    <row r="11520" spans="1:12" ht="38.25">
      <c r="A11520" s="1">
        <f t="shared" si="250"/>
        <v>44006</v>
      </c>
      <c r="B11520" s="49" t="s">
        <v>7488</v>
      </c>
      <c r="C11520" s="7">
        <v>9.4110575342466005E-3</v>
      </c>
      <c r="D11520" s="7">
        <v>1.8822115068493201E-2</v>
      </c>
      <c r="E11520" s="7">
        <v>2.82331726027398E-2</v>
      </c>
      <c r="F11520" s="7">
        <v>3.7644230136986277E-2</v>
      </c>
      <c r="G11520" s="7">
        <v>4.7055287671232883E-2</v>
      </c>
      <c r="H11520" s="7">
        <v>5.6466345205479475E-2</v>
      </c>
      <c r="I11520" s="7">
        <v>6.5877402739726323E-2</v>
      </c>
      <c r="J11520" s="7">
        <v>7.5288460273972665E-2</v>
      </c>
      <c r="K11520" s="7">
        <v>8.4699517808219271E-2</v>
      </c>
      <c r="L11520" s="7">
        <v>9.4110575342465766E-2</v>
      </c>
    </row>
    <row r="11521" spans="1:12" ht="25.5">
      <c r="A11521" s="1">
        <f t="shared" si="250"/>
        <v>44007</v>
      </c>
      <c r="B11521" s="49" t="s">
        <v>5602</v>
      </c>
      <c r="C11521" s="7">
        <v>2.4772602739726196E-3</v>
      </c>
      <c r="D11521" s="7">
        <v>4.9545205479452278E-3</v>
      </c>
      <c r="E11521" s="7">
        <v>7.4317808219178478E-3</v>
      </c>
      <c r="F11521" s="7">
        <v>9.9090410958904314E-3</v>
      </c>
      <c r="G11521" s="7">
        <v>1.238630136986304E-2</v>
      </c>
      <c r="H11521" s="7">
        <v>1.48635616438356E-2</v>
      </c>
      <c r="I11521" s="7">
        <v>1.734082191780828E-2</v>
      </c>
      <c r="J11521" s="7">
        <v>1.9818082191780842E-2</v>
      </c>
      <c r="K11521" s="7">
        <v>2.2295342465753518E-2</v>
      </c>
      <c r="L11521" s="7">
        <v>2.477260273972608E-2</v>
      </c>
    </row>
    <row r="11522" spans="1:12" ht="12.75">
      <c r="A11522" s="1">
        <f t="shared" si="250"/>
        <v>44008</v>
      </c>
      <c r="B11522" s="49" t="s">
        <v>6274</v>
      </c>
      <c r="C11522" s="7">
        <v>6.0611506849315316E-4</v>
      </c>
      <c r="D11522" s="7">
        <v>1.2122301369863039E-3</v>
      </c>
      <c r="E11522" s="7">
        <v>1.8183452054794558E-3</v>
      </c>
      <c r="F11522" s="7">
        <v>2.4244602739726079E-3</v>
      </c>
      <c r="G11522" s="7">
        <v>3.0305753424657599E-3</v>
      </c>
      <c r="H11522" s="7">
        <v>3.6366904109589116E-3</v>
      </c>
      <c r="I11522" s="7">
        <v>4.2428054794520758E-3</v>
      </c>
      <c r="J11522" s="7">
        <v>4.8489205479452157E-3</v>
      </c>
      <c r="K11522" s="7">
        <v>5.4550356164383678E-3</v>
      </c>
      <c r="L11522" s="7">
        <v>6.0611506849315077E-3</v>
      </c>
    </row>
    <row r="11523" spans="1:12" ht="12.75">
      <c r="A11523" s="1">
        <f t="shared" si="250"/>
        <v>44009</v>
      </c>
      <c r="B11523" s="49" t="s">
        <v>6475</v>
      </c>
      <c r="C11523" s="7">
        <v>2.726071232876724E-3</v>
      </c>
      <c r="D11523" s="7">
        <v>5.4521424657534359E-3</v>
      </c>
      <c r="E11523" s="7">
        <v>8.1782136986301591E-3</v>
      </c>
      <c r="F11523" s="7">
        <v>1.0904284931506849E-2</v>
      </c>
      <c r="G11523" s="7">
        <v>1.363035616438356E-2</v>
      </c>
      <c r="H11523" s="7">
        <v>1.6356427397260318E-2</v>
      </c>
      <c r="I11523" s="7">
        <v>1.9082498630137081E-2</v>
      </c>
      <c r="J11523" s="7">
        <v>2.1808569863013719E-2</v>
      </c>
      <c r="K11523" s="7">
        <v>2.4534641095890479E-2</v>
      </c>
      <c r="L11523" s="7">
        <v>2.7260712328767121E-2</v>
      </c>
    </row>
    <row r="11524" spans="1:12" ht="25.5">
      <c r="A11524" s="1">
        <f t="shared" si="250"/>
        <v>44010</v>
      </c>
      <c r="B11524" s="49" t="s">
        <v>6275</v>
      </c>
      <c r="C11524" s="7">
        <v>7.1858630136986646E-4</v>
      </c>
      <c r="D11524" s="7">
        <v>1.4371726027397279E-3</v>
      </c>
      <c r="E11524" s="7">
        <v>2.1557589041095921E-3</v>
      </c>
      <c r="F11524" s="7">
        <v>2.8743452054794559E-3</v>
      </c>
      <c r="G11524" s="7">
        <v>3.5929315068493201E-3</v>
      </c>
      <c r="H11524" s="7">
        <v>4.3115178082191842E-3</v>
      </c>
      <c r="I11524" s="7">
        <v>5.0301041095890597E-3</v>
      </c>
      <c r="J11524" s="7">
        <v>5.7486904109589117E-3</v>
      </c>
      <c r="K11524" s="7">
        <v>6.4672767123287759E-3</v>
      </c>
      <c r="L11524" s="7">
        <v>7.185863013698628E-3</v>
      </c>
    </row>
    <row r="11525" spans="1:12" ht="25.5">
      <c r="A11525" s="1">
        <f t="shared" si="250"/>
        <v>44011</v>
      </c>
      <c r="B11525" s="49" t="s">
        <v>5775</v>
      </c>
      <c r="C11525" s="7">
        <v>3.168000000000012E-4</v>
      </c>
      <c r="D11525" s="7">
        <v>6.336000000000012E-4</v>
      </c>
      <c r="E11525" s="7">
        <v>9.5040000000000239E-4</v>
      </c>
      <c r="F11525" s="7">
        <v>1.2672E-3</v>
      </c>
      <c r="G11525" s="7">
        <v>1.5839999999999999E-3</v>
      </c>
      <c r="H11525" s="7">
        <v>1.9007999999999998E-3</v>
      </c>
      <c r="I11525" s="7">
        <v>2.2176000000000118E-3</v>
      </c>
      <c r="J11525" s="7">
        <v>2.5344E-3</v>
      </c>
      <c r="K11525" s="7">
        <v>2.8511999999999999E-3</v>
      </c>
      <c r="L11525" s="7">
        <v>3.1679999999999998E-3</v>
      </c>
    </row>
    <row r="11526" spans="1:12" ht="25.5">
      <c r="A11526" s="1">
        <f t="shared" si="250"/>
        <v>44012</v>
      </c>
      <c r="B11526" s="49" t="s">
        <v>7489</v>
      </c>
      <c r="C11526" s="7">
        <v>1.1741490410958936E-2</v>
      </c>
      <c r="D11526" s="7">
        <v>2.348298082191792E-2</v>
      </c>
      <c r="E11526" s="7">
        <v>3.5224471232876878E-2</v>
      </c>
      <c r="F11526" s="7">
        <v>4.6965961643835603E-2</v>
      </c>
      <c r="G11526" s="7">
        <v>5.8707452054794551E-2</v>
      </c>
      <c r="H11526" s="7">
        <v>7.0448942465753395E-2</v>
      </c>
      <c r="I11526" s="7">
        <v>8.2190432876712599E-2</v>
      </c>
      <c r="J11526" s="7">
        <v>9.3931923287671318E-2</v>
      </c>
      <c r="K11526" s="7">
        <v>0.10567341369863016</v>
      </c>
      <c r="L11526" s="7">
        <v>0.11741490410958899</v>
      </c>
    </row>
    <row r="11527" spans="1:12" ht="25.5">
      <c r="A11527" s="1">
        <f t="shared" si="250"/>
        <v>44013</v>
      </c>
      <c r="B11527" s="49" t="s">
        <v>6058</v>
      </c>
      <c r="C11527" s="7">
        <v>2.9278684931506919E-3</v>
      </c>
      <c r="D11527" s="7">
        <v>5.8557369863013716E-3</v>
      </c>
      <c r="E11527" s="7">
        <v>8.7836054794520647E-3</v>
      </c>
      <c r="F11527" s="7">
        <v>1.1711473972602719E-2</v>
      </c>
      <c r="G11527" s="7">
        <v>1.4639342465753399E-2</v>
      </c>
      <c r="H11527" s="7">
        <v>1.7567210958904081E-2</v>
      </c>
      <c r="I11527" s="7">
        <v>2.0495079452054879E-2</v>
      </c>
      <c r="J11527" s="7">
        <v>2.3422947945205438E-2</v>
      </c>
      <c r="K11527" s="7">
        <v>2.6350816438356121E-2</v>
      </c>
      <c r="L11527" s="7">
        <v>2.9278684931506798E-2</v>
      </c>
    </row>
    <row r="11528" spans="1:12" ht="25.5">
      <c r="A11528" s="1">
        <f t="shared" si="250"/>
        <v>44014</v>
      </c>
      <c r="B11528" s="49" t="s">
        <v>7490</v>
      </c>
      <c r="C11528" s="7">
        <v>1.7358904109588999E-4</v>
      </c>
      <c r="D11528" s="7">
        <v>3.4717808219178117E-4</v>
      </c>
      <c r="E11528" s="7">
        <v>5.2076712328767119E-4</v>
      </c>
      <c r="F11528" s="7">
        <v>6.9435616438355996E-4</v>
      </c>
      <c r="G11528" s="7">
        <v>8.6794520547945004E-4</v>
      </c>
      <c r="H11528" s="7">
        <v>1.04153424657534E-3</v>
      </c>
      <c r="I11528" s="7">
        <v>1.215123287671236E-3</v>
      </c>
      <c r="J11528" s="7">
        <v>1.3887123287671199E-3</v>
      </c>
      <c r="K11528" s="7">
        <v>1.562301369863016E-3</v>
      </c>
      <c r="L11528" s="7">
        <v>1.7358904109589001E-3</v>
      </c>
    </row>
    <row r="11529" spans="1:12" ht="25.5">
      <c r="A11529" s="1">
        <f t="shared" si="250"/>
        <v>44015</v>
      </c>
      <c r="B11529" s="49" t="s">
        <v>7490</v>
      </c>
      <c r="C11529" s="7">
        <v>1.500098630136984E-2</v>
      </c>
      <c r="D11529" s="7">
        <v>3.0001972602739797E-2</v>
      </c>
      <c r="E11529" s="7">
        <v>4.5002958904109644E-2</v>
      </c>
      <c r="F11529" s="7">
        <v>6.0003945205479359E-2</v>
      </c>
      <c r="G11529" s="7">
        <v>7.5004931506849198E-2</v>
      </c>
      <c r="H11529" s="7">
        <v>9.0005917808219038E-2</v>
      </c>
      <c r="I11529" s="7">
        <v>0.10500690410958924</v>
      </c>
      <c r="J11529" s="7">
        <v>0.12000789041095919</v>
      </c>
      <c r="K11529" s="7">
        <v>0.13500887671232881</v>
      </c>
      <c r="L11529" s="7">
        <v>0.1500098630136984</v>
      </c>
    </row>
    <row r="11530" spans="1:12" ht="25.5">
      <c r="A11530" s="1">
        <f t="shared" si="250"/>
        <v>44016</v>
      </c>
      <c r="B11530" s="49" t="s">
        <v>7491</v>
      </c>
      <c r="C11530" s="7">
        <v>1.5640734246575399E-2</v>
      </c>
      <c r="D11530" s="7">
        <v>3.1281468493150916E-2</v>
      </c>
      <c r="E11530" s="7">
        <v>4.6922202739726325E-2</v>
      </c>
      <c r="F11530" s="7">
        <v>6.2562936986301595E-2</v>
      </c>
      <c r="G11530" s="7">
        <v>7.8203671232876998E-2</v>
      </c>
      <c r="H11530" s="7">
        <v>9.38444054794524E-2</v>
      </c>
      <c r="I11530" s="7">
        <v>0.10948513972602816</v>
      </c>
      <c r="J11530" s="7">
        <v>0.12512587397260319</v>
      </c>
      <c r="K11530" s="7">
        <v>0.14076660821917919</v>
      </c>
      <c r="L11530" s="7">
        <v>0.156407342465754</v>
      </c>
    </row>
    <row r="11531" spans="1:12" ht="25.5">
      <c r="A11531" s="1">
        <f t="shared" si="250"/>
        <v>44017</v>
      </c>
      <c r="B11531" s="49" t="s">
        <v>6278</v>
      </c>
      <c r="C11531" s="7">
        <v>2.3658739726027558E-3</v>
      </c>
      <c r="D11531" s="7">
        <v>4.7317479452055004E-3</v>
      </c>
      <c r="E11531" s="7">
        <v>7.0976219178082557E-3</v>
      </c>
      <c r="F11531" s="7">
        <v>9.4634958904109886E-3</v>
      </c>
      <c r="G11531" s="7">
        <v>1.1829369863013733E-2</v>
      </c>
      <c r="H11531" s="7">
        <v>1.4195243835616439E-2</v>
      </c>
      <c r="I11531" s="7">
        <v>1.656111780821928E-2</v>
      </c>
      <c r="J11531" s="7">
        <v>1.8926991780822001E-2</v>
      </c>
      <c r="K11531" s="7">
        <v>2.129286575342472E-2</v>
      </c>
      <c r="L11531" s="7">
        <v>2.3658739726027441E-2</v>
      </c>
    </row>
    <row r="11532" spans="1:12" ht="25.5">
      <c r="A11532" s="1">
        <f t="shared" si="250"/>
        <v>44018</v>
      </c>
      <c r="B11532" s="49" t="s">
        <v>6278</v>
      </c>
      <c r="C11532" s="7">
        <v>3.6164383561644115E-4</v>
      </c>
      <c r="D11532" s="7">
        <v>7.2328767123288229E-4</v>
      </c>
      <c r="E11532" s="7">
        <v>1.0849315068493224E-3</v>
      </c>
      <c r="F11532" s="7">
        <v>1.44657534246576E-3</v>
      </c>
      <c r="G11532" s="7">
        <v>1.8082191780821998E-3</v>
      </c>
      <c r="H11532" s="7">
        <v>2.1698630136986401E-3</v>
      </c>
      <c r="I11532" s="7">
        <v>2.5315068493150798E-3</v>
      </c>
      <c r="J11532" s="7">
        <v>2.8931506849315079E-3</v>
      </c>
      <c r="K11532" s="7">
        <v>3.2547945205479482E-3</v>
      </c>
      <c r="L11532" s="7">
        <v>3.6164383561643875E-3</v>
      </c>
    </row>
    <row r="11533" spans="1:12" ht="12.75">
      <c r="A11533" s="1">
        <f t="shared" si="250"/>
        <v>44019</v>
      </c>
      <c r="B11533" s="49" t="s">
        <v>7492</v>
      </c>
      <c r="C11533" s="7">
        <v>3.0631232876712601E-3</v>
      </c>
      <c r="D11533" s="7">
        <v>6.1262465753425073E-3</v>
      </c>
      <c r="E11533" s="7">
        <v>9.1893698630137674E-3</v>
      </c>
      <c r="F11533" s="7">
        <v>1.2252493150685041E-2</v>
      </c>
      <c r="G11533" s="7">
        <v>1.5315616438356241E-2</v>
      </c>
      <c r="H11533" s="7">
        <v>1.8378739726027438E-2</v>
      </c>
      <c r="I11533" s="7">
        <v>2.1441863013698759E-2</v>
      </c>
      <c r="J11533" s="7">
        <v>2.450498630136996E-2</v>
      </c>
      <c r="K11533" s="7">
        <v>2.756810958904116E-2</v>
      </c>
      <c r="L11533" s="7">
        <v>3.063123287671236E-2</v>
      </c>
    </row>
    <row r="11534" spans="1:12" ht="25.5">
      <c r="A11534" s="1">
        <f t="shared" si="250"/>
        <v>44020</v>
      </c>
      <c r="B11534" s="49" t="s">
        <v>5779</v>
      </c>
      <c r="C11534" s="7">
        <v>1.0068164383561678E-2</v>
      </c>
      <c r="D11534" s="7">
        <v>2.0136328767123356E-2</v>
      </c>
      <c r="E11534" s="7">
        <v>3.020449315068504E-2</v>
      </c>
      <c r="F11534" s="7">
        <v>4.0272657534246602E-2</v>
      </c>
      <c r="G11534" s="7">
        <v>5.0340821917808282E-2</v>
      </c>
      <c r="H11534" s="7">
        <v>6.0408986301369837E-2</v>
      </c>
      <c r="I11534" s="7">
        <v>7.0477150684931753E-2</v>
      </c>
      <c r="J11534" s="7">
        <v>8.0545315068493203E-2</v>
      </c>
      <c r="K11534" s="7">
        <v>9.0613479452054876E-2</v>
      </c>
      <c r="L11534" s="7">
        <v>0.10068164383561644</v>
      </c>
    </row>
    <row r="11535" spans="1:12" ht="25.5">
      <c r="A11535" s="1">
        <f t="shared" si="250"/>
        <v>44021</v>
      </c>
      <c r="B11535" s="49" t="s">
        <v>5779</v>
      </c>
      <c r="C11535" s="7">
        <v>2.6121534246575638E-3</v>
      </c>
      <c r="D11535" s="7">
        <v>5.2243068493151162E-3</v>
      </c>
      <c r="E11535" s="7">
        <v>7.8364602739726796E-3</v>
      </c>
      <c r="F11535" s="7">
        <v>1.0448613698630206E-2</v>
      </c>
      <c r="G11535" s="7">
        <v>1.3060767123287759E-2</v>
      </c>
      <c r="H11535" s="7">
        <v>1.5672920547945241E-2</v>
      </c>
      <c r="I11535" s="7">
        <v>1.8285073972602841E-2</v>
      </c>
      <c r="J11535" s="7">
        <v>2.0897227397260319E-2</v>
      </c>
      <c r="K11535" s="7">
        <v>2.3509380821917919E-2</v>
      </c>
      <c r="L11535" s="7">
        <v>2.6121534246575397E-2</v>
      </c>
    </row>
    <row r="11536" spans="1:12" ht="51">
      <c r="A11536" s="1">
        <f t="shared" ref="A11536:A11599" si="251">A11535+1</f>
        <v>44022</v>
      </c>
      <c r="B11536" s="49" t="s">
        <v>5255</v>
      </c>
      <c r="C11536" s="7">
        <v>3.821852054794548E-2</v>
      </c>
      <c r="D11536" s="7">
        <v>7.6437041095890959E-2</v>
      </c>
      <c r="E11536" s="7">
        <v>0.11465556164383643</v>
      </c>
      <c r="F11536" s="7">
        <v>0.1528740821917812</v>
      </c>
      <c r="G11536" s="7">
        <v>0.19109260273972681</v>
      </c>
      <c r="H11536" s="7">
        <v>0.2293111232876712</v>
      </c>
      <c r="I11536" s="7">
        <v>0.267529643835618</v>
      </c>
      <c r="J11536" s="7">
        <v>0.30574816438356239</v>
      </c>
      <c r="K11536" s="7">
        <v>0.34396668493150795</v>
      </c>
      <c r="L11536" s="7">
        <v>0.38218520547945239</v>
      </c>
    </row>
    <row r="11537" spans="1:12" ht="51">
      <c r="A11537" s="1">
        <f t="shared" si="251"/>
        <v>44023</v>
      </c>
      <c r="B11537" s="49" t="s">
        <v>5255</v>
      </c>
      <c r="C11537" s="7">
        <v>2.6038356164383798E-4</v>
      </c>
      <c r="D11537" s="7">
        <v>5.2076712328767477E-4</v>
      </c>
      <c r="E11537" s="7">
        <v>7.8115068493151286E-4</v>
      </c>
      <c r="F11537" s="7">
        <v>1.0415342465753472E-3</v>
      </c>
      <c r="G11537" s="7">
        <v>1.3019178082191839E-3</v>
      </c>
      <c r="H11537" s="7">
        <v>1.562301369863016E-3</v>
      </c>
      <c r="I11537" s="7">
        <v>1.8226849315068599E-3</v>
      </c>
      <c r="J11537" s="7">
        <v>2.0830684931506921E-3</v>
      </c>
      <c r="K11537" s="7">
        <v>2.3434520547945242E-3</v>
      </c>
      <c r="L11537" s="7">
        <v>2.6038356164383562E-3</v>
      </c>
    </row>
    <row r="11538" spans="1:12" ht="25.5">
      <c r="A11538" s="1">
        <f t="shared" si="251"/>
        <v>44024</v>
      </c>
      <c r="B11538" s="49" t="s">
        <v>5321</v>
      </c>
      <c r="C11538" s="7">
        <v>1.9579397260274037E-3</v>
      </c>
      <c r="D11538" s="7">
        <v>3.9158794520547961E-3</v>
      </c>
      <c r="E11538" s="7">
        <v>5.8738191780821998E-3</v>
      </c>
      <c r="F11538" s="7">
        <v>7.83175890410958E-3</v>
      </c>
      <c r="G11538" s="7">
        <v>9.7896986301369716E-3</v>
      </c>
      <c r="H11538" s="7">
        <v>1.1747638356164363E-2</v>
      </c>
      <c r="I11538" s="7">
        <v>1.370557808219184E-2</v>
      </c>
      <c r="J11538" s="7">
        <v>1.566351780821916E-2</v>
      </c>
      <c r="K11538" s="7">
        <v>1.7621457534246598E-2</v>
      </c>
      <c r="L11538" s="7">
        <v>1.9579397260273919E-2</v>
      </c>
    </row>
    <row r="11539" spans="1:12" ht="25.5">
      <c r="A11539" s="1">
        <f t="shared" si="251"/>
        <v>44025</v>
      </c>
      <c r="B11539" s="49" t="s">
        <v>5321</v>
      </c>
      <c r="C11539" s="7">
        <v>1.1167561643835647E-3</v>
      </c>
      <c r="D11539" s="7">
        <v>2.233512328767132E-3</v>
      </c>
      <c r="E11539" s="7">
        <v>3.3502684931506922E-3</v>
      </c>
      <c r="F11539" s="7">
        <v>4.4670246575342519E-3</v>
      </c>
      <c r="G11539" s="7">
        <v>5.5837808219178116E-3</v>
      </c>
      <c r="H11539" s="7">
        <v>6.7005369863013713E-3</v>
      </c>
      <c r="I11539" s="7">
        <v>7.8172931506849553E-3</v>
      </c>
      <c r="J11539" s="7">
        <v>8.9340493150685037E-3</v>
      </c>
      <c r="K11539" s="7">
        <v>1.0050805479452064E-2</v>
      </c>
      <c r="L11539" s="7">
        <v>1.1167561643835611E-2</v>
      </c>
    </row>
    <row r="11540" spans="1:12" ht="25.5">
      <c r="A11540" s="1">
        <f t="shared" si="251"/>
        <v>44026</v>
      </c>
      <c r="B11540" s="49" t="s">
        <v>5321</v>
      </c>
      <c r="C11540" s="7">
        <v>1.4563397260274038E-3</v>
      </c>
      <c r="D11540" s="7">
        <v>2.912679452054796E-3</v>
      </c>
      <c r="E11540" s="7">
        <v>4.3690191780822001E-3</v>
      </c>
      <c r="F11540" s="7">
        <v>5.825358904109579E-3</v>
      </c>
      <c r="G11540" s="7">
        <v>7.2816986301369718E-3</v>
      </c>
      <c r="H11540" s="7">
        <v>8.7380383561643637E-3</v>
      </c>
      <c r="I11540" s="7">
        <v>1.019437808219178E-2</v>
      </c>
      <c r="J11540" s="7">
        <v>1.1650717808219148E-2</v>
      </c>
      <c r="K11540" s="7">
        <v>1.31070575342466E-2</v>
      </c>
      <c r="L11540" s="7">
        <v>1.4563397260273919E-2</v>
      </c>
    </row>
    <row r="11541" spans="1:12" ht="25.5">
      <c r="A11541" s="1">
        <f t="shared" si="251"/>
        <v>44027</v>
      </c>
      <c r="B11541" s="49" t="s">
        <v>6282</v>
      </c>
      <c r="C11541" s="7">
        <v>5.9356602739726195E-3</v>
      </c>
      <c r="D11541" s="7">
        <v>1.1871320547945251E-2</v>
      </c>
      <c r="E11541" s="7">
        <v>1.7806980821917919E-2</v>
      </c>
      <c r="F11541" s="7">
        <v>2.3742641095890478E-2</v>
      </c>
      <c r="G11541" s="7">
        <v>2.9678301369863037E-2</v>
      </c>
      <c r="H11541" s="7">
        <v>3.5613961643835595E-2</v>
      </c>
      <c r="I11541" s="7">
        <v>4.1549621917808401E-2</v>
      </c>
      <c r="J11541" s="7">
        <v>4.7485282191780956E-2</v>
      </c>
      <c r="K11541" s="7">
        <v>5.3420942465753518E-2</v>
      </c>
      <c r="L11541" s="7">
        <v>5.9356602739726073E-2</v>
      </c>
    </row>
    <row r="11542" spans="1:12" ht="25.5">
      <c r="A11542" s="1">
        <f t="shared" si="251"/>
        <v>44028</v>
      </c>
      <c r="B11542" s="49" t="s">
        <v>6283</v>
      </c>
      <c r="C11542" s="7">
        <v>1.1710027397260295E-3</v>
      </c>
      <c r="D11542" s="7">
        <v>2.3420054794520639E-3</v>
      </c>
      <c r="E11542" s="7">
        <v>3.5130082191780956E-3</v>
      </c>
      <c r="F11542" s="7">
        <v>4.6840109589041034E-3</v>
      </c>
      <c r="G11542" s="7">
        <v>5.8550136986301356E-3</v>
      </c>
      <c r="H11542" s="7">
        <v>7.0260164383561677E-3</v>
      </c>
      <c r="I11542" s="7">
        <v>8.1970191780822241E-3</v>
      </c>
      <c r="J11542" s="7">
        <v>9.3680219178082311E-3</v>
      </c>
      <c r="K11542" s="7">
        <v>1.0539024657534252E-2</v>
      </c>
      <c r="L11542" s="7">
        <v>1.1710027397260271E-2</v>
      </c>
    </row>
    <row r="11543" spans="1:12" ht="25.5">
      <c r="A11543" s="1">
        <f t="shared" si="251"/>
        <v>44029</v>
      </c>
      <c r="B11543" s="49" t="s">
        <v>7306</v>
      </c>
      <c r="C11543" s="7">
        <v>3.0186410958904196E-3</v>
      </c>
      <c r="D11543" s="7">
        <v>6.0372821917808279E-3</v>
      </c>
      <c r="E11543" s="7">
        <v>9.0559232876712484E-3</v>
      </c>
      <c r="F11543" s="7">
        <v>1.2074564383561678E-2</v>
      </c>
      <c r="G11543" s="7">
        <v>1.5093205479452039E-2</v>
      </c>
      <c r="H11543" s="7">
        <v>1.81118465753424E-2</v>
      </c>
      <c r="I11543" s="7">
        <v>2.1130487671232878E-2</v>
      </c>
      <c r="J11543" s="7">
        <v>2.4149128767123242E-2</v>
      </c>
      <c r="K11543" s="7">
        <v>2.7167769863013721E-2</v>
      </c>
      <c r="L11543" s="7">
        <v>3.0186410958904078E-2</v>
      </c>
    </row>
    <row r="11544" spans="1:12" ht="12.75">
      <c r="A11544" s="1">
        <f t="shared" si="251"/>
        <v>44030</v>
      </c>
      <c r="B11544" s="49" t="s">
        <v>7493</v>
      </c>
      <c r="C11544" s="7">
        <v>1.3419517808219161E-2</v>
      </c>
      <c r="D11544" s="7">
        <v>2.6839035616438443E-2</v>
      </c>
      <c r="E11544" s="7">
        <v>4.0258553424657596E-2</v>
      </c>
      <c r="F11544" s="7">
        <v>5.3678071232876642E-2</v>
      </c>
      <c r="G11544" s="7">
        <v>6.7097589041095793E-2</v>
      </c>
      <c r="H11544" s="7">
        <v>8.0517106849314971E-2</v>
      </c>
      <c r="I11544" s="7">
        <v>9.3936624657534482E-2</v>
      </c>
      <c r="J11544" s="7">
        <v>0.1073561424657534</v>
      </c>
      <c r="K11544" s="7">
        <v>0.1207756602739728</v>
      </c>
      <c r="L11544" s="7">
        <v>0.13419517808219159</v>
      </c>
    </row>
    <row r="11545" spans="1:12" ht="12.75">
      <c r="A11545" s="1">
        <f t="shared" si="251"/>
        <v>44031</v>
      </c>
      <c r="B11545" s="49" t="s">
        <v>7493</v>
      </c>
      <c r="C11545" s="7">
        <v>1.5362630136986279E-3</v>
      </c>
      <c r="D11545" s="7">
        <v>3.072526027397268E-3</v>
      </c>
      <c r="E11545" s="7">
        <v>4.6087890410958961E-3</v>
      </c>
      <c r="F11545" s="7">
        <v>6.1450520547945116E-3</v>
      </c>
      <c r="G11545" s="7">
        <v>7.6813150684931393E-3</v>
      </c>
      <c r="H11545" s="7">
        <v>9.21757808219178E-3</v>
      </c>
      <c r="I11545" s="7">
        <v>1.0753841095890431E-2</v>
      </c>
      <c r="J11545" s="7">
        <v>1.2290104109588999E-2</v>
      </c>
      <c r="K11545" s="7">
        <v>1.382636712328764E-2</v>
      </c>
      <c r="L11545" s="7">
        <v>1.5362630136986279E-2</v>
      </c>
    </row>
    <row r="11546" spans="1:12" ht="63.75">
      <c r="A11546" s="1">
        <f t="shared" si="251"/>
        <v>44032</v>
      </c>
      <c r="B11546" s="49" t="s">
        <v>5695</v>
      </c>
      <c r="C11546" s="7">
        <v>2.5278904109589241E-3</v>
      </c>
      <c r="D11546" s="7">
        <v>5.0557808219178352E-3</v>
      </c>
      <c r="E11546" s="7">
        <v>7.5836712328767597E-3</v>
      </c>
      <c r="F11546" s="7">
        <v>1.0111561643835648E-2</v>
      </c>
      <c r="G11546" s="7">
        <v>1.263945205479456E-2</v>
      </c>
      <c r="H11546" s="7">
        <v>1.5167342465753398E-2</v>
      </c>
      <c r="I11546" s="7">
        <v>1.7695232876712357E-2</v>
      </c>
      <c r="J11546" s="7">
        <v>2.0223123287671198E-2</v>
      </c>
      <c r="K11546" s="7">
        <v>2.2751013698630158E-2</v>
      </c>
      <c r="L11546" s="7">
        <v>2.5278904109588999E-2</v>
      </c>
    </row>
    <row r="11547" spans="1:12" ht="12.75">
      <c r="A11547" s="1">
        <f t="shared" si="251"/>
        <v>44033</v>
      </c>
      <c r="B11547" s="49" t="s">
        <v>6986</v>
      </c>
      <c r="C11547" s="7">
        <v>7.5041095890411352E-4</v>
      </c>
      <c r="D11547" s="7">
        <v>1.500821917808232E-3</v>
      </c>
      <c r="E11547" s="7">
        <v>2.2512328767123357E-3</v>
      </c>
      <c r="F11547" s="7">
        <v>3.0016438356164398E-3</v>
      </c>
      <c r="G11547" s="7">
        <v>3.752054794520556E-3</v>
      </c>
      <c r="H11547" s="7">
        <v>4.5024657534246601E-3</v>
      </c>
      <c r="I11547" s="7">
        <v>5.2528767123287872E-3</v>
      </c>
      <c r="J11547" s="7">
        <v>6.0032876712328917E-3</v>
      </c>
      <c r="K11547" s="7">
        <v>6.7536986301369962E-3</v>
      </c>
      <c r="L11547" s="7">
        <v>7.504109589041099E-3</v>
      </c>
    </row>
    <row r="11548" spans="1:12" ht="25.5">
      <c r="A11548" s="1">
        <f t="shared" si="251"/>
        <v>44034</v>
      </c>
      <c r="B11548" s="49" t="s">
        <v>7494</v>
      </c>
      <c r="C11548" s="7">
        <v>1.3670136986301359E-2</v>
      </c>
      <c r="D11548" s="7">
        <v>2.734027397260284E-2</v>
      </c>
      <c r="E11548" s="7">
        <v>4.1010410958904203E-2</v>
      </c>
      <c r="F11548" s="7">
        <v>5.4680547945205438E-2</v>
      </c>
      <c r="G11548" s="7">
        <v>6.8350684931506797E-2</v>
      </c>
      <c r="H11548" s="7">
        <v>8.2020821917808157E-2</v>
      </c>
      <c r="I11548" s="7">
        <v>9.5690958904109877E-2</v>
      </c>
      <c r="J11548" s="7">
        <v>0.109361095890411</v>
      </c>
      <c r="K11548" s="7">
        <v>0.12303123287671199</v>
      </c>
      <c r="L11548" s="7">
        <v>0.13670136986301359</v>
      </c>
    </row>
    <row r="11549" spans="1:12" ht="25.5">
      <c r="A11549" s="1">
        <f t="shared" si="251"/>
        <v>44035</v>
      </c>
      <c r="B11549" s="49" t="s">
        <v>7495</v>
      </c>
      <c r="C11549" s="7">
        <v>8.2454794520548328E-3</v>
      </c>
      <c r="D11549" s="7">
        <v>1.6490958904109638E-2</v>
      </c>
      <c r="E11549" s="7">
        <v>2.4736438356164517E-2</v>
      </c>
      <c r="F11549" s="7">
        <v>3.2981917808219276E-2</v>
      </c>
      <c r="G11549" s="7">
        <v>4.1227397260274037E-2</v>
      </c>
      <c r="H11549" s="7">
        <v>4.9472876712328799E-2</v>
      </c>
      <c r="I11549" s="7">
        <v>5.7718356164383797E-2</v>
      </c>
      <c r="J11549" s="7">
        <v>6.596383561643844E-2</v>
      </c>
      <c r="K11549" s="7">
        <v>7.4209315068493195E-2</v>
      </c>
      <c r="L11549" s="7">
        <v>8.245479452054795E-2</v>
      </c>
    </row>
    <row r="11550" spans="1:12" ht="38.25">
      <c r="A11550" s="1">
        <f t="shared" si="251"/>
        <v>44036</v>
      </c>
      <c r="B11550" s="49" t="s">
        <v>7040</v>
      </c>
      <c r="C11550" s="7">
        <v>4.22508493150686E-3</v>
      </c>
      <c r="D11550" s="7">
        <v>8.4501698630137199E-3</v>
      </c>
      <c r="E11550" s="7">
        <v>1.2675254794520521E-2</v>
      </c>
      <c r="F11550" s="7">
        <v>1.690033972602744E-2</v>
      </c>
      <c r="G11550" s="7">
        <v>2.1125424657534243E-2</v>
      </c>
      <c r="H11550" s="7">
        <v>2.5350509589041042E-2</v>
      </c>
      <c r="I11550" s="7">
        <v>2.9575594520548081E-2</v>
      </c>
      <c r="J11550" s="7">
        <v>3.3800679452054762E-2</v>
      </c>
      <c r="K11550" s="7">
        <v>3.8025764383561679E-2</v>
      </c>
      <c r="L11550" s="7">
        <v>4.2250849315068485E-2</v>
      </c>
    </row>
    <row r="11551" spans="1:12" ht="12.75">
      <c r="A11551" s="1">
        <f t="shared" si="251"/>
        <v>44037</v>
      </c>
      <c r="B11551" s="49" t="s">
        <v>7496</v>
      </c>
      <c r="C11551" s="7">
        <v>2.2313786301369959E-2</v>
      </c>
      <c r="D11551" s="7">
        <v>4.46275726027398E-2</v>
      </c>
      <c r="E11551" s="7">
        <v>6.6941358904109752E-2</v>
      </c>
      <c r="F11551" s="7">
        <v>8.9255145205479489E-2</v>
      </c>
      <c r="G11551" s="7">
        <v>0.11156893150684932</v>
      </c>
      <c r="H11551" s="7">
        <v>0.13388271780821881</v>
      </c>
      <c r="I11551" s="7">
        <v>0.1561965041095896</v>
      </c>
      <c r="J11551" s="7">
        <v>0.1785102904109592</v>
      </c>
      <c r="K11551" s="7">
        <v>0.2008240767123288</v>
      </c>
      <c r="L11551" s="7">
        <v>0.2231378630136984</v>
      </c>
    </row>
    <row r="11552" spans="1:12" ht="12.75">
      <c r="A11552" s="1">
        <f t="shared" si="251"/>
        <v>44038</v>
      </c>
      <c r="B11552" s="49" t="s">
        <v>7497</v>
      </c>
      <c r="C11552" s="7">
        <v>1.1072087671232904E-2</v>
      </c>
      <c r="D11552" s="7">
        <v>2.2144175342465763E-2</v>
      </c>
      <c r="E11552" s="7">
        <v>3.321626301369876E-2</v>
      </c>
      <c r="F11552" s="7">
        <v>4.4288350684931525E-2</v>
      </c>
      <c r="G11552" s="7">
        <v>5.5360438356164395E-2</v>
      </c>
      <c r="H11552" s="7">
        <v>6.6432526027397285E-2</v>
      </c>
      <c r="I11552" s="7">
        <v>7.750461369863039E-2</v>
      </c>
      <c r="J11552" s="7">
        <v>8.8576701369863162E-2</v>
      </c>
      <c r="K11552" s="7">
        <v>9.9648789041096045E-2</v>
      </c>
      <c r="L11552" s="7">
        <v>0.11072087671232879</v>
      </c>
    </row>
    <row r="11553" spans="1:12" ht="25.5">
      <c r="A11553" s="1">
        <f t="shared" si="251"/>
        <v>44039</v>
      </c>
      <c r="B11553" s="49" t="s">
        <v>7498</v>
      </c>
      <c r="C11553" s="7">
        <v>1.1178049315068527E-2</v>
      </c>
      <c r="D11553" s="7">
        <v>2.2356098630137079E-2</v>
      </c>
      <c r="E11553" s="7">
        <v>3.353414794520556E-2</v>
      </c>
      <c r="F11553" s="7">
        <v>4.4712197260274041E-2</v>
      </c>
      <c r="G11553" s="7">
        <v>5.5890246575342514E-2</v>
      </c>
      <c r="H11553" s="7">
        <v>6.7068295890410995E-2</v>
      </c>
      <c r="I11553" s="7">
        <v>7.8246345205479712E-2</v>
      </c>
      <c r="J11553" s="7">
        <v>8.9424394520548081E-2</v>
      </c>
      <c r="K11553" s="7">
        <v>0.10060244383561656</v>
      </c>
      <c r="L11553" s="7">
        <v>0.11178049315068492</v>
      </c>
    </row>
    <row r="11554" spans="1:12" ht="25.5">
      <c r="A11554" s="1">
        <f t="shared" si="251"/>
        <v>44040</v>
      </c>
      <c r="B11554" s="49" t="s">
        <v>7499</v>
      </c>
      <c r="C11554" s="7">
        <v>7.8946849315068724E-3</v>
      </c>
      <c r="D11554" s="7">
        <v>1.5789369863013717E-2</v>
      </c>
      <c r="E11554" s="7">
        <v>2.368405479452064E-2</v>
      </c>
      <c r="F11554" s="7">
        <v>3.1578739726027434E-2</v>
      </c>
      <c r="G11554" s="7">
        <v>3.9473424657534235E-2</v>
      </c>
      <c r="H11554" s="7">
        <v>4.7368109589041155E-2</v>
      </c>
      <c r="I11554" s="7">
        <v>5.5262794520548081E-2</v>
      </c>
      <c r="J11554" s="7">
        <v>6.3157479452054868E-2</v>
      </c>
      <c r="K11554" s="7">
        <v>7.105216438356167E-2</v>
      </c>
      <c r="L11554" s="7">
        <v>7.8946849315068471E-2</v>
      </c>
    </row>
    <row r="11555" spans="1:12" ht="12.75">
      <c r="A11555" s="1">
        <f t="shared" si="251"/>
        <v>44041</v>
      </c>
      <c r="B11555" s="49" t="s">
        <v>6064</v>
      </c>
      <c r="C11555" s="7">
        <v>4.6384438356164518E-3</v>
      </c>
      <c r="D11555" s="7">
        <v>9.2768876712329036E-3</v>
      </c>
      <c r="E11555" s="7">
        <v>1.3915331506849319E-2</v>
      </c>
      <c r="F11555" s="7">
        <v>1.8553775342465759E-2</v>
      </c>
      <c r="G11555" s="7">
        <v>2.3192219178082198E-2</v>
      </c>
      <c r="H11555" s="7">
        <v>2.7830663013698638E-2</v>
      </c>
      <c r="I11555" s="7">
        <v>3.2469106849315199E-2</v>
      </c>
      <c r="J11555" s="7">
        <v>3.7107550684931517E-2</v>
      </c>
      <c r="K11555" s="7">
        <v>4.174599452054796E-2</v>
      </c>
      <c r="L11555" s="7">
        <v>4.6384438356164397E-2</v>
      </c>
    </row>
    <row r="11556" spans="1:12" ht="25.5">
      <c r="A11556" s="1">
        <f t="shared" si="251"/>
        <v>44042</v>
      </c>
      <c r="B11556" s="49" t="s">
        <v>7500</v>
      </c>
      <c r="C11556" s="7">
        <v>2.5969643835616679E-3</v>
      </c>
      <c r="D11556" s="7">
        <v>5.1939287671233236E-3</v>
      </c>
      <c r="E11556" s="7">
        <v>7.7908931506849915E-3</v>
      </c>
      <c r="F11556" s="7">
        <v>1.0387857534246625E-2</v>
      </c>
      <c r="G11556" s="7">
        <v>1.298482191780828E-2</v>
      </c>
      <c r="H11556" s="7">
        <v>1.5581786301369839E-2</v>
      </c>
      <c r="I11556" s="7">
        <v>1.8178750684931518E-2</v>
      </c>
      <c r="J11556" s="7">
        <v>2.0775715068493197E-2</v>
      </c>
      <c r="K11556" s="7">
        <v>2.3372679452054759E-2</v>
      </c>
      <c r="L11556" s="7">
        <v>2.5969643835616438E-2</v>
      </c>
    </row>
    <row r="11557" spans="1:12" ht="25.5">
      <c r="A11557" s="1">
        <f t="shared" si="251"/>
        <v>44043</v>
      </c>
      <c r="B11557" s="49" t="s">
        <v>7501</v>
      </c>
      <c r="C11557" s="7">
        <v>1.2245983561643881E-2</v>
      </c>
      <c r="D11557" s="7">
        <v>2.449196712328788E-2</v>
      </c>
      <c r="E11557" s="7">
        <v>3.6737950684931756E-2</v>
      </c>
      <c r="F11557" s="7">
        <v>4.8983934246575524E-2</v>
      </c>
      <c r="G11557" s="7">
        <v>6.1229917808219403E-2</v>
      </c>
      <c r="H11557" s="7">
        <v>7.3475901369863275E-2</v>
      </c>
      <c r="I11557" s="7">
        <v>8.5721884931507508E-2</v>
      </c>
      <c r="J11557" s="7">
        <v>9.7967868493151158E-2</v>
      </c>
      <c r="K11557" s="7">
        <v>0.11021385205479504</v>
      </c>
      <c r="L11557" s="7">
        <v>0.12245983561643881</v>
      </c>
    </row>
    <row r="11558" spans="1:12" ht="21.75" customHeight="1">
      <c r="A11558" s="1">
        <f t="shared" si="251"/>
        <v>44044</v>
      </c>
      <c r="B11558" s="49" t="s">
        <v>1711</v>
      </c>
      <c r="C11558" s="7">
        <v>5.3595616438356355E-3</v>
      </c>
      <c r="D11558" s="7">
        <v>1.0719123287671271E-2</v>
      </c>
      <c r="E11558" s="7">
        <v>1.607868493150692E-2</v>
      </c>
      <c r="F11558" s="7">
        <v>2.1438246575342521E-2</v>
      </c>
      <c r="G11558" s="7">
        <v>2.6797808219178116E-2</v>
      </c>
      <c r="H11558" s="7">
        <v>3.2157369863013714E-2</v>
      </c>
      <c r="I11558" s="7">
        <v>3.7516931506849441E-2</v>
      </c>
      <c r="J11558" s="7">
        <v>4.2876493150684918E-2</v>
      </c>
      <c r="K11558" s="7">
        <v>4.8236054794520519E-2</v>
      </c>
      <c r="L11558" s="7">
        <v>5.3595616438356121E-2</v>
      </c>
    </row>
    <row r="11559" spans="1:12" ht="38.25" customHeight="1">
      <c r="A11559" s="1">
        <f t="shared" si="251"/>
        <v>44045</v>
      </c>
      <c r="B11559" s="49" t="s">
        <v>5644</v>
      </c>
      <c r="C11559" s="7">
        <v>0.16929524383561681</v>
      </c>
      <c r="D11559" s="7">
        <v>0.33859048767123479</v>
      </c>
      <c r="E11559" s="7">
        <v>0.50788573150685157</v>
      </c>
      <c r="F11559" s="7">
        <v>0.67718097534246724</v>
      </c>
      <c r="G11559" s="7">
        <v>0.84647621917808391</v>
      </c>
      <c r="H11559" s="7">
        <v>1.0157714630137007</v>
      </c>
      <c r="I11559" s="7">
        <v>1.185066706849321</v>
      </c>
      <c r="J11559" s="7">
        <v>1.354361950684932</v>
      </c>
      <c r="K11559" s="7">
        <v>1.5236571945205559</v>
      </c>
      <c r="L11559" s="7">
        <v>1.6929524383561678</v>
      </c>
    </row>
    <row r="11560" spans="1:12" ht="33.75" customHeight="1">
      <c r="A11560" s="1">
        <f t="shared" si="251"/>
        <v>44046</v>
      </c>
      <c r="B11560" s="49" t="s">
        <v>7502</v>
      </c>
      <c r="C11560" s="7">
        <v>2.288482191780828E-2</v>
      </c>
      <c r="D11560" s="7">
        <v>4.5769643835616436E-2</v>
      </c>
      <c r="E11560" s="7">
        <v>6.8654465753424723E-2</v>
      </c>
      <c r="F11560" s="7">
        <v>9.1539287671232747E-2</v>
      </c>
      <c r="G11560" s="7">
        <v>0.11442410958904092</v>
      </c>
      <c r="H11560" s="7">
        <v>0.1373089315068492</v>
      </c>
      <c r="I11560" s="7">
        <v>0.16019375342465758</v>
      </c>
      <c r="J11560" s="7">
        <v>0.18307857534246599</v>
      </c>
      <c r="K11560" s="7">
        <v>0.20596339726027318</v>
      </c>
      <c r="L11560" s="7">
        <v>0.2288482191780816</v>
      </c>
    </row>
    <row r="11561" spans="1:12" ht="34.5" customHeight="1">
      <c r="A11561" s="1">
        <f t="shared" si="251"/>
        <v>44047</v>
      </c>
      <c r="B11561" s="49" t="s">
        <v>5649</v>
      </c>
      <c r="C11561" s="7">
        <v>7.1449972602739917E-3</v>
      </c>
      <c r="D11561" s="7">
        <v>1.4289994520547959E-2</v>
      </c>
      <c r="E11561" s="7">
        <v>2.1434991780821998E-2</v>
      </c>
      <c r="F11561" s="7">
        <v>2.8579989041095918E-2</v>
      </c>
      <c r="G11561" s="7">
        <v>3.5724986301369839E-2</v>
      </c>
      <c r="H11561" s="7">
        <v>4.2869983561643878E-2</v>
      </c>
      <c r="I11561" s="7">
        <v>5.0014980821917923E-2</v>
      </c>
      <c r="J11561" s="7">
        <v>5.7159978082191837E-2</v>
      </c>
      <c r="K11561" s="7">
        <v>6.4304975342465751E-2</v>
      </c>
      <c r="L11561" s="7">
        <v>7.1449972602739678E-2</v>
      </c>
    </row>
    <row r="11562" spans="1:12" ht="32.25" customHeight="1">
      <c r="A11562" s="1">
        <f t="shared" si="251"/>
        <v>44048</v>
      </c>
      <c r="B11562" s="49" t="s">
        <v>5649</v>
      </c>
      <c r="C11562" s="7">
        <v>3.2963835616438438E-3</v>
      </c>
      <c r="D11562" s="7">
        <v>6.5927671232876763E-3</v>
      </c>
      <c r="E11562" s="7">
        <v>9.8891506849315188E-3</v>
      </c>
      <c r="F11562" s="7">
        <v>1.318553424657528E-2</v>
      </c>
      <c r="G11562" s="7">
        <v>1.6481917808219157E-2</v>
      </c>
      <c r="H11562" s="7">
        <v>1.9778301369863038E-2</v>
      </c>
      <c r="I11562" s="7">
        <v>2.3074684931506918E-2</v>
      </c>
      <c r="J11562" s="7">
        <v>2.6371068493150681E-2</v>
      </c>
      <c r="K11562" s="7">
        <v>2.9667452054794562E-2</v>
      </c>
      <c r="L11562" s="7">
        <v>3.2963835616438314E-2</v>
      </c>
    </row>
    <row r="11563" spans="1:12" ht="35.25" customHeight="1">
      <c r="A11563" s="1">
        <f t="shared" si="251"/>
        <v>44049</v>
      </c>
      <c r="B11563" s="49" t="s">
        <v>6402</v>
      </c>
      <c r="C11563" s="7">
        <v>2.275282191780828E-2</v>
      </c>
      <c r="D11563" s="7">
        <v>4.5505643835616436E-2</v>
      </c>
      <c r="E11563" s="7">
        <v>6.8258465753424716E-2</v>
      </c>
      <c r="F11563" s="7">
        <v>9.101128767123276E-2</v>
      </c>
      <c r="G11563" s="7">
        <v>0.1137641095890409</v>
      </c>
      <c r="H11563" s="7">
        <v>0.13651693150684918</v>
      </c>
      <c r="I11563" s="7">
        <v>0.1592697534246576</v>
      </c>
      <c r="J11563" s="7">
        <v>0.18202257534246599</v>
      </c>
      <c r="K11563" s="7">
        <v>0.20477539726027319</v>
      </c>
      <c r="L11563" s="7">
        <v>0.22752821917808158</v>
      </c>
    </row>
    <row r="11564" spans="1:12" ht="31.5" customHeight="1">
      <c r="A11564" s="1">
        <f t="shared" si="251"/>
        <v>44050</v>
      </c>
      <c r="B11564" s="49" t="s">
        <v>6407</v>
      </c>
      <c r="C11564" s="7">
        <v>4.7700821917808281E-4</v>
      </c>
      <c r="D11564" s="7">
        <v>9.5401643835616562E-4</v>
      </c>
      <c r="E11564" s="7">
        <v>1.4310246575342518E-3</v>
      </c>
      <c r="F11564" s="7">
        <v>1.9080328767123239E-3</v>
      </c>
      <c r="G11564" s="7">
        <v>2.3850410958904081E-3</v>
      </c>
      <c r="H11564" s="7">
        <v>2.8620493150684919E-3</v>
      </c>
      <c r="I11564" s="7">
        <v>3.3390575342465878E-3</v>
      </c>
      <c r="J11564" s="7">
        <v>3.8160657534246599E-3</v>
      </c>
      <c r="K11564" s="7">
        <v>4.2930739726027437E-3</v>
      </c>
      <c r="L11564" s="7">
        <v>4.7700821917808162E-3</v>
      </c>
    </row>
    <row r="11565" spans="1:12" ht="39" customHeight="1">
      <c r="A11565" s="1">
        <f t="shared" si="251"/>
        <v>44051</v>
      </c>
      <c r="B11565" s="49" t="s">
        <v>5883</v>
      </c>
      <c r="C11565" s="7">
        <v>1.0259835616438391E-3</v>
      </c>
      <c r="D11565" s="7">
        <v>2.0519671232876761E-3</v>
      </c>
      <c r="E11565" s="7">
        <v>3.0779506849315202E-3</v>
      </c>
      <c r="F11565" s="7">
        <v>4.1039342465753522E-3</v>
      </c>
      <c r="G11565" s="7">
        <v>5.1299178082191846E-3</v>
      </c>
      <c r="H11565" s="7">
        <v>6.1559013698630162E-3</v>
      </c>
      <c r="I11565" s="7">
        <v>7.181884931506872E-3</v>
      </c>
      <c r="J11565" s="7">
        <v>8.2078684931506905E-3</v>
      </c>
      <c r="K11565" s="7">
        <v>9.2338520547945238E-3</v>
      </c>
      <c r="L11565" s="7">
        <v>1.0259835616438355E-2</v>
      </c>
    </row>
    <row r="11566" spans="1:12" ht="98.25" customHeight="1">
      <c r="A11566" s="1">
        <f t="shared" si="251"/>
        <v>44052</v>
      </c>
      <c r="B11566" s="49" t="s">
        <v>7503</v>
      </c>
      <c r="C11566" s="7">
        <v>5.6309753424657723E-2</v>
      </c>
      <c r="D11566" s="7">
        <v>0.11261950684931545</v>
      </c>
      <c r="E11566" s="7">
        <v>0.16892926027397281</v>
      </c>
      <c r="F11566" s="7">
        <v>0.22523901369863039</v>
      </c>
      <c r="G11566" s="7">
        <v>0.28154876712328802</v>
      </c>
      <c r="H11566" s="7">
        <v>0.33785852054794563</v>
      </c>
      <c r="I11566" s="7">
        <v>0.3941682739726044</v>
      </c>
      <c r="J11566" s="7">
        <v>0.45047802739726078</v>
      </c>
      <c r="K11566" s="7">
        <v>0.50678778082191833</v>
      </c>
      <c r="L11566" s="7">
        <v>0.56309753424657605</v>
      </c>
    </row>
    <row r="11567" spans="1:12" ht="100.5" customHeight="1">
      <c r="A11567" s="1">
        <f t="shared" si="251"/>
        <v>44053</v>
      </c>
      <c r="B11567" s="49" t="s">
        <v>7503</v>
      </c>
      <c r="C11567" s="7">
        <v>5.6309753424657723E-2</v>
      </c>
      <c r="D11567" s="7">
        <v>0.11261950684931545</v>
      </c>
      <c r="E11567" s="7">
        <v>0.16892926027397281</v>
      </c>
      <c r="F11567" s="7">
        <v>0.22523901369863039</v>
      </c>
      <c r="G11567" s="7">
        <v>0.28154876712328802</v>
      </c>
      <c r="H11567" s="7">
        <v>0.33785852054794563</v>
      </c>
      <c r="I11567" s="7">
        <v>0.3941682739726044</v>
      </c>
      <c r="J11567" s="7">
        <v>0.45047802739726078</v>
      </c>
      <c r="K11567" s="7">
        <v>0.50678778082191833</v>
      </c>
      <c r="L11567" s="7">
        <v>0.56309753424657605</v>
      </c>
    </row>
    <row r="11568" spans="1:12" ht="51">
      <c r="A11568" s="1">
        <f t="shared" si="251"/>
        <v>44054</v>
      </c>
      <c r="B11568" s="49" t="s">
        <v>7504</v>
      </c>
      <c r="C11568" s="7">
        <v>4.7945293150685159E-2</v>
      </c>
      <c r="D11568" s="7">
        <v>9.5890586301370317E-2</v>
      </c>
      <c r="E11568" s="7">
        <v>0.14383587945205559</v>
      </c>
      <c r="F11568" s="7">
        <v>0.19178117260274039</v>
      </c>
      <c r="G11568" s="7">
        <v>0.23972646575342521</v>
      </c>
      <c r="H11568" s="7">
        <v>0.28767175890410995</v>
      </c>
      <c r="I11568" s="7">
        <v>0.33561705205479597</v>
      </c>
      <c r="J11568" s="7">
        <v>0.3835623452054796</v>
      </c>
      <c r="K11568" s="7">
        <v>0.4315076383561644</v>
      </c>
      <c r="L11568" s="7">
        <v>0.4794529315068492</v>
      </c>
    </row>
    <row r="11569" spans="1:12" ht="51">
      <c r="A11569" s="1">
        <f t="shared" si="251"/>
        <v>44055</v>
      </c>
      <c r="B11569" s="49" t="s">
        <v>7504</v>
      </c>
      <c r="C11569" s="7">
        <v>1.0238136986301407E-3</v>
      </c>
      <c r="D11569" s="7">
        <v>2.0476273972602839E-3</v>
      </c>
      <c r="E11569" s="7">
        <v>3.07144109589042E-3</v>
      </c>
      <c r="F11569" s="7">
        <v>4.0952547945205557E-3</v>
      </c>
      <c r="G11569" s="7">
        <v>5.1190684931506913E-3</v>
      </c>
      <c r="H11569" s="7">
        <v>6.142882191780827E-3</v>
      </c>
      <c r="I11569" s="7">
        <v>7.1666958904109878E-3</v>
      </c>
      <c r="J11569" s="7">
        <v>8.1905095890411114E-3</v>
      </c>
      <c r="K11569" s="7">
        <v>9.2143232876712479E-3</v>
      </c>
      <c r="L11569" s="7">
        <v>1.0238136986301372E-2</v>
      </c>
    </row>
    <row r="11570" spans="1:12" ht="25.5">
      <c r="A11570" s="1">
        <f t="shared" si="251"/>
        <v>44056</v>
      </c>
      <c r="B11570" s="49" t="s">
        <v>6401</v>
      </c>
      <c r="C11570" s="7">
        <v>4.4471342465753641E-2</v>
      </c>
      <c r="D11570" s="7">
        <v>8.8942684931507282E-2</v>
      </c>
      <c r="E11570" s="7">
        <v>0.1334140273972608</v>
      </c>
      <c r="F11570" s="7">
        <v>0.17788536986301359</v>
      </c>
      <c r="G11570" s="7">
        <v>0.22235671232876761</v>
      </c>
      <c r="H11570" s="7">
        <v>0.26682805479452038</v>
      </c>
      <c r="I11570" s="7">
        <v>0.31129939726027439</v>
      </c>
      <c r="J11570" s="7">
        <v>0.35577073972602719</v>
      </c>
      <c r="K11570" s="7">
        <v>0.4002420821917812</v>
      </c>
      <c r="L11570" s="7">
        <v>0.444713424657534</v>
      </c>
    </row>
    <row r="11571" spans="1:12" ht="25.5">
      <c r="A11571" s="1">
        <f t="shared" si="251"/>
        <v>44057</v>
      </c>
      <c r="B11571" s="49" t="s">
        <v>7124</v>
      </c>
      <c r="C11571" s="7">
        <v>4.0963035616438437E-2</v>
      </c>
      <c r="D11571" s="7">
        <v>8.1926071232876874E-2</v>
      </c>
      <c r="E11571" s="7">
        <v>0.12288910684931519</v>
      </c>
      <c r="F11571" s="7">
        <v>0.1638521424657528</v>
      </c>
      <c r="G11571" s="7">
        <v>0.20481517808219157</v>
      </c>
      <c r="H11571" s="7">
        <v>0.24577821369863037</v>
      </c>
      <c r="I11571" s="7">
        <v>0.28674124931506917</v>
      </c>
      <c r="J11571" s="7">
        <v>0.32770428493150683</v>
      </c>
      <c r="K11571" s="7">
        <v>0.3686673205479456</v>
      </c>
      <c r="L11571" s="7">
        <v>0.40963035616438315</v>
      </c>
    </row>
    <row r="11572" spans="1:12" ht="25.5">
      <c r="A11572" s="1">
        <f t="shared" si="251"/>
        <v>44058</v>
      </c>
      <c r="B11572" s="49" t="s">
        <v>7124</v>
      </c>
      <c r="C11572" s="7">
        <v>1.8736767123287759E-3</v>
      </c>
      <c r="D11572" s="7">
        <v>3.7473534246575402E-3</v>
      </c>
      <c r="E11572" s="7">
        <v>5.6210301369863163E-3</v>
      </c>
      <c r="F11572" s="7">
        <v>7.4947068493150673E-3</v>
      </c>
      <c r="G11572" s="7">
        <v>9.3683835616438314E-3</v>
      </c>
      <c r="H11572" s="7">
        <v>1.1242060273972595E-2</v>
      </c>
      <c r="I11572" s="7">
        <v>1.3115736986301359E-2</v>
      </c>
      <c r="J11572" s="7">
        <v>1.4989413698630161E-2</v>
      </c>
      <c r="K11572" s="7">
        <v>1.6863090410958837E-2</v>
      </c>
      <c r="L11572" s="7">
        <v>1.8736767123287638E-2</v>
      </c>
    </row>
    <row r="11573" spans="1:12" ht="25.5">
      <c r="A11573" s="1">
        <f t="shared" si="251"/>
        <v>44059</v>
      </c>
      <c r="B11573" s="49" t="s">
        <v>6314</v>
      </c>
      <c r="C11573" s="7">
        <v>3.1549446575342754E-2</v>
      </c>
      <c r="D11573" s="7">
        <v>6.3098893150685398E-2</v>
      </c>
      <c r="E11573" s="7">
        <v>9.4648339726028166E-2</v>
      </c>
      <c r="F11573" s="7">
        <v>0.1261977863013708</v>
      </c>
      <c r="G11573" s="7">
        <v>0.15774723287671319</v>
      </c>
      <c r="H11573" s="7">
        <v>0.18929667945205558</v>
      </c>
      <c r="I11573" s="7">
        <v>0.220846126027398</v>
      </c>
      <c r="J11573" s="7">
        <v>0.25239557260274037</v>
      </c>
      <c r="K11573" s="7">
        <v>0.28394501917808279</v>
      </c>
      <c r="L11573" s="7">
        <v>0.31549446575342521</v>
      </c>
    </row>
    <row r="11574" spans="1:12" ht="12.75">
      <c r="A11574" s="1">
        <f t="shared" si="251"/>
        <v>44060</v>
      </c>
      <c r="B11574" s="49" t="s">
        <v>7505</v>
      </c>
      <c r="C11574" s="7">
        <v>9.6341917808219525E-3</v>
      </c>
      <c r="D11574" s="7">
        <v>1.9268383561643881E-2</v>
      </c>
      <c r="E11574" s="7">
        <v>2.8902575342465878E-2</v>
      </c>
      <c r="F11574" s="7">
        <v>3.8536767123287761E-2</v>
      </c>
      <c r="G11574" s="7">
        <v>4.8170958904109641E-2</v>
      </c>
      <c r="H11574" s="7">
        <v>5.7805150684931514E-2</v>
      </c>
      <c r="I11574" s="7">
        <v>6.7439342465753643E-2</v>
      </c>
      <c r="J11574" s="7">
        <v>7.7073534246575398E-2</v>
      </c>
      <c r="K11574" s="7">
        <v>8.6707726027397278E-2</v>
      </c>
      <c r="L11574" s="7">
        <v>9.6341917808219157E-2</v>
      </c>
    </row>
    <row r="11575" spans="1:12" ht="25.5">
      <c r="A11575" s="1">
        <f t="shared" si="251"/>
        <v>44061</v>
      </c>
      <c r="B11575" s="49" t="s">
        <v>7506</v>
      </c>
      <c r="C11575" s="7">
        <v>9.1163178082192074E-3</v>
      </c>
      <c r="D11575" s="7">
        <v>1.8232635616438439E-2</v>
      </c>
      <c r="E11575" s="7">
        <v>2.73489534246576E-2</v>
      </c>
      <c r="F11575" s="7">
        <v>3.646527123287676E-2</v>
      </c>
      <c r="G11575" s="7">
        <v>4.5581589041095924E-2</v>
      </c>
      <c r="H11575" s="7">
        <v>5.4697906849315081E-2</v>
      </c>
      <c r="I11575" s="7">
        <v>6.3814224657534474E-2</v>
      </c>
      <c r="J11575" s="7">
        <v>7.293054246575352E-2</v>
      </c>
      <c r="K11575" s="7">
        <v>8.2046860273972691E-2</v>
      </c>
      <c r="L11575" s="7">
        <v>9.1163178082191848E-2</v>
      </c>
    </row>
    <row r="11576" spans="1:12" ht="25.5">
      <c r="A11576" s="1">
        <f t="shared" si="251"/>
        <v>44062</v>
      </c>
      <c r="B11576" s="49" t="s">
        <v>7507</v>
      </c>
      <c r="C11576" s="7">
        <v>2.5375824657534359E-2</v>
      </c>
      <c r="D11576" s="7">
        <v>5.0751649315068599E-2</v>
      </c>
      <c r="E11576" s="7">
        <v>7.6127473972602958E-2</v>
      </c>
      <c r="F11576" s="7">
        <v>0.10150329863013696</v>
      </c>
      <c r="G11576" s="7">
        <v>0.1268791232876712</v>
      </c>
      <c r="H11576" s="7">
        <v>0.15225494794520519</v>
      </c>
      <c r="I11576" s="7">
        <v>0.17763077260274041</v>
      </c>
      <c r="J11576" s="7">
        <v>0.2030065972602744</v>
      </c>
      <c r="K11576" s="7">
        <v>0.22838242191780839</v>
      </c>
      <c r="L11576" s="7">
        <v>0.25375824657534241</v>
      </c>
    </row>
    <row r="11577" spans="1:12" ht="51">
      <c r="A11577" s="1">
        <f t="shared" si="251"/>
        <v>44063</v>
      </c>
      <c r="B11577" s="49" t="s">
        <v>7508</v>
      </c>
      <c r="C11577" s="7">
        <v>1.1485808219178132E-2</v>
      </c>
      <c r="D11577" s="7">
        <v>2.2971616438356237E-2</v>
      </c>
      <c r="E11577" s="7">
        <v>3.4457424657534361E-2</v>
      </c>
      <c r="F11577" s="7">
        <v>4.5943232876712363E-2</v>
      </c>
      <c r="G11577" s="7">
        <v>5.7429041095890476E-2</v>
      </c>
      <c r="H11577" s="7">
        <v>6.8914849315068596E-2</v>
      </c>
      <c r="I11577" s="7">
        <v>8.0400657534246842E-2</v>
      </c>
      <c r="J11577" s="7">
        <v>9.1886465753424726E-2</v>
      </c>
      <c r="K11577" s="7">
        <v>0.10337227397260283</v>
      </c>
      <c r="L11577" s="7">
        <v>0.11485808219178084</v>
      </c>
    </row>
    <row r="11578" spans="1:12" ht="51">
      <c r="A11578" s="1">
        <f t="shared" si="251"/>
        <v>44064</v>
      </c>
      <c r="B11578" s="49" t="s">
        <v>7508</v>
      </c>
      <c r="C11578" s="7">
        <v>1.1124164383561692E-2</v>
      </c>
      <c r="D11578" s="7">
        <v>2.2248328767123359E-2</v>
      </c>
      <c r="E11578" s="7">
        <v>3.3372493150685037E-2</v>
      </c>
      <c r="F11578" s="7">
        <v>4.44966575342466E-2</v>
      </c>
      <c r="G11578" s="7">
        <v>5.5620821917808282E-2</v>
      </c>
      <c r="H11578" s="7">
        <v>6.6744986301369963E-2</v>
      </c>
      <c r="I11578" s="7">
        <v>7.7869150684931762E-2</v>
      </c>
      <c r="J11578" s="7">
        <v>8.8993315068493201E-2</v>
      </c>
      <c r="K11578" s="7">
        <v>0.10011747945205489</v>
      </c>
      <c r="L11578" s="7">
        <v>0.11124164383561642</v>
      </c>
    </row>
    <row r="11579" spans="1:12" ht="51">
      <c r="A11579" s="1">
        <f t="shared" si="251"/>
        <v>44065</v>
      </c>
      <c r="B11579" s="49" t="s">
        <v>7508</v>
      </c>
      <c r="C11579" s="7">
        <v>3.7393972602739801E-3</v>
      </c>
      <c r="D11579" s="7">
        <v>7.4787945205479602E-3</v>
      </c>
      <c r="E11579" s="7">
        <v>1.1218191780821927E-2</v>
      </c>
      <c r="F11579" s="7">
        <v>1.495758904109592E-2</v>
      </c>
      <c r="G11579" s="7">
        <v>1.8696986301369838E-2</v>
      </c>
      <c r="H11579" s="7">
        <v>2.2436383561643878E-2</v>
      </c>
      <c r="I11579" s="7">
        <v>2.6175780821917922E-2</v>
      </c>
      <c r="J11579" s="7">
        <v>2.9915178082191719E-2</v>
      </c>
      <c r="K11579" s="7">
        <v>3.3654575342465763E-2</v>
      </c>
      <c r="L11579" s="7">
        <v>3.7393972602739675E-2</v>
      </c>
    </row>
    <row r="11580" spans="1:12" ht="25.5">
      <c r="A11580" s="1">
        <f t="shared" si="251"/>
        <v>44066</v>
      </c>
      <c r="B11580" s="49" t="s">
        <v>7509</v>
      </c>
      <c r="C11580" s="7">
        <v>8.8819726027397523E-3</v>
      </c>
      <c r="D11580" s="7">
        <v>1.7763945205479477E-2</v>
      </c>
      <c r="E11580" s="7">
        <v>2.6645917808219278E-2</v>
      </c>
      <c r="F11580" s="7">
        <v>3.5527890410958954E-2</v>
      </c>
      <c r="G11580" s="7">
        <v>4.4409863013698633E-2</v>
      </c>
      <c r="H11580" s="7">
        <v>5.3291835616438445E-2</v>
      </c>
      <c r="I11580" s="7">
        <v>6.2173808219178353E-2</v>
      </c>
      <c r="J11580" s="7">
        <v>7.1055780821917908E-2</v>
      </c>
      <c r="K11580" s="7">
        <v>7.9937753424657601E-2</v>
      </c>
      <c r="L11580" s="7">
        <v>8.8819726027397267E-2</v>
      </c>
    </row>
    <row r="11581" spans="1:12" ht="12.75">
      <c r="A11581" s="1">
        <f t="shared" si="251"/>
        <v>44067</v>
      </c>
      <c r="B11581" s="49" t="s">
        <v>7510</v>
      </c>
      <c r="C11581" s="7">
        <v>9.0700273972602954E-3</v>
      </c>
      <c r="D11581" s="7">
        <v>1.8140054794520639E-2</v>
      </c>
      <c r="E11581" s="7">
        <v>2.7210082191780841E-2</v>
      </c>
      <c r="F11581" s="7">
        <v>3.6280109589041036E-2</v>
      </c>
      <c r="G11581" s="7">
        <v>4.5350136986301359E-2</v>
      </c>
      <c r="H11581" s="7">
        <v>5.4420164383561682E-2</v>
      </c>
      <c r="I11581" s="7">
        <v>6.3490191780822117E-2</v>
      </c>
      <c r="J11581" s="7">
        <v>7.2560219178082197E-2</v>
      </c>
      <c r="K11581" s="7">
        <v>8.1630246575342513E-2</v>
      </c>
      <c r="L11581" s="7">
        <v>9.0700273972602719E-2</v>
      </c>
    </row>
    <row r="11582" spans="1:12" ht="25.5">
      <c r="A11582" s="1">
        <f t="shared" si="251"/>
        <v>44068</v>
      </c>
      <c r="B11582" s="49" t="s">
        <v>7511</v>
      </c>
      <c r="C11582" s="7">
        <v>1.2802191780821879E-2</v>
      </c>
      <c r="D11582" s="7">
        <v>2.5604383561643879E-2</v>
      </c>
      <c r="E11582" s="7">
        <v>3.8406575342465755E-2</v>
      </c>
      <c r="F11582" s="7">
        <v>5.1208767123287514E-2</v>
      </c>
      <c r="G11582" s="7">
        <v>6.4010958904109405E-2</v>
      </c>
      <c r="H11582" s="7">
        <v>7.68131506849314E-2</v>
      </c>
      <c r="I11582" s="7">
        <v>8.961534246575352E-2</v>
      </c>
      <c r="J11582" s="7">
        <v>0.10241753424657515</v>
      </c>
      <c r="K11582" s="7">
        <v>0.11521972602739704</v>
      </c>
      <c r="L11582" s="7">
        <v>0.12802191780821881</v>
      </c>
    </row>
    <row r="11583" spans="1:12" ht="25.5">
      <c r="A11583" s="1">
        <f t="shared" si="251"/>
        <v>44069</v>
      </c>
      <c r="B11583" s="49" t="s">
        <v>7512</v>
      </c>
      <c r="C11583" s="7">
        <v>2.0671561643835601E-2</v>
      </c>
      <c r="D11583" s="7">
        <v>4.134312328767132E-2</v>
      </c>
      <c r="E11583" s="7">
        <v>6.2014684931506914E-2</v>
      </c>
      <c r="F11583" s="7">
        <v>8.2686246575342404E-2</v>
      </c>
      <c r="G11583" s="7">
        <v>0.103357808219178</v>
      </c>
      <c r="H11583" s="7">
        <v>0.12402936986301361</v>
      </c>
      <c r="I11583" s="7">
        <v>0.14470093150684921</v>
      </c>
      <c r="J11583" s="7">
        <v>0.16537249315068481</v>
      </c>
      <c r="K11583" s="7">
        <v>0.18604405479452041</v>
      </c>
      <c r="L11583" s="7">
        <v>0.20671561643835601</v>
      </c>
    </row>
    <row r="11584" spans="1:12" ht="25.5">
      <c r="A11584" s="1">
        <f t="shared" si="251"/>
        <v>44070</v>
      </c>
      <c r="B11584" s="49" t="s">
        <v>7513</v>
      </c>
      <c r="C11584" s="7">
        <v>1.8841643835616557E-2</v>
      </c>
      <c r="D11584" s="7">
        <v>3.7683287671233003E-2</v>
      </c>
      <c r="E11584" s="7">
        <v>5.6524931506849556E-2</v>
      </c>
      <c r="F11584" s="7">
        <v>7.536657534246588E-2</v>
      </c>
      <c r="G11584" s="7">
        <v>9.4208219178082322E-2</v>
      </c>
      <c r="H11584" s="7">
        <v>0.11304986301369875</v>
      </c>
      <c r="I11584" s="7">
        <v>0.13189150684931519</v>
      </c>
      <c r="J11584" s="7">
        <v>0.15073315068493201</v>
      </c>
      <c r="K11584" s="7">
        <v>0.16957479452054758</v>
      </c>
      <c r="L11584" s="7">
        <v>0.1884164383561644</v>
      </c>
    </row>
    <row r="11585" spans="1:12" ht="12.75">
      <c r="A11585" s="1">
        <f t="shared" si="251"/>
        <v>44071</v>
      </c>
      <c r="B11585" s="49" t="s">
        <v>7514</v>
      </c>
      <c r="C11585" s="7">
        <v>7.4202082191781194E-3</v>
      </c>
      <c r="D11585" s="7">
        <v>1.4840416438356239E-2</v>
      </c>
      <c r="E11585" s="7">
        <v>2.226062465753436E-2</v>
      </c>
      <c r="F11585" s="7">
        <v>2.968083287671236E-2</v>
      </c>
      <c r="G11585" s="7">
        <v>3.7101041095890477E-2</v>
      </c>
      <c r="H11585" s="7">
        <v>4.4521249315068477E-2</v>
      </c>
      <c r="I11585" s="7">
        <v>5.194145753424672E-2</v>
      </c>
      <c r="J11585" s="7">
        <v>5.9361665753424719E-2</v>
      </c>
      <c r="K11585" s="7">
        <v>6.6781873972602837E-2</v>
      </c>
      <c r="L11585" s="7">
        <v>7.4202082191780844E-2</v>
      </c>
    </row>
    <row r="11586" spans="1:12" ht="12.75">
      <c r="A11586" s="1">
        <f t="shared" si="251"/>
        <v>44072</v>
      </c>
      <c r="B11586" s="49" t="s">
        <v>7515</v>
      </c>
      <c r="C11586" s="7">
        <v>1.6534356164383559E-2</v>
      </c>
      <c r="D11586" s="7">
        <v>3.3068712328767236E-2</v>
      </c>
      <c r="E11586" s="7">
        <v>4.9603068493150805E-2</v>
      </c>
      <c r="F11586" s="7">
        <v>6.6137424657534236E-2</v>
      </c>
      <c r="G11586" s="7">
        <v>8.2671780821917798E-2</v>
      </c>
      <c r="H11586" s="7">
        <v>9.9206136986301471E-2</v>
      </c>
      <c r="I11586" s="7">
        <v>0.11574049315068539</v>
      </c>
      <c r="J11586" s="7">
        <v>0.13227484931506919</v>
      </c>
      <c r="K11586" s="7">
        <v>0.14880920547945239</v>
      </c>
      <c r="L11586" s="7">
        <v>0.1653435616438356</v>
      </c>
    </row>
    <row r="11587" spans="1:12" ht="25.5">
      <c r="A11587" s="1">
        <f t="shared" si="251"/>
        <v>44073</v>
      </c>
      <c r="B11587" s="49" t="s">
        <v>7516</v>
      </c>
      <c r="C11587" s="7">
        <v>4.806246575342483E-3</v>
      </c>
      <c r="D11587" s="7">
        <v>9.612493150684966E-3</v>
      </c>
      <c r="E11587" s="7">
        <v>1.4418739726027439E-2</v>
      </c>
      <c r="F11587" s="7">
        <v>1.9224986301369838E-2</v>
      </c>
      <c r="G11587" s="7">
        <v>2.4031232876712359E-2</v>
      </c>
      <c r="H11587" s="7">
        <v>2.8837479452054879E-2</v>
      </c>
      <c r="I11587" s="7">
        <v>3.3643726027397403E-2</v>
      </c>
      <c r="J11587" s="7">
        <v>3.8449972602739801E-2</v>
      </c>
      <c r="K11587" s="7">
        <v>4.3256219178082318E-2</v>
      </c>
      <c r="L11587" s="7">
        <v>4.8062465753424717E-2</v>
      </c>
    </row>
    <row r="11588" spans="1:12" ht="12.75">
      <c r="A11588" s="1">
        <f t="shared" si="251"/>
        <v>44074</v>
      </c>
      <c r="B11588" s="49" t="s">
        <v>7517</v>
      </c>
      <c r="C11588" s="7">
        <v>9.0772602739726312E-3</v>
      </c>
      <c r="D11588" s="7">
        <v>1.8154520547945242E-2</v>
      </c>
      <c r="E11588" s="7">
        <v>2.723178082191792E-2</v>
      </c>
      <c r="F11588" s="7">
        <v>3.6309041095890483E-2</v>
      </c>
      <c r="G11588" s="7">
        <v>4.538630136986304E-2</v>
      </c>
      <c r="H11588" s="7">
        <v>5.4463561643835721E-2</v>
      </c>
      <c r="I11588" s="7">
        <v>6.3540821917808521E-2</v>
      </c>
      <c r="J11588" s="7">
        <v>7.2618082191780967E-2</v>
      </c>
      <c r="K11588" s="7">
        <v>8.1695342465753509E-2</v>
      </c>
      <c r="L11588" s="7">
        <v>9.077260273972608E-2</v>
      </c>
    </row>
    <row r="11589" spans="1:12" ht="25.5">
      <c r="A11589" s="1">
        <f t="shared" si="251"/>
        <v>44075</v>
      </c>
      <c r="B11589" s="49" t="s">
        <v>7518</v>
      </c>
      <c r="C11589" s="7">
        <v>9.0917260273972785E-3</v>
      </c>
      <c r="D11589" s="7">
        <v>1.8183452054794557E-2</v>
      </c>
      <c r="E11589" s="7">
        <v>2.7275178082191841E-2</v>
      </c>
      <c r="F11589" s="7">
        <v>3.6366904109589003E-2</v>
      </c>
      <c r="G11589" s="7">
        <v>4.5458630136986283E-2</v>
      </c>
      <c r="H11589" s="7">
        <v>5.4550356164383557E-2</v>
      </c>
      <c r="I11589" s="7">
        <v>6.3642082191780955E-2</v>
      </c>
      <c r="J11589" s="7">
        <v>7.2733808219178117E-2</v>
      </c>
      <c r="K11589" s="7">
        <v>8.182553424657539E-2</v>
      </c>
      <c r="L11589" s="7">
        <v>9.0917260273972567E-2</v>
      </c>
    </row>
    <row r="11590" spans="1:12" ht="25.5">
      <c r="A11590" s="1">
        <f t="shared" si="251"/>
        <v>44076</v>
      </c>
      <c r="B11590" s="49" t="s">
        <v>7519</v>
      </c>
      <c r="C11590" s="7">
        <v>1.2872712328767121E-2</v>
      </c>
      <c r="D11590" s="7">
        <v>2.574542465753436E-2</v>
      </c>
      <c r="E11590" s="7">
        <v>3.8618136986301482E-2</v>
      </c>
      <c r="F11590" s="7">
        <v>5.1490849315068483E-2</v>
      </c>
      <c r="G11590" s="7">
        <v>6.4363561643835596E-2</v>
      </c>
      <c r="H11590" s="7">
        <v>7.7236273972602715E-2</v>
      </c>
      <c r="I11590" s="7">
        <v>9.0108986301370195E-2</v>
      </c>
      <c r="J11590" s="7">
        <v>0.10298169863013708</v>
      </c>
      <c r="K11590" s="7">
        <v>0.1158544109589042</v>
      </c>
      <c r="L11590" s="7">
        <v>0.12872712328767119</v>
      </c>
    </row>
    <row r="11591" spans="1:12" ht="25.5">
      <c r="A11591" s="1">
        <f t="shared" si="251"/>
        <v>44077</v>
      </c>
      <c r="B11591" s="49" t="s">
        <v>7520</v>
      </c>
      <c r="C11591" s="7">
        <v>1.9008000000000119E-2</v>
      </c>
      <c r="D11591" s="7">
        <v>3.8016000000000112E-2</v>
      </c>
      <c r="E11591" s="7">
        <v>5.7024000000000241E-2</v>
      </c>
      <c r="F11591" s="7">
        <v>7.6032000000000113E-2</v>
      </c>
      <c r="G11591" s="7">
        <v>9.5040000000000124E-2</v>
      </c>
      <c r="H11591" s="7">
        <v>0.11404800000000011</v>
      </c>
      <c r="I11591" s="7">
        <v>0.13305600000000001</v>
      </c>
      <c r="J11591" s="7">
        <v>0.152064</v>
      </c>
      <c r="K11591" s="7">
        <v>0.17107199999999997</v>
      </c>
      <c r="L11591" s="7">
        <v>0.19008</v>
      </c>
    </row>
    <row r="11592" spans="1:12" ht="25.5">
      <c r="A11592" s="1">
        <f t="shared" si="251"/>
        <v>44078</v>
      </c>
      <c r="B11592" s="49" t="s">
        <v>7521</v>
      </c>
      <c r="C11592" s="7">
        <v>2.3420054794520639E-2</v>
      </c>
      <c r="D11592" s="7">
        <v>4.6840109589041161E-2</v>
      </c>
      <c r="E11592" s="7">
        <v>7.0260164383561793E-2</v>
      </c>
      <c r="F11592" s="7">
        <v>9.3680219178082211E-2</v>
      </c>
      <c r="G11592" s="7">
        <v>0.11710027397260271</v>
      </c>
      <c r="H11592" s="7">
        <v>0.14052032876712359</v>
      </c>
      <c r="I11592" s="7">
        <v>0.163940383561644</v>
      </c>
      <c r="J11592" s="7">
        <v>0.18736043835616442</v>
      </c>
      <c r="K11592" s="7">
        <v>0.21078049315068478</v>
      </c>
      <c r="L11592" s="7">
        <v>0.23420054794520517</v>
      </c>
    </row>
    <row r="11593" spans="1:12" ht="25.5">
      <c r="A11593" s="1">
        <f t="shared" si="251"/>
        <v>44079</v>
      </c>
      <c r="B11593" s="49" t="s">
        <v>7522</v>
      </c>
      <c r="C11593" s="7">
        <v>3.4792668493150922E-2</v>
      </c>
      <c r="D11593" s="7">
        <v>6.9585336986301843E-2</v>
      </c>
      <c r="E11593" s="7">
        <v>0.10437800547945264</v>
      </c>
      <c r="F11593" s="7">
        <v>0.13917067397260319</v>
      </c>
      <c r="G11593" s="7">
        <v>0.17396334246575398</v>
      </c>
      <c r="H11593" s="7">
        <v>0.20875601095890362</v>
      </c>
      <c r="I11593" s="7">
        <v>0.24354867945205558</v>
      </c>
      <c r="J11593" s="7">
        <v>0.27834134794520521</v>
      </c>
      <c r="K11593" s="7">
        <v>0.31313401643835598</v>
      </c>
      <c r="L11593" s="7">
        <v>0.3479266849315068</v>
      </c>
    </row>
    <row r="11594" spans="1:12" ht="25.5" customHeight="1">
      <c r="A11594" s="1">
        <f t="shared" si="251"/>
        <v>44080</v>
      </c>
      <c r="B11594" s="49" t="s">
        <v>5264</v>
      </c>
      <c r="C11594" s="7">
        <v>2.9182487671233E-2</v>
      </c>
      <c r="D11594" s="7">
        <v>5.8364975342465875E-2</v>
      </c>
      <c r="E11594" s="7">
        <v>8.7547463013698881E-2</v>
      </c>
      <c r="F11594" s="7">
        <v>0.11672995068493151</v>
      </c>
      <c r="G11594" s="7">
        <v>0.14591243835616438</v>
      </c>
      <c r="H11594" s="7">
        <v>0.17509492602739679</v>
      </c>
      <c r="I11594" s="7">
        <v>0.20427741369863037</v>
      </c>
      <c r="J11594" s="7">
        <v>0.2334599013698628</v>
      </c>
      <c r="K11594" s="7">
        <v>0.26264238904109638</v>
      </c>
      <c r="L11594" s="7">
        <v>0.29182487671232876</v>
      </c>
    </row>
    <row r="11595" spans="1:12" ht="60.75" customHeight="1">
      <c r="A11595" s="1">
        <f t="shared" si="251"/>
        <v>44081</v>
      </c>
      <c r="B11595" s="49" t="s">
        <v>5266</v>
      </c>
      <c r="C11595" s="7">
        <v>1.8461194520547959E-2</v>
      </c>
      <c r="D11595" s="7">
        <v>3.6922389041096036E-2</v>
      </c>
      <c r="E11595" s="7">
        <v>5.5383583561643995E-2</v>
      </c>
      <c r="F11595" s="7">
        <v>7.3844778082191836E-2</v>
      </c>
      <c r="G11595" s="7">
        <v>9.2305972602739803E-2</v>
      </c>
      <c r="H11595" s="7">
        <v>0.11076716712328788</v>
      </c>
      <c r="I11595" s="7">
        <v>0.12922836164383561</v>
      </c>
      <c r="J11595" s="7">
        <v>0.14768955616438439</v>
      </c>
      <c r="K11595" s="7">
        <v>0.16615075068493199</v>
      </c>
      <c r="L11595" s="7">
        <v>0.18461194520547961</v>
      </c>
    </row>
    <row r="11596" spans="1:12" ht="27.75" customHeight="1">
      <c r="A11596" s="1">
        <f t="shared" si="251"/>
        <v>44082</v>
      </c>
      <c r="B11596" s="49" t="s">
        <v>5451</v>
      </c>
      <c r="C11596" s="7">
        <v>4.9851879452054999E-2</v>
      </c>
      <c r="D11596" s="7">
        <v>9.9703758904109999E-2</v>
      </c>
      <c r="E11596" s="7">
        <v>0.14955563835616559</v>
      </c>
      <c r="F11596" s="7">
        <v>0.19940751780822</v>
      </c>
      <c r="G11596" s="7">
        <v>0.24925939726027438</v>
      </c>
      <c r="H11596" s="7">
        <v>0.29911127671232879</v>
      </c>
      <c r="I11596" s="7">
        <v>0.34896315616438439</v>
      </c>
      <c r="J11596" s="7">
        <v>0.39881503561643877</v>
      </c>
      <c r="K11596" s="7">
        <v>0.44866691506849321</v>
      </c>
      <c r="L11596" s="7">
        <v>0.49851879452054759</v>
      </c>
    </row>
    <row r="11597" spans="1:12" ht="25.5">
      <c r="A11597" s="1">
        <f t="shared" si="251"/>
        <v>44083</v>
      </c>
      <c r="B11597" s="49" t="s">
        <v>7523</v>
      </c>
      <c r="C11597" s="7">
        <v>1.661681095890408E-2</v>
      </c>
      <c r="D11597" s="7">
        <v>3.3233621917808279E-2</v>
      </c>
      <c r="E11597" s="7">
        <v>4.9850432876712363E-2</v>
      </c>
      <c r="F11597" s="7">
        <v>6.6467243835616321E-2</v>
      </c>
      <c r="G11597" s="7">
        <v>8.3084054794520398E-2</v>
      </c>
      <c r="H11597" s="7">
        <v>9.9700865753424586E-2</v>
      </c>
      <c r="I11597" s="7">
        <v>0.11631767671232891</v>
      </c>
      <c r="J11597" s="7">
        <v>0.13293448767123239</v>
      </c>
      <c r="K11597" s="7">
        <v>0.14955129863013719</v>
      </c>
      <c r="L11597" s="7">
        <v>0.1661681095890408</v>
      </c>
    </row>
    <row r="11598" spans="1:12" ht="25.5">
      <c r="A11598" s="1">
        <f t="shared" si="251"/>
        <v>44084</v>
      </c>
      <c r="B11598" s="49" t="s">
        <v>2743</v>
      </c>
      <c r="C11598" s="7">
        <v>4.1849424657534356E-2</v>
      </c>
      <c r="D11598" s="7">
        <v>8.3698849315068713E-2</v>
      </c>
      <c r="E11598" s="7">
        <v>0.12554827397260321</v>
      </c>
      <c r="F11598" s="7">
        <v>0.1673976986301372</v>
      </c>
      <c r="G11598" s="7">
        <v>0.20924712328767117</v>
      </c>
      <c r="H11598" s="7">
        <v>0.2510965479452052</v>
      </c>
      <c r="I11598" s="7">
        <v>0.29294597260274036</v>
      </c>
      <c r="J11598" s="7">
        <v>0.33479539726027441</v>
      </c>
      <c r="K11598" s="7">
        <v>0.3766448219178084</v>
      </c>
      <c r="L11598" s="7">
        <v>0.41849424657534234</v>
      </c>
    </row>
    <row r="11599" spans="1:12" ht="25.5">
      <c r="A11599" s="1">
        <f t="shared" si="251"/>
        <v>44085</v>
      </c>
      <c r="B11599" s="49" t="s">
        <v>2743</v>
      </c>
      <c r="C11599" s="7">
        <v>3.5034246575342758E-2</v>
      </c>
      <c r="D11599" s="7">
        <v>7.0068493150685515E-2</v>
      </c>
      <c r="E11599" s="7">
        <v>0.10510273972602815</v>
      </c>
      <c r="F11599" s="7">
        <v>0.14013698630137081</v>
      </c>
      <c r="G11599" s="7">
        <v>0.17517123287671321</v>
      </c>
      <c r="H11599" s="7">
        <v>0.21020547945205559</v>
      </c>
      <c r="I11599" s="7">
        <v>0.24523972602739799</v>
      </c>
      <c r="J11599" s="7">
        <v>0.2802739726027404</v>
      </c>
      <c r="K11599" s="7">
        <v>0.31530821917808277</v>
      </c>
      <c r="L11599" s="7">
        <v>0.3503424657534252</v>
      </c>
    </row>
    <row r="11600" spans="1:12" ht="25.5">
      <c r="A11600" s="1">
        <f t="shared" ref="A11600:A11663" si="252">A11599+1</f>
        <v>44086</v>
      </c>
      <c r="B11600" s="49" t="s">
        <v>5280</v>
      </c>
      <c r="C11600" s="7">
        <v>1.8184536986301358E-2</v>
      </c>
      <c r="D11600" s="7">
        <v>3.636907397260284E-2</v>
      </c>
      <c r="E11600" s="7">
        <v>5.4553610958904201E-2</v>
      </c>
      <c r="F11600" s="7">
        <v>7.2738147945205431E-2</v>
      </c>
      <c r="G11600" s="7">
        <v>9.0922684931506806E-2</v>
      </c>
      <c r="H11600" s="7">
        <v>0.10910722191780828</v>
      </c>
      <c r="I11600" s="7">
        <v>0.12729175890410999</v>
      </c>
      <c r="J11600" s="7">
        <v>0.14547629589041158</v>
      </c>
      <c r="K11600" s="7">
        <v>0.16366083287671199</v>
      </c>
      <c r="L11600" s="7">
        <v>0.18184536986301361</v>
      </c>
    </row>
    <row r="11601" spans="1:12" ht="25.5">
      <c r="A11601" s="1">
        <f t="shared" si="252"/>
        <v>44087</v>
      </c>
      <c r="B11601" s="49" t="s">
        <v>5280</v>
      </c>
      <c r="C11601" s="7">
        <v>2.075365479452064E-2</v>
      </c>
      <c r="D11601" s="7">
        <v>4.1507309589041155E-2</v>
      </c>
      <c r="E11601" s="7">
        <v>6.2260964383561802E-2</v>
      </c>
      <c r="F11601" s="7">
        <v>8.30146191780822E-2</v>
      </c>
      <c r="G11601" s="7">
        <v>0.10376827397260271</v>
      </c>
      <c r="H11601" s="7">
        <v>0.1245219287671236</v>
      </c>
      <c r="I11601" s="7">
        <v>0.145275583561644</v>
      </c>
      <c r="J11601" s="7">
        <v>0.1660292383561644</v>
      </c>
      <c r="K11601" s="7">
        <v>0.1867828931506848</v>
      </c>
      <c r="L11601" s="7">
        <v>0.20753654794520521</v>
      </c>
    </row>
    <row r="11602" spans="1:12" ht="38.25">
      <c r="A11602" s="1">
        <f t="shared" si="252"/>
        <v>44088</v>
      </c>
      <c r="B11602" s="49" t="s">
        <v>7524</v>
      </c>
      <c r="C11602" s="7">
        <v>1.7413150684931638E-2</v>
      </c>
      <c r="D11602" s="7">
        <v>3.4826301369863158E-2</v>
      </c>
      <c r="E11602" s="7">
        <v>5.2239452054794799E-2</v>
      </c>
      <c r="F11602" s="7">
        <v>6.9652602739726191E-2</v>
      </c>
      <c r="G11602" s="7">
        <v>8.7065753424657708E-2</v>
      </c>
      <c r="H11602" s="7">
        <v>0.10447890410958922</v>
      </c>
      <c r="I11602" s="7">
        <v>0.12189205479452159</v>
      </c>
      <c r="J11602" s="7">
        <v>0.13930520547945238</v>
      </c>
      <c r="K11602" s="7">
        <v>0.1567183561643844</v>
      </c>
      <c r="L11602" s="7">
        <v>0.17413150684931519</v>
      </c>
    </row>
    <row r="11603" spans="1:12" ht="38.25">
      <c r="A11603" s="1">
        <f t="shared" si="252"/>
        <v>44089</v>
      </c>
      <c r="B11603" s="49" t="s">
        <v>7524</v>
      </c>
      <c r="C11603" s="7">
        <v>5.5656986301369955E-3</v>
      </c>
      <c r="D11603" s="7">
        <v>1.1131397260273991E-2</v>
      </c>
      <c r="E11603" s="7">
        <v>1.6697095890410997E-2</v>
      </c>
      <c r="F11603" s="7">
        <v>2.2262794520547958E-2</v>
      </c>
      <c r="G11603" s="7">
        <v>2.7828493150684919E-2</v>
      </c>
      <c r="H11603" s="7">
        <v>3.3394191780821883E-2</v>
      </c>
      <c r="I11603" s="7">
        <v>3.8959890410959076E-2</v>
      </c>
      <c r="J11603" s="7">
        <v>4.4525589041095916E-2</v>
      </c>
      <c r="K11603" s="7">
        <v>5.009128767123288E-2</v>
      </c>
      <c r="L11603" s="7">
        <v>5.5656986301369837E-2</v>
      </c>
    </row>
    <row r="11604" spans="1:12" ht="63.75">
      <c r="A11604" s="1">
        <f t="shared" si="252"/>
        <v>44090</v>
      </c>
      <c r="B11604" s="49" t="s">
        <v>5288</v>
      </c>
      <c r="C11604" s="7">
        <v>2.3796164383561801E-4</v>
      </c>
      <c r="D11604" s="7">
        <v>4.7592328767123476E-4</v>
      </c>
      <c r="E11604" s="7">
        <v>7.138849315068528E-4</v>
      </c>
      <c r="F11604" s="7">
        <v>9.5184657534246834E-4</v>
      </c>
      <c r="G11604" s="7">
        <v>1.1898082191780853E-3</v>
      </c>
      <c r="H11604" s="7">
        <v>1.427769863013708E-3</v>
      </c>
      <c r="I11604" s="7">
        <v>1.6657315068493198E-3</v>
      </c>
      <c r="J11604" s="7">
        <v>1.9036931506849321E-3</v>
      </c>
      <c r="K11604" s="7">
        <v>2.1416547945205559E-3</v>
      </c>
      <c r="L11604" s="7">
        <v>2.379616438356168E-3</v>
      </c>
    </row>
    <row r="11605" spans="1:12" ht="12.75">
      <c r="A11605" s="1">
        <f t="shared" si="252"/>
        <v>44091</v>
      </c>
      <c r="B11605" s="49" t="s">
        <v>7525</v>
      </c>
      <c r="C11605" s="7">
        <v>8.9141589041096154E-3</v>
      </c>
      <c r="D11605" s="7">
        <v>1.7828317808219279E-2</v>
      </c>
      <c r="E11605" s="7">
        <v>2.6742476712328798E-2</v>
      </c>
      <c r="F11605" s="7">
        <v>3.5656635616438323E-2</v>
      </c>
      <c r="G11605" s="7">
        <v>4.4570794520547956E-2</v>
      </c>
      <c r="H11605" s="7">
        <v>5.3484953424657596E-2</v>
      </c>
      <c r="I11605" s="7">
        <v>6.239911232876736E-2</v>
      </c>
      <c r="J11605" s="7">
        <v>7.1313271232876757E-2</v>
      </c>
      <c r="K11605" s="7">
        <v>8.0227430136986397E-2</v>
      </c>
      <c r="L11605" s="7">
        <v>8.9141589041095912E-2</v>
      </c>
    </row>
    <row r="11606" spans="1:12" ht="12.75">
      <c r="A11606" s="1">
        <f t="shared" si="252"/>
        <v>44092</v>
      </c>
      <c r="B11606" s="49" t="s">
        <v>7526</v>
      </c>
      <c r="C11606" s="7">
        <v>1.7814936986301478E-2</v>
      </c>
      <c r="D11606" s="7">
        <v>3.5629873972602838E-2</v>
      </c>
      <c r="E11606" s="7">
        <v>5.3444810958904319E-2</v>
      </c>
      <c r="F11606" s="7">
        <v>7.1259747945205551E-2</v>
      </c>
      <c r="G11606" s="7">
        <v>8.9074684931506914E-2</v>
      </c>
      <c r="H11606" s="7">
        <v>0.10688962191780828</v>
      </c>
      <c r="I11606" s="7">
        <v>0.12470455890411</v>
      </c>
      <c r="J11606" s="7">
        <v>0.1425194958904116</v>
      </c>
      <c r="K11606" s="7">
        <v>0.16033443287671198</v>
      </c>
      <c r="L11606" s="7">
        <v>0.17814936986301361</v>
      </c>
    </row>
    <row r="11607" spans="1:12" ht="25.5">
      <c r="A11607" s="1">
        <f t="shared" si="252"/>
        <v>44093</v>
      </c>
      <c r="B11607" s="49" t="s">
        <v>5314</v>
      </c>
      <c r="C11607" s="7">
        <v>9.2045589041096151E-3</v>
      </c>
      <c r="D11607" s="7">
        <v>1.8409117808219279E-2</v>
      </c>
      <c r="E11607" s="7">
        <v>2.76136767123288E-2</v>
      </c>
      <c r="F11607" s="7">
        <v>3.6818235616438322E-2</v>
      </c>
      <c r="G11607" s="7">
        <v>4.6022794520547958E-2</v>
      </c>
      <c r="H11607" s="7">
        <v>5.5227353424657601E-2</v>
      </c>
      <c r="I11607" s="7">
        <v>6.4431912328767355E-2</v>
      </c>
      <c r="J11607" s="7">
        <v>7.3636471232876755E-2</v>
      </c>
      <c r="K11607" s="7">
        <v>8.2841030136986391E-2</v>
      </c>
      <c r="L11607" s="7">
        <v>9.2045589041095915E-2</v>
      </c>
    </row>
    <row r="11608" spans="1:12" ht="25.5">
      <c r="A11608" s="1">
        <f t="shared" si="252"/>
        <v>44094</v>
      </c>
      <c r="B11608" s="49" t="s">
        <v>7527</v>
      </c>
      <c r="C11608" s="7">
        <v>1.285029041095896E-2</v>
      </c>
      <c r="D11608" s="7">
        <v>2.5700580821918041E-2</v>
      </c>
      <c r="E11608" s="7">
        <v>3.8550871232877003E-2</v>
      </c>
      <c r="F11608" s="7">
        <v>5.140116164383584E-2</v>
      </c>
      <c r="G11608" s="7">
        <v>6.4251452054794794E-2</v>
      </c>
      <c r="H11608" s="7">
        <v>7.7101742465753756E-2</v>
      </c>
      <c r="I11608" s="7">
        <v>8.9952032876713078E-2</v>
      </c>
      <c r="J11608" s="7">
        <v>0.10280232328767179</v>
      </c>
      <c r="K11608" s="7">
        <v>0.11565261369863075</v>
      </c>
      <c r="L11608" s="7">
        <v>0.12850290410958959</v>
      </c>
    </row>
    <row r="11609" spans="1:12" ht="38.25">
      <c r="A11609" s="1">
        <f t="shared" si="252"/>
        <v>44095</v>
      </c>
      <c r="B11609" s="49" t="s">
        <v>7528</v>
      </c>
      <c r="C11609" s="7">
        <v>2.9249753424657719E-2</v>
      </c>
      <c r="D11609" s="7">
        <v>5.8499506849315319E-2</v>
      </c>
      <c r="E11609" s="7">
        <v>8.7749260273973048E-2</v>
      </c>
      <c r="F11609" s="7">
        <v>0.11699901369863039</v>
      </c>
      <c r="G11609" s="7">
        <v>0.14624876712328799</v>
      </c>
      <c r="H11609" s="7">
        <v>0.1754985205479456</v>
      </c>
      <c r="I11609" s="7">
        <v>0.20474827397260317</v>
      </c>
      <c r="J11609" s="7">
        <v>0.23399802739725958</v>
      </c>
      <c r="K11609" s="7">
        <v>0.26324778082191719</v>
      </c>
      <c r="L11609" s="7">
        <v>0.29249753424657476</v>
      </c>
    </row>
    <row r="11610" spans="1:12" ht="38.25">
      <c r="A11610" s="1">
        <f t="shared" si="252"/>
        <v>44096</v>
      </c>
      <c r="B11610" s="49" t="s">
        <v>7529</v>
      </c>
      <c r="C11610" s="7">
        <v>2.2837808219178243E-2</v>
      </c>
      <c r="D11610" s="7">
        <v>4.567561643835636E-2</v>
      </c>
      <c r="E11610" s="7">
        <v>6.85134246575346E-2</v>
      </c>
      <c r="F11610" s="7">
        <v>9.1351232876712596E-2</v>
      </c>
      <c r="G11610" s="7">
        <v>0.1141890410958907</v>
      </c>
      <c r="H11610" s="7">
        <v>0.1370268493150692</v>
      </c>
      <c r="I11610" s="7">
        <v>0.1598646575342472</v>
      </c>
      <c r="J11610" s="7">
        <v>0.18270246575342519</v>
      </c>
      <c r="K11610" s="7">
        <v>0.20554027397260322</v>
      </c>
      <c r="L11610" s="7">
        <v>0.22837808219178118</v>
      </c>
    </row>
    <row r="11611" spans="1:12" ht="25.5">
      <c r="A11611" s="1">
        <f t="shared" si="252"/>
        <v>44097</v>
      </c>
      <c r="B11611" s="49" t="s">
        <v>5817</v>
      </c>
      <c r="C11611" s="7">
        <v>8.0646575342465992E-4</v>
      </c>
      <c r="D11611" s="7">
        <v>1.6129315068493198E-3</v>
      </c>
      <c r="E11611" s="7">
        <v>2.4193972602739797E-3</v>
      </c>
      <c r="F11611" s="7">
        <v>3.225863013698628E-3</v>
      </c>
      <c r="G11611" s="7">
        <v>4.0323287671232876E-3</v>
      </c>
      <c r="H11611" s="7">
        <v>4.8387945205479481E-3</v>
      </c>
      <c r="I11611" s="7">
        <v>5.6452602739726198E-3</v>
      </c>
      <c r="J11611" s="7">
        <v>6.4517260273972681E-3</v>
      </c>
      <c r="K11611" s="7">
        <v>7.2581917808219269E-3</v>
      </c>
      <c r="L11611" s="7">
        <v>8.0646575342465752E-3</v>
      </c>
    </row>
    <row r="11612" spans="1:12" ht="25.5">
      <c r="A11612" s="1">
        <f t="shared" si="252"/>
        <v>44098</v>
      </c>
      <c r="B11612" s="49" t="s">
        <v>6078</v>
      </c>
      <c r="C11612" s="7">
        <v>1.3782246575342518E-3</v>
      </c>
      <c r="D11612" s="7">
        <v>2.7564493150685158E-3</v>
      </c>
      <c r="E11612" s="7">
        <v>4.1346739726027676E-3</v>
      </c>
      <c r="F11612" s="7">
        <v>5.5128986301370073E-3</v>
      </c>
      <c r="G11612" s="7">
        <v>6.8911232876712599E-3</v>
      </c>
      <c r="H11612" s="7">
        <v>8.2693479452055109E-3</v>
      </c>
      <c r="I11612" s="7">
        <v>9.6475726027398009E-3</v>
      </c>
      <c r="J11612" s="7">
        <v>1.1025797260274027E-2</v>
      </c>
      <c r="K11612" s="7">
        <v>1.240402191780828E-2</v>
      </c>
      <c r="L11612" s="7">
        <v>1.378224657534252E-2</v>
      </c>
    </row>
    <row r="11613" spans="1:12" ht="25.5">
      <c r="A11613" s="1">
        <f t="shared" si="252"/>
        <v>44099</v>
      </c>
      <c r="B11613" s="49" t="s">
        <v>7530</v>
      </c>
      <c r="C11613" s="7">
        <v>7.3598136986301604E-2</v>
      </c>
      <c r="D11613" s="7">
        <v>0.14719627397260321</v>
      </c>
      <c r="E11613" s="7">
        <v>0.22079441095890479</v>
      </c>
      <c r="F11613" s="7">
        <v>0.2943925479452052</v>
      </c>
      <c r="G11613" s="7">
        <v>0.36799068493150683</v>
      </c>
      <c r="H11613" s="7">
        <v>0.44158882191780841</v>
      </c>
      <c r="I11613" s="7">
        <v>0.51518695890411115</v>
      </c>
      <c r="J11613" s="7">
        <v>0.58878509589041161</v>
      </c>
      <c r="K11613" s="7">
        <v>0.66238323287671319</v>
      </c>
      <c r="L11613" s="7">
        <v>0.73598136986301366</v>
      </c>
    </row>
    <row r="11614" spans="1:12" ht="25.5">
      <c r="A11614" s="1">
        <f t="shared" si="252"/>
        <v>44100</v>
      </c>
      <c r="B11614" s="49" t="s">
        <v>7531</v>
      </c>
      <c r="C11614" s="7">
        <v>1.6997260273972681E-2</v>
      </c>
      <c r="D11614" s="7">
        <v>3.3994520547945238E-2</v>
      </c>
      <c r="E11614" s="7">
        <v>5.0991780821917916E-2</v>
      </c>
      <c r="F11614" s="7">
        <v>6.7989041095890351E-2</v>
      </c>
      <c r="G11614" s="7">
        <v>8.4986301369862918E-2</v>
      </c>
      <c r="H11614" s="7">
        <v>0.10198356164383549</v>
      </c>
      <c r="I11614" s="7">
        <v>0.1189808219178084</v>
      </c>
      <c r="J11614" s="7">
        <v>0.1359780821917812</v>
      </c>
      <c r="K11614" s="7">
        <v>0.15297534246575278</v>
      </c>
      <c r="L11614" s="7">
        <v>0.16997260273972561</v>
      </c>
    </row>
    <row r="11615" spans="1:12" ht="25.5">
      <c r="A11615" s="1">
        <f t="shared" si="252"/>
        <v>44101</v>
      </c>
      <c r="B11615" s="49" t="s">
        <v>7531</v>
      </c>
      <c r="C11615" s="7">
        <v>5.6633424657534355E-2</v>
      </c>
      <c r="D11615" s="7">
        <v>0.11326684931506871</v>
      </c>
      <c r="E11615" s="7">
        <v>0.16990027397260321</v>
      </c>
      <c r="F11615" s="7">
        <v>0.22653369863013717</v>
      </c>
      <c r="G11615" s="7">
        <v>0.28316712328767119</v>
      </c>
      <c r="H11615" s="7">
        <v>0.3398005479452052</v>
      </c>
      <c r="I11615" s="7">
        <v>0.3964339726027416</v>
      </c>
      <c r="J11615" s="7">
        <v>0.45306739726027434</v>
      </c>
      <c r="K11615" s="7">
        <v>0.50970082191780841</v>
      </c>
      <c r="L11615" s="7">
        <v>0.56633424657534237</v>
      </c>
    </row>
    <row r="11616" spans="1:12" ht="25.5">
      <c r="A11616" s="1">
        <f t="shared" si="252"/>
        <v>44102</v>
      </c>
      <c r="B11616" s="49" t="s">
        <v>7532</v>
      </c>
      <c r="C11616" s="7">
        <v>3.0956350684931636E-2</v>
      </c>
      <c r="D11616" s="7">
        <v>6.1912701369863155E-2</v>
      </c>
      <c r="E11616" s="7">
        <v>9.2869052054794801E-2</v>
      </c>
      <c r="F11616" s="7">
        <v>0.1238254027397256</v>
      </c>
      <c r="G11616" s="7">
        <v>0.15478175342465761</v>
      </c>
      <c r="H11616" s="7">
        <v>0.1857381041095896</v>
      </c>
      <c r="I11616" s="7">
        <v>0.21669445479452157</v>
      </c>
      <c r="J11616" s="7">
        <v>0.2476508054794524</v>
      </c>
      <c r="K11616" s="7">
        <v>0.27860715616438436</v>
      </c>
      <c r="L11616" s="7">
        <v>0.30956350684931522</v>
      </c>
    </row>
    <row r="11617" spans="1:12" ht="12.75">
      <c r="A11617" s="1">
        <f t="shared" si="252"/>
        <v>44103</v>
      </c>
      <c r="B11617" s="49" t="s">
        <v>7533</v>
      </c>
      <c r="C11617" s="7">
        <v>2.2937260273972679E-2</v>
      </c>
      <c r="D11617" s="7">
        <v>4.587452054794524E-2</v>
      </c>
      <c r="E11617" s="7">
        <v>6.8811780821917912E-2</v>
      </c>
      <c r="F11617" s="7">
        <v>9.1749041095890355E-2</v>
      </c>
      <c r="G11617" s="7">
        <v>0.11468630136986291</v>
      </c>
      <c r="H11617" s="7">
        <v>0.1376235616438356</v>
      </c>
      <c r="I11617" s="7">
        <v>0.16056082191780841</v>
      </c>
      <c r="J11617" s="7">
        <v>0.18349808219178121</v>
      </c>
      <c r="K11617" s="7">
        <v>0.20643534246575279</v>
      </c>
      <c r="L11617" s="7">
        <v>0.2293726027397256</v>
      </c>
    </row>
    <row r="11618" spans="1:12" ht="25.5">
      <c r="A11618" s="1">
        <f t="shared" si="252"/>
        <v>44104</v>
      </c>
      <c r="B11618" s="49" t="s">
        <v>7534</v>
      </c>
      <c r="C11618" s="7">
        <v>2.6857841095890601E-2</v>
      </c>
      <c r="D11618" s="7">
        <v>5.3715682191781078E-2</v>
      </c>
      <c r="E11618" s="7">
        <v>8.0573523287671686E-2</v>
      </c>
      <c r="F11618" s="7">
        <v>0.10743136438356192</v>
      </c>
      <c r="G11618" s="7">
        <v>0.13428920547945239</v>
      </c>
      <c r="H11618" s="7">
        <v>0.1611470465753424</v>
      </c>
      <c r="I11618" s="7">
        <v>0.18800488767123358</v>
      </c>
      <c r="J11618" s="7">
        <v>0.21486272876712362</v>
      </c>
      <c r="K11618" s="7">
        <v>0.2417205698630136</v>
      </c>
      <c r="L11618" s="7">
        <v>0.26857841095890356</v>
      </c>
    </row>
    <row r="11619" spans="1:12" ht="25.5">
      <c r="A11619" s="1">
        <f t="shared" si="252"/>
        <v>44105</v>
      </c>
      <c r="B11619" s="49" t="s">
        <v>7534</v>
      </c>
      <c r="C11619" s="7">
        <v>4.6174684931507157E-2</v>
      </c>
      <c r="D11619" s="7">
        <v>9.2349369863014313E-2</v>
      </c>
      <c r="E11619" s="7">
        <v>0.13852405479452159</v>
      </c>
      <c r="F11619" s="7">
        <v>0.18469873972602838</v>
      </c>
      <c r="G11619" s="7">
        <v>0.23087342465753519</v>
      </c>
      <c r="H11619" s="7">
        <v>0.27704810958904197</v>
      </c>
      <c r="I11619" s="7">
        <v>0.32322279452054997</v>
      </c>
      <c r="J11619" s="7">
        <v>0.36939747945205559</v>
      </c>
      <c r="K11619" s="7">
        <v>0.41557216438356237</v>
      </c>
      <c r="L11619" s="7">
        <v>0.46174684931506921</v>
      </c>
    </row>
    <row r="11620" spans="1:12" ht="25.5">
      <c r="A11620" s="1">
        <f t="shared" si="252"/>
        <v>44106</v>
      </c>
      <c r="B11620" s="49" t="s">
        <v>7535</v>
      </c>
      <c r="C11620" s="7">
        <v>2.0724361643835721E-2</v>
      </c>
      <c r="D11620" s="7">
        <v>4.1448723287671324E-2</v>
      </c>
      <c r="E11620" s="7">
        <v>6.2173084931507035E-2</v>
      </c>
      <c r="F11620" s="7">
        <v>8.2897446575342509E-2</v>
      </c>
      <c r="G11620" s="7">
        <v>0.10362180821917812</v>
      </c>
      <c r="H11620" s="7">
        <v>0.1243461698630136</v>
      </c>
      <c r="I11620" s="7">
        <v>0.14507053150684918</v>
      </c>
      <c r="J11620" s="7">
        <v>0.1657948931506848</v>
      </c>
      <c r="K11620" s="7">
        <v>0.18651925479452039</v>
      </c>
      <c r="L11620" s="7">
        <v>0.20724361643835601</v>
      </c>
    </row>
    <row r="11621" spans="1:12" ht="25.5">
      <c r="A11621" s="1">
        <f t="shared" si="252"/>
        <v>44107</v>
      </c>
      <c r="B11621" s="49" t="s">
        <v>6129</v>
      </c>
      <c r="C11621" s="7">
        <v>2.3145205479452161E-3</v>
      </c>
      <c r="D11621" s="7">
        <v>4.6290410958904201E-3</v>
      </c>
      <c r="E11621" s="7">
        <v>6.9435616438356359E-3</v>
      </c>
      <c r="F11621" s="7">
        <v>9.2580821917808281E-3</v>
      </c>
      <c r="G11621" s="7">
        <v>1.1572602739726032E-2</v>
      </c>
      <c r="H11621" s="7">
        <v>1.3887123287671201E-2</v>
      </c>
      <c r="I11621" s="7">
        <v>1.6201643835616439E-2</v>
      </c>
      <c r="J11621" s="7">
        <v>1.8516164383561681E-2</v>
      </c>
      <c r="K11621" s="7">
        <v>2.0830684931506797E-2</v>
      </c>
      <c r="L11621" s="7">
        <v>2.3145205479452039E-2</v>
      </c>
    </row>
    <row r="11622" spans="1:12" ht="25.5">
      <c r="A11622" s="1">
        <f t="shared" si="252"/>
        <v>44108</v>
      </c>
      <c r="B11622" s="49" t="s">
        <v>5336</v>
      </c>
      <c r="C11622" s="7">
        <v>8.0212602739726318E-4</v>
      </c>
      <c r="D11622" s="7">
        <v>1.604252054794524E-3</v>
      </c>
      <c r="E11622" s="7">
        <v>2.4063780821917918E-3</v>
      </c>
      <c r="F11622" s="7">
        <v>3.2085041095890479E-3</v>
      </c>
      <c r="G11622" s="7">
        <v>4.0106301369863036E-3</v>
      </c>
      <c r="H11622" s="7">
        <v>4.8127561643835715E-3</v>
      </c>
      <c r="I11622" s="7">
        <v>5.6148821917808523E-3</v>
      </c>
      <c r="J11622" s="7">
        <v>6.4170082191780959E-3</v>
      </c>
      <c r="K11622" s="7">
        <v>7.2191342465753516E-3</v>
      </c>
      <c r="L11622" s="7">
        <v>8.0212602739726073E-3</v>
      </c>
    </row>
    <row r="11623" spans="1:12" ht="25.5">
      <c r="A11623" s="1">
        <f t="shared" si="252"/>
        <v>44109</v>
      </c>
      <c r="B11623" s="49" t="s">
        <v>5653</v>
      </c>
      <c r="C11623" s="7">
        <v>1.67297780054796E-2</v>
      </c>
      <c r="D11623" s="7">
        <v>3.3459556010959075E-2</v>
      </c>
      <c r="E11623" s="7">
        <v>5.0189334016438679E-2</v>
      </c>
      <c r="F11623" s="7">
        <v>6.691911202191804E-2</v>
      </c>
      <c r="G11623" s="7">
        <v>8.3648890027397518E-2</v>
      </c>
      <c r="H11623" s="7">
        <v>0.100378668032877</v>
      </c>
      <c r="I11623" s="7">
        <v>0.11710844603835684</v>
      </c>
      <c r="J11623" s="7">
        <v>0.13383822404383561</v>
      </c>
      <c r="K11623" s="7">
        <v>0.1505680020493152</v>
      </c>
      <c r="L11623" s="7">
        <v>0.16729778005479479</v>
      </c>
    </row>
    <row r="11624" spans="1:12" ht="12.75">
      <c r="A11624" s="1">
        <f t="shared" si="252"/>
        <v>44110</v>
      </c>
      <c r="B11624" s="49" t="s">
        <v>5447</v>
      </c>
      <c r="C11624" s="7">
        <v>3.1752328767123482E-3</v>
      </c>
      <c r="D11624" s="7">
        <v>6.3504657534246842E-3</v>
      </c>
      <c r="E11624" s="7">
        <v>9.5256986301370302E-3</v>
      </c>
      <c r="F11624" s="7">
        <v>1.270093150684932E-2</v>
      </c>
      <c r="G11624" s="7">
        <v>1.5876164383561681E-2</v>
      </c>
      <c r="H11624" s="7">
        <v>1.9051397260273922E-2</v>
      </c>
      <c r="I11624" s="7">
        <v>2.2226630136986402E-2</v>
      </c>
      <c r="J11624" s="7">
        <v>2.540186301369864E-2</v>
      </c>
      <c r="K11624" s="7">
        <v>2.8577095890410999E-2</v>
      </c>
      <c r="L11624" s="7">
        <v>3.1752328767123236E-2</v>
      </c>
    </row>
    <row r="11625" spans="1:12" ht="12.75">
      <c r="A11625" s="1">
        <f t="shared" si="252"/>
        <v>44111</v>
      </c>
      <c r="B11625" s="49" t="s">
        <v>7360</v>
      </c>
      <c r="C11625" s="7">
        <v>2.5667671232876997E-3</v>
      </c>
      <c r="D11625" s="7">
        <v>5.1335342465753881E-3</v>
      </c>
      <c r="E11625" s="7">
        <v>7.7003013698630877E-3</v>
      </c>
      <c r="F11625" s="7">
        <v>1.0267068493150752E-2</v>
      </c>
      <c r="G11625" s="7">
        <v>1.283383561643844E-2</v>
      </c>
      <c r="H11625" s="7">
        <v>1.540060273972608E-2</v>
      </c>
      <c r="I11625" s="7">
        <v>1.7967369863013841E-2</v>
      </c>
      <c r="J11625" s="7">
        <v>2.0534136986301476E-2</v>
      </c>
      <c r="K11625" s="7">
        <v>2.3100904109589118E-2</v>
      </c>
      <c r="L11625" s="7">
        <v>2.5667671232876759E-2</v>
      </c>
    </row>
    <row r="11626" spans="1:12" ht="12.75">
      <c r="A11626" s="1">
        <f t="shared" si="252"/>
        <v>44112</v>
      </c>
      <c r="B11626" s="49" t="s">
        <v>7360</v>
      </c>
      <c r="C11626" s="7">
        <v>2.3861260273972677E-3</v>
      </c>
      <c r="D11626" s="7">
        <v>4.7722520547945234E-3</v>
      </c>
      <c r="E11626" s="7">
        <v>7.1583780821917915E-3</v>
      </c>
      <c r="F11626" s="7">
        <v>9.5445041095890241E-3</v>
      </c>
      <c r="G11626" s="7">
        <v>1.1930630136986279E-2</v>
      </c>
      <c r="H11626" s="7">
        <v>1.4316756164383559E-2</v>
      </c>
      <c r="I11626" s="7">
        <v>1.670288219178084E-2</v>
      </c>
      <c r="J11626" s="7">
        <v>1.9089008219178118E-2</v>
      </c>
      <c r="K11626" s="7">
        <v>2.1475134246575281E-2</v>
      </c>
      <c r="L11626" s="7">
        <v>2.3861260273972559E-2</v>
      </c>
    </row>
    <row r="11627" spans="1:12" ht="25.5">
      <c r="A11627" s="1">
        <f t="shared" si="252"/>
        <v>44113</v>
      </c>
      <c r="B11627" s="49" t="s">
        <v>5448</v>
      </c>
      <c r="C11627" s="7">
        <v>6.7652712328767359E-3</v>
      </c>
      <c r="D11627" s="7">
        <v>1.3530542465753519E-2</v>
      </c>
      <c r="E11627" s="7">
        <v>2.029581369863016E-2</v>
      </c>
      <c r="F11627" s="7">
        <v>2.7061084931506801E-2</v>
      </c>
      <c r="G11627" s="7">
        <v>3.3826356164383557E-2</v>
      </c>
      <c r="H11627" s="7">
        <v>4.059162739726032E-2</v>
      </c>
      <c r="I11627" s="7">
        <v>4.7356898630137194E-2</v>
      </c>
      <c r="J11627" s="7">
        <v>5.4122169863013721E-2</v>
      </c>
      <c r="K11627" s="7">
        <v>6.0887441095890477E-2</v>
      </c>
      <c r="L11627" s="7">
        <v>6.7652712328767114E-2</v>
      </c>
    </row>
    <row r="11628" spans="1:12" ht="25.5">
      <c r="A11628" s="1">
        <f t="shared" si="252"/>
        <v>44114</v>
      </c>
      <c r="B11628" s="49" t="s">
        <v>5448</v>
      </c>
      <c r="C11628" s="7">
        <v>4.9255890410959072E-4</v>
      </c>
      <c r="D11628" s="7">
        <v>9.8511780821918145E-4</v>
      </c>
      <c r="E11628" s="7">
        <v>1.4776767123287761E-3</v>
      </c>
      <c r="F11628" s="7">
        <v>1.970235616438356E-3</v>
      </c>
      <c r="G11628" s="7">
        <v>2.462794520547948E-3</v>
      </c>
      <c r="H11628" s="7">
        <v>2.95535342465754E-3</v>
      </c>
      <c r="I11628" s="7">
        <v>3.4479123287671442E-3</v>
      </c>
      <c r="J11628" s="7">
        <v>3.9404712328767241E-3</v>
      </c>
      <c r="K11628" s="7">
        <v>4.4330301369863157E-3</v>
      </c>
      <c r="L11628" s="7">
        <v>4.925589041095896E-3</v>
      </c>
    </row>
    <row r="11629" spans="1:12" ht="25.5">
      <c r="A11629" s="1">
        <f t="shared" si="252"/>
        <v>44115</v>
      </c>
      <c r="B11629" s="49" t="s">
        <v>5448</v>
      </c>
      <c r="C11629" s="7">
        <v>8.67945205479456E-4</v>
      </c>
      <c r="D11629" s="7">
        <v>1.735890410958912E-3</v>
      </c>
      <c r="E11629" s="7">
        <v>2.6038356164383679E-3</v>
      </c>
      <c r="F11629" s="7">
        <v>3.4717808219178119E-3</v>
      </c>
      <c r="G11629" s="7">
        <v>4.339726027397268E-3</v>
      </c>
      <c r="H11629" s="7">
        <v>5.2076712328767124E-3</v>
      </c>
      <c r="I11629" s="7">
        <v>6.0756164383561915E-3</v>
      </c>
      <c r="J11629" s="7">
        <v>6.9435616438356237E-3</v>
      </c>
      <c r="K11629" s="7">
        <v>7.8115068493150794E-3</v>
      </c>
      <c r="L11629" s="7">
        <v>8.6794520547945238E-3</v>
      </c>
    </row>
    <row r="11630" spans="1:12" ht="25.5">
      <c r="A11630" s="1">
        <f t="shared" si="252"/>
        <v>44116</v>
      </c>
      <c r="B11630" s="49" t="s">
        <v>5876</v>
      </c>
      <c r="C11630" s="7">
        <v>1.1793205479452087E-3</v>
      </c>
      <c r="D11630" s="7">
        <v>2.35864109589042E-3</v>
      </c>
      <c r="E11630" s="7">
        <v>3.5379616438356238E-3</v>
      </c>
      <c r="F11630" s="7">
        <v>4.7172821917808279E-3</v>
      </c>
      <c r="G11630" s="7">
        <v>5.8966027397260312E-3</v>
      </c>
      <c r="H11630" s="7">
        <v>7.0759232876712362E-3</v>
      </c>
      <c r="I11630" s="7">
        <v>8.2552438356164638E-3</v>
      </c>
      <c r="J11630" s="7">
        <v>9.4345643835616558E-3</v>
      </c>
      <c r="K11630" s="7">
        <v>1.061388493150686E-2</v>
      </c>
      <c r="L11630" s="7">
        <v>1.1793205479452052E-2</v>
      </c>
    </row>
    <row r="11631" spans="1:12" ht="51">
      <c r="A11631" s="1">
        <f t="shared" si="252"/>
        <v>44117</v>
      </c>
      <c r="B11631" s="49" t="s">
        <v>7536</v>
      </c>
      <c r="C11631" s="7">
        <v>3.3669041095890596E-3</v>
      </c>
      <c r="D11631" s="7">
        <v>6.7338082191781192E-3</v>
      </c>
      <c r="E11631" s="7">
        <v>1.0100712328767169E-2</v>
      </c>
      <c r="F11631" s="7">
        <v>1.3467616438356238E-2</v>
      </c>
      <c r="G11631" s="7">
        <v>1.683452054794524E-2</v>
      </c>
      <c r="H11631" s="7">
        <v>2.0201424657534238E-2</v>
      </c>
      <c r="I11631" s="7">
        <v>2.3568328767123361E-2</v>
      </c>
      <c r="J11631" s="7">
        <v>2.6935232876712362E-2</v>
      </c>
      <c r="K11631" s="7">
        <v>3.0302136986301357E-2</v>
      </c>
      <c r="L11631" s="7">
        <v>3.3669041095890362E-2</v>
      </c>
    </row>
    <row r="11632" spans="1:12" ht="25.5">
      <c r="A11632" s="1">
        <f t="shared" si="252"/>
        <v>44118</v>
      </c>
      <c r="B11632" s="49" t="s">
        <v>6314</v>
      </c>
      <c r="C11632" s="7">
        <v>3.5621917808219402E-4</v>
      </c>
      <c r="D11632" s="7">
        <v>7.1243835616438805E-4</v>
      </c>
      <c r="E11632" s="7">
        <v>1.0686575342465808E-3</v>
      </c>
      <c r="F11632" s="7">
        <v>1.4248767123287761E-3</v>
      </c>
      <c r="G11632" s="7">
        <v>1.7810958904109638E-3</v>
      </c>
      <c r="H11632" s="7">
        <v>2.137315068493152E-3</v>
      </c>
      <c r="I11632" s="7">
        <v>2.4935342465753521E-3</v>
      </c>
      <c r="J11632" s="7">
        <v>2.84975342465754E-3</v>
      </c>
      <c r="K11632" s="7">
        <v>3.205972602739728E-3</v>
      </c>
      <c r="L11632" s="7">
        <v>3.5621917808219155E-3</v>
      </c>
    </row>
    <row r="11633" spans="1:12" ht="25.5">
      <c r="A11633" s="1">
        <f t="shared" si="252"/>
        <v>44119</v>
      </c>
      <c r="B11633" s="49" t="s">
        <v>7537</v>
      </c>
      <c r="C11633" s="7">
        <v>4.2854794520548201E-4</v>
      </c>
      <c r="D11633" s="7">
        <v>8.5709589041096403E-4</v>
      </c>
      <c r="E11633" s="7">
        <v>1.2856438356164399E-3</v>
      </c>
      <c r="F11633" s="7">
        <v>1.7141917808219281E-3</v>
      </c>
      <c r="G11633" s="7">
        <v>2.1427397260274038E-3</v>
      </c>
      <c r="H11633" s="7">
        <v>2.5712876712328798E-3</v>
      </c>
      <c r="I11633" s="7">
        <v>2.999835616438368E-3</v>
      </c>
      <c r="J11633" s="7">
        <v>3.428383561643844E-3</v>
      </c>
      <c r="K11633" s="7">
        <v>3.8569315068493195E-3</v>
      </c>
      <c r="L11633" s="7">
        <v>4.2854794520547955E-3</v>
      </c>
    </row>
    <row r="11634" spans="1:12" ht="25.5">
      <c r="A11634" s="1">
        <f t="shared" si="252"/>
        <v>44120</v>
      </c>
      <c r="B11634" s="49" t="s">
        <v>7537</v>
      </c>
      <c r="C11634" s="7">
        <v>2.504021917808244E-2</v>
      </c>
      <c r="D11634" s="7">
        <v>5.0080438356164762E-2</v>
      </c>
      <c r="E11634" s="7">
        <v>7.5120657534247195E-2</v>
      </c>
      <c r="F11634" s="7">
        <v>0.10016087671232927</v>
      </c>
      <c r="G11634" s="7">
        <v>0.12520109589041159</v>
      </c>
      <c r="H11634" s="7">
        <v>0.1502413150684932</v>
      </c>
      <c r="I11634" s="7">
        <v>0.175281534246576</v>
      </c>
      <c r="J11634" s="7">
        <v>0.20032175342465758</v>
      </c>
      <c r="K11634" s="7">
        <v>0.22536197260274041</v>
      </c>
      <c r="L11634" s="7">
        <v>0.25040219178082201</v>
      </c>
    </row>
    <row r="11635" spans="1:12" ht="38.25">
      <c r="A11635" s="1">
        <f t="shared" si="252"/>
        <v>44121</v>
      </c>
      <c r="B11635" s="49" t="s">
        <v>7538</v>
      </c>
      <c r="C11635" s="7">
        <v>8.1112010958904315E-2</v>
      </c>
      <c r="D11635" s="7">
        <v>0.16222402191780841</v>
      </c>
      <c r="E11635" s="7">
        <v>0.24333603287671318</v>
      </c>
      <c r="F11635" s="7">
        <v>0.32444804383561682</v>
      </c>
      <c r="G11635" s="7">
        <v>0.4055600547945204</v>
      </c>
      <c r="H11635" s="7">
        <v>0.4866720657534252</v>
      </c>
      <c r="I11635" s="7">
        <v>0.56778407671233122</v>
      </c>
      <c r="J11635" s="7">
        <v>0.64889608767123363</v>
      </c>
      <c r="K11635" s="7">
        <v>0.73000809863013727</v>
      </c>
      <c r="L11635" s="7">
        <v>0.81112010958904079</v>
      </c>
    </row>
    <row r="11636" spans="1:12" ht="25.5">
      <c r="A11636" s="1">
        <f t="shared" si="252"/>
        <v>44122</v>
      </c>
      <c r="B11636" s="49" t="s">
        <v>7539</v>
      </c>
      <c r="C11636" s="7">
        <v>0.2613780821917836</v>
      </c>
      <c r="D11636" s="7">
        <v>0.52275616438356598</v>
      </c>
      <c r="E11636" s="7">
        <v>0.78413424657534947</v>
      </c>
      <c r="F11636" s="7">
        <v>1.0455123287671295</v>
      </c>
      <c r="G11636" s="7">
        <v>1.3068904109589119</v>
      </c>
      <c r="H11636" s="7">
        <v>1.5682684931506918</v>
      </c>
      <c r="I11636" s="7">
        <v>1.829646575342472</v>
      </c>
      <c r="J11636" s="7">
        <v>2.0910246575342519</v>
      </c>
      <c r="K11636" s="7">
        <v>2.3524027397260321</v>
      </c>
      <c r="L11636" s="7">
        <v>2.6137808219178122</v>
      </c>
    </row>
    <row r="11637" spans="1:12" ht="25.5">
      <c r="A11637" s="1">
        <f t="shared" si="252"/>
        <v>44123</v>
      </c>
      <c r="B11637" s="49" t="s">
        <v>6409</v>
      </c>
      <c r="C11637" s="7">
        <v>7.6601227397260552E-2</v>
      </c>
      <c r="D11637" s="7">
        <v>0.1532024547945216</v>
      </c>
      <c r="E11637" s="7">
        <v>0.22980368219178118</v>
      </c>
      <c r="F11637" s="7">
        <v>0.30640490958904082</v>
      </c>
      <c r="G11637" s="7">
        <v>0.38300613698630159</v>
      </c>
      <c r="H11637" s="7">
        <v>0.45960736438356237</v>
      </c>
      <c r="I11637" s="7">
        <v>0.53620859178082436</v>
      </c>
      <c r="J11637" s="7">
        <v>0.61280981917808275</v>
      </c>
      <c r="K11637" s="7">
        <v>0.68941104657534347</v>
      </c>
      <c r="L11637" s="7">
        <v>0.76601227397260319</v>
      </c>
    </row>
    <row r="11638" spans="1:12" ht="25.5">
      <c r="A11638" s="1">
        <f t="shared" si="252"/>
        <v>44124</v>
      </c>
      <c r="B11638" s="49" t="s">
        <v>2743</v>
      </c>
      <c r="C11638" s="7">
        <v>3.916819726027404E-2</v>
      </c>
      <c r="D11638" s="7">
        <v>7.8336394520548081E-2</v>
      </c>
      <c r="E11638" s="7">
        <v>0.11750459178082212</v>
      </c>
      <c r="F11638" s="7">
        <v>0.15667278904109519</v>
      </c>
      <c r="G11638" s="7">
        <v>0.19584098630136959</v>
      </c>
      <c r="H11638" s="7">
        <v>0.23500918356164399</v>
      </c>
      <c r="I11638" s="7">
        <v>0.27417738082191839</v>
      </c>
      <c r="J11638" s="7">
        <v>0.3133455780821916</v>
      </c>
      <c r="K11638" s="7">
        <v>0.35251377534246597</v>
      </c>
      <c r="L11638" s="7">
        <v>0.39168197260273918</v>
      </c>
    </row>
    <row r="11639" spans="1:12" ht="38.25">
      <c r="A11639" s="1">
        <f t="shared" si="252"/>
        <v>44125</v>
      </c>
      <c r="B11639" s="49" t="s">
        <v>5275</v>
      </c>
      <c r="C11639" s="7">
        <v>6.2821150684931638E-3</v>
      </c>
      <c r="D11639" s="7">
        <v>1.2564230136986281E-2</v>
      </c>
      <c r="E11639" s="7">
        <v>1.8846345205479481E-2</v>
      </c>
      <c r="F11639" s="7">
        <v>2.5128460273972562E-2</v>
      </c>
      <c r="G11639" s="7">
        <v>3.141057534246576E-2</v>
      </c>
      <c r="H11639" s="7">
        <v>3.7692690410958962E-2</v>
      </c>
      <c r="I11639" s="7">
        <v>4.3974805479452157E-2</v>
      </c>
      <c r="J11639" s="7">
        <v>5.0256920547945234E-2</v>
      </c>
      <c r="K11639" s="7">
        <v>5.6539035616438443E-2</v>
      </c>
      <c r="L11639" s="7">
        <v>6.282115068493152E-2</v>
      </c>
    </row>
    <row r="11640" spans="1:12" ht="25.5">
      <c r="A11640" s="1">
        <f t="shared" si="252"/>
        <v>44126</v>
      </c>
      <c r="B11640" s="49" t="s">
        <v>5883</v>
      </c>
      <c r="C11640" s="7">
        <v>1.5000986301369839E-3</v>
      </c>
      <c r="D11640" s="7">
        <v>3.0001972602739799E-3</v>
      </c>
      <c r="E11640" s="7">
        <v>4.5002958904109634E-3</v>
      </c>
      <c r="F11640" s="7">
        <v>6.0003945205479355E-3</v>
      </c>
      <c r="G11640" s="7">
        <v>7.5004931506849198E-3</v>
      </c>
      <c r="H11640" s="7">
        <v>9.0005917808219042E-3</v>
      </c>
      <c r="I11640" s="7">
        <v>1.0500690410958923E-2</v>
      </c>
      <c r="J11640" s="7">
        <v>1.200078904109592E-2</v>
      </c>
      <c r="K11640" s="7">
        <v>1.350088767123288E-2</v>
      </c>
      <c r="L11640" s="7">
        <v>1.500098630136984E-2</v>
      </c>
    </row>
    <row r="11641" spans="1:12" ht="25.5">
      <c r="A11641" s="1">
        <f t="shared" si="252"/>
        <v>44127</v>
      </c>
      <c r="B11641" s="49" t="s">
        <v>7540</v>
      </c>
      <c r="C11641" s="7">
        <v>4.6290410958904196E-2</v>
      </c>
      <c r="D11641" s="7">
        <v>9.2580821917808392E-2</v>
      </c>
      <c r="E11641" s="7">
        <v>0.13887123287671319</v>
      </c>
      <c r="F11641" s="7">
        <v>0.18516164383561678</v>
      </c>
      <c r="G11641" s="7">
        <v>0.23145205479452038</v>
      </c>
      <c r="H11641" s="7">
        <v>0.27774246575342521</v>
      </c>
      <c r="I11641" s="7">
        <v>0.32403287671233</v>
      </c>
      <c r="J11641" s="7">
        <v>0.37032328767123235</v>
      </c>
      <c r="K11641" s="7">
        <v>0.41661369863013714</v>
      </c>
      <c r="L11641" s="7">
        <v>0.46290410958904077</v>
      </c>
    </row>
    <row r="11642" spans="1:12" ht="25.5">
      <c r="A11642" s="1">
        <f t="shared" si="252"/>
        <v>44128</v>
      </c>
      <c r="B11642" s="49" t="s">
        <v>7541</v>
      </c>
      <c r="C11642" s="7">
        <v>3.12409643835618E-2</v>
      </c>
      <c r="D11642" s="7">
        <v>6.2481928767123475E-2</v>
      </c>
      <c r="E11642" s="7">
        <v>9.3722893150685271E-2</v>
      </c>
      <c r="F11642" s="7">
        <v>0.1249638575342472</v>
      </c>
      <c r="G11642" s="7">
        <v>0.15620482191780838</v>
      </c>
      <c r="H11642" s="7">
        <v>0.18744578630137079</v>
      </c>
      <c r="I11642" s="7">
        <v>0.21868675068493199</v>
      </c>
      <c r="J11642" s="7">
        <v>0.24992771506849318</v>
      </c>
      <c r="K11642" s="7">
        <v>0.28116867945205559</v>
      </c>
      <c r="L11642" s="7">
        <v>0.31240964383561676</v>
      </c>
    </row>
    <row r="11643" spans="1:12" ht="25.5">
      <c r="A11643" s="1">
        <f t="shared" si="252"/>
        <v>44129</v>
      </c>
      <c r="B11643" s="49" t="s">
        <v>7542</v>
      </c>
      <c r="C11643" s="7">
        <v>0.10976071232876736</v>
      </c>
      <c r="D11643" s="7">
        <v>0.21952142465753521</v>
      </c>
      <c r="E11643" s="7">
        <v>0.3292821369863016</v>
      </c>
      <c r="F11643" s="7">
        <v>0.43904284931506804</v>
      </c>
      <c r="G11643" s="7">
        <v>0.54880356164383559</v>
      </c>
      <c r="H11643" s="7">
        <v>0.6585642739726032</v>
      </c>
      <c r="I11643" s="7">
        <v>0.76832498630137325</v>
      </c>
      <c r="J11643" s="7">
        <v>0.87808569863013841</v>
      </c>
      <c r="K11643" s="7">
        <v>0.9878464109589048</v>
      </c>
      <c r="L11643" s="7">
        <v>1.0976071232876712</v>
      </c>
    </row>
    <row r="11644" spans="1:12" ht="25.5">
      <c r="A11644" s="1">
        <f t="shared" si="252"/>
        <v>44130</v>
      </c>
      <c r="B11644" s="49" t="s">
        <v>7543</v>
      </c>
      <c r="C11644" s="7">
        <v>2.6492942465753639E-2</v>
      </c>
      <c r="D11644" s="7">
        <v>5.2985884931507153E-2</v>
      </c>
      <c r="E11644" s="7">
        <v>7.9478827397260796E-2</v>
      </c>
      <c r="F11644" s="7">
        <v>0.10597176986301408</v>
      </c>
      <c r="G11644" s="7">
        <v>0.13246471232876758</v>
      </c>
      <c r="H11644" s="7">
        <v>0.1589576547945204</v>
      </c>
      <c r="I11644" s="7">
        <v>0.18545059726027438</v>
      </c>
      <c r="J11644" s="7">
        <v>0.2119435397260272</v>
      </c>
      <c r="K11644" s="7">
        <v>0.23843648219178118</v>
      </c>
      <c r="L11644" s="7">
        <v>0.264929424657534</v>
      </c>
    </row>
    <row r="11645" spans="1:12" ht="25.5">
      <c r="A11645" s="1">
        <f t="shared" si="252"/>
        <v>44131</v>
      </c>
      <c r="B11645" s="49" t="s">
        <v>7544</v>
      </c>
      <c r="C11645" s="7">
        <v>2.3029479452054878E-2</v>
      </c>
      <c r="D11645" s="7">
        <v>4.6058958904109638E-2</v>
      </c>
      <c r="E11645" s="7">
        <v>6.9088438356164517E-2</v>
      </c>
      <c r="F11645" s="7">
        <v>9.2117917808219152E-2</v>
      </c>
      <c r="G11645" s="7">
        <v>0.11514739726027391</v>
      </c>
      <c r="H11645" s="7">
        <v>0.13817687671232878</v>
      </c>
      <c r="I11645" s="7">
        <v>0.16120635616438439</v>
      </c>
      <c r="J11645" s="7">
        <v>0.1842358356164388</v>
      </c>
      <c r="K11645" s="7">
        <v>0.20726531506849322</v>
      </c>
      <c r="L11645" s="7">
        <v>0.23029479452054757</v>
      </c>
    </row>
    <row r="11646" spans="1:12" ht="25.5">
      <c r="A11646" s="1">
        <f t="shared" si="252"/>
        <v>44132</v>
      </c>
      <c r="B11646" s="49" t="s">
        <v>7545</v>
      </c>
      <c r="C11646" s="7">
        <v>4.5277808219178362E-3</v>
      </c>
      <c r="D11646" s="7">
        <v>9.0555616438356724E-3</v>
      </c>
      <c r="E11646" s="7">
        <v>1.3583342465753519E-2</v>
      </c>
      <c r="F11646" s="7">
        <v>1.8111123287671321E-2</v>
      </c>
      <c r="G11646" s="7">
        <v>2.263890410958912E-2</v>
      </c>
      <c r="H11646" s="7">
        <v>2.716668493150692E-2</v>
      </c>
      <c r="I11646" s="7">
        <v>3.1694465753424841E-2</v>
      </c>
      <c r="J11646" s="7">
        <v>3.6222246575342516E-2</v>
      </c>
      <c r="K11646" s="7">
        <v>4.0750027397260316E-2</v>
      </c>
      <c r="L11646" s="7">
        <v>4.5277808219178123E-2</v>
      </c>
    </row>
    <row r="11647" spans="1:12" ht="25.5">
      <c r="A11647" s="1">
        <f t="shared" si="252"/>
        <v>44133</v>
      </c>
      <c r="B11647" s="49" t="s">
        <v>7545</v>
      </c>
      <c r="C11647" s="7">
        <v>7.489643835616463E-3</v>
      </c>
      <c r="D11647" s="7">
        <v>1.4979287671232879E-2</v>
      </c>
      <c r="E11647" s="7">
        <v>2.2468931506849438E-2</v>
      </c>
      <c r="F11647" s="7">
        <v>2.9958575342465758E-2</v>
      </c>
      <c r="G11647" s="7">
        <v>3.74482191780822E-2</v>
      </c>
      <c r="H11647" s="7">
        <v>4.4937863013698641E-2</v>
      </c>
      <c r="I11647" s="7">
        <v>5.2427506849315318E-2</v>
      </c>
      <c r="J11647" s="7">
        <v>5.9917150684931642E-2</v>
      </c>
      <c r="K11647" s="7">
        <v>6.7406794520548083E-2</v>
      </c>
      <c r="L11647" s="7">
        <v>7.4896438356164399E-2</v>
      </c>
    </row>
    <row r="11648" spans="1:12" ht="63.75">
      <c r="A11648" s="1">
        <f t="shared" si="252"/>
        <v>44134</v>
      </c>
      <c r="B11648" s="49" t="s">
        <v>6148</v>
      </c>
      <c r="C11648" s="7">
        <v>9.7853589041096162E-3</v>
      </c>
      <c r="D11648" s="7">
        <v>1.9570717808219281E-2</v>
      </c>
      <c r="E11648" s="7">
        <v>2.9356076712328802E-2</v>
      </c>
      <c r="F11648" s="7">
        <v>3.9141435616438319E-2</v>
      </c>
      <c r="G11648" s="7">
        <v>4.8926794520547955E-2</v>
      </c>
      <c r="H11648" s="7">
        <v>5.8712153424657604E-2</v>
      </c>
      <c r="I11648" s="7">
        <v>6.8497512328767357E-2</v>
      </c>
      <c r="J11648" s="7">
        <v>7.8282871232876763E-2</v>
      </c>
      <c r="K11648" s="7">
        <v>8.8068230136986392E-2</v>
      </c>
      <c r="L11648" s="7">
        <v>9.7853589041095909E-2</v>
      </c>
    </row>
    <row r="11649" spans="1:12" ht="38.25">
      <c r="A11649" s="1">
        <f t="shared" si="252"/>
        <v>44135</v>
      </c>
      <c r="B11649" s="49" t="s">
        <v>7372</v>
      </c>
      <c r="C11649" s="7">
        <v>2.1785424657534361E-2</v>
      </c>
      <c r="D11649" s="7">
        <v>4.3570849315068598E-2</v>
      </c>
      <c r="E11649" s="7">
        <v>6.5356273972602949E-2</v>
      </c>
      <c r="F11649" s="7">
        <v>8.7141698630137071E-2</v>
      </c>
      <c r="G11649" s="7">
        <v>0.1089271232876713</v>
      </c>
      <c r="H11649" s="7">
        <v>0.1307125479452052</v>
      </c>
      <c r="I11649" s="7">
        <v>0.15249797260274037</v>
      </c>
      <c r="J11649" s="7">
        <v>0.17428339726027439</v>
      </c>
      <c r="K11649" s="7">
        <v>0.19606882191780839</v>
      </c>
      <c r="L11649" s="7">
        <v>0.21785424657534239</v>
      </c>
    </row>
    <row r="11650" spans="1:12" ht="38.25">
      <c r="A11650" s="1">
        <f t="shared" si="252"/>
        <v>44136</v>
      </c>
      <c r="B11650" s="49" t="s">
        <v>7546</v>
      </c>
      <c r="C11650" s="7">
        <v>1.4783999999999999E-2</v>
      </c>
      <c r="D11650" s="7">
        <v>2.9568000000000118E-2</v>
      </c>
      <c r="E11650" s="7">
        <v>4.4352000000000114E-2</v>
      </c>
      <c r="F11650" s="7">
        <v>5.9135999999999994E-2</v>
      </c>
      <c r="G11650" s="7">
        <v>7.392E-2</v>
      </c>
      <c r="H11650" s="7">
        <v>8.8703999999999991E-2</v>
      </c>
      <c r="I11650" s="7">
        <v>0.10348800000000036</v>
      </c>
      <c r="J11650" s="7">
        <v>0.11827200000000013</v>
      </c>
      <c r="K11650" s="7">
        <v>0.13305600000000001</v>
      </c>
      <c r="L11650" s="7">
        <v>0.14784</v>
      </c>
    </row>
    <row r="11651" spans="1:12" ht="38.25">
      <c r="A11651" s="1">
        <f t="shared" si="252"/>
        <v>44137</v>
      </c>
      <c r="B11651" s="49" t="s">
        <v>7547</v>
      </c>
      <c r="C11651" s="7">
        <v>1.6334005479452039E-2</v>
      </c>
      <c r="D11651" s="7">
        <v>3.2668010958904196E-2</v>
      </c>
      <c r="E11651" s="7">
        <v>4.9002016438356236E-2</v>
      </c>
      <c r="F11651" s="7">
        <v>6.5336021917808157E-2</v>
      </c>
      <c r="G11651" s="7">
        <v>8.1670027397260189E-2</v>
      </c>
      <c r="H11651" s="7">
        <v>9.800403287671236E-2</v>
      </c>
      <c r="I11651" s="7">
        <v>0.11433803835616464</v>
      </c>
      <c r="J11651" s="7">
        <v>0.13067204383561679</v>
      </c>
      <c r="K11651" s="7">
        <v>0.147006049315068</v>
      </c>
      <c r="L11651" s="7">
        <v>0.16334005479452038</v>
      </c>
    </row>
    <row r="11652" spans="1:12" ht="63.75">
      <c r="A11652" s="1">
        <f t="shared" si="252"/>
        <v>44138</v>
      </c>
      <c r="B11652" s="49" t="s">
        <v>7548</v>
      </c>
      <c r="C11652" s="7">
        <v>1.1999704109589083E-2</v>
      </c>
      <c r="D11652" s="7">
        <v>2.399940821917812E-2</v>
      </c>
      <c r="E11652" s="7">
        <v>3.5999112328767235E-2</v>
      </c>
      <c r="F11652" s="7">
        <v>4.799881643835624E-2</v>
      </c>
      <c r="G11652" s="7">
        <v>5.9998520547945237E-2</v>
      </c>
      <c r="H11652" s="7">
        <v>7.1998224657534235E-2</v>
      </c>
      <c r="I11652" s="7">
        <v>8.39979287671236E-2</v>
      </c>
      <c r="J11652" s="7">
        <v>9.5997632876712355E-2</v>
      </c>
      <c r="K11652" s="7">
        <v>0.10799733698630147</v>
      </c>
      <c r="L11652" s="7">
        <v>0.11999704109589035</v>
      </c>
    </row>
    <row r="11653" spans="1:12" ht="63.75">
      <c r="A11653" s="1">
        <f t="shared" si="252"/>
        <v>44139</v>
      </c>
      <c r="B11653" s="49" t="s">
        <v>7548</v>
      </c>
      <c r="C11653" s="7">
        <v>5.9805041095890603E-3</v>
      </c>
      <c r="D11653" s="7">
        <v>1.1961008219178133E-2</v>
      </c>
      <c r="E11653" s="7">
        <v>1.7941512328767239E-2</v>
      </c>
      <c r="F11653" s="7">
        <v>2.3922016438356241E-2</v>
      </c>
      <c r="G11653" s="7">
        <v>2.990252054794524E-2</v>
      </c>
      <c r="H11653" s="7">
        <v>3.5883024657534242E-2</v>
      </c>
      <c r="I11653" s="7">
        <v>4.1863528767123355E-2</v>
      </c>
      <c r="J11653" s="7">
        <v>4.7844032876712364E-2</v>
      </c>
      <c r="K11653" s="7">
        <v>5.3824536986301359E-2</v>
      </c>
      <c r="L11653" s="7">
        <v>5.9805041095890354E-2</v>
      </c>
    </row>
    <row r="11654" spans="1:12" ht="38.25">
      <c r="A11654" s="1">
        <f t="shared" si="252"/>
        <v>44140</v>
      </c>
      <c r="B11654" s="49" t="s">
        <v>7549</v>
      </c>
      <c r="C11654" s="7">
        <v>1.9536000000000119E-2</v>
      </c>
      <c r="D11654" s="7">
        <v>3.9072000000000121E-2</v>
      </c>
      <c r="E11654" s="7">
        <v>5.8608000000000243E-2</v>
      </c>
      <c r="F11654" s="7">
        <v>7.8144000000000116E-2</v>
      </c>
      <c r="G11654" s="7">
        <v>9.7680000000000114E-2</v>
      </c>
      <c r="H11654" s="7">
        <v>0.11721600000000011</v>
      </c>
      <c r="I11654" s="7">
        <v>0.13675200000000001</v>
      </c>
      <c r="J11654" s="7">
        <v>0.15628799999999998</v>
      </c>
      <c r="K11654" s="7">
        <v>0.17582400000000001</v>
      </c>
      <c r="L11654" s="7">
        <v>0.19536000000000001</v>
      </c>
    </row>
    <row r="11655" spans="1:12" ht="38.25">
      <c r="A11655" s="1">
        <f t="shared" si="252"/>
        <v>44141</v>
      </c>
      <c r="B11655" s="49" t="s">
        <v>6158</v>
      </c>
      <c r="C11655" s="7">
        <v>1.45344657534246E-2</v>
      </c>
      <c r="D11655" s="7">
        <v>2.9068931506849319E-2</v>
      </c>
      <c r="E11655" s="7">
        <v>4.3603397260273923E-2</v>
      </c>
      <c r="F11655" s="7">
        <v>5.8137863013698401E-2</v>
      </c>
      <c r="G11655" s="7">
        <v>7.2672328767122998E-2</v>
      </c>
      <c r="H11655" s="7">
        <v>8.7206794520547706E-2</v>
      </c>
      <c r="I11655" s="7">
        <v>0.10174126027397257</v>
      </c>
      <c r="J11655" s="7">
        <v>0.11627572602739691</v>
      </c>
      <c r="K11655" s="7">
        <v>0.13081019178082201</v>
      </c>
      <c r="L11655" s="7">
        <v>0.145344657534246</v>
      </c>
    </row>
    <row r="11656" spans="1:12" ht="38.25">
      <c r="A11656" s="1">
        <f t="shared" si="252"/>
        <v>44142</v>
      </c>
      <c r="B11656" s="49" t="s">
        <v>7550</v>
      </c>
      <c r="C11656" s="7">
        <v>3.2475616438356357E-2</v>
      </c>
      <c r="D11656" s="7">
        <v>6.4951232876712603E-2</v>
      </c>
      <c r="E11656" s="7">
        <v>9.7426849315068953E-2</v>
      </c>
      <c r="F11656" s="7">
        <v>0.12990246575342521</v>
      </c>
      <c r="G11656" s="7">
        <v>0.16237808219178121</v>
      </c>
      <c r="H11656" s="7">
        <v>0.19485369863013718</v>
      </c>
      <c r="I11656" s="7">
        <v>0.22732931506849319</v>
      </c>
      <c r="J11656" s="7">
        <v>0.25980493150684919</v>
      </c>
      <c r="K11656" s="7">
        <v>0.29228054794520519</v>
      </c>
      <c r="L11656" s="7">
        <v>0.3247561643835612</v>
      </c>
    </row>
    <row r="11657" spans="1:12" ht="51">
      <c r="A11657" s="1">
        <f t="shared" si="252"/>
        <v>44143</v>
      </c>
      <c r="B11657" s="49" t="s">
        <v>5252</v>
      </c>
      <c r="C11657" s="7">
        <v>0.13851103561643879</v>
      </c>
      <c r="D11657" s="7">
        <v>0.27702207123287881</v>
      </c>
      <c r="E11657" s="7">
        <v>0.4155331068493176</v>
      </c>
      <c r="F11657" s="7">
        <v>0.55404414246575517</v>
      </c>
      <c r="G11657" s="7">
        <v>0.69255517808219391</v>
      </c>
      <c r="H11657" s="7">
        <v>0.83106621369863276</v>
      </c>
      <c r="I11657" s="7">
        <v>0.96957724931507516</v>
      </c>
      <c r="J11657" s="7">
        <v>1.1080882849315117</v>
      </c>
      <c r="K11657" s="7">
        <v>1.246599320547948</v>
      </c>
      <c r="L11657" s="7">
        <v>1.3851103561643878</v>
      </c>
    </row>
    <row r="11658" spans="1:12" ht="63.75">
      <c r="A11658" s="1">
        <f t="shared" si="252"/>
        <v>44144</v>
      </c>
      <c r="B11658" s="49" t="s">
        <v>7379</v>
      </c>
      <c r="C11658" s="7">
        <v>3.0951649315068597E-2</v>
      </c>
      <c r="D11658" s="7">
        <v>6.1903298630137077E-2</v>
      </c>
      <c r="E11658" s="7">
        <v>9.2854947945205671E-2</v>
      </c>
      <c r="F11658" s="7">
        <v>0.12380659726027439</v>
      </c>
      <c r="G11658" s="7">
        <v>0.1547582465753424</v>
      </c>
      <c r="H11658" s="7">
        <v>0.18570989589041162</v>
      </c>
      <c r="I11658" s="7">
        <v>0.21666154520547959</v>
      </c>
      <c r="J11658" s="7">
        <v>0.24761319452054759</v>
      </c>
      <c r="K11658" s="7">
        <v>0.2785648438356168</v>
      </c>
      <c r="L11658" s="7">
        <v>0.3095164931506848</v>
      </c>
    </row>
    <row r="11659" spans="1:12" ht="63.75">
      <c r="A11659" s="1">
        <f t="shared" si="252"/>
        <v>44145</v>
      </c>
      <c r="B11659" s="49" t="s">
        <v>7379</v>
      </c>
      <c r="C11659" s="7">
        <v>3.9100931506849561E-2</v>
      </c>
      <c r="D11659" s="7">
        <v>7.8201863013699122E-2</v>
      </c>
      <c r="E11659" s="7">
        <v>0.11730279452054855</v>
      </c>
      <c r="F11659" s="7">
        <v>0.15640372602739802</v>
      </c>
      <c r="G11659" s="7">
        <v>0.1955046575342472</v>
      </c>
      <c r="H11659" s="7">
        <v>0.23460558904109641</v>
      </c>
      <c r="I11659" s="7">
        <v>0.27370652054794675</v>
      </c>
      <c r="J11659" s="7">
        <v>0.31280745205479482</v>
      </c>
      <c r="K11659" s="7">
        <v>0.35190838356164394</v>
      </c>
      <c r="L11659" s="7">
        <v>0.39100931506849318</v>
      </c>
    </row>
    <row r="11660" spans="1:12" ht="63.75">
      <c r="A11660" s="1">
        <f t="shared" si="252"/>
        <v>44146</v>
      </c>
      <c r="B11660" s="49" t="s">
        <v>7379</v>
      </c>
      <c r="C11660" s="7">
        <v>1.7228712328767239E-2</v>
      </c>
      <c r="D11660" s="7">
        <v>3.4457424657534361E-2</v>
      </c>
      <c r="E11660" s="7">
        <v>5.1686136986301603E-2</v>
      </c>
      <c r="F11660" s="7">
        <v>6.8914849315068596E-2</v>
      </c>
      <c r="G11660" s="7">
        <v>8.6143561643835714E-2</v>
      </c>
      <c r="H11660" s="7">
        <v>0.10337227397260283</v>
      </c>
      <c r="I11660" s="7">
        <v>0.1206009863013708</v>
      </c>
      <c r="J11660" s="7">
        <v>0.13782969863013719</v>
      </c>
      <c r="K11660" s="7">
        <v>0.1550584109589048</v>
      </c>
      <c r="L11660" s="7">
        <v>0.17228712328767118</v>
      </c>
    </row>
    <row r="11661" spans="1:12" ht="63.75">
      <c r="A11661" s="1">
        <f t="shared" si="252"/>
        <v>44147</v>
      </c>
      <c r="B11661" s="49" t="s">
        <v>7379</v>
      </c>
      <c r="C11661" s="7">
        <v>3.1101369863013959E-3</v>
      </c>
      <c r="D11661" s="7">
        <v>6.2202739726027806E-3</v>
      </c>
      <c r="E11661" s="7">
        <v>9.3304109589041756E-3</v>
      </c>
      <c r="F11661" s="7">
        <v>1.2440547945205561E-2</v>
      </c>
      <c r="G11661" s="7">
        <v>1.5550684931506919E-2</v>
      </c>
      <c r="H11661" s="7">
        <v>1.8660821917808278E-2</v>
      </c>
      <c r="I11661" s="7">
        <v>2.1770958904109641E-2</v>
      </c>
      <c r="J11661" s="7">
        <v>2.4881095890411001E-2</v>
      </c>
      <c r="K11661" s="7">
        <v>2.799123287671236E-2</v>
      </c>
      <c r="L11661" s="7">
        <v>3.110136986301372E-2</v>
      </c>
    </row>
    <row r="11662" spans="1:12" ht="63.75">
      <c r="A11662" s="1">
        <f t="shared" si="252"/>
        <v>44148</v>
      </c>
      <c r="B11662" s="49" t="s">
        <v>7379</v>
      </c>
      <c r="C11662" s="7">
        <v>4.54947945205482E-2</v>
      </c>
      <c r="D11662" s="7">
        <v>9.09895890410964E-2</v>
      </c>
      <c r="E11662" s="7">
        <v>0.13648438356164519</v>
      </c>
      <c r="F11662" s="7">
        <v>0.1819791780821928</v>
      </c>
      <c r="G11662" s="7">
        <v>0.22747397260274038</v>
      </c>
      <c r="H11662" s="7">
        <v>0.27296876712328799</v>
      </c>
      <c r="I11662" s="7">
        <v>0.31846356164383682</v>
      </c>
      <c r="J11662" s="7">
        <v>0.36395835616438438</v>
      </c>
      <c r="K11662" s="7">
        <v>0.40945315068493199</v>
      </c>
      <c r="L11662" s="7">
        <v>0.45494794520547954</v>
      </c>
    </row>
    <row r="11663" spans="1:12" ht="63.75">
      <c r="A11663" s="1">
        <f t="shared" si="252"/>
        <v>44149</v>
      </c>
      <c r="B11663" s="49" t="s">
        <v>7379</v>
      </c>
      <c r="C11663" s="7">
        <v>2.206027397260284E-2</v>
      </c>
      <c r="D11663" s="7">
        <v>4.4120547945205563E-2</v>
      </c>
      <c r="E11663" s="7">
        <v>6.61808219178084E-2</v>
      </c>
      <c r="F11663" s="7">
        <v>8.8241095890410987E-2</v>
      </c>
      <c r="G11663" s="7">
        <v>0.11030136986301371</v>
      </c>
      <c r="H11663" s="7">
        <v>0.1323616438356168</v>
      </c>
      <c r="I11663" s="7">
        <v>0.15442191780822001</v>
      </c>
      <c r="J11663" s="7">
        <v>0.17648219178082197</v>
      </c>
      <c r="K11663" s="7">
        <v>0.19854246575342518</v>
      </c>
      <c r="L11663" s="7">
        <v>0.2206027397260272</v>
      </c>
    </row>
    <row r="11664" spans="1:12" ht="63.75">
      <c r="A11664" s="1">
        <f t="shared" ref="A11664:A11727" si="253">A11663+1</f>
        <v>44150</v>
      </c>
      <c r="B11664" s="49" t="s">
        <v>7379</v>
      </c>
      <c r="C11664" s="7">
        <v>6.2926027397260442E-2</v>
      </c>
      <c r="D11664" s="7">
        <v>0.12585205479452038</v>
      </c>
      <c r="E11664" s="7">
        <v>0.18877808219178119</v>
      </c>
      <c r="F11664" s="7">
        <v>0.25170410958904077</v>
      </c>
      <c r="G11664" s="7">
        <v>0.3146301369863016</v>
      </c>
      <c r="H11664" s="7">
        <v>0.37755616438356238</v>
      </c>
      <c r="I11664" s="7">
        <v>0.44048219178082443</v>
      </c>
      <c r="J11664" s="7">
        <v>0.50340821917808276</v>
      </c>
      <c r="K11664" s="7">
        <v>0.56633424657534359</v>
      </c>
      <c r="L11664" s="7">
        <v>0.6292602739726032</v>
      </c>
    </row>
    <row r="11665" spans="1:12" ht="51">
      <c r="A11665" s="1">
        <f t="shared" si="253"/>
        <v>44151</v>
      </c>
      <c r="B11665" s="49" t="s">
        <v>6648</v>
      </c>
      <c r="C11665" s="7">
        <v>7.7511123287671438E-3</v>
      </c>
      <c r="D11665" s="7">
        <v>1.5502224657534241E-2</v>
      </c>
      <c r="E11665" s="7">
        <v>2.3253336986301477E-2</v>
      </c>
      <c r="F11665" s="7">
        <v>3.1004449315068482E-2</v>
      </c>
      <c r="G11665" s="7">
        <v>3.8755561643835597E-2</v>
      </c>
      <c r="H11665" s="7">
        <v>4.6506673972602712E-2</v>
      </c>
      <c r="I11665" s="7">
        <v>5.4257786301370077E-2</v>
      </c>
      <c r="J11665" s="7">
        <v>6.2008898630137074E-2</v>
      </c>
      <c r="K11665" s="7">
        <v>6.9760010958904203E-2</v>
      </c>
      <c r="L11665" s="7">
        <v>7.7511123287671194E-2</v>
      </c>
    </row>
    <row r="11666" spans="1:12" ht="38.25">
      <c r="A11666" s="1">
        <f t="shared" si="253"/>
        <v>44152</v>
      </c>
      <c r="B11666" s="49" t="s">
        <v>5285</v>
      </c>
      <c r="C11666" s="7">
        <v>1.0082630136986326E-3</v>
      </c>
      <c r="D11666" s="7">
        <v>2.0165260273972679E-3</v>
      </c>
      <c r="E11666" s="7">
        <v>3.0247890410958962E-3</v>
      </c>
      <c r="F11666" s="7">
        <v>4.0330520547945236E-3</v>
      </c>
      <c r="G11666" s="7">
        <v>5.0413150684931523E-3</v>
      </c>
      <c r="H11666" s="7">
        <v>6.0495780821917923E-3</v>
      </c>
      <c r="I11666" s="7">
        <v>7.0578410958904436E-3</v>
      </c>
      <c r="J11666" s="7">
        <v>8.0661041095890472E-3</v>
      </c>
      <c r="K11666" s="7">
        <v>9.0743671232876872E-3</v>
      </c>
      <c r="L11666" s="7">
        <v>1.0082630136986305E-2</v>
      </c>
    </row>
    <row r="11667" spans="1:12" ht="38.25">
      <c r="A11667" s="1">
        <f t="shared" si="253"/>
        <v>44153</v>
      </c>
      <c r="B11667" s="49" t="s">
        <v>5285</v>
      </c>
      <c r="C11667" s="7">
        <v>8.1695342465753758E-4</v>
      </c>
      <c r="D11667" s="7">
        <v>1.6339068493150799E-3</v>
      </c>
      <c r="E11667" s="7">
        <v>2.4508602739726081E-3</v>
      </c>
      <c r="F11667" s="7">
        <v>3.267813698630136E-3</v>
      </c>
      <c r="G11667" s="7">
        <v>4.0847671232876756E-3</v>
      </c>
      <c r="H11667" s="7">
        <v>4.9017205479452031E-3</v>
      </c>
      <c r="I11667" s="7">
        <v>5.7186739726027567E-3</v>
      </c>
      <c r="J11667" s="7">
        <v>6.5356273972602841E-3</v>
      </c>
      <c r="K11667" s="7">
        <v>7.3525808219178125E-3</v>
      </c>
      <c r="L11667" s="7">
        <v>8.1695342465753391E-3</v>
      </c>
    </row>
    <row r="11668" spans="1:12" ht="51">
      <c r="A11668" s="1">
        <f t="shared" si="253"/>
        <v>44154</v>
      </c>
      <c r="B11668" s="49" t="s">
        <v>7551</v>
      </c>
      <c r="C11668" s="7">
        <v>5.7107178082191961E-3</v>
      </c>
      <c r="D11668" s="7">
        <v>1.1421435616438392E-2</v>
      </c>
      <c r="E11668" s="7">
        <v>1.7132153424657598E-2</v>
      </c>
      <c r="F11668" s="7">
        <v>2.2842871232876757E-2</v>
      </c>
      <c r="G11668" s="7">
        <v>2.8553589041095916E-2</v>
      </c>
      <c r="H11668" s="7">
        <v>3.4264306849315078E-2</v>
      </c>
      <c r="I11668" s="7">
        <v>3.9975024657534483E-2</v>
      </c>
      <c r="J11668" s="7">
        <v>4.5685742465753514E-2</v>
      </c>
      <c r="K11668" s="7">
        <v>5.1396460273972676E-2</v>
      </c>
      <c r="L11668" s="7">
        <v>5.7107178082191831E-2</v>
      </c>
    </row>
    <row r="11669" spans="1:12" ht="51">
      <c r="A11669" s="1">
        <f t="shared" si="253"/>
        <v>44155</v>
      </c>
      <c r="B11669" s="49" t="s">
        <v>7551</v>
      </c>
      <c r="C11669" s="7">
        <v>5.4969863013698755E-5</v>
      </c>
      <c r="D11669" s="7">
        <v>1.0993972602739764E-4</v>
      </c>
      <c r="E11669" s="7">
        <v>1.6490958904109639E-4</v>
      </c>
      <c r="F11669" s="7">
        <v>2.198794520547948E-4</v>
      </c>
      <c r="G11669" s="7">
        <v>2.7484931506849318E-4</v>
      </c>
      <c r="H11669" s="7">
        <v>3.2981917808219159E-4</v>
      </c>
      <c r="I11669" s="7">
        <v>3.8478904109589114E-4</v>
      </c>
      <c r="J11669" s="7">
        <v>4.397589041095896E-4</v>
      </c>
      <c r="K11669" s="7">
        <v>4.9472876712328801E-4</v>
      </c>
      <c r="L11669" s="7">
        <v>5.4969863013698637E-4</v>
      </c>
    </row>
    <row r="11670" spans="1:12" ht="51">
      <c r="A11670" s="1">
        <f t="shared" si="253"/>
        <v>44156</v>
      </c>
      <c r="B11670" s="49" t="s">
        <v>5476</v>
      </c>
      <c r="C11670" s="7">
        <v>4.2167671232876998E-4</v>
      </c>
      <c r="D11670" s="7">
        <v>8.4335342465753995E-4</v>
      </c>
      <c r="E11670" s="7">
        <v>1.2650301369863039E-3</v>
      </c>
      <c r="F11670" s="7">
        <v>1.6867068493150799E-3</v>
      </c>
      <c r="G11670" s="7">
        <v>2.108383561643844E-3</v>
      </c>
      <c r="H11670" s="7">
        <v>2.5300602739726078E-3</v>
      </c>
      <c r="I11670" s="7">
        <v>2.9517369863013843E-3</v>
      </c>
      <c r="J11670" s="7">
        <v>3.3734136986301477E-3</v>
      </c>
      <c r="K11670" s="7">
        <v>3.795090410958912E-3</v>
      </c>
      <c r="L11670" s="7">
        <v>4.2167671232876758E-3</v>
      </c>
    </row>
    <row r="11671" spans="1:12" ht="63.75">
      <c r="A11671" s="1">
        <f t="shared" si="253"/>
        <v>44157</v>
      </c>
      <c r="B11671" s="49" t="s">
        <v>6831</v>
      </c>
      <c r="C11671" s="7">
        <v>1.2429698630136959E-3</v>
      </c>
      <c r="D11671" s="7">
        <v>2.4859397260274039E-3</v>
      </c>
      <c r="E11671" s="7">
        <v>3.7289095890410996E-3</v>
      </c>
      <c r="F11671" s="7">
        <v>4.9718794520547836E-3</v>
      </c>
      <c r="G11671" s="7">
        <v>6.2148493150684806E-3</v>
      </c>
      <c r="H11671" s="7">
        <v>7.457819178082175E-3</v>
      </c>
      <c r="I11671" s="7">
        <v>8.7007890410959084E-3</v>
      </c>
      <c r="J11671" s="7">
        <v>9.9437589041095811E-3</v>
      </c>
      <c r="K11671" s="7">
        <v>1.1186728767123276E-2</v>
      </c>
      <c r="L11671" s="7">
        <v>1.2429698630136961E-2</v>
      </c>
    </row>
    <row r="11672" spans="1:12" ht="38.25">
      <c r="A11672" s="1">
        <f t="shared" si="253"/>
        <v>44158</v>
      </c>
      <c r="B11672" s="49" t="s">
        <v>5915</v>
      </c>
      <c r="C11672" s="7">
        <v>1.0816767123287712E-3</v>
      </c>
      <c r="D11672" s="7">
        <v>2.1633534246575398E-3</v>
      </c>
      <c r="E11672" s="7">
        <v>3.2450301369863158E-3</v>
      </c>
      <c r="F11672" s="7">
        <v>4.3267068493150797E-3</v>
      </c>
      <c r="G11672" s="7">
        <v>5.4083835616438444E-3</v>
      </c>
      <c r="H11672" s="7">
        <v>6.4900602739726082E-3</v>
      </c>
      <c r="I11672" s="7">
        <v>7.5717369863013955E-3</v>
      </c>
      <c r="J11672" s="7">
        <v>8.6534136986301472E-3</v>
      </c>
      <c r="K11672" s="7">
        <v>9.7350904109589111E-3</v>
      </c>
      <c r="L11672" s="7">
        <v>1.0816767123287675E-2</v>
      </c>
    </row>
    <row r="11673" spans="1:12" ht="63.75">
      <c r="A11673" s="1">
        <f t="shared" si="253"/>
        <v>44159</v>
      </c>
      <c r="B11673" s="49" t="s">
        <v>7073</v>
      </c>
      <c r="C11673" s="7">
        <v>3.5079452054794682E-3</v>
      </c>
      <c r="D11673" s="7">
        <v>7.0158904109589365E-3</v>
      </c>
      <c r="E11673" s="7">
        <v>1.052383561643839E-2</v>
      </c>
      <c r="F11673" s="7">
        <v>1.40317808219178E-2</v>
      </c>
      <c r="G11673" s="7">
        <v>1.7539726027397281E-2</v>
      </c>
      <c r="H11673" s="7">
        <v>2.104767123287676E-2</v>
      </c>
      <c r="I11673" s="7">
        <v>2.4555616438356239E-2</v>
      </c>
      <c r="J11673" s="7">
        <v>2.8063561643835718E-2</v>
      </c>
      <c r="K11673" s="7">
        <v>3.1571506849315076E-2</v>
      </c>
      <c r="L11673" s="7">
        <v>3.5079452054794562E-2</v>
      </c>
    </row>
    <row r="11674" spans="1:12" ht="25.5">
      <c r="A11674" s="1">
        <f t="shared" si="253"/>
        <v>44160</v>
      </c>
      <c r="B11674" s="49" t="s">
        <v>5920</v>
      </c>
      <c r="C11674" s="7">
        <v>8.0067945205479826E-3</v>
      </c>
      <c r="D11674" s="7">
        <v>1.601358904109592E-2</v>
      </c>
      <c r="E11674" s="7">
        <v>2.4020383561643998E-2</v>
      </c>
      <c r="F11674" s="7">
        <v>3.202717808219184E-2</v>
      </c>
      <c r="G11674" s="7">
        <v>4.0033972602739804E-2</v>
      </c>
      <c r="H11674" s="7">
        <v>4.8040767123287753E-2</v>
      </c>
      <c r="I11674" s="7">
        <v>5.6047561643835841E-2</v>
      </c>
      <c r="J11674" s="7">
        <v>6.405435616438368E-2</v>
      </c>
      <c r="K11674" s="7">
        <v>7.206115068493163E-2</v>
      </c>
      <c r="L11674" s="7">
        <v>8.0067945205479468E-2</v>
      </c>
    </row>
    <row r="11675" spans="1:12" ht="38.25">
      <c r="A11675" s="1">
        <f t="shared" si="253"/>
        <v>44161</v>
      </c>
      <c r="B11675" s="49" t="s">
        <v>7552</v>
      </c>
      <c r="C11675" s="7">
        <v>2.8526465753424837E-2</v>
      </c>
      <c r="D11675" s="7">
        <v>5.7052931506849563E-2</v>
      </c>
      <c r="E11675" s="7">
        <v>8.5579397260274401E-2</v>
      </c>
      <c r="F11675" s="7">
        <v>0.11410586301369888</v>
      </c>
      <c r="G11675" s="7">
        <v>0.14263232876712359</v>
      </c>
      <c r="H11675" s="7">
        <v>0.17115879452054761</v>
      </c>
      <c r="I11675" s="7">
        <v>0.19968526027397279</v>
      </c>
      <c r="J11675" s="7">
        <v>0.22821172602739678</v>
      </c>
      <c r="K11675" s="7">
        <v>0.25673819178082202</v>
      </c>
      <c r="L11675" s="7">
        <v>0.28526465753424601</v>
      </c>
    </row>
    <row r="11676" spans="1:12" ht="25.5">
      <c r="A11676" s="1">
        <f t="shared" si="253"/>
        <v>44162</v>
      </c>
      <c r="B11676" s="49" t="s">
        <v>7553</v>
      </c>
      <c r="C11676" s="7">
        <v>1.0762520547945241E-2</v>
      </c>
      <c r="D11676" s="7">
        <v>2.1525041095890481E-2</v>
      </c>
      <c r="E11676" s="7">
        <v>3.228756164383572E-2</v>
      </c>
      <c r="F11676" s="7">
        <v>4.3050082191780838E-2</v>
      </c>
      <c r="G11676" s="7">
        <v>5.381260273972608E-2</v>
      </c>
      <c r="H11676" s="7">
        <v>6.4575123287671315E-2</v>
      </c>
      <c r="I11676" s="7">
        <v>7.5337643835616683E-2</v>
      </c>
      <c r="J11676" s="7">
        <v>8.6100164383561675E-2</v>
      </c>
      <c r="K11676" s="7">
        <v>9.6862684931506918E-2</v>
      </c>
      <c r="L11676" s="7">
        <v>0.10762520547945204</v>
      </c>
    </row>
    <row r="11677" spans="1:12" ht="12.75">
      <c r="A11677" s="1">
        <f t="shared" si="253"/>
        <v>44163</v>
      </c>
      <c r="B11677" s="49" t="s">
        <v>6174</v>
      </c>
      <c r="C11677" s="7">
        <v>1.298663013698628E-3</v>
      </c>
      <c r="D11677" s="7">
        <v>2.5973260273972677E-3</v>
      </c>
      <c r="E11677" s="7">
        <v>3.8959890410958961E-3</v>
      </c>
      <c r="F11677" s="7">
        <v>5.1946520547945119E-3</v>
      </c>
      <c r="G11677" s="7">
        <v>6.4933150684931404E-3</v>
      </c>
      <c r="H11677" s="7">
        <v>7.7919780821917679E-3</v>
      </c>
      <c r="I11677" s="7">
        <v>9.090641095890431E-3</v>
      </c>
      <c r="J11677" s="7">
        <v>1.0389304109589036E-2</v>
      </c>
      <c r="K11677" s="7">
        <v>1.1687967123287664E-2</v>
      </c>
      <c r="L11677" s="7">
        <v>1.2986630136986281E-2</v>
      </c>
    </row>
    <row r="11678" spans="1:12" ht="12.75">
      <c r="A11678" s="1">
        <f t="shared" si="253"/>
        <v>44164</v>
      </c>
      <c r="B11678" s="49" t="s">
        <v>7554</v>
      </c>
      <c r="C11678" s="7">
        <v>1.2952273972602719E-2</v>
      </c>
      <c r="D11678" s="7">
        <v>2.590454794520556E-2</v>
      </c>
      <c r="E11678" s="7">
        <v>3.885682191780828E-2</v>
      </c>
      <c r="F11678" s="7">
        <v>5.1809095890410876E-2</v>
      </c>
      <c r="G11678" s="7">
        <v>6.4761369863013604E-2</v>
      </c>
      <c r="H11678" s="7">
        <v>7.7713643835616325E-2</v>
      </c>
      <c r="I11678" s="7">
        <v>9.0665917808219393E-2</v>
      </c>
      <c r="J11678" s="7">
        <v>0.10361819178082186</v>
      </c>
      <c r="K11678" s="7">
        <v>0.11657046575342458</v>
      </c>
      <c r="L11678" s="7">
        <v>0.12952273972602721</v>
      </c>
    </row>
    <row r="11679" spans="1:12" ht="25.5">
      <c r="A11679" s="1">
        <f t="shared" si="253"/>
        <v>44165</v>
      </c>
      <c r="B11679" s="49" t="s">
        <v>7555</v>
      </c>
      <c r="C11679" s="7">
        <v>1.784640000000012E-2</v>
      </c>
      <c r="D11679" s="7">
        <v>3.5692800000000122E-2</v>
      </c>
      <c r="E11679" s="7">
        <v>5.3539200000000238E-2</v>
      </c>
      <c r="F11679" s="7">
        <v>7.1385600000000118E-2</v>
      </c>
      <c r="G11679" s="7">
        <v>8.9232000000000131E-2</v>
      </c>
      <c r="H11679" s="7">
        <v>0.10707840000000012</v>
      </c>
      <c r="I11679" s="7">
        <v>0.1249248</v>
      </c>
      <c r="J11679" s="7">
        <v>0.14277119999999999</v>
      </c>
      <c r="K11679" s="7">
        <v>0.1606176</v>
      </c>
      <c r="L11679" s="7">
        <v>0.17846399999999998</v>
      </c>
    </row>
    <row r="11680" spans="1:12" ht="12.75">
      <c r="A11680" s="1">
        <f t="shared" si="253"/>
        <v>44166</v>
      </c>
      <c r="B11680" s="49" t="s">
        <v>7556</v>
      </c>
      <c r="C11680" s="7">
        <v>1.5738739726027559E-2</v>
      </c>
      <c r="D11680" s="7">
        <v>3.1477479452055E-2</v>
      </c>
      <c r="E11680" s="7">
        <v>4.7216219178082559E-2</v>
      </c>
      <c r="F11680" s="7">
        <v>6.2954958904109876E-2</v>
      </c>
      <c r="G11680" s="7">
        <v>7.8693698630137324E-2</v>
      </c>
      <c r="H11680" s="7">
        <v>9.4432438356164758E-2</v>
      </c>
      <c r="I11680" s="7">
        <v>0.11017117808219244</v>
      </c>
      <c r="J11680" s="7">
        <v>0.12590991780822</v>
      </c>
      <c r="K11680" s="7">
        <v>0.14164865753424721</v>
      </c>
      <c r="L11680" s="7">
        <v>0.1573873972602744</v>
      </c>
    </row>
    <row r="11681" spans="1:12" ht="25.5">
      <c r="A11681" s="1">
        <f t="shared" si="253"/>
        <v>44167</v>
      </c>
      <c r="B11681" s="49" t="s">
        <v>7557</v>
      </c>
      <c r="C11681" s="7">
        <v>1.1456876712328812E-2</v>
      </c>
      <c r="D11681" s="7">
        <v>2.2913753424657599E-2</v>
      </c>
      <c r="E11681" s="7">
        <v>3.4370630136986401E-2</v>
      </c>
      <c r="F11681" s="7">
        <v>4.5827506849315081E-2</v>
      </c>
      <c r="G11681" s="7">
        <v>5.7284383561643878E-2</v>
      </c>
      <c r="H11681" s="7">
        <v>6.8741260273972676E-2</v>
      </c>
      <c r="I11681" s="7">
        <v>8.0198136986301599E-2</v>
      </c>
      <c r="J11681" s="7">
        <v>9.1655013698630161E-2</v>
      </c>
      <c r="K11681" s="7">
        <v>0.10311189041095896</v>
      </c>
      <c r="L11681" s="7">
        <v>0.11456876712328763</v>
      </c>
    </row>
    <row r="11682" spans="1:12" ht="25.5">
      <c r="A11682" s="1">
        <f t="shared" si="253"/>
        <v>44168</v>
      </c>
      <c r="B11682" s="49" t="s">
        <v>6177</v>
      </c>
      <c r="C11682" s="7">
        <v>2.4953424657534356E-3</v>
      </c>
      <c r="D11682" s="7">
        <v>4.9906849315068599E-3</v>
      </c>
      <c r="E11682" s="7">
        <v>7.486027397260296E-3</v>
      </c>
      <c r="F11682" s="7">
        <v>9.9813698630136956E-3</v>
      </c>
      <c r="G11682" s="7">
        <v>1.247671232876712E-2</v>
      </c>
      <c r="H11682" s="7">
        <v>1.4972054794520519E-2</v>
      </c>
      <c r="I11682" s="7">
        <v>1.7467397260274038E-2</v>
      </c>
      <c r="J11682" s="7">
        <v>1.996273972602744E-2</v>
      </c>
      <c r="K11682" s="7">
        <v>2.2458082191780838E-2</v>
      </c>
      <c r="L11682" s="7">
        <v>2.4953424657534241E-2</v>
      </c>
    </row>
    <row r="11683" spans="1:12" ht="25.5">
      <c r="A11683" s="1">
        <f t="shared" si="253"/>
        <v>44169</v>
      </c>
      <c r="B11683" s="49" t="s">
        <v>7558</v>
      </c>
      <c r="C11683" s="7">
        <v>1.8391397260274039E-2</v>
      </c>
      <c r="D11683" s="7">
        <v>3.678279452054796E-2</v>
      </c>
      <c r="E11683" s="7">
        <v>5.5174191780822002E-2</v>
      </c>
      <c r="F11683" s="7">
        <v>7.3565589041095794E-2</v>
      </c>
      <c r="G11683" s="7">
        <v>9.1956986301369711E-2</v>
      </c>
      <c r="H11683" s="7">
        <v>0.11034838356164363</v>
      </c>
      <c r="I11683" s="7">
        <v>0.12873978082191839</v>
      </c>
      <c r="J11683" s="7">
        <v>0.14713117808219159</v>
      </c>
      <c r="K11683" s="7">
        <v>0.16552257534246601</v>
      </c>
      <c r="L11683" s="7">
        <v>0.1839139726027392</v>
      </c>
    </row>
    <row r="11684" spans="1:12" ht="12.75">
      <c r="A11684" s="1">
        <f t="shared" si="253"/>
        <v>44170</v>
      </c>
      <c r="B11684" s="49" t="s">
        <v>7559</v>
      </c>
      <c r="C11684" s="7">
        <v>1.226442739726032E-2</v>
      </c>
      <c r="D11684" s="7">
        <v>2.4528854794520761E-2</v>
      </c>
      <c r="E11684" s="7">
        <v>3.6793282191781081E-2</v>
      </c>
      <c r="F11684" s="7">
        <v>4.9057709589041279E-2</v>
      </c>
      <c r="G11684" s="7">
        <v>6.1322136986301595E-2</v>
      </c>
      <c r="H11684" s="7">
        <v>7.3586564383561925E-2</v>
      </c>
      <c r="I11684" s="7">
        <v>8.5850991780822603E-2</v>
      </c>
      <c r="J11684" s="7">
        <v>9.8115419178082683E-2</v>
      </c>
      <c r="K11684" s="7">
        <v>0.110379846575343</v>
      </c>
      <c r="L11684" s="7">
        <v>0.12264427397260319</v>
      </c>
    </row>
    <row r="11685" spans="1:12" ht="12.75">
      <c r="A11685" s="1">
        <f t="shared" si="253"/>
        <v>44171</v>
      </c>
      <c r="B11685" s="49" t="s">
        <v>7560</v>
      </c>
      <c r="C11685" s="7">
        <v>7.7753424657534473E-3</v>
      </c>
      <c r="D11685" s="7">
        <v>1.5550684931506919E-2</v>
      </c>
      <c r="E11685" s="7">
        <v>2.3326027397260321E-2</v>
      </c>
      <c r="F11685" s="7">
        <v>3.110136986301372E-2</v>
      </c>
      <c r="G11685" s="7">
        <v>3.8876712328767118E-2</v>
      </c>
      <c r="H11685" s="7">
        <v>4.6652054794520517E-2</v>
      </c>
      <c r="I11685" s="7">
        <v>5.4427397260274159E-2</v>
      </c>
      <c r="J11685" s="7">
        <v>6.220273972602744E-2</v>
      </c>
      <c r="K11685" s="7">
        <v>6.9978082191780838E-2</v>
      </c>
      <c r="L11685" s="7">
        <v>7.7753424657534237E-2</v>
      </c>
    </row>
    <row r="11686" spans="1:12" ht="12.75">
      <c r="A11686" s="1">
        <f t="shared" si="253"/>
        <v>44172</v>
      </c>
      <c r="B11686" s="49" t="s">
        <v>7561</v>
      </c>
      <c r="C11686" s="7">
        <v>7.8784109589041511E-3</v>
      </c>
      <c r="D11686" s="7">
        <v>1.5756821917808278E-2</v>
      </c>
      <c r="E11686" s="7">
        <v>2.3635232876712479E-2</v>
      </c>
      <c r="F11686" s="7">
        <v>3.1513643835616556E-2</v>
      </c>
      <c r="G11686" s="7">
        <v>3.939205479452064E-2</v>
      </c>
      <c r="H11686" s="7">
        <v>4.7270465753424716E-2</v>
      </c>
      <c r="I11686" s="7">
        <v>5.5148876712329042E-2</v>
      </c>
      <c r="J11686" s="7">
        <v>6.3027287671233001E-2</v>
      </c>
      <c r="K11686" s="7">
        <v>7.0905698630137071E-2</v>
      </c>
      <c r="L11686" s="7">
        <v>7.8784109589041168E-2</v>
      </c>
    </row>
    <row r="11687" spans="1:12" ht="25.5">
      <c r="A11687" s="1">
        <f t="shared" si="253"/>
        <v>44173</v>
      </c>
      <c r="B11687" s="49" t="s">
        <v>7562</v>
      </c>
      <c r="C11687" s="7">
        <v>1.1048942465753447E-2</v>
      </c>
      <c r="D11687" s="7">
        <v>2.2097884931506922E-2</v>
      </c>
      <c r="E11687" s="7">
        <v>3.3146827397260319E-2</v>
      </c>
      <c r="F11687" s="7">
        <v>4.4195769863013719E-2</v>
      </c>
      <c r="G11687" s="7">
        <v>5.5244712328767119E-2</v>
      </c>
      <c r="H11687" s="7">
        <v>6.6293654794520512E-2</v>
      </c>
      <c r="I11687" s="7">
        <v>7.7342597260274273E-2</v>
      </c>
      <c r="J11687" s="7">
        <v>8.8391539726027438E-2</v>
      </c>
      <c r="K11687" s="7">
        <v>9.9440482191780963E-2</v>
      </c>
      <c r="L11687" s="7">
        <v>0.11048942465753424</v>
      </c>
    </row>
    <row r="11688" spans="1:12" ht="38.25">
      <c r="A11688" s="1">
        <f t="shared" si="253"/>
        <v>44174</v>
      </c>
      <c r="B11688" s="49" t="s">
        <v>7563</v>
      </c>
      <c r="C11688" s="7">
        <v>7.3305205479452394E-4</v>
      </c>
      <c r="D11688" s="7">
        <v>1.4661041095890479E-3</v>
      </c>
      <c r="E11688" s="7">
        <v>2.1991561643835717E-3</v>
      </c>
      <c r="F11688" s="7">
        <v>2.9322082191780836E-3</v>
      </c>
      <c r="G11688" s="7">
        <v>3.6652602739726077E-3</v>
      </c>
      <c r="H11688" s="7">
        <v>4.39831232876712E-3</v>
      </c>
      <c r="I11688" s="7">
        <v>5.1313643835616558E-3</v>
      </c>
      <c r="J11688" s="7">
        <v>5.8644164383561672E-3</v>
      </c>
      <c r="K11688" s="7">
        <v>6.5974684931506917E-3</v>
      </c>
      <c r="L11688" s="7">
        <v>7.3305205479452041E-3</v>
      </c>
    </row>
    <row r="11689" spans="1:12" ht="38.25">
      <c r="A11689" s="1">
        <f t="shared" si="253"/>
        <v>44175</v>
      </c>
      <c r="B11689" s="49" t="s">
        <v>7563</v>
      </c>
      <c r="C11689" s="7">
        <v>3.2764931506849555E-4</v>
      </c>
      <c r="D11689" s="7">
        <v>6.5529863013698991E-4</v>
      </c>
      <c r="E11689" s="7">
        <v>9.8294794520548557E-4</v>
      </c>
      <c r="F11689" s="7">
        <v>1.3105972602739798E-3</v>
      </c>
      <c r="G11689" s="7">
        <v>1.6382465753424721E-3</v>
      </c>
      <c r="H11689" s="7">
        <v>1.9658958904109638E-3</v>
      </c>
      <c r="I11689" s="7">
        <v>2.2935452054794561E-3</v>
      </c>
      <c r="J11689" s="7">
        <v>2.6211945205479479E-3</v>
      </c>
      <c r="K11689" s="7">
        <v>2.9488438356164398E-3</v>
      </c>
      <c r="L11689" s="7">
        <v>3.2764931506849321E-3</v>
      </c>
    </row>
    <row r="11690" spans="1:12" ht="38.25">
      <c r="A11690" s="1">
        <f t="shared" si="253"/>
        <v>44176</v>
      </c>
      <c r="B11690" s="49" t="s">
        <v>7563</v>
      </c>
      <c r="C11690" s="7">
        <v>1.3742465753424838E-4</v>
      </c>
      <c r="D11690" s="7">
        <v>2.7484931506849557E-4</v>
      </c>
      <c r="E11690" s="7">
        <v>4.12273972602744E-4</v>
      </c>
      <c r="F11690" s="7">
        <v>5.4969863013698995E-4</v>
      </c>
      <c r="G11690" s="7">
        <v>6.8712328767123719E-4</v>
      </c>
      <c r="H11690" s="7">
        <v>8.2454794520548432E-4</v>
      </c>
      <c r="I11690" s="7">
        <v>9.6197260273973395E-4</v>
      </c>
      <c r="J11690" s="7">
        <v>1.0993972602739788E-3</v>
      </c>
      <c r="K11690" s="7">
        <v>1.2368219178082319E-3</v>
      </c>
      <c r="L11690" s="7">
        <v>1.3742465753424718E-3</v>
      </c>
    </row>
    <row r="11691" spans="1:12" ht="38.25">
      <c r="A11691" s="1">
        <f t="shared" si="253"/>
        <v>44177</v>
      </c>
      <c r="B11691" s="49" t="s">
        <v>7563</v>
      </c>
      <c r="C11691" s="7">
        <v>1.967342465753424E-4</v>
      </c>
      <c r="D11691" s="7">
        <v>3.9346849315068599E-4</v>
      </c>
      <c r="E11691" s="7">
        <v>5.9020273972602833E-4</v>
      </c>
      <c r="F11691" s="7">
        <v>7.8693698630136959E-4</v>
      </c>
      <c r="G11691" s="7">
        <v>9.8367123287671204E-4</v>
      </c>
      <c r="H11691" s="7">
        <v>1.1804054794520545E-3</v>
      </c>
      <c r="I11691" s="7">
        <v>1.3771397260274039E-3</v>
      </c>
      <c r="J11691" s="7">
        <v>1.5738739726027439E-3</v>
      </c>
      <c r="K11691" s="7">
        <v>1.770608219178084E-3</v>
      </c>
      <c r="L11691" s="7">
        <v>1.9673424657534241E-3</v>
      </c>
    </row>
    <row r="11692" spans="1:12" ht="38.25">
      <c r="A11692" s="1">
        <f t="shared" si="253"/>
        <v>44178</v>
      </c>
      <c r="B11692" s="49" t="s">
        <v>7563</v>
      </c>
      <c r="C11692" s="7">
        <v>5.9671232876712595E-5</v>
      </c>
      <c r="D11692" s="7">
        <v>1.1934246575342531E-4</v>
      </c>
      <c r="E11692" s="7">
        <v>1.7901369863013839E-4</v>
      </c>
      <c r="F11692" s="7">
        <v>2.3868493150685038E-4</v>
      </c>
      <c r="G11692" s="7">
        <v>2.9835616438356237E-4</v>
      </c>
      <c r="H11692" s="7">
        <v>3.5802739726027439E-4</v>
      </c>
      <c r="I11692" s="7">
        <v>4.1769863013698755E-4</v>
      </c>
      <c r="J11692" s="7">
        <v>4.7736986301369957E-4</v>
      </c>
      <c r="K11692" s="7">
        <v>5.3704109589041164E-4</v>
      </c>
      <c r="L11692" s="7">
        <v>5.9671232876712355E-4</v>
      </c>
    </row>
    <row r="11693" spans="1:12" ht="38.25">
      <c r="A11693" s="1">
        <f t="shared" si="253"/>
        <v>44179</v>
      </c>
      <c r="B11693" s="49" t="s">
        <v>7563</v>
      </c>
      <c r="C11693" s="7">
        <v>7.3558356164383912E-4</v>
      </c>
      <c r="D11693" s="7">
        <v>1.4711671232876759E-3</v>
      </c>
      <c r="E11693" s="7">
        <v>2.2067506849315199E-3</v>
      </c>
      <c r="F11693" s="7">
        <v>2.9423342465753517E-3</v>
      </c>
      <c r="G11693" s="7">
        <v>3.6779178082191836E-3</v>
      </c>
      <c r="H11693" s="7">
        <v>4.4135013698630163E-3</v>
      </c>
      <c r="I11693" s="7">
        <v>5.1490849315068716E-3</v>
      </c>
      <c r="J11693" s="7">
        <v>5.8846684931506922E-3</v>
      </c>
      <c r="K11693" s="7">
        <v>6.620252054794524E-3</v>
      </c>
      <c r="L11693" s="7">
        <v>7.3558356164383559E-3</v>
      </c>
    </row>
    <row r="11694" spans="1:12" ht="38.25">
      <c r="A11694" s="1">
        <f t="shared" si="253"/>
        <v>44180</v>
      </c>
      <c r="B11694" s="49" t="s">
        <v>7563</v>
      </c>
      <c r="C11694" s="7">
        <v>3.1882520547945477E-3</v>
      </c>
      <c r="D11694" s="7">
        <v>6.3765041095890833E-3</v>
      </c>
      <c r="E11694" s="7">
        <v>9.5647561643836306E-3</v>
      </c>
      <c r="F11694" s="7">
        <v>1.2753008219178118E-2</v>
      </c>
      <c r="G11694" s="7">
        <v>1.594126027397268E-2</v>
      </c>
      <c r="H11694" s="7">
        <v>1.9129512328767119E-2</v>
      </c>
      <c r="I11694" s="7">
        <v>2.2317764383561801E-2</v>
      </c>
      <c r="J11694" s="7">
        <v>2.5506016438356236E-2</v>
      </c>
      <c r="K11694" s="7">
        <v>2.86942684931508E-2</v>
      </c>
      <c r="L11694" s="7">
        <v>3.1882520547945235E-2</v>
      </c>
    </row>
    <row r="11695" spans="1:12" ht="38.25">
      <c r="A11695" s="1">
        <f t="shared" si="253"/>
        <v>44181</v>
      </c>
      <c r="B11695" s="49" t="s">
        <v>7563</v>
      </c>
      <c r="C11695" s="7">
        <v>1.9492602739726081E-4</v>
      </c>
      <c r="D11695" s="7">
        <v>3.8985205479452275E-4</v>
      </c>
      <c r="E11695" s="7">
        <v>5.8477808219178353E-4</v>
      </c>
      <c r="F11695" s="7">
        <v>7.7970410958904323E-4</v>
      </c>
      <c r="G11695" s="7">
        <v>9.7463013698630401E-4</v>
      </c>
      <c r="H11695" s="7">
        <v>1.169556164383566E-3</v>
      </c>
      <c r="I11695" s="7">
        <v>1.364482191780828E-3</v>
      </c>
      <c r="J11695" s="7">
        <v>1.5594082191780841E-3</v>
      </c>
      <c r="K11695" s="7">
        <v>1.7543342465753519E-3</v>
      </c>
      <c r="L11695" s="7">
        <v>1.949260273972608E-3</v>
      </c>
    </row>
    <row r="11696" spans="1:12" ht="38.25">
      <c r="A11696" s="1">
        <f t="shared" si="253"/>
        <v>44182</v>
      </c>
      <c r="B11696" s="49" t="s">
        <v>7563</v>
      </c>
      <c r="C11696" s="7">
        <v>9.3846575342465988E-4</v>
      </c>
      <c r="D11696" s="7">
        <v>1.8769315068493198E-3</v>
      </c>
      <c r="E11696" s="7">
        <v>2.8153972602739798E-3</v>
      </c>
      <c r="F11696" s="7">
        <v>3.7538630136986278E-3</v>
      </c>
      <c r="G11696" s="7">
        <v>4.6923287671232885E-3</v>
      </c>
      <c r="H11696" s="7">
        <v>5.6307945205479482E-3</v>
      </c>
      <c r="I11696" s="7">
        <v>6.5692602739726323E-3</v>
      </c>
      <c r="J11696" s="7">
        <v>7.5077260273972678E-3</v>
      </c>
      <c r="K11696" s="7">
        <v>8.4461917808219284E-3</v>
      </c>
      <c r="L11696" s="7">
        <v>9.3846575342465769E-3</v>
      </c>
    </row>
    <row r="11697" spans="1:12" ht="38.25">
      <c r="A11697" s="1">
        <f t="shared" si="253"/>
        <v>44183</v>
      </c>
      <c r="B11697" s="49" t="s">
        <v>7563</v>
      </c>
      <c r="C11697" s="7">
        <v>4.9436712328767239E-4</v>
      </c>
      <c r="D11697" s="7">
        <v>9.8873424657534479E-4</v>
      </c>
      <c r="E11697" s="7">
        <v>1.483101369863016E-3</v>
      </c>
      <c r="F11697" s="7">
        <v>1.97746849315068E-3</v>
      </c>
      <c r="G11697" s="7">
        <v>2.4718356164383556E-3</v>
      </c>
      <c r="H11697" s="7">
        <v>2.966202739726032E-3</v>
      </c>
      <c r="I11697" s="7">
        <v>3.460569863013708E-3</v>
      </c>
      <c r="J11697" s="7">
        <v>3.9549369863013722E-3</v>
      </c>
      <c r="K11697" s="7">
        <v>4.4493041095890473E-3</v>
      </c>
      <c r="L11697" s="7">
        <v>4.9436712328767111E-3</v>
      </c>
    </row>
    <row r="11698" spans="1:12" ht="38.25">
      <c r="A11698" s="1">
        <f t="shared" si="253"/>
        <v>44184</v>
      </c>
      <c r="B11698" s="49" t="s">
        <v>7563</v>
      </c>
      <c r="C11698" s="7">
        <v>5.0232328767123476E-4</v>
      </c>
      <c r="D11698" s="7">
        <v>1.0046465753424695E-3</v>
      </c>
      <c r="E11698" s="7">
        <v>1.506969863013708E-3</v>
      </c>
      <c r="F11698" s="7">
        <v>2.0092931506849321E-3</v>
      </c>
      <c r="G11698" s="7">
        <v>2.5116164383561681E-3</v>
      </c>
      <c r="H11698" s="7">
        <v>3.0139397260273916E-3</v>
      </c>
      <c r="I11698" s="7">
        <v>3.5162630136986398E-3</v>
      </c>
      <c r="J11698" s="7">
        <v>4.0185863013698642E-3</v>
      </c>
      <c r="K11698" s="7">
        <v>4.5209095890410998E-3</v>
      </c>
      <c r="L11698" s="7">
        <v>5.0232328767123241E-3</v>
      </c>
    </row>
    <row r="11699" spans="1:12" ht="38.25">
      <c r="A11699" s="1">
        <f t="shared" si="253"/>
        <v>44185</v>
      </c>
      <c r="B11699" s="49" t="s">
        <v>7563</v>
      </c>
      <c r="C11699" s="7">
        <v>8.1840000000000244E-4</v>
      </c>
      <c r="D11699" s="7">
        <v>1.6367999999999999E-3</v>
      </c>
      <c r="E11699" s="7">
        <v>2.455200000000012E-3</v>
      </c>
      <c r="F11699" s="7">
        <v>3.2735999999999998E-3</v>
      </c>
      <c r="G11699" s="7">
        <v>4.0919999999999993E-3</v>
      </c>
      <c r="H11699" s="7">
        <v>4.9103999999999997E-3</v>
      </c>
      <c r="I11699" s="7">
        <v>5.7288000000000243E-3</v>
      </c>
      <c r="J11699" s="7">
        <v>6.5472000000000126E-3</v>
      </c>
      <c r="K11699" s="7">
        <v>7.3656000000000112E-3</v>
      </c>
      <c r="L11699" s="7">
        <v>8.1839999999999986E-3</v>
      </c>
    </row>
    <row r="11700" spans="1:12" ht="38.25">
      <c r="A11700" s="1">
        <f t="shared" si="253"/>
        <v>44186</v>
      </c>
      <c r="B11700" s="49" t="s">
        <v>7563</v>
      </c>
      <c r="C11700" s="7">
        <v>1.2165698630136959E-3</v>
      </c>
      <c r="D11700" s="7">
        <v>2.4331397260274035E-3</v>
      </c>
      <c r="E11700" s="7">
        <v>3.6497095890410999E-3</v>
      </c>
      <c r="F11700" s="7">
        <v>4.8662794520547836E-3</v>
      </c>
      <c r="G11700" s="7">
        <v>6.0828493150684795E-3</v>
      </c>
      <c r="H11700" s="7">
        <v>7.2994191780821763E-3</v>
      </c>
      <c r="I11700" s="7">
        <v>8.5159890410958956E-3</v>
      </c>
      <c r="J11700" s="7">
        <v>9.7325589041095794E-3</v>
      </c>
      <c r="K11700" s="7">
        <v>1.0949128767123275E-2</v>
      </c>
      <c r="L11700" s="7">
        <v>1.2165698630136959E-2</v>
      </c>
    </row>
    <row r="11701" spans="1:12" ht="38.25">
      <c r="A11701" s="1">
        <f t="shared" si="253"/>
        <v>44187</v>
      </c>
      <c r="B11701" s="49" t="s">
        <v>7563</v>
      </c>
      <c r="C11701" s="7">
        <v>1.1847452054794571E-3</v>
      </c>
      <c r="D11701" s="7">
        <v>2.3694904109589116E-3</v>
      </c>
      <c r="E11701" s="7">
        <v>3.5542356164383676E-3</v>
      </c>
      <c r="F11701" s="7">
        <v>4.7389808219178119E-3</v>
      </c>
      <c r="G11701" s="7">
        <v>5.9237260273972683E-3</v>
      </c>
      <c r="H11701" s="7">
        <v>7.1084712328767239E-3</v>
      </c>
      <c r="I11701" s="7">
        <v>8.2932164383561924E-3</v>
      </c>
      <c r="J11701" s="7">
        <v>9.4779616438356237E-3</v>
      </c>
      <c r="K11701" s="7">
        <v>1.0662706849315079E-2</v>
      </c>
      <c r="L11701" s="7">
        <v>1.1847452054794523E-2</v>
      </c>
    </row>
    <row r="11702" spans="1:12" ht="38.25">
      <c r="A11702" s="1">
        <f t="shared" si="253"/>
        <v>44188</v>
      </c>
      <c r="B11702" s="49" t="s">
        <v>7563</v>
      </c>
      <c r="C11702" s="7">
        <v>3.8370410958904195E-4</v>
      </c>
      <c r="D11702" s="7">
        <v>7.6740821917808391E-4</v>
      </c>
      <c r="E11702" s="7">
        <v>1.1511123287671259E-3</v>
      </c>
      <c r="F11702" s="7">
        <v>1.5348164383561678E-3</v>
      </c>
      <c r="G11702" s="7">
        <v>1.9185205479452039E-3</v>
      </c>
      <c r="H11702" s="7">
        <v>2.3022246575342517E-3</v>
      </c>
      <c r="I11702" s="7">
        <v>2.6859287671233E-3</v>
      </c>
      <c r="J11702" s="7">
        <v>3.0696328767123239E-3</v>
      </c>
      <c r="K11702" s="7">
        <v>3.4533369863013722E-3</v>
      </c>
      <c r="L11702" s="7">
        <v>3.8370410958904078E-3</v>
      </c>
    </row>
    <row r="11703" spans="1:12" ht="38.25">
      <c r="A11703" s="1">
        <f t="shared" si="253"/>
        <v>44189</v>
      </c>
      <c r="B11703" s="49" t="s">
        <v>7563</v>
      </c>
      <c r="C11703" s="7">
        <v>3.9346849315068599E-4</v>
      </c>
      <c r="D11703" s="7">
        <v>7.8693698630137197E-4</v>
      </c>
      <c r="E11703" s="7">
        <v>1.180405479452058E-3</v>
      </c>
      <c r="F11703" s="7">
        <v>1.5738739726027439E-3</v>
      </c>
      <c r="G11703" s="7">
        <v>1.9673424657534241E-3</v>
      </c>
      <c r="H11703" s="7">
        <v>2.3608109589041042E-3</v>
      </c>
      <c r="I11703" s="7">
        <v>2.7542794520548078E-3</v>
      </c>
      <c r="J11703" s="7">
        <v>3.1477479452054757E-3</v>
      </c>
      <c r="K11703" s="7">
        <v>3.541216438356168E-3</v>
      </c>
      <c r="L11703" s="7">
        <v>3.9346849315068481E-3</v>
      </c>
    </row>
    <row r="11704" spans="1:12" ht="38.25">
      <c r="A11704" s="1">
        <f t="shared" si="253"/>
        <v>44190</v>
      </c>
      <c r="B11704" s="49" t="s">
        <v>7563</v>
      </c>
      <c r="C11704" s="7">
        <v>2.3879342465753521E-3</v>
      </c>
      <c r="D11704" s="7">
        <v>4.7758684931506921E-3</v>
      </c>
      <c r="E11704" s="7">
        <v>7.1638027397260429E-3</v>
      </c>
      <c r="F11704" s="7">
        <v>9.5517369863013599E-3</v>
      </c>
      <c r="G11704" s="7">
        <v>1.1939671232876699E-2</v>
      </c>
      <c r="H11704" s="7">
        <v>1.4327605479452039E-2</v>
      </c>
      <c r="I11704" s="7">
        <v>1.6715539726027441E-2</v>
      </c>
      <c r="J11704" s="7">
        <v>1.910347397260272E-2</v>
      </c>
      <c r="K11704" s="7">
        <v>2.149140821917812E-2</v>
      </c>
      <c r="L11704" s="7">
        <v>2.3879342465753399E-2</v>
      </c>
    </row>
    <row r="11705" spans="1:12" ht="38.25">
      <c r="A11705" s="1">
        <f t="shared" si="253"/>
        <v>44191</v>
      </c>
      <c r="B11705" s="49" t="s">
        <v>7563</v>
      </c>
      <c r="C11705" s="7">
        <v>5.865863013698652E-4</v>
      </c>
      <c r="D11705" s="7">
        <v>1.1731726027397304E-3</v>
      </c>
      <c r="E11705" s="7">
        <v>1.759758904109592E-3</v>
      </c>
      <c r="F11705" s="7">
        <v>2.346345205479456E-3</v>
      </c>
      <c r="G11705" s="7">
        <v>2.9329315068493201E-3</v>
      </c>
      <c r="H11705" s="7">
        <v>3.5195178082191841E-3</v>
      </c>
      <c r="I11705" s="7">
        <v>4.1061041095890602E-3</v>
      </c>
      <c r="J11705" s="7">
        <v>4.6926904109589121E-3</v>
      </c>
      <c r="K11705" s="7">
        <v>5.2792767123287752E-3</v>
      </c>
      <c r="L11705" s="7">
        <v>5.8658630136986271E-3</v>
      </c>
    </row>
    <row r="11706" spans="1:12" ht="38.25">
      <c r="A11706" s="1">
        <f t="shared" si="253"/>
        <v>44192</v>
      </c>
      <c r="B11706" s="49" t="s">
        <v>7563</v>
      </c>
      <c r="C11706" s="7">
        <v>3.4536986301369956E-4</v>
      </c>
      <c r="D11706" s="7">
        <v>6.9073972602739793E-4</v>
      </c>
      <c r="E11706" s="7">
        <v>1.0361095890410975E-3</v>
      </c>
      <c r="F11706" s="7">
        <v>1.3814794520547959E-3</v>
      </c>
      <c r="G11706" s="7">
        <v>1.726849315068492E-3</v>
      </c>
      <c r="H11706" s="7">
        <v>2.072219178082188E-3</v>
      </c>
      <c r="I11706" s="7">
        <v>2.4175890410958962E-3</v>
      </c>
      <c r="J11706" s="7">
        <v>2.7629589041095917E-3</v>
      </c>
      <c r="K11706" s="7">
        <v>3.1083287671232877E-3</v>
      </c>
      <c r="L11706" s="7">
        <v>3.4536986301369841E-3</v>
      </c>
    </row>
    <row r="11707" spans="1:12" ht="38.25">
      <c r="A11707" s="1">
        <f t="shared" si="253"/>
        <v>44193</v>
      </c>
      <c r="B11707" s="49" t="s">
        <v>7563</v>
      </c>
      <c r="C11707" s="7">
        <v>3.3741369863013958E-4</v>
      </c>
      <c r="D11707" s="7">
        <v>6.7482739726027797E-4</v>
      </c>
      <c r="E11707" s="7">
        <v>1.0122410958904174E-3</v>
      </c>
      <c r="F11707" s="7">
        <v>1.3496547945205559E-3</v>
      </c>
      <c r="G11707" s="7">
        <v>1.6870684931506921E-3</v>
      </c>
      <c r="H11707" s="7">
        <v>2.024482191780828E-3</v>
      </c>
      <c r="I11707" s="7">
        <v>2.3618958904109643E-3</v>
      </c>
      <c r="J11707" s="7">
        <v>2.6993095890410997E-3</v>
      </c>
      <c r="K11707" s="7">
        <v>3.0367232876712356E-3</v>
      </c>
      <c r="L11707" s="7">
        <v>3.374136986301372E-3</v>
      </c>
    </row>
    <row r="11708" spans="1:12" ht="38.25">
      <c r="A11708" s="1">
        <f t="shared" si="253"/>
        <v>44194</v>
      </c>
      <c r="B11708" s="49" t="s">
        <v>7563</v>
      </c>
      <c r="C11708" s="7">
        <v>2.3543013698630279E-4</v>
      </c>
      <c r="D11708" s="7">
        <v>4.708602739726044E-4</v>
      </c>
      <c r="E11708" s="7">
        <v>7.0629041095890714E-4</v>
      </c>
      <c r="F11708" s="7">
        <v>9.4172054794520749E-4</v>
      </c>
      <c r="G11708" s="7">
        <v>1.1771506849315094E-3</v>
      </c>
      <c r="H11708" s="7">
        <v>1.4125808219178119E-3</v>
      </c>
      <c r="I11708" s="7">
        <v>1.6480109589041159E-3</v>
      </c>
      <c r="J11708" s="7">
        <v>1.88344109589042E-3</v>
      </c>
      <c r="K11708" s="7">
        <v>2.1188712328767119E-3</v>
      </c>
      <c r="L11708" s="7">
        <v>2.3543013698630161E-3</v>
      </c>
    </row>
    <row r="11709" spans="1:12" ht="38.25">
      <c r="A11709" s="1">
        <f t="shared" si="253"/>
        <v>44195</v>
      </c>
      <c r="B11709" s="49" t="s">
        <v>7563</v>
      </c>
      <c r="C11709" s="7">
        <v>1.9094794520548079E-4</v>
      </c>
      <c r="D11709" s="7">
        <v>3.8189589041096034E-4</v>
      </c>
      <c r="E11709" s="7">
        <v>5.7284383561644113E-4</v>
      </c>
      <c r="F11709" s="7">
        <v>7.6379178082191959E-4</v>
      </c>
      <c r="G11709" s="7">
        <v>9.5473972602739914E-4</v>
      </c>
      <c r="H11709" s="7">
        <v>1.1456876712328788E-3</v>
      </c>
      <c r="I11709" s="7">
        <v>1.3366356164383679E-3</v>
      </c>
      <c r="J11709" s="7">
        <v>1.527583561643844E-3</v>
      </c>
      <c r="K11709" s="7">
        <v>1.7185315068493198E-3</v>
      </c>
      <c r="L11709" s="7">
        <v>1.9094794520547959E-3</v>
      </c>
    </row>
    <row r="11710" spans="1:12" ht="38.25">
      <c r="A11710" s="1">
        <f t="shared" si="253"/>
        <v>44196</v>
      </c>
      <c r="B11710" s="49" t="s">
        <v>7563</v>
      </c>
      <c r="C11710" s="7">
        <v>1.0842082191780864E-3</v>
      </c>
      <c r="D11710" s="7">
        <v>2.168416438356168E-3</v>
      </c>
      <c r="E11710" s="7">
        <v>3.252624657534264E-3</v>
      </c>
      <c r="F11710" s="7">
        <v>4.3368328767123361E-3</v>
      </c>
      <c r="G11710" s="7">
        <v>5.4210410958904194E-3</v>
      </c>
      <c r="H11710" s="7">
        <v>6.5052493150685045E-3</v>
      </c>
      <c r="I11710" s="7">
        <v>7.5894575342466113E-3</v>
      </c>
      <c r="J11710" s="7">
        <v>8.6736657534246722E-3</v>
      </c>
      <c r="K11710" s="7">
        <v>9.7578739726027555E-3</v>
      </c>
      <c r="L11710" s="7">
        <v>1.0842082191780828E-2</v>
      </c>
    </row>
    <row r="11711" spans="1:12" ht="38.25">
      <c r="A11711" s="1">
        <f t="shared" si="253"/>
        <v>44197</v>
      </c>
      <c r="B11711" s="49" t="s">
        <v>7563</v>
      </c>
      <c r="C11711" s="7">
        <v>1.3670136986301359E-4</v>
      </c>
      <c r="D11711" s="7">
        <v>2.7340273972602838E-4</v>
      </c>
      <c r="E11711" s="7">
        <v>4.10104109589042E-4</v>
      </c>
      <c r="F11711" s="7">
        <v>5.4680547945205437E-4</v>
      </c>
      <c r="G11711" s="7">
        <v>6.8350684931506799E-4</v>
      </c>
      <c r="H11711" s="7">
        <v>8.2020821917808161E-4</v>
      </c>
      <c r="I11711" s="7">
        <v>9.569095890410987E-4</v>
      </c>
      <c r="J11711" s="7">
        <v>1.0936109589041098E-3</v>
      </c>
      <c r="K11711" s="7">
        <v>1.23031232876712E-3</v>
      </c>
      <c r="L11711" s="7">
        <v>1.367013698630136E-3</v>
      </c>
    </row>
    <row r="11712" spans="1:12" ht="38.25">
      <c r="A11712" s="1">
        <f t="shared" si="253"/>
        <v>44198</v>
      </c>
      <c r="B11712" s="49" t="s">
        <v>7563</v>
      </c>
      <c r="C11712" s="7">
        <v>1.8263013698630281E-4</v>
      </c>
      <c r="D11712" s="7">
        <v>3.6526027397260438E-4</v>
      </c>
      <c r="E11712" s="7">
        <v>5.4789041095890719E-4</v>
      </c>
      <c r="F11712" s="7">
        <v>7.3052054794520756E-4</v>
      </c>
      <c r="G11712" s="7">
        <v>9.1315068493150913E-4</v>
      </c>
      <c r="H11712" s="7">
        <v>1.0957808219178107E-3</v>
      </c>
      <c r="I11712" s="7">
        <v>1.2784109589041158E-3</v>
      </c>
      <c r="J11712" s="7">
        <v>1.4610410958904199E-3</v>
      </c>
      <c r="K11712" s="7">
        <v>1.6436712328767118E-3</v>
      </c>
      <c r="L11712" s="7">
        <v>1.8263013698630159E-3</v>
      </c>
    </row>
    <row r="11713" spans="1:12" ht="38.25">
      <c r="A11713" s="1">
        <f t="shared" si="253"/>
        <v>44199</v>
      </c>
      <c r="B11713" s="49" t="s">
        <v>7563</v>
      </c>
      <c r="C11713" s="7">
        <v>2.079452054794524E-4</v>
      </c>
      <c r="D11713" s="7">
        <v>4.1589041095890599E-4</v>
      </c>
      <c r="E11713" s="7">
        <v>6.2383561643835847E-4</v>
      </c>
      <c r="F11713" s="7">
        <v>8.3178082191780959E-4</v>
      </c>
      <c r="G11713" s="7">
        <v>1.0397260273972619E-3</v>
      </c>
      <c r="H11713" s="7">
        <v>1.2476712328767119E-3</v>
      </c>
      <c r="I11713" s="7">
        <v>1.4556164383561681E-3</v>
      </c>
      <c r="J11713" s="7">
        <v>1.663561643835624E-3</v>
      </c>
      <c r="K11713" s="7">
        <v>1.8715068493150679E-3</v>
      </c>
      <c r="L11713" s="7">
        <v>2.0794520547945238E-3</v>
      </c>
    </row>
    <row r="11714" spans="1:12" ht="38.25">
      <c r="A11714" s="1">
        <f t="shared" si="253"/>
        <v>44200</v>
      </c>
      <c r="B11714" s="49" t="s">
        <v>7563</v>
      </c>
      <c r="C11714" s="7">
        <v>8.6794520547945605E-5</v>
      </c>
      <c r="D11714" s="7">
        <v>1.7358904109589121E-4</v>
      </c>
      <c r="E11714" s="7">
        <v>2.6038356164383679E-4</v>
      </c>
      <c r="F11714" s="7">
        <v>3.4717808219178117E-4</v>
      </c>
      <c r="G11714" s="7">
        <v>4.3397260273972675E-4</v>
      </c>
      <c r="H11714" s="7">
        <v>5.2076712328767239E-4</v>
      </c>
      <c r="I11714" s="7">
        <v>6.0756164383561921E-4</v>
      </c>
      <c r="J11714" s="7">
        <v>6.9435616438356235E-4</v>
      </c>
      <c r="K11714" s="7">
        <v>7.8115068493150798E-4</v>
      </c>
      <c r="L11714" s="7">
        <v>8.6794520547945231E-4</v>
      </c>
    </row>
    <row r="11715" spans="1:12" ht="38.25">
      <c r="A11715" s="1">
        <f t="shared" si="253"/>
        <v>44201</v>
      </c>
      <c r="B11715" s="49" t="s">
        <v>7563</v>
      </c>
      <c r="C11715" s="7">
        <v>2.53512328767126E-4</v>
      </c>
      <c r="D11715" s="7">
        <v>5.0702465753425081E-4</v>
      </c>
      <c r="E11715" s="7">
        <v>7.6053698630137675E-4</v>
      </c>
      <c r="F11715" s="7">
        <v>1.0140493150684992E-3</v>
      </c>
      <c r="G11715" s="7">
        <v>1.2675616438356239E-3</v>
      </c>
      <c r="H11715" s="7">
        <v>1.521073972602744E-3</v>
      </c>
      <c r="I11715" s="7">
        <v>1.774586301369876E-3</v>
      </c>
      <c r="J11715" s="7">
        <v>2.0280986301369958E-3</v>
      </c>
      <c r="K11715" s="7">
        <v>2.2816109589041162E-3</v>
      </c>
      <c r="L11715" s="7">
        <v>2.5351232876712356E-3</v>
      </c>
    </row>
    <row r="11716" spans="1:12" ht="38.25">
      <c r="A11716" s="1">
        <f t="shared" si="253"/>
        <v>44202</v>
      </c>
      <c r="B11716" s="49" t="s">
        <v>7563</v>
      </c>
      <c r="C11716" s="7">
        <v>2.5134246575342757E-4</v>
      </c>
      <c r="D11716" s="7">
        <v>5.0268493150685395E-4</v>
      </c>
      <c r="E11716" s="7">
        <v>7.5402739726028163E-4</v>
      </c>
      <c r="F11716" s="7">
        <v>1.0053698630137055E-3</v>
      </c>
      <c r="G11716" s="7">
        <v>1.2567123287671319E-3</v>
      </c>
      <c r="H11716" s="7">
        <v>1.5080547945205559E-3</v>
      </c>
      <c r="I11716" s="7">
        <v>1.7593972602739799E-3</v>
      </c>
      <c r="J11716" s="7">
        <v>2.0107397260274037E-3</v>
      </c>
      <c r="K11716" s="7">
        <v>2.2620821917808277E-3</v>
      </c>
      <c r="L11716" s="7">
        <v>2.5134246575342517E-3</v>
      </c>
    </row>
    <row r="11717" spans="1:12" ht="38.25">
      <c r="A11717" s="1">
        <f t="shared" si="253"/>
        <v>44203</v>
      </c>
      <c r="B11717" s="49" t="s">
        <v>7563</v>
      </c>
      <c r="C11717" s="7">
        <v>2.3687671232876879E-4</v>
      </c>
      <c r="D11717" s="7">
        <v>4.7375342465753639E-4</v>
      </c>
      <c r="E11717" s="7">
        <v>7.1063013698630508E-4</v>
      </c>
      <c r="F11717" s="7">
        <v>9.4750684931507159E-4</v>
      </c>
      <c r="G11717" s="7">
        <v>1.1843835616438391E-3</v>
      </c>
      <c r="H11717" s="7">
        <v>1.421260273972608E-3</v>
      </c>
      <c r="I11717" s="7">
        <v>1.658136986301384E-3</v>
      </c>
      <c r="J11717" s="7">
        <v>1.8950136986301477E-3</v>
      </c>
      <c r="K11717" s="7">
        <v>2.1318904109589119E-3</v>
      </c>
      <c r="L11717" s="7">
        <v>2.368767123287676E-3</v>
      </c>
    </row>
    <row r="11718" spans="1:12" ht="38.25">
      <c r="A11718" s="1">
        <f t="shared" si="253"/>
        <v>44204</v>
      </c>
      <c r="B11718" s="49" t="s">
        <v>7563</v>
      </c>
      <c r="C11718" s="7">
        <v>2.4049315068493319E-4</v>
      </c>
      <c r="D11718" s="7">
        <v>4.8098630136986519E-4</v>
      </c>
      <c r="E11718" s="7">
        <v>7.2147945205479835E-4</v>
      </c>
      <c r="F11718" s="7">
        <v>9.6197260273972788E-4</v>
      </c>
      <c r="G11718" s="7">
        <v>1.2024657534246601E-3</v>
      </c>
      <c r="H11718" s="7">
        <v>1.4429589041095919E-3</v>
      </c>
      <c r="I11718" s="7">
        <v>1.6834520547945239E-3</v>
      </c>
      <c r="J11718" s="7">
        <v>1.9239452054794558E-3</v>
      </c>
      <c r="K11718" s="7">
        <v>2.1644383561643878E-3</v>
      </c>
      <c r="L11718" s="7">
        <v>2.4049315068493202E-3</v>
      </c>
    </row>
    <row r="11719" spans="1:12" ht="38.25">
      <c r="A11719" s="1">
        <f t="shared" si="253"/>
        <v>44205</v>
      </c>
      <c r="B11719" s="49" t="s">
        <v>7563</v>
      </c>
      <c r="C11719" s="7">
        <v>4.4771506849315316E-4</v>
      </c>
      <c r="D11719" s="7">
        <v>8.9543013698630632E-4</v>
      </c>
      <c r="E11719" s="7">
        <v>1.3431452054794562E-3</v>
      </c>
      <c r="F11719" s="7">
        <v>1.7908602739726081E-3</v>
      </c>
      <c r="G11719" s="7">
        <v>2.2385753424657598E-3</v>
      </c>
      <c r="H11719" s="7">
        <v>2.6862904109589123E-3</v>
      </c>
      <c r="I11719" s="7">
        <v>3.134005479452064E-3</v>
      </c>
      <c r="J11719" s="7">
        <v>3.581720547945204E-3</v>
      </c>
      <c r="K11719" s="7">
        <v>4.0294356164383557E-3</v>
      </c>
      <c r="L11719" s="7">
        <v>4.4771506849315083E-3</v>
      </c>
    </row>
    <row r="11720" spans="1:12" ht="25.5">
      <c r="A11720" s="1">
        <f t="shared" si="253"/>
        <v>44206</v>
      </c>
      <c r="B11720" s="49" t="s">
        <v>7564</v>
      </c>
      <c r="C11720" s="7">
        <v>1.6418630136986399E-4</v>
      </c>
      <c r="D11720" s="7">
        <v>3.2837260273972679E-4</v>
      </c>
      <c r="E11720" s="7">
        <v>4.9255890410959072E-4</v>
      </c>
      <c r="F11720" s="7">
        <v>6.5674520547945238E-4</v>
      </c>
      <c r="G11720" s="7">
        <v>8.2093150684931513E-4</v>
      </c>
      <c r="H11720" s="7">
        <v>9.8511780821917798E-4</v>
      </c>
      <c r="I11720" s="7">
        <v>1.1493041095890432E-3</v>
      </c>
      <c r="J11720" s="7">
        <v>1.3134904109589E-3</v>
      </c>
      <c r="K11720" s="7">
        <v>1.4776767123287641E-3</v>
      </c>
      <c r="L11720" s="7">
        <v>1.6418630136986279E-3</v>
      </c>
    </row>
    <row r="11721" spans="1:12" ht="25.5">
      <c r="A11721" s="1">
        <f t="shared" si="253"/>
        <v>44207</v>
      </c>
      <c r="B11721" s="49" t="s">
        <v>7564</v>
      </c>
      <c r="C11721" s="7">
        <v>1.1340065753424696E-2</v>
      </c>
      <c r="D11721" s="7">
        <v>2.268013150684944E-2</v>
      </c>
      <c r="E11721" s="7">
        <v>3.4020197260274158E-2</v>
      </c>
      <c r="F11721" s="7">
        <v>4.5360263013698637E-2</v>
      </c>
      <c r="G11721" s="7">
        <v>5.6700328767123359E-2</v>
      </c>
      <c r="H11721" s="7">
        <v>6.8040394520547956E-2</v>
      </c>
      <c r="I11721" s="7">
        <v>7.9380460273972914E-2</v>
      </c>
      <c r="J11721" s="7">
        <v>9.07205260273974E-2</v>
      </c>
      <c r="K11721" s="7">
        <v>0.102060591780822</v>
      </c>
      <c r="L11721" s="7">
        <v>0.11340065753424659</v>
      </c>
    </row>
    <row r="11722" spans="1:12" ht="12.75">
      <c r="A11722" s="1">
        <f t="shared" si="253"/>
        <v>44208</v>
      </c>
      <c r="B11722" s="49" t="s">
        <v>7565</v>
      </c>
      <c r="C11722" s="7">
        <v>7.4766246575342877E-3</v>
      </c>
      <c r="D11722" s="7">
        <v>1.4953249315068598E-2</v>
      </c>
      <c r="E11722" s="7">
        <v>2.2429873972602838E-2</v>
      </c>
      <c r="F11722" s="7">
        <v>2.9906498630137078E-2</v>
      </c>
      <c r="G11722" s="7">
        <v>3.7383123287671322E-2</v>
      </c>
      <c r="H11722" s="7">
        <v>4.4859747945205558E-2</v>
      </c>
      <c r="I11722" s="7">
        <v>5.2336372602739913E-2</v>
      </c>
      <c r="J11722" s="7">
        <v>5.9812997260274038E-2</v>
      </c>
      <c r="K11722" s="7">
        <v>6.7289621917808282E-2</v>
      </c>
      <c r="L11722" s="7">
        <v>7.4766246575342518E-2</v>
      </c>
    </row>
    <row r="11723" spans="1:12" ht="25.5">
      <c r="A11723" s="1">
        <f t="shared" si="253"/>
        <v>44209</v>
      </c>
      <c r="B11723" s="49" t="s">
        <v>7566</v>
      </c>
      <c r="C11723" s="7">
        <v>7.0325260273972796E-3</v>
      </c>
      <c r="D11723" s="7">
        <v>1.4065052054794559E-2</v>
      </c>
      <c r="E11723" s="7">
        <v>2.1097578082191839E-2</v>
      </c>
      <c r="F11723" s="7">
        <v>2.8130104109588997E-2</v>
      </c>
      <c r="G11723" s="7">
        <v>3.5162630136986277E-2</v>
      </c>
      <c r="H11723" s="7">
        <v>4.2195156164383553E-2</v>
      </c>
      <c r="I11723" s="7">
        <v>4.9227682191780961E-2</v>
      </c>
      <c r="J11723" s="7">
        <v>5.6260208219178119E-2</v>
      </c>
      <c r="K11723" s="7">
        <v>6.3292734246575402E-2</v>
      </c>
      <c r="L11723" s="7">
        <v>7.0325260273972554E-2</v>
      </c>
    </row>
    <row r="11724" spans="1:12" ht="12.75">
      <c r="A11724" s="1">
        <f t="shared" si="253"/>
        <v>44210</v>
      </c>
      <c r="B11724" s="49" t="s">
        <v>6205</v>
      </c>
      <c r="C11724" s="7">
        <v>6.3891616438356358E-3</v>
      </c>
      <c r="D11724" s="7">
        <v>1.277832328767132E-2</v>
      </c>
      <c r="E11724" s="7">
        <v>1.9167484931506922E-2</v>
      </c>
      <c r="F11724" s="7">
        <v>2.5556646575342519E-2</v>
      </c>
      <c r="G11724" s="7">
        <v>3.1945808219178119E-2</v>
      </c>
      <c r="H11724" s="7">
        <v>3.833496986301372E-2</v>
      </c>
      <c r="I11724" s="7">
        <v>4.4724131506849556E-2</v>
      </c>
      <c r="J11724" s="7">
        <v>5.1113293150685038E-2</v>
      </c>
      <c r="K11724" s="7">
        <v>5.7502454794520638E-2</v>
      </c>
      <c r="L11724" s="7">
        <v>6.3891616438356238E-2</v>
      </c>
    </row>
    <row r="11725" spans="1:12" ht="12.75">
      <c r="A11725" s="1">
        <f t="shared" si="253"/>
        <v>44211</v>
      </c>
      <c r="B11725" s="49" t="s">
        <v>7567</v>
      </c>
      <c r="C11725" s="7">
        <v>4.4619616438356362E-3</v>
      </c>
      <c r="D11725" s="7">
        <v>8.9239232876712725E-3</v>
      </c>
      <c r="E11725" s="7">
        <v>1.3385884931506919E-2</v>
      </c>
      <c r="F11725" s="7">
        <v>1.7847846575342521E-2</v>
      </c>
      <c r="G11725" s="7">
        <v>2.2309808219178121E-2</v>
      </c>
      <c r="H11725" s="7">
        <v>2.677176986301372E-2</v>
      </c>
      <c r="I11725" s="7">
        <v>3.1233731506849438E-2</v>
      </c>
      <c r="J11725" s="7">
        <v>3.5695693150684916E-2</v>
      </c>
      <c r="K11725" s="7">
        <v>4.0157654794520513E-2</v>
      </c>
      <c r="L11725" s="7">
        <v>4.4619616438356116E-2</v>
      </c>
    </row>
    <row r="11726" spans="1:12" ht="25.5">
      <c r="A11726" s="1">
        <f t="shared" si="253"/>
        <v>44212</v>
      </c>
      <c r="B11726" s="49" t="s">
        <v>7568</v>
      </c>
      <c r="C11726" s="7">
        <v>8.5637260273972796E-3</v>
      </c>
      <c r="D11726" s="7">
        <v>1.7127452054794559E-2</v>
      </c>
      <c r="E11726" s="7">
        <v>2.5691178082191839E-2</v>
      </c>
      <c r="F11726" s="7">
        <v>3.4254904109589E-2</v>
      </c>
      <c r="G11726" s="7">
        <v>4.281863013698628E-2</v>
      </c>
      <c r="H11726" s="7">
        <v>5.1382356164383559E-2</v>
      </c>
      <c r="I11726" s="7">
        <v>5.9946082191781075E-2</v>
      </c>
      <c r="J11726" s="7">
        <v>6.8509808219178112E-2</v>
      </c>
      <c r="K11726" s="7">
        <v>7.7073534246575398E-2</v>
      </c>
      <c r="L11726" s="7">
        <v>8.563726027397256E-2</v>
      </c>
    </row>
    <row r="11727" spans="1:12" ht="25.5">
      <c r="A11727" s="1">
        <f t="shared" si="253"/>
        <v>44213</v>
      </c>
      <c r="B11727" s="49" t="s">
        <v>7569</v>
      </c>
      <c r="C11727" s="7">
        <v>1.3755846575342521E-2</v>
      </c>
      <c r="D11727" s="7">
        <v>2.7511693150685159E-2</v>
      </c>
      <c r="E11727" s="7">
        <v>4.1267539726027674E-2</v>
      </c>
      <c r="F11727" s="7">
        <v>5.5023386301370193E-2</v>
      </c>
      <c r="G11727" s="7">
        <v>6.8779232876712712E-2</v>
      </c>
      <c r="H11727" s="7">
        <v>8.2535079452055238E-2</v>
      </c>
      <c r="I11727" s="7">
        <v>9.6290926027397999E-2</v>
      </c>
      <c r="J11727" s="7">
        <v>0.11004677260274028</v>
      </c>
      <c r="K11727" s="7">
        <v>0.1238026191780828</v>
      </c>
      <c r="L11727" s="7">
        <v>0.1375584657534252</v>
      </c>
    </row>
    <row r="11728" spans="1:12" ht="12.75">
      <c r="A11728" s="1">
        <f t="shared" ref="A11728:A11791" si="254">A11727+1</f>
        <v>44214</v>
      </c>
      <c r="B11728" s="49" t="s">
        <v>5554</v>
      </c>
      <c r="C11728" s="7">
        <v>4.0605369863013956E-3</v>
      </c>
      <c r="D11728" s="7">
        <v>8.1210739726027912E-3</v>
      </c>
      <c r="E11728" s="7">
        <v>1.21816109589042E-2</v>
      </c>
      <c r="F11728" s="7">
        <v>1.6242147945205558E-2</v>
      </c>
      <c r="G11728" s="7">
        <v>2.0302684931506918E-2</v>
      </c>
      <c r="H11728" s="7">
        <v>2.4363221917808282E-2</v>
      </c>
      <c r="I11728" s="7">
        <v>2.8423758904109642E-2</v>
      </c>
      <c r="J11728" s="7">
        <v>3.2484295890410998E-2</v>
      </c>
      <c r="K11728" s="7">
        <v>3.6544832876712355E-2</v>
      </c>
      <c r="L11728" s="7">
        <v>4.0605369863013725E-2</v>
      </c>
    </row>
    <row r="11729" spans="1:12" ht="25.5">
      <c r="A11729" s="1">
        <f t="shared" si="254"/>
        <v>44215</v>
      </c>
      <c r="B11729" s="49" t="s">
        <v>7570</v>
      </c>
      <c r="C11729" s="7">
        <v>9.1025713643835826E-3</v>
      </c>
      <c r="D11729" s="7">
        <v>1.820514272876712E-2</v>
      </c>
      <c r="E11729" s="7">
        <v>2.73077140931508E-2</v>
      </c>
      <c r="F11729" s="7">
        <v>3.641028545753424E-2</v>
      </c>
      <c r="G11729" s="7">
        <v>4.5512856821917795E-2</v>
      </c>
      <c r="H11729" s="7">
        <v>5.4615428186301364E-2</v>
      </c>
      <c r="I11729" s="7">
        <v>6.3717999550685162E-2</v>
      </c>
      <c r="J11729" s="7">
        <v>7.2820570915068605E-2</v>
      </c>
      <c r="K11729" s="7">
        <v>8.192314227945216E-2</v>
      </c>
      <c r="L11729" s="7">
        <v>9.102571364383559E-2</v>
      </c>
    </row>
    <row r="11730" spans="1:12" ht="12.75">
      <c r="A11730" s="1">
        <f t="shared" si="254"/>
        <v>44216</v>
      </c>
      <c r="B11730" s="49" t="s">
        <v>7571</v>
      </c>
      <c r="C11730" s="7">
        <v>1.633183561643832E-2</v>
      </c>
      <c r="D11730" s="7">
        <v>3.2663671232876758E-2</v>
      </c>
      <c r="E11730" s="7">
        <v>4.8995506849315078E-2</v>
      </c>
      <c r="F11730" s="7">
        <v>6.532734246575328E-2</v>
      </c>
      <c r="G11730" s="7">
        <v>8.16591780821916E-2</v>
      </c>
      <c r="H11730" s="7">
        <v>9.7991013698630031E-2</v>
      </c>
      <c r="I11730" s="7">
        <v>0.1143228493150686</v>
      </c>
      <c r="J11730" s="7">
        <v>0.13065468493150681</v>
      </c>
      <c r="K11730" s="7">
        <v>0.14698652054794559</v>
      </c>
      <c r="L11730" s="7">
        <v>0.1633183561643832</v>
      </c>
    </row>
    <row r="11731" spans="1:12" ht="25.5">
      <c r="A11731" s="1">
        <f t="shared" si="254"/>
        <v>44217</v>
      </c>
      <c r="B11731" s="49" t="s">
        <v>7572</v>
      </c>
      <c r="C11731" s="7">
        <v>9.7535342465753759E-3</v>
      </c>
      <c r="D11731" s="7">
        <v>1.95070684931508E-2</v>
      </c>
      <c r="E11731" s="7">
        <v>2.9260602739726079E-2</v>
      </c>
      <c r="F11731" s="7">
        <v>3.9014136986301358E-2</v>
      </c>
      <c r="G11731" s="7">
        <v>4.8767671232876758E-2</v>
      </c>
      <c r="H11731" s="7">
        <v>5.852120547945204E-2</v>
      </c>
      <c r="I11731" s="7">
        <v>6.8274739726027683E-2</v>
      </c>
      <c r="J11731" s="7">
        <v>7.8028273972602841E-2</v>
      </c>
      <c r="K11731" s="7">
        <v>8.7781808219178109E-2</v>
      </c>
      <c r="L11731" s="7">
        <v>9.7535342465753405E-2</v>
      </c>
    </row>
    <row r="11732" spans="1:12" ht="12.75">
      <c r="A11732" s="1">
        <f t="shared" si="254"/>
        <v>44218</v>
      </c>
      <c r="B11732" s="49" t="s">
        <v>7573</v>
      </c>
      <c r="C11732" s="7">
        <v>9.5835616438356488E-3</v>
      </c>
      <c r="D11732" s="7">
        <v>1.9167123287671319E-2</v>
      </c>
      <c r="E11732" s="7">
        <v>2.8750684931506919E-2</v>
      </c>
      <c r="F11732" s="7">
        <v>3.8334246575342519E-2</v>
      </c>
      <c r="G11732" s="7">
        <v>4.7917808219178119E-2</v>
      </c>
      <c r="H11732" s="7">
        <v>5.7501369863013713E-2</v>
      </c>
      <c r="I11732" s="7">
        <v>6.7084931506849563E-2</v>
      </c>
      <c r="J11732" s="7">
        <v>7.6668493150684927E-2</v>
      </c>
      <c r="K11732" s="7">
        <v>8.6252054794520527E-2</v>
      </c>
      <c r="L11732" s="7">
        <v>9.5835616438356114E-2</v>
      </c>
    </row>
    <row r="11733" spans="1:12" ht="25.5">
      <c r="A11733" s="1">
        <f t="shared" si="254"/>
        <v>44219</v>
      </c>
      <c r="B11733" s="49" t="s">
        <v>7574</v>
      </c>
      <c r="C11733" s="7">
        <v>4.1487780821918042E-3</v>
      </c>
      <c r="D11733" s="7">
        <v>8.2975561643836085E-3</v>
      </c>
      <c r="E11733" s="7">
        <v>1.2446334246575401E-2</v>
      </c>
      <c r="F11733" s="7">
        <v>1.659511232876712E-2</v>
      </c>
      <c r="G11733" s="7">
        <v>2.0743890410958959E-2</v>
      </c>
      <c r="H11733" s="7">
        <v>2.489266849315068E-2</v>
      </c>
      <c r="I11733" s="7">
        <v>2.9041446575342519E-2</v>
      </c>
      <c r="J11733" s="7">
        <v>3.319022465753424E-2</v>
      </c>
      <c r="K11733" s="7">
        <v>3.7339002739726082E-2</v>
      </c>
      <c r="L11733" s="7">
        <v>4.1487780821917793E-2</v>
      </c>
    </row>
    <row r="11734" spans="1:12" ht="25.5">
      <c r="A11734" s="1">
        <f t="shared" si="254"/>
        <v>44220</v>
      </c>
      <c r="B11734" s="49" t="s">
        <v>7574</v>
      </c>
      <c r="C11734" s="7">
        <v>6.5858958904109885E-3</v>
      </c>
      <c r="D11734" s="7">
        <v>1.3171791780821999E-2</v>
      </c>
      <c r="E11734" s="7">
        <v>1.9757687671232999E-2</v>
      </c>
      <c r="F11734" s="7">
        <v>2.6343583561643878E-2</v>
      </c>
      <c r="G11734" s="7">
        <v>3.2929479452054877E-2</v>
      </c>
      <c r="H11734" s="7">
        <v>3.9515375342465762E-2</v>
      </c>
      <c r="I11734" s="7">
        <v>4.6101271232876884E-2</v>
      </c>
      <c r="J11734" s="7">
        <v>5.2687167123287755E-2</v>
      </c>
      <c r="K11734" s="7">
        <v>5.9273063013698758E-2</v>
      </c>
      <c r="L11734" s="7">
        <v>6.5858958904109643E-2</v>
      </c>
    </row>
    <row r="11735" spans="1:12" ht="25.5">
      <c r="A11735" s="1">
        <f t="shared" si="254"/>
        <v>44221</v>
      </c>
      <c r="B11735" s="49" t="s">
        <v>7575</v>
      </c>
      <c r="C11735" s="7">
        <v>1.2162443835616441E-2</v>
      </c>
      <c r="D11735" s="7">
        <v>2.4324887671233E-2</v>
      </c>
      <c r="E11735" s="7">
        <v>3.6487331506849435E-2</v>
      </c>
      <c r="F11735" s="7">
        <v>4.8649775342465763E-2</v>
      </c>
      <c r="G11735" s="7">
        <v>6.0812219178082202E-2</v>
      </c>
      <c r="H11735" s="7">
        <v>7.2974663013698635E-2</v>
      </c>
      <c r="I11735" s="7">
        <v>8.5137106849315441E-2</v>
      </c>
      <c r="J11735" s="7">
        <v>9.7299550684931638E-2</v>
      </c>
      <c r="K11735" s="7">
        <v>0.10946199452054807</v>
      </c>
      <c r="L11735" s="7">
        <v>0.1216244383561644</v>
      </c>
    </row>
    <row r="11736" spans="1:12" ht="12.75">
      <c r="A11736" s="1">
        <f t="shared" si="254"/>
        <v>44222</v>
      </c>
      <c r="B11736" s="49" t="s">
        <v>7576</v>
      </c>
      <c r="C11736" s="7">
        <v>1.289477260273968E-2</v>
      </c>
      <c r="D11736" s="7">
        <v>2.5789545205479481E-2</v>
      </c>
      <c r="E11736" s="7">
        <v>3.8684317808219161E-2</v>
      </c>
      <c r="F11736" s="7">
        <v>5.1579090410958719E-2</v>
      </c>
      <c r="G11736" s="7">
        <v>6.4473863013698396E-2</v>
      </c>
      <c r="H11736" s="7">
        <v>7.7368635616438072E-2</v>
      </c>
      <c r="I11736" s="7">
        <v>9.026340821917811E-2</v>
      </c>
      <c r="J11736" s="7">
        <v>0.10315818082191755</v>
      </c>
      <c r="K11736" s="7">
        <v>0.11605295342465724</v>
      </c>
      <c r="L11736" s="7">
        <v>0.12894772602739679</v>
      </c>
    </row>
    <row r="11737" spans="1:12" ht="63.75">
      <c r="A11737" s="1">
        <f t="shared" si="254"/>
        <v>44223</v>
      </c>
      <c r="B11737" s="49" t="s">
        <v>7228</v>
      </c>
      <c r="C11737" s="7">
        <v>2.9076164383561796E-4</v>
      </c>
      <c r="D11737" s="7">
        <v>5.8152328767123484E-4</v>
      </c>
      <c r="E11737" s="7">
        <v>8.7228493150685274E-4</v>
      </c>
      <c r="F11737" s="7">
        <v>1.1630465753424671E-3</v>
      </c>
      <c r="G11737" s="7">
        <v>1.4538082191780841E-3</v>
      </c>
      <c r="H11737" s="7">
        <v>1.7445698630137079E-3</v>
      </c>
      <c r="I11737" s="7">
        <v>2.0353315068493199E-3</v>
      </c>
      <c r="J11737" s="7">
        <v>2.326093150684932E-3</v>
      </c>
      <c r="K11737" s="7">
        <v>2.6168547945205557E-3</v>
      </c>
      <c r="L11737" s="7">
        <v>2.9076164383561682E-3</v>
      </c>
    </row>
    <row r="11738" spans="1:12" ht="12.75">
      <c r="A11738" s="1">
        <f t="shared" si="254"/>
        <v>44224</v>
      </c>
      <c r="B11738" s="49" t="s">
        <v>6475</v>
      </c>
      <c r="C11738" s="7">
        <v>1.3449534246575401E-3</v>
      </c>
      <c r="D11738" s="7">
        <v>2.6899068493150919E-3</v>
      </c>
      <c r="E11738" s="7">
        <v>4.0348602739726314E-3</v>
      </c>
      <c r="F11738" s="7">
        <v>5.3798136986301604E-3</v>
      </c>
      <c r="G11738" s="7">
        <v>6.7247671232876999E-3</v>
      </c>
      <c r="H11738" s="7">
        <v>8.0697205479452402E-3</v>
      </c>
      <c r="I11738" s="7">
        <v>9.4146739726028161E-3</v>
      </c>
      <c r="J11738" s="7">
        <v>1.0759627397260331E-2</v>
      </c>
      <c r="K11738" s="7">
        <v>1.2104580821917921E-2</v>
      </c>
      <c r="L11738" s="7">
        <v>1.34495342465754E-2</v>
      </c>
    </row>
    <row r="11739" spans="1:12" ht="12.75">
      <c r="A11739" s="1">
        <f t="shared" si="254"/>
        <v>44225</v>
      </c>
      <c r="B11739" s="49" t="s">
        <v>5776</v>
      </c>
      <c r="C11739" s="7">
        <v>8.7011506849315433E-3</v>
      </c>
      <c r="D11739" s="7">
        <v>1.7402301369863038E-2</v>
      </c>
      <c r="E11739" s="7">
        <v>2.6103452054794682E-2</v>
      </c>
      <c r="F11739" s="7">
        <v>3.4804602739726076E-2</v>
      </c>
      <c r="G11739" s="7">
        <v>4.3505753424657602E-2</v>
      </c>
      <c r="H11739" s="7">
        <v>5.2206904109589121E-2</v>
      </c>
      <c r="I11739" s="7">
        <v>6.0908054794520758E-2</v>
      </c>
      <c r="J11739" s="7">
        <v>6.9609205479452152E-2</v>
      </c>
      <c r="K11739" s="7">
        <v>7.8310356164383685E-2</v>
      </c>
      <c r="L11739" s="7">
        <v>8.7011506849315079E-2</v>
      </c>
    </row>
    <row r="11740" spans="1:12" ht="38.25">
      <c r="A11740" s="1">
        <f t="shared" si="254"/>
        <v>44226</v>
      </c>
      <c r="B11740" s="49" t="s">
        <v>7577</v>
      </c>
      <c r="C11740" s="7">
        <v>1.3069808219178119E-2</v>
      </c>
      <c r="D11740" s="7">
        <v>2.6139616438356359E-2</v>
      </c>
      <c r="E11740" s="7">
        <v>3.9209424657534485E-2</v>
      </c>
      <c r="F11740" s="7">
        <v>5.2279232876712475E-2</v>
      </c>
      <c r="G11740" s="7">
        <v>6.5349041095890598E-2</v>
      </c>
      <c r="H11740" s="7">
        <v>7.841884931506872E-2</v>
      </c>
      <c r="I11740" s="7">
        <v>9.1488657534247203E-2</v>
      </c>
      <c r="J11740" s="7">
        <v>0.10455846575342508</v>
      </c>
      <c r="K11740" s="7">
        <v>0.11762827397260318</v>
      </c>
      <c r="L11740" s="7">
        <v>0.1306980821917812</v>
      </c>
    </row>
    <row r="11741" spans="1:12" ht="25.5">
      <c r="A11741" s="1">
        <f t="shared" si="254"/>
        <v>44227</v>
      </c>
      <c r="B11741" s="49" t="s">
        <v>7074</v>
      </c>
      <c r="C11741" s="7">
        <v>2.5734575342465879E-3</v>
      </c>
      <c r="D11741" s="7">
        <v>5.1469150684931644E-3</v>
      </c>
      <c r="E11741" s="7">
        <v>7.7203726027397519E-3</v>
      </c>
      <c r="F11741" s="7">
        <v>1.0293830136986303E-2</v>
      </c>
      <c r="G11741" s="7">
        <v>1.286728767123288E-2</v>
      </c>
      <c r="H11741" s="7">
        <v>1.5440745205479479E-2</v>
      </c>
      <c r="I11741" s="7">
        <v>1.8014202739726079E-2</v>
      </c>
      <c r="J11741" s="7">
        <v>2.0587660273972679E-2</v>
      </c>
      <c r="K11741" s="7">
        <v>2.3161117808219157E-2</v>
      </c>
      <c r="L11741" s="7">
        <v>2.573457534246576E-2</v>
      </c>
    </row>
    <row r="11742" spans="1:12" ht="12.75">
      <c r="A11742" s="1">
        <f t="shared" si="254"/>
        <v>44228</v>
      </c>
      <c r="B11742" s="49" t="s">
        <v>7492</v>
      </c>
      <c r="C11742" s="7">
        <v>1.5536219178082199E-3</v>
      </c>
      <c r="D11742" s="7">
        <v>3.1072438356164523E-3</v>
      </c>
      <c r="E11742" s="7">
        <v>4.6608657534246718E-3</v>
      </c>
      <c r="F11742" s="7">
        <v>6.2144876712328795E-3</v>
      </c>
      <c r="G11742" s="7">
        <v>7.7681095890411002E-3</v>
      </c>
      <c r="H11742" s="7">
        <v>9.3217315068493192E-3</v>
      </c>
      <c r="I11742" s="7">
        <v>1.0875353424657576E-2</v>
      </c>
      <c r="J11742" s="7">
        <v>1.2428975342465759E-2</v>
      </c>
      <c r="K11742" s="7">
        <v>1.398259726027404E-2</v>
      </c>
      <c r="L11742" s="7">
        <v>1.55362191780822E-2</v>
      </c>
    </row>
    <row r="11743" spans="1:12" ht="12.75">
      <c r="A11743" s="1">
        <f t="shared" si="254"/>
        <v>44229</v>
      </c>
      <c r="B11743" s="49" t="s">
        <v>6281</v>
      </c>
      <c r="C11743" s="7">
        <v>8.1695342465753756E-3</v>
      </c>
      <c r="D11743" s="7">
        <v>1.63390684931508E-2</v>
      </c>
      <c r="E11743" s="7">
        <v>2.450860273972608E-2</v>
      </c>
      <c r="F11743" s="7">
        <v>3.2678136986301357E-2</v>
      </c>
      <c r="G11743" s="7">
        <v>4.0847671232876755E-2</v>
      </c>
      <c r="H11743" s="7">
        <v>4.9017205479452035E-2</v>
      </c>
      <c r="I11743" s="7">
        <v>5.7186739726027558E-2</v>
      </c>
      <c r="J11743" s="7">
        <v>6.5356273972602838E-2</v>
      </c>
      <c r="K11743" s="7">
        <v>7.3525808219178118E-2</v>
      </c>
      <c r="L11743" s="7">
        <v>8.1695342465753398E-2</v>
      </c>
    </row>
    <row r="11744" spans="1:12" ht="25.5">
      <c r="A11744" s="1">
        <f t="shared" si="254"/>
        <v>44230</v>
      </c>
      <c r="B11744" s="49" t="s">
        <v>5321</v>
      </c>
      <c r="C11744" s="7">
        <v>9.0519452054794796E-4</v>
      </c>
      <c r="D11744" s="7">
        <v>1.8103890410958959E-3</v>
      </c>
      <c r="E11744" s="7">
        <v>2.7155835616438436E-3</v>
      </c>
      <c r="F11744" s="7">
        <v>3.6207780821917797E-3</v>
      </c>
      <c r="G11744" s="7">
        <v>4.5259726027397276E-3</v>
      </c>
      <c r="H11744" s="7">
        <v>5.4311671232876758E-3</v>
      </c>
      <c r="I11744" s="7">
        <v>6.3363616438356363E-3</v>
      </c>
      <c r="J11744" s="7">
        <v>7.2415561643835724E-3</v>
      </c>
      <c r="K11744" s="7">
        <v>8.146750684931519E-3</v>
      </c>
      <c r="L11744" s="7">
        <v>9.0519452054794551E-3</v>
      </c>
    </row>
    <row r="11745" spans="1:12" ht="25.5">
      <c r="A11745" s="1">
        <f t="shared" si="254"/>
        <v>44231</v>
      </c>
      <c r="B11745" s="49" t="s">
        <v>5321</v>
      </c>
      <c r="C11745" s="7">
        <v>1.6165479452054758E-3</v>
      </c>
      <c r="D11745" s="7">
        <v>3.2330958904109638E-3</v>
      </c>
      <c r="E11745" s="7">
        <v>4.8496438356164396E-3</v>
      </c>
      <c r="F11745" s="7">
        <v>6.4661917808219033E-3</v>
      </c>
      <c r="G11745" s="7">
        <v>8.0827397260273791E-3</v>
      </c>
      <c r="H11745" s="7">
        <v>9.6992876712328566E-3</v>
      </c>
      <c r="I11745" s="7">
        <v>1.1315835616438367E-2</v>
      </c>
      <c r="J11745" s="7">
        <v>1.293238356164376E-2</v>
      </c>
      <c r="K11745" s="7">
        <v>1.4548931506849319E-2</v>
      </c>
      <c r="L11745" s="7">
        <v>1.6165479452054758E-2</v>
      </c>
    </row>
    <row r="11746" spans="1:12" ht="25.5">
      <c r="A11746" s="1">
        <f t="shared" si="254"/>
        <v>44232</v>
      </c>
      <c r="B11746" s="49" t="s">
        <v>6483</v>
      </c>
      <c r="C11746" s="7">
        <v>5.2076712328767236E-3</v>
      </c>
      <c r="D11746" s="7">
        <v>1.0415342465753447E-2</v>
      </c>
      <c r="E11746" s="7">
        <v>1.5623013698630159E-2</v>
      </c>
      <c r="F11746" s="7">
        <v>2.0830684931506797E-2</v>
      </c>
      <c r="G11746" s="7">
        <v>2.6038356164383561E-2</v>
      </c>
      <c r="H11746" s="7">
        <v>3.1246027397260318E-2</v>
      </c>
      <c r="I11746" s="7">
        <v>3.6453698630137081E-2</v>
      </c>
      <c r="J11746" s="7">
        <v>4.166136986301372E-2</v>
      </c>
      <c r="K11746" s="7">
        <v>4.6869041095890476E-2</v>
      </c>
      <c r="L11746" s="7">
        <v>5.2076712328767122E-2</v>
      </c>
    </row>
    <row r="11747" spans="1:12" ht="12.75">
      <c r="A11747" s="1">
        <f t="shared" si="254"/>
        <v>44233</v>
      </c>
      <c r="B11747" s="49" t="s">
        <v>5610</v>
      </c>
      <c r="C11747" s="7">
        <v>3.5978498630137079E-2</v>
      </c>
      <c r="D11747" s="7">
        <v>7.1956997260274158E-2</v>
      </c>
      <c r="E11747" s="7">
        <v>0.10793549589041111</v>
      </c>
      <c r="F11747" s="7">
        <v>0.14391399452054759</v>
      </c>
      <c r="G11747" s="7">
        <v>0.17989249315068481</v>
      </c>
      <c r="H11747" s="7">
        <v>0.215870991780822</v>
      </c>
      <c r="I11747" s="7">
        <v>0.25184949041095922</v>
      </c>
      <c r="J11747" s="7">
        <v>0.28782798904109641</v>
      </c>
      <c r="K11747" s="7">
        <v>0.32380648767123238</v>
      </c>
      <c r="L11747" s="7">
        <v>0.35978498630136962</v>
      </c>
    </row>
    <row r="11748" spans="1:12" ht="25.5">
      <c r="A11748" s="1">
        <f t="shared" si="254"/>
        <v>44234</v>
      </c>
      <c r="B11748" s="49" t="s">
        <v>7578</v>
      </c>
      <c r="C11748" s="7">
        <v>2.4432657534246841E-2</v>
      </c>
      <c r="D11748" s="7">
        <v>4.8865315068493557E-2</v>
      </c>
      <c r="E11748" s="7">
        <v>7.3297972602740388E-2</v>
      </c>
      <c r="F11748" s="7">
        <v>9.7730630136986879E-2</v>
      </c>
      <c r="G11748" s="7">
        <v>0.12216328767123361</v>
      </c>
      <c r="H11748" s="7">
        <v>0.14659594520547958</v>
      </c>
      <c r="I11748" s="7">
        <v>0.17102860273972678</v>
      </c>
      <c r="J11748" s="7">
        <v>0.19546126027397279</v>
      </c>
      <c r="K11748" s="7">
        <v>0.21989391780822001</v>
      </c>
      <c r="L11748" s="7">
        <v>0.24432657534246599</v>
      </c>
    </row>
    <row r="11749" spans="1:12" ht="12.75">
      <c r="A11749" s="1">
        <f t="shared" si="254"/>
        <v>44235</v>
      </c>
      <c r="B11749" s="49" t="s">
        <v>7579</v>
      </c>
      <c r="C11749" s="7">
        <v>1.8369698630137082E-2</v>
      </c>
      <c r="D11749" s="7">
        <v>3.6739397260274038E-2</v>
      </c>
      <c r="E11749" s="7">
        <v>5.5109095890411124E-2</v>
      </c>
      <c r="F11749" s="7">
        <v>7.3478794520547952E-2</v>
      </c>
      <c r="G11749" s="7">
        <v>9.1848493150684912E-2</v>
      </c>
      <c r="H11749" s="7">
        <v>0.11021819178082187</v>
      </c>
      <c r="I11749" s="7">
        <v>0.12858789041095919</v>
      </c>
      <c r="J11749" s="7">
        <v>0.1469575890410964</v>
      </c>
      <c r="K11749" s="7">
        <v>0.16532728767123239</v>
      </c>
      <c r="L11749" s="7">
        <v>0.1836969863013696</v>
      </c>
    </row>
    <row r="11750" spans="1:12" ht="12.75">
      <c r="A11750" s="1">
        <f t="shared" si="254"/>
        <v>44236</v>
      </c>
      <c r="B11750" s="49" t="s">
        <v>7580</v>
      </c>
      <c r="C11750" s="7">
        <v>1.2644876712328801E-2</v>
      </c>
      <c r="D11750" s="7">
        <v>2.5289753424657717E-2</v>
      </c>
      <c r="E11750" s="7">
        <v>3.7934630136986516E-2</v>
      </c>
      <c r="F11750" s="7">
        <v>5.0579506849315205E-2</v>
      </c>
      <c r="G11750" s="7">
        <v>6.322438356164399E-2</v>
      </c>
      <c r="H11750" s="7">
        <v>7.5869260273972797E-2</v>
      </c>
      <c r="I11750" s="7">
        <v>8.851413698630195E-2</v>
      </c>
      <c r="J11750" s="7">
        <v>0.10115901369863052</v>
      </c>
      <c r="K11750" s="7">
        <v>0.11380389041095931</v>
      </c>
      <c r="L11750" s="7">
        <v>0.12644876712328798</v>
      </c>
    </row>
    <row r="11751" spans="1:12" ht="12.75">
      <c r="A11751" s="1">
        <f t="shared" si="254"/>
        <v>44237</v>
      </c>
      <c r="B11751" s="49" t="s">
        <v>7581</v>
      </c>
      <c r="C11751" s="7">
        <v>5.6734684931506922E-3</v>
      </c>
      <c r="D11751" s="7">
        <v>1.1346936986301384E-2</v>
      </c>
      <c r="E11751" s="7">
        <v>1.7020405479452039E-2</v>
      </c>
      <c r="F11751" s="7">
        <v>2.269387397260272E-2</v>
      </c>
      <c r="G11751" s="7">
        <v>2.8367342465753398E-2</v>
      </c>
      <c r="H11751" s="7">
        <v>3.4040810958904079E-2</v>
      </c>
      <c r="I11751" s="7">
        <v>3.9714279452054878E-2</v>
      </c>
      <c r="J11751" s="7">
        <v>4.5387747945205441E-2</v>
      </c>
      <c r="K11751" s="7">
        <v>5.1061216438356115E-2</v>
      </c>
      <c r="L11751" s="7">
        <v>5.6734684931506796E-2</v>
      </c>
    </row>
    <row r="11752" spans="1:12" ht="12.75">
      <c r="A11752" s="1">
        <f t="shared" si="254"/>
        <v>44238</v>
      </c>
      <c r="B11752" s="49" t="s">
        <v>7582</v>
      </c>
      <c r="C11752" s="7">
        <v>1.8587046575342641E-2</v>
      </c>
      <c r="D11752" s="7">
        <v>3.7174093150685157E-2</v>
      </c>
      <c r="E11752" s="7">
        <v>5.5761139726027802E-2</v>
      </c>
      <c r="F11752" s="7">
        <v>7.4348186301370189E-2</v>
      </c>
      <c r="G11752" s="7">
        <v>9.2935232876712723E-2</v>
      </c>
      <c r="H11752" s="7">
        <v>0.11152227945205523</v>
      </c>
      <c r="I11752" s="7">
        <v>0.130109326027398</v>
      </c>
      <c r="J11752" s="7">
        <v>0.14869637260274038</v>
      </c>
      <c r="K11752" s="7">
        <v>0.16728341917808279</v>
      </c>
      <c r="L11752" s="7">
        <v>0.1858704657534252</v>
      </c>
    </row>
    <row r="11753" spans="1:12" ht="51">
      <c r="A11753" s="1">
        <f t="shared" si="254"/>
        <v>44239</v>
      </c>
      <c r="B11753" s="49" t="s">
        <v>7583</v>
      </c>
      <c r="C11753" s="7">
        <v>1.8422136986301359E-2</v>
      </c>
      <c r="D11753" s="7">
        <v>3.6844273972602842E-2</v>
      </c>
      <c r="E11753" s="7">
        <v>5.5266410958904194E-2</v>
      </c>
      <c r="F11753" s="7">
        <v>7.3688547945205435E-2</v>
      </c>
      <c r="G11753" s="7">
        <v>9.2110684931506787E-2</v>
      </c>
      <c r="H11753" s="7">
        <v>0.11053282191780815</v>
      </c>
      <c r="I11753" s="7">
        <v>0.12895495890410999</v>
      </c>
      <c r="J11753" s="7">
        <v>0.14737709589041159</v>
      </c>
      <c r="K11753" s="7">
        <v>0.165799232876712</v>
      </c>
      <c r="L11753" s="7">
        <v>0.18422136986301357</v>
      </c>
    </row>
    <row r="11754" spans="1:12" ht="25.5">
      <c r="A11754" s="1">
        <f t="shared" si="254"/>
        <v>44240</v>
      </c>
      <c r="B11754" s="49" t="s">
        <v>7584</v>
      </c>
      <c r="C11754" s="7">
        <v>9.308712328767144E-3</v>
      </c>
      <c r="D11754" s="7">
        <v>1.8617424657534239E-2</v>
      </c>
      <c r="E11754" s="7">
        <v>2.7926136986301479E-2</v>
      </c>
      <c r="F11754" s="7">
        <v>3.7234849315068479E-2</v>
      </c>
      <c r="G11754" s="7">
        <v>4.6543561643835593E-2</v>
      </c>
      <c r="H11754" s="7">
        <v>5.5852273972602721E-2</v>
      </c>
      <c r="I11754" s="7">
        <v>6.5160986301370072E-2</v>
      </c>
      <c r="J11754" s="7">
        <v>7.4469698630137068E-2</v>
      </c>
      <c r="K11754" s="7">
        <v>8.377841095890419E-2</v>
      </c>
      <c r="L11754" s="7">
        <v>9.3087123287671186E-2</v>
      </c>
    </row>
    <row r="11755" spans="1:12" ht="12.75">
      <c r="A11755" s="1">
        <f t="shared" si="254"/>
        <v>44241</v>
      </c>
      <c r="B11755" s="49" t="s">
        <v>7585</v>
      </c>
      <c r="C11755" s="7">
        <v>1.6458049315068599E-2</v>
      </c>
      <c r="D11755" s="7">
        <v>3.2916098630137079E-2</v>
      </c>
      <c r="E11755" s="7">
        <v>4.9374147945205678E-2</v>
      </c>
      <c r="F11755" s="7">
        <v>6.5832197260274034E-2</v>
      </c>
      <c r="G11755" s="7">
        <v>8.2290246575342521E-2</v>
      </c>
      <c r="H11755" s="7">
        <v>9.8748295890410995E-2</v>
      </c>
      <c r="I11755" s="7">
        <v>0.11520634520547984</v>
      </c>
      <c r="J11755" s="7">
        <v>0.1316643945205476</v>
      </c>
      <c r="K11755" s="7">
        <v>0.14812244383561679</v>
      </c>
      <c r="L11755" s="7">
        <v>0.16458049315068482</v>
      </c>
    </row>
    <row r="11756" spans="1:12" ht="12.75">
      <c r="A11756" s="1">
        <f t="shared" si="254"/>
        <v>44242</v>
      </c>
      <c r="B11756" s="49" t="s">
        <v>7586</v>
      </c>
      <c r="C11756" s="7">
        <v>8.4754849315068718E-3</v>
      </c>
      <c r="D11756" s="7">
        <v>1.6950969863013719E-2</v>
      </c>
      <c r="E11756" s="7">
        <v>2.5426454794520638E-2</v>
      </c>
      <c r="F11756" s="7">
        <v>3.3901939726027439E-2</v>
      </c>
      <c r="G11756" s="7">
        <v>4.2377424657534239E-2</v>
      </c>
      <c r="H11756" s="7">
        <v>5.0852909589041158E-2</v>
      </c>
      <c r="I11756" s="7">
        <v>5.9328394520548076E-2</v>
      </c>
      <c r="J11756" s="7">
        <v>6.7803879452054877E-2</v>
      </c>
      <c r="K11756" s="7">
        <v>7.6279364383561671E-2</v>
      </c>
      <c r="L11756" s="7">
        <v>8.4754849315068478E-2</v>
      </c>
    </row>
    <row r="11757" spans="1:12" ht="25.5">
      <c r="A11757" s="1">
        <f t="shared" si="254"/>
        <v>44243</v>
      </c>
      <c r="B11757" s="49" t="s">
        <v>7587</v>
      </c>
      <c r="C11757" s="7">
        <v>8.4856109589041273E-2</v>
      </c>
      <c r="D11757" s="7">
        <v>0.1697122191780828</v>
      </c>
      <c r="E11757" s="7">
        <v>0.2545683287671236</v>
      </c>
      <c r="F11757" s="7">
        <v>0.33942443835616437</v>
      </c>
      <c r="G11757" s="7">
        <v>0.42428054794520514</v>
      </c>
      <c r="H11757" s="7">
        <v>0.50913665753424597</v>
      </c>
      <c r="I11757" s="7">
        <v>0.59399276712328919</v>
      </c>
      <c r="J11757" s="7">
        <v>0.67884887671232874</v>
      </c>
      <c r="K11757" s="7">
        <v>0.76370498630136963</v>
      </c>
      <c r="L11757" s="7">
        <v>0.84856109589041029</v>
      </c>
    </row>
    <row r="11758" spans="1:12" ht="12.75">
      <c r="A11758" s="1">
        <f t="shared" si="254"/>
        <v>44244</v>
      </c>
      <c r="B11758" s="49" t="s">
        <v>7588</v>
      </c>
      <c r="C11758" s="7">
        <v>1.3431452054794559E-2</v>
      </c>
      <c r="D11758" s="7">
        <v>2.6862904109589237E-2</v>
      </c>
      <c r="E11758" s="7">
        <v>4.0294356164383795E-2</v>
      </c>
      <c r="F11758" s="7">
        <v>5.3725808219178238E-2</v>
      </c>
      <c r="G11758" s="7">
        <v>6.7157260273972799E-2</v>
      </c>
      <c r="H11758" s="7">
        <v>8.0588712328767478E-2</v>
      </c>
      <c r="I11758" s="7">
        <v>9.4020164383562282E-2</v>
      </c>
      <c r="J11758" s="7">
        <v>0.1074516164383566</v>
      </c>
      <c r="K11758" s="7">
        <v>0.12088306849315079</v>
      </c>
      <c r="L11758" s="7">
        <v>0.1343145205479456</v>
      </c>
    </row>
    <row r="11759" spans="1:12" ht="25.5">
      <c r="A11759" s="1">
        <f t="shared" si="254"/>
        <v>44245</v>
      </c>
      <c r="B11759" s="49" t="s">
        <v>7589</v>
      </c>
      <c r="C11759" s="7">
        <v>1.2294082191780841E-2</v>
      </c>
      <c r="D11759" s="7">
        <v>2.45881643835618E-2</v>
      </c>
      <c r="E11759" s="7">
        <v>3.6882246575342642E-2</v>
      </c>
      <c r="F11759" s="7">
        <v>4.9176328767123363E-2</v>
      </c>
      <c r="G11759" s="7">
        <v>6.1470410958904195E-2</v>
      </c>
      <c r="H11759" s="7">
        <v>7.3764493150685034E-2</v>
      </c>
      <c r="I11759" s="7">
        <v>8.6058575342466234E-2</v>
      </c>
      <c r="J11759" s="7">
        <v>9.8352657534246837E-2</v>
      </c>
      <c r="K11759" s="7">
        <v>0.11064673972602768</v>
      </c>
      <c r="L11759" s="7">
        <v>0.12294082191780839</v>
      </c>
    </row>
    <row r="11760" spans="1:12" ht="25.5">
      <c r="A11760" s="1">
        <f t="shared" si="254"/>
        <v>44246</v>
      </c>
      <c r="B11760" s="49" t="s">
        <v>7589</v>
      </c>
      <c r="C11760" s="7">
        <v>5.3657095890411238E-3</v>
      </c>
      <c r="D11760" s="7">
        <v>1.0731419178082248E-2</v>
      </c>
      <c r="E11760" s="7">
        <v>1.609712876712336E-2</v>
      </c>
      <c r="F11760" s="7">
        <v>2.1462838356164398E-2</v>
      </c>
      <c r="G11760" s="7">
        <v>2.6828547945205557E-2</v>
      </c>
      <c r="H11760" s="7">
        <v>3.2194257534246595E-2</v>
      </c>
      <c r="I11760" s="7">
        <v>3.755996712328788E-2</v>
      </c>
      <c r="J11760" s="7">
        <v>4.2925676712328796E-2</v>
      </c>
      <c r="K11760" s="7">
        <v>4.8291386301369955E-2</v>
      </c>
      <c r="L11760" s="7">
        <v>5.3657095890411004E-2</v>
      </c>
    </row>
    <row r="11761" spans="1:12" ht="12.75">
      <c r="A11761" s="1">
        <f t="shared" si="254"/>
        <v>44247</v>
      </c>
      <c r="B11761" s="49" t="s">
        <v>5707</v>
      </c>
      <c r="C11761" s="7">
        <v>2.9285917808219399E-2</v>
      </c>
      <c r="D11761" s="7">
        <v>5.8571835616438674E-2</v>
      </c>
      <c r="E11761" s="7">
        <v>8.7857753424658069E-2</v>
      </c>
      <c r="F11761" s="7">
        <v>0.11714367123287711</v>
      </c>
      <c r="G11761" s="7">
        <v>0.1464295890410964</v>
      </c>
      <c r="H11761" s="7">
        <v>0.17571550684931517</v>
      </c>
      <c r="I11761" s="7">
        <v>0.20500142465753521</v>
      </c>
      <c r="J11761" s="7">
        <v>0.234287342465754</v>
      </c>
      <c r="K11761" s="7">
        <v>0.26357326027397282</v>
      </c>
      <c r="L11761" s="7">
        <v>0.29285917808219158</v>
      </c>
    </row>
    <row r="11762" spans="1:12" ht="25.5">
      <c r="A11762" s="1">
        <f t="shared" si="254"/>
        <v>44248</v>
      </c>
      <c r="B11762" s="49" t="s">
        <v>7590</v>
      </c>
      <c r="C11762" s="7">
        <v>3.883656986301396E-2</v>
      </c>
      <c r="D11762" s="7">
        <v>7.767313972602792E-2</v>
      </c>
      <c r="E11762" s="7">
        <v>0.11650970958904175</v>
      </c>
      <c r="F11762" s="7">
        <v>0.15534627945205562</v>
      </c>
      <c r="G11762" s="7">
        <v>0.19418284931506918</v>
      </c>
      <c r="H11762" s="7">
        <v>0.23301941917808278</v>
      </c>
      <c r="I11762" s="7">
        <v>0.27185598904109637</v>
      </c>
      <c r="J11762" s="7">
        <v>0.31069255890411002</v>
      </c>
      <c r="K11762" s="7">
        <v>0.34952912876712361</v>
      </c>
      <c r="L11762" s="7">
        <v>0.38836569863013715</v>
      </c>
    </row>
    <row r="11763" spans="1:12" ht="25.5">
      <c r="A11763" s="1">
        <f t="shared" si="254"/>
        <v>44249</v>
      </c>
      <c r="B11763" s="49" t="s">
        <v>7591</v>
      </c>
      <c r="C11763" s="7">
        <v>4.2160438356164516E-2</v>
      </c>
      <c r="D11763" s="7">
        <v>8.4320876712329032E-2</v>
      </c>
      <c r="E11763" s="7">
        <v>0.12648131506849319</v>
      </c>
      <c r="F11763" s="7">
        <v>0.16864175342465762</v>
      </c>
      <c r="G11763" s="7">
        <v>0.21080219178082199</v>
      </c>
      <c r="H11763" s="7">
        <v>0.25296263013698639</v>
      </c>
      <c r="I11763" s="7">
        <v>0.29512306849315201</v>
      </c>
      <c r="J11763" s="7">
        <v>0.33728350684931524</v>
      </c>
      <c r="K11763" s="7">
        <v>0.37944394520547958</v>
      </c>
      <c r="L11763" s="7">
        <v>0.42160438356164398</v>
      </c>
    </row>
    <row r="11764" spans="1:12" ht="25.5">
      <c r="A11764" s="1">
        <f t="shared" si="254"/>
        <v>44250</v>
      </c>
      <c r="B11764" s="49" t="s">
        <v>7592</v>
      </c>
      <c r="C11764" s="7">
        <v>0.1061117260273975</v>
      </c>
      <c r="D11764" s="7">
        <v>0.21222345205479479</v>
      </c>
      <c r="E11764" s="7">
        <v>0.3183351780821928</v>
      </c>
      <c r="F11764" s="7">
        <v>0.42444690410958957</v>
      </c>
      <c r="G11764" s="7">
        <v>0.53055863013698645</v>
      </c>
      <c r="H11764" s="7">
        <v>0.63667035616438439</v>
      </c>
      <c r="I11764" s="7">
        <v>0.74278208219178365</v>
      </c>
      <c r="J11764" s="7">
        <v>0.84889380821917915</v>
      </c>
      <c r="K11764" s="7">
        <v>0.95500553424657597</v>
      </c>
      <c r="L11764" s="7">
        <v>1.0611172602739729</v>
      </c>
    </row>
    <row r="11765" spans="1:12" ht="25.5">
      <c r="A11765" s="1">
        <f t="shared" si="254"/>
        <v>44251</v>
      </c>
      <c r="B11765" s="49" t="s">
        <v>7592</v>
      </c>
      <c r="C11765" s="7">
        <v>7.287087123287711E-2</v>
      </c>
      <c r="D11765" s="7">
        <v>0.145741742465754</v>
      </c>
      <c r="E11765" s="7">
        <v>0.21861261369863158</v>
      </c>
      <c r="F11765" s="7">
        <v>0.291483484931508</v>
      </c>
      <c r="G11765" s="7">
        <v>0.36435435616438439</v>
      </c>
      <c r="H11765" s="7">
        <v>0.43722522739726077</v>
      </c>
      <c r="I11765" s="7">
        <v>0.5100960986301396</v>
      </c>
      <c r="J11765" s="7">
        <v>0.58296696986301477</v>
      </c>
      <c r="K11765" s="7">
        <v>0.65583784109589116</v>
      </c>
      <c r="L11765" s="7">
        <v>0.72870871232876755</v>
      </c>
    </row>
    <row r="11766" spans="1:12" ht="25.5">
      <c r="A11766" s="1">
        <f t="shared" si="254"/>
        <v>44252</v>
      </c>
      <c r="B11766" s="49" t="s">
        <v>5856</v>
      </c>
      <c r="C11766" s="7">
        <v>3.7679671232877E-3</v>
      </c>
      <c r="D11766" s="7">
        <v>7.5359342465754001E-3</v>
      </c>
      <c r="E11766" s="7">
        <v>1.13039013698631E-2</v>
      </c>
      <c r="F11766" s="7">
        <v>1.50718684931508E-2</v>
      </c>
      <c r="G11766" s="7">
        <v>1.8839835616438438E-2</v>
      </c>
      <c r="H11766" s="7">
        <v>2.2607802739726079E-2</v>
      </c>
      <c r="I11766" s="7">
        <v>2.6375769863013838E-2</v>
      </c>
      <c r="J11766" s="7">
        <v>3.0143736986301479E-2</v>
      </c>
      <c r="K11766" s="7">
        <v>3.3911704109589116E-2</v>
      </c>
      <c r="L11766" s="7">
        <v>3.7679671232876764E-2</v>
      </c>
    </row>
    <row r="11767" spans="1:12" ht="25.5">
      <c r="A11767" s="1">
        <f t="shared" si="254"/>
        <v>44253</v>
      </c>
      <c r="B11767" s="49" t="s">
        <v>7593</v>
      </c>
      <c r="C11767" s="7">
        <v>2.0925435616438438E-2</v>
      </c>
      <c r="D11767" s="7">
        <v>4.1850871232876764E-2</v>
      </c>
      <c r="E11767" s="7">
        <v>6.2776306849315205E-2</v>
      </c>
      <c r="F11767" s="7">
        <v>8.370174246575339E-2</v>
      </c>
      <c r="G11767" s="7">
        <v>0.10462717808219173</v>
      </c>
      <c r="H11767" s="7">
        <v>0.12555261369863041</v>
      </c>
      <c r="I11767" s="7">
        <v>0.14647804931506919</v>
      </c>
      <c r="J11767" s="7">
        <v>0.16740348493150678</v>
      </c>
      <c r="K11767" s="7">
        <v>0.18832892054794559</v>
      </c>
      <c r="L11767" s="7">
        <v>0.2092543561643832</v>
      </c>
    </row>
    <row r="11768" spans="1:12" ht="38.25">
      <c r="A11768" s="1">
        <f t="shared" si="254"/>
        <v>44254</v>
      </c>
      <c r="B11768" s="49" t="s">
        <v>5437</v>
      </c>
      <c r="C11768" s="7">
        <v>3.7721260273972677E-2</v>
      </c>
      <c r="D11768" s="7">
        <v>7.5442520547945355E-2</v>
      </c>
      <c r="E11768" s="7">
        <v>0.11316378082191803</v>
      </c>
      <c r="F11768" s="7">
        <v>0.15088504109588999</v>
      </c>
      <c r="G11768" s="7">
        <v>0.18860630136986281</v>
      </c>
      <c r="H11768" s="7">
        <v>0.22632756164383561</v>
      </c>
      <c r="I11768" s="7">
        <v>0.26404882191780837</v>
      </c>
      <c r="J11768" s="7">
        <v>0.3017700821917812</v>
      </c>
      <c r="K11768" s="7">
        <v>0.3394913424657528</v>
      </c>
      <c r="L11768" s="7">
        <v>0.37721260273972562</v>
      </c>
    </row>
    <row r="11769" spans="1:12" ht="38.25">
      <c r="A11769" s="1">
        <f t="shared" si="254"/>
        <v>44255</v>
      </c>
      <c r="B11769" s="49" t="s">
        <v>5437</v>
      </c>
      <c r="C11769" s="7">
        <v>1.2072756164383559E-2</v>
      </c>
      <c r="D11769" s="7">
        <v>2.414551232876724E-2</v>
      </c>
      <c r="E11769" s="7">
        <v>3.6218268493150796E-2</v>
      </c>
      <c r="F11769" s="7">
        <v>4.8291024657534237E-2</v>
      </c>
      <c r="G11769" s="7">
        <v>6.0363780821917797E-2</v>
      </c>
      <c r="H11769" s="7">
        <v>7.2436536986301356E-2</v>
      </c>
      <c r="I11769" s="7">
        <v>8.4509293150685269E-2</v>
      </c>
      <c r="J11769" s="7">
        <v>9.6582049315068599E-2</v>
      </c>
      <c r="K11769" s="7">
        <v>0.10865480547945215</v>
      </c>
      <c r="L11769" s="7">
        <v>0.12072756164383559</v>
      </c>
    </row>
    <row r="11770" spans="1:12" ht="25.5">
      <c r="A11770" s="1">
        <f t="shared" si="254"/>
        <v>44256</v>
      </c>
      <c r="B11770" s="49" t="s">
        <v>5651</v>
      </c>
      <c r="C11770" s="7">
        <v>4.626509589041124E-3</v>
      </c>
      <c r="D11770" s="7">
        <v>9.2530191780822481E-3</v>
      </c>
      <c r="E11770" s="7">
        <v>1.387952876712336E-2</v>
      </c>
      <c r="F11770" s="7">
        <v>1.8506038356164399E-2</v>
      </c>
      <c r="G11770" s="7">
        <v>2.3132547945205559E-2</v>
      </c>
      <c r="H11770" s="7">
        <v>2.7759057534246599E-2</v>
      </c>
      <c r="I11770" s="7">
        <v>3.2385567123287759E-2</v>
      </c>
      <c r="J11770" s="7">
        <v>3.7012076712328798E-2</v>
      </c>
      <c r="K11770" s="7">
        <v>4.1638586301369955E-2</v>
      </c>
      <c r="L11770" s="7">
        <v>4.6265095890411001E-2</v>
      </c>
    </row>
    <row r="11771" spans="1:12" ht="25.5">
      <c r="A11771" s="1">
        <f t="shared" si="254"/>
        <v>44257</v>
      </c>
      <c r="B11771" s="49" t="s">
        <v>6405</v>
      </c>
      <c r="C11771" s="7">
        <v>5.6543013698630278E-3</v>
      </c>
      <c r="D11771" s="7">
        <v>1.1308602739726068E-2</v>
      </c>
      <c r="E11771" s="7">
        <v>1.696290410958912E-2</v>
      </c>
      <c r="F11771" s="7">
        <v>2.2617205479452038E-2</v>
      </c>
      <c r="G11771" s="7">
        <v>2.8271506849315078E-2</v>
      </c>
      <c r="H11771" s="7">
        <v>3.3925808219178115E-2</v>
      </c>
      <c r="I11771" s="7">
        <v>3.9580109589041276E-2</v>
      </c>
      <c r="J11771" s="7">
        <v>4.5234410958904195E-2</v>
      </c>
      <c r="K11771" s="7">
        <v>5.0888712328767238E-2</v>
      </c>
      <c r="L11771" s="7">
        <v>5.6543013698630157E-2</v>
      </c>
    </row>
    <row r="11772" spans="1:12" ht="25.5">
      <c r="A11772" s="1">
        <f t="shared" si="254"/>
        <v>44258</v>
      </c>
      <c r="B11772" s="49" t="s">
        <v>6406</v>
      </c>
      <c r="C11772" s="7">
        <v>1.6563287671232999E-2</v>
      </c>
      <c r="D11772" s="7">
        <v>3.312657534246588E-2</v>
      </c>
      <c r="E11772" s="7">
        <v>4.9689863013698876E-2</v>
      </c>
      <c r="F11772" s="7">
        <v>6.6253150684931636E-2</v>
      </c>
      <c r="G11772" s="7">
        <v>8.2816438356164507E-2</v>
      </c>
      <c r="H11772" s="7">
        <v>9.9379726027397405E-2</v>
      </c>
      <c r="I11772" s="7">
        <v>0.11594301369863064</v>
      </c>
      <c r="J11772" s="7">
        <v>0.1325063013698628</v>
      </c>
      <c r="K11772" s="7">
        <v>0.14906958904109638</v>
      </c>
      <c r="L11772" s="7">
        <v>0.16563287671232879</v>
      </c>
    </row>
    <row r="11773" spans="1:12" ht="25.5">
      <c r="A11773" s="1">
        <f t="shared" si="254"/>
        <v>44259</v>
      </c>
      <c r="B11773" s="49" t="s">
        <v>7361</v>
      </c>
      <c r="C11773" s="7">
        <v>3.1788493150685161E-3</v>
      </c>
      <c r="D11773" s="7">
        <v>6.35769863013702E-3</v>
      </c>
      <c r="E11773" s="7">
        <v>9.5365479452055348E-3</v>
      </c>
      <c r="F11773" s="7">
        <v>1.271539726027404E-2</v>
      </c>
      <c r="G11773" s="7">
        <v>1.5894246575342521E-2</v>
      </c>
      <c r="H11773" s="7">
        <v>1.9073095890411E-2</v>
      </c>
      <c r="I11773" s="7">
        <v>2.2251945205479479E-2</v>
      </c>
      <c r="J11773" s="7">
        <v>2.5430794520547959E-2</v>
      </c>
      <c r="K11773" s="7">
        <v>2.8609643835616438E-2</v>
      </c>
      <c r="L11773" s="7">
        <v>3.1788493150684917E-2</v>
      </c>
    </row>
    <row r="11774" spans="1:12" ht="25.5">
      <c r="A11774" s="1">
        <f t="shared" si="254"/>
        <v>44260</v>
      </c>
      <c r="B11774" s="49" t="s">
        <v>7125</v>
      </c>
      <c r="C11774" s="7">
        <v>1.0361095890411001E-3</v>
      </c>
      <c r="D11774" s="7">
        <v>2.0722191780822002E-3</v>
      </c>
      <c r="E11774" s="7">
        <v>3.1083287671233003E-3</v>
      </c>
      <c r="F11774" s="7">
        <v>4.1444383561643882E-3</v>
      </c>
      <c r="G11774" s="7">
        <v>5.1805479452054883E-3</v>
      </c>
      <c r="H11774" s="7">
        <v>6.2166575342465754E-3</v>
      </c>
      <c r="I11774" s="7">
        <v>7.2527671232876997E-3</v>
      </c>
      <c r="J11774" s="7">
        <v>8.2888767123287764E-3</v>
      </c>
      <c r="K11774" s="7">
        <v>9.3249863013698756E-3</v>
      </c>
      <c r="L11774" s="7">
        <v>1.0361095890410963E-2</v>
      </c>
    </row>
    <row r="11775" spans="1:12" ht="25.5">
      <c r="A11775" s="1">
        <f t="shared" si="254"/>
        <v>44261</v>
      </c>
      <c r="B11775" s="49" t="s">
        <v>7594</v>
      </c>
      <c r="C11775" s="7">
        <v>3.1177315068493319E-3</v>
      </c>
      <c r="D11775" s="7">
        <v>6.2354630136986517E-3</v>
      </c>
      <c r="E11775" s="7">
        <v>9.3531945205479836E-3</v>
      </c>
      <c r="F11775" s="7">
        <v>1.2470926027397281E-2</v>
      </c>
      <c r="G11775" s="7">
        <v>1.5588657534246601E-2</v>
      </c>
      <c r="H11775" s="7">
        <v>1.8706389041095919E-2</v>
      </c>
      <c r="I11775" s="7">
        <v>2.1824120547945358E-2</v>
      </c>
      <c r="J11775" s="7">
        <v>2.4941852054794562E-2</v>
      </c>
      <c r="K11775" s="7">
        <v>2.805958356164388E-2</v>
      </c>
      <c r="L11775" s="7">
        <v>3.1177315068493201E-2</v>
      </c>
    </row>
    <row r="11776" spans="1:12" ht="25.5">
      <c r="A11776" s="1">
        <f t="shared" si="254"/>
        <v>44262</v>
      </c>
      <c r="B11776" s="49" t="s">
        <v>7365</v>
      </c>
      <c r="C11776" s="7">
        <v>1.665008219178096E-3</v>
      </c>
      <c r="D11776" s="7">
        <v>3.3300164383561798E-3</v>
      </c>
      <c r="E11776" s="7">
        <v>4.995024657534276E-3</v>
      </c>
      <c r="F11776" s="7">
        <v>6.6600328767123474E-3</v>
      </c>
      <c r="G11776" s="7">
        <v>8.3250410958904328E-3</v>
      </c>
      <c r="H11776" s="7">
        <v>9.9900493150685155E-3</v>
      </c>
      <c r="I11776" s="7">
        <v>1.1655057534246636E-2</v>
      </c>
      <c r="J11776" s="7">
        <v>1.3320065753424719E-2</v>
      </c>
      <c r="K11776" s="7">
        <v>1.498507397260272E-2</v>
      </c>
      <c r="L11776" s="7">
        <v>1.6650082191780838E-2</v>
      </c>
    </row>
    <row r="11777" spans="1:12" ht="25.5">
      <c r="A11777" s="1">
        <f t="shared" si="254"/>
        <v>44263</v>
      </c>
      <c r="B11777" s="49" t="s">
        <v>2743</v>
      </c>
      <c r="C11777" s="7">
        <v>5.1208767123287875E-2</v>
      </c>
      <c r="D11777" s="7">
        <v>0.10241753424657575</v>
      </c>
      <c r="E11777" s="7">
        <v>0.15362630136986399</v>
      </c>
      <c r="F11777" s="7">
        <v>0.20483506849315081</v>
      </c>
      <c r="G11777" s="7">
        <v>0.25604383561643879</v>
      </c>
      <c r="H11777" s="7">
        <v>0.3072526027397256</v>
      </c>
      <c r="I11777" s="7">
        <v>0.35846136986301474</v>
      </c>
      <c r="J11777" s="7">
        <v>0.40967013698630161</v>
      </c>
      <c r="K11777" s="7">
        <v>0.46087890410958954</v>
      </c>
      <c r="L11777" s="7">
        <v>0.51208767123287635</v>
      </c>
    </row>
    <row r="11778" spans="1:12" ht="25.5">
      <c r="A11778" s="1">
        <f t="shared" si="254"/>
        <v>44264</v>
      </c>
      <c r="B11778" s="49" t="s">
        <v>2743</v>
      </c>
      <c r="C11778" s="7">
        <v>5.9858926027397397E-2</v>
      </c>
      <c r="D11778" s="7">
        <v>0.11971785205479492</v>
      </c>
      <c r="E11778" s="7">
        <v>0.17957677808219277</v>
      </c>
      <c r="F11778" s="7">
        <v>0.23943570410958959</v>
      </c>
      <c r="G11778" s="7">
        <v>0.29929463013698637</v>
      </c>
      <c r="H11778" s="7">
        <v>0.35915355616438438</v>
      </c>
      <c r="I11778" s="7">
        <v>0.41901248219178239</v>
      </c>
      <c r="J11778" s="7">
        <v>0.47887140821917917</v>
      </c>
      <c r="K11778" s="7">
        <v>0.5387303342465759</v>
      </c>
      <c r="L11778" s="7">
        <v>0.59858926027397275</v>
      </c>
    </row>
    <row r="11779" spans="1:12" ht="25.5">
      <c r="A11779" s="1">
        <f t="shared" si="254"/>
        <v>44265</v>
      </c>
      <c r="B11779" s="49" t="s">
        <v>7595</v>
      </c>
      <c r="C11779" s="7">
        <v>6.3591452054794675E-2</v>
      </c>
      <c r="D11779" s="7">
        <v>0.1271829041095896</v>
      </c>
      <c r="E11779" s="7">
        <v>0.19077435616438437</v>
      </c>
      <c r="F11779" s="7">
        <v>0.25436580821917798</v>
      </c>
      <c r="G11779" s="7">
        <v>0.31795726027397275</v>
      </c>
      <c r="H11779" s="7">
        <v>0.38154871232876758</v>
      </c>
      <c r="I11779" s="7">
        <v>0.44514016438356363</v>
      </c>
      <c r="J11779" s="7">
        <v>0.50873161643835718</v>
      </c>
      <c r="K11779" s="7">
        <v>0.57232306849315195</v>
      </c>
      <c r="L11779" s="7">
        <v>0.63591452054794551</v>
      </c>
    </row>
    <row r="11780" spans="1:12" ht="25.5">
      <c r="A11780" s="1">
        <f t="shared" si="254"/>
        <v>44266</v>
      </c>
      <c r="B11780" s="49" t="s">
        <v>7596</v>
      </c>
      <c r="C11780" s="7">
        <v>2.2293895890411117E-2</v>
      </c>
      <c r="D11780" s="7">
        <v>4.4587791780822124E-2</v>
      </c>
      <c r="E11780" s="7">
        <v>6.6881687671233245E-2</v>
      </c>
      <c r="F11780" s="7">
        <v>8.9175583561644109E-2</v>
      </c>
      <c r="G11780" s="7">
        <v>0.11146947945205511</v>
      </c>
      <c r="H11780" s="7">
        <v>0.13376337534246599</v>
      </c>
      <c r="I11780" s="7">
        <v>0.1560572712328776</v>
      </c>
      <c r="J11780" s="7">
        <v>0.178351167123288</v>
      </c>
      <c r="K11780" s="7">
        <v>0.20064506301369961</v>
      </c>
      <c r="L11780" s="7">
        <v>0.22293895890411</v>
      </c>
    </row>
    <row r="11781" spans="1:12" ht="25.5">
      <c r="A11781" s="1">
        <f t="shared" si="254"/>
        <v>44267</v>
      </c>
      <c r="B11781" s="49" t="s">
        <v>7596</v>
      </c>
      <c r="C11781" s="7">
        <v>2.92859178082194E-3</v>
      </c>
      <c r="D11781" s="7">
        <v>5.8571835616438679E-3</v>
      </c>
      <c r="E11781" s="7">
        <v>8.7857753424658083E-3</v>
      </c>
      <c r="F11781" s="7">
        <v>1.1714367123287711E-2</v>
      </c>
      <c r="G11781" s="7">
        <v>1.4642958904109639E-2</v>
      </c>
      <c r="H11781" s="7">
        <v>1.757155068493152E-2</v>
      </c>
      <c r="I11781" s="7">
        <v>2.0500142465753518E-2</v>
      </c>
      <c r="J11781" s="7">
        <v>2.3428734246575399E-2</v>
      </c>
      <c r="K11781" s="7">
        <v>2.6357326027397279E-2</v>
      </c>
      <c r="L11781" s="7">
        <v>2.928591780821916E-2</v>
      </c>
    </row>
    <row r="11782" spans="1:12" ht="25.5">
      <c r="A11782" s="1">
        <f t="shared" si="254"/>
        <v>44268</v>
      </c>
      <c r="B11782" s="49" t="s">
        <v>7597</v>
      </c>
      <c r="C11782" s="7">
        <v>2.39299726027398E-2</v>
      </c>
      <c r="D11782" s="7">
        <v>4.78599452054796E-2</v>
      </c>
      <c r="E11782" s="7">
        <v>7.1789917808219278E-2</v>
      </c>
      <c r="F11782" s="7">
        <v>9.5719890410958838E-2</v>
      </c>
      <c r="G11782" s="7">
        <v>0.11964986301369852</v>
      </c>
      <c r="H11782" s="7">
        <v>0.14357983561643758</v>
      </c>
      <c r="I11782" s="7">
        <v>0.16750980821917802</v>
      </c>
      <c r="J11782" s="7">
        <v>0.1914397808219172</v>
      </c>
      <c r="K11782" s="7">
        <v>0.21536975342465758</v>
      </c>
      <c r="L11782" s="7">
        <v>0.23929972602739677</v>
      </c>
    </row>
    <row r="11783" spans="1:12" ht="25.5">
      <c r="A11783" s="1">
        <f t="shared" si="254"/>
        <v>44269</v>
      </c>
      <c r="B11783" s="49" t="s">
        <v>7597</v>
      </c>
      <c r="C11783" s="7">
        <v>1.76182027397262E-2</v>
      </c>
      <c r="D11783" s="7">
        <v>3.5236405479452275E-2</v>
      </c>
      <c r="E11783" s="7">
        <v>5.2854608219178478E-2</v>
      </c>
      <c r="F11783" s="7">
        <v>7.0472810958904439E-2</v>
      </c>
      <c r="G11783" s="7">
        <v>8.8091013698630524E-2</v>
      </c>
      <c r="H11783" s="7">
        <v>0.1057092164383566</v>
      </c>
      <c r="I11783" s="7">
        <v>0.12332741917808279</v>
      </c>
      <c r="J11783" s="7">
        <v>0.14094562191780841</v>
      </c>
      <c r="K11783" s="7">
        <v>0.15856382465753519</v>
      </c>
      <c r="L11783" s="7">
        <v>0.17618202739726077</v>
      </c>
    </row>
    <row r="11784" spans="1:12" ht="25.5">
      <c r="A11784" s="1">
        <f t="shared" si="254"/>
        <v>44270</v>
      </c>
      <c r="B11784" s="49" t="s">
        <v>7597</v>
      </c>
      <c r="C11784" s="7">
        <v>2.5817753424657716E-3</v>
      </c>
      <c r="D11784" s="7">
        <v>5.1635506849315319E-3</v>
      </c>
      <c r="E11784" s="7">
        <v>7.7453260273973035E-3</v>
      </c>
      <c r="F11784" s="7">
        <v>1.0327101369863039E-2</v>
      </c>
      <c r="G11784" s="7">
        <v>1.29088767123288E-2</v>
      </c>
      <c r="H11784" s="7">
        <v>1.5490652054794558E-2</v>
      </c>
      <c r="I11784" s="7">
        <v>1.8072427397260317E-2</v>
      </c>
      <c r="J11784" s="7">
        <v>2.0654202739725961E-2</v>
      </c>
      <c r="K11784" s="7">
        <v>2.323597808219172E-2</v>
      </c>
      <c r="L11784" s="7">
        <v>2.5817753424657478E-2</v>
      </c>
    </row>
    <row r="11785" spans="1:12" ht="25.5">
      <c r="A11785" s="1">
        <f t="shared" si="254"/>
        <v>44271</v>
      </c>
      <c r="B11785" s="49" t="s">
        <v>7598</v>
      </c>
      <c r="C11785" s="7">
        <v>3.5664591780822118E-2</v>
      </c>
      <c r="D11785" s="7">
        <v>7.1329183561644235E-2</v>
      </c>
      <c r="E11785" s="7">
        <v>0.10699377534246624</v>
      </c>
      <c r="F11785" s="7">
        <v>0.142658367123288</v>
      </c>
      <c r="G11785" s="7">
        <v>0.17832295890411001</v>
      </c>
      <c r="H11785" s="7">
        <v>0.213987550684932</v>
      </c>
      <c r="I11785" s="7">
        <v>0.24965214246575398</v>
      </c>
      <c r="J11785" s="7">
        <v>0.28531673424657478</v>
      </c>
      <c r="K11785" s="7">
        <v>0.32098132602739676</v>
      </c>
      <c r="L11785" s="7">
        <v>0.3566459178082188</v>
      </c>
    </row>
    <row r="11786" spans="1:12" ht="76.5">
      <c r="A11786" s="1">
        <f t="shared" si="254"/>
        <v>44272</v>
      </c>
      <c r="B11786" s="49" t="s">
        <v>7599</v>
      </c>
      <c r="C11786" s="7">
        <v>3.3670487671232999E-2</v>
      </c>
      <c r="D11786" s="7">
        <v>6.7340975342465872E-2</v>
      </c>
      <c r="E11786" s="7">
        <v>0.10101146301369889</v>
      </c>
      <c r="F11786" s="7">
        <v>0.13468195068493199</v>
      </c>
      <c r="G11786" s="7">
        <v>0.1683524383561644</v>
      </c>
      <c r="H11786" s="7">
        <v>0.20202292602739799</v>
      </c>
      <c r="I11786" s="7">
        <v>0.23569341369863039</v>
      </c>
      <c r="J11786" s="7">
        <v>0.26936390136986282</v>
      </c>
      <c r="K11786" s="7">
        <v>0.30303438904109642</v>
      </c>
      <c r="L11786" s="7">
        <v>0.33670487671232879</v>
      </c>
    </row>
    <row r="11787" spans="1:12" ht="38.25">
      <c r="A11787" s="1">
        <f t="shared" si="254"/>
        <v>44273</v>
      </c>
      <c r="B11787" s="49" t="s">
        <v>7600</v>
      </c>
      <c r="C11787" s="7">
        <v>4.0667572602739795E-2</v>
      </c>
      <c r="D11787" s="7">
        <v>8.1335145205479589E-2</v>
      </c>
      <c r="E11787" s="7">
        <v>0.12200271780821879</v>
      </c>
      <c r="F11787" s="7">
        <v>0.16267029041095918</v>
      </c>
      <c r="G11787" s="7">
        <v>0.20333786301369841</v>
      </c>
      <c r="H11787" s="7">
        <v>0.24400543561643878</v>
      </c>
      <c r="I11787" s="7">
        <v>0.28467300821917918</v>
      </c>
      <c r="J11787" s="7">
        <v>0.32534058082191714</v>
      </c>
      <c r="K11787" s="7">
        <v>0.36600815342465759</v>
      </c>
      <c r="L11787" s="7">
        <v>0.40667572602739682</v>
      </c>
    </row>
    <row r="11788" spans="1:12" ht="38.25">
      <c r="A11788" s="1">
        <f t="shared" si="254"/>
        <v>44274</v>
      </c>
      <c r="B11788" s="49" t="s">
        <v>7600</v>
      </c>
      <c r="C11788" s="7">
        <v>1.469612054794524E-2</v>
      </c>
      <c r="D11788" s="7">
        <v>2.9392241095890601E-2</v>
      </c>
      <c r="E11788" s="7">
        <v>4.4088361643835838E-2</v>
      </c>
      <c r="F11788" s="7">
        <v>5.8784482191780958E-2</v>
      </c>
      <c r="G11788" s="7">
        <v>7.3480602739726189E-2</v>
      </c>
      <c r="H11788" s="7">
        <v>8.8176723287671441E-2</v>
      </c>
      <c r="I11788" s="7">
        <v>0.10287284383561704</v>
      </c>
      <c r="J11788" s="7">
        <v>0.11756896438356203</v>
      </c>
      <c r="K11788" s="7">
        <v>0.13226508493150679</v>
      </c>
      <c r="L11788" s="7">
        <v>0.14696120547945238</v>
      </c>
    </row>
    <row r="11789" spans="1:12" ht="63.75">
      <c r="A11789" s="1">
        <f t="shared" si="254"/>
        <v>44275</v>
      </c>
      <c r="B11789" s="49" t="s">
        <v>6644</v>
      </c>
      <c r="C11789" s="7">
        <v>1.2881753424657482E-3</v>
      </c>
      <c r="D11789" s="7">
        <v>2.576350684931508E-3</v>
      </c>
      <c r="E11789" s="7">
        <v>3.864526027397256E-3</v>
      </c>
      <c r="F11789" s="7">
        <v>5.1527013698629926E-3</v>
      </c>
      <c r="G11789" s="7">
        <v>6.4408767123287402E-3</v>
      </c>
      <c r="H11789" s="7">
        <v>7.7290520547944877E-3</v>
      </c>
      <c r="I11789" s="7">
        <v>9.0172273972602725E-3</v>
      </c>
      <c r="J11789" s="7">
        <v>1.0305402739725996E-2</v>
      </c>
      <c r="K11789" s="7">
        <v>1.1593578082191743E-2</v>
      </c>
      <c r="L11789" s="7">
        <v>1.288175342465748E-2</v>
      </c>
    </row>
    <row r="11790" spans="1:12" ht="63.75">
      <c r="A11790" s="1">
        <f t="shared" si="254"/>
        <v>44276</v>
      </c>
      <c r="B11790" s="49" t="s">
        <v>6644</v>
      </c>
      <c r="C11790" s="7">
        <v>1.4585095890410999E-3</v>
      </c>
      <c r="D11790" s="7">
        <v>2.917019178082212E-3</v>
      </c>
      <c r="E11790" s="7">
        <v>4.375528767123312E-3</v>
      </c>
      <c r="F11790" s="7">
        <v>5.8340383561643998E-3</v>
      </c>
      <c r="G11790" s="7">
        <v>7.2925479452054997E-3</v>
      </c>
      <c r="H11790" s="7">
        <v>8.7510575342465997E-3</v>
      </c>
      <c r="I11790" s="7">
        <v>1.0209567123287737E-2</v>
      </c>
      <c r="J11790" s="7">
        <v>1.1668076712328812E-2</v>
      </c>
      <c r="K11790" s="7">
        <v>1.3126586301369959E-2</v>
      </c>
      <c r="L11790" s="7">
        <v>1.4585095890410999E-2</v>
      </c>
    </row>
    <row r="11791" spans="1:12" ht="63.75">
      <c r="A11791" s="1">
        <f t="shared" si="254"/>
        <v>44277</v>
      </c>
      <c r="B11791" s="49" t="s">
        <v>6644</v>
      </c>
      <c r="C11791" s="7">
        <v>2.088818630136996E-2</v>
      </c>
      <c r="D11791" s="7">
        <v>4.1776372602739795E-2</v>
      </c>
      <c r="E11791" s="7">
        <v>6.2664558904109754E-2</v>
      </c>
      <c r="F11791" s="7">
        <v>8.3552745205479478E-2</v>
      </c>
      <c r="G11791" s="7">
        <v>0.10444093150684933</v>
      </c>
      <c r="H11791" s="7">
        <v>0.12532911780821879</v>
      </c>
      <c r="I11791" s="7">
        <v>0.14621730410958961</v>
      </c>
      <c r="J11791" s="7">
        <v>0.16710549041095918</v>
      </c>
      <c r="K11791" s="7">
        <v>0.18799367671232881</v>
      </c>
      <c r="L11791" s="7">
        <v>0.20888186301369838</v>
      </c>
    </row>
    <row r="11792" spans="1:12" ht="63.75">
      <c r="A11792" s="1">
        <f t="shared" ref="A11792:A11855" si="255">A11791+1</f>
        <v>44278</v>
      </c>
      <c r="B11792" s="49" t="s">
        <v>6644</v>
      </c>
      <c r="C11792" s="7">
        <v>3.4099397260274038E-3</v>
      </c>
      <c r="D11792" s="7">
        <v>6.8198794520547964E-3</v>
      </c>
      <c r="E11792" s="7">
        <v>1.0229819178082199E-2</v>
      </c>
      <c r="F11792" s="7">
        <v>1.363975890410952E-2</v>
      </c>
      <c r="G11792" s="7">
        <v>1.7049698630136959E-2</v>
      </c>
      <c r="H11792" s="7">
        <v>2.0459638356164399E-2</v>
      </c>
      <c r="I11792" s="7">
        <v>2.3869578082191839E-2</v>
      </c>
      <c r="J11792" s="7">
        <v>2.7279517808219158E-2</v>
      </c>
      <c r="K11792" s="7">
        <v>3.0689457534246598E-2</v>
      </c>
      <c r="L11792" s="7">
        <v>3.4099397260273917E-2</v>
      </c>
    </row>
    <row r="11793" spans="1:12" ht="38.25">
      <c r="A11793" s="1">
        <f t="shared" si="255"/>
        <v>44279</v>
      </c>
      <c r="B11793" s="49" t="s">
        <v>5285</v>
      </c>
      <c r="C11793" s="7">
        <v>6.8350684931507038E-4</v>
      </c>
      <c r="D11793" s="7">
        <v>1.367013698630136E-3</v>
      </c>
      <c r="E11793" s="7">
        <v>2.0505205479452037E-3</v>
      </c>
      <c r="F11793" s="7">
        <v>2.734027397260272E-3</v>
      </c>
      <c r="G11793" s="7">
        <v>3.4175342465753399E-3</v>
      </c>
      <c r="H11793" s="7">
        <v>4.1010410958904073E-3</v>
      </c>
      <c r="I11793" s="7">
        <v>4.7845479452054878E-3</v>
      </c>
      <c r="J11793" s="7">
        <v>5.4680547945205561E-3</v>
      </c>
      <c r="K11793" s="7">
        <v>6.1515616438356114E-3</v>
      </c>
      <c r="L11793" s="7">
        <v>6.8350684931506797E-3</v>
      </c>
    </row>
    <row r="11794" spans="1:12" ht="38.25">
      <c r="A11794" s="1">
        <f t="shared" si="255"/>
        <v>44280</v>
      </c>
      <c r="B11794" s="49" t="s">
        <v>5285</v>
      </c>
      <c r="C11794" s="7">
        <v>4.3975890410959074E-4</v>
      </c>
      <c r="D11794" s="7">
        <v>8.7951780821918148E-4</v>
      </c>
      <c r="E11794" s="7">
        <v>1.3192767123287761E-3</v>
      </c>
      <c r="F11794" s="7">
        <v>1.759035616438356E-3</v>
      </c>
      <c r="G11794" s="7">
        <v>2.1987945205479481E-3</v>
      </c>
      <c r="H11794" s="7">
        <v>2.6385534246575397E-3</v>
      </c>
      <c r="I11794" s="7">
        <v>3.0783123287671439E-3</v>
      </c>
      <c r="J11794" s="7">
        <v>3.5180712328767242E-3</v>
      </c>
      <c r="K11794" s="7">
        <v>3.9578301369863041E-3</v>
      </c>
      <c r="L11794" s="7">
        <v>4.3975890410958961E-3</v>
      </c>
    </row>
    <row r="11795" spans="1:12" ht="25.5">
      <c r="A11795" s="1">
        <f t="shared" si="255"/>
        <v>44281</v>
      </c>
      <c r="B11795" s="49" t="s">
        <v>7601</v>
      </c>
      <c r="C11795" s="7">
        <v>3.548810958904116E-2</v>
      </c>
      <c r="D11795" s="7">
        <v>7.097621917808232E-2</v>
      </c>
      <c r="E11795" s="7">
        <v>0.10646432876712336</v>
      </c>
      <c r="F11795" s="7">
        <v>0.14195243835616439</v>
      </c>
      <c r="G11795" s="7">
        <v>0.17744054794520517</v>
      </c>
      <c r="H11795" s="7">
        <v>0.212928657534246</v>
      </c>
      <c r="I11795" s="7">
        <v>0.24841676712328797</v>
      </c>
      <c r="J11795" s="7">
        <v>0.28390487671232878</v>
      </c>
      <c r="K11795" s="7">
        <v>0.31939298630136959</v>
      </c>
      <c r="L11795" s="7">
        <v>0.35488109589041034</v>
      </c>
    </row>
    <row r="11796" spans="1:12" ht="25.5">
      <c r="A11796" s="1">
        <f t="shared" si="255"/>
        <v>44282</v>
      </c>
      <c r="B11796" s="49" t="s">
        <v>7601</v>
      </c>
      <c r="C11796" s="7">
        <v>6.0029260273972915E-2</v>
      </c>
      <c r="D11796" s="7">
        <v>0.12005852054794559</v>
      </c>
      <c r="E11796" s="7">
        <v>0.18008778082191837</v>
      </c>
      <c r="F11796" s="7">
        <v>0.24011704109589119</v>
      </c>
      <c r="G11796" s="7">
        <v>0.30014630136986403</v>
      </c>
      <c r="H11796" s="7">
        <v>0.36017556164383674</v>
      </c>
      <c r="I11796" s="7">
        <v>0.42020482191781078</v>
      </c>
      <c r="J11796" s="7">
        <v>0.48023408219178237</v>
      </c>
      <c r="K11796" s="7">
        <v>0.54026334246575525</v>
      </c>
      <c r="L11796" s="7">
        <v>0.60029260273972684</v>
      </c>
    </row>
    <row r="11797" spans="1:12" ht="12.75">
      <c r="A11797" s="1">
        <f t="shared" si="255"/>
        <v>44283</v>
      </c>
      <c r="B11797" s="49" t="s">
        <v>6949</v>
      </c>
      <c r="C11797" s="7">
        <v>5.672021917808244E-2</v>
      </c>
      <c r="D11797" s="7">
        <v>0.11344043835616488</v>
      </c>
      <c r="E11797" s="7">
        <v>0.17016065753424719</v>
      </c>
      <c r="F11797" s="7">
        <v>0.22688087671232879</v>
      </c>
      <c r="G11797" s="7">
        <v>0.2836010958904116</v>
      </c>
      <c r="H11797" s="7">
        <v>0.34032131506849317</v>
      </c>
      <c r="I11797" s="7">
        <v>0.39704153424657723</v>
      </c>
      <c r="J11797" s="7">
        <v>0.45376175342465758</v>
      </c>
      <c r="K11797" s="7">
        <v>0.51048197260274042</v>
      </c>
      <c r="L11797" s="7">
        <v>0.56720219178082198</v>
      </c>
    </row>
    <row r="11798" spans="1:12" ht="12.75">
      <c r="A11798" s="1">
        <f t="shared" si="255"/>
        <v>44284</v>
      </c>
      <c r="B11798" s="49" t="s">
        <v>7602</v>
      </c>
      <c r="C11798" s="7">
        <v>5.9653150684931639E-3</v>
      </c>
      <c r="D11798" s="7">
        <v>1.193063013698634E-2</v>
      </c>
      <c r="E11798" s="7">
        <v>1.7895945205479481E-2</v>
      </c>
      <c r="F11798" s="7">
        <v>2.3861260273972559E-2</v>
      </c>
      <c r="G11798" s="7">
        <v>2.9826575342465758E-2</v>
      </c>
      <c r="H11798" s="7">
        <v>3.5791890410958961E-2</v>
      </c>
      <c r="I11798" s="7">
        <v>4.1757205479452164E-2</v>
      </c>
      <c r="J11798" s="7">
        <v>4.7722520547945242E-2</v>
      </c>
      <c r="K11798" s="7">
        <v>5.3687835616438438E-2</v>
      </c>
      <c r="L11798" s="7">
        <v>5.9653150684931516E-2</v>
      </c>
    </row>
    <row r="11799" spans="1:12" ht="12.75">
      <c r="A11799" s="1">
        <f t="shared" si="255"/>
        <v>44285</v>
      </c>
      <c r="B11799" s="49" t="s">
        <v>7603</v>
      </c>
      <c r="C11799" s="7">
        <v>7.9308493150685271E-3</v>
      </c>
      <c r="D11799" s="7">
        <v>1.5861698630137078E-2</v>
      </c>
      <c r="E11799" s="7">
        <v>2.3792547945205557E-2</v>
      </c>
      <c r="F11799" s="7">
        <v>3.1723397260274039E-2</v>
      </c>
      <c r="G11799" s="7">
        <v>3.9654246575342514E-2</v>
      </c>
      <c r="H11799" s="7">
        <v>4.7585095890410996E-2</v>
      </c>
      <c r="I11799" s="7">
        <v>5.5515945205479596E-2</v>
      </c>
      <c r="J11799" s="7">
        <v>6.3446794520547953E-2</v>
      </c>
      <c r="K11799" s="7">
        <v>7.1377643835616442E-2</v>
      </c>
      <c r="L11799" s="7">
        <v>7.9308493150684917E-2</v>
      </c>
    </row>
    <row r="11800" spans="1:12" ht="12.75">
      <c r="A11800" s="1">
        <f t="shared" si="255"/>
        <v>44286</v>
      </c>
      <c r="B11800" s="49" t="s">
        <v>7604</v>
      </c>
      <c r="C11800" s="7">
        <v>7.5207452054794795E-3</v>
      </c>
      <c r="D11800" s="7">
        <v>1.5041490410958959E-2</v>
      </c>
      <c r="E11800" s="7">
        <v>2.2562235616438438E-2</v>
      </c>
      <c r="F11800" s="7">
        <v>3.0082980821917796E-2</v>
      </c>
      <c r="G11800" s="7">
        <v>3.7603726027397276E-2</v>
      </c>
      <c r="H11800" s="7">
        <v>4.5124471232876752E-2</v>
      </c>
      <c r="I11800" s="7">
        <v>5.264521643835636E-2</v>
      </c>
      <c r="J11800" s="7">
        <v>6.0165961643835718E-2</v>
      </c>
      <c r="K11800" s="7">
        <v>6.7686706849315201E-2</v>
      </c>
      <c r="L11800" s="7">
        <v>7.5207452054794552E-2</v>
      </c>
    </row>
    <row r="11801" spans="1:12" ht="12.75">
      <c r="A11801" s="1">
        <f t="shared" si="255"/>
        <v>44287</v>
      </c>
      <c r="B11801" s="49" t="s">
        <v>7605</v>
      </c>
      <c r="C11801" s="7">
        <v>1.4545315068493199E-3</v>
      </c>
      <c r="D11801" s="7">
        <v>2.9090630136986519E-3</v>
      </c>
      <c r="E11801" s="7">
        <v>4.3635945205479721E-3</v>
      </c>
      <c r="F11801" s="7">
        <v>5.8181260273972796E-3</v>
      </c>
      <c r="G11801" s="7">
        <v>7.2726575342466002E-3</v>
      </c>
      <c r="H11801" s="7">
        <v>8.7271890410959198E-3</v>
      </c>
      <c r="I11801" s="7">
        <v>1.0181720547945276E-2</v>
      </c>
      <c r="J11801" s="7">
        <v>1.1636252054794573E-2</v>
      </c>
      <c r="K11801" s="7">
        <v>1.3090783561643881E-2</v>
      </c>
      <c r="L11801" s="7">
        <v>1.45453150684932E-2</v>
      </c>
    </row>
    <row r="11802" spans="1:12" ht="25.5">
      <c r="A11802" s="1">
        <f t="shared" si="255"/>
        <v>44288</v>
      </c>
      <c r="B11802" s="49" t="s">
        <v>7606</v>
      </c>
      <c r="C11802" s="7">
        <v>1.188723287671236E-2</v>
      </c>
      <c r="D11802" s="7">
        <v>2.377446575342472E-2</v>
      </c>
      <c r="E11802" s="7">
        <v>3.566169863013708E-2</v>
      </c>
      <c r="F11802" s="7">
        <v>4.7548931506849315E-2</v>
      </c>
      <c r="G11802" s="7">
        <v>5.9436164383561675E-2</v>
      </c>
      <c r="H11802" s="7">
        <v>7.1323397260274035E-2</v>
      </c>
      <c r="I11802" s="7">
        <v>8.3210630136986513E-2</v>
      </c>
      <c r="J11802" s="7">
        <v>9.509786301369863E-2</v>
      </c>
      <c r="K11802" s="7">
        <v>0.106985095890411</v>
      </c>
      <c r="L11802" s="7">
        <v>0.11887232876712323</v>
      </c>
    </row>
    <row r="11803" spans="1:12" ht="12.75">
      <c r="A11803" s="1">
        <f t="shared" si="255"/>
        <v>44289</v>
      </c>
      <c r="B11803" s="49" t="s">
        <v>7607</v>
      </c>
      <c r="C11803" s="7">
        <v>7.7409863013698874E-3</v>
      </c>
      <c r="D11803" s="7">
        <v>1.5481972602739799E-2</v>
      </c>
      <c r="E11803" s="7">
        <v>2.322295890410964E-2</v>
      </c>
      <c r="F11803" s="7">
        <v>3.096394520547948E-2</v>
      </c>
      <c r="G11803" s="7">
        <v>3.8704931506849317E-2</v>
      </c>
      <c r="H11803" s="7">
        <v>4.6445917808219155E-2</v>
      </c>
      <c r="I11803" s="7">
        <v>5.4186904109589235E-2</v>
      </c>
      <c r="J11803" s="7">
        <v>6.1927890410958961E-2</v>
      </c>
      <c r="K11803" s="7">
        <v>6.9668876712328798E-2</v>
      </c>
      <c r="L11803" s="7">
        <v>7.7409863013698635E-2</v>
      </c>
    </row>
    <row r="11804" spans="1:12" ht="12.75">
      <c r="A11804" s="1">
        <f t="shared" si="255"/>
        <v>44290</v>
      </c>
      <c r="B11804" s="49" t="s">
        <v>7608</v>
      </c>
      <c r="C11804" s="7">
        <v>6.554794520547972E-3</v>
      </c>
      <c r="D11804" s="7">
        <v>1.3109589041095918E-2</v>
      </c>
      <c r="E11804" s="7">
        <v>1.9664383561643881E-2</v>
      </c>
      <c r="F11804" s="7">
        <v>2.6219178082191836E-2</v>
      </c>
      <c r="G11804" s="7">
        <v>3.2773972602739801E-2</v>
      </c>
      <c r="H11804" s="7">
        <v>3.9328767123287763E-2</v>
      </c>
      <c r="I11804" s="7">
        <v>4.5883561643835842E-2</v>
      </c>
      <c r="J11804" s="7">
        <v>5.2438356164383672E-2</v>
      </c>
      <c r="K11804" s="7">
        <v>5.899315068493164E-2</v>
      </c>
      <c r="L11804" s="7">
        <v>6.5547945205479477E-2</v>
      </c>
    </row>
    <row r="11805" spans="1:12" ht="12.75">
      <c r="A11805" s="1">
        <f t="shared" si="255"/>
        <v>44291</v>
      </c>
      <c r="B11805" s="49" t="s">
        <v>7608</v>
      </c>
      <c r="C11805" s="7">
        <v>9.0320547945205668E-3</v>
      </c>
      <c r="D11805" s="7">
        <v>1.8064109589041161E-2</v>
      </c>
      <c r="E11805" s="7">
        <v>2.7096164383561678E-2</v>
      </c>
      <c r="F11805" s="7">
        <v>3.6128219178082198E-2</v>
      </c>
      <c r="G11805" s="7">
        <v>4.5160273972602714E-2</v>
      </c>
      <c r="H11805" s="7">
        <v>5.4192328767123238E-2</v>
      </c>
      <c r="I11805" s="7">
        <v>6.322438356164399E-2</v>
      </c>
      <c r="J11805" s="7">
        <v>7.2256438356164396E-2</v>
      </c>
      <c r="K11805" s="7">
        <v>8.1288493150684912E-2</v>
      </c>
      <c r="L11805" s="7">
        <v>9.0320547945205429E-2</v>
      </c>
    </row>
    <row r="11806" spans="1:12" ht="25.5">
      <c r="A11806" s="1">
        <f t="shared" si="255"/>
        <v>44292</v>
      </c>
      <c r="B11806" s="49" t="s">
        <v>5290</v>
      </c>
      <c r="C11806" s="7">
        <v>2.066432876712336E-3</v>
      </c>
      <c r="D11806" s="7">
        <v>4.1328657534246598E-3</v>
      </c>
      <c r="E11806" s="7">
        <v>6.1992986301369953E-3</v>
      </c>
      <c r="F11806" s="7">
        <v>8.2657315068493074E-3</v>
      </c>
      <c r="G11806" s="7">
        <v>1.033216438356163E-2</v>
      </c>
      <c r="H11806" s="7">
        <v>1.239859726027392E-2</v>
      </c>
      <c r="I11806" s="7">
        <v>1.446503013698628E-2</v>
      </c>
      <c r="J11806" s="7">
        <v>1.6531463013698639E-2</v>
      </c>
      <c r="K11806" s="7">
        <v>1.859789589041088E-2</v>
      </c>
      <c r="L11806" s="7">
        <v>2.0664328767123239E-2</v>
      </c>
    </row>
    <row r="11807" spans="1:12" ht="38.25">
      <c r="A11807" s="1">
        <f t="shared" si="255"/>
        <v>44293</v>
      </c>
      <c r="B11807" s="49" t="s">
        <v>6042</v>
      </c>
      <c r="C11807" s="7">
        <v>6.6669041095890717E-3</v>
      </c>
      <c r="D11807" s="7">
        <v>1.3333808219178119E-2</v>
      </c>
      <c r="E11807" s="7">
        <v>2.0000712328767236E-2</v>
      </c>
      <c r="F11807" s="7">
        <v>2.6667616438356238E-2</v>
      </c>
      <c r="G11807" s="7">
        <v>3.3334520547945237E-2</v>
      </c>
      <c r="H11807" s="7">
        <v>4.0001424657534243E-2</v>
      </c>
      <c r="I11807" s="7">
        <v>4.666832876712336E-2</v>
      </c>
      <c r="J11807" s="7">
        <v>5.3335232876712359E-2</v>
      </c>
      <c r="K11807" s="7">
        <v>6.0002136986301358E-2</v>
      </c>
      <c r="L11807" s="7">
        <v>6.6669041095890363E-2</v>
      </c>
    </row>
    <row r="11808" spans="1:12" ht="12.75">
      <c r="A11808" s="1">
        <f t="shared" si="255"/>
        <v>44294</v>
      </c>
      <c r="B11808" s="49" t="s">
        <v>7609</v>
      </c>
      <c r="C11808" s="7">
        <v>1.1838049315068539E-2</v>
      </c>
      <c r="D11808" s="7">
        <v>2.3676098630137078E-2</v>
      </c>
      <c r="E11808" s="7">
        <v>3.5514147945205563E-2</v>
      </c>
      <c r="F11808" s="7">
        <v>4.7352197260274044E-2</v>
      </c>
      <c r="G11808" s="7">
        <v>5.9190246575342519E-2</v>
      </c>
      <c r="H11808" s="7">
        <v>7.1028295890411E-2</v>
      </c>
      <c r="I11808" s="7">
        <v>8.2866345205479724E-2</v>
      </c>
      <c r="J11808" s="7">
        <v>9.4704394520548088E-2</v>
      </c>
      <c r="K11808" s="7">
        <v>0.10654244383561656</v>
      </c>
      <c r="L11808" s="7">
        <v>0.11838049315068491</v>
      </c>
    </row>
    <row r="11809" spans="1:12" ht="12.75">
      <c r="A11809" s="1">
        <f t="shared" si="255"/>
        <v>44295</v>
      </c>
      <c r="B11809" s="49" t="s">
        <v>6009</v>
      </c>
      <c r="C11809" s="7">
        <v>4.4182027397260439E-3</v>
      </c>
      <c r="D11809" s="7">
        <v>8.8364054794520877E-3</v>
      </c>
      <c r="E11809" s="7">
        <v>1.3254608219178119E-2</v>
      </c>
      <c r="F11809" s="7">
        <v>1.7672810958904078E-2</v>
      </c>
      <c r="G11809" s="7">
        <v>2.209101369863016E-2</v>
      </c>
      <c r="H11809" s="7">
        <v>2.6509216438356239E-2</v>
      </c>
      <c r="I11809" s="7">
        <v>3.0927419178082317E-2</v>
      </c>
      <c r="J11809" s="7">
        <v>3.5345621917808281E-2</v>
      </c>
      <c r="K11809" s="7">
        <v>3.9763824657534363E-2</v>
      </c>
      <c r="L11809" s="7">
        <v>4.4182027397260321E-2</v>
      </c>
    </row>
    <row r="11810" spans="1:12" ht="25.5">
      <c r="A11810" s="1">
        <f t="shared" si="255"/>
        <v>44296</v>
      </c>
      <c r="B11810" s="49" t="s">
        <v>7610</v>
      </c>
      <c r="C11810" s="7">
        <v>9.1864767123287991E-3</v>
      </c>
      <c r="D11810" s="7">
        <v>1.8372953424657598E-2</v>
      </c>
      <c r="E11810" s="7">
        <v>2.7559430136986401E-2</v>
      </c>
      <c r="F11810" s="7">
        <v>3.6745906849315078E-2</v>
      </c>
      <c r="G11810" s="7">
        <v>4.5932383561643877E-2</v>
      </c>
      <c r="H11810" s="7">
        <v>5.5118860273972559E-2</v>
      </c>
      <c r="I11810" s="7">
        <v>6.4305336986301601E-2</v>
      </c>
      <c r="J11810" s="7">
        <v>7.3491813698630157E-2</v>
      </c>
      <c r="K11810" s="7">
        <v>8.2678290410958949E-2</v>
      </c>
      <c r="L11810" s="7">
        <v>9.1864767123287644E-2</v>
      </c>
    </row>
    <row r="11811" spans="1:12" ht="25.5">
      <c r="A11811" s="1">
        <f t="shared" si="255"/>
        <v>44297</v>
      </c>
      <c r="B11811" s="49" t="s">
        <v>6012</v>
      </c>
      <c r="C11811" s="7">
        <v>1.7572273972602838E-3</v>
      </c>
      <c r="D11811" s="7">
        <v>3.5144547945205554E-3</v>
      </c>
      <c r="E11811" s="7">
        <v>5.2716821917808401E-3</v>
      </c>
      <c r="F11811" s="7">
        <v>7.0289095890410996E-3</v>
      </c>
      <c r="G11811" s="7">
        <v>8.7861369863013721E-3</v>
      </c>
      <c r="H11811" s="7">
        <v>1.0543364383561644E-2</v>
      </c>
      <c r="I11811" s="7">
        <v>1.2300591780822E-2</v>
      </c>
      <c r="J11811" s="7">
        <v>1.4057819178082199E-2</v>
      </c>
      <c r="K11811" s="7">
        <v>1.5815046575342519E-2</v>
      </c>
      <c r="L11811" s="7">
        <v>1.757227397260272E-2</v>
      </c>
    </row>
    <row r="11812" spans="1:12" ht="25.5">
      <c r="A11812" s="1">
        <f t="shared" si="255"/>
        <v>44298</v>
      </c>
      <c r="B11812" s="49" t="s">
        <v>5538</v>
      </c>
      <c r="C11812" s="7">
        <v>1.2769282191780839E-2</v>
      </c>
      <c r="D11812" s="7">
        <v>2.5538564383561797E-2</v>
      </c>
      <c r="E11812" s="7">
        <v>3.8307846575342641E-2</v>
      </c>
      <c r="F11812" s="7">
        <v>5.1077128767123357E-2</v>
      </c>
      <c r="G11812" s="7">
        <v>6.3846410958904198E-2</v>
      </c>
      <c r="H11812" s="7">
        <v>7.6615693150685032E-2</v>
      </c>
      <c r="I11812" s="7">
        <v>8.9384975342466227E-2</v>
      </c>
      <c r="J11812" s="7">
        <v>0.10215425753424684</v>
      </c>
      <c r="K11812" s="7">
        <v>0.11492353972602767</v>
      </c>
      <c r="L11812" s="7">
        <v>0.1276928219178084</v>
      </c>
    </row>
    <row r="11813" spans="1:12" ht="12.75">
      <c r="A11813" s="1">
        <f t="shared" si="255"/>
        <v>44299</v>
      </c>
      <c r="B11813" s="49" t="s">
        <v>5556</v>
      </c>
      <c r="C11813" s="7">
        <v>7.2437260273972807E-4</v>
      </c>
      <c r="D11813" s="7">
        <v>1.4487452054794561E-3</v>
      </c>
      <c r="E11813" s="7">
        <v>2.1731178082191839E-3</v>
      </c>
      <c r="F11813" s="7">
        <v>2.8974904109589001E-3</v>
      </c>
      <c r="G11813" s="7">
        <v>3.6218630136986276E-3</v>
      </c>
      <c r="H11813" s="7">
        <v>4.3462356164383556E-3</v>
      </c>
      <c r="I11813" s="7">
        <v>5.0706082191780957E-3</v>
      </c>
      <c r="J11813" s="7">
        <v>5.7949808219178115E-3</v>
      </c>
      <c r="K11813" s="7">
        <v>6.5193534246575395E-3</v>
      </c>
      <c r="L11813" s="7">
        <v>7.2437260273972553E-3</v>
      </c>
    </row>
    <row r="11814" spans="1:12" ht="25.5">
      <c r="A11814" s="1">
        <f t="shared" si="255"/>
        <v>44300</v>
      </c>
      <c r="B11814" s="49" t="s">
        <v>7611</v>
      </c>
      <c r="C11814" s="7">
        <v>8.390136986301408E-3</v>
      </c>
      <c r="D11814" s="7">
        <v>1.678027397260284E-2</v>
      </c>
      <c r="E11814" s="7">
        <v>2.51704109589042E-2</v>
      </c>
      <c r="F11814" s="7">
        <v>3.3560547945205556E-2</v>
      </c>
      <c r="G11814" s="7">
        <v>4.1950684931506922E-2</v>
      </c>
      <c r="H11814" s="7">
        <v>5.0340821917808282E-2</v>
      </c>
      <c r="I11814" s="7">
        <v>5.8730958904109884E-2</v>
      </c>
      <c r="J11814" s="7">
        <v>6.7121095890411001E-2</v>
      </c>
      <c r="K11814" s="7">
        <v>7.5511232876712478E-2</v>
      </c>
      <c r="L11814" s="7">
        <v>8.3901369863013719E-2</v>
      </c>
    </row>
    <row r="11815" spans="1:12" ht="12.75">
      <c r="A11815" s="1">
        <f t="shared" si="255"/>
        <v>44301</v>
      </c>
      <c r="B11815" s="49" t="s">
        <v>7612</v>
      </c>
      <c r="C11815" s="7">
        <v>2.2562597260274039E-2</v>
      </c>
      <c r="D11815" s="7">
        <v>4.5125194520547959E-2</v>
      </c>
      <c r="E11815" s="7">
        <v>6.7687791780822001E-2</v>
      </c>
      <c r="F11815" s="7">
        <v>9.0250389041095808E-2</v>
      </c>
      <c r="G11815" s="7">
        <v>0.11281298630136971</v>
      </c>
      <c r="H11815" s="7">
        <v>0.135375583561644</v>
      </c>
      <c r="I11815" s="7">
        <v>0.15793818082191838</v>
      </c>
      <c r="J11815" s="7">
        <v>0.18050077808219162</v>
      </c>
      <c r="K11815" s="7">
        <v>0.20306337534246602</v>
      </c>
      <c r="L11815" s="7">
        <v>0.2256259726027392</v>
      </c>
    </row>
    <row r="11816" spans="1:12" ht="25.5">
      <c r="A11816" s="1">
        <f t="shared" si="255"/>
        <v>44302</v>
      </c>
      <c r="B11816" s="49" t="s">
        <v>7613</v>
      </c>
      <c r="C11816" s="7">
        <v>1.49286575342466E-2</v>
      </c>
      <c r="D11816" s="7">
        <v>2.9857315068493321E-2</v>
      </c>
      <c r="E11816" s="7">
        <v>4.4785972602739914E-2</v>
      </c>
      <c r="F11816" s="7">
        <v>5.9714630136986399E-2</v>
      </c>
      <c r="G11816" s="7">
        <v>7.4643287671233002E-2</v>
      </c>
      <c r="H11816" s="7">
        <v>8.9571945205479717E-2</v>
      </c>
      <c r="I11816" s="7">
        <v>0.10450060273972656</v>
      </c>
      <c r="J11816" s="7">
        <v>0.11942926027397291</v>
      </c>
      <c r="K11816" s="7">
        <v>0.13435791780821998</v>
      </c>
      <c r="L11816" s="7">
        <v>0.149286575342466</v>
      </c>
    </row>
    <row r="11817" spans="1:12" ht="25.5">
      <c r="A11817" s="1">
        <f t="shared" si="255"/>
        <v>44303</v>
      </c>
      <c r="B11817" s="49" t="s">
        <v>7614</v>
      </c>
      <c r="C11817" s="7">
        <v>3.6945534246575636E-3</v>
      </c>
      <c r="D11817" s="7">
        <v>7.3891068493151272E-3</v>
      </c>
      <c r="E11817" s="7">
        <v>1.108366027397268E-2</v>
      </c>
      <c r="F11817" s="7">
        <v>1.4778213698630159E-2</v>
      </c>
      <c r="G11817" s="7">
        <v>1.847276712328776E-2</v>
      </c>
      <c r="H11817" s="7">
        <v>2.2167320547945239E-2</v>
      </c>
      <c r="I11817" s="7">
        <v>2.5861873972602839E-2</v>
      </c>
      <c r="J11817" s="7">
        <v>2.9556427397260318E-2</v>
      </c>
      <c r="K11817" s="7">
        <v>3.3250980821917915E-2</v>
      </c>
      <c r="L11817" s="7">
        <v>3.6945534246575394E-2</v>
      </c>
    </row>
    <row r="11818" spans="1:12" ht="25.5">
      <c r="A11818" s="1">
        <f t="shared" si="255"/>
        <v>44304</v>
      </c>
      <c r="B11818" s="49" t="s">
        <v>7615</v>
      </c>
      <c r="C11818" s="7">
        <v>3.6833424657534359E-3</v>
      </c>
      <c r="D11818" s="7">
        <v>7.3666849315068717E-3</v>
      </c>
      <c r="E11818" s="7">
        <v>1.1050027397260296E-2</v>
      </c>
      <c r="F11818" s="7">
        <v>1.4733369863013719E-2</v>
      </c>
      <c r="G11818" s="7">
        <v>1.8416712328767119E-2</v>
      </c>
      <c r="H11818" s="7">
        <v>2.2100054794520516E-2</v>
      </c>
      <c r="I11818" s="7">
        <v>2.5783397260274038E-2</v>
      </c>
      <c r="J11818" s="7">
        <v>2.9466739726027438E-2</v>
      </c>
      <c r="K11818" s="7">
        <v>3.3150082191780839E-2</v>
      </c>
      <c r="L11818" s="7">
        <v>3.6833424657534239E-2</v>
      </c>
    </row>
    <row r="11819" spans="1:12" ht="25.5">
      <c r="A11819" s="1">
        <f t="shared" si="255"/>
        <v>44305</v>
      </c>
      <c r="B11819" s="49" t="s">
        <v>5778</v>
      </c>
      <c r="C11819" s="7">
        <v>1.81762191780822E-3</v>
      </c>
      <c r="D11819" s="7">
        <v>3.6352438356164517E-3</v>
      </c>
      <c r="E11819" s="7">
        <v>5.4528657534246719E-3</v>
      </c>
      <c r="F11819" s="7">
        <v>7.27048767123288E-3</v>
      </c>
      <c r="G11819" s="7">
        <v>9.0881095890410993E-3</v>
      </c>
      <c r="H11819" s="7">
        <v>1.0905731506849332E-2</v>
      </c>
      <c r="I11819" s="7">
        <v>1.2723353424657599E-2</v>
      </c>
      <c r="J11819" s="7">
        <v>1.454097534246576E-2</v>
      </c>
      <c r="K11819" s="7">
        <v>1.6358597260274041E-2</v>
      </c>
      <c r="L11819" s="7">
        <v>1.8176219178082199E-2</v>
      </c>
    </row>
    <row r="11820" spans="1:12" ht="12.75">
      <c r="A11820" s="1">
        <f t="shared" si="255"/>
        <v>44306</v>
      </c>
      <c r="B11820" s="49" t="s">
        <v>7616</v>
      </c>
      <c r="C11820" s="7">
        <v>1.1323068493150727E-3</v>
      </c>
      <c r="D11820" s="7">
        <v>2.264613698630148E-3</v>
      </c>
      <c r="E11820" s="7">
        <v>3.396920547945216E-3</v>
      </c>
      <c r="F11820" s="7">
        <v>4.5292273972602839E-3</v>
      </c>
      <c r="G11820" s="7">
        <v>5.6615342465753523E-3</v>
      </c>
      <c r="H11820" s="7">
        <v>6.7938410958904199E-3</v>
      </c>
      <c r="I11820" s="7">
        <v>7.9261479452055125E-3</v>
      </c>
      <c r="J11820" s="7">
        <v>9.0584547945205558E-3</v>
      </c>
      <c r="K11820" s="7">
        <v>1.0190761643835635E-2</v>
      </c>
      <c r="L11820" s="7">
        <v>1.1323068493150691E-2</v>
      </c>
    </row>
    <row r="11821" spans="1:12" ht="12.75">
      <c r="A11821" s="1">
        <f t="shared" si="255"/>
        <v>44307</v>
      </c>
      <c r="B11821" s="49" t="s">
        <v>6060</v>
      </c>
      <c r="C11821" s="7">
        <v>3.51228493150686E-3</v>
      </c>
      <c r="D11821" s="7">
        <v>7.0245698630137078E-3</v>
      </c>
      <c r="E11821" s="7">
        <v>1.0536854794520567E-2</v>
      </c>
      <c r="F11821" s="7">
        <v>1.404913972602744E-2</v>
      </c>
      <c r="G11821" s="7">
        <v>1.7561424657534238E-2</v>
      </c>
      <c r="H11821" s="7">
        <v>2.1073709589041038E-2</v>
      </c>
      <c r="I11821" s="7">
        <v>2.458599452054808E-2</v>
      </c>
      <c r="J11821" s="7">
        <v>2.8098279452054762E-2</v>
      </c>
      <c r="K11821" s="7">
        <v>3.1610564383561676E-2</v>
      </c>
      <c r="L11821" s="7">
        <v>3.5122849315068476E-2</v>
      </c>
    </row>
    <row r="11822" spans="1:12" ht="12.75">
      <c r="A11822" s="1">
        <f t="shared" si="255"/>
        <v>44308</v>
      </c>
      <c r="B11822" s="49" t="s">
        <v>7617</v>
      </c>
      <c r="C11822" s="7">
        <v>1.4972778082191961E-2</v>
      </c>
      <c r="D11822" s="7">
        <v>2.99455561643838E-2</v>
      </c>
      <c r="E11822" s="7">
        <v>4.4918334246575757E-2</v>
      </c>
      <c r="F11822" s="7">
        <v>5.9891112328767475E-2</v>
      </c>
      <c r="G11822" s="7">
        <v>7.4863890410959311E-2</v>
      </c>
      <c r="H11822" s="7">
        <v>8.9836668493151153E-2</v>
      </c>
      <c r="I11822" s="7">
        <v>0.10480944657534325</v>
      </c>
      <c r="J11822" s="7">
        <v>0.11978222465753482</v>
      </c>
      <c r="K11822" s="7">
        <v>0.13475500273972679</v>
      </c>
      <c r="L11822" s="7">
        <v>0.1497277808219184</v>
      </c>
    </row>
    <row r="11823" spans="1:12" ht="25.5">
      <c r="A11823" s="1">
        <f t="shared" si="255"/>
        <v>44309</v>
      </c>
      <c r="B11823" s="49" t="s">
        <v>7618</v>
      </c>
      <c r="C11823" s="7">
        <v>1.1247123287671272E-2</v>
      </c>
      <c r="D11823" s="7">
        <v>2.2494246575342519E-2</v>
      </c>
      <c r="E11823" s="7">
        <v>3.3741369863013841E-2</v>
      </c>
      <c r="F11823" s="7">
        <v>4.4988493150685038E-2</v>
      </c>
      <c r="G11823" s="7">
        <v>5.6235616438356235E-2</v>
      </c>
      <c r="H11823" s="7">
        <v>6.7482739726027433E-2</v>
      </c>
      <c r="I11823" s="7">
        <v>7.8729863013698886E-2</v>
      </c>
      <c r="J11823" s="7">
        <v>8.9976986301369966E-2</v>
      </c>
      <c r="K11823" s="7">
        <v>0.10122410958904116</v>
      </c>
      <c r="L11823" s="7">
        <v>0.11247123287671235</v>
      </c>
    </row>
    <row r="11824" spans="1:12" ht="25.5">
      <c r="A11824" s="1">
        <f t="shared" si="255"/>
        <v>44310</v>
      </c>
      <c r="B11824" s="49" t="s">
        <v>7619</v>
      </c>
      <c r="C11824" s="7">
        <v>1.1364295890410998E-2</v>
      </c>
      <c r="D11824" s="7">
        <v>2.2728591780821997E-2</v>
      </c>
      <c r="E11824" s="7">
        <v>3.4092887671232995E-2</v>
      </c>
      <c r="F11824" s="7">
        <v>4.5457183561643875E-2</v>
      </c>
      <c r="G11824" s="7">
        <v>5.6821479452054874E-2</v>
      </c>
      <c r="H11824" s="7">
        <v>6.8185775342465879E-2</v>
      </c>
      <c r="I11824" s="7">
        <v>7.9550071232876995E-2</v>
      </c>
      <c r="J11824" s="7">
        <v>9.0914367123287751E-2</v>
      </c>
      <c r="K11824" s="7">
        <v>0.10227866301369876</v>
      </c>
      <c r="L11824" s="7">
        <v>0.11364295890410964</v>
      </c>
    </row>
    <row r="11825" spans="1:12" ht="25.5">
      <c r="A11825" s="1">
        <f t="shared" si="255"/>
        <v>44311</v>
      </c>
      <c r="B11825" s="49" t="s">
        <v>5780</v>
      </c>
      <c r="C11825" s="7">
        <v>3.3198904109589238E-3</v>
      </c>
      <c r="D11825" s="7">
        <v>6.6397808219178477E-3</v>
      </c>
      <c r="E11825" s="7">
        <v>9.9596712328767593E-3</v>
      </c>
      <c r="F11825" s="7">
        <v>1.32795616438356E-2</v>
      </c>
      <c r="G11825" s="7">
        <v>1.6599452054794558E-2</v>
      </c>
      <c r="H11825" s="7">
        <v>1.9919342465753397E-2</v>
      </c>
      <c r="I11825" s="7">
        <v>2.3239232876712358E-2</v>
      </c>
      <c r="J11825" s="7">
        <v>2.65591232876712E-2</v>
      </c>
      <c r="K11825" s="7">
        <v>2.9879013698630157E-2</v>
      </c>
      <c r="L11825" s="7">
        <v>3.3198904109588999E-2</v>
      </c>
    </row>
    <row r="11826" spans="1:12" ht="25.5">
      <c r="A11826" s="1">
        <f t="shared" si="255"/>
        <v>44312</v>
      </c>
      <c r="B11826" s="49" t="s">
        <v>5321</v>
      </c>
      <c r="C11826" s="7">
        <v>4.9436712328767239E-4</v>
      </c>
      <c r="D11826" s="7">
        <v>9.8873424657534479E-4</v>
      </c>
      <c r="E11826" s="7">
        <v>1.483101369863016E-3</v>
      </c>
      <c r="F11826" s="7">
        <v>1.97746849315068E-3</v>
      </c>
      <c r="G11826" s="7">
        <v>2.4718356164383556E-3</v>
      </c>
      <c r="H11826" s="7">
        <v>2.966202739726032E-3</v>
      </c>
      <c r="I11826" s="7">
        <v>3.460569863013708E-3</v>
      </c>
      <c r="J11826" s="7">
        <v>3.9549369863013722E-3</v>
      </c>
      <c r="K11826" s="7">
        <v>4.4493041095890473E-3</v>
      </c>
      <c r="L11826" s="7">
        <v>4.9436712328767111E-3</v>
      </c>
    </row>
    <row r="11827" spans="1:12" ht="38.25">
      <c r="A11827" s="1">
        <f t="shared" si="255"/>
        <v>44313</v>
      </c>
      <c r="B11827" s="49" t="s">
        <v>7620</v>
      </c>
      <c r="C11827" s="7">
        <v>2.1629917808219279E-3</v>
      </c>
      <c r="D11827" s="7">
        <v>4.3259835616438437E-3</v>
      </c>
      <c r="E11827" s="7">
        <v>6.488975342465772E-3</v>
      </c>
      <c r="F11827" s="7">
        <v>8.6519671232876752E-3</v>
      </c>
      <c r="G11827" s="7">
        <v>1.0814958904109592E-2</v>
      </c>
      <c r="H11827" s="7">
        <v>1.2977950684931518E-2</v>
      </c>
      <c r="I11827" s="7">
        <v>1.514094246575352E-2</v>
      </c>
      <c r="J11827" s="7">
        <v>1.7303934246575399E-2</v>
      </c>
      <c r="K11827" s="7">
        <v>1.9466926027397278E-2</v>
      </c>
      <c r="L11827" s="7">
        <v>2.162991780821916E-2</v>
      </c>
    </row>
    <row r="11828" spans="1:12" ht="25.5">
      <c r="A11828" s="1">
        <f t="shared" si="255"/>
        <v>44314</v>
      </c>
      <c r="B11828" s="49" t="s">
        <v>6484</v>
      </c>
      <c r="C11828" s="7">
        <v>6.6269786301369954E-2</v>
      </c>
      <c r="D11828" s="7">
        <v>0.13253957260274041</v>
      </c>
      <c r="E11828" s="7">
        <v>0.19880935890411</v>
      </c>
      <c r="F11828" s="7">
        <v>0.26507914520547959</v>
      </c>
      <c r="G11828" s="7">
        <v>0.33134893150684919</v>
      </c>
      <c r="H11828" s="7">
        <v>0.39761871780821884</v>
      </c>
      <c r="I11828" s="7">
        <v>0.46388850410959076</v>
      </c>
      <c r="J11828" s="7">
        <v>0.53015829041095919</v>
      </c>
      <c r="K11828" s="7">
        <v>0.59642807671232878</v>
      </c>
      <c r="L11828" s="7">
        <v>0.66269786301369837</v>
      </c>
    </row>
    <row r="11829" spans="1:12" ht="25.5">
      <c r="A11829" s="1">
        <f t="shared" si="255"/>
        <v>44315</v>
      </c>
      <c r="B11829" s="49" t="s">
        <v>6484</v>
      </c>
      <c r="C11829" s="7">
        <v>8.7937315068493435E-2</v>
      </c>
      <c r="D11829" s="7">
        <v>0.1758746301369864</v>
      </c>
      <c r="E11829" s="7">
        <v>0.26381194520548079</v>
      </c>
      <c r="F11829" s="7">
        <v>0.3517492602739728</v>
      </c>
      <c r="G11829" s="7">
        <v>0.43968657534246597</v>
      </c>
      <c r="H11829" s="7">
        <v>0.52762389041095925</v>
      </c>
      <c r="I11829" s="7">
        <v>0.61556120547945481</v>
      </c>
      <c r="J11829" s="7">
        <v>0.70349852054794682</v>
      </c>
      <c r="K11829" s="7">
        <v>0.79143583561643993</v>
      </c>
      <c r="L11829" s="7">
        <v>0.87937315068493194</v>
      </c>
    </row>
    <row r="11830" spans="1:12" ht="25.5">
      <c r="A11830" s="1">
        <f t="shared" si="255"/>
        <v>44316</v>
      </c>
      <c r="B11830" s="49" t="s">
        <v>7621</v>
      </c>
      <c r="C11830" s="7">
        <v>3.1408767123287879E-3</v>
      </c>
      <c r="D11830" s="7">
        <v>6.2817534246575645E-3</v>
      </c>
      <c r="E11830" s="7">
        <v>9.4226301369863524E-3</v>
      </c>
      <c r="F11830" s="7">
        <v>1.256350684931508E-2</v>
      </c>
      <c r="G11830" s="7">
        <v>1.570438356164388E-2</v>
      </c>
      <c r="H11830" s="7">
        <v>1.8845260273972559E-2</v>
      </c>
      <c r="I11830" s="7">
        <v>2.1986136986301481E-2</v>
      </c>
      <c r="J11830" s="7">
        <v>2.5127013698630161E-2</v>
      </c>
      <c r="K11830" s="7">
        <v>2.826789041095884E-2</v>
      </c>
      <c r="L11830" s="7">
        <v>3.1408767123287634E-2</v>
      </c>
    </row>
    <row r="11831" spans="1:12" ht="25.5">
      <c r="A11831" s="1">
        <f t="shared" si="255"/>
        <v>44317</v>
      </c>
      <c r="B11831" s="49" t="s">
        <v>7622</v>
      </c>
      <c r="C11831" s="7">
        <v>1.1535353424657576E-2</v>
      </c>
      <c r="D11831" s="7">
        <v>2.3070706849315198E-2</v>
      </c>
      <c r="E11831" s="7">
        <v>3.4606060273972797E-2</v>
      </c>
      <c r="F11831" s="7">
        <v>4.6141413698630153E-2</v>
      </c>
      <c r="G11831" s="7">
        <v>5.7676767123287759E-2</v>
      </c>
      <c r="H11831" s="7">
        <v>6.9212120547945247E-2</v>
      </c>
      <c r="I11831" s="7">
        <v>8.0747473972603082E-2</v>
      </c>
      <c r="J11831" s="7">
        <v>9.2282827397260445E-2</v>
      </c>
      <c r="K11831" s="7">
        <v>0.10381818082191792</v>
      </c>
      <c r="L11831" s="7">
        <v>0.11535353424657539</v>
      </c>
    </row>
    <row r="11832" spans="1:12" ht="25.5">
      <c r="A11832" s="1">
        <f t="shared" si="255"/>
        <v>44318</v>
      </c>
      <c r="B11832" s="49" t="s">
        <v>7034</v>
      </c>
      <c r="C11832" s="7">
        <v>1.5550684931506801E-4</v>
      </c>
      <c r="D11832" s="7">
        <v>3.1101369863013715E-4</v>
      </c>
      <c r="E11832" s="7">
        <v>4.6652054794520521E-4</v>
      </c>
      <c r="F11832" s="7">
        <v>6.2202739726027203E-4</v>
      </c>
      <c r="G11832" s="7">
        <v>7.7753424657533998E-4</v>
      </c>
      <c r="H11832" s="7">
        <v>9.3304109589040793E-4</v>
      </c>
      <c r="I11832" s="7">
        <v>1.0885479452054795E-3</v>
      </c>
      <c r="J11832" s="7">
        <v>1.2440547945205441E-3</v>
      </c>
      <c r="K11832" s="7">
        <v>1.3995616438356119E-3</v>
      </c>
      <c r="L11832" s="7">
        <v>1.55506849315068E-3</v>
      </c>
    </row>
    <row r="11833" spans="1:12" ht="38.25">
      <c r="A11833" s="1">
        <f t="shared" si="255"/>
        <v>44319</v>
      </c>
      <c r="B11833" s="49" t="s">
        <v>5369</v>
      </c>
      <c r="C11833" s="7">
        <v>5.2709589041096032E-3</v>
      </c>
      <c r="D11833" s="7">
        <v>1.0541917808219206E-2</v>
      </c>
      <c r="E11833" s="7">
        <v>1.58128767123288E-2</v>
      </c>
      <c r="F11833" s="7">
        <v>2.1083835616438319E-2</v>
      </c>
      <c r="G11833" s="7">
        <v>2.6354794520547956E-2</v>
      </c>
      <c r="H11833" s="7">
        <v>3.16257534246576E-2</v>
      </c>
      <c r="I11833" s="7">
        <v>3.6896712328767241E-2</v>
      </c>
      <c r="J11833" s="7">
        <v>4.2167671232876763E-2</v>
      </c>
      <c r="K11833" s="7">
        <v>4.7438630136986397E-2</v>
      </c>
      <c r="L11833" s="7">
        <v>5.2709589041095913E-2</v>
      </c>
    </row>
    <row r="11834" spans="1:12" ht="25.5">
      <c r="A11834" s="1">
        <f t="shared" si="255"/>
        <v>44320</v>
      </c>
      <c r="B11834" s="49" t="s">
        <v>7623</v>
      </c>
      <c r="C11834" s="7">
        <v>7.2473424657534483E-3</v>
      </c>
      <c r="D11834" s="7">
        <v>1.4494684931506919E-2</v>
      </c>
      <c r="E11834" s="7">
        <v>2.1742027397260319E-2</v>
      </c>
      <c r="F11834" s="7">
        <v>2.8989369863013717E-2</v>
      </c>
      <c r="G11834" s="7">
        <v>3.6236712328767122E-2</v>
      </c>
      <c r="H11834" s="7">
        <v>4.348405479452052E-2</v>
      </c>
      <c r="I11834" s="7">
        <v>5.0731397260274154E-2</v>
      </c>
      <c r="J11834" s="7">
        <v>5.7978739726027434E-2</v>
      </c>
      <c r="K11834" s="7">
        <v>6.5226082191780832E-2</v>
      </c>
      <c r="L11834" s="7">
        <v>7.2473424657534244E-2</v>
      </c>
    </row>
    <row r="11835" spans="1:12" ht="12.75">
      <c r="A11835" s="1">
        <f t="shared" si="255"/>
        <v>44321</v>
      </c>
      <c r="B11835" s="49" t="s">
        <v>5610</v>
      </c>
      <c r="C11835" s="7">
        <v>6.0618739726027559E-3</v>
      </c>
      <c r="D11835" s="7">
        <v>1.212374794520556E-2</v>
      </c>
      <c r="E11835" s="7">
        <v>1.818562191780828E-2</v>
      </c>
      <c r="F11835" s="7">
        <v>2.4247495890410999E-2</v>
      </c>
      <c r="G11835" s="7">
        <v>3.0309369863013719E-2</v>
      </c>
      <c r="H11835" s="7">
        <v>3.6371243835616442E-2</v>
      </c>
      <c r="I11835" s="7">
        <v>4.2433117808219394E-2</v>
      </c>
      <c r="J11835" s="7">
        <v>4.8494991780821999E-2</v>
      </c>
      <c r="K11835" s="7">
        <v>5.4556865753424715E-2</v>
      </c>
      <c r="L11835" s="7">
        <v>6.0618739726027437E-2</v>
      </c>
    </row>
    <row r="11836" spans="1:12" ht="25.5">
      <c r="A11836" s="1">
        <f t="shared" si="255"/>
        <v>44322</v>
      </c>
      <c r="B11836" s="49" t="s">
        <v>6398</v>
      </c>
      <c r="C11836" s="7">
        <v>3.9882082191781083E-2</v>
      </c>
      <c r="D11836" s="7">
        <v>7.9764164383562167E-2</v>
      </c>
      <c r="E11836" s="7">
        <v>0.11964624657534324</v>
      </c>
      <c r="F11836" s="7">
        <v>0.15952832876712358</v>
      </c>
      <c r="G11836" s="7">
        <v>0.1994104109589048</v>
      </c>
      <c r="H11836" s="7">
        <v>0.23929249315068479</v>
      </c>
      <c r="I11836" s="7">
        <v>0.2791745753424672</v>
      </c>
      <c r="J11836" s="7">
        <v>0.31905665753424717</v>
      </c>
      <c r="K11836" s="7">
        <v>0.35893873972602836</v>
      </c>
      <c r="L11836" s="7">
        <v>0.39882082191780838</v>
      </c>
    </row>
    <row r="11837" spans="1:12" ht="38.25">
      <c r="A11837" s="1">
        <f t="shared" si="255"/>
        <v>44323</v>
      </c>
      <c r="B11837" s="49" t="s">
        <v>7624</v>
      </c>
      <c r="C11837" s="7">
        <v>4.0229260273972681E-2</v>
      </c>
      <c r="D11837" s="7">
        <v>8.0458520547945361E-2</v>
      </c>
      <c r="E11837" s="7">
        <v>0.12068778082191839</v>
      </c>
      <c r="F11837" s="7">
        <v>0.16091704109589</v>
      </c>
      <c r="G11837" s="7">
        <v>0.20114630136986281</v>
      </c>
      <c r="H11837" s="7">
        <v>0.24137556164383558</v>
      </c>
      <c r="I11837" s="7">
        <v>0.28160482191780839</v>
      </c>
      <c r="J11837" s="7">
        <v>0.32183408219178117</v>
      </c>
      <c r="K11837" s="7">
        <v>0.36206334246575278</v>
      </c>
      <c r="L11837" s="7">
        <v>0.40229260273972561</v>
      </c>
    </row>
    <row r="11838" spans="1:12" ht="25.5">
      <c r="A11838" s="1">
        <f t="shared" si="255"/>
        <v>44324</v>
      </c>
      <c r="B11838" s="49" t="s">
        <v>7625</v>
      </c>
      <c r="C11838" s="7">
        <v>6.1580712328767238E-2</v>
      </c>
      <c r="D11838" s="7">
        <v>0.12316142465753399</v>
      </c>
      <c r="E11838" s="7">
        <v>0.18474213698630157</v>
      </c>
      <c r="F11838" s="7">
        <v>0.24632284931506798</v>
      </c>
      <c r="G11838" s="7">
        <v>0.30790356164383559</v>
      </c>
      <c r="H11838" s="7">
        <v>0.36948427397260314</v>
      </c>
      <c r="I11838" s="7">
        <v>0.43106498630137202</v>
      </c>
      <c r="J11838" s="7">
        <v>0.49264569863013719</v>
      </c>
      <c r="K11838" s="7">
        <v>0.55422641095890479</v>
      </c>
      <c r="L11838" s="7">
        <v>0.61580712328767118</v>
      </c>
    </row>
    <row r="11839" spans="1:12" ht="12.75">
      <c r="A11839" s="1">
        <f t="shared" si="255"/>
        <v>44325</v>
      </c>
      <c r="B11839" s="49" t="s">
        <v>5823</v>
      </c>
      <c r="C11839" s="7">
        <v>3.5574904109589238E-2</v>
      </c>
      <c r="D11839" s="7">
        <v>7.1149808219178476E-2</v>
      </c>
      <c r="E11839" s="7">
        <v>0.1067247123287676</v>
      </c>
      <c r="F11839" s="7">
        <v>0.14229961643835601</v>
      </c>
      <c r="G11839" s="7">
        <v>0.17787452054794559</v>
      </c>
      <c r="H11839" s="7">
        <v>0.213449424657534</v>
      </c>
      <c r="I11839" s="7">
        <v>0.2490243287671236</v>
      </c>
      <c r="J11839" s="7">
        <v>0.28459923287671202</v>
      </c>
      <c r="K11839" s="7">
        <v>0.32017413698630154</v>
      </c>
      <c r="L11839" s="7">
        <v>0.35574904109589001</v>
      </c>
    </row>
    <row r="11840" spans="1:12" ht="12.75">
      <c r="A11840" s="1">
        <f t="shared" si="255"/>
        <v>44326</v>
      </c>
      <c r="B11840" s="49" t="s">
        <v>7626</v>
      </c>
      <c r="C11840" s="7">
        <v>1.3619506849315078E-2</v>
      </c>
      <c r="D11840" s="7">
        <v>2.7239013698630278E-2</v>
      </c>
      <c r="E11840" s="7">
        <v>4.0858520547945358E-2</v>
      </c>
      <c r="F11840" s="7">
        <v>5.4478027397260438E-2</v>
      </c>
      <c r="G11840" s="7">
        <v>6.8097534246575511E-2</v>
      </c>
      <c r="H11840" s="7">
        <v>8.1717041095890591E-2</v>
      </c>
      <c r="I11840" s="7">
        <v>9.5336547945205921E-2</v>
      </c>
      <c r="J11840" s="7">
        <v>0.10895605479452077</v>
      </c>
      <c r="K11840" s="7">
        <v>0.1225755616438356</v>
      </c>
      <c r="L11840" s="7">
        <v>0.1361950684931508</v>
      </c>
    </row>
    <row r="11841" spans="1:12" ht="25.5">
      <c r="A11841" s="1">
        <f t="shared" si="255"/>
        <v>44327</v>
      </c>
      <c r="B11841" s="49" t="s">
        <v>7627</v>
      </c>
      <c r="C11841" s="7">
        <v>4.8445808219178356E-2</v>
      </c>
      <c r="D11841" s="7">
        <v>9.6891616438356712E-2</v>
      </c>
      <c r="E11841" s="7">
        <v>0.14533742465753519</v>
      </c>
      <c r="F11841" s="7">
        <v>0.1937832328767132</v>
      </c>
      <c r="G11841" s="7">
        <v>0.24222904109589116</v>
      </c>
      <c r="H11841" s="7">
        <v>0.29067484931506921</v>
      </c>
      <c r="I11841" s="7">
        <v>0.33912065753424842</v>
      </c>
      <c r="J11841" s="7">
        <v>0.38756646575342518</v>
      </c>
      <c r="K11841" s="7">
        <v>0.43601227397260323</v>
      </c>
      <c r="L11841" s="7">
        <v>0.48445808219178116</v>
      </c>
    </row>
    <row r="11842" spans="1:12" ht="25.5">
      <c r="A11842" s="1">
        <f t="shared" si="255"/>
        <v>44328</v>
      </c>
      <c r="B11842" s="49" t="s">
        <v>5448</v>
      </c>
      <c r="C11842" s="7">
        <v>5.6817863013698755E-3</v>
      </c>
      <c r="D11842" s="7">
        <v>1.1363572602739763E-2</v>
      </c>
      <c r="E11842" s="7">
        <v>1.7045358904109641E-2</v>
      </c>
      <c r="F11842" s="7">
        <v>2.2727145205479481E-2</v>
      </c>
      <c r="G11842" s="7">
        <v>2.8408931506849318E-2</v>
      </c>
      <c r="H11842" s="7">
        <v>3.4090717808219158E-2</v>
      </c>
      <c r="I11842" s="7">
        <v>3.9772504109589241E-2</v>
      </c>
      <c r="J11842" s="7">
        <v>4.5454290410958963E-2</v>
      </c>
      <c r="K11842" s="7">
        <v>5.1136076712328803E-2</v>
      </c>
      <c r="L11842" s="7">
        <v>5.6817863013698636E-2</v>
      </c>
    </row>
    <row r="11843" spans="1:12" ht="25.5">
      <c r="A11843" s="1">
        <f t="shared" si="255"/>
        <v>44329</v>
      </c>
      <c r="B11843" s="49" t="s">
        <v>5274</v>
      </c>
      <c r="C11843" s="7">
        <v>3.7784547945205558E-3</v>
      </c>
      <c r="D11843" s="7">
        <v>7.5569095890411116E-3</v>
      </c>
      <c r="E11843" s="7">
        <v>1.1335364383561655E-2</v>
      </c>
      <c r="F11843" s="7">
        <v>1.5113819178082201E-2</v>
      </c>
      <c r="G11843" s="7">
        <v>1.8892273972602718E-2</v>
      </c>
      <c r="H11843" s="7">
        <v>2.2670728767123241E-2</v>
      </c>
      <c r="I11843" s="7">
        <v>2.6449183561643878E-2</v>
      </c>
      <c r="J11843" s="7">
        <v>3.0227638356164401E-2</v>
      </c>
      <c r="K11843" s="7">
        <v>3.4006093150684917E-2</v>
      </c>
      <c r="L11843" s="7">
        <v>3.7784547945205436E-2</v>
      </c>
    </row>
    <row r="11844" spans="1:12" ht="38.25">
      <c r="A11844" s="1">
        <f t="shared" si="255"/>
        <v>44330</v>
      </c>
      <c r="B11844" s="49" t="s">
        <v>5275</v>
      </c>
      <c r="C11844" s="7">
        <v>8.1008219178082551E-5</v>
      </c>
      <c r="D11844" s="7">
        <v>1.6201643835616559E-4</v>
      </c>
      <c r="E11844" s="7">
        <v>2.4302465753424721E-4</v>
      </c>
      <c r="F11844" s="7">
        <v>3.240328767123288E-4</v>
      </c>
      <c r="G11844" s="7">
        <v>4.0504109589041158E-4</v>
      </c>
      <c r="H11844" s="7">
        <v>4.8604931506849317E-4</v>
      </c>
      <c r="I11844" s="7">
        <v>5.6705753424657725E-4</v>
      </c>
      <c r="J11844" s="7">
        <v>6.4806575342465868E-4</v>
      </c>
      <c r="K11844" s="7">
        <v>7.2907397260274043E-4</v>
      </c>
      <c r="L11844" s="7">
        <v>8.1008219178082196E-4</v>
      </c>
    </row>
    <row r="11845" spans="1:12" ht="38.25">
      <c r="A11845" s="1">
        <f t="shared" si="255"/>
        <v>44331</v>
      </c>
      <c r="B11845" s="49" t="s">
        <v>5275</v>
      </c>
      <c r="C11845" s="7">
        <v>3.5477260273972678E-3</v>
      </c>
      <c r="D11845" s="7">
        <v>7.0954520547945356E-3</v>
      </c>
      <c r="E11845" s="7">
        <v>1.0643178082191791E-2</v>
      </c>
      <c r="F11845" s="7">
        <v>1.4190904109588998E-2</v>
      </c>
      <c r="G11845" s="7">
        <v>1.7738630136986278E-2</v>
      </c>
      <c r="H11845" s="7">
        <v>2.1286356164383558E-2</v>
      </c>
      <c r="I11845" s="7">
        <v>2.4834082191780842E-2</v>
      </c>
      <c r="J11845" s="7">
        <v>2.8381808219178118E-2</v>
      </c>
      <c r="K11845" s="7">
        <v>3.1929534246575277E-2</v>
      </c>
      <c r="L11845" s="7">
        <v>3.5477260273972556E-2</v>
      </c>
    </row>
    <row r="11846" spans="1:12" ht="25.5">
      <c r="A11846" s="1">
        <f t="shared" si="255"/>
        <v>44332</v>
      </c>
      <c r="B11846" s="49" t="s">
        <v>7628</v>
      </c>
      <c r="C11846" s="7">
        <v>9.710860273972631E-2</v>
      </c>
      <c r="D11846" s="7">
        <v>0.1942172054794524</v>
      </c>
      <c r="E11846" s="7">
        <v>0.29132580821917919</v>
      </c>
      <c r="F11846" s="7">
        <v>0.3884344109589048</v>
      </c>
      <c r="G11846" s="7">
        <v>0.4855430136986304</v>
      </c>
      <c r="H11846" s="7">
        <v>0.58265161643835717</v>
      </c>
      <c r="I11846" s="7">
        <v>0.67976021917808516</v>
      </c>
      <c r="J11846" s="7">
        <v>0.77686882191780959</v>
      </c>
      <c r="K11846" s="7">
        <v>0.87397742465753514</v>
      </c>
      <c r="L11846" s="7">
        <v>0.9710860273972608</v>
      </c>
    </row>
    <row r="11847" spans="1:12" ht="76.5">
      <c r="A11847" s="1">
        <f t="shared" si="255"/>
        <v>44333</v>
      </c>
      <c r="B11847" s="49" t="s">
        <v>7599</v>
      </c>
      <c r="C11847" s="7">
        <v>5.2002575342465877E-2</v>
      </c>
      <c r="D11847" s="7">
        <v>0.10400515068493175</v>
      </c>
      <c r="E11847" s="7">
        <v>0.15600772602739799</v>
      </c>
      <c r="F11847" s="7">
        <v>0.20801030136986279</v>
      </c>
      <c r="G11847" s="7">
        <v>0.26001287671232876</v>
      </c>
      <c r="H11847" s="7">
        <v>0.31201545205479475</v>
      </c>
      <c r="I11847" s="7">
        <v>0.36401802739726197</v>
      </c>
      <c r="J11847" s="7">
        <v>0.4160206027397268</v>
      </c>
      <c r="K11847" s="7">
        <v>0.46802317808219279</v>
      </c>
      <c r="L11847" s="7">
        <v>0.52002575342465751</v>
      </c>
    </row>
    <row r="11848" spans="1:12" ht="38.25">
      <c r="A11848" s="1">
        <f t="shared" si="255"/>
        <v>44334</v>
      </c>
      <c r="B11848" s="49" t="s">
        <v>7629</v>
      </c>
      <c r="C11848" s="7">
        <v>4.8048000000000125E-2</v>
      </c>
      <c r="D11848" s="7">
        <v>9.6096000000000251E-2</v>
      </c>
      <c r="E11848" s="7">
        <v>0.14414399999999999</v>
      </c>
      <c r="F11848" s="7">
        <v>0.192192</v>
      </c>
      <c r="G11848" s="7">
        <v>0.24023999999999998</v>
      </c>
      <c r="H11848" s="7">
        <v>0.28828799999999999</v>
      </c>
      <c r="I11848" s="7">
        <v>0.33633600000000113</v>
      </c>
      <c r="J11848" s="7">
        <v>0.384384</v>
      </c>
      <c r="K11848" s="7">
        <v>0.43243199999999998</v>
      </c>
      <c r="L11848" s="7">
        <v>0.48047999999999996</v>
      </c>
    </row>
    <row r="11849" spans="1:12" ht="51">
      <c r="A11849" s="1">
        <f t="shared" si="255"/>
        <v>44335</v>
      </c>
      <c r="B11849" s="49" t="s">
        <v>5675</v>
      </c>
      <c r="C11849" s="7">
        <v>8.4299178082192087E-4</v>
      </c>
      <c r="D11849" s="7">
        <v>1.6859835616438439E-3</v>
      </c>
      <c r="E11849" s="7">
        <v>2.5289753424657599E-3</v>
      </c>
      <c r="F11849" s="7">
        <v>3.3719671232876761E-3</v>
      </c>
      <c r="G11849" s="7">
        <v>4.2149589041095923E-3</v>
      </c>
      <c r="H11849" s="7">
        <v>5.0579506849315198E-3</v>
      </c>
      <c r="I11849" s="7">
        <v>5.9009424657534473E-3</v>
      </c>
      <c r="J11849" s="7">
        <v>6.7439342465753522E-3</v>
      </c>
      <c r="K11849" s="7">
        <v>7.5869260273972675E-3</v>
      </c>
      <c r="L11849" s="7">
        <v>8.4299178082191846E-3</v>
      </c>
    </row>
    <row r="11850" spans="1:12" ht="51">
      <c r="A11850" s="1">
        <f t="shared" si="255"/>
        <v>44336</v>
      </c>
      <c r="B11850" s="49" t="s">
        <v>6455</v>
      </c>
      <c r="C11850" s="7">
        <v>2.8370958904109879E-2</v>
      </c>
      <c r="D11850" s="7">
        <v>5.674191780821964E-2</v>
      </c>
      <c r="E11850" s="7">
        <v>8.5112876712329519E-2</v>
      </c>
      <c r="F11850" s="7">
        <v>0.11348383561643903</v>
      </c>
      <c r="G11850" s="7">
        <v>0.14185479452054878</v>
      </c>
      <c r="H11850" s="7">
        <v>0.17022575342465759</v>
      </c>
      <c r="I11850" s="7">
        <v>0.19859671232876877</v>
      </c>
      <c r="J11850" s="7">
        <v>0.22696767123287759</v>
      </c>
      <c r="K11850" s="7">
        <v>0.25533863013698638</v>
      </c>
      <c r="L11850" s="7">
        <v>0.28370958904109639</v>
      </c>
    </row>
    <row r="11851" spans="1:12" ht="51">
      <c r="A11851" s="1">
        <f t="shared" si="255"/>
        <v>44337</v>
      </c>
      <c r="B11851" s="49" t="s">
        <v>6455</v>
      </c>
      <c r="C11851" s="7">
        <v>9.8728767123287993E-4</v>
      </c>
      <c r="D11851" s="7">
        <v>1.9745753424657599E-3</v>
      </c>
      <c r="E11851" s="7">
        <v>2.9618630136986398E-3</v>
      </c>
      <c r="F11851" s="7">
        <v>3.9491506849315076E-3</v>
      </c>
      <c r="G11851" s="7">
        <v>4.9364383561643884E-3</v>
      </c>
      <c r="H11851" s="7">
        <v>5.9237260273972683E-3</v>
      </c>
      <c r="I11851" s="7">
        <v>6.9110136986301595E-3</v>
      </c>
      <c r="J11851" s="7">
        <v>7.8983013698630151E-3</v>
      </c>
      <c r="K11851" s="7">
        <v>8.8855890410958968E-3</v>
      </c>
      <c r="L11851" s="7">
        <v>9.8728767123287629E-3</v>
      </c>
    </row>
    <row r="11852" spans="1:12" ht="51">
      <c r="A11852" s="1">
        <f t="shared" si="255"/>
        <v>44338</v>
      </c>
      <c r="B11852" s="49" t="s">
        <v>6455</v>
      </c>
      <c r="C11852" s="7">
        <v>1.3561643835616441E-2</v>
      </c>
      <c r="D11852" s="7">
        <v>2.7123287671232999E-2</v>
      </c>
      <c r="E11852" s="7">
        <v>4.0684931506849438E-2</v>
      </c>
      <c r="F11852" s="7">
        <v>5.4246575342465762E-2</v>
      </c>
      <c r="G11852" s="7">
        <v>6.7808219178082191E-2</v>
      </c>
      <c r="H11852" s="7">
        <v>8.136986301369864E-2</v>
      </c>
      <c r="I11852" s="7">
        <v>9.4931506849315436E-2</v>
      </c>
      <c r="J11852" s="7">
        <v>0.10849315068493164</v>
      </c>
      <c r="K11852" s="7">
        <v>0.12205479452054759</v>
      </c>
      <c r="L11852" s="7">
        <v>0.13561643835616438</v>
      </c>
    </row>
    <row r="11853" spans="1:12" ht="63.75">
      <c r="A11853" s="1">
        <f t="shared" si="255"/>
        <v>44339</v>
      </c>
      <c r="B11853" s="49" t="s">
        <v>6644</v>
      </c>
      <c r="C11853" s="7">
        <v>1.602805479452052E-3</v>
      </c>
      <c r="D11853" s="7">
        <v>3.2056109589041156E-3</v>
      </c>
      <c r="E11853" s="7">
        <v>4.8084164383561676E-3</v>
      </c>
      <c r="F11853" s="7">
        <v>6.4112219178082078E-3</v>
      </c>
      <c r="G11853" s="7">
        <v>8.0140273972602594E-3</v>
      </c>
      <c r="H11853" s="7">
        <v>9.6168328767123109E-3</v>
      </c>
      <c r="I11853" s="7">
        <v>1.1219638356164399E-2</v>
      </c>
      <c r="J11853" s="7">
        <v>1.282244383561644E-2</v>
      </c>
      <c r="K11853" s="7">
        <v>1.4425249315068479E-2</v>
      </c>
      <c r="L11853" s="7">
        <v>1.6028054794520519E-2</v>
      </c>
    </row>
    <row r="11854" spans="1:12" ht="51">
      <c r="A11854" s="1">
        <f t="shared" si="255"/>
        <v>44340</v>
      </c>
      <c r="B11854" s="49" t="s">
        <v>6467</v>
      </c>
      <c r="C11854" s="7">
        <v>5.6669589041096033E-4</v>
      </c>
      <c r="D11854" s="7">
        <v>1.1333917808219207E-3</v>
      </c>
      <c r="E11854" s="7">
        <v>1.7000876712328801E-3</v>
      </c>
      <c r="F11854" s="7">
        <v>2.2667835616438322E-3</v>
      </c>
      <c r="G11854" s="7">
        <v>2.8334794520547958E-3</v>
      </c>
      <c r="H11854" s="7">
        <v>3.4001753424657602E-3</v>
      </c>
      <c r="I11854" s="7">
        <v>3.9668712328767234E-3</v>
      </c>
      <c r="J11854" s="7">
        <v>4.5335671232876757E-3</v>
      </c>
      <c r="K11854" s="7">
        <v>5.1002630136986402E-3</v>
      </c>
      <c r="L11854" s="7">
        <v>5.6669589041095916E-3</v>
      </c>
    </row>
    <row r="11855" spans="1:12" ht="12.75">
      <c r="A11855" s="1">
        <f t="shared" si="255"/>
        <v>44341</v>
      </c>
      <c r="B11855" s="49" t="s">
        <v>6839</v>
      </c>
      <c r="C11855" s="7">
        <v>7.2437260273972807E-4</v>
      </c>
      <c r="D11855" s="7">
        <v>1.4487452054794561E-3</v>
      </c>
      <c r="E11855" s="7">
        <v>2.1731178082191839E-3</v>
      </c>
      <c r="F11855" s="7">
        <v>2.8974904109589001E-3</v>
      </c>
      <c r="G11855" s="7">
        <v>3.6218630136986276E-3</v>
      </c>
      <c r="H11855" s="7">
        <v>4.3462356164383556E-3</v>
      </c>
      <c r="I11855" s="7">
        <v>5.0706082191780957E-3</v>
      </c>
      <c r="J11855" s="7">
        <v>5.7949808219178115E-3</v>
      </c>
      <c r="K11855" s="7">
        <v>6.5193534246575395E-3</v>
      </c>
      <c r="L11855" s="7">
        <v>7.2437260273972553E-3</v>
      </c>
    </row>
    <row r="11856" spans="1:12" ht="12.75">
      <c r="A11856" s="1">
        <f t="shared" ref="A11856:A11919" si="256">A11855+1</f>
        <v>44342</v>
      </c>
      <c r="B11856" s="49" t="s">
        <v>7630</v>
      </c>
      <c r="C11856" s="7">
        <v>1.49568657534246E-2</v>
      </c>
      <c r="D11856" s="7">
        <v>2.9913731506849318E-2</v>
      </c>
      <c r="E11856" s="7">
        <v>4.4870597260273919E-2</v>
      </c>
      <c r="F11856" s="7">
        <v>5.9827463013698401E-2</v>
      </c>
      <c r="G11856" s="7">
        <v>7.4784328767123001E-2</v>
      </c>
      <c r="H11856" s="7">
        <v>8.9741194520547712E-2</v>
      </c>
      <c r="I11856" s="7">
        <v>0.10469806027397256</v>
      </c>
      <c r="J11856" s="7">
        <v>0.11965492602739691</v>
      </c>
      <c r="K11856" s="7">
        <v>0.134611791780822</v>
      </c>
      <c r="L11856" s="7">
        <v>0.149568657534246</v>
      </c>
    </row>
    <row r="11857" spans="1:12" ht="25.5">
      <c r="A11857" s="1">
        <f t="shared" si="256"/>
        <v>44343</v>
      </c>
      <c r="B11857" s="49" t="s">
        <v>6012</v>
      </c>
      <c r="C11857" s="7">
        <v>1.3066191780821879E-3</v>
      </c>
      <c r="D11857" s="7">
        <v>2.6132383561643878E-3</v>
      </c>
      <c r="E11857" s="7">
        <v>3.9198575342465763E-3</v>
      </c>
      <c r="F11857" s="7">
        <v>5.2264767123287514E-3</v>
      </c>
      <c r="G11857" s="7">
        <v>6.5330958904109395E-3</v>
      </c>
      <c r="H11857" s="7">
        <v>7.8397150684931284E-3</v>
      </c>
      <c r="I11857" s="7">
        <v>9.1463342465753512E-3</v>
      </c>
      <c r="J11857" s="7">
        <v>1.0452953424657517E-2</v>
      </c>
      <c r="K11857" s="7">
        <v>1.1759572602739703E-2</v>
      </c>
      <c r="L11857" s="7">
        <v>1.3066191780821879E-2</v>
      </c>
    </row>
    <row r="11858" spans="1:12" ht="12.75">
      <c r="A11858" s="1">
        <f t="shared" si="256"/>
        <v>44344</v>
      </c>
      <c r="B11858" s="49" t="s">
        <v>5390</v>
      </c>
      <c r="C11858" s="7">
        <v>4.6471232876712598E-4</v>
      </c>
      <c r="D11858" s="7">
        <v>9.2942465753425197E-4</v>
      </c>
      <c r="E11858" s="7">
        <v>1.3941369863013841E-3</v>
      </c>
      <c r="F11858" s="7">
        <v>1.8588493150685039E-3</v>
      </c>
      <c r="G11858" s="7">
        <v>2.3235616438356242E-3</v>
      </c>
      <c r="H11858" s="7">
        <v>2.7882739726027435E-3</v>
      </c>
      <c r="I11858" s="7">
        <v>3.2529863013698759E-3</v>
      </c>
      <c r="J11858" s="7">
        <v>3.7176986301369962E-3</v>
      </c>
      <c r="K11858" s="7">
        <v>4.182410958904116E-3</v>
      </c>
      <c r="L11858" s="7">
        <v>4.6471232876712362E-3</v>
      </c>
    </row>
    <row r="11859" spans="1:12" ht="25.5">
      <c r="A11859" s="1">
        <f t="shared" si="256"/>
        <v>44345</v>
      </c>
      <c r="B11859" s="49" t="s">
        <v>5321</v>
      </c>
      <c r="C11859" s="7">
        <v>5.6922739726027562E-4</v>
      </c>
      <c r="D11859" s="7">
        <v>1.1384547945205512E-3</v>
      </c>
      <c r="E11859" s="7">
        <v>1.7076821917808278E-3</v>
      </c>
      <c r="F11859" s="7">
        <v>2.2769095890410999E-3</v>
      </c>
      <c r="G11859" s="7">
        <v>2.8461369863013717E-3</v>
      </c>
      <c r="H11859" s="7">
        <v>3.415364383561644E-3</v>
      </c>
      <c r="I11859" s="7">
        <v>3.9845917808219401E-3</v>
      </c>
      <c r="J11859" s="7">
        <v>4.5538191780821998E-3</v>
      </c>
      <c r="K11859" s="7">
        <v>5.1230465753424725E-3</v>
      </c>
      <c r="L11859" s="7">
        <v>5.6922739726027434E-3</v>
      </c>
    </row>
    <row r="11860" spans="1:12" ht="25.5">
      <c r="A11860" s="1">
        <f t="shared" si="256"/>
        <v>44346</v>
      </c>
      <c r="B11860" s="49" t="s">
        <v>6282</v>
      </c>
      <c r="C11860" s="7">
        <v>6.7844383561644116E-3</v>
      </c>
      <c r="D11860" s="7">
        <v>1.3568876712328801E-2</v>
      </c>
      <c r="E11860" s="7">
        <v>2.0353315068493201E-2</v>
      </c>
      <c r="F11860" s="7">
        <v>2.7137753424657601E-2</v>
      </c>
      <c r="G11860" s="7">
        <v>3.3922191780822002E-2</v>
      </c>
      <c r="H11860" s="7">
        <v>4.0706630136986402E-2</v>
      </c>
      <c r="I11860" s="7">
        <v>4.749106849315092E-2</v>
      </c>
      <c r="J11860" s="7">
        <v>5.4275506849315203E-2</v>
      </c>
      <c r="K11860" s="7">
        <v>6.1059945205479596E-2</v>
      </c>
      <c r="L11860" s="7">
        <v>6.7844383561643878E-2</v>
      </c>
    </row>
    <row r="11861" spans="1:12" ht="25.5">
      <c r="A11861" s="1">
        <f t="shared" si="256"/>
        <v>44347</v>
      </c>
      <c r="B11861" s="49" t="s">
        <v>7631</v>
      </c>
      <c r="C11861" s="7">
        <v>7.092558904109615E-3</v>
      </c>
      <c r="D11861" s="7">
        <v>1.418511780821928E-2</v>
      </c>
      <c r="E11861" s="7">
        <v>2.1277676712328799E-2</v>
      </c>
      <c r="F11861" s="7">
        <v>2.8370235616438318E-2</v>
      </c>
      <c r="G11861" s="7">
        <v>3.5462794520547958E-2</v>
      </c>
      <c r="H11861" s="7">
        <v>4.2555353424657598E-2</v>
      </c>
      <c r="I11861" s="7">
        <v>4.9647912328767356E-2</v>
      </c>
      <c r="J11861" s="7">
        <v>5.6740471232876753E-2</v>
      </c>
      <c r="K11861" s="7">
        <v>6.3833030136986393E-2</v>
      </c>
      <c r="L11861" s="7">
        <v>7.0925589041095916E-2</v>
      </c>
    </row>
    <row r="11862" spans="1:12" ht="25.5">
      <c r="A11862" s="1">
        <f t="shared" si="256"/>
        <v>44348</v>
      </c>
      <c r="B11862" s="49" t="s">
        <v>7632</v>
      </c>
      <c r="C11862" s="7">
        <v>1.705584657534252E-2</v>
      </c>
      <c r="D11862" s="7">
        <v>3.4111693150685157E-2</v>
      </c>
      <c r="E11862" s="7">
        <v>5.1167539726027673E-2</v>
      </c>
      <c r="F11862" s="7">
        <v>6.8223386301370079E-2</v>
      </c>
      <c r="G11862" s="7">
        <v>8.5279232876712602E-2</v>
      </c>
      <c r="H11862" s="7">
        <v>0.10233507945205524</v>
      </c>
      <c r="I11862" s="7">
        <v>0.11939092602739812</v>
      </c>
      <c r="J11862" s="7">
        <v>0.13644677260274041</v>
      </c>
      <c r="K11862" s="7">
        <v>0.15350261917808281</v>
      </c>
      <c r="L11862" s="7">
        <v>0.1705584657534252</v>
      </c>
    </row>
    <row r="11863" spans="1:12" ht="25.5">
      <c r="A11863" s="1">
        <f t="shared" si="256"/>
        <v>44349</v>
      </c>
      <c r="B11863" s="49" t="s">
        <v>6539</v>
      </c>
      <c r="C11863" s="7">
        <v>8.296109589041135E-4</v>
      </c>
      <c r="D11863" s="7">
        <v>1.659221917808232E-3</v>
      </c>
      <c r="E11863" s="7">
        <v>2.4888328767123363E-3</v>
      </c>
      <c r="F11863" s="7">
        <v>3.3184438356164401E-3</v>
      </c>
      <c r="G11863" s="7">
        <v>4.1480547945205561E-3</v>
      </c>
      <c r="H11863" s="7">
        <v>4.9776657534246595E-3</v>
      </c>
      <c r="I11863" s="7">
        <v>5.8072767123287881E-3</v>
      </c>
      <c r="J11863" s="7">
        <v>6.6368876712328915E-3</v>
      </c>
      <c r="K11863" s="7">
        <v>7.4664986301369958E-3</v>
      </c>
      <c r="L11863" s="7">
        <v>8.2961095890411E-3</v>
      </c>
    </row>
    <row r="11864" spans="1:12" ht="12.75">
      <c r="A11864" s="1">
        <f t="shared" si="256"/>
        <v>44350</v>
      </c>
      <c r="B11864" s="49" t="s">
        <v>6009</v>
      </c>
      <c r="C11864" s="7">
        <v>7.92723287671236E-3</v>
      </c>
      <c r="D11864" s="7">
        <v>1.585446575342472E-2</v>
      </c>
      <c r="E11864" s="7">
        <v>2.3781698630137082E-2</v>
      </c>
      <c r="F11864" s="7">
        <v>3.1708931506849315E-2</v>
      </c>
      <c r="G11864" s="7">
        <v>3.9636164383561684E-2</v>
      </c>
      <c r="H11864" s="7">
        <v>4.7563397260273921E-2</v>
      </c>
      <c r="I11864" s="7">
        <v>5.5490630136986525E-2</v>
      </c>
      <c r="J11864" s="7">
        <v>6.341786301369863E-2</v>
      </c>
      <c r="K11864" s="7">
        <v>7.1345095890410992E-2</v>
      </c>
      <c r="L11864" s="7">
        <v>7.9272328767123229E-2</v>
      </c>
    </row>
    <row r="11865" spans="1:12" ht="25.5">
      <c r="A11865" s="1">
        <f t="shared" si="256"/>
        <v>44351</v>
      </c>
      <c r="B11865" s="49" t="s">
        <v>7633</v>
      </c>
      <c r="C11865" s="7">
        <v>8.8628054794520888E-3</v>
      </c>
      <c r="D11865" s="7">
        <v>1.7725610958904198E-2</v>
      </c>
      <c r="E11865" s="7">
        <v>2.6588416438356237E-2</v>
      </c>
      <c r="F11865" s="7">
        <v>3.5451221917808279E-2</v>
      </c>
      <c r="G11865" s="7">
        <v>4.4314027397260321E-2</v>
      </c>
      <c r="H11865" s="7">
        <v>5.3176832876712356E-2</v>
      </c>
      <c r="I11865" s="7">
        <v>6.2039638356164641E-2</v>
      </c>
      <c r="J11865" s="7">
        <v>7.0902443835616433E-2</v>
      </c>
      <c r="K11865" s="7">
        <v>7.9765249315068593E-2</v>
      </c>
      <c r="L11865" s="7">
        <v>8.8628054794520517E-2</v>
      </c>
    </row>
    <row r="11866" spans="1:12" ht="12.75">
      <c r="A11866" s="1">
        <f t="shared" si="256"/>
        <v>44352</v>
      </c>
      <c r="B11866" s="49" t="s">
        <v>7634</v>
      </c>
      <c r="C11866" s="7">
        <v>6.8137315068493316E-3</v>
      </c>
      <c r="D11866" s="7">
        <v>1.3627463013698641E-2</v>
      </c>
      <c r="E11866" s="7">
        <v>2.0441194520547958E-2</v>
      </c>
      <c r="F11866" s="7">
        <v>2.7254926027397281E-2</v>
      </c>
      <c r="G11866" s="7">
        <v>3.4068657534246601E-2</v>
      </c>
      <c r="H11866" s="7">
        <v>4.0882389041095916E-2</v>
      </c>
      <c r="I11866" s="7">
        <v>4.7696120547945357E-2</v>
      </c>
      <c r="J11866" s="7">
        <v>5.450985205479468E-2</v>
      </c>
      <c r="K11866" s="7">
        <v>6.1323583561643996E-2</v>
      </c>
      <c r="L11866" s="7">
        <v>6.8137315068493201E-2</v>
      </c>
    </row>
    <row r="11867" spans="1:12" ht="25.5">
      <c r="A11867" s="1">
        <f t="shared" si="256"/>
        <v>44353</v>
      </c>
      <c r="B11867" s="49" t="s">
        <v>7635</v>
      </c>
      <c r="C11867" s="7">
        <v>1.288898630136984E-2</v>
      </c>
      <c r="D11867" s="7">
        <v>2.5777972602739802E-2</v>
      </c>
      <c r="E11867" s="7">
        <v>3.8666958904109643E-2</v>
      </c>
      <c r="F11867" s="7">
        <v>5.1555945205479362E-2</v>
      </c>
      <c r="G11867" s="7">
        <v>6.4444931506849198E-2</v>
      </c>
      <c r="H11867" s="7">
        <v>7.7333917808219035E-2</v>
      </c>
      <c r="I11867" s="7">
        <v>9.0222904109589247E-2</v>
      </c>
      <c r="J11867" s="7">
        <v>0.10311189041095883</v>
      </c>
      <c r="K11867" s="7">
        <v>0.11600087671232867</v>
      </c>
      <c r="L11867" s="7">
        <v>0.1288898630136984</v>
      </c>
    </row>
    <row r="11868" spans="1:12" ht="25.5">
      <c r="A11868" s="1">
        <f t="shared" si="256"/>
        <v>44354</v>
      </c>
      <c r="B11868" s="49" t="s">
        <v>7636</v>
      </c>
      <c r="C11868" s="7">
        <v>1.56255452054796E-2</v>
      </c>
      <c r="D11868" s="7">
        <v>3.1251090410959081E-2</v>
      </c>
      <c r="E11868" s="7">
        <v>4.6876635616438678E-2</v>
      </c>
      <c r="F11868" s="7">
        <v>6.2502180821918038E-2</v>
      </c>
      <c r="G11868" s="7">
        <v>7.8127726027397523E-2</v>
      </c>
      <c r="H11868" s="7">
        <v>9.3753271232876995E-2</v>
      </c>
      <c r="I11868" s="7">
        <v>0.10937881643835672</v>
      </c>
      <c r="J11868" s="7">
        <v>0.12500436164383558</v>
      </c>
      <c r="K11868" s="7">
        <v>0.1406299068493152</v>
      </c>
      <c r="L11868" s="7">
        <v>0.1562554520547948</v>
      </c>
    </row>
    <row r="11869" spans="1:12" ht="38.25">
      <c r="A11869" s="1">
        <f t="shared" si="256"/>
        <v>44355</v>
      </c>
      <c r="B11869" s="49" t="s">
        <v>5784</v>
      </c>
      <c r="C11869" s="7">
        <v>4.3975890410959076E-2</v>
      </c>
      <c r="D11869" s="7">
        <v>8.7951780821918152E-2</v>
      </c>
      <c r="E11869" s="7">
        <v>0.1319276712328776</v>
      </c>
      <c r="F11869" s="7">
        <v>0.17590356164383561</v>
      </c>
      <c r="G11869" s="7">
        <v>0.21987945205479478</v>
      </c>
      <c r="H11869" s="7">
        <v>0.26385534246575398</v>
      </c>
      <c r="I11869" s="7">
        <v>0.30783123287671316</v>
      </c>
      <c r="J11869" s="7">
        <v>0.35180712328767239</v>
      </c>
      <c r="K11869" s="7">
        <v>0.39578301369863039</v>
      </c>
      <c r="L11869" s="7">
        <v>0.43975890410958957</v>
      </c>
    </row>
    <row r="11870" spans="1:12" ht="38.25">
      <c r="A11870" s="1">
        <f t="shared" si="256"/>
        <v>44356</v>
      </c>
      <c r="B11870" s="49" t="s">
        <v>5784</v>
      </c>
      <c r="C11870" s="7">
        <v>4.714389041095908E-2</v>
      </c>
      <c r="D11870" s="7">
        <v>9.428778082191816E-2</v>
      </c>
      <c r="E11870" s="7">
        <v>0.14143167123287759</v>
      </c>
      <c r="F11870" s="7">
        <v>0.18857556164383557</v>
      </c>
      <c r="G11870" s="7">
        <v>0.2357194520547948</v>
      </c>
      <c r="H11870" s="7">
        <v>0.28286334246575401</v>
      </c>
      <c r="I11870" s="7">
        <v>0.33000723287671435</v>
      </c>
      <c r="J11870" s="7">
        <v>0.37715112328767236</v>
      </c>
      <c r="K11870" s="7">
        <v>0.42429501369863043</v>
      </c>
      <c r="L11870" s="7">
        <v>0.47143890410958961</v>
      </c>
    </row>
    <row r="11871" spans="1:12" ht="38.25">
      <c r="A11871" s="1">
        <f t="shared" si="256"/>
        <v>44357</v>
      </c>
      <c r="B11871" s="49" t="s">
        <v>5784</v>
      </c>
      <c r="C11871" s="7">
        <v>1.3084273972602719E-2</v>
      </c>
      <c r="D11871" s="7">
        <v>2.616854794520556E-2</v>
      </c>
      <c r="E11871" s="7">
        <v>3.9252821917808281E-2</v>
      </c>
      <c r="F11871" s="7">
        <v>5.2337095890410877E-2</v>
      </c>
      <c r="G11871" s="7">
        <v>6.5421369863013598E-2</v>
      </c>
      <c r="H11871" s="7">
        <v>7.8505643835616437E-2</v>
      </c>
      <c r="I11871" s="7">
        <v>9.1589917808219401E-2</v>
      </c>
      <c r="J11871" s="7">
        <v>0.10467419178082188</v>
      </c>
      <c r="K11871" s="7">
        <v>0.11775846575342459</v>
      </c>
      <c r="L11871" s="7">
        <v>0.1308427397260272</v>
      </c>
    </row>
    <row r="11872" spans="1:12" ht="25.5">
      <c r="A11872" s="1">
        <f t="shared" si="256"/>
        <v>44358</v>
      </c>
      <c r="B11872" s="49" t="s">
        <v>7637</v>
      </c>
      <c r="C11872" s="7">
        <v>8.8241095890411354E-3</v>
      </c>
      <c r="D11872" s="7">
        <v>1.7648219178082319E-2</v>
      </c>
      <c r="E11872" s="7">
        <v>2.6472328767123358E-2</v>
      </c>
      <c r="F11872" s="7">
        <v>3.5296438356164396E-2</v>
      </c>
      <c r="G11872" s="7">
        <v>4.4120547945205563E-2</v>
      </c>
      <c r="H11872" s="7">
        <v>5.2944657534246597E-2</v>
      </c>
      <c r="I11872" s="7">
        <v>6.1768767123287875E-2</v>
      </c>
      <c r="J11872" s="7">
        <v>7.0592876712328792E-2</v>
      </c>
      <c r="K11872" s="7">
        <v>7.9416986301369966E-2</v>
      </c>
      <c r="L11872" s="7">
        <v>8.8241095890410987E-2</v>
      </c>
    </row>
    <row r="11873" spans="1:12" ht="25.5">
      <c r="A11873" s="1">
        <f t="shared" si="256"/>
        <v>44359</v>
      </c>
      <c r="B11873" s="49" t="s">
        <v>7637</v>
      </c>
      <c r="C11873" s="7">
        <v>6.835068493150704E-3</v>
      </c>
      <c r="D11873" s="7">
        <v>1.3670136986301359E-2</v>
      </c>
      <c r="E11873" s="7">
        <v>2.0505205479452039E-2</v>
      </c>
      <c r="F11873" s="7">
        <v>2.7340273972602719E-2</v>
      </c>
      <c r="G11873" s="7">
        <v>3.4175342465753399E-2</v>
      </c>
      <c r="H11873" s="7">
        <v>4.1010410958904078E-2</v>
      </c>
      <c r="I11873" s="7">
        <v>4.7845479452054876E-2</v>
      </c>
      <c r="J11873" s="7">
        <v>5.4680547945205438E-2</v>
      </c>
      <c r="K11873" s="7">
        <v>6.1515616438356117E-2</v>
      </c>
      <c r="L11873" s="7">
        <v>6.8350684931506797E-2</v>
      </c>
    </row>
    <row r="11874" spans="1:12" ht="25.5">
      <c r="A11874" s="1">
        <f t="shared" si="256"/>
        <v>44360</v>
      </c>
      <c r="B11874" s="49" t="s">
        <v>7637</v>
      </c>
      <c r="C11874" s="7">
        <v>3.79726027397262E-3</v>
      </c>
      <c r="D11874" s="7">
        <v>7.59452054794524E-3</v>
      </c>
      <c r="E11874" s="7">
        <v>1.1391780821917849E-2</v>
      </c>
      <c r="F11874" s="7">
        <v>1.518904109589048E-2</v>
      </c>
      <c r="G11874" s="7">
        <v>1.898630136986304E-2</v>
      </c>
      <c r="H11874" s="7">
        <v>2.2783561643835718E-2</v>
      </c>
      <c r="I11874" s="7">
        <v>2.65808219178084E-2</v>
      </c>
      <c r="J11874" s="7">
        <v>3.0378082191780838E-2</v>
      </c>
      <c r="K11874" s="7">
        <v>3.4175342465753523E-2</v>
      </c>
      <c r="L11874" s="7">
        <v>3.797260273972608E-2</v>
      </c>
    </row>
    <row r="11875" spans="1:12" ht="25.5">
      <c r="A11875" s="1">
        <f t="shared" si="256"/>
        <v>44361</v>
      </c>
      <c r="B11875" s="49" t="s">
        <v>7638</v>
      </c>
      <c r="C11875" s="7">
        <v>1.1977643835616477E-2</v>
      </c>
      <c r="D11875" s="7">
        <v>2.3955287671232998E-2</v>
      </c>
      <c r="E11875" s="7">
        <v>3.5932931506849439E-2</v>
      </c>
      <c r="F11875" s="7">
        <v>4.7910575342465761E-2</v>
      </c>
      <c r="G11875" s="7">
        <v>5.9888219178082201E-2</v>
      </c>
      <c r="H11875" s="7">
        <v>7.1865863013698753E-2</v>
      </c>
      <c r="I11875" s="7">
        <v>8.384350684931545E-2</v>
      </c>
      <c r="J11875" s="7">
        <v>9.5821150684931647E-2</v>
      </c>
      <c r="K11875" s="7">
        <v>0.10779879452054807</v>
      </c>
      <c r="L11875" s="7">
        <v>0.1197764383561644</v>
      </c>
    </row>
    <row r="11876" spans="1:12" ht="25.5">
      <c r="A11876" s="1">
        <f t="shared" si="256"/>
        <v>44362</v>
      </c>
      <c r="B11876" s="49" t="s">
        <v>7639</v>
      </c>
      <c r="C11876" s="7">
        <v>3.3163101369863161E-2</v>
      </c>
      <c r="D11876" s="7">
        <v>6.6326202739726323E-2</v>
      </c>
      <c r="E11876" s="7">
        <v>9.9489304109589352E-2</v>
      </c>
      <c r="F11876" s="7">
        <v>0.1326524054794524</v>
      </c>
      <c r="G11876" s="7">
        <v>0.1658155068493152</v>
      </c>
      <c r="H11876" s="7">
        <v>0.19897860821917801</v>
      </c>
      <c r="I11876" s="7">
        <v>0.23214170958904201</v>
      </c>
      <c r="J11876" s="7">
        <v>0.26530481095890479</v>
      </c>
      <c r="K11876" s="7">
        <v>0.29846791232876763</v>
      </c>
      <c r="L11876" s="7">
        <v>0.33163101369863041</v>
      </c>
    </row>
    <row r="11877" spans="1:12" ht="25.5">
      <c r="A11877" s="1">
        <f t="shared" si="256"/>
        <v>44363</v>
      </c>
      <c r="B11877" s="49" t="s">
        <v>7640</v>
      </c>
      <c r="C11877" s="7">
        <v>3.1853589041096038E-2</v>
      </c>
      <c r="D11877" s="7">
        <v>6.3707178082191951E-2</v>
      </c>
      <c r="E11877" s="7">
        <v>9.5560767123287996E-2</v>
      </c>
      <c r="F11877" s="7">
        <v>0.12741435616438321</v>
      </c>
      <c r="G11877" s="7">
        <v>0.1592679452054796</v>
      </c>
      <c r="H11877" s="7">
        <v>0.19112153424657599</v>
      </c>
      <c r="I11877" s="7">
        <v>0.22297512328767238</v>
      </c>
      <c r="J11877" s="7">
        <v>0.25482871232876758</v>
      </c>
      <c r="K11877" s="7">
        <v>0.286682301369864</v>
      </c>
      <c r="L11877" s="7">
        <v>0.3185358904109592</v>
      </c>
    </row>
    <row r="11878" spans="1:12" ht="25.5">
      <c r="A11878" s="1">
        <f t="shared" si="256"/>
        <v>44364</v>
      </c>
      <c r="B11878" s="49" t="s">
        <v>5799</v>
      </c>
      <c r="C11878" s="7">
        <v>3.8334246575342759E-3</v>
      </c>
      <c r="D11878" s="7">
        <v>7.6668493150685519E-3</v>
      </c>
      <c r="E11878" s="7">
        <v>1.1500273972602816E-2</v>
      </c>
      <c r="F11878" s="7">
        <v>1.5333698630137079E-2</v>
      </c>
      <c r="G11878" s="7">
        <v>1.9167123287671319E-2</v>
      </c>
      <c r="H11878" s="7">
        <v>2.3000547945205559E-2</v>
      </c>
      <c r="I11878" s="7">
        <v>2.6833972602739922E-2</v>
      </c>
      <c r="J11878" s="7">
        <v>3.0667397260274037E-2</v>
      </c>
      <c r="K11878" s="7">
        <v>3.4500821917808282E-2</v>
      </c>
      <c r="L11878" s="7">
        <v>3.8334246575342519E-2</v>
      </c>
    </row>
    <row r="11879" spans="1:12" ht="25.5">
      <c r="A11879" s="1">
        <f t="shared" si="256"/>
        <v>44365</v>
      </c>
      <c r="B11879" s="49" t="s">
        <v>6655</v>
      </c>
      <c r="C11879" s="7">
        <v>4.2478684931506923E-3</v>
      </c>
      <c r="D11879" s="7">
        <v>8.4957369863013846E-3</v>
      </c>
      <c r="E11879" s="7">
        <v>1.2743605479452039E-2</v>
      </c>
      <c r="F11879" s="7">
        <v>1.6991473972602721E-2</v>
      </c>
      <c r="G11879" s="7">
        <v>2.1239342465753399E-2</v>
      </c>
      <c r="H11879" s="7">
        <v>2.5487210958904077E-2</v>
      </c>
      <c r="I11879" s="7">
        <v>2.9735079452054877E-2</v>
      </c>
      <c r="J11879" s="7">
        <v>3.3982947945205441E-2</v>
      </c>
      <c r="K11879" s="7">
        <v>3.8230816438356116E-2</v>
      </c>
      <c r="L11879" s="7">
        <v>4.2478684931506798E-2</v>
      </c>
    </row>
    <row r="11880" spans="1:12" ht="12.75">
      <c r="A11880" s="1">
        <f t="shared" si="256"/>
        <v>44366</v>
      </c>
      <c r="B11880" s="49" t="s">
        <v>7641</v>
      </c>
      <c r="C11880" s="7">
        <v>4.7232854794520752E-2</v>
      </c>
      <c r="D11880" s="7">
        <v>9.4465709589041505E-2</v>
      </c>
      <c r="E11880" s="7">
        <v>0.1416985643835624</v>
      </c>
      <c r="F11880" s="7">
        <v>0.18893141917808279</v>
      </c>
      <c r="G11880" s="7">
        <v>0.2361642739726032</v>
      </c>
      <c r="H11880" s="7">
        <v>0.28339712876712359</v>
      </c>
      <c r="I11880" s="7">
        <v>0.33062998356164519</v>
      </c>
      <c r="J11880" s="7">
        <v>0.37786283835616435</v>
      </c>
      <c r="K11880" s="7">
        <v>0.42509569315068479</v>
      </c>
      <c r="L11880" s="7">
        <v>0.47232854794520518</v>
      </c>
    </row>
    <row r="11881" spans="1:12" ht="25.5">
      <c r="A11881" s="1">
        <f t="shared" si="256"/>
        <v>44367</v>
      </c>
      <c r="B11881" s="49" t="s">
        <v>5806</v>
      </c>
      <c r="C11881" s="7">
        <v>1.8255780821917918E-2</v>
      </c>
      <c r="D11881" s="7">
        <v>3.6511561643835719E-2</v>
      </c>
      <c r="E11881" s="7">
        <v>5.4767342465753641E-2</v>
      </c>
      <c r="F11881" s="7">
        <v>7.3023123287671313E-2</v>
      </c>
      <c r="G11881" s="7">
        <v>9.1278904109589123E-2</v>
      </c>
      <c r="H11881" s="7">
        <v>0.10953468493150691</v>
      </c>
      <c r="I11881" s="7">
        <v>0.12779046575342518</v>
      </c>
      <c r="J11881" s="7">
        <v>0.1460462465753424</v>
      </c>
      <c r="K11881" s="7">
        <v>0.1643020273972608</v>
      </c>
      <c r="L11881" s="7">
        <v>0.182557808219178</v>
      </c>
    </row>
    <row r="11882" spans="1:12" ht="12.75">
      <c r="A11882" s="1">
        <f t="shared" si="256"/>
        <v>44368</v>
      </c>
      <c r="B11882" s="49" t="s">
        <v>7642</v>
      </c>
      <c r="C11882" s="7">
        <v>6.7808219178082439E-4</v>
      </c>
      <c r="D11882" s="7">
        <v>1.3561643835616562E-3</v>
      </c>
      <c r="E11882" s="7">
        <v>2.034246575342472E-3</v>
      </c>
      <c r="F11882" s="7">
        <v>2.7123287671232876E-3</v>
      </c>
      <c r="G11882" s="7">
        <v>3.3904109589041158E-3</v>
      </c>
      <c r="H11882" s="7">
        <v>4.0684931506849318E-3</v>
      </c>
      <c r="I11882" s="7">
        <v>4.7465753424657713E-3</v>
      </c>
      <c r="J11882" s="7">
        <v>5.4246575342465882E-3</v>
      </c>
      <c r="K11882" s="7">
        <v>6.1027397260274042E-3</v>
      </c>
      <c r="L11882" s="7">
        <v>6.7808219178082203E-3</v>
      </c>
    </row>
    <row r="11883" spans="1:12" ht="12.75">
      <c r="A11883" s="1">
        <f t="shared" si="256"/>
        <v>44369</v>
      </c>
      <c r="B11883" s="49" t="s">
        <v>7642</v>
      </c>
      <c r="C11883" s="7">
        <v>2.08133260273974E-2</v>
      </c>
      <c r="D11883" s="7">
        <v>4.1626652054794676E-2</v>
      </c>
      <c r="E11883" s="7">
        <v>6.243997808219208E-2</v>
      </c>
      <c r="F11883" s="7">
        <v>8.3253304109589241E-2</v>
      </c>
      <c r="G11883" s="7">
        <v>0.10406663013698653</v>
      </c>
      <c r="H11883" s="7">
        <v>0.12487995616438319</v>
      </c>
      <c r="I11883" s="7">
        <v>0.14569328219178121</v>
      </c>
      <c r="J11883" s="7">
        <v>0.16650660821917801</v>
      </c>
      <c r="K11883" s="7">
        <v>0.187319934246576</v>
      </c>
      <c r="L11883" s="7">
        <v>0.20813326027397278</v>
      </c>
    </row>
    <row r="11884" spans="1:12" ht="25.5">
      <c r="A11884" s="1">
        <f t="shared" si="256"/>
        <v>44370</v>
      </c>
      <c r="B11884" s="49" t="s">
        <v>7643</v>
      </c>
      <c r="C11884" s="7">
        <v>3.338334246575364E-2</v>
      </c>
      <c r="D11884" s="7">
        <v>6.6766684931507281E-2</v>
      </c>
      <c r="E11884" s="7">
        <v>0.1001500273972608</v>
      </c>
      <c r="F11884" s="7">
        <v>0.13353336986301359</v>
      </c>
      <c r="G11884" s="7">
        <v>0.16691671232876762</v>
      </c>
      <c r="H11884" s="7">
        <v>0.2003000547945204</v>
      </c>
      <c r="I11884" s="7">
        <v>0.2336833972602744</v>
      </c>
      <c r="J11884" s="7">
        <v>0.26706673972602718</v>
      </c>
      <c r="K11884" s="7">
        <v>0.30045008219178121</v>
      </c>
      <c r="L11884" s="7">
        <v>0.33383342465753402</v>
      </c>
    </row>
    <row r="11885" spans="1:12" ht="25.5">
      <c r="A11885" s="1">
        <f t="shared" si="256"/>
        <v>44371</v>
      </c>
      <c r="B11885" s="49" t="s">
        <v>5817</v>
      </c>
      <c r="C11885" s="7">
        <v>3.1730630136986523E-3</v>
      </c>
      <c r="D11885" s="7">
        <v>6.3461260273972916E-3</v>
      </c>
      <c r="E11885" s="7">
        <v>9.5191890410959434E-3</v>
      </c>
      <c r="F11885" s="7">
        <v>1.2692252054794561E-2</v>
      </c>
      <c r="G11885" s="7">
        <v>1.5865315068493199E-2</v>
      </c>
      <c r="H11885" s="7">
        <v>1.903837808219172E-2</v>
      </c>
      <c r="I11885" s="7">
        <v>2.2211441095890478E-2</v>
      </c>
      <c r="J11885" s="7">
        <v>2.5384504109589E-2</v>
      </c>
      <c r="K11885" s="7">
        <v>2.8557567123287636E-2</v>
      </c>
      <c r="L11885" s="7">
        <v>3.1730630136986279E-2</v>
      </c>
    </row>
    <row r="11886" spans="1:12" ht="25.5">
      <c r="A11886" s="1">
        <f t="shared" si="256"/>
        <v>44372</v>
      </c>
      <c r="B11886" s="49" t="s">
        <v>5817</v>
      </c>
      <c r="C11886" s="7">
        <v>1.2393534246575401E-3</v>
      </c>
      <c r="D11886" s="7">
        <v>2.478706849315092E-3</v>
      </c>
      <c r="E11886" s="7">
        <v>3.7180602739726319E-3</v>
      </c>
      <c r="F11886" s="7">
        <v>4.9574136986301606E-3</v>
      </c>
      <c r="G11886" s="7">
        <v>6.1967671232876992E-3</v>
      </c>
      <c r="H11886" s="7">
        <v>7.4361205479452396E-3</v>
      </c>
      <c r="I11886" s="7">
        <v>8.6754739726028155E-3</v>
      </c>
      <c r="J11886" s="7">
        <v>9.9148273972603316E-3</v>
      </c>
      <c r="K11886" s="7">
        <v>1.1154180821917872E-2</v>
      </c>
      <c r="L11886" s="7">
        <v>1.2393534246575398E-2</v>
      </c>
    </row>
    <row r="11887" spans="1:12" ht="25.5">
      <c r="A11887" s="1">
        <f t="shared" si="256"/>
        <v>44373</v>
      </c>
      <c r="B11887" s="49" t="s">
        <v>5817</v>
      </c>
      <c r="C11887" s="7">
        <v>1.4694673972602719E-2</v>
      </c>
      <c r="D11887" s="7">
        <v>2.9389347945205559E-2</v>
      </c>
      <c r="E11887" s="7">
        <v>4.4084021917808275E-2</v>
      </c>
      <c r="F11887" s="7">
        <v>5.8778695890410876E-2</v>
      </c>
      <c r="G11887" s="7">
        <v>7.3473369863013588E-2</v>
      </c>
      <c r="H11887" s="7">
        <v>8.8168043835616314E-2</v>
      </c>
      <c r="I11887" s="7">
        <v>0.1028627178082194</v>
      </c>
      <c r="J11887" s="7">
        <v>0.11755739178082186</v>
      </c>
      <c r="K11887" s="7">
        <v>0.13225206575342521</v>
      </c>
      <c r="L11887" s="7">
        <v>0.14694673972602718</v>
      </c>
    </row>
    <row r="11888" spans="1:12" ht="25.5">
      <c r="A11888" s="1">
        <f t="shared" si="256"/>
        <v>44374</v>
      </c>
      <c r="B11888" s="49" t="s">
        <v>7314</v>
      </c>
      <c r="C11888" s="7">
        <v>1.0182805479452089E-2</v>
      </c>
      <c r="D11888" s="7">
        <v>2.0365610958904198E-2</v>
      </c>
      <c r="E11888" s="7">
        <v>3.0548416438356239E-2</v>
      </c>
      <c r="F11888" s="7">
        <v>4.0731221917808279E-2</v>
      </c>
      <c r="G11888" s="7">
        <v>5.0914027397260316E-2</v>
      </c>
      <c r="H11888" s="7">
        <v>6.1096832876712359E-2</v>
      </c>
      <c r="I11888" s="7">
        <v>7.1279638356164632E-2</v>
      </c>
      <c r="J11888" s="7">
        <v>8.1462443835616447E-2</v>
      </c>
      <c r="K11888" s="7">
        <v>9.1645249315068608E-2</v>
      </c>
      <c r="L11888" s="7">
        <v>0.10182805479452052</v>
      </c>
    </row>
    <row r="11889" spans="1:12" ht="12.75">
      <c r="A11889" s="1">
        <f t="shared" si="256"/>
        <v>44375</v>
      </c>
      <c r="B11889" s="49" t="s">
        <v>7644</v>
      </c>
      <c r="C11889" s="7">
        <v>2.4085479452054998E-2</v>
      </c>
      <c r="D11889" s="7">
        <v>4.8170958904109877E-2</v>
      </c>
      <c r="E11889" s="7">
        <v>7.2256438356164868E-2</v>
      </c>
      <c r="F11889" s="7">
        <v>9.6341917808219504E-2</v>
      </c>
      <c r="G11889" s="7">
        <v>0.12042739726027439</v>
      </c>
      <c r="H11889" s="7">
        <v>0.14451287671232879</v>
      </c>
      <c r="I11889" s="7">
        <v>0.16859835616438437</v>
      </c>
      <c r="J11889" s="7">
        <v>0.19268383561643879</v>
      </c>
      <c r="K11889" s="7">
        <v>0.2167693150684932</v>
      </c>
      <c r="L11889" s="7">
        <v>0.24085479452054759</v>
      </c>
    </row>
    <row r="11890" spans="1:12" ht="25.5">
      <c r="A11890" s="1">
        <f t="shared" si="256"/>
        <v>44376</v>
      </c>
      <c r="B11890" s="49" t="s">
        <v>7645</v>
      </c>
      <c r="C11890" s="7">
        <v>1.4081687671232881E-2</v>
      </c>
      <c r="D11890" s="7">
        <v>2.8163375342465876E-2</v>
      </c>
      <c r="E11890" s="7">
        <v>4.2245063013698757E-2</v>
      </c>
      <c r="F11890" s="7">
        <v>5.6326750684931523E-2</v>
      </c>
      <c r="G11890" s="7">
        <v>7.0408438356164393E-2</v>
      </c>
      <c r="H11890" s="7">
        <v>8.4490126027397264E-2</v>
      </c>
      <c r="I11890" s="7">
        <v>9.8571813698630509E-2</v>
      </c>
      <c r="J11890" s="7">
        <v>0.11265350136986316</v>
      </c>
      <c r="K11890" s="7">
        <v>0.1267351890410964</v>
      </c>
      <c r="L11890" s="7">
        <v>0.14081687671232879</v>
      </c>
    </row>
    <row r="11891" spans="1:12" ht="25.5">
      <c r="A11891" s="1">
        <f t="shared" si="256"/>
        <v>44377</v>
      </c>
      <c r="B11891" s="49" t="s">
        <v>7646</v>
      </c>
      <c r="C11891" s="7">
        <v>3.60985643835618E-2</v>
      </c>
      <c r="D11891" s="7">
        <v>7.21971287671236E-2</v>
      </c>
      <c r="E11891" s="7">
        <v>0.10829569315068528</v>
      </c>
      <c r="F11891" s="7">
        <v>0.1443942575342472</v>
      </c>
      <c r="G11891" s="7">
        <v>0.18049282191780838</v>
      </c>
      <c r="H11891" s="7">
        <v>0.21659138630137079</v>
      </c>
      <c r="I11891" s="7">
        <v>0.252689950684932</v>
      </c>
      <c r="J11891" s="7">
        <v>0.28878851506849318</v>
      </c>
      <c r="K11891" s="7">
        <v>0.32488707945205558</v>
      </c>
      <c r="L11891" s="7">
        <v>0.36098564383561677</v>
      </c>
    </row>
    <row r="11892" spans="1:12" ht="12.75">
      <c r="A11892" s="1">
        <f t="shared" si="256"/>
        <v>44378</v>
      </c>
      <c r="B11892" s="49" t="s">
        <v>7647</v>
      </c>
      <c r="C11892" s="7">
        <v>7.4972383561644242E-3</v>
      </c>
      <c r="D11892" s="7">
        <v>1.49944767123288E-2</v>
      </c>
      <c r="E11892" s="7">
        <v>2.24917150684932E-2</v>
      </c>
      <c r="F11892" s="7">
        <v>2.99889534246576E-2</v>
      </c>
      <c r="G11892" s="7">
        <v>3.7486191780821999E-2</v>
      </c>
      <c r="H11892" s="7">
        <v>4.4983430136986399E-2</v>
      </c>
      <c r="I11892" s="7">
        <v>5.2480668493150917E-2</v>
      </c>
      <c r="J11892" s="7">
        <v>5.9977906849315199E-2</v>
      </c>
      <c r="K11892" s="7">
        <v>6.7475145205479606E-2</v>
      </c>
      <c r="L11892" s="7">
        <v>7.4972383561643874E-2</v>
      </c>
    </row>
    <row r="11893" spans="1:12" ht="12.75">
      <c r="A11893" s="1">
        <f t="shared" si="256"/>
        <v>44379</v>
      </c>
      <c r="B11893" s="49" t="s">
        <v>7626</v>
      </c>
      <c r="C11893" s="7">
        <v>1.6393315068493321E-2</v>
      </c>
      <c r="D11893" s="7">
        <v>3.2786630136986517E-2</v>
      </c>
      <c r="E11893" s="7">
        <v>4.9179945205479837E-2</v>
      </c>
      <c r="F11893" s="7">
        <v>6.5573260273972908E-2</v>
      </c>
      <c r="G11893" s="7">
        <v>8.1966575342466125E-2</v>
      </c>
      <c r="H11893" s="7">
        <v>9.8359890410959314E-2</v>
      </c>
      <c r="I11893" s="7">
        <v>0.11475320547945275</v>
      </c>
      <c r="J11893" s="7">
        <v>0.13114652054794559</v>
      </c>
      <c r="K11893" s="7">
        <v>0.1475398356164388</v>
      </c>
      <c r="L11893" s="7">
        <v>0.163933150684932</v>
      </c>
    </row>
    <row r="11894" spans="1:12" ht="25.5">
      <c r="A11894" s="1">
        <f t="shared" si="256"/>
        <v>44380</v>
      </c>
      <c r="B11894" s="49" t="s">
        <v>7648</v>
      </c>
      <c r="C11894" s="7">
        <v>2.5257205479452278E-2</v>
      </c>
      <c r="D11894" s="7">
        <v>5.0514410958904438E-2</v>
      </c>
      <c r="E11894" s="7">
        <v>7.5771616438356712E-2</v>
      </c>
      <c r="F11894" s="7">
        <v>0.10102882191780864</v>
      </c>
      <c r="G11894" s="7">
        <v>0.1262860273972608</v>
      </c>
      <c r="H11894" s="7">
        <v>0.15154323287671198</v>
      </c>
      <c r="I11894" s="7">
        <v>0.17680043835616441</v>
      </c>
      <c r="J11894" s="7">
        <v>0.20205764383561678</v>
      </c>
      <c r="K11894" s="7">
        <v>0.22731484931506921</v>
      </c>
      <c r="L11894" s="7">
        <v>0.25257205479452038</v>
      </c>
    </row>
    <row r="11895" spans="1:12" ht="12.75">
      <c r="A11895" s="1">
        <f t="shared" si="256"/>
        <v>44381</v>
      </c>
      <c r="B11895" s="49" t="s">
        <v>5611</v>
      </c>
      <c r="C11895" s="7">
        <v>1.3359123287671199E-3</v>
      </c>
      <c r="D11895" s="7">
        <v>2.671824657534252E-3</v>
      </c>
      <c r="E11895" s="7">
        <v>4.0077369863013718E-3</v>
      </c>
      <c r="F11895" s="7">
        <v>5.3436493150684798E-3</v>
      </c>
      <c r="G11895" s="7">
        <v>6.6795616438355991E-3</v>
      </c>
      <c r="H11895" s="7">
        <v>8.0154739726027192E-3</v>
      </c>
      <c r="I11895" s="7">
        <v>9.351386301369875E-3</v>
      </c>
      <c r="J11895" s="7">
        <v>1.068729863013697E-2</v>
      </c>
      <c r="K11895" s="7">
        <v>1.2023210958904079E-2</v>
      </c>
      <c r="L11895" s="7">
        <v>1.3359123287671198E-2</v>
      </c>
    </row>
    <row r="11896" spans="1:12" ht="12.75">
      <c r="A11896" s="1">
        <f t="shared" si="256"/>
        <v>44382</v>
      </c>
      <c r="B11896" s="49" t="s">
        <v>5611</v>
      </c>
      <c r="C11896" s="7">
        <v>3.703232876712348E-3</v>
      </c>
      <c r="D11896" s="7">
        <v>7.406465753424696E-3</v>
      </c>
      <c r="E11896" s="7">
        <v>1.1109698630137043E-2</v>
      </c>
      <c r="F11896" s="7">
        <v>1.4812931506849319E-2</v>
      </c>
      <c r="G11896" s="7">
        <v>1.8516164383561681E-2</v>
      </c>
      <c r="H11896" s="7">
        <v>2.2219397260273919E-2</v>
      </c>
      <c r="I11896" s="7">
        <v>2.59226301369864E-2</v>
      </c>
      <c r="J11896" s="7">
        <v>2.9625863013698638E-2</v>
      </c>
      <c r="K11896" s="7">
        <v>3.3329095890410998E-2</v>
      </c>
      <c r="L11896" s="7">
        <v>3.7032328767123236E-2</v>
      </c>
    </row>
    <row r="11897" spans="1:12" ht="25.5">
      <c r="A11897" s="1">
        <f t="shared" si="256"/>
        <v>44383</v>
      </c>
      <c r="B11897" s="49" t="s">
        <v>6794</v>
      </c>
      <c r="C11897" s="7">
        <v>1.2867287671232879E-3</v>
      </c>
      <c r="D11897" s="7">
        <v>2.5734575342465879E-3</v>
      </c>
      <c r="E11897" s="7">
        <v>3.8601863013698759E-3</v>
      </c>
      <c r="F11897" s="7">
        <v>5.1469150684931514E-3</v>
      </c>
      <c r="G11897" s="7">
        <v>6.4336438356164399E-3</v>
      </c>
      <c r="H11897" s="7">
        <v>7.7203726027397276E-3</v>
      </c>
      <c r="I11897" s="7">
        <v>9.0071013698630395E-3</v>
      </c>
      <c r="J11897" s="7">
        <v>1.0293830136986317E-2</v>
      </c>
      <c r="K11897" s="7">
        <v>1.1580558904109604E-2</v>
      </c>
      <c r="L11897" s="7">
        <v>1.286728767123288E-2</v>
      </c>
    </row>
    <row r="11898" spans="1:12" ht="25.5">
      <c r="A11898" s="1">
        <f t="shared" si="256"/>
        <v>44384</v>
      </c>
      <c r="B11898" s="49" t="s">
        <v>6794</v>
      </c>
      <c r="C11898" s="7">
        <v>8.7120000000000242E-4</v>
      </c>
      <c r="D11898" s="7">
        <v>1.7423999999999999E-3</v>
      </c>
      <c r="E11898" s="7">
        <v>2.6136000000000115E-3</v>
      </c>
      <c r="F11898" s="7">
        <v>3.4847999999999997E-3</v>
      </c>
      <c r="G11898" s="7">
        <v>4.3559999999999996E-3</v>
      </c>
      <c r="H11898" s="7">
        <v>5.2271999999999996E-3</v>
      </c>
      <c r="I11898" s="7">
        <v>6.0984000000000238E-3</v>
      </c>
      <c r="J11898" s="7">
        <v>6.9696000000000124E-3</v>
      </c>
      <c r="K11898" s="7">
        <v>7.8408000000000123E-3</v>
      </c>
      <c r="L11898" s="7">
        <v>8.7119999999999993E-3</v>
      </c>
    </row>
    <row r="11899" spans="1:12" ht="25.5">
      <c r="A11899" s="1">
        <f t="shared" si="256"/>
        <v>44385</v>
      </c>
      <c r="B11899" s="49" t="s">
        <v>6794</v>
      </c>
      <c r="C11899" s="7">
        <v>1.6845369863013719E-3</v>
      </c>
      <c r="D11899" s="7">
        <v>3.3690739726027559E-3</v>
      </c>
      <c r="E11899" s="7">
        <v>5.053610958904128E-3</v>
      </c>
      <c r="F11899" s="7">
        <v>6.7381479452054876E-3</v>
      </c>
      <c r="G11899" s="7">
        <v>8.4226849315068592E-3</v>
      </c>
      <c r="H11899" s="7">
        <v>1.0107221917808244E-2</v>
      </c>
      <c r="I11899" s="7">
        <v>1.1791758904109641E-2</v>
      </c>
      <c r="J11899" s="7">
        <v>1.3476295890410999E-2</v>
      </c>
      <c r="K11899" s="7">
        <v>1.516083287671236E-2</v>
      </c>
      <c r="L11899" s="7">
        <v>1.6845369863013718E-2</v>
      </c>
    </row>
    <row r="11900" spans="1:12" ht="25.5">
      <c r="A11900" s="1">
        <f t="shared" si="256"/>
        <v>44386</v>
      </c>
      <c r="B11900" s="49" t="s">
        <v>6794</v>
      </c>
      <c r="C11900" s="7">
        <v>7.7681095890411351E-4</v>
      </c>
      <c r="D11900" s="7">
        <v>1.553621917808232E-3</v>
      </c>
      <c r="E11900" s="7">
        <v>2.3304328767123359E-3</v>
      </c>
      <c r="F11900" s="7">
        <v>3.1072438356164397E-3</v>
      </c>
      <c r="G11900" s="7">
        <v>3.8840547945205557E-3</v>
      </c>
      <c r="H11900" s="7">
        <v>4.6608657534246596E-3</v>
      </c>
      <c r="I11900" s="7">
        <v>5.4376767123287878E-3</v>
      </c>
      <c r="J11900" s="7">
        <v>6.2144876712328795E-3</v>
      </c>
      <c r="K11900" s="7">
        <v>6.9912986301369955E-3</v>
      </c>
      <c r="L11900" s="7">
        <v>7.7681095890411002E-3</v>
      </c>
    </row>
    <row r="11901" spans="1:12" ht="25.5">
      <c r="A11901" s="1">
        <f t="shared" si="256"/>
        <v>44387</v>
      </c>
      <c r="B11901" s="49" t="s">
        <v>6794</v>
      </c>
      <c r="C11901" s="7">
        <v>2.4407342465753638E-3</v>
      </c>
      <c r="D11901" s="7">
        <v>4.8814684931507164E-3</v>
      </c>
      <c r="E11901" s="7">
        <v>7.3222027397260797E-3</v>
      </c>
      <c r="F11901" s="7">
        <v>9.7629369863014067E-3</v>
      </c>
      <c r="G11901" s="7">
        <v>1.2203671232876761E-2</v>
      </c>
      <c r="H11901" s="7">
        <v>1.464440547945204E-2</v>
      </c>
      <c r="I11901" s="7">
        <v>1.7085139726027439E-2</v>
      </c>
      <c r="J11901" s="7">
        <v>1.952587397260272E-2</v>
      </c>
      <c r="K11901" s="7">
        <v>2.1966608219178119E-2</v>
      </c>
      <c r="L11901" s="7">
        <v>2.44073424657534E-2</v>
      </c>
    </row>
    <row r="11902" spans="1:12" ht="25.5">
      <c r="A11902" s="1">
        <f t="shared" si="256"/>
        <v>44388</v>
      </c>
      <c r="B11902" s="49" t="s">
        <v>7649</v>
      </c>
      <c r="C11902" s="7">
        <v>1.9290082191780959E-2</v>
      </c>
      <c r="D11902" s="7">
        <v>3.8580164383561801E-2</v>
      </c>
      <c r="E11902" s="7">
        <v>5.7870246575342753E-2</v>
      </c>
      <c r="F11902" s="7">
        <v>7.716032876712349E-2</v>
      </c>
      <c r="G11902" s="7">
        <v>9.6450410958904317E-2</v>
      </c>
      <c r="H11902" s="7">
        <v>0.11574049315068516</v>
      </c>
      <c r="I11902" s="7">
        <v>0.13503057534246599</v>
      </c>
      <c r="J11902" s="7">
        <v>0.1543206575342472</v>
      </c>
      <c r="K11902" s="7">
        <v>0.1736107397260272</v>
      </c>
      <c r="L11902" s="7">
        <v>0.19290082191780838</v>
      </c>
    </row>
    <row r="11903" spans="1:12" ht="12.75">
      <c r="A11903" s="1">
        <f t="shared" si="256"/>
        <v>44389</v>
      </c>
      <c r="B11903" s="49" t="s">
        <v>6795</v>
      </c>
      <c r="C11903" s="7">
        <v>1.0111561643835648E-2</v>
      </c>
      <c r="D11903" s="7">
        <v>2.022312328767132E-2</v>
      </c>
      <c r="E11903" s="7">
        <v>3.0334684931506917E-2</v>
      </c>
      <c r="F11903" s="7">
        <v>4.0446246575342515E-2</v>
      </c>
      <c r="G11903" s="7">
        <v>5.0557808219178116E-2</v>
      </c>
      <c r="H11903" s="7">
        <v>6.0669369863013717E-2</v>
      </c>
      <c r="I11903" s="7">
        <v>7.0780931506849554E-2</v>
      </c>
      <c r="J11903" s="7">
        <v>8.0892493150684919E-2</v>
      </c>
      <c r="K11903" s="7">
        <v>9.1004054794520631E-2</v>
      </c>
      <c r="L11903" s="7">
        <v>0.10111561643835611</v>
      </c>
    </row>
    <row r="11904" spans="1:12" ht="12.75">
      <c r="A11904" s="1">
        <f t="shared" si="256"/>
        <v>44390</v>
      </c>
      <c r="B11904" s="49" t="s">
        <v>6795</v>
      </c>
      <c r="C11904" s="7">
        <v>1.6096405479452042E-2</v>
      </c>
      <c r="D11904" s="7">
        <v>3.2192810958904194E-2</v>
      </c>
      <c r="E11904" s="7">
        <v>4.8289216438356243E-2</v>
      </c>
      <c r="F11904" s="7">
        <v>6.4385621917808167E-2</v>
      </c>
      <c r="G11904" s="7">
        <v>8.0482027397260195E-2</v>
      </c>
      <c r="H11904" s="7">
        <v>9.6578432876712236E-2</v>
      </c>
      <c r="I11904" s="7">
        <v>0.11267483835616464</v>
      </c>
      <c r="J11904" s="7">
        <v>0.12877124383561678</v>
      </c>
      <c r="K11904" s="7">
        <v>0.14486764931506799</v>
      </c>
      <c r="L11904" s="7">
        <v>0.16096405479452039</v>
      </c>
    </row>
    <row r="11905" spans="1:12" ht="12.75">
      <c r="A11905" s="1">
        <f t="shared" si="256"/>
        <v>44391</v>
      </c>
      <c r="B11905" s="49" t="s">
        <v>6760</v>
      </c>
      <c r="C11905" s="7">
        <v>5.3557643835616682E-2</v>
      </c>
      <c r="D11905" s="7">
        <v>0.10711528767123336</v>
      </c>
      <c r="E11905" s="7">
        <v>0.16067293150685039</v>
      </c>
      <c r="F11905" s="7">
        <v>0.21423057534246598</v>
      </c>
      <c r="G11905" s="7">
        <v>0.26778821917808276</v>
      </c>
      <c r="H11905" s="7">
        <v>0.32134586301369839</v>
      </c>
      <c r="I11905" s="7">
        <v>0.37490350684931639</v>
      </c>
      <c r="J11905" s="7">
        <v>0.42846115068493196</v>
      </c>
      <c r="K11905" s="7">
        <v>0.4820187945205488</v>
      </c>
      <c r="L11905" s="7">
        <v>0.53557643835616431</v>
      </c>
    </row>
    <row r="11906" spans="1:12" ht="38.25">
      <c r="A11906" s="1">
        <f t="shared" si="256"/>
        <v>44392</v>
      </c>
      <c r="B11906" s="49" t="s">
        <v>5832</v>
      </c>
      <c r="C11906" s="7">
        <v>3.6732164383561795E-3</v>
      </c>
      <c r="D11906" s="7">
        <v>7.3464328767123589E-3</v>
      </c>
      <c r="E11906" s="7">
        <v>1.1019649315068528E-2</v>
      </c>
      <c r="F11906" s="7">
        <v>1.4692865753424718E-2</v>
      </c>
      <c r="G11906" s="7">
        <v>1.836608219178084E-2</v>
      </c>
      <c r="H11906" s="7">
        <v>2.2039298630137077E-2</v>
      </c>
      <c r="I11906" s="7">
        <v>2.5712515068493317E-2</v>
      </c>
      <c r="J11906" s="7">
        <v>2.9385731506849321E-2</v>
      </c>
      <c r="K11906" s="7">
        <v>3.3058947945205558E-2</v>
      </c>
      <c r="L11906" s="7">
        <v>3.673216438356168E-2</v>
      </c>
    </row>
    <row r="11907" spans="1:12" ht="38.25">
      <c r="A11907" s="1">
        <f t="shared" si="256"/>
        <v>44393</v>
      </c>
      <c r="B11907" s="49" t="s">
        <v>5832</v>
      </c>
      <c r="C11907" s="7">
        <v>6.4640219178082438E-3</v>
      </c>
      <c r="D11907" s="7">
        <v>1.2928043835616439E-2</v>
      </c>
      <c r="E11907" s="7">
        <v>1.9392065753424718E-2</v>
      </c>
      <c r="F11907" s="7">
        <v>2.5856087671232878E-2</v>
      </c>
      <c r="G11907" s="7">
        <v>3.2320109589041156E-2</v>
      </c>
      <c r="H11907" s="7">
        <v>3.8784131506849319E-2</v>
      </c>
      <c r="I11907" s="7">
        <v>4.5248153424657718E-2</v>
      </c>
      <c r="J11907" s="7">
        <v>5.1712175342465756E-2</v>
      </c>
      <c r="K11907" s="7">
        <v>5.8176197260274037E-2</v>
      </c>
      <c r="L11907" s="7">
        <v>6.4640219178082201E-2</v>
      </c>
    </row>
    <row r="11908" spans="1:12" ht="25.5">
      <c r="A11908" s="1">
        <f t="shared" si="256"/>
        <v>44394</v>
      </c>
      <c r="B11908" s="49" t="s">
        <v>7650</v>
      </c>
      <c r="C11908" s="7">
        <v>5.8984109589041399E-2</v>
      </c>
      <c r="D11908" s="7">
        <v>0.11796821917808291</v>
      </c>
      <c r="E11908" s="7">
        <v>0.1769523287671248</v>
      </c>
      <c r="F11908" s="7">
        <v>0.2359364383561656</v>
      </c>
      <c r="G11908" s="7">
        <v>0.29492054794520639</v>
      </c>
      <c r="H11908" s="7">
        <v>0.35390465753424721</v>
      </c>
      <c r="I11908" s="7">
        <v>0.41288876712328915</v>
      </c>
      <c r="J11908" s="7">
        <v>0.47187287671232997</v>
      </c>
      <c r="K11908" s="7">
        <v>0.53085698630137079</v>
      </c>
      <c r="L11908" s="7">
        <v>0.58984109589041156</v>
      </c>
    </row>
    <row r="11909" spans="1:12" ht="12.75">
      <c r="A11909" s="1">
        <f t="shared" si="256"/>
        <v>44395</v>
      </c>
      <c r="B11909" s="49" t="s">
        <v>7651</v>
      </c>
      <c r="C11909" s="7">
        <v>2.0281347945205561E-2</v>
      </c>
      <c r="D11909" s="7">
        <v>4.0562695890410998E-2</v>
      </c>
      <c r="E11909" s="7">
        <v>6.0844043835616556E-2</v>
      </c>
      <c r="F11909" s="7">
        <v>8.1125391780821871E-2</v>
      </c>
      <c r="G11909" s="7">
        <v>0.1014067397260273</v>
      </c>
      <c r="H11909" s="7">
        <v>0.12168808767123239</v>
      </c>
      <c r="I11909" s="7">
        <v>0.14196943561643879</v>
      </c>
      <c r="J11909" s="7">
        <v>0.16225078356164399</v>
      </c>
      <c r="K11909" s="7">
        <v>0.18253213150684919</v>
      </c>
      <c r="L11909" s="7">
        <v>0.20281347945205438</v>
      </c>
    </row>
    <row r="11910" spans="1:12" ht="25.5">
      <c r="A11910" s="1">
        <f t="shared" si="256"/>
        <v>44396</v>
      </c>
      <c r="B11910" s="49" t="s">
        <v>7652</v>
      </c>
      <c r="C11910" s="7">
        <v>4.4556690410959082E-2</v>
      </c>
      <c r="D11910" s="7">
        <v>8.9113380821918164E-2</v>
      </c>
      <c r="E11910" s="7">
        <v>0.13367007123287758</v>
      </c>
      <c r="F11910" s="7">
        <v>0.17822676164383558</v>
      </c>
      <c r="G11910" s="7">
        <v>0.2227834520547948</v>
      </c>
      <c r="H11910" s="7">
        <v>0.26734014246575399</v>
      </c>
      <c r="I11910" s="7">
        <v>0.31189683287671438</v>
      </c>
      <c r="J11910" s="7">
        <v>0.35645352328767238</v>
      </c>
      <c r="K11910" s="7">
        <v>0.4010102136986316</v>
      </c>
      <c r="L11910" s="7">
        <v>0.4455669041095896</v>
      </c>
    </row>
    <row r="11911" spans="1:12" ht="25.5">
      <c r="A11911" s="1">
        <f t="shared" si="256"/>
        <v>44397</v>
      </c>
      <c r="B11911" s="49" t="s">
        <v>7653</v>
      </c>
      <c r="C11911" s="7">
        <v>5.2076712328767241E-5</v>
      </c>
      <c r="D11911" s="7">
        <v>1.0415342465753448E-4</v>
      </c>
      <c r="E11911" s="7">
        <v>1.5623013698630157E-4</v>
      </c>
      <c r="F11911" s="7">
        <v>2.0830684931506799E-4</v>
      </c>
      <c r="G11911" s="7">
        <v>2.603835616438356E-4</v>
      </c>
      <c r="H11911" s="7">
        <v>3.1246027397260315E-4</v>
      </c>
      <c r="I11911" s="7">
        <v>3.6453698630137081E-4</v>
      </c>
      <c r="J11911" s="7">
        <v>4.1661369863013723E-4</v>
      </c>
      <c r="K11911" s="7">
        <v>4.6869041095890478E-4</v>
      </c>
      <c r="L11911" s="7">
        <v>5.2076712328767119E-4</v>
      </c>
    </row>
    <row r="11912" spans="1:12" ht="25.5">
      <c r="A11912" s="1">
        <f t="shared" si="256"/>
        <v>44398</v>
      </c>
      <c r="B11912" s="49" t="s">
        <v>7653</v>
      </c>
      <c r="C11912" s="7">
        <v>0.10672181917808256</v>
      </c>
      <c r="D11912" s="7">
        <v>0.21344363835616559</v>
      </c>
      <c r="E11912" s="7">
        <v>0.32016545753424724</v>
      </c>
      <c r="F11912" s="7">
        <v>0.42688727671232879</v>
      </c>
      <c r="G11912" s="7">
        <v>0.53360909589041161</v>
      </c>
      <c r="H11912" s="7">
        <v>0.64033091506849316</v>
      </c>
      <c r="I11912" s="7">
        <v>0.74705273424657836</v>
      </c>
      <c r="J11912" s="7">
        <v>0.85377455342465869</v>
      </c>
      <c r="K11912" s="7">
        <v>0.96049637260274034</v>
      </c>
      <c r="L11912" s="7">
        <v>1.0672181917808219</v>
      </c>
    </row>
    <row r="11913" spans="1:12" ht="25.5">
      <c r="A11913" s="1">
        <f t="shared" si="256"/>
        <v>44399</v>
      </c>
      <c r="B11913" s="49" t="s">
        <v>5838</v>
      </c>
      <c r="C11913" s="7">
        <v>7.5934356164383918E-2</v>
      </c>
      <c r="D11913" s="7">
        <v>0.15186871232876759</v>
      </c>
      <c r="E11913" s="7">
        <v>0.22780306849315199</v>
      </c>
      <c r="F11913" s="7">
        <v>0.30373742465753517</v>
      </c>
      <c r="G11913" s="7">
        <v>0.37967178082191838</v>
      </c>
      <c r="H11913" s="7">
        <v>0.45560613698630159</v>
      </c>
      <c r="I11913" s="7">
        <v>0.53154049315068719</v>
      </c>
      <c r="J11913" s="7">
        <v>0.60747484931506912</v>
      </c>
      <c r="K11913" s="7">
        <v>0.68340920547945239</v>
      </c>
      <c r="L11913" s="7">
        <v>0.75934356164383565</v>
      </c>
    </row>
    <row r="11914" spans="1:12" ht="25.5">
      <c r="A11914" s="1">
        <f t="shared" si="256"/>
        <v>44400</v>
      </c>
      <c r="B11914" s="49" t="s">
        <v>7654</v>
      </c>
      <c r="C11914" s="7">
        <v>3.7480767123287878E-2</v>
      </c>
      <c r="D11914" s="7">
        <v>7.4961534246575756E-2</v>
      </c>
      <c r="E11914" s="7">
        <v>0.11244230136986351</v>
      </c>
      <c r="F11914" s="7">
        <v>0.14992306849315079</v>
      </c>
      <c r="G11914" s="7">
        <v>0.18740383561643881</v>
      </c>
      <c r="H11914" s="7">
        <v>0.2248846027397256</v>
      </c>
      <c r="I11914" s="7">
        <v>0.26236536986301479</v>
      </c>
      <c r="J11914" s="7">
        <v>0.29984613698630158</v>
      </c>
      <c r="K11914" s="7">
        <v>0.3373269041095896</v>
      </c>
      <c r="L11914" s="7">
        <v>0.37480767123287639</v>
      </c>
    </row>
    <row r="11915" spans="1:12" ht="25.5">
      <c r="A11915" s="1">
        <f t="shared" si="256"/>
        <v>44401</v>
      </c>
      <c r="B11915" s="49" t="s">
        <v>7655</v>
      </c>
      <c r="C11915" s="7">
        <v>1.378947945205476E-2</v>
      </c>
      <c r="D11915" s="7">
        <v>2.7578958904109642E-2</v>
      </c>
      <c r="E11915" s="7">
        <v>4.1368438356164404E-2</v>
      </c>
      <c r="F11915" s="7">
        <v>5.5157917808219041E-2</v>
      </c>
      <c r="G11915" s="7">
        <v>6.8947397260273796E-2</v>
      </c>
      <c r="H11915" s="7">
        <v>8.2736876712328558E-2</v>
      </c>
      <c r="I11915" s="7">
        <v>9.6526356164383681E-2</v>
      </c>
      <c r="J11915" s="7">
        <v>0.11031583561643819</v>
      </c>
      <c r="K11915" s="7">
        <v>0.12410531506849319</v>
      </c>
      <c r="L11915" s="7">
        <v>0.13789479452054759</v>
      </c>
    </row>
    <row r="11916" spans="1:12" ht="25.5">
      <c r="A11916" s="1">
        <f t="shared" si="256"/>
        <v>44402</v>
      </c>
      <c r="B11916" s="49" t="s">
        <v>7656</v>
      </c>
      <c r="C11916" s="7">
        <v>2.030413150684944E-2</v>
      </c>
      <c r="D11916" s="7">
        <v>4.0608263013698756E-2</v>
      </c>
      <c r="E11916" s="7">
        <v>6.0912394520548196E-2</v>
      </c>
      <c r="F11916" s="7">
        <v>8.1216526027397387E-2</v>
      </c>
      <c r="G11916" s="7">
        <v>0.10152065753424673</v>
      </c>
      <c r="H11916" s="7">
        <v>0.12182478904109639</v>
      </c>
      <c r="I11916" s="7">
        <v>0.1421289205479456</v>
      </c>
      <c r="J11916" s="7">
        <v>0.16243305205479477</v>
      </c>
      <c r="K11916" s="7">
        <v>0.18273718356164398</v>
      </c>
      <c r="L11916" s="7">
        <v>0.20304131506849318</v>
      </c>
    </row>
    <row r="11917" spans="1:12" ht="12.75">
      <c r="A11917" s="1">
        <f t="shared" si="256"/>
        <v>44403</v>
      </c>
      <c r="B11917" s="49" t="s">
        <v>7657</v>
      </c>
      <c r="C11917" s="7">
        <v>3.4752526027397396E-2</v>
      </c>
      <c r="D11917" s="7">
        <v>6.9505052054794791E-2</v>
      </c>
      <c r="E11917" s="7">
        <v>0.10425757808219209</v>
      </c>
      <c r="F11917" s="7">
        <v>0.13901010410958958</v>
      </c>
      <c r="G11917" s="7">
        <v>0.17376263013698637</v>
      </c>
      <c r="H11917" s="7">
        <v>0.2085151561643844</v>
      </c>
      <c r="I11917" s="7">
        <v>0.24326768219178238</v>
      </c>
      <c r="J11917" s="7">
        <v>0.278020208219178</v>
      </c>
      <c r="K11917" s="7">
        <v>0.31277273424657598</v>
      </c>
      <c r="L11917" s="7">
        <v>0.34752526027397274</v>
      </c>
    </row>
    <row r="11918" spans="1:12" ht="25.5">
      <c r="A11918" s="1">
        <f t="shared" si="256"/>
        <v>44404</v>
      </c>
      <c r="B11918" s="49" t="s">
        <v>7658</v>
      </c>
      <c r="C11918" s="7">
        <v>1.873315068493164E-2</v>
      </c>
      <c r="D11918" s="7">
        <v>3.7466301369863154E-2</v>
      </c>
      <c r="E11918" s="7">
        <v>5.6199452054794798E-2</v>
      </c>
      <c r="F11918" s="7">
        <v>7.4932602739726198E-2</v>
      </c>
      <c r="G11918" s="7">
        <v>9.3665753424657716E-2</v>
      </c>
      <c r="H11918" s="7">
        <v>0.11239890410958923</v>
      </c>
      <c r="I11918" s="7">
        <v>0.13113205479452159</v>
      </c>
      <c r="J11918" s="7">
        <v>0.1498652054794524</v>
      </c>
      <c r="K11918" s="7">
        <v>0.16859835616438437</v>
      </c>
      <c r="L11918" s="7">
        <v>0.18733150684931521</v>
      </c>
    </row>
    <row r="11919" spans="1:12" ht="25.5">
      <c r="A11919" s="1">
        <f t="shared" si="256"/>
        <v>44405</v>
      </c>
      <c r="B11919" s="49" t="s">
        <v>7659</v>
      </c>
      <c r="C11919" s="7">
        <v>1.9687890410959079E-2</v>
      </c>
      <c r="D11919" s="7">
        <v>3.937578082191804E-2</v>
      </c>
      <c r="E11919" s="7">
        <v>5.9063671232877119E-2</v>
      </c>
      <c r="F11919" s="7">
        <v>7.8751561643835968E-2</v>
      </c>
      <c r="G11919" s="7">
        <v>9.8439452054794915E-2</v>
      </c>
      <c r="H11919" s="7">
        <v>0.11812734246575388</v>
      </c>
      <c r="I11919" s="7">
        <v>0.13781523287671321</v>
      </c>
      <c r="J11919" s="7">
        <v>0.15750312328767238</v>
      </c>
      <c r="K11919" s="7">
        <v>0.17719101369863041</v>
      </c>
      <c r="L11919" s="7">
        <v>0.19687890410958961</v>
      </c>
    </row>
    <row r="11920" spans="1:12" ht="25.5">
      <c r="A11920" s="1">
        <f t="shared" ref="A11920:A11983" si="257">A11919+1</f>
        <v>44406</v>
      </c>
      <c r="B11920" s="49" t="s">
        <v>7660</v>
      </c>
      <c r="C11920" s="7">
        <v>1.9376515068493319E-2</v>
      </c>
      <c r="D11920" s="7">
        <v>3.875303013698652E-2</v>
      </c>
      <c r="E11920" s="7">
        <v>5.8129545205479839E-2</v>
      </c>
      <c r="F11920" s="7">
        <v>7.7506060273972929E-2</v>
      </c>
      <c r="G11920" s="7">
        <v>9.6882575342466123E-2</v>
      </c>
      <c r="H11920" s="7">
        <v>0.1162590904109593</v>
      </c>
      <c r="I11920" s="7">
        <v>0.13563560547945239</v>
      </c>
      <c r="J11920" s="7">
        <v>0.15501212054794558</v>
      </c>
      <c r="K11920" s="7">
        <v>0.1743886356164388</v>
      </c>
      <c r="L11920" s="7">
        <v>0.193765150684932</v>
      </c>
    </row>
    <row r="11921" spans="1:12" ht="25.5">
      <c r="A11921" s="1">
        <f t="shared" si="257"/>
        <v>44407</v>
      </c>
      <c r="B11921" s="49" t="s">
        <v>7661</v>
      </c>
      <c r="C11921" s="7">
        <v>6.172898630136996E-3</v>
      </c>
      <c r="D11921" s="7">
        <v>1.2345797260274041E-2</v>
      </c>
      <c r="E11921" s="7">
        <v>1.8518695890411E-2</v>
      </c>
      <c r="F11921" s="7">
        <v>2.469159452054796E-2</v>
      </c>
      <c r="G11921" s="7">
        <v>3.0864493150684919E-2</v>
      </c>
      <c r="H11921" s="7">
        <v>3.7037391780821875E-2</v>
      </c>
      <c r="I11921" s="7">
        <v>4.3210290410959078E-2</v>
      </c>
      <c r="J11921" s="7">
        <v>4.9383189041095919E-2</v>
      </c>
      <c r="K11921" s="7">
        <v>5.5556087671232879E-2</v>
      </c>
      <c r="L11921" s="7">
        <v>6.1728986301369838E-2</v>
      </c>
    </row>
    <row r="11922" spans="1:12" ht="25.5">
      <c r="A11922" s="1">
        <f t="shared" si="257"/>
        <v>44408</v>
      </c>
      <c r="B11922" s="49" t="s">
        <v>7661</v>
      </c>
      <c r="C11922" s="7">
        <v>1.9545764383561801E-2</v>
      </c>
      <c r="D11922" s="7">
        <v>3.9091528767123476E-2</v>
      </c>
      <c r="E11922" s="7">
        <v>5.8637293150685277E-2</v>
      </c>
      <c r="F11922" s="7">
        <v>7.8183057534246828E-2</v>
      </c>
      <c r="G11922" s="7">
        <v>9.7728821917808531E-2</v>
      </c>
      <c r="H11922" s="7">
        <v>0.11727458630137019</v>
      </c>
      <c r="I11922" s="7">
        <v>0.13682035068493198</v>
      </c>
      <c r="J11922" s="7">
        <v>0.15636611506849321</v>
      </c>
      <c r="K11922" s="7">
        <v>0.17591187945205558</v>
      </c>
      <c r="L11922" s="7">
        <v>0.19545764383561678</v>
      </c>
    </row>
    <row r="11923" spans="1:12" ht="25.5">
      <c r="A11923" s="1">
        <f t="shared" si="257"/>
        <v>44409</v>
      </c>
      <c r="B11923" s="49" t="s">
        <v>7661</v>
      </c>
      <c r="C11923" s="7">
        <v>8.0169205479452398E-3</v>
      </c>
      <c r="D11923" s="7">
        <v>1.603384109589048E-2</v>
      </c>
      <c r="E11923" s="7">
        <v>2.4050761643835721E-2</v>
      </c>
      <c r="F11923" s="7">
        <v>3.2067682191780841E-2</v>
      </c>
      <c r="G11923" s="7">
        <v>4.0084602739726076E-2</v>
      </c>
      <c r="H11923" s="7">
        <v>4.8101523287671318E-2</v>
      </c>
      <c r="I11923" s="7">
        <v>5.6118443835616677E-2</v>
      </c>
      <c r="J11923" s="7">
        <v>6.4135364383561683E-2</v>
      </c>
      <c r="K11923" s="7">
        <v>7.215228493150691E-2</v>
      </c>
      <c r="L11923" s="7">
        <v>8.0169205479452041E-2</v>
      </c>
    </row>
    <row r="11924" spans="1:12" ht="25.5">
      <c r="A11924" s="1">
        <f t="shared" si="257"/>
        <v>44410</v>
      </c>
      <c r="B11924" s="49" t="s">
        <v>7662</v>
      </c>
      <c r="C11924" s="7">
        <v>6.83868493150686E-4</v>
      </c>
      <c r="D11924" s="7">
        <v>1.367736986301372E-3</v>
      </c>
      <c r="E11924" s="7">
        <v>2.0516054794520637E-3</v>
      </c>
      <c r="F11924" s="7">
        <v>2.735473972602744E-3</v>
      </c>
      <c r="G11924" s="7">
        <v>3.4193424657534242E-3</v>
      </c>
      <c r="H11924" s="7">
        <v>4.1032109589041153E-3</v>
      </c>
      <c r="I11924" s="7">
        <v>4.7870794520548082E-3</v>
      </c>
      <c r="J11924" s="7">
        <v>5.470947945205488E-3</v>
      </c>
      <c r="K11924" s="7">
        <v>6.1548164383561678E-3</v>
      </c>
      <c r="L11924" s="7">
        <v>6.8386849315068485E-3</v>
      </c>
    </row>
    <row r="11925" spans="1:12" ht="25.5">
      <c r="A11925" s="1">
        <f t="shared" si="257"/>
        <v>44411</v>
      </c>
      <c r="B11925" s="49" t="s">
        <v>7662</v>
      </c>
      <c r="C11925" s="7">
        <v>6.2021917808219402E-3</v>
      </c>
      <c r="D11925" s="7">
        <v>1.240438356164388E-2</v>
      </c>
      <c r="E11925" s="7">
        <v>1.8606575342465879E-2</v>
      </c>
      <c r="F11925" s="7">
        <v>2.4808767123287761E-2</v>
      </c>
      <c r="G11925" s="7">
        <v>3.101095890410964E-2</v>
      </c>
      <c r="H11925" s="7">
        <v>3.7213150684931522E-2</v>
      </c>
      <c r="I11925" s="7">
        <v>4.3415342465753522E-2</v>
      </c>
      <c r="J11925" s="7">
        <v>4.9617534246575397E-2</v>
      </c>
      <c r="K11925" s="7">
        <v>5.5819726027397272E-2</v>
      </c>
      <c r="L11925" s="7">
        <v>6.2021917808219161E-2</v>
      </c>
    </row>
    <row r="11926" spans="1:12" ht="25.5">
      <c r="A11926" s="1">
        <f t="shared" si="257"/>
        <v>44412</v>
      </c>
      <c r="B11926" s="49" t="s">
        <v>7662</v>
      </c>
      <c r="C11926" s="7">
        <v>4.6720767123287878E-3</v>
      </c>
      <c r="D11926" s="7">
        <v>9.3441534246575756E-3</v>
      </c>
      <c r="E11926" s="7">
        <v>1.4016230136986401E-2</v>
      </c>
      <c r="F11926" s="7">
        <v>1.8688306849315078E-2</v>
      </c>
      <c r="G11926" s="7">
        <v>2.3360383561643879E-2</v>
      </c>
      <c r="H11926" s="7">
        <v>2.8032460273972559E-2</v>
      </c>
      <c r="I11926" s="7">
        <v>3.2704536986301477E-2</v>
      </c>
      <c r="J11926" s="7">
        <v>3.7376613698630157E-2</v>
      </c>
      <c r="K11926" s="7">
        <v>4.2048690410958961E-2</v>
      </c>
      <c r="L11926" s="7">
        <v>4.672076712328764E-2</v>
      </c>
    </row>
    <row r="11927" spans="1:12" ht="25.5">
      <c r="A11927" s="1">
        <f t="shared" si="257"/>
        <v>44413</v>
      </c>
      <c r="B11927" s="49" t="s">
        <v>7662</v>
      </c>
      <c r="C11927" s="7">
        <v>4.1281643835616678E-3</v>
      </c>
      <c r="D11927" s="7">
        <v>8.2563287671233356E-3</v>
      </c>
      <c r="E11927" s="7">
        <v>1.2384493150685039E-2</v>
      </c>
      <c r="F11927" s="7">
        <v>1.6512657534246598E-2</v>
      </c>
      <c r="G11927" s="7">
        <v>2.0640821917808281E-2</v>
      </c>
      <c r="H11927" s="7">
        <v>2.4768986301369842E-2</v>
      </c>
      <c r="I11927" s="7">
        <v>2.8897150684931639E-2</v>
      </c>
      <c r="J11927" s="7">
        <v>3.3025315068493197E-2</v>
      </c>
      <c r="K11927" s="7">
        <v>3.7153479452054876E-2</v>
      </c>
      <c r="L11927" s="7">
        <v>4.1281643835616444E-2</v>
      </c>
    </row>
    <row r="11928" spans="1:12" ht="25.5">
      <c r="A11928" s="1">
        <f t="shared" si="257"/>
        <v>44414</v>
      </c>
      <c r="B11928" s="49" t="s">
        <v>7662</v>
      </c>
      <c r="C11928" s="7">
        <v>1.3959452054794561E-3</v>
      </c>
      <c r="D11928" s="7">
        <v>2.791890410958924E-3</v>
      </c>
      <c r="E11928" s="7">
        <v>4.1878356164383795E-3</v>
      </c>
      <c r="F11928" s="7">
        <v>5.5837808219178246E-3</v>
      </c>
      <c r="G11928" s="7">
        <v>6.9797260273972801E-3</v>
      </c>
      <c r="H11928" s="7">
        <v>8.3756712328767469E-3</v>
      </c>
      <c r="I11928" s="7">
        <v>9.7716164383562266E-3</v>
      </c>
      <c r="J11928" s="7">
        <v>1.116756164383566E-2</v>
      </c>
      <c r="K11928" s="7">
        <v>1.256350684931508E-2</v>
      </c>
      <c r="L11928" s="7">
        <v>1.395945205479456E-2</v>
      </c>
    </row>
    <row r="11929" spans="1:12" ht="25.5">
      <c r="A11929" s="1">
        <f t="shared" si="257"/>
        <v>44415</v>
      </c>
      <c r="B11929" s="49" t="s">
        <v>7662</v>
      </c>
      <c r="C11929" s="7">
        <v>1.031408219178084E-3</v>
      </c>
      <c r="D11929" s="7">
        <v>2.0628164383561681E-3</v>
      </c>
      <c r="E11929" s="7">
        <v>3.0942246575342519E-3</v>
      </c>
      <c r="F11929" s="7">
        <v>4.125632876712324E-3</v>
      </c>
      <c r="G11929" s="7">
        <v>5.1570410958904087E-3</v>
      </c>
      <c r="H11929" s="7">
        <v>6.1884493150684925E-3</v>
      </c>
      <c r="I11929" s="7">
        <v>7.2198575342465997E-3</v>
      </c>
      <c r="J11929" s="7">
        <v>8.2512657534246601E-3</v>
      </c>
      <c r="K11929" s="7">
        <v>9.2826739726027448E-3</v>
      </c>
      <c r="L11929" s="7">
        <v>1.0314082191780817E-2</v>
      </c>
    </row>
    <row r="11930" spans="1:12" ht="25.5">
      <c r="A11930" s="1">
        <f t="shared" si="257"/>
        <v>44416</v>
      </c>
      <c r="B11930" s="49" t="s">
        <v>7662</v>
      </c>
      <c r="C11930" s="7">
        <v>1.4827397260273919E-3</v>
      </c>
      <c r="D11930" s="7">
        <v>2.965479452054796E-3</v>
      </c>
      <c r="E11930" s="7">
        <v>4.4482191780821877E-3</v>
      </c>
      <c r="F11930" s="7">
        <v>5.9309589041095677E-3</v>
      </c>
      <c r="G11930" s="7">
        <v>7.4136986301369598E-3</v>
      </c>
      <c r="H11930" s="7">
        <v>8.8964383561643511E-3</v>
      </c>
      <c r="I11930" s="7">
        <v>1.0379178082191779E-2</v>
      </c>
      <c r="J11930" s="7">
        <v>1.1861917808219147E-2</v>
      </c>
      <c r="K11930" s="7">
        <v>1.3344657534246599E-2</v>
      </c>
      <c r="L11930" s="7">
        <v>1.482739726027392E-2</v>
      </c>
    </row>
    <row r="11931" spans="1:12" ht="38.25">
      <c r="A11931" s="1">
        <f t="shared" si="257"/>
        <v>44417</v>
      </c>
      <c r="B11931" s="49" t="s">
        <v>7663</v>
      </c>
      <c r="C11931" s="7">
        <v>0.11747638356164435</v>
      </c>
      <c r="D11931" s="7">
        <v>0.23495276712328919</v>
      </c>
      <c r="E11931" s="7">
        <v>0.35242915068493319</v>
      </c>
      <c r="F11931" s="7">
        <v>0.469905534246576</v>
      </c>
      <c r="G11931" s="7">
        <v>0.58738191780822002</v>
      </c>
      <c r="H11931" s="7">
        <v>0.70485830136986405</v>
      </c>
      <c r="I11931" s="7">
        <v>0.82233468493151041</v>
      </c>
      <c r="J11931" s="7">
        <v>0.93981106849315199</v>
      </c>
      <c r="K11931" s="7">
        <v>1.0572874520547959</v>
      </c>
      <c r="L11931" s="7">
        <v>1.1747638356164387</v>
      </c>
    </row>
    <row r="11932" spans="1:12" ht="38.25">
      <c r="A11932" s="1">
        <f t="shared" si="257"/>
        <v>44418</v>
      </c>
      <c r="B11932" s="49" t="s">
        <v>6575</v>
      </c>
      <c r="C11932" s="7">
        <v>7.1225753424657839E-3</v>
      </c>
      <c r="D11932" s="7">
        <v>1.4245150684931519E-2</v>
      </c>
      <c r="E11932" s="7">
        <v>2.1367726027397279E-2</v>
      </c>
      <c r="F11932" s="7">
        <v>2.8490301369863039E-2</v>
      </c>
      <c r="G11932" s="7">
        <v>3.5612876712328802E-2</v>
      </c>
      <c r="H11932" s="7">
        <v>4.2735452054794558E-2</v>
      </c>
      <c r="I11932" s="7">
        <v>4.9858027397260439E-2</v>
      </c>
      <c r="J11932" s="7">
        <v>5.6980602739726077E-2</v>
      </c>
      <c r="K11932" s="7">
        <v>6.4103178082191833E-2</v>
      </c>
      <c r="L11932" s="7">
        <v>7.1225753424657479E-2</v>
      </c>
    </row>
    <row r="11933" spans="1:12" ht="25.5">
      <c r="A11933" s="1">
        <f t="shared" si="257"/>
        <v>44419</v>
      </c>
      <c r="B11933" s="49" t="s">
        <v>7664</v>
      </c>
      <c r="C11933" s="7">
        <v>8.8675068493151033E-3</v>
      </c>
      <c r="D11933" s="7">
        <v>1.7735013698630162E-2</v>
      </c>
      <c r="E11933" s="7">
        <v>2.6602520547945357E-2</v>
      </c>
      <c r="F11933" s="7">
        <v>3.5470027397260323E-2</v>
      </c>
      <c r="G11933" s="7">
        <v>4.4337534246575397E-2</v>
      </c>
      <c r="H11933" s="7">
        <v>5.3205041095890478E-2</v>
      </c>
      <c r="I11933" s="7">
        <v>6.2072547945205676E-2</v>
      </c>
      <c r="J11933" s="7">
        <v>7.0940054794520646E-2</v>
      </c>
      <c r="K11933" s="7">
        <v>7.980756164383572E-2</v>
      </c>
      <c r="L11933" s="7">
        <v>8.8675068493150669E-2</v>
      </c>
    </row>
    <row r="11934" spans="1:12" ht="25.5">
      <c r="A11934" s="1">
        <f t="shared" si="257"/>
        <v>44420</v>
      </c>
      <c r="B11934" s="49" t="s">
        <v>6400</v>
      </c>
      <c r="C11934" s="7">
        <v>3.6612821917808517E-3</v>
      </c>
      <c r="D11934" s="7">
        <v>7.3225643835617034E-3</v>
      </c>
      <c r="E11934" s="7">
        <v>1.0983846575342543E-2</v>
      </c>
      <c r="F11934" s="7">
        <v>1.464512876712336E-2</v>
      </c>
      <c r="G11934" s="7">
        <v>1.8306410958904198E-2</v>
      </c>
      <c r="H11934" s="7">
        <v>2.1967693150685041E-2</v>
      </c>
      <c r="I11934" s="7">
        <v>2.5628975342465877E-2</v>
      </c>
      <c r="J11934" s="7">
        <v>2.9290257534246598E-2</v>
      </c>
      <c r="K11934" s="7">
        <v>3.2951539726027441E-2</v>
      </c>
      <c r="L11934" s="7">
        <v>3.6612821917808278E-2</v>
      </c>
    </row>
    <row r="11935" spans="1:12" ht="25.5">
      <c r="A11935" s="1">
        <f t="shared" si="257"/>
        <v>44421</v>
      </c>
      <c r="B11935" s="49" t="s">
        <v>5650</v>
      </c>
      <c r="C11935" s="7">
        <v>5.2145786301369956E-2</v>
      </c>
      <c r="D11935" s="7">
        <v>0.10429157260273991</v>
      </c>
      <c r="E11935" s="7">
        <v>0.15643735890411001</v>
      </c>
      <c r="F11935" s="7">
        <v>0.2085831452054796</v>
      </c>
      <c r="G11935" s="7">
        <v>0.26072893150684917</v>
      </c>
      <c r="H11935" s="7">
        <v>0.31287471780821879</v>
      </c>
      <c r="I11935" s="7">
        <v>0.36502050410958958</v>
      </c>
      <c r="J11935" s="7">
        <v>0.41716629041095921</v>
      </c>
      <c r="K11935" s="7">
        <v>0.46931207671232877</v>
      </c>
      <c r="L11935" s="7">
        <v>0.52145786301369834</v>
      </c>
    </row>
    <row r="11936" spans="1:12" ht="25.5">
      <c r="A11936" s="1">
        <f t="shared" si="257"/>
        <v>44422</v>
      </c>
      <c r="B11936" s="49" t="s">
        <v>5651</v>
      </c>
      <c r="C11936" s="7">
        <v>2.802378082191804E-3</v>
      </c>
      <c r="D11936" s="7">
        <v>5.6047561643835951E-3</v>
      </c>
      <c r="E11936" s="7">
        <v>8.4071342465753991E-3</v>
      </c>
      <c r="F11936" s="7">
        <v>1.1209512328767168E-2</v>
      </c>
      <c r="G11936" s="7">
        <v>1.401189041095896E-2</v>
      </c>
      <c r="H11936" s="7">
        <v>1.681426849315068E-2</v>
      </c>
      <c r="I11936" s="7">
        <v>1.9616646575342518E-2</v>
      </c>
      <c r="J11936" s="7">
        <v>2.2419024657534242E-2</v>
      </c>
      <c r="K11936" s="7">
        <v>2.5221402739726079E-2</v>
      </c>
      <c r="L11936" s="7">
        <v>2.8023780821917799E-2</v>
      </c>
    </row>
    <row r="11937" spans="1:12" ht="25.5">
      <c r="A11937" s="1">
        <f t="shared" si="257"/>
        <v>44423</v>
      </c>
      <c r="B11937" s="49" t="s">
        <v>5336</v>
      </c>
      <c r="C11937" s="7">
        <v>3.8804383561644114E-4</v>
      </c>
      <c r="D11937" s="7">
        <v>7.7608767123288228E-4</v>
      </c>
      <c r="E11937" s="7">
        <v>1.1641315068493237E-3</v>
      </c>
      <c r="F11937" s="7">
        <v>1.55217534246576E-3</v>
      </c>
      <c r="G11937" s="7">
        <v>1.9402191780822E-3</v>
      </c>
      <c r="H11937" s="7">
        <v>2.32826301369864E-3</v>
      </c>
      <c r="I11937" s="7">
        <v>2.71630684931508E-3</v>
      </c>
      <c r="J11937" s="7">
        <v>3.1043506849315079E-3</v>
      </c>
      <c r="K11937" s="7">
        <v>3.4923945205479479E-3</v>
      </c>
      <c r="L11937" s="7">
        <v>3.8804383561643879E-3</v>
      </c>
    </row>
    <row r="11938" spans="1:12" ht="25.5">
      <c r="A11938" s="1">
        <f t="shared" si="257"/>
        <v>44424</v>
      </c>
      <c r="B11938" s="49" t="s">
        <v>5336</v>
      </c>
      <c r="C11938" s="7">
        <v>9.9198904109589359E-4</v>
      </c>
      <c r="D11938" s="7">
        <v>1.983978082191792E-3</v>
      </c>
      <c r="E11938" s="7">
        <v>2.975967123287676E-3</v>
      </c>
      <c r="F11938" s="7">
        <v>3.9679561643835596E-3</v>
      </c>
      <c r="G11938" s="7">
        <v>4.9599452054794558E-3</v>
      </c>
      <c r="H11938" s="7">
        <v>5.9519342465753399E-3</v>
      </c>
      <c r="I11938" s="7">
        <v>6.9439232876712595E-3</v>
      </c>
      <c r="J11938" s="7">
        <v>7.9359123287671314E-3</v>
      </c>
      <c r="K11938" s="7">
        <v>8.9279013698630155E-3</v>
      </c>
      <c r="L11938" s="7">
        <v>9.9198904109588995E-3</v>
      </c>
    </row>
    <row r="11939" spans="1:12" ht="25.5">
      <c r="A11939" s="1">
        <f t="shared" si="257"/>
        <v>44425</v>
      </c>
      <c r="B11939" s="49" t="s">
        <v>5336</v>
      </c>
      <c r="C11939" s="7">
        <v>1.8082191780821998E-3</v>
      </c>
      <c r="D11939" s="7">
        <v>3.6164383561643875E-3</v>
      </c>
      <c r="E11939" s="7">
        <v>5.4246575342465882E-3</v>
      </c>
      <c r="F11939" s="7">
        <v>7.2328767123287637E-3</v>
      </c>
      <c r="G11939" s="7">
        <v>9.0410958904109523E-3</v>
      </c>
      <c r="H11939" s="7">
        <v>1.084931506849314E-2</v>
      </c>
      <c r="I11939" s="7">
        <v>1.2657534246575399E-2</v>
      </c>
      <c r="J11939" s="7">
        <v>1.4465753424657481E-2</v>
      </c>
      <c r="K11939" s="7">
        <v>1.6273972602739679E-2</v>
      </c>
      <c r="L11939" s="7">
        <v>1.808219178082188E-2</v>
      </c>
    </row>
    <row r="11940" spans="1:12" ht="25.5">
      <c r="A11940" s="1">
        <f t="shared" si="257"/>
        <v>44426</v>
      </c>
      <c r="B11940" s="49" t="s">
        <v>5336</v>
      </c>
      <c r="C11940" s="7">
        <v>5.1027945205479712E-4</v>
      </c>
      <c r="D11940" s="7">
        <v>1.0205589041095942E-3</v>
      </c>
      <c r="E11940" s="7">
        <v>1.5308383561643878E-3</v>
      </c>
      <c r="F11940" s="7">
        <v>2.0411178082191841E-3</v>
      </c>
      <c r="G11940" s="7">
        <v>2.5513972602739803E-3</v>
      </c>
      <c r="H11940" s="7">
        <v>3.0616767123287755E-3</v>
      </c>
      <c r="I11940" s="7">
        <v>3.5719561643835717E-3</v>
      </c>
      <c r="J11940" s="7">
        <v>4.0822356164383683E-3</v>
      </c>
      <c r="K11940" s="7">
        <v>4.5925150684931514E-3</v>
      </c>
      <c r="L11940" s="7">
        <v>5.1027945205479475E-3</v>
      </c>
    </row>
    <row r="11941" spans="1:12" ht="25.5">
      <c r="A11941" s="1">
        <f t="shared" si="257"/>
        <v>44427</v>
      </c>
      <c r="B11941" s="49" t="s">
        <v>5336</v>
      </c>
      <c r="C11941" s="7">
        <v>4.0540273972602839E-4</v>
      </c>
      <c r="D11941" s="7">
        <v>8.1080547945205678E-4</v>
      </c>
      <c r="E11941" s="7">
        <v>1.216208219178084E-3</v>
      </c>
      <c r="F11941" s="7">
        <v>1.6216109589041038E-3</v>
      </c>
      <c r="G11941" s="7">
        <v>2.0270136986301358E-3</v>
      </c>
      <c r="H11941" s="7">
        <v>2.4324164383561679E-3</v>
      </c>
      <c r="I11941" s="7">
        <v>2.8378191780821997E-3</v>
      </c>
      <c r="J11941" s="7">
        <v>3.2432219178082197E-3</v>
      </c>
      <c r="K11941" s="7">
        <v>3.6486246575342519E-3</v>
      </c>
      <c r="L11941" s="7">
        <v>4.0540273972602715E-3</v>
      </c>
    </row>
    <row r="11942" spans="1:12" ht="25.5">
      <c r="A11942" s="1">
        <f t="shared" si="257"/>
        <v>44428</v>
      </c>
      <c r="B11942" s="49" t="s">
        <v>5444</v>
      </c>
      <c r="C11942" s="7">
        <v>7.3052054794520876E-4</v>
      </c>
      <c r="D11942" s="7">
        <v>1.4610410958904199E-3</v>
      </c>
      <c r="E11942" s="7">
        <v>2.191561643835624E-3</v>
      </c>
      <c r="F11942" s="7">
        <v>2.9220821917808277E-3</v>
      </c>
      <c r="G11942" s="7">
        <v>3.6526027397260317E-3</v>
      </c>
      <c r="H11942" s="7">
        <v>4.3831232876712358E-3</v>
      </c>
      <c r="I11942" s="7">
        <v>5.1136438356164521E-3</v>
      </c>
      <c r="J11942" s="7">
        <v>5.844164383561644E-3</v>
      </c>
      <c r="K11942" s="7">
        <v>6.5746849315068473E-3</v>
      </c>
      <c r="L11942" s="7">
        <v>7.3052054794520522E-3</v>
      </c>
    </row>
    <row r="11943" spans="1:12" ht="25.5">
      <c r="A11943" s="1">
        <f t="shared" si="257"/>
        <v>44429</v>
      </c>
      <c r="B11943" s="49" t="s">
        <v>7123</v>
      </c>
      <c r="C11943" s="7">
        <v>1.9391342465753518E-3</v>
      </c>
      <c r="D11943" s="7">
        <v>3.878268493150692E-3</v>
      </c>
      <c r="E11943" s="7">
        <v>5.8174027397260436E-3</v>
      </c>
      <c r="F11943" s="7">
        <v>7.7565369863013718E-3</v>
      </c>
      <c r="G11943" s="7">
        <v>9.6956712328767122E-3</v>
      </c>
      <c r="H11943" s="7">
        <v>1.1634805479452053E-2</v>
      </c>
      <c r="I11943" s="7">
        <v>1.357393972602744E-2</v>
      </c>
      <c r="J11943" s="7">
        <v>1.5513073972602719E-2</v>
      </c>
      <c r="K11943" s="7">
        <v>1.745220821917812E-2</v>
      </c>
      <c r="L11943" s="7">
        <v>1.93913424657534E-2</v>
      </c>
    </row>
    <row r="11944" spans="1:12" ht="25.5">
      <c r="A11944" s="1">
        <f t="shared" si="257"/>
        <v>44430</v>
      </c>
      <c r="B11944" s="49" t="s">
        <v>5280</v>
      </c>
      <c r="C11944" s="7">
        <v>2.0667583561644002E-2</v>
      </c>
      <c r="D11944" s="7">
        <v>4.1335167123287879E-2</v>
      </c>
      <c r="E11944" s="7">
        <v>6.2002750684931877E-2</v>
      </c>
      <c r="F11944" s="7">
        <v>8.2670334246575633E-2</v>
      </c>
      <c r="G11944" s="7">
        <v>0.10333791780821951</v>
      </c>
      <c r="H11944" s="7">
        <v>0.12400550136986278</v>
      </c>
      <c r="I11944" s="7">
        <v>0.14467308493150799</v>
      </c>
      <c r="J11944" s="7">
        <v>0.16534066849315079</v>
      </c>
      <c r="K11944" s="7">
        <v>0.18600825205479479</v>
      </c>
      <c r="L11944" s="7">
        <v>0.20667583561643879</v>
      </c>
    </row>
    <row r="11945" spans="1:12" ht="12.75">
      <c r="A11945" s="1">
        <f t="shared" si="257"/>
        <v>44431</v>
      </c>
      <c r="B11945" s="49" t="s">
        <v>5447</v>
      </c>
      <c r="C11945" s="7">
        <v>4.1231013698630279E-3</v>
      </c>
      <c r="D11945" s="7">
        <v>8.2462027397260558E-3</v>
      </c>
      <c r="E11945" s="7">
        <v>1.236930410958912E-2</v>
      </c>
      <c r="F11945" s="7">
        <v>1.6492405479452039E-2</v>
      </c>
      <c r="G11945" s="7">
        <v>2.0615506849315079E-2</v>
      </c>
      <c r="H11945" s="7">
        <v>2.4738608219178119E-2</v>
      </c>
      <c r="I11945" s="7">
        <v>2.8861709589041159E-2</v>
      </c>
      <c r="J11945" s="7">
        <v>3.2984810958904195E-2</v>
      </c>
      <c r="K11945" s="7">
        <v>3.7107912328767118E-2</v>
      </c>
      <c r="L11945" s="7">
        <v>4.1231013698630158E-2</v>
      </c>
    </row>
    <row r="11946" spans="1:12" ht="12.75">
      <c r="A11946" s="1">
        <f t="shared" si="257"/>
        <v>44432</v>
      </c>
      <c r="B11946" s="49" t="s">
        <v>7360</v>
      </c>
      <c r="C11946" s="7">
        <v>1.0103605479452089E-2</v>
      </c>
      <c r="D11946" s="7">
        <v>2.0207210958904199E-2</v>
      </c>
      <c r="E11946" s="7">
        <v>3.0310816438356238E-2</v>
      </c>
      <c r="F11946" s="7">
        <v>4.041442191780828E-2</v>
      </c>
      <c r="G11946" s="7">
        <v>5.0518027397260322E-2</v>
      </c>
      <c r="H11946" s="7">
        <v>6.0621632876712357E-2</v>
      </c>
      <c r="I11946" s="7">
        <v>7.0725238356164635E-2</v>
      </c>
      <c r="J11946" s="7">
        <v>8.0828843835616435E-2</v>
      </c>
      <c r="K11946" s="7">
        <v>9.0932449315068595E-2</v>
      </c>
      <c r="L11946" s="7">
        <v>0.10103605479452052</v>
      </c>
    </row>
    <row r="11947" spans="1:12" ht="12.75">
      <c r="A11947" s="1">
        <f t="shared" si="257"/>
        <v>44433</v>
      </c>
      <c r="B11947" s="49" t="s">
        <v>7360</v>
      </c>
      <c r="C11947" s="7">
        <v>7.2028602739726312E-3</v>
      </c>
      <c r="D11947" s="7">
        <v>1.440572054794524E-2</v>
      </c>
      <c r="E11947" s="7">
        <v>2.1608580821917921E-2</v>
      </c>
      <c r="F11947" s="7">
        <v>2.881144109589048E-2</v>
      </c>
      <c r="G11947" s="7">
        <v>3.6014301369863035E-2</v>
      </c>
      <c r="H11947" s="7">
        <v>4.3217161643835718E-2</v>
      </c>
      <c r="I11947" s="7">
        <v>5.0420021917808401E-2</v>
      </c>
      <c r="J11947" s="7">
        <v>5.7622882191780959E-2</v>
      </c>
      <c r="K11947" s="7">
        <v>6.4825742465753511E-2</v>
      </c>
      <c r="L11947" s="7">
        <v>7.2028602739726069E-2</v>
      </c>
    </row>
    <row r="11948" spans="1:12" ht="12.75">
      <c r="A11948" s="1">
        <f t="shared" si="257"/>
        <v>44434</v>
      </c>
      <c r="B11948" s="49" t="s">
        <v>7360</v>
      </c>
      <c r="C11948" s="7">
        <v>7.5655890410959194E-4</v>
      </c>
      <c r="D11948" s="7">
        <v>1.5131178082191839E-3</v>
      </c>
      <c r="E11948" s="7">
        <v>2.2696767123287758E-3</v>
      </c>
      <c r="F11948" s="7">
        <v>3.026235616438356E-3</v>
      </c>
      <c r="G11948" s="7">
        <v>3.782794520547948E-3</v>
      </c>
      <c r="H11948" s="7">
        <v>4.5393534246575403E-3</v>
      </c>
      <c r="I11948" s="7">
        <v>5.2959123287671444E-3</v>
      </c>
      <c r="J11948" s="7">
        <v>6.0524712328767242E-3</v>
      </c>
      <c r="K11948" s="7">
        <v>6.8090301369863162E-3</v>
      </c>
      <c r="L11948" s="7">
        <v>7.565589041095896E-3</v>
      </c>
    </row>
    <row r="11949" spans="1:12" ht="12.75">
      <c r="A11949" s="1">
        <f t="shared" si="257"/>
        <v>44435</v>
      </c>
      <c r="B11949" s="49" t="s">
        <v>7360</v>
      </c>
      <c r="C11949" s="7">
        <v>8.9217534246575762E-4</v>
      </c>
      <c r="D11949" s="7">
        <v>1.7843506849315198E-3</v>
      </c>
      <c r="E11949" s="7">
        <v>2.6765260273972679E-3</v>
      </c>
      <c r="F11949" s="7">
        <v>3.5687013698630157E-3</v>
      </c>
      <c r="G11949" s="7">
        <v>4.4608767123287757E-3</v>
      </c>
      <c r="H11949" s="7">
        <v>5.3530520547945236E-3</v>
      </c>
      <c r="I11949" s="7">
        <v>6.2452273972602957E-3</v>
      </c>
      <c r="J11949" s="7">
        <v>7.1374027397260436E-3</v>
      </c>
      <c r="K11949" s="7">
        <v>8.0295780821917906E-3</v>
      </c>
      <c r="L11949" s="7">
        <v>8.9217534246575393E-3</v>
      </c>
    </row>
    <row r="11950" spans="1:12" ht="25.5">
      <c r="A11950" s="1">
        <f t="shared" si="257"/>
        <v>44436</v>
      </c>
      <c r="B11950" s="49" t="s">
        <v>5448</v>
      </c>
      <c r="C11950" s="7">
        <v>7.3815123287671435E-3</v>
      </c>
      <c r="D11950" s="7">
        <v>1.476302465753424E-2</v>
      </c>
      <c r="E11950" s="7">
        <v>2.2144536986301481E-2</v>
      </c>
      <c r="F11950" s="7">
        <v>2.952604931506848E-2</v>
      </c>
      <c r="G11950" s="7">
        <v>3.6907561643835601E-2</v>
      </c>
      <c r="H11950" s="7">
        <v>4.4289073972602719E-2</v>
      </c>
      <c r="I11950" s="7">
        <v>5.1670586301370079E-2</v>
      </c>
      <c r="J11950" s="7">
        <v>5.9052098630137079E-2</v>
      </c>
      <c r="K11950" s="7">
        <v>6.6433610958904196E-2</v>
      </c>
      <c r="L11950" s="7">
        <v>7.3815123287671203E-2</v>
      </c>
    </row>
    <row r="11951" spans="1:12" ht="25.5">
      <c r="A11951" s="1">
        <f t="shared" si="257"/>
        <v>44437</v>
      </c>
      <c r="B11951" s="49" t="s">
        <v>5448</v>
      </c>
      <c r="C11951" s="7">
        <v>2.114893150684932E-3</v>
      </c>
      <c r="D11951" s="7">
        <v>4.2297863013698762E-3</v>
      </c>
      <c r="E11951" s="7">
        <v>6.3446794520548083E-3</v>
      </c>
      <c r="F11951" s="7">
        <v>8.4595726027397282E-3</v>
      </c>
      <c r="G11951" s="7">
        <v>1.0574465753424659E-2</v>
      </c>
      <c r="H11951" s="7">
        <v>1.2689358904109639E-2</v>
      </c>
      <c r="I11951" s="7">
        <v>1.480425205479456E-2</v>
      </c>
      <c r="J11951" s="7">
        <v>1.6919145205479477E-2</v>
      </c>
      <c r="K11951" s="7">
        <v>1.9034038356164396E-2</v>
      </c>
      <c r="L11951" s="7">
        <v>2.1148931506849319E-2</v>
      </c>
    </row>
    <row r="11952" spans="1:12" ht="25.5">
      <c r="A11952" s="1">
        <f t="shared" si="257"/>
        <v>44438</v>
      </c>
      <c r="B11952" s="49" t="s">
        <v>5448</v>
      </c>
      <c r="C11952" s="7">
        <v>1.6997260273972679E-4</v>
      </c>
      <c r="D11952" s="7">
        <v>3.3994520547945244E-4</v>
      </c>
      <c r="E11952" s="7">
        <v>5.0991780821917922E-4</v>
      </c>
      <c r="F11952" s="7">
        <v>6.7989041095890357E-4</v>
      </c>
      <c r="G11952" s="7">
        <v>8.4986301369862911E-4</v>
      </c>
      <c r="H11952" s="7">
        <v>1.0198356164383548E-3</v>
      </c>
      <c r="I11952" s="7">
        <v>1.189808219178084E-3</v>
      </c>
      <c r="J11952" s="7">
        <v>1.3597808219178119E-3</v>
      </c>
      <c r="K11952" s="7">
        <v>1.5297534246575279E-3</v>
      </c>
      <c r="L11952" s="7">
        <v>1.699726027397256E-3</v>
      </c>
    </row>
    <row r="11953" spans="1:12" ht="25.5">
      <c r="A11953" s="1">
        <f t="shared" si="257"/>
        <v>44439</v>
      </c>
      <c r="B11953" s="49" t="s">
        <v>5448</v>
      </c>
      <c r="C11953" s="7">
        <v>1.7557808219178239E-3</v>
      </c>
      <c r="D11953" s="7">
        <v>3.5115616438356361E-3</v>
      </c>
      <c r="E11953" s="7">
        <v>5.2673424657534605E-3</v>
      </c>
      <c r="F11953" s="7">
        <v>7.0231232876712592E-3</v>
      </c>
      <c r="G11953" s="7">
        <v>8.7789041095890728E-3</v>
      </c>
      <c r="H11953" s="7">
        <v>1.0534684931506883E-2</v>
      </c>
      <c r="I11953" s="7">
        <v>1.2290465753424721E-2</v>
      </c>
      <c r="J11953" s="7">
        <v>1.4046246575342518E-2</v>
      </c>
      <c r="K11953" s="7">
        <v>1.5802027397260318E-2</v>
      </c>
      <c r="L11953" s="7">
        <v>1.7557808219178118E-2</v>
      </c>
    </row>
    <row r="11954" spans="1:12" ht="25.5">
      <c r="A11954" s="1">
        <f t="shared" si="257"/>
        <v>44440</v>
      </c>
      <c r="B11954" s="49" t="s">
        <v>5448</v>
      </c>
      <c r="C11954" s="7">
        <v>1.6205260273972559E-3</v>
      </c>
      <c r="D11954" s="7">
        <v>3.2410520547945239E-3</v>
      </c>
      <c r="E11954" s="7">
        <v>4.8615780821917804E-3</v>
      </c>
      <c r="F11954" s="7">
        <v>6.4821041095890234E-3</v>
      </c>
      <c r="G11954" s="7">
        <v>8.1026301369862795E-3</v>
      </c>
      <c r="H11954" s="7">
        <v>9.7231561643835469E-3</v>
      </c>
      <c r="I11954" s="7">
        <v>1.1343682191780828E-2</v>
      </c>
      <c r="J11954" s="7">
        <v>1.296420821917812E-2</v>
      </c>
      <c r="K11954" s="7">
        <v>1.458473424657528E-2</v>
      </c>
      <c r="L11954" s="7">
        <v>1.6205260273972559E-2</v>
      </c>
    </row>
    <row r="11955" spans="1:12" ht="25.5">
      <c r="A11955" s="1">
        <f t="shared" si="257"/>
        <v>44441</v>
      </c>
      <c r="B11955" s="49" t="s">
        <v>5448</v>
      </c>
      <c r="C11955" s="7">
        <v>1.9568547945205557E-3</v>
      </c>
      <c r="D11955" s="7">
        <v>3.9137095890410993E-3</v>
      </c>
      <c r="E11955" s="7">
        <v>5.8705643835616555E-3</v>
      </c>
      <c r="F11955" s="7">
        <v>7.8274191780821883E-3</v>
      </c>
      <c r="G11955" s="7">
        <v>9.7842739726027323E-3</v>
      </c>
      <c r="H11955" s="7">
        <v>1.1741128767123264E-2</v>
      </c>
      <c r="I11955" s="7">
        <v>1.3697983561643879E-2</v>
      </c>
      <c r="J11955" s="7">
        <v>1.5654838356164397E-2</v>
      </c>
      <c r="K11955" s="7">
        <v>1.7611693150684917E-2</v>
      </c>
      <c r="L11955" s="7">
        <v>1.9568547945205437E-2</v>
      </c>
    </row>
    <row r="11956" spans="1:12" ht="25.5">
      <c r="A11956" s="1">
        <f t="shared" si="257"/>
        <v>44442</v>
      </c>
      <c r="B11956" s="49" t="s">
        <v>5448</v>
      </c>
      <c r="C11956" s="7">
        <v>1.3254246575342518E-3</v>
      </c>
      <c r="D11956" s="7">
        <v>2.6508493150685158E-3</v>
      </c>
      <c r="E11956" s="7">
        <v>3.9762739726027681E-3</v>
      </c>
      <c r="F11956" s="7">
        <v>5.3016986301370073E-3</v>
      </c>
      <c r="G11956" s="7">
        <v>6.6271232876712596E-3</v>
      </c>
      <c r="H11956" s="7">
        <v>7.9525479452055119E-3</v>
      </c>
      <c r="I11956" s="7">
        <v>9.2779726027397997E-3</v>
      </c>
      <c r="J11956" s="7">
        <v>1.0603397260274027E-2</v>
      </c>
      <c r="K11956" s="7">
        <v>1.1928821917808278E-2</v>
      </c>
      <c r="L11956" s="7">
        <v>1.3254246575342519E-2</v>
      </c>
    </row>
    <row r="11957" spans="1:12" ht="25.5">
      <c r="A11957" s="1">
        <f t="shared" si="257"/>
        <v>44443</v>
      </c>
      <c r="B11957" s="49" t="s">
        <v>7665</v>
      </c>
      <c r="C11957" s="7">
        <v>2.274739726027404E-3</v>
      </c>
      <c r="D11957" s="7">
        <v>4.5494794520547959E-3</v>
      </c>
      <c r="E11957" s="7">
        <v>6.8242191780821995E-3</v>
      </c>
      <c r="F11957" s="7">
        <v>9.0989589041095796E-3</v>
      </c>
      <c r="G11957" s="7">
        <v>1.1373698630136972E-2</v>
      </c>
      <c r="H11957" s="7">
        <v>1.3648438356164399E-2</v>
      </c>
      <c r="I11957" s="7">
        <v>1.592317808219184E-2</v>
      </c>
      <c r="J11957" s="7">
        <v>1.8197917808219159E-2</v>
      </c>
      <c r="K11957" s="7">
        <v>2.04726575342466E-2</v>
      </c>
      <c r="L11957" s="7">
        <v>2.274739726027392E-2</v>
      </c>
    </row>
    <row r="11958" spans="1:12" ht="25.5">
      <c r="A11958" s="1">
        <f t="shared" si="257"/>
        <v>44444</v>
      </c>
      <c r="B11958" s="49" t="s">
        <v>7665</v>
      </c>
      <c r="C11958" s="7">
        <v>1.32520767123288E-2</v>
      </c>
      <c r="D11958" s="7">
        <v>2.6504153424657721E-2</v>
      </c>
      <c r="E11958" s="7">
        <v>3.9756230136986516E-2</v>
      </c>
      <c r="F11958" s="7">
        <v>5.30083068493152E-2</v>
      </c>
      <c r="G11958" s="7">
        <v>6.6260383561644001E-2</v>
      </c>
      <c r="H11958" s="7">
        <v>7.9512460273972796E-2</v>
      </c>
      <c r="I11958" s="7">
        <v>9.2764536986301951E-2</v>
      </c>
      <c r="J11958" s="7">
        <v>0.10601661369863051</v>
      </c>
      <c r="K11958" s="7">
        <v>0.11926869041095932</v>
      </c>
      <c r="L11958" s="7">
        <v>0.132520767123288</v>
      </c>
    </row>
    <row r="11959" spans="1:12" ht="25.5">
      <c r="A11959" s="1">
        <f t="shared" si="257"/>
        <v>44445</v>
      </c>
      <c r="B11959" s="49" t="s">
        <v>7665</v>
      </c>
      <c r="C11959" s="7">
        <v>3.2978301369863162E-3</v>
      </c>
      <c r="D11959" s="7">
        <v>6.5956602739726195E-3</v>
      </c>
      <c r="E11959" s="7">
        <v>9.8934904109589366E-3</v>
      </c>
      <c r="F11959" s="7">
        <v>1.3191320547945239E-2</v>
      </c>
      <c r="G11959" s="7">
        <v>1.6489150684931519E-2</v>
      </c>
      <c r="H11959" s="7">
        <v>1.97869808219178E-2</v>
      </c>
      <c r="I11959" s="7">
        <v>2.30848109589042E-2</v>
      </c>
      <c r="J11959" s="7">
        <v>2.6382641095890478E-2</v>
      </c>
      <c r="K11959" s="7">
        <v>2.9680471232876759E-2</v>
      </c>
      <c r="L11959" s="7">
        <v>3.2978301369863038E-2</v>
      </c>
    </row>
    <row r="11960" spans="1:12" ht="25.5">
      <c r="A11960" s="1">
        <f t="shared" si="257"/>
        <v>44446</v>
      </c>
      <c r="B11960" s="49" t="s">
        <v>6406</v>
      </c>
      <c r="C11960" s="7">
        <v>1.6013589041096038E-2</v>
      </c>
      <c r="D11960" s="7">
        <v>3.2027178082191958E-2</v>
      </c>
      <c r="E11960" s="7">
        <v>4.8040767123287996E-2</v>
      </c>
      <c r="F11960" s="7">
        <v>6.4054356164383805E-2</v>
      </c>
      <c r="G11960" s="7">
        <v>8.0067945205479718E-2</v>
      </c>
      <c r="H11960" s="7">
        <v>9.6081534246575645E-2</v>
      </c>
      <c r="I11960" s="7">
        <v>0.11209512328767179</v>
      </c>
      <c r="J11960" s="7">
        <v>0.12810871232876761</v>
      </c>
      <c r="K11960" s="7">
        <v>0.14412230136986398</v>
      </c>
      <c r="L11960" s="7">
        <v>0.16013589041095921</v>
      </c>
    </row>
    <row r="11961" spans="1:12" ht="25.5">
      <c r="A11961" s="1">
        <f t="shared" si="257"/>
        <v>44447</v>
      </c>
      <c r="B11961" s="49" t="s">
        <v>5876</v>
      </c>
      <c r="C11961" s="7">
        <v>1.4289632876712359E-2</v>
      </c>
      <c r="D11961" s="7">
        <v>2.8579265753424836E-2</v>
      </c>
      <c r="E11961" s="7">
        <v>4.2868898630137195E-2</v>
      </c>
      <c r="F11961" s="7">
        <v>5.7158531506849436E-2</v>
      </c>
      <c r="G11961" s="7">
        <v>7.1448164383561802E-2</v>
      </c>
      <c r="H11961" s="7">
        <v>8.5737797260274279E-2</v>
      </c>
      <c r="I11961" s="7">
        <v>0.10002743013698688</v>
      </c>
      <c r="J11961" s="7">
        <v>0.114317063013699</v>
      </c>
      <c r="K11961" s="7">
        <v>0.1286066958904116</v>
      </c>
      <c r="L11961" s="7">
        <v>0.1428963287671236</v>
      </c>
    </row>
    <row r="11962" spans="1:12" ht="12.75">
      <c r="A11962" s="1">
        <f t="shared" si="257"/>
        <v>44448</v>
      </c>
      <c r="B11962" s="49" t="s">
        <v>7666</v>
      </c>
      <c r="C11962" s="7">
        <v>6.0720000000000121E-4</v>
      </c>
      <c r="D11962" s="7">
        <v>1.2144E-3</v>
      </c>
      <c r="E11962" s="7">
        <v>1.8216E-3</v>
      </c>
      <c r="F11962" s="7">
        <v>2.4288000000000001E-3</v>
      </c>
      <c r="G11962" s="7">
        <v>3.0360000000000001E-3</v>
      </c>
      <c r="H11962" s="7">
        <v>3.6432000000000001E-3</v>
      </c>
      <c r="I11962" s="7">
        <v>4.2504000000000118E-3</v>
      </c>
      <c r="J11962" s="7">
        <v>4.8576000000000001E-3</v>
      </c>
      <c r="K11962" s="7">
        <v>5.4647999999999997E-3</v>
      </c>
      <c r="L11962" s="7">
        <v>6.0720000000000001E-3</v>
      </c>
    </row>
    <row r="11963" spans="1:12" ht="12.75">
      <c r="A11963" s="1">
        <f t="shared" si="257"/>
        <v>44449</v>
      </c>
      <c r="B11963" s="49" t="s">
        <v>7666</v>
      </c>
      <c r="C11963" s="7">
        <v>1.0007408219178119E-2</v>
      </c>
      <c r="D11963" s="7">
        <v>2.0014816438356238E-2</v>
      </c>
      <c r="E11963" s="7">
        <v>3.0022224657534357E-2</v>
      </c>
      <c r="F11963" s="7">
        <v>4.0029632876712358E-2</v>
      </c>
      <c r="G11963" s="7">
        <v>5.003704109589048E-2</v>
      </c>
      <c r="H11963" s="7">
        <v>6.0044449315068596E-2</v>
      </c>
      <c r="I11963" s="7">
        <v>7.0051857534246836E-2</v>
      </c>
      <c r="J11963" s="7">
        <v>8.0059265753424716E-2</v>
      </c>
      <c r="K11963" s="7">
        <v>9.0066673972602831E-2</v>
      </c>
      <c r="L11963" s="7">
        <v>0.10007408219178084</v>
      </c>
    </row>
    <row r="11964" spans="1:12" ht="25.5">
      <c r="A11964" s="1">
        <f t="shared" si="257"/>
        <v>44450</v>
      </c>
      <c r="B11964" s="49" t="s">
        <v>7667</v>
      </c>
      <c r="C11964" s="7">
        <v>6.3764679452054995E-2</v>
      </c>
      <c r="D11964" s="7">
        <v>0.12752935890410999</v>
      </c>
      <c r="E11964" s="7">
        <v>0.19129403835616557</v>
      </c>
      <c r="F11964" s="7">
        <v>0.25505871780821998</v>
      </c>
      <c r="G11964" s="7">
        <v>0.31882339726027442</v>
      </c>
      <c r="H11964" s="7">
        <v>0.38258807671232875</v>
      </c>
      <c r="I11964" s="7">
        <v>0.44635275616438436</v>
      </c>
      <c r="J11964" s="7">
        <v>0.51011743561643874</v>
      </c>
      <c r="K11964" s="7">
        <v>0.57388211506849318</v>
      </c>
      <c r="L11964" s="7">
        <v>0.63764679452054762</v>
      </c>
    </row>
    <row r="11965" spans="1:12" ht="25.5">
      <c r="A11965" s="1">
        <f t="shared" si="257"/>
        <v>44451</v>
      </c>
      <c r="B11965" s="49" t="s">
        <v>7668</v>
      </c>
      <c r="C11965" s="7">
        <v>4.8324295890411241E-2</v>
      </c>
      <c r="D11965" s="7">
        <v>9.6648591780822482E-2</v>
      </c>
      <c r="E11965" s="7">
        <v>0.14497288767123359</v>
      </c>
      <c r="F11965" s="7">
        <v>0.19329718356164399</v>
      </c>
      <c r="G11965" s="7">
        <v>0.24162147945205559</v>
      </c>
      <c r="H11965" s="7">
        <v>0.28994577534246602</v>
      </c>
      <c r="I11965" s="7">
        <v>0.33827007123287756</v>
      </c>
      <c r="J11965" s="7">
        <v>0.38659436712328799</v>
      </c>
      <c r="K11965" s="7">
        <v>0.43491866301369958</v>
      </c>
      <c r="L11965" s="7">
        <v>0.48324295890410995</v>
      </c>
    </row>
    <row r="11966" spans="1:12" ht="25.5">
      <c r="A11966" s="1">
        <f t="shared" si="257"/>
        <v>44452</v>
      </c>
      <c r="B11966" s="49" t="s">
        <v>7669</v>
      </c>
      <c r="C11966" s="7">
        <v>0.75380787945205674</v>
      </c>
      <c r="D11966" s="7">
        <v>1.5076157589041159</v>
      </c>
      <c r="E11966" s="7">
        <v>2.2614236383561681</v>
      </c>
      <c r="F11966" s="7">
        <v>3.0152315178082199</v>
      </c>
      <c r="G11966" s="7">
        <v>3.769039397260272</v>
      </c>
      <c r="H11966" s="7">
        <v>4.5228472767123238</v>
      </c>
      <c r="I11966" s="7">
        <v>5.2766551561643995</v>
      </c>
      <c r="J11966" s="7">
        <v>6.0304630356164397</v>
      </c>
      <c r="K11966" s="7">
        <v>6.7842709150684914</v>
      </c>
      <c r="L11966" s="7">
        <v>7.5380787945205441</v>
      </c>
    </row>
    <row r="11967" spans="1:12" ht="25.5">
      <c r="A11967" s="1">
        <f t="shared" si="257"/>
        <v>44453</v>
      </c>
      <c r="B11967" s="49" t="s">
        <v>6314</v>
      </c>
      <c r="C11967" s="7">
        <v>2.14201643835618E-3</v>
      </c>
      <c r="D11967" s="7">
        <v>4.2840328767123478E-3</v>
      </c>
      <c r="E11967" s="7">
        <v>6.4260493150685282E-3</v>
      </c>
      <c r="F11967" s="7">
        <v>8.5680657534246835E-3</v>
      </c>
      <c r="G11967" s="7">
        <v>1.0710082191780853E-2</v>
      </c>
      <c r="H11967" s="7">
        <v>1.2852098630136961E-2</v>
      </c>
      <c r="I11967" s="7">
        <v>1.49941150684932E-2</v>
      </c>
      <c r="J11967" s="7">
        <v>1.7136131506849318E-2</v>
      </c>
      <c r="K11967" s="7">
        <v>1.9278147945205559E-2</v>
      </c>
      <c r="L11967" s="7">
        <v>2.1420164383561681E-2</v>
      </c>
    </row>
    <row r="11968" spans="1:12" ht="25.5">
      <c r="A11968" s="1">
        <f t="shared" si="257"/>
        <v>44454</v>
      </c>
      <c r="B11968" s="49" t="s">
        <v>7537</v>
      </c>
      <c r="C11968" s="7">
        <v>3.5216876712328919E-2</v>
      </c>
      <c r="D11968" s="7">
        <v>7.0433753424657838E-2</v>
      </c>
      <c r="E11968" s="7">
        <v>0.10565063013698664</v>
      </c>
      <c r="F11968" s="7">
        <v>0.1408675068493152</v>
      </c>
      <c r="G11968" s="7">
        <v>0.17608438356164399</v>
      </c>
      <c r="H11968" s="7">
        <v>0.21130126027397278</v>
      </c>
      <c r="I11968" s="7">
        <v>0.24651813698630282</v>
      </c>
      <c r="J11968" s="7">
        <v>0.28173501369863041</v>
      </c>
      <c r="K11968" s="7">
        <v>0.31695189041095917</v>
      </c>
      <c r="L11968" s="7">
        <v>0.35216876712328798</v>
      </c>
    </row>
    <row r="11969" spans="1:12" ht="38.25">
      <c r="A11969" s="1">
        <f t="shared" si="257"/>
        <v>44455</v>
      </c>
      <c r="B11969" s="49" t="s">
        <v>7670</v>
      </c>
      <c r="C11969" s="7">
        <v>8.1368416438356475E-2</v>
      </c>
      <c r="D11969" s="7">
        <v>0.1627368328767132</v>
      </c>
      <c r="E11969" s="7">
        <v>0.24410524931506916</v>
      </c>
      <c r="F11969" s="7">
        <v>0.32547366575342518</v>
      </c>
      <c r="G11969" s="7">
        <v>0.4068420821917812</v>
      </c>
      <c r="H11969" s="7">
        <v>0.48821049863013716</v>
      </c>
      <c r="I11969" s="7">
        <v>0.56957891506849434</v>
      </c>
      <c r="J11969" s="7">
        <v>0.65094733150684914</v>
      </c>
      <c r="K11969" s="7">
        <v>0.73231574794520637</v>
      </c>
      <c r="L11969" s="7">
        <v>0.81368416438356117</v>
      </c>
    </row>
    <row r="11970" spans="1:12" ht="51">
      <c r="A11970" s="1">
        <f t="shared" si="257"/>
        <v>44456</v>
      </c>
      <c r="B11970" s="49" t="s">
        <v>7671</v>
      </c>
      <c r="C11970" s="7">
        <v>7.1750136986301592E-4</v>
      </c>
      <c r="D11970" s="7">
        <v>1.4350027397260318E-3</v>
      </c>
      <c r="E11970" s="7">
        <v>2.1525041095890479E-3</v>
      </c>
      <c r="F11970" s="7">
        <v>2.8700054794520515E-3</v>
      </c>
      <c r="G11970" s="7">
        <v>3.5875068493150678E-3</v>
      </c>
      <c r="H11970" s="7">
        <v>4.3050082191780836E-3</v>
      </c>
      <c r="I11970" s="7">
        <v>5.0225095890411115E-3</v>
      </c>
      <c r="J11970" s="7">
        <v>5.7400109589041161E-3</v>
      </c>
      <c r="K11970" s="7">
        <v>6.4575123287671319E-3</v>
      </c>
      <c r="L11970" s="7">
        <v>7.1750136986301356E-3</v>
      </c>
    </row>
    <row r="11971" spans="1:12" ht="25.5">
      <c r="A11971" s="1">
        <f t="shared" si="257"/>
        <v>44457</v>
      </c>
      <c r="B11971" s="49" t="s">
        <v>5661</v>
      </c>
      <c r="C11971" s="7">
        <v>7.8442717808219514E-2</v>
      </c>
      <c r="D11971" s="7">
        <v>0.15688543561643878</v>
      </c>
      <c r="E11971" s="7">
        <v>0.23532815342465879</v>
      </c>
      <c r="F11971" s="7">
        <v>0.31377087123287756</v>
      </c>
      <c r="G11971" s="7">
        <v>0.39221358904109643</v>
      </c>
      <c r="H11971" s="7">
        <v>0.47065630684931514</v>
      </c>
      <c r="I11971" s="7">
        <v>0.54909902465753635</v>
      </c>
      <c r="J11971" s="7">
        <v>0.627541742465754</v>
      </c>
      <c r="K11971" s="7">
        <v>0.70598446027397277</v>
      </c>
      <c r="L11971" s="7">
        <v>0.78442717808219165</v>
      </c>
    </row>
    <row r="11972" spans="1:12" ht="25.5">
      <c r="A11972" s="1">
        <f t="shared" si="257"/>
        <v>44458</v>
      </c>
      <c r="B11972" s="49" t="s">
        <v>7672</v>
      </c>
      <c r="C11972" s="7">
        <v>7.1750136986301599E-3</v>
      </c>
      <c r="D11972" s="7">
        <v>1.435002739726032E-2</v>
      </c>
      <c r="E11972" s="7">
        <v>2.1525041095890481E-2</v>
      </c>
      <c r="F11972" s="7">
        <v>2.8700054794520518E-2</v>
      </c>
      <c r="G11972" s="7">
        <v>3.5875068493150676E-2</v>
      </c>
      <c r="H11972" s="7">
        <v>4.3050082191780838E-2</v>
      </c>
      <c r="I11972" s="7">
        <v>5.0225095890411117E-2</v>
      </c>
      <c r="J11972" s="7">
        <v>5.7400109589041154E-2</v>
      </c>
      <c r="K11972" s="7">
        <v>6.4575123287671315E-2</v>
      </c>
      <c r="L11972" s="7">
        <v>7.1750136986301352E-2</v>
      </c>
    </row>
    <row r="11973" spans="1:12" ht="38.25">
      <c r="A11973" s="1">
        <f t="shared" si="257"/>
        <v>44459</v>
      </c>
      <c r="B11973" s="49" t="s">
        <v>6136</v>
      </c>
      <c r="C11973" s="7">
        <v>1.2596778082191841E-2</v>
      </c>
      <c r="D11973" s="7">
        <v>2.5193556164383797E-2</v>
      </c>
      <c r="E11973" s="7">
        <v>3.7790334246575644E-2</v>
      </c>
      <c r="F11973" s="7">
        <v>5.0387112328767365E-2</v>
      </c>
      <c r="G11973" s="7">
        <v>6.2983890410959198E-2</v>
      </c>
      <c r="H11973" s="7">
        <v>7.5580668493151038E-2</v>
      </c>
      <c r="I11973" s="7">
        <v>8.8177446575343224E-2</v>
      </c>
      <c r="J11973" s="7">
        <v>0.10077422465753484</v>
      </c>
      <c r="K11973" s="7">
        <v>0.11337100273972667</v>
      </c>
      <c r="L11973" s="7">
        <v>0.1259677808219184</v>
      </c>
    </row>
    <row r="11974" spans="1:12" ht="25.5">
      <c r="A11974" s="1">
        <f t="shared" si="257"/>
        <v>44460</v>
      </c>
      <c r="B11974" s="49" t="s">
        <v>7125</v>
      </c>
      <c r="C11974" s="7">
        <v>2.5065534246575638E-3</v>
      </c>
      <c r="D11974" s="7">
        <v>5.0131068493151163E-3</v>
      </c>
      <c r="E11974" s="7">
        <v>7.5196602739726797E-3</v>
      </c>
      <c r="F11974" s="7">
        <v>1.0026213698630207E-2</v>
      </c>
      <c r="G11974" s="7">
        <v>1.253276712328776E-2</v>
      </c>
      <c r="H11974" s="7">
        <v>1.503932054794524E-2</v>
      </c>
      <c r="I11974" s="7">
        <v>1.7545873972602839E-2</v>
      </c>
      <c r="J11974" s="7">
        <v>2.005242739726032E-2</v>
      </c>
      <c r="K11974" s="7">
        <v>2.2558980821917922E-2</v>
      </c>
      <c r="L11974" s="7">
        <v>2.5065534246575399E-2</v>
      </c>
    </row>
    <row r="11975" spans="1:12" ht="25.5">
      <c r="A11975" s="1">
        <f t="shared" si="257"/>
        <v>44461</v>
      </c>
      <c r="B11975" s="49" t="s">
        <v>6409</v>
      </c>
      <c r="C11975" s="7">
        <v>4.0829589041096044E-4</v>
      </c>
      <c r="D11975" s="7">
        <v>8.1659178082192088E-4</v>
      </c>
      <c r="E11975" s="7">
        <v>1.2248876712328798E-3</v>
      </c>
      <c r="F11975" s="7">
        <v>1.633183561643832E-3</v>
      </c>
      <c r="G11975" s="7">
        <v>2.0414794520547956E-3</v>
      </c>
      <c r="H11975" s="7">
        <v>2.4497753424657597E-3</v>
      </c>
      <c r="I11975" s="7">
        <v>2.8580712328767238E-3</v>
      </c>
      <c r="J11975" s="7">
        <v>3.2663671232876761E-3</v>
      </c>
      <c r="K11975" s="7">
        <v>3.6746630136986402E-3</v>
      </c>
      <c r="L11975" s="7">
        <v>4.0829589041095913E-3</v>
      </c>
    </row>
    <row r="11976" spans="1:12" ht="25.5">
      <c r="A11976" s="1">
        <f t="shared" si="257"/>
        <v>44462</v>
      </c>
      <c r="B11976" s="49" t="s">
        <v>5456</v>
      </c>
      <c r="C11976" s="7">
        <v>5.1049643835616677E-3</v>
      </c>
      <c r="D11976" s="7">
        <v>1.0209928767123335E-2</v>
      </c>
      <c r="E11976" s="7">
        <v>1.5314893150685039E-2</v>
      </c>
      <c r="F11976" s="7">
        <v>2.0419857534246601E-2</v>
      </c>
      <c r="G11976" s="7">
        <v>2.552482191780828E-2</v>
      </c>
      <c r="H11976" s="7">
        <v>3.0629786301369838E-2</v>
      </c>
      <c r="I11976" s="7">
        <v>3.5734750684931642E-2</v>
      </c>
      <c r="J11976" s="7">
        <v>4.0839715068493203E-2</v>
      </c>
      <c r="K11976" s="7">
        <v>4.5944679452054882E-2</v>
      </c>
      <c r="L11976" s="7">
        <v>5.1049643835616436E-2</v>
      </c>
    </row>
    <row r="11977" spans="1:12" ht="25.5">
      <c r="A11977" s="1">
        <f t="shared" si="257"/>
        <v>44463</v>
      </c>
      <c r="B11977" s="49" t="s">
        <v>5272</v>
      </c>
      <c r="C11977" s="7">
        <v>8.7000657534246958E-3</v>
      </c>
      <c r="D11977" s="7">
        <v>1.740013150684944E-2</v>
      </c>
      <c r="E11977" s="7">
        <v>2.6100197260274037E-2</v>
      </c>
      <c r="F11977" s="7">
        <v>3.4800263013698637E-2</v>
      </c>
      <c r="G11977" s="7">
        <v>4.3500328767123363E-2</v>
      </c>
      <c r="H11977" s="7">
        <v>5.2200394520547956E-2</v>
      </c>
      <c r="I11977" s="7">
        <v>6.0900460273972792E-2</v>
      </c>
      <c r="J11977" s="7">
        <v>6.96005260273974E-2</v>
      </c>
      <c r="K11977" s="7">
        <v>7.8300591780821993E-2</v>
      </c>
      <c r="L11977" s="7">
        <v>8.7000657534246587E-2</v>
      </c>
    </row>
    <row r="11978" spans="1:12" ht="25.5">
      <c r="A11978" s="1">
        <f t="shared" si="257"/>
        <v>44464</v>
      </c>
      <c r="B11978" s="49" t="s">
        <v>2743</v>
      </c>
      <c r="C11978" s="7">
        <v>5.1229742465753639E-2</v>
      </c>
      <c r="D11978" s="7">
        <v>0.10245948493150728</v>
      </c>
      <c r="E11978" s="7">
        <v>0.15368922739726079</v>
      </c>
      <c r="F11978" s="7">
        <v>0.20491896986301358</v>
      </c>
      <c r="G11978" s="7">
        <v>0.25614871232876757</v>
      </c>
      <c r="H11978" s="7">
        <v>0.30737845479452042</v>
      </c>
      <c r="I11978" s="7">
        <v>0.35860819726027554</v>
      </c>
      <c r="J11978" s="7">
        <v>0.40983793972602717</v>
      </c>
      <c r="K11978" s="7">
        <v>0.46106768219178118</v>
      </c>
      <c r="L11978" s="7">
        <v>0.51229742465753392</v>
      </c>
    </row>
    <row r="11979" spans="1:12" ht="25.5">
      <c r="A11979" s="1">
        <f t="shared" si="257"/>
        <v>44465</v>
      </c>
      <c r="B11979" s="49" t="s">
        <v>2743</v>
      </c>
      <c r="C11979" s="7">
        <v>4.6175408219178364E-2</v>
      </c>
      <c r="D11979" s="7">
        <v>9.2350816438356728E-2</v>
      </c>
      <c r="E11979" s="7">
        <v>0.1385262246575352</v>
      </c>
      <c r="F11979" s="7">
        <v>0.18470163287671318</v>
      </c>
      <c r="G11979" s="7">
        <v>0.23087704109589119</v>
      </c>
      <c r="H11979" s="7">
        <v>0.27705244931506917</v>
      </c>
      <c r="I11979" s="7">
        <v>0.32322785753424843</v>
      </c>
      <c r="J11979" s="7">
        <v>0.36940326575342514</v>
      </c>
      <c r="K11979" s="7">
        <v>0.41557867397260317</v>
      </c>
      <c r="L11979" s="7">
        <v>0.46175408219178116</v>
      </c>
    </row>
    <row r="11980" spans="1:12" ht="25.5">
      <c r="A11980" s="1">
        <f t="shared" si="257"/>
        <v>44466</v>
      </c>
      <c r="B11980" s="49" t="s">
        <v>5664</v>
      </c>
      <c r="C11980" s="7">
        <v>7.4245479452055127E-4</v>
      </c>
      <c r="D11980" s="7">
        <v>1.4849095890410999E-3</v>
      </c>
      <c r="E11980" s="7">
        <v>2.2273643835616559E-3</v>
      </c>
      <c r="F11980" s="7">
        <v>2.9698191780821999E-3</v>
      </c>
      <c r="G11980" s="7">
        <v>3.7122739726027439E-3</v>
      </c>
      <c r="H11980" s="7">
        <v>4.4547287671232874E-3</v>
      </c>
      <c r="I11980" s="7">
        <v>5.1971835616438557E-3</v>
      </c>
      <c r="J11980" s="7">
        <v>5.9396383561643876E-3</v>
      </c>
      <c r="K11980" s="7">
        <v>6.6820931506849316E-3</v>
      </c>
      <c r="L11980" s="7">
        <v>7.4245479452054756E-3</v>
      </c>
    </row>
    <row r="11981" spans="1:12" ht="25.5">
      <c r="A11981" s="1">
        <f t="shared" si="257"/>
        <v>44467</v>
      </c>
      <c r="B11981" s="49" t="s">
        <v>5664</v>
      </c>
      <c r="C11981" s="7">
        <v>2.7658520547945479E-3</v>
      </c>
      <c r="D11981" s="7">
        <v>5.5317041095890836E-3</v>
      </c>
      <c r="E11981" s="7">
        <v>8.2975561643836328E-3</v>
      </c>
      <c r="F11981" s="7">
        <v>1.1063408219178145E-2</v>
      </c>
      <c r="G11981" s="7">
        <v>1.3829260273972681E-2</v>
      </c>
      <c r="H11981" s="7">
        <v>1.659511232876712E-2</v>
      </c>
      <c r="I11981" s="7">
        <v>1.9360964383561677E-2</v>
      </c>
      <c r="J11981" s="7">
        <v>2.2126816438356237E-2</v>
      </c>
      <c r="K11981" s="7">
        <v>2.4892668493150801E-2</v>
      </c>
      <c r="L11981" s="7">
        <v>2.765852054794524E-2</v>
      </c>
    </row>
    <row r="11982" spans="1:12" ht="25.5">
      <c r="A11982" s="1">
        <f t="shared" si="257"/>
        <v>44468</v>
      </c>
      <c r="B11982" s="49" t="s">
        <v>6413</v>
      </c>
      <c r="C11982" s="7">
        <v>8.7336986301370079E-4</v>
      </c>
      <c r="D11982" s="7">
        <v>1.746739726027404E-3</v>
      </c>
      <c r="E11982" s="7">
        <v>2.6201095890411E-3</v>
      </c>
      <c r="F11982" s="7">
        <v>3.4934794520547958E-3</v>
      </c>
      <c r="G11982" s="7">
        <v>4.366849315068492E-3</v>
      </c>
      <c r="H11982" s="7">
        <v>5.2402191780821878E-3</v>
      </c>
      <c r="I11982" s="7">
        <v>6.1135890410959079E-3</v>
      </c>
      <c r="J11982" s="7">
        <v>6.9869589041095916E-3</v>
      </c>
      <c r="K11982" s="7">
        <v>7.8603287671232987E-3</v>
      </c>
      <c r="L11982" s="7">
        <v>8.7336986301369841E-3</v>
      </c>
    </row>
    <row r="11983" spans="1:12" ht="38.25">
      <c r="A11983" s="1">
        <f t="shared" si="257"/>
        <v>44469</v>
      </c>
      <c r="B11983" s="49" t="s">
        <v>5275</v>
      </c>
      <c r="C11983" s="7">
        <v>4.3324931506849556E-3</v>
      </c>
      <c r="D11983" s="7">
        <v>8.6649863013699112E-3</v>
      </c>
      <c r="E11983" s="7">
        <v>1.2997479452054881E-2</v>
      </c>
      <c r="F11983" s="7">
        <v>1.7329972602739798E-2</v>
      </c>
      <c r="G11983" s="7">
        <v>2.1662465753424721E-2</v>
      </c>
      <c r="H11983" s="7">
        <v>2.599495890410964E-2</v>
      </c>
      <c r="I11983" s="7">
        <v>3.032745205479468E-2</v>
      </c>
      <c r="J11983" s="7">
        <v>3.4659945205479478E-2</v>
      </c>
      <c r="K11983" s="7">
        <v>3.8992438356164401E-2</v>
      </c>
      <c r="L11983" s="7">
        <v>4.3324931506849323E-2</v>
      </c>
    </row>
    <row r="11984" spans="1:12" ht="38.25">
      <c r="A11984" s="1">
        <f t="shared" ref="A11984:A12047" si="258">A11983+1</f>
        <v>44470</v>
      </c>
      <c r="B11984" s="49" t="s">
        <v>5275</v>
      </c>
      <c r="C11984" s="7">
        <v>6.0615123287671322E-3</v>
      </c>
      <c r="D11984" s="7">
        <v>1.212302465753424E-2</v>
      </c>
      <c r="E11984" s="7">
        <v>1.8184536986301358E-2</v>
      </c>
      <c r="F11984" s="7">
        <v>2.424604931506848E-2</v>
      </c>
      <c r="G11984" s="7">
        <v>3.03075616438356E-2</v>
      </c>
      <c r="H11984" s="7">
        <v>3.6369073972602715E-2</v>
      </c>
      <c r="I11984" s="7">
        <v>4.2430586301369956E-2</v>
      </c>
      <c r="J11984" s="7">
        <v>4.8492098630136961E-2</v>
      </c>
      <c r="K11984" s="7">
        <v>5.4553610958904201E-2</v>
      </c>
      <c r="L11984" s="7">
        <v>6.0615123287671199E-2</v>
      </c>
    </row>
    <row r="11985" spans="1:12" ht="25.5">
      <c r="A11985" s="1">
        <f t="shared" si="258"/>
        <v>44471</v>
      </c>
      <c r="B11985" s="49" t="s">
        <v>5883</v>
      </c>
      <c r="C11985" s="7">
        <v>1.660306849315068E-3</v>
      </c>
      <c r="D11985" s="7">
        <v>3.3206136986301481E-3</v>
      </c>
      <c r="E11985" s="7">
        <v>4.9809205479452159E-3</v>
      </c>
      <c r="F11985" s="7">
        <v>6.641227397260272E-3</v>
      </c>
      <c r="G11985" s="7">
        <v>8.3015342465753393E-3</v>
      </c>
      <c r="H11985" s="7">
        <v>9.9618410958904197E-3</v>
      </c>
      <c r="I11985" s="7">
        <v>1.1622147945205512E-2</v>
      </c>
      <c r="J11985" s="7">
        <v>1.328245479452052E-2</v>
      </c>
      <c r="K11985" s="7">
        <v>1.49427616438356E-2</v>
      </c>
      <c r="L11985" s="7">
        <v>1.6603068493150679E-2</v>
      </c>
    </row>
    <row r="11986" spans="1:12" ht="25.5">
      <c r="A11986" s="1">
        <f t="shared" si="258"/>
        <v>44472</v>
      </c>
      <c r="B11986" s="49" t="s">
        <v>5277</v>
      </c>
      <c r="C11986" s="7">
        <v>2.3242849315068597E-3</v>
      </c>
      <c r="D11986" s="7">
        <v>4.6485698630137082E-3</v>
      </c>
      <c r="E11986" s="7">
        <v>6.9728547945205679E-3</v>
      </c>
      <c r="F11986" s="7">
        <v>9.2971397260274025E-3</v>
      </c>
      <c r="G11986" s="7">
        <v>1.1621424657534253E-2</v>
      </c>
      <c r="H11986" s="7">
        <v>1.394570958904104E-2</v>
      </c>
      <c r="I11986" s="7">
        <v>1.6269994520547958E-2</v>
      </c>
      <c r="J11986" s="7">
        <v>1.859427945205476E-2</v>
      </c>
      <c r="K11986" s="7">
        <v>2.091856438356168E-2</v>
      </c>
      <c r="L11986" s="7">
        <v>2.3242849315068478E-2</v>
      </c>
    </row>
    <row r="11987" spans="1:12" ht="25.5">
      <c r="A11987" s="1">
        <f t="shared" si="258"/>
        <v>44473</v>
      </c>
      <c r="B11987" s="49" t="s">
        <v>5278</v>
      </c>
      <c r="C11987" s="7">
        <v>6.2130410958904196E-3</v>
      </c>
      <c r="D11987" s="7">
        <v>1.2426082191780839E-2</v>
      </c>
      <c r="E11987" s="7">
        <v>1.8639123287671318E-2</v>
      </c>
      <c r="F11987" s="7">
        <v>2.4852164383561678E-2</v>
      </c>
      <c r="G11987" s="7">
        <v>3.1065205479452039E-2</v>
      </c>
      <c r="H11987" s="7">
        <v>3.7278246575342518E-2</v>
      </c>
      <c r="I11987" s="7">
        <v>4.3491287671232996E-2</v>
      </c>
      <c r="J11987" s="7">
        <v>4.9704328767123357E-2</v>
      </c>
      <c r="K11987" s="7">
        <v>5.5917369863013718E-2</v>
      </c>
      <c r="L11987" s="7">
        <v>6.2130410958904078E-2</v>
      </c>
    </row>
    <row r="11988" spans="1:12" ht="25.5">
      <c r="A11988" s="1">
        <f t="shared" si="258"/>
        <v>44474</v>
      </c>
      <c r="B11988" s="49" t="s">
        <v>5278</v>
      </c>
      <c r="C11988" s="7">
        <v>5.7674958904109881E-3</v>
      </c>
      <c r="D11988" s="7">
        <v>1.1534991780821988E-2</v>
      </c>
      <c r="E11988" s="7">
        <v>1.7302487671232998E-2</v>
      </c>
      <c r="F11988" s="7">
        <v>2.3069983561643879E-2</v>
      </c>
      <c r="G11988" s="7">
        <v>2.8837479452054879E-2</v>
      </c>
      <c r="H11988" s="7">
        <v>3.460497534246576E-2</v>
      </c>
      <c r="I11988" s="7">
        <v>4.0372471232876884E-2</v>
      </c>
      <c r="J11988" s="7">
        <v>4.6139967123287759E-2</v>
      </c>
      <c r="K11988" s="7">
        <v>5.1907463013698758E-2</v>
      </c>
      <c r="L11988" s="7">
        <v>5.767495890410964E-2</v>
      </c>
    </row>
    <row r="11989" spans="1:12" ht="25.5">
      <c r="A11989" s="1">
        <f t="shared" si="258"/>
        <v>44475</v>
      </c>
      <c r="B11989" s="49" t="s">
        <v>5344</v>
      </c>
      <c r="C11989" s="7">
        <v>5.6521315068493318E-2</v>
      </c>
      <c r="D11989" s="7">
        <v>0.11304263013698664</v>
      </c>
      <c r="E11989" s="7">
        <v>0.1695639452054796</v>
      </c>
      <c r="F11989" s="7">
        <v>0.22608526027397277</v>
      </c>
      <c r="G11989" s="7">
        <v>0.28260657534246597</v>
      </c>
      <c r="H11989" s="7">
        <v>0.3391278904109592</v>
      </c>
      <c r="I11989" s="7">
        <v>0.39564920547945354</v>
      </c>
      <c r="J11989" s="7">
        <v>0.45217052054794554</v>
      </c>
      <c r="K11989" s="7">
        <v>0.50869183561643871</v>
      </c>
      <c r="L11989" s="7">
        <v>0.56521315068493194</v>
      </c>
    </row>
    <row r="11990" spans="1:12" ht="25.5">
      <c r="A11990" s="1">
        <f t="shared" si="258"/>
        <v>44476</v>
      </c>
      <c r="B11990" s="49" t="s">
        <v>6144</v>
      </c>
      <c r="C11990" s="7">
        <v>2.7816558904109879E-2</v>
      </c>
      <c r="D11990" s="7">
        <v>5.563311780821964E-2</v>
      </c>
      <c r="E11990" s="7">
        <v>8.3449676712329515E-2</v>
      </c>
      <c r="F11990" s="7">
        <v>0.11126623561643903</v>
      </c>
      <c r="G11990" s="7">
        <v>0.13908279452054881</v>
      </c>
      <c r="H11990" s="7">
        <v>0.16689935342465759</v>
      </c>
      <c r="I11990" s="7">
        <v>0.19471591232876759</v>
      </c>
      <c r="J11990" s="7">
        <v>0.22253247123287759</v>
      </c>
      <c r="K11990" s="7">
        <v>0.25034903013698639</v>
      </c>
      <c r="L11990" s="7">
        <v>0.27816558904109639</v>
      </c>
    </row>
    <row r="11991" spans="1:12" ht="25.5">
      <c r="A11991" s="1">
        <f t="shared" si="258"/>
        <v>44477</v>
      </c>
      <c r="B11991" s="49" t="s">
        <v>5279</v>
      </c>
      <c r="C11991" s="7">
        <v>7.1377643835616681E-3</v>
      </c>
      <c r="D11991" s="7">
        <v>1.4275528767123359E-2</v>
      </c>
      <c r="E11991" s="7">
        <v>2.1413293150685041E-2</v>
      </c>
      <c r="F11991" s="7">
        <v>2.85510575342466E-2</v>
      </c>
      <c r="G11991" s="7">
        <v>3.5688821917808276E-2</v>
      </c>
      <c r="H11991" s="7">
        <v>4.2826586301369839E-2</v>
      </c>
      <c r="I11991" s="7">
        <v>4.9964350684931637E-2</v>
      </c>
      <c r="J11991" s="7">
        <v>5.7102115068493199E-2</v>
      </c>
      <c r="K11991" s="7">
        <v>6.4239879452054879E-2</v>
      </c>
      <c r="L11991" s="7">
        <v>7.1377643835616442E-2</v>
      </c>
    </row>
    <row r="11992" spans="1:12" ht="38.25">
      <c r="A11992" s="1">
        <f t="shared" si="258"/>
        <v>44478</v>
      </c>
      <c r="B11992" s="49" t="s">
        <v>5346</v>
      </c>
      <c r="C11992" s="7">
        <v>5.3841534246575638E-2</v>
      </c>
      <c r="D11992" s="7">
        <v>0.10768306849315128</v>
      </c>
      <c r="E11992" s="7">
        <v>0.16152460273972677</v>
      </c>
      <c r="F11992" s="7">
        <v>0.21536613698630161</v>
      </c>
      <c r="G11992" s="7">
        <v>0.26920767123287759</v>
      </c>
      <c r="H11992" s="7">
        <v>0.32304920547945237</v>
      </c>
      <c r="I11992" s="7">
        <v>0.3768907397260296</v>
      </c>
      <c r="J11992" s="7">
        <v>0.43073227397260322</v>
      </c>
      <c r="K11992" s="7">
        <v>0.48457380821917917</v>
      </c>
      <c r="L11992" s="7">
        <v>0.53841534246575395</v>
      </c>
    </row>
    <row r="11993" spans="1:12" ht="38.25">
      <c r="A11993" s="1">
        <f t="shared" si="258"/>
        <v>44479</v>
      </c>
      <c r="B11993" s="49" t="s">
        <v>5346</v>
      </c>
      <c r="C11993" s="7">
        <v>1.1623232876712358E-2</v>
      </c>
      <c r="D11993" s="7">
        <v>2.3246465753424716E-2</v>
      </c>
      <c r="E11993" s="7">
        <v>3.4869698630137079E-2</v>
      </c>
      <c r="F11993" s="7">
        <v>4.6492931506849321E-2</v>
      </c>
      <c r="G11993" s="7">
        <v>5.811616438356168E-2</v>
      </c>
      <c r="H11993" s="7">
        <v>6.9739397260274033E-2</v>
      </c>
      <c r="I11993" s="7">
        <v>8.1362630136986511E-2</v>
      </c>
      <c r="J11993" s="7">
        <v>9.2985863013698641E-2</v>
      </c>
      <c r="K11993" s="7">
        <v>0.10460909589041101</v>
      </c>
      <c r="L11993" s="7">
        <v>0.11623232876712324</v>
      </c>
    </row>
    <row r="11994" spans="1:12" ht="38.25">
      <c r="A11994" s="1">
        <f t="shared" si="258"/>
        <v>44480</v>
      </c>
      <c r="B11994" s="49" t="s">
        <v>7673</v>
      </c>
      <c r="C11994" s="7">
        <v>1.0136153424657577E-2</v>
      </c>
      <c r="D11994" s="7">
        <v>2.0272306849315198E-2</v>
      </c>
      <c r="E11994" s="7">
        <v>3.0408460273972676E-2</v>
      </c>
      <c r="F11994" s="7">
        <v>4.0544613698630161E-2</v>
      </c>
      <c r="G11994" s="7">
        <v>5.0680767123287757E-2</v>
      </c>
      <c r="H11994" s="7">
        <v>6.0816920547945241E-2</v>
      </c>
      <c r="I11994" s="7">
        <v>7.0953073972603087E-2</v>
      </c>
      <c r="J11994" s="7">
        <v>8.1089227397260447E-2</v>
      </c>
      <c r="K11994" s="7">
        <v>9.1225380821917904E-2</v>
      </c>
      <c r="L11994" s="7">
        <v>0.10136153424657539</v>
      </c>
    </row>
    <row r="11995" spans="1:12" ht="51">
      <c r="A11995" s="1">
        <f t="shared" si="258"/>
        <v>44481</v>
      </c>
      <c r="B11995" s="49" t="s">
        <v>5671</v>
      </c>
      <c r="C11995" s="7">
        <v>1.132668493150687E-3</v>
      </c>
      <c r="D11995" s="7">
        <v>2.2653369863013719E-3</v>
      </c>
      <c r="E11995" s="7">
        <v>3.3980054794520639E-3</v>
      </c>
      <c r="F11995" s="7">
        <v>4.5306739726027438E-3</v>
      </c>
      <c r="G11995" s="7">
        <v>5.6633424657534246E-3</v>
      </c>
      <c r="H11995" s="7">
        <v>6.7960109589041157E-3</v>
      </c>
      <c r="I11995" s="7">
        <v>7.9286794520548199E-3</v>
      </c>
      <c r="J11995" s="7">
        <v>9.0613479452054876E-3</v>
      </c>
      <c r="K11995" s="7">
        <v>1.0194016438356169E-2</v>
      </c>
      <c r="L11995" s="7">
        <v>1.1326684931506849E-2</v>
      </c>
    </row>
    <row r="11996" spans="1:12" ht="51">
      <c r="A11996" s="1">
        <f t="shared" si="258"/>
        <v>44482</v>
      </c>
      <c r="B11996" s="49" t="s">
        <v>7674</v>
      </c>
      <c r="C11996" s="7">
        <v>1.8631890410959081E-2</v>
      </c>
      <c r="D11996" s="7">
        <v>3.7263780821918037E-2</v>
      </c>
      <c r="E11996" s="7">
        <v>5.5895671232877121E-2</v>
      </c>
      <c r="F11996" s="7">
        <v>7.4527561643835963E-2</v>
      </c>
      <c r="G11996" s="7">
        <v>9.3159452054794922E-2</v>
      </c>
      <c r="H11996" s="7">
        <v>0.11179134246575387</v>
      </c>
      <c r="I11996" s="7">
        <v>0.1304232328767132</v>
      </c>
      <c r="J11996" s="7">
        <v>0.1490551232876724</v>
      </c>
      <c r="K11996" s="7">
        <v>0.1676870136986304</v>
      </c>
      <c r="L11996" s="7">
        <v>0.18631890410958959</v>
      </c>
    </row>
    <row r="11997" spans="1:12" ht="51">
      <c r="A11997" s="1">
        <f t="shared" si="258"/>
        <v>44483</v>
      </c>
      <c r="B11997" s="49" t="s">
        <v>7674</v>
      </c>
      <c r="C11997" s="7">
        <v>1.8429369863013721E-2</v>
      </c>
      <c r="D11997" s="7">
        <v>3.6858739726027559E-2</v>
      </c>
      <c r="E11997" s="7">
        <v>5.5288109589041276E-2</v>
      </c>
      <c r="F11997" s="7">
        <v>7.3717479452054882E-2</v>
      </c>
      <c r="G11997" s="7">
        <v>9.2146849315068599E-2</v>
      </c>
      <c r="H11997" s="7">
        <v>0.11057621917808232</v>
      </c>
      <c r="I11997" s="7">
        <v>0.12900558904109638</v>
      </c>
      <c r="J11997" s="7">
        <v>0.14743495890410999</v>
      </c>
      <c r="K11997" s="7">
        <v>0.16586432876712359</v>
      </c>
      <c r="L11997" s="7">
        <v>0.1842936986301372</v>
      </c>
    </row>
    <row r="11998" spans="1:12" ht="51">
      <c r="A11998" s="1">
        <f t="shared" si="258"/>
        <v>44484</v>
      </c>
      <c r="B11998" s="49" t="s">
        <v>7675</v>
      </c>
      <c r="C11998" s="7">
        <v>1.7608438356164401E-2</v>
      </c>
      <c r="D11998" s="7">
        <v>3.5216876712328919E-2</v>
      </c>
      <c r="E11998" s="7">
        <v>5.282531506849332E-2</v>
      </c>
      <c r="F11998" s="7">
        <v>7.0433753424657602E-2</v>
      </c>
      <c r="G11998" s="7">
        <v>8.8042191780821996E-2</v>
      </c>
      <c r="H11998" s="7">
        <v>0.10565063013698651</v>
      </c>
      <c r="I11998" s="7">
        <v>0.12325906849315078</v>
      </c>
      <c r="J11998" s="7">
        <v>0.1408675068493152</v>
      </c>
      <c r="K11998" s="7">
        <v>0.15847594520547958</v>
      </c>
      <c r="L11998" s="7">
        <v>0.17608438356164399</v>
      </c>
    </row>
    <row r="11999" spans="1:12" ht="51">
      <c r="A11999" s="1">
        <f t="shared" si="258"/>
        <v>44485</v>
      </c>
      <c r="B11999" s="49" t="s">
        <v>7676</v>
      </c>
      <c r="C11999" s="7">
        <v>8.9054794520548319E-3</v>
      </c>
      <c r="D11999" s="7">
        <v>1.781095890410964E-2</v>
      </c>
      <c r="E11999" s="7">
        <v>2.671643835616452E-2</v>
      </c>
      <c r="F11999" s="7">
        <v>3.5621917808219279E-2</v>
      </c>
      <c r="G11999" s="7">
        <v>4.4527397260274042E-2</v>
      </c>
      <c r="H11999" s="7">
        <v>5.3432876712328797E-2</v>
      </c>
      <c r="I11999" s="7">
        <v>6.2338356164383796E-2</v>
      </c>
      <c r="J11999" s="7">
        <v>7.1243835616438433E-2</v>
      </c>
      <c r="K11999" s="7">
        <v>8.0149315068493196E-2</v>
      </c>
      <c r="L11999" s="7">
        <v>8.9054794520547959E-2</v>
      </c>
    </row>
    <row r="12000" spans="1:12" ht="51">
      <c r="A12000" s="1">
        <f t="shared" si="258"/>
        <v>44486</v>
      </c>
      <c r="B12000" s="49" t="s">
        <v>7676</v>
      </c>
      <c r="C12000" s="7">
        <v>4.1140602739726202E-2</v>
      </c>
      <c r="D12000" s="7">
        <v>8.2281205479452404E-2</v>
      </c>
      <c r="E12000" s="7">
        <v>0.123421808219178</v>
      </c>
      <c r="F12000" s="7">
        <v>0.16456241095890481</v>
      </c>
      <c r="G12000" s="7">
        <v>0.20570301369863039</v>
      </c>
      <c r="H12000" s="7">
        <v>0.24684361643835601</v>
      </c>
      <c r="I12000" s="7">
        <v>0.28798421917808398</v>
      </c>
      <c r="J12000" s="7">
        <v>0.3291248219178084</v>
      </c>
      <c r="K12000" s="7">
        <v>0.3702654246575352</v>
      </c>
      <c r="L12000" s="7">
        <v>0.41140602739726079</v>
      </c>
    </row>
    <row r="12001" spans="1:12" ht="51">
      <c r="A12001" s="1">
        <f t="shared" si="258"/>
        <v>44487</v>
      </c>
      <c r="B12001" s="49" t="s">
        <v>7676</v>
      </c>
      <c r="C12001" s="7">
        <v>1.1521972602739764E-2</v>
      </c>
      <c r="D12001" s="7">
        <v>2.3043945205479477E-2</v>
      </c>
      <c r="E12001" s="7">
        <v>3.4565917808219278E-2</v>
      </c>
      <c r="F12001" s="7">
        <v>4.6087890410958954E-2</v>
      </c>
      <c r="G12001" s="7">
        <v>5.7609863013698637E-2</v>
      </c>
      <c r="H12001" s="7">
        <v>6.9131835616438431E-2</v>
      </c>
      <c r="I12001" s="7">
        <v>8.0653808219178363E-2</v>
      </c>
      <c r="J12001" s="7">
        <v>9.2175780821917908E-2</v>
      </c>
      <c r="K12001" s="7">
        <v>0.10369775342465759</v>
      </c>
      <c r="L12001" s="7">
        <v>0.11521972602739727</v>
      </c>
    </row>
    <row r="12002" spans="1:12" ht="38.25">
      <c r="A12002" s="1">
        <f t="shared" si="258"/>
        <v>44488</v>
      </c>
      <c r="B12002" s="49" t="s">
        <v>7677</v>
      </c>
      <c r="C12002" s="7">
        <v>3.5039671232876997E-2</v>
      </c>
      <c r="D12002" s="7">
        <v>7.0079342465753883E-2</v>
      </c>
      <c r="E12002" s="7">
        <v>0.10511901369863089</v>
      </c>
      <c r="F12002" s="7">
        <v>0.14015868493150799</v>
      </c>
      <c r="G12002" s="7">
        <v>0.17519835616438439</v>
      </c>
      <c r="H12002" s="7">
        <v>0.2102380273972608</v>
      </c>
      <c r="I12002" s="7">
        <v>0.24527769863013837</v>
      </c>
      <c r="J12002" s="7">
        <v>0.28031736986301481</v>
      </c>
      <c r="K12002" s="7">
        <v>0.31535704109589119</v>
      </c>
      <c r="L12002" s="7">
        <v>0.35039671232876757</v>
      </c>
    </row>
    <row r="12003" spans="1:12" ht="38.25">
      <c r="A12003" s="1">
        <f t="shared" si="258"/>
        <v>44489</v>
      </c>
      <c r="B12003" s="49" t="s">
        <v>7368</v>
      </c>
      <c r="C12003" s="7">
        <v>9.0519452054794796E-4</v>
      </c>
      <c r="D12003" s="7">
        <v>1.8103890410958959E-3</v>
      </c>
      <c r="E12003" s="7">
        <v>2.7155835616438436E-3</v>
      </c>
      <c r="F12003" s="7">
        <v>3.6207780821917797E-3</v>
      </c>
      <c r="G12003" s="7">
        <v>4.5259726027397276E-3</v>
      </c>
      <c r="H12003" s="7">
        <v>5.4311671232876758E-3</v>
      </c>
      <c r="I12003" s="7">
        <v>6.3363616438356363E-3</v>
      </c>
      <c r="J12003" s="7">
        <v>7.2415561643835724E-3</v>
      </c>
      <c r="K12003" s="7">
        <v>8.146750684931519E-3</v>
      </c>
      <c r="L12003" s="7">
        <v>9.0519452054794551E-3</v>
      </c>
    </row>
    <row r="12004" spans="1:12" ht="38.25">
      <c r="A12004" s="1">
        <f t="shared" si="258"/>
        <v>44490</v>
      </c>
      <c r="B12004" s="49" t="s">
        <v>7370</v>
      </c>
      <c r="C12004" s="7">
        <v>1.6327495890410999E-2</v>
      </c>
      <c r="D12004" s="7">
        <v>3.2654991780822117E-2</v>
      </c>
      <c r="E12004" s="7">
        <v>4.8982487671233116E-2</v>
      </c>
      <c r="F12004" s="7">
        <v>6.5309983561643997E-2</v>
      </c>
      <c r="G12004" s="7">
        <v>8.1637479452055003E-2</v>
      </c>
      <c r="H12004" s="7">
        <v>9.7964975342466121E-2</v>
      </c>
      <c r="I12004" s="7">
        <v>0.11429247123287747</v>
      </c>
      <c r="J12004" s="7">
        <v>0.13061996712328799</v>
      </c>
      <c r="K12004" s="7">
        <v>0.1469474630136996</v>
      </c>
      <c r="L12004" s="7">
        <v>0.16327495890411001</v>
      </c>
    </row>
    <row r="12005" spans="1:12" ht="38.25">
      <c r="A12005" s="1">
        <f t="shared" si="258"/>
        <v>44491</v>
      </c>
      <c r="B12005" s="49" t="s">
        <v>5900</v>
      </c>
      <c r="C12005" s="7">
        <v>2.823389589041124E-2</v>
      </c>
      <c r="D12005" s="7">
        <v>5.6467791780822361E-2</v>
      </c>
      <c r="E12005" s="7">
        <v>8.4701687671233594E-2</v>
      </c>
      <c r="F12005" s="7">
        <v>0.11293558356164447</v>
      </c>
      <c r="G12005" s="7">
        <v>0.1411694794520556</v>
      </c>
      <c r="H12005" s="7">
        <v>0.16940337534246599</v>
      </c>
      <c r="I12005" s="7">
        <v>0.19763727123287758</v>
      </c>
      <c r="J12005" s="7">
        <v>0.22587116712328797</v>
      </c>
      <c r="K12005" s="7">
        <v>0.25410506301369956</v>
      </c>
      <c r="L12005" s="7">
        <v>0.28233895890410998</v>
      </c>
    </row>
    <row r="12006" spans="1:12" ht="38.25">
      <c r="A12006" s="1">
        <f t="shared" si="258"/>
        <v>44492</v>
      </c>
      <c r="B12006" s="49" t="s">
        <v>5900</v>
      </c>
      <c r="C12006" s="7">
        <v>4.1610739726027557E-3</v>
      </c>
      <c r="D12006" s="7">
        <v>8.3221479452055113E-3</v>
      </c>
      <c r="E12006" s="7">
        <v>1.248322191780828E-2</v>
      </c>
      <c r="F12006" s="7">
        <v>1.6644295890410998E-2</v>
      </c>
      <c r="G12006" s="7">
        <v>2.0805369863013717E-2</v>
      </c>
      <c r="H12006" s="7">
        <v>2.4966443835616439E-2</v>
      </c>
      <c r="I12006" s="7">
        <v>2.9127517808219278E-2</v>
      </c>
      <c r="J12006" s="7">
        <v>3.3288591780821997E-2</v>
      </c>
      <c r="K12006" s="7">
        <v>3.7449665753424718E-2</v>
      </c>
      <c r="L12006" s="7">
        <v>4.1610739726027433E-2</v>
      </c>
    </row>
    <row r="12007" spans="1:12" ht="38.25">
      <c r="A12007" s="1">
        <f t="shared" si="258"/>
        <v>44493</v>
      </c>
      <c r="B12007" s="49" t="s">
        <v>5900</v>
      </c>
      <c r="C12007" s="7">
        <v>0.1338545095890408</v>
      </c>
      <c r="D12007" s="7">
        <v>0.26770901917808282</v>
      </c>
      <c r="E12007" s="7">
        <v>0.40156352876712359</v>
      </c>
      <c r="F12007" s="7">
        <v>0.5354180383561632</v>
      </c>
      <c r="G12007" s="7">
        <v>0.66927254794520408</v>
      </c>
      <c r="H12007" s="7">
        <v>0.80312705753424474</v>
      </c>
      <c r="I12007" s="7">
        <v>0.93698156712328917</v>
      </c>
      <c r="J12007" s="7">
        <v>1.0708360767123275</v>
      </c>
      <c r="K12007" s="7">
        <v>1.2046905863013719</v>
      </c>
      <c r="L12007" s="7">
        <v>1.3385450958904082</v>
      </c>
    </row>
    <row r="12008" spans="1:12" ht="38.25">
      <c r="A12008" s="1">
        <f t="shared" si="258"/>
        <v>44494</v>
      </c>
      <c r="B12008" s="49" t="s">
        <v>7678</v>
      </c>
      <c r="C12008" s="7">
        <v>1.3849512328767239E-2</v>
      </c>
      <c r="D12008" s="7">
        <v>2.7699024657534359E-2</v>
      </c>
      <c r="E12008" s="7">
        <v>4.15485369863016E-2</v>
      </c>
      <c r="F12008" s="7">
        <v>5.5398049315068601E-2</v>
      </c>
      <c r="G12008" s="7">
        <v>6.924756164383572E-2</v>
      </c>
      <c r="H12008" s="7">
        <v>8.3097073972602839E-2</v>
      </c>
      <c r="I12008" s="7">
        <v>9.6946586301370208E-2</v>
      </c>
      <c r="J12008" s="7">
        <v>0.11079609863013708</v>
      </c>
      <c r="K12008" s="7">
        <v>0.12464561095890479</v>
      </c>
      <c r="L12008" s="7">
        <v>0.13849512328767119</v>
      </c>
    </row>
    <row r="12009" spans="1:12" ht="51">
      <c r="A12009" s="1">
        <f t="shared" si="258"/>
        <v>44495</v>
      </c>
      <c r="B12009" s="49" t="s">
        <v>7679</v>
      </c>
      <c r="C12009" s="7">
        <v>9.1206575342465989E-4</v>
      </c>
      <c r="D12009" s="7">
        <v>1.8241315068493198E-3</v>
      </c>
      <c r="E12009" s="7">
        <v>2.73619726027398E-3</v>
      </c>
      <c r="F12009" s="7">
        <v>3.6482630136986278E-3</v>
      </c>
      <c r="G12009" s="7">
        <v>4.5603287671232874E-3</v>
      </c>
      <c r="H12009" s="7">
        <v>5.4723945205479478E-3</v>
      </c>
      <c r="I12009" s="7">
        <v>6.3844602739726317E-3</v>
      </c>
      <c r="J12009" s="7">
        <v>7.2965260273972678E-3</v>
      </c>
      <c r="K12009" s="7">
        <v>8.2085917808219274E-3</v>
      </c>
      <c r="L12009" s="7">
        <v>9.1206575342465748E-3</v>
      </c>
    </row>
    <row r="12010" spans="1:12" ht="51">
      <c r="A12010" s="1">
        <f t="shared" si="258"/>
        <v>44496</v>
      </c>
      <c r="B12010" s="49" t="s">
        <v>7679</v>
      </c>
      <c r="C12010" s="7">
        <v>1.6545928767123359E-2</v>
      </c>
      <c r="D12010" s="7">
        <v>3.3091857534246601E-2</v>
      </c>
      <c r="E12010" s="7">
        <v>4.9637786301369953E-2</v>
      </c>
      <c r="F12010" s="7">
        <v>6.6183715068493076E-2</v>
      </c>
      <c r="G12010" s="7">
        <v>8.2729643835616304E-2</v>
      </c>
      <c r="H12010" s="7">
        <v>9.9275572602739559E-2</v>
      </c>
      <c r="I12010" s="7">
        <v>0.11582150136986316</v>
      </c>
      <c r="J12010" s="7">
        <v>0.1323674301369864</v>
      </c>
      <c r="K12010" s="7">
        <v>0.14891335890410881</v>
      </c>
      <c r="L12010" s="7">
        <v>0.16545928767123239</v>
      </c>
    </row>
    <row r="12011" spans="1:12" ht="38.25">
      <c r="A12011" s="1">
        <f t="shared" si="258"/>
        <v>44497</v>
      </c>
      <c r="B12011" s="49" t="s">
        <v>7546</v>
      </c>
      <c r="C12011" s="7">
        <v>2.0895780821917918E-2</v>
      </c>
      <c r="D12011" s="7">
        <v>4.1791561643835719E-2</v>
      </c>
      <c r="E12011" s="7">
        <v>6.2687342465753637E-2</v>
      </c>
      <c r="F12011" s="7">
        <v>8.3583123287671313E-2</v>
      </c>
      <c r="G12011" s="7">
        <v>0.10447890410958911</v>
      </c>
      <c r="H12011" s="7">
        <v>0.1253746849315068</v>
      </c>
      <c r="I12011" s="7">
        <v>0.1462704657534252</v>
      </c>
      <c r="J12011" s="7">
        <v>0.16716624657534238</v>
      </c>
      <c r="K12011" s="7">
        <v>0.1880620273972608</v>
      </c>
      <c r="L12011" s="7">
        <v>0.208957808219178</v>
      </c>
    </row>
    <row r="12012" spans="1:12" ht="38.25">
      <c r="A12012" s="1">
        <f t="shared" si="258"/>
        <v>44498</v>
      </c>
      <c r="B12012" s="49" t="s">
        <v>7546</v>
      </c>
      <c r="C12012" s="7">
        <v>1.632460273972608E-2</v>
      </c>
      <c r="D12012" s="7">
        <v>3.2649205479452277E-2</v>
      </c>
      <c r="E12012" s="7">
        <v>4.8973808219178364E-2</v>
      </c>
      <c r="F12012" s="7">
        <v>6.5298410958904318E-2</v>
      </c>
      <c r="G12012" s="7">
        <v>8.1623013698630398E-2</v>
      </c>
      <c r="H12012" s="7">
        <v>9.7947616438356477E-2</v>
      </c>
      <c r="I12012" s="7">
        <v>0.11427221917808292</v>
      </c>
      <c r="J12012" s="7">
        <v>0.13059682191780839</v>
      </c>
      <c r="K12012" s="7">
        <v>0.14692142465753519</v>
      </c>
      <c r="L12012" s="7">
        <v>0.1632460273972608</v>
      </c>
    </row>
    <row r="12013" spans="1:12" ht="51">
      <c r="A12013" s="1">
        <f t="shared" si="258"/>
        <v>44499</v>
      </c>
      <c r="B12013" s="49" t="s">
        <v>7680</v>
      </c>
      <c r="C12013" s="7">
        <v>1.6859835616438439E-2</v>
      </c>
      <c r="D12013" s="7">
        <v>3.3719671232876759E-2</v>
      </c>
      <c r="E12013" s="7">
        <v>5.0579506849315205E-2</v>
      </c>
      <c r="F12013" s="7">
        <v>6.7439342465753394E-2</v>
      </c>
      <c r="G12013" s="7">
        <v>8.4299178082191728E-2</v>
      </c>
      <c r="H12013" s="7">
        <v>0.10115901369863003</v>
      </c>
      <c r="I12013" s="7">
        <v>0.11801884931506872</v>
      </c>
      <c r="J12013" s="7">
        <v>0.13487868493150679</v>
      </c>
      <c r="K12013" s="7">
        <v>0.15173852054794559</v>
      </c>
      <c r="L12013" s="7">
        <v>0.16859835616438318</v>
      </c>
    </row>
    <row r="12014" spans="1:12" ht="38.25">
      <c r="A12014" s="1">
        <f t="shared" si="258"/>
        <v>44500</v>
      </c>
      <c r="B12014" s="49" t="s">
        <v>7681</v>
      </c>
      <c r="C12014" s="7">
        <v>1.9181589041096039E-2</v>
      </c>
      <c r="D12014" s="7">
        <v>3.8363178082191959E-2</v>
      </c>
      <c r="E12014" s="7">
        <v>5.7544767123288001E-2</v>
      </c>
      <c r="F12014" s="7">
        <v>7.6726356164383794E-2</v>
      </c>
      <c r="G12014" s="7">
        <v>9.5907945205479725E-2</v>
      </c>
      <c r="H12014" s="7">
        <v>0.11508953424657563</v>
      </c>
      <c r="I12014" s="7">
        <v>0.13427112328767238</v>
      </c>
      <c r="J12014" s="7">
        <v>0.15345271232876759</v>
      </c>
      <c r="K12014" s="7">
        <v>0.17263430136986399</v>
      </c>
      <c r="L12014" s="7">
        <v>0.19181589041095917</v>
      </c>
    </row>
    <row r="12015" spans="1:12" ht="63.75">
      <c r="A12015" s="1">
        <f t="shared" si="258"/>
        <v>44501</v>
      </c>
      <c r="B12015" s="49" t="s">
        <v>7548</v>
      </c>
      <c r="C12015" s="7">
        <v>5.4919232876712604E-2</v>
      </c>
      <c r="D12015" s="7">
        <v>0.10983846575342521</v>
      </c>
      <c r="E12015" s="7">
        <v>0.16475769863013839</v>
      </c>
      <c r="F12015" s="7">
        <v>0.21967693150685041</v>
      </c>
      <c r="G12015" s="7">
        <v>0.27459616438356238</v>
      </c>
      <c r="H12015" s="7">
        <v>0.3295153972602744</v>
      </c>
      <c r="I12015" s="7">
        <v>0.38443463013698759</v>
      </c>
      <c r="J12015" s="7">
        <v>0.43935386301369961</v>
      </c>
      <c r="K12015" s="7">
        <v>0.49427309589041157</v>
      </c>
      <c r="L12015" s="7">
        <v>0.54919232876712354</v>
      </c>
    </row>
    <row r="12016" spans="1:12" ht="38.25">
      <c r="A12016" s="1">
        <f t="shared" si="258"/>
        <v>44502</v>
      </c>
      <c r="B12016" s="49" t="s">
        <v>6316</v>
      </c>
      <c r="C12016" s="7">
        <v>2.1078049315068601E-2</v>
      </c>
      <c r="D12016" s="7">
        <v>4.2156098630137077E-2</v>
      </c>
      <c r="E12016" s="7">
        <v>6.3234147945205668E-2</v>
      </c>
      <c r="F12016" s="7">
        <v>8.431219726027403E-2</v>
      </c>
      <c r="G12016" s="7">
        <v>0.10539024657534253</v>
      </c>
      <c r="H12016" s="7">
        <v>0.12646829589041039</v>
      </c>
      <c r="I12016" s="7">
        <v>0.1475463452054796</v>
      </c>
      <c r="J12016" s="7">
        <v>0.16862439452054759</v>
      </c>
      <c r="K12016" s="7">
        <v>0.1897024438356168</v>
      </c>
      <c r="L12016" s="7">
        <v>0.21078049315068478</v>
      </c>
    </row>
    <row r="12017" spans="1:12" ht="51">
      <c r="A12017" s="1">
        <f t="shared" si="258"/>
        <v>44503</v>
      </c>
      <c r="B12017" s="49" t="s">
        <v>6318</v>
      </c>
      <c r="C12017" s="7">
        <v>1.9413041095890479E-2</v>
      </c>
      <c r="D12017" s="7">
        <v>3.8826082191780839E-2</v>
      </c>
      <c r="E12017" s="7">
        <v>5.8239123287671321E-2</v>
      </c>
      <c r="F12017" s="7">
        <v>7.7652164383561567E-2</v>
      </c>
      <c r="G12017" s="7">
        <v>9.7065205479451924E-2</v>
      </c>
      <c r="H12017" s="7">
        <v>0.11647824657534227</v>
      </c>
      <c r="I12017" s="7">
        <v>0.1358912876712336</v>
      </c>
      <c r="J12017" s="7">
        <v>0.15530432876712361</v>
      </c>
      <c r="K12017" s="7">
        <v>0.17471736986301359</v>
      </c>
      <c r="L12017" s="7">
        <v>0.1941304109589036</v>
      </c>
    </row>
    <row r="12018" spans="1:12" ht="38.25">
      <c r="A12018" s="1">
        <f t="shared" si="258"/>
        <v>44504</v>
      </c>
      <c r="B12018" s="49" t="s">
        <v>5906</v>
      </c>
      <c r="C12018" s="7">
        <v>4.473534246575364E-4</v>
      </c>
      <c r="D12018" s="7">
        <v>8.947068493150728E-4</v>
      </c>
      <c r="E12018" s="7">
        <v>1.342060273972608E-3</v>
      </c>
      <c r="F12018" s="7">
        <v>1.7894136986301358E-3</v>
      </c>
      <c r="G12018" s="7">
        <v>2.2367671232876758E-3</v>
      </c>
      <c r="H12018" s="7">
        <v>2.6841205479452043E-3</v>
      </c>
      <c r="I12018" s="7">
        <v>3.1314739726027441E-3</v>
      </c>
      <c r="J12018" s="7">
        <v>3.5788273972602717E-3</v>
      </c>
      <c r="K12018" s="7">
        <v>4.0261808219178115E-3</v>
      </c>
      <c r="L12018" s="7">
        <v>4.4735342465753404E-3</v>
      </c>
    </row>
    <row r="12019" spans="1:12" ht="89.25">
      <c r="A12019" s="1">
        <f t="shared" si="258"/>
        <v>44505</v>
      </c>
      <c r="B12019" s="49" t="s">
        <v>6160</v>
      </c>
      <c r="C12019" s="7">
        <v>4.3415342465753633E-2</v>
      </c>
      <c r="D12019" s="7">
        <v>8.6830684931507265E-2</v>
      </c>
      <c r="E12019" s="7">
        <v>0.13024602739726079</v>
      </c>
      <c r="F12019" s="7">
        <v>0.17366136986301361</v>
      </c>
      <c r="G12019" s="7">
        <v>0.21707671232876757</v>
      </c>
      <c r="H12019" s="7">
        <v>0.26049205479452037</v>
      </c>
      <c r="I12019" s="7">
        <v>0.30390739726027444</v>
      </c>
      <c r="J12019" s="7">
        <v>0.34732273972602723</v>
      </c>
      <c r="K12019" s="7">
        <v>0.39073808219178124</v>
      </c>
      <c r="L12019" s="7">
        <v>0.43415342465753398</v>
      </c>
    </row>
    <row r="12020" spans="1:12" ht="89.25">
      <c r="A12020" s="1">
        <f t="shared" si="258"/>
        <v>44506</v>
      </c>
      <c r="B12020" s="49" t="s">
        <v>6160</v>
      </c>
      <c r="C12020" s="7">
        <v>2.3579178082191957E-3</v>
      </c>
      <c r="D12020" s="7">
        <v>4.7158356164383802E-3</v>
      </c>
      <c r="E12020" s="7">
        <v>7.0737534246575751E-3</v>
      </c>
      <c r="F12020" s="7">
        <v>9.4316712328767482E-3</v>
      </c>
      <c r="G12020" s="7">
        <v>1.178958904109593E-2</v>
      </c>
      <c r="H12020" s="7">
        <v>1.4147506849315081E-2</v>
      </c>
      <c r="I12020" s="7">
        <v>1.6505424657534358E-2</v>
      </c>
      <c r="J12020" s="7">
        <v>1.8863342465753521E-2</v>
      </c>
      <c r="K12020" s="7">
        <v>2.122126027397268E-2</v>
      </c>
      <c r="L12020" s="7">
        <v>2.3579178082191839E-2</v>
      </c>
    </row>
    <row r="12021" spans="1:12" ht="89.25">
      <c r="A12021" s="1">
        <f t="shared" si="258"/>
        <v>44507</v>
      </c>
      <c r="B12021" s="49" t="s">
        <v>6160</v>
      </c>
      <c r="C12021" s="7">
        <v>1.2675616438356119E-3</v>
      </c>
      <c r="D12021" s="7">
        <v>2.5351232876712356E-3</v>
      </c>
      <c r="E12021" s="7">
        <v>3.8026849315068475E-3</v>
      </c>
      <c r="F12021" s="7">
        <v>5.0702465753424478E-3</v>
      </c>
      <c r="G12021" s="7">
        <v>6.3378082191780597E-3</v>
      </c>
      <c r="H12021" s="7">
        <v>7.6053698630136717E-3</v>
      </c>
      <c r="I12021" s="7">
        <v>8.87293150684932E-3</v>
      </c>
      <c r="J12021" s="7">
        <v>1.0140493150684908E-2</v>
      </c>
      <c r="K12021" s="7">
        <v>1.1408054794520521E-2</v>
      </c>
      <c r="L12021" s="7">
        <v>1.2675616438356119E-2</v>
      </c>
    </row>
    <row r="12022" spans="1:12" ht="89.25">
      <c r="A12022" s="1">
        <f t="shared" si="258"/>
        <v>44508</v>
      </c>
      <c r="B12022" s="49" t="s">
        <v>6160</v>
      </c>
      <c r="C12022" s="7">
        <v>8.9181369863014081E-4</v>
      </c>
      <c r="D12022" s="7">
        <v>1.783627397260284E-3</v>
      </c>
      <c r="E12022" s="7">
        <v>2.6754410958904199E-3</v>
      </c>
      <c r="F12022" s="7">
        <v>3.5672547945205559E-3</v>
      </c>
      <c r="G12022" s="7">
        <v>4.4590684931506922E-3</v>
      </c>
      <c r="H12022" s="7">
        <v>5.3508821917808277E-3</v>
      </c>
      <c r="I12022" s="7">
        <v>6.2426958904109875E-3</v>
      </c>
      <c r="J12022" s="7">
        <v>7.1345095890410996E-3</v>
      </c>
      <c r="K12022" s="7">
        <v>8.0263232876712481E-3</v>
      </c>
      <c r="L12022" s="7">
        <v>8.9181369863013706E-3</v>
      </c>
    </row>
    <row r="12023" spans="1:12" ht="51">
      <c r="A12023" s="1">
        <f t="shared" si="258"/>
        <v>44509</v>
      </c>
      <c r="B12023" s="49" t="s">
        <v>7682</v>
      </c>
      <c r="C12023" s="7">
        <v>2.51161643835618E-2</v>
      </c>
      <c r="D12023" s="7">
        <v>5.0232328767123476E-2</v>
      </c>
      <c r="E12023" s="7">
        <v>7.5348493150685286E-2</v>
      </c>
      <c r="F12023" s="7">
        <v>0.10046465753424672</v>
      </c>
      <c r="G12023" s="7">
        <v>0.12558082191780839</v>
      </c>
      <c r="H12023" s="7">
        <v>0.15069698630137079</v>
      </c>
      <c r="I12023" s="7">
        <v>0.175813150684932</v>
      </c>
      <c r="J12023" s="7">
        <v>0.20092931506849321</v>
      </c>
      <c r="K12023" s="7">
        <v>0.22604547945205561</v>
      </c>
      <c r="L12023" s="7">
        <v>0.25116164383561679</v>
      </c>
    </row>
    <row r="12024" spans="1:12" ht="63.75">
      <c r="A12024" s="1">
        <f t="shared" si="258"/>
        <v>44510</v>
      </c>
      <c r="B12024" s="49" t="s">
        <v>7683</v>
      </c>
      <c r="C12024" s="7">
        <v>6.9262027397260548E-2</v>
      </c>
      <c r="D12024" s="7">
        <v>0.13852405479452159</v>
      </c>
      <c r="E12024" s="7">
        <v>0.20778608219178119</v>
      </c>
      <c r="F12024" s="7">
        <v>0.2770481095890408</v>
      </c>
      <c r="G12024" s="7">
        <v>0.34631013698630159</v>
      </c>
      <c r="H12024" s="7">
        <v>0.41557216438356237</v>
      </c>
      <c r="I12024" s="7">
        <v>0.48483419178082438</v>
      </c>
      <c r="J12024" s="7">
        <v>0.55409621917808272</v>
      </c>
      <c r="K12024" s="7">
        <v>0.62335824657534356</v>
      </c>
      <c r="L12024" s="7">
        <v>0.69262027397260317</v>
      </c>
    </row>
    <row r="12025" spans="1:12" ht="51">
      <c r="A12025" s="1">
        <f t="shared" si="258"/>
        <v>44511</v>
      </c>
      <c r="B12025" s="49" t="s">
        <v>7684</v>
      </c>
      <c r="C12025" s="7">
        <v>1.762796712328776E-2</v>
      </c>
      <c r="D12025" s="7">
        <v>3.5255934246575395E-2</v>
      </c>
      <c r="E12025" s="7">
        <v>5.2883901369863158E-2</v>
      </c>
      <c r="F12025" s="7">
        <v>7.0511868493150678E-2</v>
      </c>
      <c r="G12025" s="7">
        <v>8.8139835616438317E-2</v>
      </c>
      <c r="H12025" s="7">
        <v>0.10576780273972596</v>
      </c>
      <c r="I12025" s="7">
        <v>0.12339576986301359</v>
      </c>
      <c r="J12025" s="7">
        <v>0.14102373698630158</v>
      </c>
      <c r="K12025" s="7">
        <v>0.15865170410958837</v>
      </c>
      <c r="L12025" s="7">
        <v>0.17627967123287641</v>
      </c>
    </row>
    <row r="12026" spans="1:12" ht="51">
      <c r="A12026" s="1">
        <f t="shared" si="258"/>
        <v>44512</v>
      </c>
      <c r="B12026" s="49" t="s">
        <v>7684</v>
      </c>
      <c r="C12026" s="7">
        <v>9.4559013698630404E-3</v>
      </c>
      <c r="D12026" s="7">
        <v>1.8911802739726081E-2</v>
      </c>
      <c r="E12026" s="7">
        <v>2.836770410958912E-2</v>
      </c>
      <c r="F12026" s="7">
        <v>3.7823605479452044E-2</v>
      </c>
      <c r="G12026" s="7">
        <v>4.7279506849315082E-2</v>
      </c>
      <c r="H12026" s="7">
        <v>5.6735408219178121E-2</v>
      </c>
      <c r="I12026" s="7">
        <v>6.6191309589041278E-2</v>
      </c>
      <c r="J12026" s="7">
        <v>7.5647210958904199E-2</v>
      </c>
      <c r="K12026" s="7">
        <v>8.5103112328767244E-2</v>
      </c>
      <c r="L12026" s="7">
        <v>9.4559013698630165E-2</v>
      </c>
    </row>
    <row r="12027" spans="1:12" ht="51">
      <c r="A12027" s="1">
        <f t="shared" si="258"/>
        <v>44513</v>
      </c>
      <c r="B12027" s="49" t="s">
        <v>7685</v>
      </c>
      <c r="C12027" s="7">
        <v>5.3343912328767236E-2</v>
      </c>
      <c r="D12027" s="7">
        <v>0.10668782465753447</v>
      </c>
      <c r="E12027" s="7">
        <v>0.16003173698630158</v>
      </c>
      <c r="F12027" s="7">
        <v>0.213375649315068</v>
      </c>
      <c r="G12027" s="7">
        <v>0.26671956164383559</v>
      </c>
      <c r="H12027" s="7">
        <v>0.32006347397260315</v>
      </c>
      <c r="I12027" s="7">
        <v>0.37340738630137077</v>
      </c>
      <c r="J12027" s="7">
        <v>0.42675129863013717</v>
      </c>
      <c r="K12027" s="7">
        <v>0.48009521095890478</v>
      </c>
      <c r="L12027" s="7">
        <v>0.53343912328767118</v>
      </c>
    </row>
    <row r="12028" spans="1:12" ht="51">
      <c r="A12028" s="1">
        <f t="shared" si="258"/>
        <v>44514</v>
      </c>
      <c r="B12028" s="49" t="s">
        <v>7685</v>
      </c>
      <c r="C12028" s="7">
        <v>3.191434520547972E-2</v>
      </c>
      <c r="D12028" s="7">
        <v>6.3828690410959316E-2</v>
      </c>
      <c r="E12028" s="7">
        <v>9.5743035616439029E-2</v>
      </c>
      <c r="F12028" s="7">
        <v>0.12765738082191838</v>
      </c>
      <c r="G12028" s="7">
        <v>0.15957172602739797</v>
      </c>
      <c r="H12028" s="7">
        <v>0.19148607123287759</v>
      </c>
      <c r="I12028" s="7">
        <v>0.2234004164383572</v>
      </c>
      <c r="J12028" s="7">
        <v>0.2553147616438356</v>
      </c>
      <c r="K12028" s="7">
        <v>0.28722910684931519</v>
      </c>
      <c r="L12028" s="7">
        <v>0.31914345205479477</v>
      </c>
    </row>
    <row r="12029" spans="1:12" ht="38.25">
      <c r="A12029" s="1">
        <f t="shared" si="258"/>
        <v>44515</v>
      </c>
      <c r="B12029" s="49" t="s">
        <v>6463</v>
      </c>
      <c r="C12029" s="7">
        <v>3.0237041095890599E-3</v>
      </c>
      <c r="D12029" s="7">
        <v>6.0474082191781077E-3</v>
      </c>
      <c r="E12029" s="7">
        <v>9.0711123287671672E-3</v>
      </c>
      <c r="F12029" s="7">
        <v>1.209481643835624E-2</v>
      </c>
      <c r="G12029" s="7">
        <v>1.5118520547945239E-2</v>
      </c>
      <c r="H12029" s="7">
        <v>1.8142224657534237E-2</v>
      </c>
      <c r="I12029" s="7">
        <v>2.1165928767123358E-2</v>
      </c>
      <c r="J12029" s="7">
        <v>2.4189632876712358E-2</v>
      </c>
      <c r="K12029" s="7">
        <v>2.7213336986301358E-2</v>
      </c>
      <c r="L12029" s="7">
        <v>3.0237041095890357E-2</v>
      </c>
    </row>
    <row r="12030" spans="1:12" ht="63.75">
      <c r="A12030" s="1">
        <f t="shared" si="258"/>
        <v>44516</v>
      </c>
      <c r="B12030" s="49" t="s">
        <v>7686</v>
      </c>
      <c r="C12030" s="7">
        <v>1.8197917808219281E-2</v>
      </c>
      <c r="D12030" s="7">
        <v>3.6395835616438436E-2</v>
      </c>
      <c r="E12030" s="7">
        <v>5.4593753424657721E-2</v>
      </c>
      <c r="F12030" s="7">
        <v>7.2791671232876748E-2</v>
      </c>
      <c r="G12030" s="7">
        <v>9.0989589041095914E-2</v>
      </c>
      <c r="H12030" s="7">
        <v>0.10918750684931508</v>
      </c>
      <c r="I12030" s="7">
        <v>0.12738542465753519</v>
      </c>
      <c r="J12030" s="7">
        <v>0.145583342465754</v>
      </c>
      <c r="K12030" s="7">
        <v>0.1637812602739728</v>
      </c>
      <c r="L12030" s="7">
        <v>0.18197917808219158</v>
      </c>
    </row>
    <row r="12031" spans="1:12" ht="63.75">
      <c r="A12031" s="1">
        <f t="shared" si="258"/>
        <v>44517</v>
      </c>
      <c r="B12031" s="49" t="s">
        <v>7686</v>
      </c>
      <c r="C12031" s="7">
        <v>1.7677150684931638E-2</v>
      </c>
      <c r="D12031" s="7">
        <v>3.5354301369863159E-2</v>
      </c>
      <c r="E12031" s="7">
        <v>5.30314520547948E-2</v>
      </c>
      <c r="F12031" s="7">
        <v>7.0708602739726192E-2</v>
      </c>
      <c r="G12031" s="7">
        <v>8.8385753424657723E-2</v>
      </c>
      <c r="H12031" s="7">
        <v>0.10606290410958923</v>
      </c>
      <c r="I12031" s="7">
        <v>0.12374005479452159</v>
      </c>
      <c r="J12031" s="7">
        <v>0.14141720547945238</v>
      </c>
      <c r="K12031" s="7">
        <v>0.15909435616438442</v>
      </c>
      <c r="L12031" s="7">
        <v>0.1767715068493152</v>
      </c>
    </row>
    <row r="12032" spans="1:12" ht="38.25">
      <c r="A12032" s="1">
        <f t="shared" si="258"/>
        <v>44518</v>
      </c>
      <c r="B12032" s="49" t="s">
        <v>5285</v>
      </c>
      <c r="C12032" s="7">
        <v>2.5976876712328918E-3</v>
      </c>
      <c r="D12032" s="7">
        <v>5.1953753424657722E-3</v>
      </c>
      <c r="E12032" s="7">
        <v>7.7930630136986631E-3</v>
      </c>
      <c r="F12032" s="7">
        <v>1.0390750684931518E-2</v>
      </c>
      <c r="G12032" s="7">
        <v>1.29884383561644E-2</v>
      </c>
      <c r="H12032" s="7">
        <v>1.5586126027397279E-2</v>
      </c>
      <c r="I12032" s="7">
        <v>1.8183813698630279E-2</v>
      </c>
      <c r="J12032" s="7">
        <v>2.0781501369863037E-2</v>
      </c>
      <c r="K12032" s="7">
        <v>2.3379189041095916E-2</v>
      </c>
      <c r="L12032" s="7">
        <v>2.59768767123288E-2</v>
      </c>
    </row>
    <row r="12033" spans="1:12" ht="25.5">
      <c r="A12033" s="1">
        <f t="shared" si="258"/>
        <v>44519</v>
      </c>
      <c r="B12033" s="49" t="s">
        <v>7687</v>
      </c>
      <c r="C12033" s="7">
        <v>2.5817753424657716E-3</v>
      </c>
      <c r="D12033" s="7">
        <v>5.1635506849315319E-3</v>
      </c>
      <c r="E12033" s="7">
        <v>7.7453260273973035E-3</v>
      </c>
      <c r="F12033" s="7">
        <v>1.0327101369863039E-2</v>
      </c>
      <c r="G12033" s="7">
        <v>1.29088767123288E-2</v>
      </c>
      <c r="H12033" s="7">
        <v>1.5490652054794558E-2</v>
      </c>
      <c r="I12033" s="7">
        <v>1.8072427397260317E-2</v>
      </c>
      <c r="J12033" s="7">
        <v>2.0654202739725961E-2</v>
      </c>
      <c r="K12033" s="7">
        <v>2.323597808219172E-2</v>
      </c>
      <c r="L12033" s="7">
        <v>2.5817753424657478E-2</v>
      </c>
    </row>
    <row r="12034" spans="1:12" ht="51">
      <c r="A12034" s="1">
        <f t="shared" si="258"/>
        <v>44520</v>
      </c>
      <c r="B12034" s="49" t="s">
        <v>5476</v>
      </c>
      <c r="C12034" s="7">
        <v>4.2500383561644116E-3</v>
      </c>
      <c r="D12034" s="7">
        <v>8.5000767123288232E-3</v>
      </c>
      <c r="E12034" s="7">
        <v>1.2750115068493198E-2</v>
      </c>
      <c r="F12034" s="7">
        <v>1.7000153424657601E-2</v>
      </c>
      <c r="G12034" s="7">
        <v>2.1250191780822002E-2</v>
      </c>
      <c r="H12034" s="7">
        <v>2.5500230136986397E-2</v>
      </c>
      <c r="I12034" s="7">
        <v>2.9750268493150798E-2</v>
      </c>
      <c r="J12034" s="7">
        <v>3.4000306849315078E-2</v>
      </c>
      <c r="K12034" s="7">
        <v>3.8250345205479479E-2</v>
      </c>
      <c r="L12034" s="7">
        <v>4.250038356164388E-2</v>
      </c>
    </row>
    <row r="12035" spans="1:12" ht="51">
      <c r="A12035" s="1">
        <f t="shared" si="258"/>
        <v>44521</v>
      </c>
      <c r="B12035" s="49" t="s">
        <v>5913</v>
      </c>
      <c r="C12035" s="7">
        <v>4.9436712328767239E-4</v>
      </c>
      <c r="D12035" s="7">
        <v>9.8873424657534479E-4</v>
      </c>
      <c r="E12035" s="7">
        <v>1.483101369863016E-3</v>
      </c>
      <c r="F12035" s="7">
        <v>1.97746849315068E-3</v>
      </c>
      <c r="G12035" s="7">
        <v>2.4718356164383556E-3</v>
      </c>
      <c r="H12035" s="7">
        <v>2.966202739726032E-3</v>
      </c>
      <c r="I12035" s="7">
        <v>3.460569863013708E-3</v>
      </c>
      <c r="J12035" s="7">
        <v>3.9549369863013722E-3</v>
      </c>
      <c r="K12035" s="7">
        <v>4.4493041095890473E-3</v>
      </c>
      <c r="L12035" s="7">
        <v>4.9436712328767111E-3</v>
      </c>
    </row>
    <row r="12036" spans="1:12" ht="38.25">
      <c r="A12036" s="1">
        <f t="shared" si="258"/>
        <v>44522</v>
      </c>
      <c r="B12036" s="49" t="s">
        <v>7688</v>
      </c>
      <c r="C12036" s="7">
        <v>6.9110136986301482E-3</v>
      </c>
      <c r="D12036" s="7">
        <v>1.3822027397260319E-2</v>
      </c>
      <c r="E12036" s="7">
        <v>2.073304109589048E-2</v>
      </c>
      <c r="F12036" s="7">
        <v>2.764405479452052E-2</v>
      </c>
      <c r="G12036" s="7">
        <v>3.4555068493150681E-2</v>
      </c>
      <c r="H12036" s="7">
        <v>4.1466082191780843E-2</v>
      </c>
      <c r="I12036" s="7">
        <v>4.8377095890411115E-2</v>
      </c>
      <c r="J12036" s="7">
        <v>5.5288109589041158E-2</v>
      </c>
      <c r="K12036" s="7">
        <v>6.2199123287671312E-2</v>
      </c>
      <c r="L12036" s="7">
        <v>6.9110136986301363E-2</v>
      </c>
    </row>
    <row r="12037" spans="1:12" ht="38.25">
      <c r="A12037" s="1">
        <f t="shared" si="258"/>
        <v>44523</v>
      </c>
      <c r="B12037" s="49" t="s">
        <v>7689</v>
      </c>
      <c r="C12037" s="7">
        <v>1.6299287671232877E-2</v>
      </c>
      <c r="D12037" s="7">
        <v>3.259857534246588E-2</v>
      </c>
      <c r="E12037" s="7">
        <v>4.8897863013698757E-2</v>
      </c>
      <c r="F12037" s="7">
        <v>6.519715068493151E-2</v>
      </c>
      <c r="G12037" s="7">
        <v>8.1496438356164408E-2</v>
      </c>
      <c r="H12037" s="7">
        <v>9.7795726027397403E-2</v>
      </c>
      <c r="I12037" s="7">
        <v>0.11409501369863051</v>
      </c>
      <c r="J12037" s="7">
        <v>0.1303943013698628</v>
      </c>
      <c r="K12037" s="7">
        <v>0.14669358904109639</v>
      </c>
      <c r="L12037" s="7">
        <v>0.16299287671232882</v>
      </c>
    </row>
    <row r="12038" spans="1:12" ht="51">
      <c r="A12038" s="1">
        <f t="shared" si="258"/>
        <v>44524</v>
      </c>
      <c r="B12038" s="49" t="s">
        <v>7382</v>
      </c>
      <c r="C12038" s="7">
        <v>5.3776438356164516E-4</v>
      </c>
      <c r="D12038" s="7">
        <v>1.0755287671232903E-3</v>
      </c>
      <c r="E12038" s="7">
        <v>1.613293150684932E-3</v>
      </c>
      <c r="F12038" s="7">
        <v>2.1510575342465759E-3</v>
      </c>
      <c r="G12038" s="7">
        <v>2.6888219178082201E-3</v>
      </c>
      <c r="H12038" s="7">
        <v>3.226586301369864E-3</v>
      </c>
      <c r="I12038" s="7">
        <v>3.76435068493152E-3</v>
      </c>
      <c r="J12038" s="7">
        <v>4.3021150684931517E-3</v>
      </c>
      <c r="K12038" s="7">
        <v>4.8398794520547956E-3</v>
      </c>
      <c r="L12038" s="7">
        <v>5.3776438356164403E-3</v>
      </c>
    </row>
    <row r="12039" spans="1:12" ht="38.25">
      <c r="A12039" s="1">
        <f t="shared" si="258"/>
        <v>44525</v>
      </c>
      <c r="B12039" s="49" t="s">
        <v>5915</v>
      </c>
      <c r="C12039" s="7">
        <v>9.6703561643835846E-4</v>
      </c>
      <c r="D12039" s="7">
        <v>1.9340712328767119E-3</v>
      </c>
      <c r="E12039" s="7">
        <v>2.9011068493150802E-3</v>
      </c>
      <c r="F12039" s="7">
        <v>3.8681424657534239E-3</v>
      </c>
      <c r="G12039" s="7">
        <v>4.8351780821917793E-3</v>
      </c>
      <c r="H12039" s="7">
        <v>5.802213698630136E-3</v>
      </c>
      <c r="I12039" s="7">
        <v>6.7692493150685162E-3</v>
      </c>
      <c r="J12039" s="7">
        <v>7.7362849315068599E-3</v>
      </c>
      <c r="K12039" s="7">
        <v>8.7033205479452157E-3</v>
      </c>
      <c r="L12039" s="7">
        <v>9.6703561643835586E-3</v>
      </c>
    </row>
    <row r="12040" spans="1:12" ht="63.75">
      <c r="A12040" s="1">
        <f t="shared" si="258"/>
        <v>44526</v>
      </c>
      <c r="B12040" s="49" t="s">
        <v>7690</v>
      </c>
      <c r="C12040" s="7">
        <v>5.5834191780822122E-3</v>
      </c>
      <c r="D12040" s="7">
        <v>1.1166838356164437E-2</v>
      </c>
      <c r="E12040" s="7">
        <v>1.6750257534246599E-2</v>
      </c>
      <c r="F12040" s="7">
        <v>2.2333676712328797E-2</v>
      </c>
      <c r="G12040" s="7">
        <v>2.7917095890411001E-2</v>
      </c>
      <c r="H12040" s="7">
        <v>3.3500515068493199E-2</v>
      </c>
      <c r="I12040" s="7">
        <v>3.9083934246575393E-2</v>
      </c>
      <c r="J12040" s="7">
        <v>4.4667353424657594E-2</v>
      </c>
      <c r="K12040" s="7">
        <v>5.0250772602739795E-2</v>
      </c>
      <c r="L12040" s="7">
        <v>5.5834191780821878E-2</v>
      </c>
    </row>
    <row r="12041" spans="1:12" ht="63.75">
      <c r="A12041" s="1">
        <f t="shared" si="258"/>
        <v>44527</v>
      </c>
      <c r="B12041" s="49" t="s">
        <v>7691</v>
      </c>
      <c r="C12041" s="7">
        <v>1.4017315068493199E-3</v>
      </c>
      <c r="D12041" s="7">
        <v>2.803463013698652E-3</v>
      </c>
      <c r="E12041" s="7">
        <v>4.2051945205479717E-3</v>
      </c>
      <c r="F12041" s="7">
        <v>5.6069260273972797E-3</v>
      </c>
      <c r="G12041" s="7">
        <v>7.0086575342466007E-3</v>
      </c>
      <c r="H12041" s="7">
        <v>8.4103890410959191E-3</v>
      </c>
      <c r="I12041" s="7">
        <v>9.8121205479452765E-3</v>
      </c>
      <c r="J12041" s="7">
        <v>1.1213852054794573E-2</v>
      </c>
      <c r="K12041" s="7">
        <v>1.2615583561643879E-2</v>
      </c>
      <c r="L12041" s="7">
        <v>1.4017315068493201E-2</v>
      </c>
    </row>
    <row r="12042" spans="1:12" ht="25.5">
      <c r="A12042" s="1">
        <f t="shared" si="258"/>
        <v>44528</v>
      </c>
      <c r="B12042" s="49" t="s">
        <v>7692</v>
      </c>
      <c r="C12042" s="7">
        <v>1.335550684931508E-2</v>
      </c>
      <c r="D12042" s="7">
        <v>2.6711013698630281E-2</v>
      </c>
      <c r="E12042" s="7">
        <v>4.0066520547945364E-2</v>
      </c>
      <c r="F12042" s="7">
        <v>5.3422027397260444E-2</v>
      </c>
      <c r="G12042" s="7">
        <v>6.6777534246575523E-2</v>
      </c>
      <c r="H12042" s="7">
        <v>8.0133041095890589E-2</v>
      </c>
      <c r="I12042" s="7">
        <v>9.3488547945205919E-2</v>
      </c>
      <c r="J12042" s="7">
        <v>0.10684405479452075</v>
      </c>
      <c r="K12042" s="7">
        <v>0.12019956164383559</v>
      </c>
      <c r="L12042" s="7">
        <v>0.1335550684931508</v>
      </c>
    </row>
    <row r="12043" spans="1:12" ht="25.5">
      <c r="A12043" s="1">
        <f t="shared" si="258"/>
        <v>44529</v>
      </c>
      <c r="B12043" s="49" t="s">
        <v>7692</v>
      </c>
      <c r="C12043" s="7">
        <v>5.6228383561644113E-2</v>
      </c>
      <c r="D12043" s="7">
        <v>0.11245676712328823</v>
      </c>
      <c r="E12043" s="7">
        <v>0.16868515068493201</v>
      </c>
      <c r="F12043" s="7">
        <v>0.22491353424657601</v>
      </c>
      <c r="G12043" s="7">
        <v>0.28114191780822001</v>
      </c>
      <c r="H12043" s="7">
        <v>0.33737030136986401</v>
      </c>
      <c r="I12043" s="7">
        <v>0.39359868493150796</v>
      </c>
      <c r="J12043" s="7">
        <v>0.44982706849315202</v>
      </c>
      <c r="K12043" s="7">
        <v>0.50605545205479596</v>
      </c>
      <c r="L12043" s="7">
        <v>0.5622838356164388</v>
      </c>
    </row>
    <row r="12044" spans="1:12" ht="25.5">
      <c r="A12044" s="1">
        <f t="shared" si="258"/>
        <v>44530</v>
      </c>
      <c r="B12044" s="49" t="s">
        <v>7692</v>
      </c>
      <c r="C12044" s="7">
        <v>7.9822027397260555E-3</v>
      </c>
      <c r="D12044" s="7">
        <v>1.5964405479452159E-2</v>
      </c>
      <c r="E12044" s="7">
        <v>2.3946608219178118E-2</v>
      </c>
      <c r="F12044" s="7">
        <v>3.1928810958904076E-2</v>
      </c>
      <c r="G12044" s="7">
        <v>3.9911013698630163E-2</v>
      </c>
      <c r="H12044" s="7">
        <v>4.7893216438356236E-2</v>
      </c>
      <c r="I12044" s="7">
        <v>5.5875419178082433E-2</v>
      </c>
      <c r="J12044" s="7">
        <v>6.3857621917808277E-2</v>
      </c>
      <c r="K12044" s="7">
        <v>7.1839824657534357E-2</v>
      </c>
      <c r="L12044" s="7">
        <v>7.9822027397260326E-2</v>
      </c>
    </row>
    <row r="12045" spans="1:12" ht="25.5">
      <c r="A12045" s="1">
        <f t="shared" si="258"/>
        <v>44531</v>
      </c>
      <c r="B12045" s="49" t="s">
        <v>7692</v>
      </c>
      <c r="C12045" s="7">
        <v>3.8478904109589237E-3</v>
      </c>
      <c r="D12045" s="7">
        <v>7.6957808219178473E-3</v>
      </c>
      <c r="E12045" s="7">
        <v>1.1543671232876772E-2</v>
      </c>
      <c r="F12045" s="7">
        <v>1.5391561643835599E-2</v>
      </c>
      <c r="G12045" s="7">
        <v>1.9239452054794562E-2</v>
      </c>
      <c r="H12045" s="7">
        <v>2.3087342465753398E-2</v>
      </c>
      <c r="I12045" s="7">
        <v>2.6935232876712362E-2</v>
      </c>
      <c r="J12045" s="7">
        <v>3.0783123287671198E-2</v>
      </c>
      <c r="K12045" s="7">
        <v>3.4631013698630163E-2</v>
      </c>
      <c r="L12045" s="7">
        <v>3.8478904109588999E-2</v>
      </c>
    </row>
    <row r="12046" spans="1:12" ht="25.5">
      <c r="A12046" s="1">
        <f t="shared" si="258"/>
        <v>44532</v>
      </c>
      <c r="B12046" s="49" t="s">
        <v>7693</v>
      </c>
      <c r="C12046" s="7">
        <v>1.0100712328767143E-2</v>
      </c>
      <c r="D12046" s="7">
        <v>2.0201424657534238E-2</v>
      </c>
      <c r="E12046" s="7">
        <v>3.0302136986301478E-2</v>
      </c>
      <c r="F12046" s="7">
        <v>4.0402849315068476E-2</v>
      </c>
      <c r="G12046" s="7">
        <v>5.0503561643835598E-2</v>
      </c>
      <c r="H12046" s="7">
        <v>6.0604273972602714E-2</v>
      </c>
      <c r="I12046" s="7">
        <v>7.0704986301370079E-2</v>
      </c>
      <c r="J12046" s="7">
        <v>8.0805698630137077E-2</v>
      </c>
      <c r="K12046" s="7">
        <v>9.0906410958904185E-2</v>
      </c>
      <c r="L12046" s="7">
        <v>0.1010071232876712</v>
      </c>
    </row>
    <row r="12047" spans="1:12" ht="25.5">
      <c r="A12047" s="1">
        <f t="shared" si="258"/>
        <v>44533</v>
      </c>
      <c r="B12047" s="49" t="s">
        <v>7694</v>
      </c>
      <c r="C12047" s="7">
        <v>7.2701260273972798E-3</v>
      </c>
      <c r="D12047" s="7">
        <v>1.454025205479456E-2</v>
      </c>
      <c r="E12047" s="7">
        <v>2.1810378082191842E-2</v>
      </c>
      <c r="F12047" s="7">
        <v>2.9080504109588998E-2</v>
      </c>
      <c r="G12047" s="7">
        <v>3.6350630136986278E-2</v>
      </c>
      <c r="H12047" s="7">
        <v>4.3620756164383559E-2</v>
      </c>
      <c r="I12047" s="7">
        <v>5.0890882191780958E-2</v>
      </c>
      <c r="J12047" s="7">
        <v>5.8161008219178113E-2</v>
      </c>
      <c r="K12047" s="7">
        <v>6.5431134246575401E-2</v>
      </c>
      <c r="L12047" s="7">
        <v>7.2701260273972557E-2</v>
      </c>
    </row>
    <row r="12048" spans="1:12" ht="12.75">
      <c r="A12048" s="1">
        <f t="shared" ref="A12048:A12111" si="259">A12047+1</f>
        <v>44534</v>
      </c>
      <c r="B12048" s="49" t="s">
        <v>7695</v>
      </c>
      <c r="C12048" s="7">
        <v>1.815452054794536E-2</v>
      </c>
      <c r="D12048" s="7">
        <v>3.6309041095890594E-2</v>
      </c>
      <c r="E12048" s="7">
        <v>5.4463561643835957E-2</v>
      </c>
      <c r="F12048" s="7">
        <v>7.2618082191781078E-2</v>
      </c>
      <c r="G12048" s="7">
        <v>9.0772602739726316E-2</v>
      </c>
      <c r="H12048" s="7">
        <v>0.10892712328767155</v>
      </c>
      <c r="I12048" s="7">
        <v>0.12708164383561679</v>
      </c>
      <c r="J12048" s="7">
        <v>0.14523616438356238</v>
      </c>
      <c r="K12048" s="7">
        <v>0.1633906849315068</v>
      </c>
      <c r="L12048" s="7">
        <v>0.18154520547945241</v>
      </c>
    </row>
    <row r="12049" spans="1:12" ht="25.5">
      <c r="A12049" s="1">
        <f t="shared" si="259"/>
        <v>44535</v>
      </c>
      <c r="B12049" s="49" t="s">
        <v>7696</v>
      </c>
      <c r="C12049" s="7">
        <v>8.3915835616438558E-3</v>
      </c>
      <c r="D12049" s="7">
        <v>1.678316712328776E-2</v>
      </c>
      <c r="E12049" s="7">
        <v>2.5174750684931517E-2</v>
      </c>
      <c r="F12049" s="7">
        <v>3.3566334246575277E-2</v>
      </c>
      <c r="G12049" s="7">
        <v>4.1957917808219163E-2</v>
      </c>
      <c r="H12049" s="7">
        <v>5.0349501369863034E-2</v>
      </c>
      <c r="I12049" s="7">
        <v>5.8741084931507037E-2</v>
      </c>
      <c r="J12049" s="7">
        <v>6.713266849315068E-2</v>
      </c>
      <c r="K12049" s="7">
        <v>7.5524252054794558E-2</v>
      </c>
      <c r="L12049" s="7">
        <v>8.3915835616438325E-2</v>
      </c>
    </row>
    <row r="12050" spans="1:12" ht="25.5">
      <c r="A12050" s="1">
        <f t="shared" si="259"/>
        <v>44536</v>
      </c>
      <c r="B12050" s="49" t="s">
        <v>5505</v>
      </c>
      <c r="C12050" s="7">
        <v>1.3013753424657479E-2</v>
      </c>
      <c r="D12050" s="7">
        <v>2.6027506849315079E-2</v>
      </c>
      <c r="E12050" s="7">
        <v>3.9041260273972561E-2</v>
      </c>
      <c r="F12050" s="7">
        <v>5.2055013698629915E-2</v>
      </c>
      <c r="G12050" s="7">
        <v>6.5068767123287394E-2</v>
      </c>
      <c r="H12050" s="7">
        <v>7.8082520547944873E-2</v>
      </c>
      <c r="I12050" s="7">
        <v>9.1096273972602712E-2</v>
      </c>
      <c r="J12050" s="7">
        <v>0.10411002739725995</v>
      </c>
      <c r="K12050" s="7">
        <v>0.11712378082191743</v>
      </c>
      <c r="L12050" s="7">
        <v>0.13013753424657479</v>
      </c>
    </row>
    <row r="12051" spans="1:12" ht="25.5">
      <c r="A12051" s="1">
        <f t="shared" si="259"/>
        <v>44537</v>
      </c>
      <c r="B12051" s="49" t="s">
        <v>7697</v>
      </c>
      <c r="C12051" s="7">
        <v>7.8549041095890716E-3</v>
      </c>
      <c r="D12051" s="7">
        <v>1.5709808219178119E-2</v>
      </c>
      <c r="E12051" s="7">
        <v>2.3564712328767237E-2</v>
      </c>
      <c r="F12051" s="7">
        <v>3.1419616438356238E-2</v>
      </c>
      <c r="G12051" s="7">
        <v>3.9274520547945238E-2</v>
      </c>
      <c r="H12051" s="7">
        <v>4.7129424657534245E-2</v>
      </c>
      <c r="I12051" s="7">
        <v>5.4984328767123482E-2</v>
      </c>
      <c r="J12051" s="7">
        <v>6.283923287671235E-2</v>
      </c>
      <c r="K12051" s="7">
        <v>7.0694136986301365E-2</v>
      </c>
      <c r="L12051" s="7">
        <v>7.8549041095890351E-2</v>
      </c>
    </row>
    <row r="12052" spans="1:12" ht="38.25">
      <c r="A12052" s="1">
        <f t="shared" si="259"/>
        <v>44538</v>
      </c>
      <c r="B12052" s="49" t="s">
        <v>7698</v>
      </c>
      <c r="C12052" s="7">
        <v>1.383721643835612E-2</v>
      </c>
      <c r="D12052" s="7">
        <v>2.7674432876712358E-2</v>
      </c>
      <c r="E12052" s="7">
        <v>4.1511649315068476E-2</v>
      </c>
      <c r="F12052" s="7">
        <v>5.5348865753424605E-2</v>
      </c>
      <c r="G12052" s="7">
        <v>6.9186082191780712E-2</v>
      </c>
      <c r="H12052" s="7">
        <v>8.3023298630136841E-2</v>
      </c>
      <c r="I12052" s="7">
        <v>9.6860515068493191E-2</v>
      </c>
      <c r="J12052" s="7">
        <v>0.11069773150684907</v>
      </c>
      <c r="K12052" s="7">
        <v>0.1245349479452052</v>
      </c>
      <c r="L12052" s="7">
        <v>0.1383721643835612</v>
      </c>
    </row>
    <row r="12053" spans="1:12" ht="38.25">
      <c r="A12053" s="1">
        <f t="shared" si="259"/>
        <v>44539</v>
      </c>
      <c r="B12053" s="49" t="s">
        <v>7385</v>
      </c>
      <c r="C12053" s="7">
        <v>3.2294794520548197E-3</v>
      </c>
      <c r="D12053" s="7">
        <v>6.4589589041096282E-3</v>
      </c>
      <c r="E12053" s="7">
        <v>9.6884383561644475E-3</v>
      </c>
      <c r="F12053" s="7">
        <v>1.2917917808219279E-2</v>
      </c>
      <c r="G12053" s="7">
        <v>1.6147397260274039E-2</v>
      </c>
      <c r="H12053" s="7">
        <v>1.9376876712328801E-2</v>
      </c>
      <c r="I12053" s="7">
        <v>2.2606356164383678E-2</v>
      </c>
      <c r="J12053" s="7">
        <v>2.583583561643844E-2</v>
      </c>
      <c r="K12053" s="7">
        <v>2.9065315068493199E-2</v>
      </c>
      <c r="L12053" s="7">
        <v>3.2294794520547961E-2</v>
      </c>
    </row>
    <row r="12054" spans="1:12" ht="38.25">
      <c r="A12054" s="1">
        <f t="shared" si="259"/>
        <v>44540</v>
      </c>
      <c r="B12054" s="49" t="s">
        <v>7385</v>
      </c>
      <c r="C12054" s="7">
        <v>1.0614246575342497E-2</v>
      </c>
      <c r="D12054" s="7">
        <v>2.1228493150685038E-2</v>
      </c>
      <c r="E12054" s="7">
        <v>3.1842739726027559E-2</v>
      </c>
      <c r="F12054" s="7">
        <v>4.2456986301369834E-2</v>
      </c>
      <c r="G12054" s="7">
        <v>5.3071232876712358E-2</v>
      </c>
      <c r="H12054" s="7">
        <v>6.3685479452054883E-2</v>
      </c>
      <c r="I12054" s="7">
        <v>7.4299726027397525E-2</v>
      </c>
      <c r="J12054" s="7">
        <v>8.4913972602739918E-2</v>
      </c>
      <c r="K12054" s="7">
        <v>9.5528219178082324E-2</v>
      </c>
      <c r="L12054" s="7">
        <v>0.10614246575342472</v>
      </c>
    </row>
    <row r="12055" spans="1:12" ht="12.75">
      <c r="A12055" s="1">
        <f t="shared" si="259"/>
        <v>44541</v>
      </c>
      <c r="B12055" s="49" t="s">
        <v>7699</v>
      </c>
      <c r="C12055" s="7">
        <v>1.0085161643835648E-2</v>
      </c>
      <c r="D12055" s="7">
        <v>2.0170323287671318E-2</v>
      </c>
      <c r="E12055" s="7">
        <v>3.0255484931506919E-2</v>
      </c>
      <c r="F12055" s="7">
        <v>4.0340646575342518E-2</v>
      </c>
      <c r="G12055" s="7">
        <v>5.0425808219178116E-2</v>
      </c>
      <c r="H12055" s="7">
        <v>6.0510969863013721E-2</v>
      </c>
      <c r="I12055" s="7">
        <v>7.0596131506849555E-2</v>
      </c>
      <c r="J12055" s="7">
        <v>8.0681293150685035E-2</v>
      </c>
      <c r="K12055" s="7">
        <v>9.0766454794520765E-2</v>
      </c>
      <c r="L12055" s="7">
        <v>0.10085161643835623</v>
      </c>
    </row>
    <row r="12056" spans="1:12" ht="25.5">
      <c r="A12056" s="1">
        <f t="shared" si="259"/>
        <v>44542</v>
      </c>
      <c r="B12056" s="49" t="s">
        <v>7700</v>
      </c>
      <c r="C12056" s="7">
        <v>4.6435068493150917E-3</v>
      </c>
      <c r="D12056" s="7">
        <v>9.2870136986301834E-3</v>
      </c>
      <c r="E12056" s="7">
        <v>1.393052054794524E-2</v>
      </c>
      <c r="F12056" s="7">
        <v>1.8574027397260318E-2</v>
      </c>
      <c r="G12056" s="7">
        <v>2.32175342465754E-2</v>
      </c>
      <c r="H12056" s="7">
        <v>2.7861041095890479E-2</v>
      </c>
      <c r="I12056" s="7">
        <v>3.2504547945205561E-2</v>
      </c>
      <c r="J12056" s="7">
        <v>3.7148054794520519E-2</v>
      </c>
      <c r="K12056" s="7">
        <v>4.1791561643835594E-2</v>
      </c>
      <c r="L12056" s="7">
        <v>4.6435068493150683E-2</v>
      </c>
    </row>
    <row r="12057" spans="1:12" ht="12.75">
      <c r="A12057" s="1">
        <f t="shared" si="259"/>
        <v>44543</v>
      </c>
      <c r="B12057" s="49" t="s">
        <v>7701</v>
      </c>
      <c r="C12057" s="7">
        <v>1.9868712328767238E-3</v>
      </c>
      <c r="D12057" s="7">
        <v>3.9737424657534355E-3</v>
      </c>
      <c r="E12057" s="7">
        <v>5.9606136986301598E-3</v>
      </c>
      <c r="F12057" s="7">
        <v>7.9474849315068607E-3</v>
      </c>
      <c r="G12057" s="7">
        <v>9.9343561643835711E-3</v>
      </c>
      <c r="H12057" s="7">
        <v>1.1921227397260283E-2</v>
      </c>
      <c r="I12057" s="7">
        <v>1.390809863013708E-2</v>
      </c>
      <c r="J12057" s="7">
        <v>1.5894969863013721E-2</v>
      </c>
      <c r="K12057" s="7">
        <v>1.7881841095890479E-2</v>
      </c>
      <c r="L12057" s="7">
        <v>1.9868712328767118E-2</v>
      </c>
    </row>
    <row r="12058" spans="1:12" ht="25.5">
      <c r="A12058" s="1">
        <f t="shared" si="259"/>
        <v>44544</v>
      </c>
      <c r="B12058" s="49" t="s">
        <v>7702</v>
      </c>
      <c r="C12058" s="7">
        <v>9.5040000000000246E-3</v>
      </c>
      <c r="D12058" s="7">
        <v>1.9008000000000001E-2</v>
      </c>
      <c r="E12058" s="7">
        <v>2.8512000000000121E-2</v>
      </c>
      <c r="F12058" s="7">
        <v>3.8016000000000001E-2</v>
      </c>
      <c r="G12058" s="7">
        <v>4.752E-2</v>
      </c>
      <c r="H12058" s="7">
        <v>5.7023999999999998E-2</v>
      </c>
      <c r="I12058" s="7">
        <v>6.652800000000024E-2</v>
      </c>
      <c r="J12058" s="7">
        <v>7.6032000000000113E-2</v>
      </c>
      <c r="K12058" s="7">
        <v>8.5536000000000112E-2</v>
      </c>
      <c r="L12058" s="7">
        <v>9.5039999999999999E-2</v>
      </c>
    </row>
    <row r="12059" spans="1:12" ht="12.75">
      <c r="A12059" s="1">
        <f t="shared" si="259"/>
        <v>44545</v>
      </c>
      <c r="B12059" s="49" t="s">
        <v>6440</v>
      </c>
      <c r="C12059" s="7">
        <v>7.7876383561644238E-3</v>
      </c>
      <c r="D12059" s="7">
        <v>1.5575276712328799E-2</v>
      </c>
      <c r="E12059" s="7">
        <v>2.336291506849332E-2</v>
      </c>
      <c r="F12059" s="7">
        <v>3.1150553424657598E-2</v>
      </c>
      <c r="G12059" s="7">
        <v>3.8938191780822001E-2</v>
      </c>
      <c r="H12059" s="7">
        <v>4.6725830136986397E-2</v>
      </c>
      <c r="I12059" s="7">
        <v>5.4513468493150918E-2</v>
      </c>
      <c r="J12059" s="7">
        <v>6.2301106849315196E-2</v>
      </c>
      <c r="K12059" s="7">
        <v>7.00887452054796E-2</v>
      </c>
      <c r="L12059" s="7">
        <v>7.7876383561643878E-2</v>
      </c>
    </row>
    <row r="12060" spans="1:12" ht="25.5">
      <c r="A12060" s="1">
        <f t="shared" si="259"/>
        <v>44546</v>
      </c>
      <c r="B12060" s="49" t="s">
        <v>5699</v>
      </c>
      <c r="C12060" s="7">
        <v>1.1713643835616465E-3</v>
      </c>
      <c r="D12060" s="7">
        <v>2.3427287671232999E-3</v>
      </c>
      <c r="E12060" s="7">
        <v>3.5140931506849439E-3</v>
      </c>
      <c r="F12060" s="7">
        <v>4.6854575342465754E-3</v>
      </c>
      <c r="G12060" s="7">
        <v>5.8568219178082191E-3</v>
      </c>
      <c r="H12060" s="7">
        <v>7.0281863013698636E-3</v>
      </c>
      <c r="I12060" s="7">
        <v>8.1995506849315315E-3</v>
      </c>
      <c r="J12060" s="7">
        <v>9.370915068493163E-3</v>
      </c>
      <c r="K12060" s="7">
        <v>1.0542279452054808E-2</v>
      </c>
      <c r="L12060" s="7">
        <v>1.1713643835616438E-2</v>
      </c>
    </row>
    <row r="12061" spans="1:12" ht="25.5">
      <c r="A12061" s="1">
        <f t="shared" si="259"/>
        <v>44547</v>
      </c>
      <c r="B12061" s="49" t="s">
        <v>5699</v>
      </c>
      <c r="C12061" s="7">
        <v>1.472613698630136E-3</v>
      </c>
      <c r="D12061" s="7">
        <v>2.945227397260284E-3</v>
      </c>
      <c r="E12061" s="7">
        <v>4.4178410958904202E-3</v>
      </c>
      <c r="F12061" s="7">
        <v>5.8904547945205438E-3</v>
      </c>
      <c r="G12061" s="7">
        <v>7.3630684931506804E-3</v>
      </c>
      <c r="H12061" s="7">
        <v>8.8356821917808161E-3</v>
      </c>
      <c r="I12061" s="7">
        <v>1.0308295890410988E-2</v>
      </c>
      <c r="J12061" s="7">
        <v>1.1780909589041098E-2</v>
      </c>
      <c r="K12061" s="7">
        <v>1.3253523287671199E-2</v>
      </c>
      <c r="L12061" s="7">
        <v>1.4726136986301361E-2</v>
      </c>
    </row>
    <row r="12062" spans="1:12" ht="25.5">
      <c r="A12062" s="1">
        <f t="shared" si="259"/>
        <v>44548</v>
      </c>
      <c r="B12062" s="49" t="s">
        <v>6173</v>
      </c>
      <c r="C12062" s="7">
        <v>3.929983561643844E-3</v>
      </c>
      <c r="D12062" s="7">
        <v>7.859967123287688E-3</v>
      </c>
      <c r="E12062" s="7">
        <v>1.1789950684931532E-2</v>
      </c>
      <c r="F12062" s="7">
        <v>1.5719934246575279E-2</v>
      </c>
      <c r="G12062" s="7">
        <v>1.9649917808219161E-2</v>
      </c>
      <c r="H12062" s="7">
        <v>2.357990136986304E-2</v>
      </c>
      <c r="I12062" s="7">
        <v>2.7509884931506922E-2</v>
      </c>
      <c r="J12062" s="7">
        <v>3.1439868493150676E-2</v>
      </c>
      <c r="K12062" s="7">
        <v>3.5369852054794558E-2</v>
      </c>
      <c r="L12062" s="7">
        <v>3.9299835616438322E-2</v>
      </c>
    </row>
    <row r="12063" spans="1:12" ht="12.75">
      <c r="A12063" s="1">
        <f t="shared" si="259"/>
        <v>44549</v>
      </c>
      <c r="B12063" s="49" t="s">
        <v>6480</v>
      </c>
      <c r="C12063" s="7">
        <v>9.1861150684931763E-3</v>
      </c>
      <c r="D12063" s="7">
        <v>1.8372230136986398E-2</v>
      </c>
      <c r="E12063" s="7">
        <v>2.7558345205479479E-2</v>
      </c>
      <c r="F12063" s="7">
        <v>3.674446027397256E-2</v>
      </c>
      <c r="G12063" s="7">
        <v>4.5930575342465758E-2</v>
      </c>
      <c r="H12063" s="7">
        <v>5.5116690410958957E-2</v>
      </c>
      <c r="I12063" s="7">
        <v>6.4302805479452274E-2</v>
      </c>
      <c r="J12063" s="7">
        <v>7.3488920547945244E-2</v>
      </c>
      <c r="K12063" s="7">
        <v>8.2675035616438436E-2</v>
      </c>
      <c r="L12063" s="7">
        <v>9.1861150684931517E-2</v>
      </c>
    </row>
    <row r="12064" spans="1:12" ht="12.75">
      <c r="A12064" s="1">
        <f t="shared" si="259"/>
        <v>44550</v>
      </c>
      <c r="B12064" s="49" t="s">
        <v>7703</v>
      </c>
      <c r="C12064" s="7">
        <v>6.9265643835616682E-3</v>
      </c>
      <c r="D12064" s="7">
        <v>1.3853128767123359E-2</v>
      </c>
      <c r="E12064" s="7">
        <v>2.0779693150685039E-2</v>
      </c>
      <c r="F12064" s="7">
        <v>2.77062575342466E-2</v>
      </c>
      <c r="G12064" s="7">
        <v>3.4632821917808282E-2</v>
      </c>
      <c r="H12064" s="7">
        <v>4.1559386301369836E-2</v>
      </c>
      <c r="I12064" s="7">
        <v>4.8485950684931639E-2</v>
      </c>
      <c r="J12064" s="7">
        <v>5.54125150684932E-2</v>
      </c>
      <c r="K12064" s="7">
        <v>6.2339079452054878E-2</v>
      </c>
      <c r="L12064" s="7">
        <v>6.9265643835616439E-2</v>
      </c>
    </row>
    <row r="12065" spans="1:12" ht="12.75">
      <c r="A12065" s="1">
        <f t="shared" si="259"/>
        <v>44551</v>
      </c>
      <c r="B12065" s="49" t="s">
        <v>7703</v>
      </c>
      <c r="C12065" s="7">
        <v>5.4644383561644114E-4</v>
      </c>
      <c r="D12065" s="7">
        <v>1.0928876712328823E-3</v>
      </c>
      <c r="E12065" s="7">
        <v>1.6393315068493201E-3</v>
      </c>
      <c r="F12065" s="7">
        <v>2.1857753424657598E-3</v>
      </c>
      <c r="G12065" s="7">
        <v>2.7322191780821997E-3</v>
      </c>
      <c r="H12065" s="7">
        <v>3.2786630136986401E-3</v>
      </c>
      <c r="I12065" s="7">
        <v>3.8251068493150796E-3</v>
      </c>
      <c r="J12065" s="7">
        <v>4.3715506849315196E-3</v>
      </c>
      <c r="K12065" s="7">
        <v>4.91799452054796E-3</v>
      </c>
      <c r="L12065" s="7">
        <v>5.4644383561643873E-3</v>
      </c>
    </row>
    <row r="12066" spans="1:12" ht="25.5">
      <c r="A12066" s="1">
        <f t="shared" si="259"/>
        <v>44552</v>
      </c>
      <c r="B12066" s="49" t="s">
        <v>7704</v>
      </c>
      <c r="C12066" s="7">
        <v>7.9149369863014078E-3</v>
      </c>
      <c r="D12066" s="7">
        <v>1.582987397260284E-2</v>
      </c>
      <c r="E12066" s="7">
        <v>2.3744810958904201E-2</v>
      </c>
      <c r="F12066" s="7">
        <v>3.1659747945205562E-2</v>
      </c>
      <c r="G12066" s="7">
        <v>3.9574684931506919E-2</v>
      </c>
      <c r="H12066" s="7">
        <v>4.7489621917808277E-2</v>
      </c>
      <c r="I12066" s="7">
        <v>5.5404558904109759E-2</v>
      </c>
      <c r="J12066" s="7">
        <v>6.3319495890410998E-2</v>
      </c>
      <c r="K12066" s="7">
        <v>7.1234432876712481E-2</v>
      </c>
      <c r="L12066" s="7">
        <v>7.9149369863013713E-2</v>
      </c>
    </row>
    <row r="12067" spans="1:12" ht="25.5">
      <c r="A12067" s="1">
        <f t="shared" si="259"/>
        <v>44553</v>
      </c>
      <c r="B12067" s="49" t="s">
        <v>7705</v>
      </c>
      <c r="C12067" s="7">
        <v>8.3398684931507028E-3</v>
      </c>
      <c r="D12067" s="7">
        <v>1.6679736986301361E-2</v>
      </c>
      <c r="E12067" s="7">
        <v>2.5019605479452162E-2</v>
      </c>
      <c r="F12067" s="7">
        <v>3.3359473972602721E-2</v>
      </c>
      <c r="G12067" s="7">
        <v>4.1699342465753401E-2</v>
      </c>
      <c r="H12067" s="7">
        <v>5.0039210958904082E-2</v>
      </c>
      <c r="I12067" s="7">
        <v>5.8379079452054998E-2</v>
      </c>
      <c r="J12067" s="7">
        <v>6.6718947945205553E-2</v>
      </c>
      <c r="K12067" s="7">
        <v>7.5058816438356227E-2</v>
      </c>
      <c r="L12067" s="7">
        <v>8.3398684931506803E-2</v>
      </c>
    </row>
    <row r="12068" spans="1:12" ht="12.75">
      <c r="A12068" s="1">
        <f t="shared" si="259"/>
        <v>44554</v>
      </c>
      <c r="B12068" s="49" t="s">
        <v>7706</v>
      </c>
      <c r="C12068" s="7">
        <v>8.1456657534246957E-3</v>
      </c>
      <c r="D12068" s="7">
        <v>1.629133150684944E-2</v>
      </c>
      <c r="E12068" s="7">
        <v>2.443699726027404E-2</v>
      </c>
      <c r="F12068" s="7">
        <v>3.2582663013698637E-2</v>
      </c>
      <c r="G12068" s="7">
        <v>4.0728328767123352E-2</v>
      </c>
      <c r="H12068" s="7">
        <v>4.8873994520547956E-2</v>
      </c>
      <c r="I12068" s="7">
        <v>5.7019660273972796E-2</v>
      </c>
      <c r="J12068" s="7">
        <v>6.5165326027397399E-2</v>
      </c>
      <c r="K12068" s="7">
        <v>7.3310991780821996E-2</v>
      </c>
      <c r="L12068" s="7">
        <v>8.1456657534246593E-2</v>
      </c>
    </row>
    <row r="12069" spans="1:12" ht="25.5">
      <c r="A12069" s="1">
        <f t="shared" si="259"/>
        <v>44555</v>
      </c>
      <c r="B12069" s="49" t="s">
        <v>5806</v>
      </c>
      <c r="C12069" s="7">
        <v>1.5532602739726199E-3</v>
      </c>
      <c r="D12069" s="7">
        <v>3.106520547945228E-3</v>
      </c>
      <c r="E12069" s="7">
        <v>4.6597808219178477E-3</v>
      </c>
      <c r="F12069" s="7">
        <v>6.213041095890443E-3</v>
      </c>
      <c r="G12069" s="7">
        <v>7.7663013698630514E-3</v>
      </c>
      <c r="H12069" s="7">
        <v>9.3195616438356589E-3</v>
      </c>
      <c r="I12069" s="7">
        <v>1.0872821917808291E-2</v>
      </c>
      <c r="J12069" s="7">
        <v>1.2426082191780839E-2</v>
      </c>
      <c r="K12069" s="7">
        <v>1.397934246575352E-2</v>
      </c>
      <c r="L12069" s="7">
        <v>1.5532602739726079E-2</v>
      </c>
    </row>
    <row r="12070" spans="1:12" ht="25.5">
      <c r="A12070" s="1">
        <f t="shared" si="259"/>
        <v>44556</v>
      </c>
      <c r="B12070" s="49" t="s">
        <v>5806</v>
      </c>
      <c r="C12070" s="7">
        <v>1.4500109589041039E-2</v>
      </c>
      <c r="D12070" s="7">
        <v>2.9000219178082199E-2</v>
      </c>
      <c r="E12070" s="7">
        <v>4.3500328767123238E-2</v>
      </c>
      <c r="F12070" s="7">
        <v>5.8000438356164155E-2</v>
      </c>
      <c r="G12070" s="7">
        <v>7.2500547945205204E-2</v>
      </c>
      <c r="H12070" s="7">
        <v>8.700065753424624E-2</v>
      </c>
      <c r="I12070" s="7">
        <v>0.10150076712328764</v>
      </c>
      <c r="J12070" s="7">
        <v>0.11600087671232842</v>
      </c>
      <c r="K12070" s="7">
        <v>0.13050098630136958</v>
      </c>
      <c r="L12070" s="7">
        <v>0.14500109589041041</v>
      </c>
    </row>
    <row r="12071" spans="1:12" ht="25.5">
      <c r="A12071" s="1">
        <f t="shared" si="259"/>
        <v>44557</v>
      </c>
      <c r="B12071" s="49" t="s">
        <v>7707</v>
      </c>
      <c r="C12071" s="7">
        <v>1.4597753424657479E-2</v>
      </c>
      <c r="D12071" s="7">
        <v>2.919550684931508E-2</v>
      </c>
      <c r="E12071" s="7">
        <v>4.379326027397256E-2</v>
      </c>
      <c r="F12071" s="7">
        <v>5.8391013698629916E-2</v>
      </c>
      <c r="G12071" s="7">
        <v>7.2988767123287404E-2</v>
      </c>
      <c r="H12071" s="7">
        <v>8.7586520547944996E-2</v>
      </c>
      <c r="I12071" s="7">
        <v>0.10218427397260271</v>
      </c>
      <c r="J12071" s="7">
        <v>0.11678202739725994</v>
      </c>
      <c r="K12071" s="7">
        <v>0.1313797808219172</v>
      </c>
      <c r="L12071" s="7">
        <v>0.14597753424657481</v>
      </c>
    </row>
    <row r="12072" spans="1:12" ht="12.75">
      <c r="A12072" s="1">
        <f t="shared" si="259"/>
        <v>44558</v>
      </c>
      <c r="B12072" s="49" t="s">
        <v>7708</v>
      </c>
      <c r="C12072" s="7">
        <v>7.7634082191781195E-3</v>
      </c>
      <c r="D12072" s="7">
        <v>1.5526816438356239E-2</v>
      </c>
      <c r="E12072" s="7">
        <v>2.3290224657534359E-2</v>
      </c>
      <c r="F12072" s="7">
        <v>3.1053632876712357E-2</v>
      </c>
      <c r="G12072" s="7">
        <v>3.881704109589048E-2</v>
      </c>
      <c r="H12072" s="7">
        <v>4.6580449315068481E-2</v>
      </c>
      <c r="I12072" s="7">
        <v>5.4343857534246719E-2</v>
      </c>
      <c r="J12072" s="7">
        <v>6.2107265753424713E-2</v>
      </c>
      <c r="K12072" s="7">
        <v>6.987067397260284E-2</v>
      </c>
      <c r="L12072" s="7">
        <v>7.7634082191780834E-2</v>
      </c>
    </row>
    <row r="12073" spans="1:12" ht="12.75">
      <c r="A12073" s="1">
        <f t="shared" si="259"/>
        <v>44559</v>
      </c>
      <c r="B12073" s="49" t="s">
        <v>7709</v>
      </c>
      <c r="C12073" s="7">
        <v>1.3921841095890361E-2</v>
      </c>
      <c r="D12073" s="7">
        <v>2.7843682191780839E-2</v>
      </c>
      <c r="E12073" s="7">
        <v>4.1765523287671198E-2</v>
      </c>
      <c r="F12073" s="7">
        <v>5.5687364383561443E-2</v>
      </c>
      <c r="G12073" s="7">
        <v>6.9609205479451791E-2</v>
      </c>
      <c r="H12073" s="7">
        <v>8.353104657534216E-2</v>
      </c>
      <c r="I12073" s="7">
        <v>9.7452887671232877E-2</v>
      </c>
      <c r="J12073" s="7">
        <v>0.111374728767123</v>
      </c>
      <c r="K12073" s="7">
        <v>0.1252965698630136</v>
      </c>
      <c r="L12073" s="7">
        <v>0.13921841095890358</v>
      </c>
    </row>
    <row r="12074" spans="1:12" ht="25.5">
      <c r="A12074" s="1">
        <f t="shared" si="259"/>
        <v>44560</v>
      </c>
      <c r="B12074" s="49" t="s">
        <v>7710</v>
      </c>
      <c r="C12074" s="7">
        <v>1.0017534246575376E-3</v>
      </c>
      <c r="D12074" s="7">
        <v>2.00350684931508E-3</v>
      </c>
      <c r="E12074" s="7">
        <v>3.0052602739726081E-3</v>
      </c>
      <c r="F12074" s="7">
        <v>4.0070136986301358E-3</v>
      </c>
      <c r="G12074" s="7">
        <v>5.008767123287676E-3</v>
      </c>
      <c r="H12074" s="7">
        <v>6.0105205479452041E-3</v>
      </c>
      <c r="I12074" s="7">
        <v>7.0122739726027677E-3</v>
      </c>
      <c r="J12074" s="7">
        <v>8.0140273972602837E-3</v>
      </c>
      <c r="K12074" s="7">
        <v>9.0157808219178109E-3</v>
      </c>
      <c r="L12074" s="7">
        <v>1.001753424657534E-2</v>
      </c>
    </row>
    <row r="12075" spans="1:12" ht="25.5">
      <c r="A12075" s="1">
        <f t="shared" si="259"/>
        <v>44561</v>
      </c>
      <c r="B12075" s="49" t="s">
        <v>7710</v>
      </c>
      <c r="C12075" s="7">
        <v>1.806447123287688E-2</v>
      </c>
      <c r="D12075" s="7">
        <v>3.6128942465753641E-2</v>
      </c>
      <c r="E12075" s="7">
        <v>5.4193413698630517E-2</v>
      </c>
      <c r="F12075" s="7">
        <v>7.2257884931507158E-2</v>
      </c>
      <c r="G12075" s="7">
        <v>9.032235616438393E-2</v>
      </c>
      <c r="H12075" s="7">
        <v>0.10838682739726067</v>
      </c>
      <c r="I12075" s="7">
        <v>0.12645129863013721</v>
      </c>
      <c r="J12075" s="7">
        <v>0.14451576986301479</v>
      </c>
      <c r="K12075" s="7">
        <v>0.1625802410958912</v>
      </c>
      <c r="L12075" s="7">
        <v>0.18064471232876758</v>
      </c>
    </row>
    <row r="12076" spans="1:12" ht="25.5">
      <c r="A12076" s="1">
        <f t="shared" si="259"/>
        <v>44562</v>
      </c>
      <c r="B12076" s="49" t="s">
        <v>7711</v>
      </c>
      <c r="C12076" s="7">
        <v>1.73408219178084E-3</v>
      </c>
      <c r="D12076" s="7">
        <v>3.4681643835616682E-3</v>
      </c>
      <c r="E12076" s="7">
        <v>5.2022465753425078E-3</v>
      </c>
      <c r="F12076" s="7">
        <v>6.9363287671233235E-3</v>
      </c>
      <c r="G12076" s="7">
        <v>8.6704109589041522E-3</v>
      </c>
      <c r="H12076" s="7">
        <v>1.0404493150684981E-2</v>
      </c>
      <c r="I12076" s="7">
        <v>1.2138575342465881E-2</v>
      </c>
      <c r="J12076" s="7">
        <v>1.38726575342466E-2</v>
      </c>
      <c r="K12076" s="7">
        <v>1.5606739726027439E-2</v>
      </c>
      <c r="L12076" s="7">
        <v>1.734082191780828E-2</v>
      </c>
    </row>
    <row r="12077" spans="1:12" ht="25.5">
      <c r="A12077" s="1">
        <f t="shared" si="259"/>
        <v>44563</v>
      </c>
      <c r="B12077" s="49" t="s">
        <v>7711</v>
      </c>
      <c r="C12077" s="7">
        <v>1.683090410958912E-3</v>
      </c>
      <c r="D12077" s="7">
        <v>3.3661808219178119E-3</v>
      </c>
      <c r="E12077" s="7">
        <v>5.0492712328767241E-3</v>
      </c>
      <c r="F12077" s="7">
        <v>6.7323616438356116E-3</v>
      </c>
      <c r="G12077" s="7">
        <v>8.4154520547945113E-3</v>
      </c>
      <c r="H12077" s="7">
        <v>1.0098542465753412E-2</v>
      </c>
      <c r="I12077" s="7">
        <v>1.1781632876712349E-2</v>
      </c>
      <c r="J12077" s="7">
        <v>1.3464723287671201E-2</v>
      </c>
      <c r="K12077" s="7">
        <v>1.514781369863016E-2</v>
      </c>
      <c r="L12077" s="7">
        <v>1.6830904109588998E-2</v>
      </c>
    </row>
    <row r="12078" spans="1:12" ht="12.75">
      <c r="A12078" s="1">
        <f t="shared" si="259"/>
        <v>44564</v>
      </c>
      <c r="B12078" s="49" t="s">
        <v>7712</v>
      </c>
      <c r="C12078" s="7">
        <v>2.8186520547945479E-3</v>
      </c>
      <c r="D12078" s="7">
        <v>5.6373041095890844E-3</v>
      </c>
      <c r="E12078" s="7">
        <v>8.4559561643836306E-3</v>
      </c>
      <c r="F12078" s="7">
        <v>1.1274608219178143E-2</v>
      </c>
      <c r="G12078" s="7">
        <v>1.4093260273972679E-2</v>
      </c>
      <c r="H12078" s="7">
        <v>1.6911912328767119E-2</v>
      </c>
      <c r="I12078" s="7">
        <v>1.9730564383561681E-2</v>
      </c>
      <c r="J12078" s="7">
        <v>2.2549216438356241E-2</v>
      </c>
      <c r="K12078" s="7">
        <v>2.5367868493150678E-2</v>
      </c>
      <c r="L12078" s="7">
        <v>2.8186520547945237E-2</v>
      </c>
    </row>
    <row r="12079" spans="1:12" ht="12.75">
      <c r="A12079" s="1">
        <f t="shared" si="259"/>
        <v>44565</v>
      </c>
      <c r="B12079" s="49" t="s">
        <v>7712</v>
      </c>
      <c r="C12079" s="7">
        <v>1.9792767123287761E-3</v>
      </c>
      <c r="D12079" s="7">
        <v>3.9585534246575401E-3</v>
      </c>
      <c r="E12079" s="7">
        <v>5.9378301369863154E-3</v>
      </c>
      <c r="F12079" s="7">
        <v>7.9171068493150681E-3</v>
      </c>
      <c r="G12079" s="7">
        <v>9.8963835616438303E-3</v>
      </c>
      <c r="H12079" s="7">
        <v>1.1875660273972596E-2</v>
      </c>
      <c r="I12079" s="7">
        <v>1.385493698630136E-2</v>
      </c>
      <c r="J12079" s="7">
        <v>1.583421369863016E-2</v>
      </c>
      <c r="K12079" s="7">
        <v>1.7813490410958841E-2</v>
      </c>
      <c r="L12079" s="7">
        <v>1.979276712328764E-2</v>
      </c>
    </row>
    <row r="12080" spans="1:12" ht="12.75">
      <c r="A12080" s="1">
        <f t="shared" si="259"/>
        <v>44566</v>
      </c>
      <c r="B12080" s="49" t="s">
        <v>7713</v>
      </c>
      <c r="C12080" s="7">
        <v>1.942280547945216E-2</v>
      </c>
      <c r="D12080" s="7">
        <v>3.8845610958904202E-2</v>
      </c>
      <c r="E12080" s="7">
        <v>5.8268416438356362E-2</v>
      </c>
      <c r="F12080" s="7">
        <v>7.7691221917808265E-2</v>
      </c>
      <c r="G12080" s="7">
        <v>9.7114027397260314E-2</v>
      </c>
      <c r="H12080" s="7">
        <v>0.11653683287671235</v>
      </c>
      <c r="I12080" s="7">
        <v>0.1359596383561644</v>
      </c>
      <c r="J12080" s="7">
        <v>0.15538244383561681</v>
      </c>
      <c r="K12080" s="7">
        <v>0.174805249315068</v>
      </c>
      <c r="L12080" s="7">
        <v>0.19422805479452041</v>
      </c>
    </row>
    <row r="12081" spans="1:12" ht="25.5">
      <c r="A12081" s="1">
        <f t="shared" si="259"/>
        <v>44567</v>
      </c>
      <c r="B12081" s="49" t="s">
        <v>7714</v>
      </c>
      <c r="C12081" s="7">
        <v>2.7228164383561802E-3</v>
      </c>
      <c r="D12081" s="7">
        <v>5.4456328767123474E-3</v>
      </c>
      <c r="E12081" s="7">
        <v>8.1684493150685281E-3</v>
      </c>
      <c r="F12081" s="7">
        <v>1.0891265753424672E-2</v>
      </c>
      <c r="G12081" s="7">
        <v>1.3614082191780841E-2</v>
      </c>
      <c r="H12081" s="7">
        <v>1.6336898630136959E-2</v>
      </c>
      <c r="I12081" s="7">
        <v>1.9059715068493202E-2</v>
      </c>
      <c r="J12081" s="7">
        <v>2.178253150684932E-2</v>
      </c>
      <c r="K12081" s="7">
        <v>2.450534794520556E-2</v>
      </c>
      <c r="L12081" s="7">
        <v>2.7228164383561682E-2</v>
      </c>
    </row>
    <row r="12082" spans="1:12" ht="25.5">
      <c r="A12082" s="1">
        <f t="shared" si="259"/>
        <v>44568</v>
      </c>
      <c r="B12082" s="49" t="s">
        <v>7714</v>
      </c>
      <c r="C12082" s="7">
        <v>2.1669698630137082E-3</v>
      </c>
      <c r="D12082" s="7">
        <v>4.3339397260274042E-3</v>
      </c>
      <c r="E12082" s="7">
        <v>6.5009095890411119E-3</v>
      </c>
      <c r="F12082" s="7">
        <v>8.6678794520547962E-3</v>
      </c>
      <c r="G12082" s="7">
        <v>1.0834849315068491E-2</v>
      </c>
      <c r="H12082" s="7">
        <v>1.30018191780822E-2</v>
      </c>
      <c r="I12082" s="7">
        <v>1.5168789041095919E-2</v>
      </c>
      <c r="J12082" s="7">
        <v>1.7335758904109638E-2</v>
      </c>
      <c r="K12082" s="7">
        <v>1.950272876712324E-2</v>
      </c>
      <c r="L12082" s="7">
        <v>2.1669698630136958E-2</v>
      </c>
    </row>
    <row r="12083" spans="1:12" ht="25.5">
      <c r="A12083" s="1">
        <f t="shared" si="259"/>
        <v>44569</v>
      </c>
      <c r="B12083" s="49" t="s">
        <v>7714</v>
      </c>
      <c r="C12083" s="7">
        <v>2.179952876712336E-2</v>
      </c>
      <c r="D12083" s="7">
        <v>4.3599057534246595E-2</v>
      </c>
      <c r="E12083" s="7">
        <v>6.5398586301369951E-2</v>
      </c>
      <c r="F12083" s="7">
        <v>8.7198115068493079E-2</v>
      </c>
      <c r="G12083" s="7">
        <v>0.10899764383561632</v>
      </c>
      <c r="H12083" s="7">
        <v>0.13079717260273918</v>
      </c>
      <c r="I12083" s="7">
        <v>0.15259670136986281</v>
      </c>
      <c r="J12083" s="7">
        <v>0.17439623013698638</v>
      </c>
      <c r="K12083" s="7">
        <v>0.19619575890410879</v>
      </c>
      <c r="L12083" s="7">
        <v>0.21799528767123241</v>
      </c>
    </row>
    <row r="12084" spans="1:12" ht="25.5">
      <c r="A12084" s="1">
        <f t="shared" si="259"/>
        <v>44570</v>
      </c>
      <c r="B12084" s="49" t="s">
        <v>7714</v>
      </c>
      <c r="C12084" s="7">
        <v>1.4530849315068479E-3</v>
      </c>
      <c r="D12084" s="7">
        <v>2.9061698630137079E-3</v>
      </c>
      <c r="E12084" s="7">
        <v>4.359254794520556E-3</v>
      </c>
      <c r="F12084" s="7">
        <v>5.8123397260273916E-3</v>
      </c>
      <c r="G12084" s="7">
        <v>7.2654246575342401E-3</v>
      </c>
      <c r="H12084" s="7">
        <v>8.7185095890410878E-3</v>
      </c>
      <c r="I12084" s="7">
        <v>1.017159452054797E-2</v>
      </c>
      <c r="J12084" s="7">
        <v>1.1624679452054795E-2</v>
      </c>
      <c r="K12084" s="7">
        <v>1.3077764383561679E-2</v>
      </c>
      <c r="L12084" s="7">
        <v>1.453084931506848E-2</v>
      </c>
    </row>
    <row r="12085" spans="1:12" ht="12.75">
      <c r="A12085" s="1">
        <f t="shared" si="259"/>
        <v>44571</v>
      </c>
      <c r="B12085" s="49" t="s">
        <v>5947</v>
      </c>
      <c r="C12085" s="7">
        <v>8.9181369863014081E-4</v>
      </c>
      <c r="D12085" s="7">
        <v>1.783627397260284E-3</v>
      </c>
      <c r="E12085" s="7">
        <v>2.6754410958904199E-3</v>
      </c>
      <c r="F12085" s="7">
        <v>3.5672547945205559E-3</v>
      </c>
      <c r="G12085" s="7">
        <v>4.4590684931506922E-3</v>
      </c>
      <c r="H12085" s="7">
        <v>5.3508821917808277E-3</v>
      </c>
      <c r="I12085" s="7">
        <v>6.2426958904109875E-3</v>
      </c>
      <c r="J12085" s="7">
        <v>7.1345095890410996E-3</v>
      </c>
      <c r="K12085" s="7">
        <v>8.0263232876712481E-3</v>
      </c>
      <c r="L12085" s="7">
        <v>8.9181369863013706E-3</v>
      </c>
    </row>
    <row r="12086" spans="1:12" ht="12.75">
      <c r="A12086" s="1">
        <f t="shared" si="259"/>
        <v>44572</v>
      </c>
      <c r="B12086" s="49" t="s">
        <v>5947</v>
      </c>
      <c r="C12086" s="7">
        <v>1.0675726027397304E-3</v>
      </c>
      <c r="D12086" s="7">
        <v>2.1351452054794561E-3</v>
      </c>
      <c r="E12086" s="7">
        <v>3.2027178082191959E-3</v>
      </c>
      <c r="F12086" s="7">
        <v>4.2702904109589122E-3</v>
      </c>
      <c r="G12086" s="7">
        <v>5.3378630136986394E-3</v>
      </c>
      <c r="H12086" s="7">
        <v>6.4054356164383684E-3</v>
      </c>
      <c r="I12086" s="7">
        <v>7.4730082191781198E-3</v>
      </c>
      <c r="J12086" s="7">
        <v>8.5405808219178245E-3</v>
      </c>
      <c r="K12086" s="7">
        <v>9.6081534246575517E-3</v>
      </c>
      <c r="L12086" s="7">
        <v>1.0675726027397267E-2</v>
      </c>
    </row>
    <row r="12087" spans="1:12" ht="38.25">
      <c r="A12087" s="1">
        <f t="shared" si="259"/>
        <v>44573</v>
      </c>
      <c r="B12087" s="49" t="s">
        <v>7715</v>
      </c>
      <c r="C12087" s="7">
        <v>3.6630904109589235E-3</v>
      </c>
      <c r="D12087" s="7">
        <v>7.326180821917847E-3</v>
      </c>
      <c r="E12087" s="7">
        <v>1.098927123287676E-2</v>
      </c>
      <c r="F12087" s="7">
        <v>1.4652361643835599E-2</v>
      </c>
      <c r="G12087" s="7">
        <v>1.8315452054794561E-2</v>
      </c>
      <c r="H12087" s="7">
        <v>2.1978542465753401E-2</v>
      </c>
      <c r="I12087" s="7">
        <v>2.5641632876712356E-2</v>
      </c>
      <c r="J12087" s="7">
        <v>2.9304723287671197E-2</v>
      </c>
      <c r="K12087" s="7">
        <v>3.2967813698630159E-2</v>
      </c>
      <c r="L12087" s="7">
        <v>3.6630904109588996E-2</v>
      </c>
    </row>
    <row r="12088" spans="1:12" ht="12.75">
      <c r="A12088" s="1">
        <f t="shared" si="259"/>
        <v>44574</v>
      </c>
      <c r="B12088" s="49" t="s">
        <v>7716</v>
      </c>
      <c r="C12088" s="7">
        <v>8.4913972602739917E-4</v>
      </c>
      <c r="D12088" s="7">
        <v>1.6982794520547957E-3</v>
      </c>
      <c r="E12088" s="7">
        <v>2.5474191780822E-3</v>
      </c>
      <c r="F12088" s="7">
        <v>3.3965589041095915E-3</v>
      </c>
      <c r="G12088" s="7">
        <v>4.2456986301369843E-3</v>
      </c>
      <c r="H12088" s="7">
        <v>5.0948383561643879E-3</v>
      </c>
      <c r="I12088" s="7">
        <v>5.9439780821918036E-3</v>
      </c>
      <c r="J12088" s="7">
        <v>6.793117808219183E-3</v>
      </c>
      <c r="K12088" s="7">
        <v>7.6422575342465762E-3</v>
      </c>
      <c r="L12088" s="7">
        <v>8.4913972602739685E-3</v>
      </c>
    </row>
    <row r="12089" spans="1:12" ht="25.5">
      <c r="A12089" s="1">
        <f t="shared" si="259"/>
        <v>44575</v>
      </c>
      <c r="B12089" s="49" t="s">
        <v>7717</v>
      </c>
      <c r="C12089" s="7">
        <v>7.4314191780822242E-3</v>
      </c>
      <c r="D12089" s="7">
        <v>1.48628383561644E-2</v>
      </c>
      <c r="E12089" s="7">
        <v>2.22942575342466E-2</v>
      </c>
      <c r="F12089" s="7">
        <v>2.97256767123288E-2</v>
      </c>
      <c r="G12089" s="7">
        <v>3.7157095890410996E-2</v>
      </c>
      <c r="H12089" s="7">
        <v>4.4588515068493199E-2</v>
      </c>
      <c r="I12089" s="7">
        <v>5.2019934246575521E-2</v>
      </c>
      <c r="J12089" s="7">
        <v>5.9451353424657599E-2</v>
      </c>
      <c r="K12089" s="7">
        <v>6.6882772602739796E-2</v>
      </c>
      <c r="L12089" s="7">
        <v>7.4314191780821881E-2</v>
      </c>
    </row>
    <row r="12090" spans="1:12" ht="25.5">
      <c r="A12090" s="1">
        <f t="shared" si="259"/>
        <v>44576</v>
      </c>
      <c r="B12090" s="49" t="s">
        <v>7718</v>
      </c>
      <c r="C12090" s="7">
        <v>1.257073972602744E-3</v>
      </c>
      <c r="D12090" s="7">
        <v>2.5141479452054998E-3</v>
      </c>
      <c r="E12090" s="7">
        <v>3.7712219178082439E-3</v>
      </c>
      <c r="F12090" s="7">
        <v>5.0282958904109762E-3</v>
      </c>
      <c r="G12090" s="7">
        <v>6.2853698630137202E-3</v>
      </c>
      <c r="H12090" s="7">
        <v>7.5424438356164756E-3</v>
      </c>
      <c r="I12090" s="7">
        <v>8.799517808219243E-3</v>
      </c>
      <c r="J12090" s="7">
        <v>1.0056591780821965E-2</v>
      </c>
      <c r="K12090" s="7">
        <v>1.1313665753424707E-2</v>
      </c>
      <c r="L12090" s="7">
        <v>1.257073972602744E-2</v>
      </c>
    </row>
    <row r="12091" spans="1:12" ht="12.75">
      <c r="A12091" s="1">
        <f t="shared" si="259"/>
        <v>44577</v>
      </c>
      <c r="B12091" s="49" t="s">
        <v>2813</v>
      </c>
      <c r="C12091" s="7">
        <v>4.0091835616438438E-3</v>
      </c>
      <c r="D12091" s="7">
        <v>8.0183671232876876E-3</v>
      </c>
      <c r="E12091" s="7">
        <v>1.2027550684931519E-2</v>
      </c>
      <c r="F12091" s="7">
        <v>1.6036734246575278E-2</v>
      </c>
      <c r="G12091" s="7">
        <v>2.0045917808219162E-2</v>
      </c>
      <c r="H12091" s="7">
        <v>2.4055101369863038E-2</v>
      </c>
      <c r="I12091" s="7">
        <v>2.8064284931506922E-2</v>
      </c>
      <c r="J12091" s="7">
        <v>3.2073468493150681E-2</v>
      </c>
      <c r="K12091" s="7">
        <v>3.6082652054794558E-2</v>
      </c>
      <c r="L12091" s="7">
        <v>4.0091835616438323E-2</v>
      </c>
    </row>
    <row r="12092" spans="1:12" ht="25.5">
      <c r="A12092" s="1">
        <f t="shared" si="259"/>
        <v>44578</v>
      </c>
      <c r="B12092" s="49" t="s">
        <v>5959</v>
      </c>
      <c r="C12092" s="7">
        <v>3.1788493150685163E-4</v>
      </c>
      <c r="D12092" s="7">
        <v>6.3576986301370196E-4</v>
      </c>
      <c r="E12092" s="7">
        <v>9.5365479452055358E-4</v>
      </c>
      <c r="F12092" s="7">
        <v>1.2715397260274039E-3</v>
      </c>
      <c r="G12092" s="7">
        <v>1.589424657534252E-3</v>
      </c>
      <c r="H12092" s="7">
        <v>1.9073095890411E-3</v>
      </c>
      <c r="I12092" s="7">
        <v>2.2251945205479478E-3</v>
      </c>
      <c r="J12092" s="7">
        <v>2.5430794520547957E-3</v>
      </c>
      <c r="K12092" s="7">
        <v>2.8609643835616435E-3</v>
      </c>
      <c r="L12092" s="7">
        <v>3.1788493150684922E-3</v>
      </c>
    </row>
    <row r="12093" spans="1:12" ht="25.5">
      <c r="A12093" s="1">
        <f t="shared" si="259"/>
        <v>44579</v>
      </c>
      <c r="B12093" s="49" t="s">
        <v>5960</v>
      </c>
      <c r="C12093" s="7">
        <v>9.5806684931507274E-3</v>
      </c>
      <c r="D12093" s="7">
        <v>1.9161336986301479E-2</v>
      </c>
      <c r="E12093" s="7">
        <v>2.8742005479452156E-2</v>
      </c>
      <c r="F12093" s="7">
        <v>3.832267397260284E-2</v>
      </c>
      <c r="G12093" s="7">
        <v>4.7903342465753521E-2</v>
      </c>
      <c r="H12093" s="7">
        <v>5.7484010958904194E-2</v>
      </c>
      <c r="I12093" s="7">
        <v>6.7064679452055118E-2</v>
      </c>
      <c r="J12093" s="7">
        <v>7.6645347945205569E-2</v>
      </c>
      <c r="K12093" s="7">
        <v>8.6226016438356354E-2</v>
      </c>
      <c r="L12093" s="7">
        <v>9.5806684931506916E-2</v>
      </c>
    </row>
    <row r="12094" spans="1:12" ht="25.5">
      <c r="A12094" s="1">
        <f t="shared" si="259"/>
        <v>44580</v>
      </c>
      <c r="B12094" s="49" t="s">
        <v>7719</v>
      </c>
      <c r="C12094" s="7">
        <v>2.1633534246575398E-3</v>
      </c>
      <c r="D12094" s="7">
        <v>4.3267068493150918E-3</v>
      </c>
      <c r="E12094" s="7">
        <v>6.4900602739726317E-3</v>
      </c>
      <c r="F12094" s="7">
        <v>8.6534136986301594E-3</v>
      </c>
      <c r="G12094" s="7">
        <v>1.0816767123287701E-2</v>
      </c>
      <c r="H12094" s="7">
        <v>1.2980120547945239E-2</v>
      </c>
      <c r="I12094" s="7">
        <v>1.514347397260284E-2</v>
      </c>
      <c r="J12094" s="7">
        <v>1.7306827397260319E-2</v>
      </c>
      <c r="K12094" s="7">
        <v>1.9470180821917923E-2</v>
      </c>
      <c r="L12094" s="7">
        <v>2.1633534246575402E-2</v>
      </c>
    </row>
    <row r="12095" spans="1:12" ht="12.75">
      <c r="A12095" s="1">
        <f t="shared" si="259"/>
        <v>44581</v>
      </c>
      <c r="B12095" s="49" t="s">
        <v>7720</v>
      </c>
      <c r="C12095" s="7">
        <v>1.0632328767123313E-2</v>
      </c>
      <c r="D12095" s="7">
        <v>2.1264657534246601E-2</v>
      </c>
      <c r="E12095" s="7">
        <v>3.1896986301369959E-2</v>
      </c>
      <c r="F12095" s="7">
        <v>4.2529315068493202E-2</v>
      </c>
      <c r="G12095" s="7">
        <v>5.3161643835616439E-2</v>
      </c>
      <c r="H12095" s="7">
        <v>6.3793972602739793E-2</v>
      </c>
      <c r="I12095" s="7">
        <v>7.4426301369863279E-2</v>
      </c>
      <c r="J12095" s="7">
        <v>8.5058630136986405E-2</v>
      </c>
      <c r="K12095" s="7">
        <v>9.5690958904109627E-2</v>
      </c>
      <c r="L12095" s="7">
        <v>0.10632328767123288</v>
      </c>
    </row>
    <row r="12096" spans="1:12" ht="12.75">
      <c r="A12096" s="1">
        <f t="shared" si="259"/>
        <v>44582</v>
      </c>
      <c r="B12096" s="49" t="s">
        <v>5965</v>
      </c>
      <c r="C12096" s="7">
        <v>9.1022136986301603E-3</v>
      </c>
      <c r="D12096" s="7">
        <v>1.8204427397260321E-2</v>
      </c>
      <c r="E12096" s="7">
        <v>2.7306641095890479E-2</v>
      </c>
      <c r="F12096" s="7">
        <v>3.6408854794520516E-2</v>
      </c>
      <c r="G12096" s="7">
        <v>4.5511068493150682E-2</v>
      </c>
      <c r="H12096" s="7">
        <v>5.461328219178084E-2</v>
      </c>
      <c r="I12096" s="7">
        <v>6.3715495890411228E-2</v>
      </c>
      <c r="J12096" s="7">
        <v>7.2817709589041157E-2</v>
      </c>
      <c r="K12096" s="7">
        <v>8.1919923287671309E-2</v>
      </c>
      <c r="L12096" s="7">
        <v>9.1022136986301364E-2</v>
      </c>
    </row>
    <row r="12097" spans="1:12" ht="12.75">
      <c r="A12097" s="1">
        <f t="shared" si="259"/>
        <v>44583</v>
      </c>
      <c r="B12097" s="49" t="s">
        <v>5965</v>
      </c>
      <c r="C12097" s="7">
        <v>5.6362191780822118E-3</v>
      </c>
      <c r="D12097" s="7">
        <v>1.1272438356164436E-2</v>
      </c>
      <c r="E12097" s="7">
        <v>1.6908657534246599E-2</v>
      </c>
      <c r="F12097" s="7">
        <v>2.2544876712328802E-2</v>
      </c>
      <c r="G12097" s="7">
        <v>2.8181095890410998E-2</v>
      </c>
      <c r="H12097" s="7">
        <v>3.3817315068493198E-2</v>
      </c>
      <c r="I12097" s="7">
        <v>3.9453534246575397E-2</v>
      </c>
      <c r="J12097" s="7">
        <v>4.5089753424657604E-2</v>
      </c>
      <c r="K12097" s="7">
        <v>5.0725972602739797E-2</v>
      </c>
      <c r="L12097" s="7">
        <v>5.6362191780821878E-2</v>
      </c>
    </row>
    <row r="12098" spans="1:12" ht="25.5">
      <c r="A12098" s="1">
        <f t="shared" si="259"/>
        <v>44584</v>
      </c>
      <c r="B12098" s="49" t="s">
        <v>7721</v>
      </c>
      <c r="C12098" s="7">
        <v>1.4472986301369839E-2</v>
      </c>
      <c r="D12098" s="7">
        <v>2.8945972602739799E-2</v>
      </c>
      <c r="E12098" s="7">
        <v>4.3418958904109642E-2</v>
      </c>
      <c r="F12098" s="7">
        <v>5.7891945205479356E-2</v>
      </c>
      <c r="G12098" s="7">
        <v>7.2364931506849195E-2</v>
      </c>
      <c r="H12098" s="7">
        <v>8.6837917808219159E-2</v>
      </c>
      <c r="I12098" s="7">
        <v>0.10131090410958925</v>
      </c>
      <c r="J12098" s="7">
        <v>0.11578389041095884</v>
      </c>
      <c r="K12098" s="7">
        <v>0.1302568767123288</v>
      </c>
      <c r="L12098" s="7">
        <v>0.14472986301369839</v>
      </c>
    </row>
    <row r="12099" spans="1:12" ht="12.75">
      <c r="A12099" s="1">
        <f t="shared" si="259"/>
        <v>44585</v>
      </c>
      <c r="B12099" s="49" t="s">
        <v>5971</v>
      </c>
      <c r="C12099" s="7">
        <v>2.9242520547945478E-3</v>
      </c>
      <c r="D12099" s="7">
        <v>5.8485041095890844E-3</v>
      </c>
      <c r="E12099" s="7">
        <v>8.7727561643836313E-3</v>
      </c>
      <c r="F12099" s="7">
        <v>1.1697008219178143E-2</v>
      </c>
      <c r="G12099" s="7">
        <v>1.4621260273972678E-2</v>
      </c>
      <c r="H12099" s="7">
        <v>1.754551232876712E-2</v>
      </c>
      <c r="I12099" s="7">
        <v>2.0469764383561798E-2</v>
      </c>
      <c r="J12099" s="7">
        <v>2.339401643835624E-2</v>
      </c>
      <c r="K12099" s="7">
        <v>2.6318268493150682E-2</v>
      </c>
      <c r="L12099" s="7">
        <v>2.9242520547945239E-2</v>
      </c>
    </row>
    <row r="12100" spans="1:12" ht="12.75">
      <c r="A12100" s="1">
        <f t="shared" si="259"/>
        <v>44586</v>
      </c>
      <c r="B12100" s="49" t="s">
        <v>5761</v>
      </c>
      <c r="C12100" s="7">
        <v>7.909150684931544E-4</v>
      </c>
      <c r="D12100" s="7">
        <v>1.5818301369863038E-3</v>
      </c>
      <c r="E12100" s="7">
        <v>2.372745205479468E-3</v>
      </c>
      <c r="F12100" s="7">
        <v>3.1636602739726076E-3</v>
      </c>
      <c r="G12100" s="7">
        <v>3.9545753424657598E-3</v>
      </c>
      <c r="H12100" s="7">
        <v>4.7454904109589116E-3</v>
      </c>
      <c r="I12100" s="7">
        <v>5.5364054794520756E-3</v>
      </c>
      <c r="J12100" s="7">
        <v>6.3273205479452152E-3</v>
      </c>
      <c r="K12100" s="7">
        <v>7.1182356164383679E-3</v>
      </c>
      <c r="L12100" s="7">
        <v>7.9091506849315076E-3</v>
      </c>
    </row>
    <row r="12101" spans="1:12" ht="12.75">
      <c r="A12101" s="1">
        <f t="shared" si="259"/>
        <v>44587</v>
      </c>
      <c r="B12101" s="49" t="s">
        <v>5761</v>
      </c>
      <c r="C12101" s="7">
        <v>1.282750684931508E-3</v>
      </c>
      <c r="D12101" s="7">
        <v>2.5655013698630278E-3</v>
      </c>
      <c r="E12101" s="7">
        <v>3.848252054794536E-3</v>
      </c>
      <c r="F12101" s="7">
        <v>5.1310027397260321E-3</v>
      </c>
      <c r="G12101" s="7">
        <v>6.4137534246575404E-3</v>
      </c>
      <c r="H12101" s="7">
        <v>7.6965041095890478E-3</v>
      </c>
      <c r="I12101" s="7">
        <v>8.9792547945205924E-3</v>
      </c>
      <c r="J12101" s="7">
        <v>1.0262005479452076E-2</v>
      </c>
      <c r="K12101" s="7">
        <v>1.1544756164383583E-2</v>
      </c>
      <c r="L12101" s="7">
        <v>1.2827506849315081E-2</v>
      </c>
    </row>
    <row r="12102" spans="1:12" ht="12.75">
      <c r="A12102" s="1">
        <f t="shared" si="259"/>
        <v>44588</v>
      </c>
      <c r="B12102" s="49" t="s">
        <v>5972</v>
      </c>
      <c r="C12102" s="7">
        <v>1.1966794520547996E-3</v>
      </c>
      <c r="D12102" s="7">
        <v>2.3933589041096035E-3</v>
      </c>
      <c r="E12102" s="7">
        <v>3.5900383561643999E-3</v>
      </c>
      <c r="F12102" s="7">
        <v>4.7867178082191836E-3</v>
      </c>
      <c r="G12102" s="7">
        <v>5.98339726027398E-3</v>
      </c>
      <c r="H12102" s="7">
        <v>7.1800767123287755E-3</v>
      </c>
      <c r="I12102" s="7">
        <v>8.3767561643835961E-3</v>
      </c>
      <c r="J12102" s="7">
        <v>9.5734356164383673E-3</v>
      </c>
      <c r="K12102" s="7">
        <v>1.0770115068493163E-2</v>
      </c>
      <c r="L12102" s="7">
        <v>1.1966794520547946E-2</v>
      </c>
    </row>
    <row r="12103" spans="1:12" ht="12.75">
      <c r="A12103" s="1">
        <f t="shared" si="259"/>
        <v>44589</v>
      </c>
      <c r="B12103" s="49" t="s">
        <v>7722</v>
      </c>
      <c r="C12103" s="7">
        <v>7.288931506849344E-3</v>
      </c>
      <c r="D12103" s="7">
        <v>1.4577863013698639E-2</v>
      </c>
      <c r="E12103" s="7">
        <v>2.1866794520547957E-2</v>
      </c>
      <c r="F12103" s="7">
        <v>2.9155726027397279E-2</v>
      </c>
      <c r="G12103" s="7">
        <v>3.6444657534246597E-2</v>
      </c>
      <c r="H12103" s="7">
        <v>4.3733589041095915E-2</v>
      </c>
      <c r="I12103" s="7">
        <v>5.1022520547945364E-2</v>
      </c>
      <c r="J12103" s="7">
        <v>5.8311452054794558E-2</v>
      </c>
      <c r="K12103" s="7">
        <v>6.5600383561643993E-2</v>
      </c>
      <c r="L12103" s="7">
        <v>7.2889315068493193E-2</v>
      </c>
    </row>
    <row r="12104" spans="1:12" ht="12.75">
      <c r="A12104" s="1">
        <f t="shared" si="259"/>
        <v>44590</v>
      </c>
      <c r="B12104" s="49" t="s">
        <v>6184</v>
      </c>
      <c r="C12104" s="7">
        <v>3.8659726027397397E-3</v>
      </c>
      <c r="D12104" s="7">
        <v>7.7319452054794794E-3</v>
      </c>
      <c r="E12104" s="7">
        <v>1.1597917808219208E-2</v>
      </c>
      <c r="F12104" s="7">
        <v>1.5463890410958959E-2</v>
      </c>
      <c r="G12104" s="7">
        <v>1.9329863013698639E-2</v>
      </c>
      <c r="H12104" s="7">
        <v>2.319583561643844E-2</v>
      </c>
      <c r="I12104" s="7">
        <v>2.7061808219178241E-2</v>
      </c>
      <c r="J12104" s="7">
        <v>3.0927780821917796E-2</v>
      </c>
      <c r="K12104" s="7">
        <v>3.4793753424657597E-2</v>
      </c>
      <c r="L12104" s="7">
        <v>3.8659726027397277E-2</v>
      </c>
    </row>
    <row r="12105" spans="1:12" ht="12.75">
      <c r="A12105" s="1">
        <f t="shared" si="259"/>
        <v>44591</v>
      </c>
      <c r="B12105" s="49" t="s">
        <v>6184</v>
      </c>
      <c r="C12105" s="7">
        <v>1.2422465753424601E-3</v>
      </c>
      <c r="D12105" s="7">
        <v>2.4844931506849319E-3</v>
      </c>
      <c r="E12105" s="7">
        <v>3.7267397260273916E-3</v>
      </c>
      <c r="F12105" s="7">
        <v>4.9689863013698404E-3</v>
      </c>
      <c r="G12105" s="7">
        <v>6.2112328767122997E-3</v>
      </c>
      <c r="H12105" s="7">
        <v>7.4534794520547589E-3</v>
      </c>
      <c r="I12105" s="7">
        <v>8.6957260273972554E-3</v>
      </c>
      <c r="J12105" s="7">
        <v>9.9379726027396913E-3</v>
      </c>
      <c r="K12105" s="7">
        <v>1.1180219178082151E-2</v>
      </c>
      <c r="L12105" s="7">
        <v>1.2422465753424599E-2</v>
      </c>
    </row>
    <row r="12106" spans="1:12" ht="12.75">
      <c r="A12106" s="1">
        <f t="shared" si="259"/>
        <v>44592</v>
      </c>
      <c r="B12106" s="49" t="s">
        <v>6184</v>
      </c>
      <c r="C12106" s="7">
        <v>6.4875287671232991E-3</v>
      </c>
      <c r="D12106" s="7">
        <v>1.2975057534246598E-2</v>
      </c>
      <c r="E12106" s="7">
        <v>1.9462586301369957E-2</v>
      </c>
      <c r="F12106" s="7">
        <v>2.5950115068493197E-2</v>
      </c>
      <c r="G12106" s="7">
        <v>3.2437643835616439E-2</v>
      </c>
      <c r="H12106" s="7">
        <v>3.8925172602739803E-2</v>
      </c>
      <c r="I12106" s="7">
        <v>4.5412701369863161E-2</v>
      </c>
      <c r="J12106" s="7">
        <v>5.1900230136986393E-2</v>
      </c>
      <c r="K12106" s="7">
        <v>5.8387758904109639E-2</v>
      </c>
      <c r="L12106" s="7">
        <v>6.4875287671232879E-2</v>
      </c>
    </row>
    <row r="12107" spans="1:12" ht="25.5">
      <c r="A12107" s="1">
        <f t="shared" si="259"/>
        <v>44593</v>
      </c>
      <c r="B12107" s="49" t="s">
        <v>7723</v>
      </c>
      <c r="C12107" s="7">
        <v>1.2152317808219161E-2</v>
      </c>
      <c r="D12107" s="7">
        <v>2.4304635616438437E-2</v>
      </c>
      <c r="E12107" s="7">
        <v>3.6456953424657601E-2</v>
      </c>
      <c r="F12107" s="7">
        <v>4.8609271232876762E-2</v>
      </c>
      <c r="G12107" s="7">
        <v>6.0761589041095916E-2</v>
      </c>
      <c r="H12107" s="7">
        <v>7.2913906849315077E-2</v>
      </c>
      <c r="I12107" s="7">
        <v>8.5066224657534467E-2</v>
      </c>
      <c r="J12107" s="7">
        <v>9.7218542465753399E-2</v>
      </c>
      <c r="K12107" s="7">
        <v>0.10937086027397255</v>
      </c>
      <c r="L12107" s="7">
        <v>0.1215231780821916</v>
      </c>
    </row>
    <row r="12108" spans="1:12" ht="25.5">
      <c r="A12108" s="1">
        <f t="shared" si="259"/>
        <v>44594</v>
      </c>
      <c r="B12108" s="49" t="s">
        <v>7724</v>
      </c>
      <c r="C12108" s="7">
        <v>1.957939726027404E-2</v>
      </c>
      <c r="D12108" s="7">
        <v>3.9158794520547956E-2</v>
      </c>
      <c r="E12108" s="7">
        <v>5.8738191780821999E-2</v>
      </c>
      <c r="F12108" s="7">
        <v>7.83175890410958E-2</v>
      </c>
      <c r="G12108" s="7">
        <v>9.7896986301369726E-2</v>
      </c>
      <c r="H12108" s="7">
        <v>0.11747638356164364</v>
      </c>
      <c r="I12108" s="7">
        <v>0.13705578082191838</v>
      </c>
      <c r="J12108" s="7">
        <v>0.1566351780821916</v>
      </c>
      <c r="K12108" s="7">
        <v>0.17621457534246601</v>
      </c>
      <c r="L12108" s="7">
        <v>0.19579397260273917</v>
      </c>
    </row>
    <row r="12109" spans="1:12" ht="89.25">
      <c r="A12109" s="1">
        <f t="shared" si="259"/>
        <v>44595</v>
      </c>
      <c r="B12109" s="49" t="s">
        <v>7725</v>
      </c>
      <c r="C12109" s="7">
        <v>8.2295671232877118E-3</v>
      </c>
      <c r="D12109" s="7">
        <v>1.6459134246575399E-2</v>
      </c>
      <c r="E12109" s="7">
        <v>2.4688701369863161E-2</v>
      </c>
      <c r="F12109" s="7">
        <v>3.2918268493150799E-2</v>
      </c>
      <c r="G12109" s="7">
        <v>4.1147835616438436E-2</v>
      </c>
      <c r="H12109" s="7">
        <v>4.937740273972608E-2</v>
      </c>
      <c r="I12109" s="7">
        <v>5.7606969863013953E-2</v>
      </c>
      <c r="J12109" s="7">
        <v>6.5836536986301486E-2</v>
      </c>
      <c r="K12109" s="7">
        <v>7.4066104109589109E-2</v>
      </c>
      <c r="L12109" s="7">
        <v>8.229567123287676E-2</v>
      </c>
    </row>
    <row r="12110" spans="1:12" ht="25.5">
      <c r="A12110" s="1">
        <f t="shared" si="259"/>
        <v>44596</v>
      </c>
      <c r="B12110" s="49" t="s">
        <v>7726</v>
      </c>
      <c r="C12110" s="7">
        <v>7.8241643835616805E-3</v>
      </c>
      <c r="D12110" s="7">
        <v>1.5648328767123361E-2</v>
      </c>
      <c r="E12110" s="7">
        <v>2.3472493150685038E-2</v>
      </c>
      <c r="F12110" s="7">
        <v>3.1296657534246597E-2</v>
      </c>
      <c r="G12110" s="7">
        <v>3.9120821917808274E-2</v>
      </c>
      <c r="H12110" s="7">
        <v>4.6944986301369833E-2</v>
      </c>
      <c r="I12110" s="7">
        <v>5.4769150684931635E-2</v>
      </c>
      <c r="J12110" s="7">
        <v>6.2593315068493194E-2</v>
      </c>
      <c r="K12110" s="7">
        <v>7.0417479452054871E-2</v>
      </c>
      <c r="L12110" s="7">
        <v>7.8241643835616437E-2</v>
      </c>
    </row>
    <row r="12111" spans="1:12" ht="25.5">
      <c r="A12111" s="1">
        <f t="shared" si="259"/>
        <v>44597</v>
      </c>
      <c r="B12111" s="49" t="s">
        <v>7154</v>
      </c>
      <c r="C12111" s="7">
        <v>2.2946301369863161E-3</v>
      </c>
      <c r="D12111" s="7">
        <v>4.5892602739726202E-3</v>
      </c>
      <c r="E12111" s="7">
        <v>6.8838904109589363E-3</v>
      </c>
      <c r="F12111" s="7">
        <v>9.1785205479452282E-3</v>
      </c>
      <c r="G12111" s="7">
        <v>1.1473150684931531E-2</v>
      </c>
      <c r="H12111" s="7">
        <v>1.37677808219178E-2</v>
      </c>
      <c r="I12111" s="7">
        <v>1.6062410958904198E-2</v>
      </c>
      <c r="J12111" s="7">
        <v>1.8357041095890481E-2</v>
      </c>
      <c r="K12111" s="7">
        <v>2.0651671232876759E-2</v>
      </c>
      <c r="L12111" s="7">
        <v>2.2946301369863038E-2</v>
      </c>
    </row>
    <row r="12112" spans="1:12" ht="12.75">
      <c r="A12112" s="1">
        <f t="shared" ref="A12112:A12175" si="260">A12111+1</f>
        <v>44598</v>
      </c>
      <c r="B12112" s="49" t="s">
        <v>7727</v>
      </c>
      <c r="C12112" s="7">
        <v>9.8334575342466004E-3</v>
      </c>
      <c r="D12112" s="7">
        <v>1.9666915068493201E-2</v>
      </c>
      <c r="E12112" s="7">
        <v>2.9500372602739796E-2</v>
      </c>
      <c r="F12112" s="7">
        <v>3.9333830136986277E-2</v>
      </c>
      <c r="G12112" s="7">
        <v>4.9167287671232879E-2</v>
      </c>
      <c r="H12112" s="7">
        <v>5.9000745205479474E-2</v>
      </c>
      <c r="I12112" s="7">
        <v>6.8834202739726319E-2</v>
      </c>
      <c r="J12112" s="7">
        <v>7.8667660273972664E-2</v>
      </c>
      <c r="K12112" s="7">
        <v>8.8501117808219273E-2</v>
      </c>
      <c r="L12112" s="7">
        <v>9.8334575342465758E-2</v>
      </c>
    </row>
    <row r="12113" spans="1:12" ht="25.5">
      <c r="A12113" s="1">
        <f t="shared" si="260"/>
        <v>44599</v>
      </c>
      <c r="B12113" s="49" t="s">
        <v>7728</v>
      </c>
      <c r="C12113" s="7">
        <v>2.4591780821918039E-4</v>
      </c>
      <c r="D12113" s="7">
        <v>4.918356164383596E-4</v>
      </c>
      <c r="E12113" s="7">
        <v>7.3775342465753999E-4</v>
      </c>
      <c r="F12113" s="7">
        <v>9.8367123287671681E-4</v>
      </c>
      <c r="G12113" s="7">
        <v>1.2295890410958959E-3</v>
      </c>
      <c r="H12113" s="7">
        <v>1.4755068493150681E-3</v>
      </c>
      <c r="I12113" s="7">
        <v>1.7214246575342519E-3</v>
      </c>
      <c r="J12113" s="7">
        <v>1.9673424657534241E-3</v>
      </c>
      <c r="K12113" s="7">
        <v>2.2132602739726079E-3</v>
      </c>
      <c r="L12113" s="7">
        <v>2.4591780821917797E-3</v>
      </c>
    </row>
    <row r="12114" spans="1:12" ht="25.5">
      <c r="A12114" s="1">
        <f t="shared" si="260"/>
        <v>44600</v>
      </c>
      <c r="B12114" s="49" t="s">
        <v>7728</v>
      </c>
      <c r="C12114" s="7">
        <v>2.6309589041096038E-2</v>
      </c>
      <c r="D12114" s="7">
        <v>5.2619178082191957E-2</v>
      </c>
      <c r="E12114" s="7">
        <v>7.8928767123287988E-2</v>
      </c>
      <c r="F12114" s="7">
        <v>0.10523835616438366</v>
      </c>
      <c r="G12114" s="7">
        <v>0.13154794520547961</v>
      </c>
      <c r="H12114" s="7">
        <v>0.15785753424657598</v>
      </c>
      <c r="I12114" s="7">
        <v>0.18416712328767237</v>
      </c>
      <c r="J12114" s="7">
        <v>0.21047671232876761</v>
      </c>
      <c r="K12114" s="7">
        <v>0.23678630136986401</v>
      </c>
      <c r="L12114" s="7">
        <v>0.26309589041095921</v>
      </c>
    </row>
    <row r="12115" spans="1:12" ht="12.75">
      <c r="A12115" s="1">
        <f t="shared" si="260"/>
        <v>44601</v>
      </c>
      <c r="B12115" s="49" t="s">
        <v>7729</v>
      </c>
      <c r="C12115" s="7">
        <v>1.2224284931506799E-2</v>
      </c>
      <c r="D12115" s="7">
        <v>2.4448569863013719E-2</v>
      </c>
      <c r="E12115" s="7">
        <v>3.6672854794520517E-2</v>
      </c>
      <c r="F12115" s="7">
        <v>4.8897139726027196E-2</v>
      </c>
      <c r="G12115" s="7">
        <v>6.1121424657533993E-2</v>
      </c>
      <c r="H12115" s="7">
        <v>7.3345709589040797E-2</v>
      </c>
      <c r="I12115" s="7">
        <v>8.5569994520547837E-2</v>
      </c>
      <c r="J12115" s="7">
        <v>9.7794279452054531E-2</v>
      </c>
      <c r="K12115" s="7">
        <v>0.11001856438356131</v>
      </c>
      <c r="L12115" s="7">
        <v>0.12224284931506799</v>
      </c>
    </row>
    <row r="12116" spans="1:12" ht="25.5">
      <c r="A12116" s="1">
        <f t="shared" si="260"/>
        <v>44602</v>
      </c>
      <c r="B12116" s="49" t="s">
        <v>5986</v>
      </c>
      <c r="C12116" s="7">
        <v>6.7414027397260439E-3</v>
      </c>
      <c r="D12116" s="7">
        <v>1.3482805479452039E-2</v>
      </c>
      <c r="E12116" s="7">
        <v>2.0224208219178121E-2</v>
      </c>
      <c r="F12116" s="7">
        <v>2.6965610958904079E-2</v>
      </c>
      <c r="G12116" s="7">
        <v>3.3707013698630162E-2</v>
      </c>
      <c r="H12116" s="7">
        <v>4.0448416438356241E-2</v>
      </c>
      <c r="I12116" s="7">
        <v>4.7189819178082439E-2</v>
      </c>
      <c r="J12116" s="7">
        <v>5.3931221917808282E-2</v>
      </c>
      <c r="K12116" s="7">
        <v>6.0672624657534355E-2</v>
      </c>
      <c r="L12116" s="7">
        <v>6.7414027397260323E-2</v>
      </c>
    </row>
    <row r="12117" spans="1:12" ht="12.75">
      <c r="A12117" s="1">
        <f t="shared" si="260"/>
        <v>44603</v>
      </c>
      <c r="B12117" s="49" t="s">
        <v>7730</v>
      </c>
      <c r="C12117" s="7">
        <v>1.4039013698630279E-3</v>
      </c>
      <c r="D12117" s="7">
        <v>2.8078027397260442E-3</v>
      </c>
      <c r="E12117" s="7">
        <v>4.2117041095890715E-3</v>
      </c>
      <c r="F12117" s="7">
        <v>5.6156054794520753E-3</v>
      </c>
      <c r="G12117" s="7">
        <v>7.0195068493150922E-3</v>
      </c>
      <c r="H12117" s="7">
        <v>8.4234082191781065E-3</v>
      </c>
      <c r="I12117" s="7">
        <v>9.8273095890411468E-3</v>
      </c>
      <c r="J12117" s="7">
        <v>1.1231210958904139E-2</v>
      </c>
      <c r="K12117" s="7">
        <v>1.263511232876712E-2</v>
      </c>
      <c r="L12117" s="7">
        <v>1.4039013698630158E-2</v>
      </c>
    </row>
    <row r="12118" spans="1:12" ht="12.75">
      <c r="A12118" s="1">
        <f t="shared" si="260"/>
        <v>44604</v>
      </c>
      <c r="B12118" s="49" t="s">
        <v>7731</v>
      </c>
      <c r="C12118" s="7">
        <v>7.6267068493151039E-3</v>
      </c>
      <c r="D12118" s="7">
        <v>1.5253413698630159E-2</v>
      </c>
      <c r="E12118" s="7">
        <v>2.2880120547945356E-2</v>
      </c>
      <c r="F12118" s="7">
        <v>3.0506827397260319E-2</v>
      </c>
      <c r="G12118" s="7">
        <v>3.8133534246575403E-2</v>
      </c>
      <c r="H12118" s="7">
        <v>4.5760241095890483E-2</v>
      </c>
      <c r="I12118" s="7">
        <v>5.3386947945205675E-2</v>
      </c>
      <c r="J12118" s="7">
        <v>6.1013654794520637E-2</v>
      </c>
      <c r="K12118" s="7">
        <v>6.8640361643835718E-2</v>
      </c>
      <c r="L12118" s="7">
        <v>7.6267068493150666E-2</v>
      </c>
    </row>
    <row r="12119" spans="1:12" ht="38.25">
      <c r="A12119" s="1">
        <f t="shared" si="260"/>
        <v>44605</v>
      </c>
      <c r="B12119" s="49" t="s">
        <v>6042</v>
      </c>
      <c r="C12119" s="7">
        <v>1.372366027397256E-2</v>
      </c>
      <c r="D12119" s="7">
        <v>2.7447320547945242E-2</v>
      </c>
      <c r="E12119" s="7">
        <v>4.1170980821917794E-2</v>
      </c>
      <c r="F12119" s="7">
        <v>5.4894641095890241E-2</v>
      </c>
      <c r="G12119" s="7">
        <v>6.86183013698628E-2</v>
      </c>
      <c r="H12119" s="7">
        <v>8.2341961643835476E-2</v>
      </c>
      <c r="I12119" s="7">
        <v>9.6065621917808278E-2</v>
      </c>
      <c r="J12119" s="7">
        <v>0.10978928219178059</v>
      </c>
      <c r="K12119" s="7">
        <v>0.1235129424657528</v>
      </c>
      <c r="L12119" s="7">
        <v>0.1372366027397256</v>
      </c>
    </row>
    <row r="12120" spans="1:12" ht="25.5">
      <c r="A12120" s="1">
        <f t="shared" si="260"/>
        <v>44606</v>
      </c>
      <c r="B12120" s="49" t="s">
        <v>7564</v>
      </c>
      <c r="C12120" s="7">
        <v>2.2255561643835719E-3</v>
      </c>
      <c r="D12120" s="7">
        <v>4.4511123287671317E-3</v>
      </c>
      <c r="E12120" s="7">
        <v>6.6766684931507036E-3</v>
      </c>
      <c r="F12120" s="7">
        <v>8.9022246575342513E-3</v>
      </c>
      <c r="G12120" s="7">
        <v>1.1127780821917812E-2</v>
      </c>
      <c r="H12120" s="7">
        <v>1.3353336986301359E-2</v>
      </c>
      <c r="I12120" s="7">
        <v>1.5578893150685041E-2</v>
      </c>
      <c r="J12120" s="7">
        <v>1.7804449315068478E-2</v>
      </c>
      <c r="K12120" s="7">
        <v>2.0030005479452037E-2</v>
      </c>
      <c r="L12120" s="7">
        <v>2.22555616438356E-2</v>
      </c>
    </row>
    <row r="12121" spans="1:12" ht="12.75">
      <c r="A12121" s="1">
        <f t="shared" si="260"/>
        <v>44607</v>
      </c>
      <c r="B12121" s="49" t="s">
        <v>7732</v>
      </c>
      <c r="C12121" s="7">
        <v>1.1077150684931556E-3</v>
      </c>
      <c r="D12121" s="7">
        <v>2.215430136986316E-3</v>
      </c>
      <c r="E12121" s="7">
        <v>3.3231452054794681E-3</v>
      </c>
      <c r="F12121" s="7">
        <v>4.4308602739726076E-3</v>
      </c>
      <c r="G12121" s="7">
        <v>5.5385753424657602E-3</v>
      </c>
      <c r="H12121" s="7">
        <v>6.6462904109589119E-3</v>
      </c>
      <c r="I12121" s="7">
        <v>7.7540054794520879E-3</v>
      </c>
      <c r="J12121" s="7">
        <v>8.8617205479452153E-3</v>
      </c>
      <c r="K12121" s="7">
        <v>9.9694356164383678E-3</v>
      </c>
      <c r="L12121" s="7">
        <v>1.1077150684931508E-2</v>
      </c>
    </row>
    <row r="12122" spans="1:12" ht="25.5">
      <c r="A12122" s="1">
        <f t="shared" si="260"/>
        <v>44608</v>
      </c>
      <c r="B12122" s="49" t="s">
        <v>7733</v>
      </c>
      <c r="C12122" s="7">
        <v>1.597489315068492E-2</v>
      </c>
      <c r="D12122" s="7">
        <v>3.1949786301369958E-2</v>
      </c>
      <c r="E12122" s="7">
        <v>4.7924679452054877E-2</v>
      </c>
      <c r="F12122" s="7">
        <v>6.3899572602739679E-2</v>
      </c>
      <c r="G12122" s="7">
        <v>7.9874465753424592E-2</v>
      </c>
      <c r="H12122" s="7">
        <v>9.5849358904109519E-2</v>
      </c>
      <c r="I12122" s="7">
        <v>0.11182425205479481</v>
      </c>
      <c r="J12122" s="7">
        <v>0.12779914520547958</v>
      </c>
      <c r="K12122" s="7">
        <v>0.1437740383561644</v>
      </c>
      <c r="L12122" s="7">
        <v>0.15974893150684918</v>
      </c>
    </row>
    <row r="12123" spans="1:12" ht="25.5">
      <c r="A12123" s="1">
        <f t="shared" si="260"/>
        <v>44609</v>
      </c>
      <c r="B12123" s="49" t="s">
        <v>6858</v>
      </c>
      <c r="C12123" s="7">
        <v>1.2404383561643879E-4</v>
      </c>
      <c r="D12123" s="7">
        <v>2.4808767123287882E-4</v>
      </c>
      <c r="E12123" s="7">
        <v>3.7213150684931761E-4</v>
      </c>
      <c r="F12123" s="7">
        <v>4.9617534246575515E-4</v>
      </c>
      <c r="G12123" s="7">
        <v>6.2021917808219394E-4</v>
      </c>
      <c r="H12123" s="7">
        <v>7.4426301369863402E-4</v>
      </c>
      <c r="I12123" s="7">
        <v>8.6830684931507509E-4</v>
      </c>
      <c r="J12123" s="7">
        <v>9.923506849315116E-4</v>
      </c>
      <c r="K12123" s="7">
        <v>1.1163945205479504E-3</v>
      </c>
      <c r="L12123" s="7">
        <v>1.2404383561643879E-3</v>
      </c>
    </row>
    <row r="12124" spans="1:12" ht="25.5">
      <c r="A12124" s="1">
        <f t="shared" si="260"/>
        <v>44610</v>
      </c>
      <c r="B12124" s="49" t="s">
        <v>7734</v>
      </c>
      <c r="C12124" s="7">
        <v>9.9886027397260557E-3</v>
      </c>
      <c r="D12124" s="7">
        <v>1.997720547945216E-2</v>
      </c>
      <c r="E12124" s="7">
        <v>2.9965808219178117E-2</v>
      </c>
      <c r="F12124" s="7">
        <v>3.9954410958904077E-2</v>
      </c>
      <c r="G12124" s="7">
        <v>4.9943013698630162E-2</v>
      </c>
      <c r="H12124" s="7">
        <v>5.9931616438356233E-2</v>
      </c>
      <c r="I12124" s="7">
        <v>6.9920219178082443E-2</v>
      </c>
      <c r="J12124" s="7">
        <v>7.9908821917808279E-2</v>
      </c>
      <c r="K12124" s="7">
        <v>8.989742465753435E-2</v>
      </c>
      <c r="L12124" s="7">
        <v>9.9886027397260324E-2</v>
      </c>
    </row>
    <row r="12125" spans="1:12" ht="12.75">
      <c r="A12125" s="1">
        <f t="shared" si="260"/>
        <v>44611</v>
      </c>
      <c r="B12125" s="49" t="s">
        <v>7409</v>
      </c>
      <c r="C12125" s="7">
        <v>5.1823561643835718E-3</v>
      </c>
      <c r="D12125" s="7">
        <v>1.0364712328767144E-2</v>
      </c>
      <c r="E12125" s="7">
        <v>1.5547068493150679E-2</v>
      </c>
      <c r="F12125" s="7">
        <v>2.0729424657534242E-2</v>
      </c>
      <c r="G12125" s="7">
        <v>2.5911780821917797E-2</v>
      </c>
      <c r="H12125" s="7">
        <v>3.1094136986301358E-2</v>
      </c>
      <c r="I12125" s="7">
        <v>3.6276493150685034E-2</v>
      </c>
      <c r="J12125" s="7">
        <v>4.1458849315068484E-2</v>
      </c>
      <c r="K12125" s="7">
        <v>4.6641205479452032E-2</v>
      </c>
      <c r="L12125" s="7">
        <v>5.1823561643835593E-2</v>
      </c>
    </row>
    <row r="12126" spans="1:12" ht="12.75">
      <c r="A12126" s="1">
        <f t="shared" si="260"/>
        <v>44612</v>
      </c>
      <c r="B12126" s="49" t="s">
        <v>7410</v>
      </c>
      <c r="C12126" s="7">
        <v>8.4805479452055123E-4</v>
      </c>
      <c r="D12126" s="7">
        <v>1.6961095890411001E-3</v>
      </c>
      <c r="E12126" s="7">
        <v>2.5441643835616558E-3</v>
      </c>
      <c r="F12126" s="7">
        <v>3.3922191780822002E-3</v>
      </c>
      <c r="G12126" s="7">
        <v>4.2402739726027441E-3</v>
      </c>
      <c r="H12126" s="7">
        <v>5.0883287671232872E-3</v>
      </c>
      <c r="I12126" s="7">
        <v>5.9363835616438555E-3</v>
      </c>
      <c r="J12126" s="7">
        <v>6.7844383561643873E-3</v>
      </c>
      <c r="K12126" s="7">
        <v>7.6324931506849322E-3</v>
      </c>
      <c r="L12126" s="7">
        <v>8.4805479452054761E-3</v>
      </c>
    </row>
    <row r="12127" spans="1:12" ht="12.75">
      <c r="A12127" s="1">
        <f t="shared" si="260"/>
        <v>44613</v>
      </c>
      <c r="B12127" s="49" t="s">
        <v>7735</v>
      </c>
      <c r="C12127" s="7">
        <v>6.7012602739726316E-3</v>
      </c>
      <c r="D12127" s="7">
        <v>1.3402520547945241E-2</v>
      </c>
      <c r="E12127" s="7">
        <v>2.0103780821917917E-2</v>
      </c>
      <c r="F12127" s="7">
        <v>2.6805041095890481E-2</v>
      </c>
      <c r="G12127" s="7">
        <v>3.3506301369863038E-2</v>
      </c>
      <c r="H12127" s="7">
        <v>4.0207561643835717E-2</v>
      </c>
      <c r="I12127" s="7">
        <v>4.6908821917808395E-2</v>
      </c>
      <c r="J12127" s="7">
        <v>5.3610082191780963E-2</v>
      </c>
      <c r="K12127" s="7">
        <v>6.0311342465753523E-2</v>
      </c>
      <c r="L12127" s="7">
        <v>6.7012602739726077E-2</v>
      </c>
    </row>
    <row r="12128" spans="1:12" ht="12.75">
      <c r="A12128" s="1">
        <f t="shared" si="260"/>
        <v>44614</v>
      </c>
      <c r="B12128" s="49" t="s">
        <v>6009</v>
      </c>
      <c r="C12128" s="7">
        <v>6.0231780821918043E-3</v>
      </c>
      <c r="D12128" s="7">
        <v>1.204635616438356E-2</v>
      </c>
      <c r="E12128" s="7">
        <v>1.8069534246575397E-2</v>
      </c>
      <c r="F12128" s="7">
        <v>2.409271232876712E-2</v>
      </c>
      <c r="G12128" s="7">
        <v>3.0115890410958961E-2</v>
      </c>
      <c r="H12128" s="7">
        <v>3.6139068493150683E-2</v>
      </c>
      <c r="I12128" s="7">
        <v>4.2162246575342642E-2</v>
      </c>
      <c r="J12128" s="7">
        <v>4.818542465753424E-2</v>
      </c>
      <c r="K12128" s="7">
        <v>5.4208602739726081E-2</v>
      </c>
      <c r="L12128" s="7">
        <v>6.0231780821917796E-2</v>
      </c>
    </row>
    <row r="12129" spans="1:12" ht="25.5">
      <c r="A12129" s="1">
        <f t="shared" si="260"/>
        <v>44615</v>
      </c>
      <c r="B12129" s="49" t="s">
        <v>7736</v>
      </c>
      <c r="C12129" s="7">
        <v>1.5167342465753398E-2</v>
      </c>
      <c r="D12129" s="7">
        <v>3.0334684931506917E-2</v>
      </c>
      <c r="E12129" s="7">
        <v>4.5502027397260315E-2</v>
      </c>
      <c r="F12129" s="7">
        <v>6.0669369863013592E-2</v>
      </c>
      <c r="G12129" s="7">
        <v>7.5836712328767E-2</v>
      </c>
      <c r="H12129" s="7">
        <v>9.100405479452052E-2</v>
      </c>
      <c r="I12129" s="7">
        <v>0.10617139726027416</v>
      </c>
      <c r="J12129" s="7">
        <v>0.12133873972602718</v>
      </c>
      <c r="K12129" s="7">
        <v>0.13650608219178118</v>
      </c>
      <c r="L12129" s="7">
        <v>0.151673424657534</v>
      </c>
    </row>
    <row r="12130" spans="1:12" ht="25.5">
      <c r="A12130" s="1">
        <f t="shared" si="260"/>
        <v>44616</v>
      </c>
      <c r="B12130" s="49" t="s">
        <v>7737</v>
      </c>
      <c r="C12130" s="7">
        <v>1.7854717808219279E-2</v>
      </c>
      <c r="D12130" s="7">
        <v>3.570943561643844E-2</v>
      </c>
      <c r="E12130" s="7">
        <v>5.3564153424657715E-2</v>
      </c>
      <c r="F12130" s="7">
        <v>7.1418871232876754E-2</v>
      </c>
      <c r="G12130" s="7">
        <v>8.9273589041095905E-2</v>
      </c>
      <c r="H12130" s="7">
        <v>0.10712830684931508</v>
      </c>
      <c r="I12130" s="7">
        <v>0.12498302465753398</v>
      </c>
      <c r="J12130" s="7">
        <v>0.14283774246575398</v>
      </c>
      <c r="K12130" s="7">
        <v>0.1606924602739728</v>
      </c>
      <c r="L12130" s="7">
        <v>0.17854717808219159</v>
      </c>
    </row>
    <row r="12131" spans="1:12" ht="25.5">
      <c r="A12131" s="1">
        <f t="shared" si="260"/>
        <v>44617</v>
      </c>
      <c r="B12131" s="49" t="s">
        <v>7738</v>
      </c>
      <c r="C12131" s="7">
        <v>1.9615561643835717E-2</v>
      </c>
      <c r="D12131" s="7">
        <v>3.9231123287671317E-2</v>
      </c>
      <c r="E12131" s="7">
        <v>5.8846684931507034E-2</v>
      </c>
      <c r="F12131" s="7">
        <v>7.8462246575342523E-2</v>
      </c>
      <c r="G12131" s="7">
        <v>9.8077808219178123E-2</v>
      </c>
      <c r="H12131" s="7">
        <v>0.11769336986301371</v>
      </c>
      <c r="I12131" s="7">
        <v>0.1373089315068492</v>
      </c>
      <c r="J12131" s="7">
        <v>0.15692449315068477</v>
      </c>
      <c r="K12131" s="7">
        <v>0.1765400547945204</v>
      </c>
      <c r="L12131" s="7">
        <v>0.196155616438356</v>
      </c>
    </row>
    <row r="12132" spans="1:12" ht="12.75">
      <c r="A12132" s="1">
        <f t="shared" si="260"/>
        <v>44618</v>
      </c>
      <c r="B12132" s="49" t="s">
        <v>7739</v>
      </c>
      <c r="C12132" s="7">
        <v>1.1399736986301421E-2</v>
      </c>
      <c r="D12132" s="7">
        <v>2.2799473972602843E-2</v>
      </c>
      <c r="E12132" s="7">
        <v>3.41992109589042E-2</v>
      </c>
      <c r="F12132" s="7">
        <v>4.559894794520556E-2</v>
      </c>
      <c r="G12132" s="7">
        <v>5.6998684931506921E-2</v>
      </c>
      <c r="H12132" s="7">
        <v>6.8398421917808275E-2</v>
      </c>
      <c r="I12132" s="7">
        <v>7.9798158904109878E-2</v>
      </c>
      <c r="J12132" s="7">
        <v>9.1197895890410996E-2</v>
      </c>
      <c r="K12132" s="7">
        <v>0.10259763287671247</v>
      </c>
      <c r="L12132" s="7">
        <v>0.1139973698630137</v>
      </c>
    </row>
    <row r="12133" spans="1:12" ht="25.5">
      <c r="A12133" s="1">
        <f t="shared" si="260"/>
        <v>44619</v>
      </c>
      <c r="B12133" s="49" t="s">
        <v>7740</v>
      </c>
      <c r="C12133" s="7">
        <v>6.2600547945205554E-3</v>
      </c>
      <c r="D12133" s="7">
        <v>1.2520109589041159E-2</v>
      </c>
      <c r="E12133" s="7">
        <v>1.8780164383561681E-2</v>
      </c>
      <c r="F12133" s="7">
        <v>2.5040219178082197E-2</v>
      </c>
      <c r="G12133" s="7">
        <v>3.1300273972602717E-2</v>
      </c>
      <c r="H12133" s="7">
        <v>3.7560328767123244E-2</v>
      </c>
      <c r="I12133" s="7">
        <v>4.3820383561644E-2</v>
      </c>
      <c r="J12133" s="7">
        <v>5.0080438356164395E-2</v>
      </c>
      <c r="K12133" s="7">
        <v>5.6340493150684914E-2</v>
      </c>
      <c r="L12133" s="7">
        <v>6.2600547945205434E-2</v>
      </c>
    </row>
    <row r="12134" spans="1:12" ht="38.25">
      <c r="A12134" s="1">
        <f t="shared" si="260"/>
        <v>44620</v>
      </c>
      <c r="B12134" s="49" t="s">
        <v>7741</v>
      </c>
      <c r="C12134" s="7">
        <v>9.0772602739726312E-5</v>
      </c>
      <c r="D12134" s="7">
        <v>1.8154520547945241E-4</v>
      </c>
      <c r="E12134" s="7">
        <v>2.7231780821917919E-4</v>
      </c>
      <c r="F12134" s="7">
        <v>3.6309041095890481E-4</v>
      </c>
      <c r="G12134" s="7">
        <v>4.5386301369863038E-4</v>
      </c>
      <c r="H12134" s="7">
        <v>5.4463561643835719E-4</v>
      </c>
      <c r="I12134" s="7">
        <v>6.3540821917808514E-4</v>
      </c>
      <c r="J12134" s="7">
        <v>7.2618082191780963E-4</v>
      </c>
      <c r="K12134" s="7">
        <v>8.1695342465753519E-4</v>
      </c>
      <c r="L12134" s="7">
        <v>9.0772602739726076E-4</v>
      </c>
    </row>
    <row r="12135" spans="1:12" ht="38.25">
      <c r="A12135" s="1">
        <f t="shared" si="260"/>
        <v>44621</v>
      </c>
      <c r="B12135" s="49" t="s">
        <v>7741</v>
      </c>
      <c r="C12135" s="7">
        <v>6.9912986301370076E-3</v>
      </c>
      <c r="D12135" s="7">
        <v>1.398259726027404E-2</v>
      </c>
      <c r="E12135" s="7">
        <v>2.0973895890410998E-2</v>
      </c>
      <c r="F12135" s="7">
        <v>2.7965194520547961E-2</v>
      </c>
      <c r="G12135" s="7">
        <v>3.4956493150684921E-2</v>
      </c>
      <c r="H12135" s="7">
        <v>4.1947791780821878E-2</v>
      </c>
      <c r="I12135" s="7">
        <v>4.8939090410959077E-2</v>
      </c>
      <c r="J12135" s="7">
        <v>5.5930389041095922E-2</v>
      </c>
      <c r="K12135" s="7">
        <v>6.2921687671232879E-2</v>
      </c>
      <c r="L12135" s="7">
        <v>6.9912986301369842E-2</v>
      </c>
    </row>
    <row r="12136" spans="1:12" ht="12.75">
      <c r="A12136" s="1">
        <f t="shared" si="260"/>
        <v>44622</v>
      </c>
      <c r="B12136" s="49" t="s">
        <v>7742</v>
      </c>
      <c r="C12136" s="7">
        <v>8.0393424657534476E-3</v>
      </c>
      <c r="D12136" s="7">
        <v>1.607868493150692E-2</v>
      </c>
      <c r="E12136" s="7">
        <v>2.4118027397260322E-2</v>
      </c>
      <c r="F12136" s="7">
        <v>3.2157369863013714E-2</v>
      </c>
      <c r="G12136" s="7">
        <v>4.019671232876712E-2</v>
      </c>
      <c r="H12136" s="7">
        <v>4.8236054794520644E-2</v>
      </c>
      <c r="I12136" s="7">
        <v>5.6275397260274154E-2</v>
      </c>
      <c r="J12136" s="7">
        <v>6.4314739726027428E-2</v>
      </c>
      <c r="K12136" s="7">
        <v>7.2354082191780841E-2</v>
      </c>
      <c r="L12136" s="7">
        <v>8.039342465753424E-2</v>
      </c>
    </row>
    <row r="12137" spans="1:12" ht="38.25">
      <c r="A12137" s="1">
        <f t="shared" si="260"/>
        <v>44623</v>
      </c>
      <c r="B12137" s="49" t="s">
        <v>7743</v>
      </c>
      <c r="C12137" s="7">
        <v>8.620865753424696E-3</v>
      </c>
      <c r="D12137" s="7">
        <v>1.7241731506849441E-2</v>
      </c>
      <c r="E12137" s="7">
        <v>2.5862597260274036E-2</v>
      </c>
      <c r="F12137" s="7">
        <v>3.4483463013698638E-2</v>
      </c>
      <c r="G12137" s="7">
        <v>4.3104328767123355E-2</v>
      </c>
      <c r="H12137" s="7">
        <v>5.1725194520547961E-2</v>
      </c>
      <c r="I12137" s="7">
        <v>6.0346060273972796E-2</v>
      </c>
      <c r="J12137" s="7">
        <v>6.8966926027397402E-2</v>
      </c>
      <c r="K12137" s="7">
        <v>7.7587791780821994E-2</v>
      </c>
      <c r="L12137" s="7">
        <v>8.6208657534246599E-2</v>
      </c>
    </row>
    <row r="12138" spans="1:12" ht="25.5">
      <c r="A12138" s="1">
        <f t="shared" si="260"/>
        <v>44624</v>
      </c>
      <c r="B12138" s="49" t="s">
        <v>7744</v>
      </c>
      <c r="C12138" s="7">
        <v>1.1303178082191815E-2</v>
      </c>
      <c r="D12138" s="7">
        <v>2.2606356164383678E-2</v>
      </c>
      <c r="E12138" s="7">
        <v>3.3909534246575522E-2</v>
      </c>
      <c r="F12138" s="7">
        <v>4.521271232876712E-2</v>
      </c>
      <c r="G12138" s="7">
        <v>5.651589041095896E-2</v>
      </c>
      <c r="H12138" s="7">
        <v>6.7819068493150669E-2</v>
      </c>
      <c r="I12138" s="7">
        <v>7.9122246575342753E-2</v>
      </c>
      <c r="J12138" s="7">
        <v>9.0425424657534351E-2</v>
      </c>
      <c r="K12138" s="7">
        <v>0.10172860273972609</v>
      </c>
      <c r="L12138" s="7">
        <v>0.1130317808219178</v>
      </c>
    </row>
    <row r="12139" spans="1:12" ht="25.5">
      <c r="A12139" s="1">
        <f t="shared" si="260"/>
        <v>44625</v>
      </c>
      <c r="B12139" s="49" t="s">
        <v>7745</v>
      </c>
      <c r="C12139" s="7">
        <v>1.1662290410958948E-2</v>
      </c>
      <c r="D12139" s="7">
        <v>2.332458082191792E-2</v>
      </c>
      <c r="E12139" s="7">
        <v>3.498687123287688E-2</v>
      </c>
      <c r="F12139" s="7">
        <v>4.6649161643835597E-2</v>
      </c>
      <c r="G12139" s="7">
        <v>5.8311452054794558E-2</v>
      </c>
      <c r="H12139" s="7">
        <v>6.99737424657534E-2</v>
      </c>
      <c r="I12139" s="7">
        <v>8.1636032876712589E-2</v>
      </c>
      <c r="J12139" s="7">
        <v>9.329832328767132E-2</v>
      </c>
      <c r="K12139" s="7">
        <v>0.10496061369863016</v>
      </c>
      <c r="L12139" s="7">
        <v>0.116622904109589</v>
      </c>
    </row>
    <row r="12140" spans="1:12" ht="25.5">
      <c r="A12140" s="1">
        <f t="shared" si="260"/>
        <v>44626</v>
      </c>
      <c r="B12140" s="49" t="s">
        <v>6028</v>
      </c>
      <c r="C12140" s="7">
        <v>8.387243835616464E-3</v>
      </c>
      <c r="D12140" s="7">
        <v>1.6774487671232879E-2</v>
      </c>
      <c r="E12140" s="7">
        <v>2.5161731506849441E-2</v>
      </c>
      <c r="F12140" s="7">
        <v>3.3548975342465759E-2</v>
      </c>
      <c r="G12140" s="7">
        <v>4.1936219178082199E-2</v>
      </c>
      <c r="H12140" s="7">
        <v>5.0323463013698638E-2</v>
      </c>
      <c r="I12140" s="7">
        <v>5.8710706849315314E-2</v>
      </c>
      <c r="J12140" s="7">
        <v>6.7097950684931629E-2</v>
      </c>
      <c r="K12140" s="7">
        <v>7.5485194520548082E-2</v>
      </c>
      <c r="L12140" s="7">
        <v>8.3872438356164397E-2</v>
      </c>
    </row>
    <row r="12141" spans="1:12" ht="25.5">
      <c r="A12141" s="1">
        <f t="shared" si="260"/>
        <v>44627</v>
      </c>
      <c r="B12141" s="49" t="s">
        <v>6864</v>
      </c>
      <c r="C12141" s="7">
        <v>5.3320767123287878E-3</v>
      </c>
      <c r="D12141" s="7">
        <v>1.0664153424657576E-2</v>
      </c>
      <c r="E12141" s="7">
        <v>1.5996230136986402E-2</v>
      </c>
      <c r="F12141" s="7">
        <v>2.1328306849315078E-2</v>
      </c>
      <c r="G12141" s="7">
        <v>2.6660383561643877E-2</v>
      </c>
      <c r="H12141" s="7">
        <v>3.199246027397256E-2</v>
      </c>
      <c r="I12141" s="7">
        <v>3.7324536986301476E-2</v>
      </c>
      <c r="J12141" s="7">
        <v>4.2656613698630157E-2</v>
      </c>
      <c r="K12141" s="7">
        <v>4.7988690410958955E-2</v>
      </c>
      <c r="L12141" s="7">
        <v>5.3320767123287642E-2</v>
      </c>
    </row>
    <row r="12142" spans="1:12" ht="12.75">
      <c r="A12142" s="1">
        <f t="shared" si="260"/>
        <v>44628</v>
      </c>
      <c r="B12142" s="49" t="s">
        <v>7746</v>
      </c>
      <c r="C12142" s="7">
        <v>1.3670136986301359E-2</v>
      </c>
      <c r="D12142" s="7">
        <v>2.734027397260284E-2</v>
      </c>
      <c r="E12142" s="7">
        <v>4.1010410958904203E-2</v>
      </c>
      <c r="F12142" s="7">
        <v>5.4680547945205438E-2</v>
      </c>
      <c r="G12142" s="7">
        <v>6.8350684931506797E-2</v>
      </c>
      <c r="H12142" s="7">
        <v>8.2020821917808157E-2</v>
      </c>
      <c r="I12142" s="7">
        <v>9.5690958904109877E-2</v>
      </c>
      <c r="J12142" s="7">
        <v>0.109361095890411</v>
      </c>
      <c r="K12142" s="7">
        <v>0.12303123287671199</v>
      </c>
      <c r="L12142" s="7">
        <v>0.13670136986301359</v>
      </c>
    </row>
    <row r="12143" spans="1:12" ht="51">
      <c r="A12143" s="1">
        <f t="shared" si="260"/>
        <v>44629</v>
      </c>
      <c r="B12143" s="49" t="s">
        <v>7747</v>
      </c>
      <c r="C12143" s="7">
        <v>1.0003068493150729E-2</v>
      </c>
      <c r="D12143" s="7">
        <v>2.0006136986301479E-2</v>
      </c>
      <c r="E12143" s="7">
        <v>3.0009205479452159E-2</v>
      </c>
      <c r="F12143" s="7">
        <v>4.001227397260284E-2</v>
      </c>
      <c r="G12143" s="7">
        <v>5.0015342465753516E-2</v>
      </c>
      <c r="H12143" s="7">
        <v>6.00184109589042E-2</v>
      </c>
      <c r="I12143" s="7">
        <v>7.0021479452055113E-2</v>
      </c>
      <c r="J12143" s="7">
        <v>8.0024547945205568E-2</v>
      </c>
      <c r="K12143" s="7">
        <v>9.002761643835637E-2</v>
      </c>
      <c r="L12143" s="7">
        <v>0.10003068493150692</v>
      </c>
    </row>
    <row r="12144" spans="1:12" ht="25.5">
      <c r="A12144" s="1">
        <f t="shared" si="260"/>
        <v>44630</v>
      </c>
      <c r="B12144" s="49" t="s">
        <v>7418</v>
      </c>
      <c r="C12144" s="7">
        <v>2.7958684931506917E-3</v>
      </c>
      <c r="D12144" s="7">
        <v>5.5917369863013721E-3</v>
      </c>
      <c r="E12144" s="7">
        <v>8.3876054794520642E-3</v>
      </c>
      <c r="F12144" s="7">
        <v>1.118347397260272E-2</v>
      </c>
      <c r="G12144" s="7">
        <v>1.39793424657534E-2</v>
      </c>
      <c r="H12144" s="7">
        <v>1.677521095890408E-2</v>
      </c>
      <c r="I12144" s="7">
        <v>1.9571079452054881E-2</v>
      </c>
      <c r="J12144" s="7">
        <v>2.236694794520544E-2</v>
      </c>
      <c r="K12144" s="7">
        <v>2.516281643835612E-2</v>
      </c>
      <c r="L12144" s="7">
        <v>2.79586849315068E-2</v>
      </c>
    </row>
    <row r="12145" spans="1:12" ht="25.5">
      <c r="A12145" s="1">
        <f t="shared" si="260"/>
        <v>44631</v>
      </c>
      <c r="B12145" s="49" t="s">
        <v>7748</v>
      </c>
      <c r="C12145" s="7">
        <v>2.3152438356164519E-2</v>
      </c>
      <c r="D12145" s="7">
        <v>4.630487671232892E-2</v>
      </c>
      <c r="E12145" s="7">
        <v>6.9457315068493439E-2</v>
      </c>
      <c r="F12145" s="7">
        <v>9.2609753424657715E-2</v>
      </c>
      <c r="G12145" s="7">
        <v>0.11576219178082212</v>
      </c>
      <c r="H12145" s="7">
        <v>0.13891463013698641</v>
      </c>
      <c r="I12145" s="7">
        <v>0.16206706849315081</v>
      </c>
      <c r="J12145" s="7">
        <v>0.18521950684931518</v>
      </c>
      <c r="K12145" s="7">
        <v>0.20837194520547958</v>
      </c>
      <c r="L12145" s="7">
        <v>0.23152438356164398</v>
      </c>
    </row>
    <row r="12146" spans="1:12" ht="25.5">
      <c r="A12146" s="1">
        <f t="shared" si="260"/>
        <v>44632</v>
      </c>
      <c r="B12146" s="49" t="s">
        <v>7749</v>
      </c>
      <c r="C12146" s="7">
        <v>7.2618082191781199E-3</v>
      </c>
      <c r="D12146" s="7">
        <v>1.452361643835624E-2</v>
      </c>
      <c r="E12146" s="7">
        <v>2.1785424657534361E-2</v>
      </c>
      <c r="F12146" s="7">
        <v>2.9047232876712358E-2</v>
      </c>
      <c r="G12146" s="7">
        <v>3.6309041095890483E-2</v>
      </c>
      <c r="H12146" s="7">
        <v>4.357084931506848E-2</v>
      </c>
      <c r="I12146" s="7">
        <v>5.083265753424672E-2</v>
      </c>
      <c r="J12146" s="7">
        <v>5.8094465753424716E-2</v>
      </c>
      <c r="K12146" s="7">
        <v>6.5356273972602838E-2</v>
      </c>
      <c r="L12146" s="7">
        <v>7.2618082191780842E-2</v>
      </c>
    </row>
    <row r="12147" spans="1:12" ht="25.5">
      <c r="A12147" s="1">
        <f t="shared" si="260"/>
        <v>44633</v>
      </c>
      <c r="B12147" s="49" t="s">
        <v>7750</v>
      </c>
      <c r="C12147" s="7">
        <v>2.2878312328767237E-2</v>
      </c>
      <c r="D12147" s="7">
        <v>4.5756624657534363E-2</v>
      </c>
      <c r="E12147" s="7">
        <v>6.8634936986301603E-2</v>
      </c>
      <c r="F12147" s="7">
        <v>9.1513249315068601E-2</v>
      </c>
      <c r="G12147" s="7">
        <v>0.11439156164383571</v>
      </c>
      <c r="H12147" s="7">
        <v>0.13726987397260321</v>
      </c>
      <c r="I12147" s="7">
        <v>0.16014818630137079</v>
      </c>
      <c r="J12147" s="7">
        <v>0.1830264986301372</v>
      </c>
      <c r="K12147" s="7">
        <v>0.20590481095890478</v>
      </c>
      <c r="L12147" s="7">
        <v>0.2287831232876712</v>
      </c>
    </row>
    <row r="12148" spans="1:12" ht="25.5">
      <c r="A12148" s="1">
        <f t="shared" si="260"/>
        <v>44634</v>
      </c>
      <c r="B12148" s="49" t="s">
        <v>7751</v>
      </c>
      <c r="C12148" s="7">
        <v>7.360960471232904E-3</v>
      </c>
      <c r="D12148" s="7">
        <v>1.4721920942465758E-2</v>
      </c>
      <c r="E12148" s="7">
        <v>2.208288141369864E-2</v>
      </c>
      <c r="F12148" s="7">
        <v>2.9443841884931515E-2</v>
      </c>
      <c r="G12148" s="7">
        <v>3.6804802356164401E-2</v>
      </c>
      <c r="H12148" s="7">
        <v>4.416576282739728E-2</v>
      </c>
      <c r="I12148" s="7">
        <v>5.1526723298630402E-2</v>
      </c>
      <c r="J12148" s="7">
        <v>5.8887683769863156E-2</v>
      </c>
      <c r="K12148" s="7">
        <v>6.6248644241096041E-2</v>
      </c>
      <c r="L12148" s="7">
        <v>7.3609604712328802E-2</v>
      </c>
    </row>
    <row r="12149" spans="1:12" ht="12.75">
      <c r="A12149" s="1">
        <f t="shared" si="260"/>
        <v>44635</v>
      </c>
      <c r="B12149" s="49" t="s">
        <v>7752</v>
      </c>
      <c r="C12149" s="7">
        <v>0.10440910684931544</v>
      </c>
      <c r="D12149" s="7">
        <v>0.20881821369863038</v>
      </c>
      <c r="E12149" s="7">
        <v>0.31322732054794677</v>
      </c>
      <c r="F12149" s="7">
        <v>0.41763642739726076</v>
      </c>
      <c r="G12149" s="7">
        <v>0.52204553424657596</v>
      </c>
      <c r="H12149" s="7">
        <v>0.62645464109589111</v>
      </c>
      <c r="I12149" s="7">
        <v>0.73086374794520881</v>
      </c>
      <c r="J12149" s="7">
        <v>0.83527285479452151</v>
      </c>
      <c r="K12149" s="7">
        <v>0.93968196164383677</v>
      </c>
      <c r="L12149" s="7">
        <v>1.0440910684931508</v>
      </c>
    </row>
    <row r="12150" spans="1:12" ht="12.75">
      <c r="A12150" s="1">
        <f t="shared" si="260"/>
        <v>44636</v>
      </c>
      <c r="B12150" s="49" t="s">
        <v>7752</v>
      </c>
      <c r="C12150" s="7">
        <v>3.2615572602739798E-2</v>
      </c>
      <c r="D12150" s="7">
        <v>6.5231145205479485E-2</v>
      </c>
      <c r="E12150" s="7">
        <v>9.7846717808219283E-2</v>
      </c>
      <c r="F12150" s="7">
        <v>0.13046229041095919</v>
      </c>
      <c r="G12150" s="7">
        <v>0.16307786301369839</v>
      </c>
      <c r="H12150" s="7">
        <v>0.19569343561643759</v>
      </c>
      <c r="I12150" s="7">
        <v>0.22830900821917799</v>
      </c>
      <c r="J12150" s="7">
        <v>0.26092458082191716</v>
      </c>
      <c r="K12150" s="7">
        <v>0.29354015342465756</v>
      </c>
      <c r="L12150" s="7">
        <v>0.32615572602739679</v>
      </c>
    </row>
    <row r="12151" spans="1:12" ht="12.75">
      <c r="A12151" s="1">
        <f t="shared" si="260"/>
        <v>44637</v>
      </c>
      <c r="B12151" s="49" t="s">
        <v>5513</v>
      </c>
      <c r="C12151" s="7">
        <v>2.5159561643835716E-3</v>
      </c>
      <c r="D12151" s="7">
        <v>5.0319123287671319E-3</v>
      </c>
      <c r="E12151" s="7">
        <v>7.5478684931507035E-3</v>
      </c>
      <c r="F12151" s="7">
        <v>1.006382465753424E-2</v>
      </c>
      <c r="G12151" s="7">
        <v>1.25797808219178E-2</v>
      </c>
      <c r="H12151" s="7">
        <v>1.5095736986301359E-2</v>
      </c>
      <c r="I12151" s="7">
        <v>1.7611693150685039E-2</v>
      </c>
      <c r="J12151" s="7">
        <v>2.0127649315068479E-2</v>
      </c>
      <c r="K12151" s="7">
        <v>2.2643605479452041E-2</v>
      </c>
      <c r="L12151" s="7">
        <v>2.51595616438356E-2</v>
      </c>
    </row>
    <row r="12152" spans="1:12" ht="25.5">
      <c r="A12152" s="1">
        <f t="shared" si="260"/>
        <v>44638</v>
      </c>
      <c r="B12152" s="49" t="s">
        <v>5529</v>
      </c>
      <c r="C12152" s="7">
        <v>1.1044602739726055E-3</v>
      </c>
      <c r="D12152" s="7">
        <v>2.2089205479452162E-3</v>
      </c>
      <c r="E12152" s="7">
        <v>3.3133808219178119E-3</v>
      </c>
      <c r="F12152" s="7">
        <v>4.4178410958904081E-3</v>
      </c>
      <c r="G12152" s="7">
        <v>5.5223013698630155E-3</v>
      </c>
      <c r="H12152" s="7">
        <v>6.6267616438356238E-3</v>
      </c>
      <c r="I12152" s="7">
        <v>7.7312219178082555E-3</v>
      </c>
      <c r="J12152" s="7">
        <v>8.8356821917808404E-3</v>
      </c>
      <c r="K12152" s="7">
        <v>9.9401424657534366E-3</v>
      </c>
      <c r="L12152" s="7">
        <v>1.1044602739726031E-2</v>
      </c>
    </row>
    <row r="12153" spans="1:12" ht="12.75">
      <c r="A12153" s="1">
        <f t="shared" si="260"/>
        <v>44639</v>
      </c>
      <c r="B12153" s="49" t="s">
        <v>5723</v>
      </c>
      <c r="C12153" s="7">
        <v>1.9593863013698761E-3</v>
      </c>
      <c r="D12153" s="7">
        <v>3.9187726027397401E-3</v>
      </c>
      <c r="E12153" s="7">
        <v>5.8781589041096158E-3</v>
      </c>
      <c r="F12153" s="7">
        <v>7.8375452054794681E-3</v>
      </c>
      <c r="G12153" s="7">
        <v>9.7969315068493316E-3</v>
      </c>
      <c r="H12153" s="7">
        <v>1.1756317808219195E-2</v>
      </c>
      <c r="I12153" s="7">
        <v>1.3715704109589119E-2</v>
      </c>
      <c r="J12153" s="7">
        <v>1.567509041095896E-2</v>
      </c>
      <c r="K12153" s="7">
        <v>1.76344767123288E-2</v>
      </c>
      <c r="L12153" s="7">
        <v>1.9593863013698639E-2</v>
      </c>
    </row>
    <row r="12154" spans="1:12" ht="12.75">
      <c r="A12154" s="1">
        <f t="shared" si="260"/>
        <v>44640</v>
      </c>
      <c r="B12154" s="49" t="s">
        <v>6987</v>
      </c>
      <c r="C12154" s="7">
        <v>5.0185315068493322E-3</v>
      </c>
      <c r="D12154" s="7">
        <v>1.0037063013698664E-2</v>
      </c>
      <c r="E12154" s="7">
        <v>1.5055594520547959E-2</v>
      </c>
      <c r="F12154" s="7">
        <v>2.0074126027397277E-2</v>
      </c>
      <c r="G12154" s="7">
        <v>2.5092657534246599E-2</v>
      </c>
      <c r="H12154" s="7">
        <v>3.0111189041095918E-2</v>
      </c>
      <c r="I12154" s="7">
        <v>3.5129720547945359E-2</v>
      </c>
      <c r="J12154" s="7">
        <v>4.0148252054794553E-2</v>
      </c>
      <c r="K12154" s="7">
        <v>4.5166783561643879E-2</v>
      </c>
      <c r="L12154" s="7">
        <v>5.0185315068493198E-2</v>
      </c>
    </row>
    <row r="12155" spans="1:12" ht="25.5">
      <c r="A12155" s="1">
        <f t="shared" si="260"/>
        <v>44641</v>
      </c>
      <c r="B12155" s="49" t="s">
        <v>5738</v>
      </c>
      <c r="C12155" s="7">
        <v>8.8421917808219515E-4</v>
      </c>
      <c r="D12155" s="7">
        <v>1.7684383561643879E-3</v>
      </c>
      <c r="E12155" s="7">
        <v>2.652657534246588E-3</v>
      </c>
      <c r="F12155" s="7">
        <v>3.5368767123287758E-3</v>
      </c>
      <c r="G12155" s="7">
        <v>4.4210958904109636E-3</v>
      </c>
      <c r="H12155" s="7">
        <v>5.3053150684931518E-3</v>
      </c>
      <c r="I12155" s="7">
        <v>6.1895342465753634E-3</v>
      </c>
      <c r="J12155" s="7">
        <v>7.0737534246575404E-3</v>
      </c>
      <c r="K12155" s="7">
        <v>7.9579726027397286E-3</v>
      </c>
      <c r="L12155" s="7">
        <v>8.8421917808219151E-3</v>
      </c>
    </row>
    <row r="12156" spans="1:12" ht="25.5">
      <c r="A12156" s="1">
        <f t="shared" si="260"/>
        <v>44642</v>
      </c>
      <c r="B12156" s="49" t="s">
        <v>6043</v>
      </c>
      <c r="C12156" s="7">
        <v>7.3750027397260559E-3</v>
      </c>
      <c r="D12156" s="7">
        <v>1.4750005479452159E-2</v>
      </c>
      <c r="E12156" s="7">
        <v>2.2125008219178118E-2</v>
      </c>
      <c r="F12156" s="7">
        <v>2.9500010958904078E-2</v>
      </c>
      <c r="G12156" s="7">
        <v>3.6875013698630159E-2</v>
      </c>
      <c r="H12156" s="7">
        <v>4.4250016438356236E-2</v>
      </c>
      <c r="I12156" s="7">
        <v>5.1625019178082439E-2</v>
      </c>
      <c r="J12156" s="7">
        <v>5.900002191780828E-2</v>
      </c>
      <c r="K12156" s="7">
        <v>6.6375024657534351E-2</v>
      </c>
      <c r="L12156" s="7">
        <v>7.3750027397260318E-2</v>
      </c>
    </row>
    <row r="12157" spans="1:12" ht="12.75">
      <c r="A12157" s="1">
        <f t="shared" si="260"/>
        <v>44643</v>
      </c>
      <c r="B12157" s="49" t="s">
        <v>7753</v>
      </c>
      <c r="C12157" s="7">
        <v>1.3814794520547959E-2</v>
      </c>
      <c r="D12157" s="7">
        <v>2.7629589041096039E-2</v>
      </c>
      <c r="E12157" s="7">
        <v>4.1444383561643997E-2</v>
      </c>
      <c r="F12157" s="7">
        <v>5.5259178082191836E-2</v>
      </c>
      <c r="G12157" s="7">
        <v>6.90739726027398E-2</v>
      </c>
      <c r="H12157" s="7">
        <v>8.2888767123287757E-2</v>
      </c>
      <c r="I12157" s="7">
        <v>9.6703561643836075E-2</v>
      </c>
      <c r="J12157" s="7">
        <v>0.11051835616438381</v>
      </c>
      <c r="K12157" s="7">
        <v>0.12433315068493199</v>
      </c>
      <c r="L12157" s="7">
        <v>0.1381479452054796</v>
      </c>
    </row>
    <row r="12158" spans="1:12" ht="12.75">
      <c r="A12158" s="1">
        <f t="shared" si="260"/>
        <v>44644</v>
      </c>
      <c r="B12158" s="49" t="s">
        <v>7754</v>
      </c>
      <c r="C12158" s="7">
        <v>9.6121315068493432E-3</v>
      </c>
      <c r="D12158" s="7">
        <v>1.9224263013698641E-2</v>
      </c>
      <c r="E12158" s="7">
        <v>2.8836394520548078E-2</v>
      </c>
      <c r="F12158" s="7">
        <v>3.8448526027397283E-2</v>
      </c>
      <c r="G12158" s="7">
        <v>4.8060657534246605E-2</v>
      </c>
      <c r="H12158" s="7">
        <v>5.7672789041095913E-2</v>
      </c>
      <c r="I12158" s="7">
        <v>6.7284920547945479E-2</v>
      </c>
      <c r="J12158" s="7">
        <v>7.6897052054794676E-2</v>
      </c>
      <c r="K12158" s="7">
        <v>8.6509183561643985E-2</v>
      </c>
      <c r="L12158" s="7">
        <v>9.612131506849321E-2</v>
      </c>
    </row>
    <row r="12159" spans="1:12" ht="25.5">
      <c r="A12159" s="1">
        <f t="shared" si="260"/>
        <v>44645</v>
      </c>
      <c r="B12159" s="49" t="s">
        <v>7755</v>
      </c>
      <c r="C12159" s="7">
        <v>8.4874191780822238E-3</v>
      </c>
      <c r="D12159" s="7">
        <v>1.6974838356164399E-2</v>
      </c>
      <c r="E12159" s="7">
        <v>2.5462257534246718E-2</v>
      </c>
      <c r="F12159" s="7">
        <v>3.3949676712328798E-2</v>
      </c>
      <c r="G12159" s="7">
        <v>4.2437095890410996E-2</v>
      </c>
      <c r="H12159" s="7">
        <v>5.0924515068493201E-2</v>
      </c>
      <c r="I12159" s="7">
        <v>5.9411934246575517E-2</v>
      </c>
      <c r="J12159" s="7">
        <v>6.7899353424657596E-2</v>
      </c>
      <c r="K12159" s="7">
        <v>7.6386772602739808E-2</v>
      </c>
      <c r="L12159" s="7">
        <v>8.4874191780821881E-2</v>
      </c>
    </row>
    <row r="12160" spans="1:12" ht="12.75">
      <c r="A12160" s="1">
        <f t="shared" si="260"/>
        <v>44646</v>
      </c>
      <c r="B12160" s="49" t="s">
        <v>7756</v>
      </c>
      <c r="C12160" s="7">
        <v>8.0169205479452398E-3</v>
      </c>
      <c r="D12160" s="7">
        <v>1.603384109589048E-2</v>
      </c>
      <c r="E12160" s="7">
        <v>2.4050761643835721E-2</v>
      </c>
      <c r="F12160" s="7">
        <v>3.2067682191780841E-2</v>
      </c>
      <c r="G12160" s="7">
        <v>4.0084602739726076E-2</v>
      </c>
      <c r="H12160" s="7">
        <v>4.8101523287671318E-2</v>
      </c>
      <c r="I12160" s="7">
        <v>5.6118443835616677E-2</v>
      </c>
      <c r="J12160" s="7">
        <v>6.4135364383561683E-2</v>
      </c>
      <c r="K12160" s="7">
        <v>7.215228493150691E-2</v>
      </c>
      <c r="L12160" s="7">
        <v>8.0169205479452041E-2</v>
      </c>
    </row>
    <row r="12161" spans="1:12" ht="25.5">
      <c r="A12161" s="1">
        <f t="shared" si="260"/>
        <v>44647</v>
      </c>
      <c r="B12161" s="49" t="s">
        <v>6051</v>
      </c>
      <c r="C12161" s="7">
        <v>2.7343890410959078E-3</v>
      </c>
      <c r="D12161" s="7">
        <v>5.4687780821918034E-3</v>
      </c>
      <c r="E12161" s="7">
        <v>8.2031671232877124E-3</v>
      </c>
      <c r="F12161" s="7">
        <v>1.0937556164383584E-2</v>
      </c>
      <c r="G12161" s="7">
        <v>1.3671945205479479E-2</v>
      </c>
      <c r="H12161" s="7">
        <v>1.6406334246575397E-2</v>
      </c>
      <c r="I12161" s="7">
        <v>1.9140723287671319E-2</v>
      </c>
      <c r="J12161" s="7">
        <v>2.1875112328767238E-2</v>
      </c>
      <c r="K12161" s="7">
        <v>2.4609501369863038E-2</v>
      </c>
      <c r="L12161" s="7">
        <v>2.7343890410958957E-2</v>
      </c>
    </row>
    <row r="12162" spans="1:12" ht="25.5">
      <c r="A12162" s="1">
        <f t="shared" si="260"/>
        <v>44648</v>
      </c>
      <c r="B12162" s="49" t="s">
        <v>7757</v>
      </c>
      <c r="C12162" s="7">
        <v>8.7698630136986641E-4</v>
      </c>
      <c r="D12162" s="7">
        <v>1.753972602739728E-3</v>
      </c>
      <c r="E12162" s="7">
        <v>2.6309589041096041E-3</v>
      </c>
      <c r="F12162" s="7">
        <v>3.5079452054794561E-3</v>
      </c>
      <c r="G12162" s="7">
        <v>4.3849315068493202E-3</v>
      </c>
      <c r="H12162" s="7">
        <v>5.2619178082191839E-3</v>
      </c>
      <c r="I12162" s="7">
        <v>6.1389041095890598E-3</v>
      </c>
      <c r="J12162" s="7">
        <v>7.0158904109589122E-3</v>
      </c>
      <c r="K12162" s="7">
        <v>7.8928767123287759E-3</v>
      </c>
      <c r="L12162" s="7">
        <v>8.7698630136986283E-3</v>
      </c>
    </row>
    <row r="12163" spans="1:12" ht="25.5">
      <c r="A12163" s="1">
        <f t="shared" si="260"/>
        <v>44649</v>
      </c>
      <c r="B12163" s="49" t="s">
        <v>7758</v>
      </c>
      <c r="C12163" s="7">
        <v>3.3990904109589236E-2</v>
      </c>
      <c r="D12163" s="7">
        <v>6.7981808219178472E-2</v>
      </c>
      <c r="E12163" s="7">
        <v>0.10197271232876759</v>
      </c>
      <c r="F12163" s="7">
        <v>0.135963616438356</v>
      </c>
      <c r="G12163" s="7">
        <v>0.1699545205479456</v>
      </c>
      <c r="H12163" s="7">
        <v>0.20394542465753399</v>
      </c>
      <c r="I12163" s="7">
        <v>0.23793632876712359</v>
      </c>
      <c r="J12163" s="7">
        <v>0.271927232876712</v>
      </c>
      <c r="K12163" s="7">
        <v>0.30591813698630155</v>
      </c>
      <c r="L12163" s="7">
        <v>0.33990904109588999</v>
      </c>
    </row>
    <row r="12164" spans="1:12" ht="25.5">
      <c r="A12164" s="1">
        <f t="shared" si="260"/>
        <v>44650</v>
      </c>
      <c r="B12164" s="49" t="s">
        <v>7759</v>
      </c>
      <c r="C12164" s="7">
        <v>7.6274301369863278E-3</v>
      </c>
      <c r="D12164" s="7">
        <v>1.525486027397268E-2</v>
      </c>
      <c r="E12164" s="7">
        <v>2.2882290410958957E-2</v>
      </c>
      <c r="F12164" s="7">
        <v>3.0509720547945238E-2</v>
      </c>
      <c r="G12164" s="7">
        <v>3.8137150684931516E-2</v>
      </c>
      <c r="H12164" s="7">
        <v>4.5764580821917804E-2</v>
      </c>
      <c r="I12164" s="7">
        <v>5.3392010958904321E-2</v>
      </c>
      <c r="J12164" s="7">
        <v>6.1019441095890477E-2</v>
      </c>
      <c r="K12164" s="7">
        <v>6.8646871232876758E-2</v>
      </c>
      <c r="L12164" s="7">
        <v>7.6274301369863032E-2</v>
      </c>
    </row>
    <row r="12165" spans="1:12" ht="12.75">
      <c r="A12165" s="1">
        <f t="shared" si="260"/>
        <v>44651</v>
      </c>
      <c r="B12165" s="49" t="s">
        <v>6274</v>
      </c>
      <c r="C12165" s="7">
        <v>2.2736547945205561E-3</v>
      </c>
      <c r="D12165" s="7">
        <v>4.5473095890411E-3</v>
      </c>
      <c r="E12165" s="7">
        <v>6.8209643835616561E-3</v>
      </c>
      <c r="F12165" s="7">
        <v>9.0946191780821879E-3</v>
      </c>
      <c r="G12165" s="7">
        <v>1.1368273972602731E-2</v>
      </c>
      <c r="H12165" s="7">
        <v>1.3641928767123239E-2</v>
      </c>
      <c r="I12165" s="7">
        <v>1.5915583561643881E-2</v>
      </c>
      <c r="J12165" s="7">
        <v>1.81892383561644E-2</v>
      </c>
      <c r="K12165" s="7">
        <v>2.0462893150684919E-2</v>
      </c>
      <c r="L12165" s="7">
        <v>2.2736547945205438E-2</v>
      </c>
    </row>
    <row r="12166" spans="1:12" ht="12.75">
      <c r="A12166" s="1">
        <f t="shared" si="260"/>
        <v>44652</v>
      </c>
      <c r="B12166" s="49" t="s">
        <v>6274</v>
      </c>
      <c r="C12166" s="7">
        <v>7.7995726027397516E-3</v>
      </c>
      <c r="D12166" s="7">
        <v>1.5599145205479481E-2</v>
      </c>
      <c r="E12166" s="7">
        <v>2.3398717808219279E-2</v>
      </c>
      <c r="F12166" s="7">
        <v>3.1198290410958961E-2</v>
      </c>
      <c r="G12166" s="7">
        <v>3.8997863013698633E-2</v>
      </c>
      <c r="H12166" s="7">
        <v>4.679743561643844E-2</v>
      </c>
      <c r="I12166" s="7">
        <v>5.459700821917824E-2</v>
      </c>
      <c r="J12166" s="7">
        <v>6.2396580821917923E-2</v>
      </c>
      <c r="K12166" s="7">
        <v>7.0196153424657598E-2</v>
      </c>
      <c r="L12166" s="7">
        <v>7.7995726027397266E-2</v>
      </c>
    </row>
    <row r="12167" spans="1:12" ht="12.75">
      <c r="A12167" s="1">
        <f t="shared" si="260"/>
        <v>44653</v>
      </c>
      <c r="B12167" s="49" t="s">
        <v>6276</v>
      </c>
      <c r="C12167" s="7">
        <v>4.7993753424657717E-3</v>
      </c>
      <c r="D12167" s="7">
        <v>9.5987506849315434E-3</v>
      </c>
      <c r="E12167" s="7">
        <v>1.439812602739728E-2</v>
      </c>
      <c r="F12167" s="7">
        <v>1.9197501369863038E-2</v>
      </c>
      <c r="G12167" s="7">
        <v>2.39968767123288E-2</v>
      </c>
      <c r="H12167" s="7">
        <v>2.8796252054794559E-2</v>
      </c>
      <c r="I12167" s="7">
        <v>3.3595627397260318E-2</v>
      </c>
      <c r="J12167" s="7">
        <v>3.8395002739725966E-2</v>
      </c>
      <c r="K12167" s="7">
        <v>4.3194378082191717E-2</v>
      </c>
      <c r="L12167" s="7">
        <v>4.7993753424657476E-2</v>
      </c>
    </row>
    <row r="12168" spans="1:12" ht="25.5">
      <c r="A12168" s="1">
        <f t="shared" si="260"/>
        <v>44654</v>
      </c>
      <c r="B12168" s="49" t="s">
        <v>7614</v>
      </c>
      <c r="C12168" s="7">
        <v>2.3760000000000118E-3</v>
      </c>
      <c r="D12168" s="7">
        <v>4.7520000000000123E-3</v>
      </c>
      <c r="E12168" s="7">
        <v>7.1280000000000232E-3</v>
      </c>
      <c r="F12168" s="7">
        <v>9.5040000000000124E-3</v>
      </c>
      <c r="G12168" s="7">
        <v>1.188000000000001E-2</v>
      </c>
      <c r="H12168" s="7">
        <v>1.4256E-2</v>
      </c>
      <c r="I12168" s="7">
        <v>1.6632000000000119E-2</v>
      </c>
      <c r="J12168" s="7">
        <v>1.9008000000000001E-2</v>
      </c>
      <c r="K12168" s="7">
        <v>2.1383999999999997E-2</v>
      </c>
      <c r="L12168" s="7">
        <v>2.376E-2</v>
      </c>
    </row>
    <row r="12169" spans="1:12" ht="12.75">
      <c r="A12169" s="1">
        <f t="shared" si="260"/>
        <v>44655</v>
      </c>
      <c r="B12169" s="49" t="s">
        <v>5603</v>
      </c>
      <c r="C12169" s="7">
        <v>2.456646575342484E-3</v>
      </c>
      <c r="D12169" s="7">
        <v>4.9132931506849558E-3</v>
      </c>
      <c r="E12169" s="7">
        <v>7.3699397260274403E-3</v>
      </c>
      <c r="F12169" s="7">
        <v>9.8265863013698874E-3</v>
      </c>
      <c r="G12169" s="7">
        <v>1.2283232876712359E-2</v>
      </c>
      <c r="H12169" s="7">
        <v>1.4739879452054759E-2</v>
      </c>
      <c r="I12169" s="7">
        <v>1.7196526027397279E-2</v>
      </c>
      <c r="J12169" s="7">
        <v>1.9653172602739678E-2</v>
      </c>
      <c r="K12169" s="7">
        <v>2.2109819178082198E-2</v>
      </c>
      <c r="L12169" s="7">
        <v>2.45664657534246E-2</v>
      </c>
    </row>
    <row r="12170" spans="1:12" ht="25.5">
      <c r="A12170" s="1">
        <f t="shared" si="260"/>
        <v>44656</v>
      </c>
      <c r="B12170" s="49" t="s">
        <v>5604</v>
      </c>
      <c r="C12170" s="7">
        <v>1.9984438356164518E-3</v>
      </c>
      <c r="D12170" s="7">
        <v>3.9968876712328924E-3</v>
      </c>
      <c r="E12170" s="7">
        <v>5.9953315068493442E-3</v>
      </c>
      <c r="F12170" s="7">
        <v>7.9937753424657709E-3</v>
      </c>
      <c r="G12170" s="7">
        <v>9.9922191780822123E-3</v>
      </c>
      <c r="H12170" s="7">
        <v>1.1990663013698652E-2</v>
      </c>
      <c r="I12170" s="7">
        <v>1.3989106849315079E-2</v>
      </c>
      <c r="J12170" s="7">
        <v>1.5987550684931521E-2</v>
      </c>
      <c r="K12170" s="7">
        <v>1.7985994520547957E-2</v>
      </c>
      <c r="L12170" s="7">
        <v>1.99844383561644E-2</v>
      </c>
    </row>
    <row r="12171" spans="1:12" ht="25.5">
      <c r="A12171" s="1">
        <f t="shared" si="260"/>
        <v>44657</v>
      </c>
      <c r="B12171" s="49" t="s">
        <v>6057</v>
      </c>
      <c r="C12171" s="7">
        <v>1.553983561643832E-3</v>
      </c>
      <c r="D12171" s="7">
        <v>3.1079671232876757E-3</v>
      </c>
      <c r="E12171" s="7">
        <v>4.661950684931508E-3</v>
      </c>
      <c r="F12171" s="7">
        <v>6.2159342465753281E-3</v>
      </c>
      <c r="G12171" s="7">
        <v>7.7699178082191594E-3</v>
      </c>
      <c r="H12171" s="7">
        <v>9.3239013698630038E-3</v>
      </c>
      <c r="I12171" s="7">
        <v>1.087788493150686E-2</v>
      </c>
      <c r="J12171" s="7">
        <v>1.243186849315068E-2</v>
      </c>
      <c r="K12171" s="7">
        <v>1.398585205479456E-2</v>
      </c>
      <c r="L12171" s="7">
        <v>1.5539835616438319E-2</v>
      </c>
    </row>
    <row r="12172" spans="1:12" ht="25.5">
      <c r="A12172" s="1">
        <f t="shared" si="260"/>
        <v>44658</v>
      </c>
      <c r="B12172" s="49" t="s">
        <v>7760</v>
      </c>
      <c r="C12172" s="7">
        <v>1.531380821917824E-2</v>
      </c>
      <c r="D12172" s="7">
        <v>3.0627616438356358E-2</v>
      </c>
      <c r="E12172" s="7">
        <v>4.5941424657534598E-2</v>
      </c>
      <c r="F12172" s="7">
        <v>6.1255232876712598E-2</v>
      </c>
      <c r="G12172" s="7">
        <v>7.656904109589073E-2</v>
      </c>
      <c r="H12172" s="7">
        <v>9.1882849315068835E-2</v>
      </c>
      <c r="I12172" s="7">
        <v>0.10719665753424719</v>
      </c>
      <c r="J12172" s="7">
        <v>0.1225104657534252</v>
      </c>
      <c r="K12172" s="7">
        <v>0.13782427397260319</v>
      </c>
      <c r="L12172" s="7">
        <v>0.15313808219178118</v>
      </c>
    </row>
    <row r="12173" spans="1:12" ht="12.75">
      <c r="A12173" s="1">
        <f t="shared" si="260"/>
        <v>44659</v>
      </c>
      <c r="B12173" s="49" t="s">
        <v>7492</v>
      </c>
      <c r="C12173" s="7">
        <v>5.5736547945205561E-3</v>
      </c>
      <c r="D12173" s="7">
        <v>1.1147309589041112E-2</v>
      </c>
      <c r="E12173" s="7">
        <v>1.672096438356168E-2</v>
      </c>
      <c r="F12173" s="7">
        <v>2.22946191780822E-2</v>
      </c>
      <c r="G12173" s="7">
        <v>2.786827397260272E-2</v>
      </c>
      <c r="H12173" s="7">
        <v>3.3441928767123236E-2</v>
      </c>
      <c r="I12173" s="7">
        <v>3.9015583561643884E-2</v>
      </c>
      <c r="J12173" s="7">
        <v>4.45892383561644E-2</v>
      </c>
      <c r="K12173" s="7">
        <v>5.0162893150684916E-2</v>
      </c>
      <c r="L12173" s="7">
        <v>5.5736547945205439E-2</v>
      </c>
    </row>
    <row r="12174" spans="1:12" ht="25.5">
      <c r="A12174" s="1">
        <f t="shared" si="260"/>
        <v>44660</v>
      </c>
      <c r="B12174" s="49" t="s">
        <v>5780</v>
      </c>
      <c r="C12174" s="7">
        <v>2.3210301369863159E-3</v>
      </c>
      <c r="D12174" s="7">
        <v>4.6420602739726197E-3</v>
      </c>
      <c r="E12174" s="7">
        <v>6.9630904109589352E-3</v>
      </c>
      <c r="F12174" s="7">
        <v>9.2841205479452273E-3</v>
      </c>
      <c r="G12174" s="7">
        <v>1.1605150684931531E-2</v>
      </c>
      <c r="H12174" s="7">
        <v>1.3926180821917799E-2</v>
      </c>
      <c r="I12174" s="7">
        <v>1.6247210958904197E-2</v>
      </c>
      <c r="J12174" s="7">
        <v>1.8568241095890479E-2</v>
      </c>
      <c r="K12174" s="7">
        <v>2.088927123287676E-2</v>
      </c>
      <c r="L12174" s="7">
        <v>2.3210301369863039E-2</v>
      </c>
    </row>
    <row r="12175" spans="1:12" ht="25.5">
      <c r="A12175" s="1">
        <f t="shared" si="260"/>
        <v>44661</v>
      </c>
      <c r="B12175" s="49" t="s">
        <v>5781</v>
      </c>
      <c r="C12175" s="7">
        <v>1.0425468493150703E-2</v>
      </c>
      <c r="D12175" s="7">
        <v>2.085093698630136E-2</v>
      </c>
      <c r="E12175" s="7">
        <v>3.1276405479452159E-2</v>
      </c>
      <c r="F12175" s="7">
        <v>4.1701873972602721E-2</v>
      </c>
      <c r="G12175" s="7">
        <v>5.2127342465753394E-2</v>
      </c>
      <c r="H12175" s="7">
        <v>6.2552810958904081E-2</v>
      </c>
      <c r="I12175" s="7">
        <v>7.2978279452054998E-2</v>
      </c>
      <c r="J12175" s="7">
        <v>8.3403747945205567E-2</v>
      </c>
      <c r="K12175" s="7">
        <v>9.3829216438356233E-2</v>
      </c>
      <c r="L12175" s="7">
        <v>0.10425468493150679</v>
      </c>
    </row>
    <row r="12176" spans="1:12" ht="25.5">
      <c r="A12176" s="1">
        <f t="shared" ref="A12176:A12239" si="261">A12175+1</f>
        <v>44662</v>
      </c>
      <c r="B12176" s="49" t="s">
        <v>5781</v>
      </c>
      <c r="C12176" s="7">
        <v>1.1643846575342495E-2</v>
      </c>
      <c r="D12176" s="7">
        <v>2.3287693150685043E-2</v>
      </c>
      <c r="E12176" s="7">
        <v>3.4931539726027562E-2</v>
      </c>
      <c r="F12176" s="7">
        <v>4.6575386301369842E-2</v>
      </c>
      <c r="G12176" s="7">
        <v>5.8219232876712351E-2</v>
      </c>
      <c r="H12176" s="7">
        <v>6.9863079452054874E-2</v>
      </c>
      <c r="I12176" s="7">
        <v>8.1506926027397633E-2</v>
      </c>
      <c r="J12176" s="7">
        <v>9.315077260273992E-2</v>
      </c>
      <c r="K12176" s="7">
        <v>0.10479461917808232</v>
      </c>
      <c r="L12176" s="7">
        <v>0.1164384657534247</v>
      </c>
    </row>
    <row r="12177" spans="1:12" ht="25.5">
      <c r="A12177" s="1">
        <f t="shared" si="261"/>
        <v>44663</v>
      </c>
      <c r="B12177" s="49" t="s">
        <v>5321</v>
      </c>
      <c r="C12177" s="7">
        <v>5.7067397260274037E-4</v>
      </c>
      <c r="D12177" s="7">
        <v>1.1413479452054807E-3</v>
      </c>
      <c r="E12177" s="7">
        <v>1.71202191780822E-3</v>
      </c>
      <c r="F12177" s="7">
        <v>2.282695890410952E-3</v>
      </c>
      <c r="G12177" s="7">
        <v>2.8533698630136962E-3</v>
      </c>
      <c r="H12177" s="7">
        <v>3.4240438356164401E-3</v>
      </c>
      <c r="I12177" s="7">
        <v>3.9947178082191843E-3</v>
      </c>
      <c r="J12177" s="7">
        <v>4.565391780821916E-3</v>
      </c>
      <c r="K12177" s="7">
        <v>5.1360657534246599E-3</v>
      </c>
      <c r="L12177" s="7">
        <v>5.7067397260273925E-3</v>
      </c>
    </row>
    <row r="12178" spans="1:12" ht="25.5">
      <c r="A12178" s="1">
        <f t="shared" si="261"/>
        <v>44664</v>
      </c>
      <c r="B12178" s="49" t="s">
        <v>5321</v>
      </c>
      <c r="C12178" s="7">
        <v>8.4263013698630406E-4</v>
      </c>
      <c r="D12178" s="7">
        <v>1.6852602739726081E-3</v>
      </c>
      <c r="E12178" s="7">
        <v>2.527890410958912E-3</v>
      </c>
      <c r="F12178" s="7">
        <v>3.3705205479452041E-3</v>
      </c>
      <c r="G12178" s="7">
        <v>4.2131506849315079E-3</v>
      </c>
      <c r="H12178" s="7">
        <v>5.0557808219178118E-3</v>
      </c>
      <c r="I12178" s="7">
        <v>5.8984109589041277E-3</v>
      </c>
      <c r="J12178" s="7">
        <v>6.7410410958904194E-3</v>
      </c>
      <c r="K12178" s="7">
        <v>7.5836712328767233E-3</v>
      </c>
      <c r="L12178" s="7">
        <v>8.4263013698630158E-3</v>
      </c>
    </row>
    <row r="12179" spans="1:12" ht="25.5">
      <c r="A12179" s="1">
        <f t="shared" si="261"/>
        <v>44665</v>
      </c>
      <c r="B12179" s="49" t="s">
        <v>5321</v>
      </c>
      <c r="C12179" s="7">
        <v>8.8421917808219515E-4</v>
      </c>
      <c r="D12179" s="7">
        <v>1.7684383561643879E-3</v>
      </c>
      <c r="E12179" s="7">
        <v>2.652657534246588E-3</v>
      </c>
      <c r="F12179" s="7">
        <v>3.5368767123287758E-3</v>
      </c>
      <c r="G12179" s="7">
        <v>4.4210958904109636E-3</v>
      </c>
      <c r="H12179" s="7">
        <v>5.3053150684931518E-3</v>
      </c>
      <c r="I12179" s="7">
        <v>6.1895342465753634E-3</v>
      </c>
      <c r="J12179" s="7">
        <v>7.0737534246575404E-3</v>
      </c>
      <c r="K12179" s="7">
        <v>7.9579726027397286E-3</v>
      </c>
      <c r="L12179" s="7">
        <v>8.8421917808219151E-3</v>
      </c>
    </row>
    <row r="12180" spans="1:12" ht="25.5">
      <c r="A12180" s="1">
        <f t="shared" si="261"/>
        <v>44666</v>
      </c>
      <c r="B12180" s="49" t="s">
        <v>6282</v>
      </c>
      <c r="C12180" s="7">
        <v>5.0713315068493317E-3</v>
      </c>
      <c r="D12180" s="7">
        <v>1.0142663013698663E-2</v>
      </c>
      <c r="E12180" s="7">
        <v>1.5213994520547959E-2</v>
      </c>
      <c r="F12180" s="7">
        <v>2.0285326027397282E-2</v>
      </c>
      <c r="G12180" s="7">
        <v>2.53566575342466E-2</v>
      </c>
      <c r="H12180" s="7">
        <v>3.0427989041095917E-2</v>
      </c>
      <c r="I12180" s="7">
        <v>3.5499320547945357E-2</v>
      </c>
      <c r="J12180" s="7">
        <v>4.0570652054794563E-2</v>
      </c>
      <c r="K12180" s="7">
        <v>4.5641983561643881E-2</v>
      </c>
      <c r="L12180" s="7">
        <v>5.0713315068493199E-2</v>
      </c>
    </row>
    <row r="12181" spans="1:12" ht="25.5">
      <c r="A12181" s="1">
        <f t="shared" si="261"/>
        <v>44667</v>
      </c>
      <c r="B12181" s="49" t="s">
        <v>6062</v>
      </c>
      <c r="C12181" s="7">
        <v>6.7916712328767363E-4</v>
      </c>
      <c r="D12181" s="7">
        <v>1.3583342465753518E-3</v>
      </c>
      <c r="E12181" s="7">
        <v>2.0375013698630158E-3</v>
      </c>
      <c r="F12181" s="7">
        <v>2.7166684931506798E-3</v>
      </c>
      <c r="G12181" s="7">
        <v>3.3958356164383559E-3</v>
      </c>
      <c r="H12181" s="7">
        <v>4.0750027397260316E-3</v>
      </c>
      <c r="I12181" s="7">
        <v>4.7541698630137194E-3</v>
      </c>
      <c r="J12181" s="7">
        <v>5.4333369863013717E-3</v>
      </c>
      <c r="K12181" s="7">
        <v>6.1125041095890483E-3</v>
      </c>
      <c r="L12181" s="7">
        <v>6.7916712328767118E-3</v>
      </c>
    </row>
    <row r="12182" spans="1:12" ht="25.5">
      <c r="A12182" s="1">
        <f t="shared" si="261"/>
        <v>44668</v>
      </c>
      <c r="B12182" s="49" t="s">
        <v>6062</v>
      </c>
      <c r="C12182" s="7">
        <v>2.0552219178082199E-3</v>
      </c>
      <c r="D12182" s="7">
        <v>4.110443835616452E-3</v>
      </c>
      <c r="E12182" s="7">
        <v>6.1656657534246715E-3</v>
      </c>
      <c r="F12182" s="7">
        <v>8.2208876712328797E-3</v>
      </c>
      <c r="G12182" s="7">
        <v>1.0276109589041099E-2</v>
      </c>
      <c r="H12182" s="7">
        <v>1.2331331506849319E-2</v>
      </c>
      <c r="I12182" s="7">
        <v>1.4386553424657599E-2</v>
      </c>
      <c r="J12182" s="7">
        <v>1.6441775342465759E-2</v>
      </c>
      <c r="K12182" s="7">
        <v>1.849699726027404E-2</v>
      </c>
      <c r="L12182" s="7">
        <v>2.0552219178082198E-2</v>
      </c>
    </row>
    <row r="12183" spans="1:12" ht="38.25">
      <c r="A12183" s="1">
        <f t="shared" si="261"/>
        <v>44669</v>
      </c>
      <c r="B12183" s="49" t="s">
        <v>7620</v>
      </c>
      <c r="C12183" s="7">
        <v>2.5188493150685161E-3</v>
      </c>
      <c r="D12183" s="7">
        <v>5.03769863013702E-3</v>
      </c>
      <c r="E12183" s="7">
        <v>7.5565479452055356E-3</v>
      </c>
      <c r="F12183" s="7">
        <v>1.0075397260274016E-2</v>
      </c>
      <c r="G12183" s="7">
        <v>1.259424657534252E-2</v>
      </c>
      <c r="H12183" s="7">
        <v>1.5113095890410998E-2</v>
      </c>
      <c r="I12183" s="7">
        <v>1.763194520547948E-2</v>
      </c>
      <c r="J12183" s="7">
        <v>2.0150794520547962E-2</v>
      </c>
      <c r="K12183" s="7">
        <v>2.266964383561644E-2</v>
      </c>
      <c r="L12183" s="7">
        <v>2.5188493150684919E-2</v>
      </c>
    </row>
    <row r="12184" spans="1:12" ht="25.5">
      <c r="A12184" s="1">
        <f t="shared" si="261"/>
        <v>44670</v>
      </c>
      <c r="B12184" s="49" t="s">
        <v>5609</v>
      </c>
      <c r="C12184" s="7">
        <v>8.1116712328767359E-4</v>
      </c>
      <c r="D12184" s="7">
        <v>1.6223342465753519E-3</v>
      </c>
      <c r="E12184" s="7">
        <v>2.4335013698630159E-3</v>
      </c>
      <c r="F12184" s="7">
        <v>3.24466849315068E-3</v>
      </c>
      <c r="G12184" s="7">
        <v>4.0558356164383559E-3</v>
      </c>
      <c r="H12184" s="7">
        <v>4.8670027397260318E-3</v>
      </c>
      <c r="I12184" s="7">
        <v>5.6781698630137198E-3</v>
      </c>
      <c r="J12184" s="7">
        <v>6.4893369863013714E-3</v>
      </c>
      <c r="K12184" s="7">
        <v>7.3005041095890472E-3</v>
      </c>
      <c r="L12184" s="7">
        <v>8.1116712328767118E-3</v>
      </c>
    </row>
    <row r="12185" spans="1:12" ht="25.5">
      <c r="A12185" s="1">
        <f t="shared" si="261"/>
        <v>44671</v>
      </c>
      <c r="B12185" s="49" t="s">
        <v>5322</v>
      </c>
      <c r="C12185" s="7">
        <v>9.2002191780822234E-3</v>
      </c>
      <c r="D12185" s="7">
        <v>1.8400438356164398E-2</v>
      </c>
      <c r="E12185" s="7">
        <v>2.760065753424672E-2</v>
      </c>
      <c r="F12185" s="7">
        <v>3.6800876712328796E-2</v>
      </c>
      <c r="G12185" s="7">
        <v>4.6001095890410994E-2</v>
      </c>
      <c r="H12185" s="7">
        <v>5.5201315068493198E-2</v>
      </c>
      <c r="I12185" s="7">
        <v>6.440153424657552E-2</v>
      </c>
      <c r="J12185" s="7">
        <v>7.3601753424657593E-2</v>
      </c>
      <c r="K12185" s="7">
        <v>8.280197260273979E-2</v>
      </c>
      <c r="L12185" s="7">
        <v>9.2002191780821876E-2</v>
      </c>
    </row>
    <row r="12186" spans="1:12" ht="12.75">
      <c r="A12186" s="1">
        <f t="shared" si="261"/>
        <v>44672</v>
      </c>
      <c r="B12186" s="49" t="s">
        <v>5610</v>
      </c>
      <c r="C12186" s="7">
        <v>4.3867397260274042E-4</v>
      </c>
      <c r="D12186" s="7">
        <v>8.7734794520548083E-4</v>
      </c>
      <c r="E12186" s="7">
        <v>1.31602191780822E-3</v>
      </c>
      <c r="F12186" s="7">
        <v>1.7546958904109519E-3</v>
      </c>
      <c r="G12186" s="7">
        <v>2.1933698630136958E-3</v>
      </c>
      <c r="H12186" s="7">
        <v>2.6320438356164399E-3</v>
      </c>
      <c r="I12186" s="7">
        <v>3.0707178082191836E-3</v>
      </c>
      <c r="J12186" s="7">
        <v>3.509391780821916E-3</v>
      </c>
      <c r="K12186" s="7">
        <v>3.9480657534246601E-3</v>
      </c>
      <c r="L12186" s="7">
        <v>4.3867397260273916E-3</v>
      </c>
    </row>
    <row r="12187" spans="1:12" ht="12.75">
      <c r="A12187" s="1">
        <f t="shared" si="261"/>
        <v>44673</v>
      </c>
      <c r="B12187" s="49" t="s">
        <v>6747</v>
      </c>
      <c r="C12187" s="7">
        <v>9.4464986301370079E-3</v>
      </c>
      <c r="D12187" s="7">
        <v>1.889299726027404E-2</v>
      </c>
      <c r="E12187" s="7">
        <v>2.8339495890410998E-2</v>
      </c>
      <c r="F12187" s="7">
        <v>3.7785994520547955E-2</v>
      </c>
      <c r="G12187" s="7">
        <v>4.7232493150684916E-2</v>
      </c>
      <c r="H12187" s="7">
        <v>5.6678991780821995E-2</v>
      </c>
      <c r="I12187" s="7">
        <v>6.6125490410959081E-2</v>
      </c>
      <c r="J12187" s="7">
        <v>7.5571989041095911E-2</v>
      </c>
      <c r="K12187" s="7">
        <v>8.501848767123299E-2</v>
      </c>
      <c r="L12187" s="7">
        <v>9.4464986301369833E-2</v>
      </c>
    </row>
    <row r="12188" spans="1:12" ht="12.75">
      <c r="A12188" s="1">
        <f t="shared" si="261"/>
        <v>44674</v>
      </c>
      <c r="B12188" s="49" t="s">
        <v>7761</v>
      </c>
      <c r="C12188" s="7">
        <v>1.2333139726027439E-2</v>
      </c>
      <c r="D12188" s="7">
        <v>2.4666279452055E-2</v>
      </c>
      <c r="E12188" s="7">
        <v>3.6999419178082436E-2</v>
      </c>
      <c r="F12188" s="7">
        <v>4.9332558904109758E-2</v>
      </c>
      <c r="G12188" s="7">
        <v>6.1665698630137197E-2</v>
      </c>
      <c r="H12188" s="7">
        <v>7.3998838356164637E-2</v>
      </c>
      <c r="I12188" s="7">
        <v>8.6331978082192437E-2</v>
      </c>
      <c r="J12188" s="7">
        <v>9.8665117808219641E-2</v>
      </c>
      <c r="K12188" s="7">
        <v>0.11099825753424708</v>
      </c>
      <c r="L12188" s="7">
        <v>0.12333139726027439</v>
      </c>
    </row>
    <row r="12189" spans="1:12" ht="25.5">
      <c r="A12189" s="1">
        <f t="shared" si="261"/>
        <v>44675</v>
      </c>
      <c r="B12189" s="49" t="s">
        <v>7762</v>
      </c>
      <c r="C12189" s="7">
        <v>5.3161643835616678E-5</v>
      </c>
      <c r="D12189" s="7">
        <v>1.0632328767123336E-4</v>
      </c>
      <c r="E12189" s="7">
        <v>1.5948493150685041E-4</v>
      </c>
      <c r="F12189" s="7">
        <v>2.1264657534246601E-4</v>
      </c>
      <c r="G12189" s="7">
        <v>2.6580821917808277E-4</v>
      </c>
      <c r="H12189" s="7">
        <v>3.1896986301369843E-4</v>
      </c>
      <c r="I12189" s="7">
        <v>3.7213150684931642E-4</v>
      </c>
      <c r="J12189" s="7">
        <v>4.2529315068493202E-4</v>
      </c>
      <c r="K12189" s="7">
        <v>4.7845479452054876E-4</v>
      </c>
      <c r="L12189" s="7">
        <v>5.3161643835616436E-4</v>
      </c>
    </row>
    <row r="12190" spans="1:12" ht="25.5">
      <c r="A12190" s="1">
        <f t="shared" si="261"/>
        <v>44676</v>
      </c>
      <c r="B12190" s="49" t="s">
        <v>6111</v>
      </c>
      <c r="C12190" s="7">
        <v>3.9824219178082442E-3</v>
      </c>
      <c r="D12190" s="7">
        <v>7.9648438356164884E-3</v>
      </c>
      <c r="E12190" s="7">
        <v>1.1947265753424731E-2</v>
      </c>
      <c r="F12190" s="7">
        <v>1.592968767123288E-2</v>
      </c>
      <c r="G12190" s="7">
        <v>1.991210958904116E-2</v>
      </c>
      <c r="H12190" s="7">
        <v>2.389453150684932E-2</v>
      </c>
      <c r="I12190" s="7">
        <v>2.78769534246576E-2</v>
      </c>
      <c r="J12190" s="7">
        <v>3.1859375342465759E-2</v>
      </c>
      <c r="K12190" s="7">
        <v>3.584179726027404E-2</v>
      </c>
      <c r="L12190" s="7">
        <v>3.9824219178082203E-2</v>
      </c>
    </row>
    <row r="12191" spans="1:12" ht="25.5">
      <c r="A12191" s="1">
        <f t="shared" si="261"/>
        <v>44677</v>
      </c>
      <c r="B12191" s="49" t="s">
        <v>6111</v>
      </c>
      <c r="C12191" s="7">
        <v>3.9853150684931641E-4</v>
      </c>
      <c r="D12191" s="7">
        <v>7.9706301369863281E-4</v>
      </c>
      <c r="E12191" s="7">
        <v>1.1955945205479491E-3</v>
      </c>
      <c r="F12191" s="7">
        <v>1.5941260273972561E-3</v>
      </c>
      <c r="G12191" s="7">
        <v>1.9926575342465759E-3</v>
      </c>
      <c r="H12191" s="7">
        <v>2.3911890410958955E-3</v>
      </c>
      <c r="I12191" s="7">
        <v>2.789720547945216E-3</v>
      </c>
      <c r="J12191" s="7">
        <v>3.1882520547945239E-3</v>
      </c>
      <c r="K12191" s="7">
        <v>3.5867835616438439E-3</v>
      </c>
      <c r="L12191" s="7">
        <v>3.9853150684931518E-3</v>
      </c>
    </row>
    <row r="12192" spans="1:12" ht="12.75">
      <c r="A12192" s="1">
        <f t="shared" si="261"/>
        <v>44678</v>
      </c>
      <c r="B12192" s="49" t="s">
        <v>5611</v>
      </c>
      <c r="C12192" s="7">
        <v>9.0172273972602968E-3</v>
      </c>
      <c r="D12192" s="7">
        <v>1.8034454794520639E-2</v>
      </c>
      <c r="E12192" s="7">
        <v>2.7051682191780838E-2</v>
      </c>
      <c r="F12192" s="7">
        <v>3.6068909589041041E-2</v>
      </c>
      <c r="G12192" s="7">
        <v>4.5086136986301352E-2</v>
      </c>
      <c r="H12192" s="7">
        <v>5.4103364383561676E-2</v>
      </c>
      <c r="I12192" s="7">
        <v>6.3120591780822119E-2</v>
      </c>
      <c r="J12192" s="7">
        <v>7.2137819178082194E-2</v>
      </c>
      <c r="K12192" s="7">
        <v>8.1155046575342518E-2</v>
      </c>
      <c r="L12192" s="7">
        <v>9.0172273972602704E-2</v>
      </c>
    </row>
    <row r="12193" spans="1:12" ht="12.75">
      <c r="A12193" s="1">
        <f t="shared" si="261"/>
        <v>44679</v>
      </c>
      <c r="B12193" s="49" t="s">
        <v>6092</v>
      </c>
      <c r="C12193" s="7">
        <v>2.6870136986301479E-3</v>
      </c>
      <c r="D12193" s="7">
        <v>5.3740273972602845E-3</v>
      </c>
      <c r="E12193" s="7">
        <v>8.0610410958904307E-3</v>
      </c>
      <c r="F12193" s="7">
        <v>1.0748054794520543E-2</v>
      </c>
      <c r="G12193" s="7">
        <v>1.343506849315068E-2</v>
      </c>
      <c r="H12193" s="7">
        <v>1.6122082191780841E-2</v>
      </c>
      <c r="I12193" s="7">
        <v>1.8809095890410996E-2</v>
      </c>
      <c r="J12193" s="7">
        <v>2.1496109589041159E-2</v>
      </c>
      <c r="K12193" s="7">
        <v>2.41831232876712E-2</v>
      </c>
      <c r="L12193" s="7">
        <v>2.6870136986301359E-2</v>
      </c>
    </row>
    <row r="12194" spans="1:12" ht="12.75">
      <c r="A12194" s="1">
        <f t="shared" si="261"/>
        <v>44680</v>
      </c>
      <c r="B12194" s="49" t="s">
        <v>5399</v>
      </c>
      <c r="C12194" s="7">
        <v>3.6016109589041157E-3</v>
      </c>
      <c r="D12194" s="7">
        <v>7.2032219178082314E-3</v>
      </c>
      <c r="E12194" s="7">
        <v>1.0804832876712335E-2</v>
      </c>
      <c r="F12194" s="7">
        <v>1.440644383561644E-2</v>
      </c>
      <c r="G12194" s="7">
        <v>1.8008054794520521E-2</v>
      </c>
      <c r="H12194" s="7">
        <v>2.1609665753424601E-2</v>
      </c>
      <c r="I12194" s="7">
        <v>2.5211276712328798E-2</v>
      </c>
      <c r="J12194" s="7">
        <v>2.8812887671232881E-2</v>
      </c>
      <c r="K12194" s="7">
        <v>3.2414498630136956E-2</v>
      </c>
      <c r="L12194" s="7">
        <v>3.6016109589041043E-2</v>
      </c>
    </row>
    <row r="12195" spans="1:12" ht="25.5">
      <c r="A12195" s="1">
        <f t="shared" si="261"/>
        <v>44681</v>
      </c>
      <c r="B12195" s="49" t="s">
        <v>7763</v>
      </c>
      <c r="C12195" s="7">
        <v>1.1694476712328811E-2</v>
      </c>
      <c r="D12195" s="7">
        <v>2.3388953424657598E-2</v>
      </c>
      <c r="E12195" s="7">
        <v>3.50834301369864E-2</v>
      </c>
      <c r="F12195" s="7">
        <v>4.6777906849315078E-2</v>
      </c>
      <c r="G12195" s="7">
        <v>5.847238356164388E-2</v>
      </c>
      <c r="H12195" s="7">
        <v>7.0166860273972675E-2</v>
      </c>
      <c r="I12195" s="7">
        <v>8.1861336986301714E-2</v>
      </c>
      <c r="J12195" s="7">
        <v>9.355581369863028E-2</v>
      </c>
      <c r="K12195" s="7">
        <v>0.10525029041095908</v>
      </c>
      <c r="L12195" s="7">
        <v>0.11694476712328776</v>
      </c>
    </row>
    <row r="12196" spans="1:12" ht="12.75">
      <c r="A12196" s="1">
        <f t="shared" si="261"/>
        <v>44682</v>
      </c>
      <c r="B12196" s="49" t="s">
        <v>6298</v>
      </c>
      <c r="C12196" s="7">
        <v>2.5908164383561801E-2</v>
      </c>
      <c r="D12196" s="7">
        <v>5.1816328767123478E-2</v>
      </c>
      <c r="E12196" s="7">
        <v>7.7724493150685275E-2</v>
      </c>
      <c r="F12196" s="7">
        <v>0.10363265753424672</v>
      </c>
      <c r="G12196" s="7">
        <v>0.12954082191780839</v>
      </c>
      <c r="H12196" s="7">
        <v>0.1554489863013708</v>
      </c>
      <c r="I12196" s="7">
        <v>0.18135715068493199</v>
      </c>
      <c r="J12196" s="7">
        <v>0.20726531506849322</v>
      </c>
      <c r="K12196" s="7">
        <v>0.2331734794520556</v>
      </c>
      <c r="L12196" s="7">
        <v>0.25908164383561677</v>
      </c>
    </row>
    <row r="12197" spans="1:12" ht="12.75">
      <c r="A12197" s="1">
        <f t="shared" si="261"/>
        <v>44683</v>
      </c>
      <c r="B12197" s="49" t="s">
        <v>6302</v>
      </c>
      <c r="C12197" s="7">
        <v>9.6088767123287989E-3</v>
      </c>
      <c r="D12197" s="7">
        <v>1.9217753424657598E-2</v>
      </c>
      <c r="E12197" s="7">
        <v>2.8826630136986397E-2</v>
      </c>
      <c r="F12197" s="7">
        <v>3.8435506849315078E-2</v>
      </c>
      <c r="G12197" s="7">
        <v>4.8044383561643873E-2</v>
      </c>
      <c r="H12197" s="7">
        <v>5.7653260273972676E-2</v>
      </c>
      <c r="I12197" s="7">
        <v>6.7262136986301596E-2</v>
      </c>
      <c r="J12197" s="7">
        <v>7.6871013698630156E-2</v>
      </c>
      <c r="K12197" s="7">
        <v>8.6479890410958951E-2</v>
      </c>
      <c r="L12197" s="7">
        <v>9.6088767123287636E-2</v>
      </c>
    </row>
    <row r="12198" spans="1:12" ht="12.75">
      <c r="A12198" s="1">
        <f t="shared" si="261"/>
        <v>44684</v>
      </c>
      <c r="B12198" s="49" t="s">
        <v>6302</v>
      </c>
      <c r="C12198" s="7">
        <v>4.0261808219178357E-3</v>
      </c>
      <c r="D12198" s="7">
        <v>8.0523616438356715E-3</v>
      </c>
      <c r="E12198" s="7">
        <v>1.207854246575352E-2</v>
      </c>
      <c r="F12198" s="7">
        <v>1.6104723287671319E-2</v>
      </c>
      <c r="G12198" s="7">
        <v>2.0130904109589121E-2</v>
      </c>
      <c r="H12198" s="7">
        <v>2.4157084931506919E-2</v>
      </c>
      <c r="I12198" s="7">
        <v>2.8183265753424835E-2</v>
      </c>
      <c r="J12198" s="7">
        <v>3.2209446575342519E-2</v>
      </c>
      <c r="K12198" s="7">
        <v>3.6235627397260321E-2</v>
      </c>
      <c r="L12198" s="7">
        <v>4.0261808219178116E-2</v>
      </c>
    </row>
    <row r="12199" spans="1:12" ht="25.5">
      <c r="A12199" s="1">
        <f t="shared" si="261"/>
        <v>44685</v>
      </c>
      <c r="B12199" s="49" t="s">
        <v>5649</v>
      </c>
      <c r="C12199" s="7">
        <v>3.1176591780822119E-2</v>
      </c>
      <c r="D12199" s="7">
        <v>6.235318356164412E-2</v>
      </c>
      <c r="E12199" s="7">
        <v>9.3529775342466245E-2</v>
      </c>
      <c r="F12199" s="7">
        <v>0.12470636712328799</v>
      </c>
      <c r="G12199" s="7">
        <v>0.15588295890411</v>
      </c>
      <c r="H12199" s="7">
        <v>0.1870595506849308</v>
      </c>
      <c r="I12199" s="7">
        <v>0.21823614246575401</v>
      </c>
      <c r="J12199" s="7">
        <v>0.24941273424657479</v>
      </c>
      <c r="K12199" s="7">
        <v>0.28058932602739678</v>
      </c>
      <c r="L12199" s="7">
        <v>0.31176591780821883</v>
      </c>
    </row>
    <row r="12200" spans="1:12" ht="25.5">
      <c r="A12200" s="1">
        <f t="shared" si="261"/>
        <v>44686</v>
      </c>
      <c r="B12200" s="49" t="s">
        <v>5649</v>
      </c>
      <c r="C12200" s="7">
        <v>4.0561972602739796E-3</v>
      </c>
      <c r="D12200" s="7">
        <v>8.1123945205479591E-3</v>
      </c>
      <c r="E12200" s="7">
        <v>1.2168591780821881E-2</v>
      </c>
      <c r="F12200" s="7">
        <v>1.6224789041095918E-2</v>
      </c>
      <c r="G12200" s="7">
        <v>2.028098630136984E-2</v>
      </c>
      <c r="H12200" s="7">
        <v>2.4337183561643879E-2</v>
      </c>
      <c r="I12200" s="7">
        <v>2.8393380821917918E-2</v>
      </c>
      <c r="J12200" s="7">
        <v>3.2449578082191718E-2</v>
      </c>
      <c r="K12200" s="7">
        <v>3.6505775342465761E-2</v>
      </c>
      <c r="L12200" s="7">
        <v>4.0561972602739679E-2</v>
      </c>
    </row>
    <row r="12201" spans="1:12" ht="38.25">
      <c r="A12201" s="1">
        <f t="shared" si="261"/>
        <v>44687</v>
      </c>
      <c r="B12201" s="49" t="s">
        <v>5434</v>
      </c>
      <c r="C12201" s="7">
        <v>3.1191780821918039E-3</v>
      </c>
      <c r="D12201" s="7">
        <v>6.2383561643835966E-3</v>
      </c>
      <c r="E12201" s="7">
        <v>9.3575342465753997E-3</v>
      </c>
      <c r="F12201" s="7">
        <v>1.247671232876712E-2</v>
      </c>
      <c r="G12201" s="7">
        <v>1.5595890410958959E-2</v>
      </c>
      <c r="H12201" s="7">
        <v>1.8715068493150678E-2</v>
      </c>
      <c r="I12201" s="7">
        <v>2.1834246575342518E-2</v>
      </c>
      <c r="J12201" s="7">
        <v>2.4953424657534241E-2</v>
      </c>
      <c r="K12201" s="7">
        <v>2.8072602739726078E-2</v>
      </c>
      <c r="L12201" s="7">
        <v>3.11917808219178E-2</v>
      </c>
    </row>
    <row r="12202" spans="1:12" ht="38.25">
      <c r="A12202" s="1">
        <f t="shared" si="261"/>
        <v>44688</v>
      </c>
      <c r="B12202" s="49" t="s">
        <v>5434</v>
      </c>
      <c r="C12202" s="7">
        <v>2.8555397260274042E-3</v>
      </c>
      <c r="D12202" s="7">
        <v>5.7110794520547955E-3</v>
      </c>
      <c r="E12202" s="7">
        <v>8.5666191780821993E-3</v>
      </c>
      <c r="F12202" s="7">
        <v>1.1422158904109568E-2</v>
      </c>
      <c r="G12202" s="7">
        <v>1.427769863013696E-2</v>
      </c>
      <c r="H12202" s="7">
        <v>1.7133238356164399E-2</v>
      </c>
      <c r="I12202" s="7">
        <v>1.9988778082191839E-2</v>
      </c>
      <c r="J12202" s="7">
        <v>2.2844317808219158E-2</v>
      </c>
      <c r="K12202" s="7">
        <v>2.5699857534246601E-2</v>
      </c>
      <c r="L12202" s="7">
        <v>2.855539726027392E-2</v>
      </c>
    </row>
    <row r="12203" spans="1:12" ht="38.25">
      <c r="A12203" s="1">
        <f t="shared" si="261"/>
        <v>44689</v>
      </c>
      <c r="B12203" s="49" t="s">
        <v>5434</v>
      </c>
      <c r="C12203" s="7">
        <v>2.6396383561644119E-2</v>
      </c>
      <c r="D12203" s="7">
        <v>5.279276712328812E-2</v>
      </c>
      <c r="E12203" s="7">
        <v>7.918915068493225E-2</v>
      </c>
      <c r="F12203" s="7">
        <v>0.105585534246576</v>
      </c>
      <c r="G12203" s="7">
        <v>0.13198191780822</v>
      </c>
      <c r="H12203" s="7">
        <v>0.15837830136986278</v>
      </c>
      <c r="I12203" s="7">
        <v>0.184774684931508</v>
      </c>
      <c r="J12203" s="7">
        <v>0.21117106849315082</v>
      </c>
      <c r="K12203" s="7">
        <v>0.23756745205479479</v>
      </c>
      <c r="L12203" s="7">
        <v>0.26396383561643877</v>
      </c>
    </row>
    <row r="12204" spans="1:12" ht="25.5">
      <c r="A12204" s="1">
        <f t="shared" si="261"/>
        <v>44690</v>
      </c>
      <c r="B12204" s="49" t="s">
        <v>5271</v>
      </c>
      <c r="C12204" s="7">
        <v>3.0161095890411239E-3</v>
      </c>
      <c r="D12204" s="7">
        <v>6.0322191780822357E-3</v>
      </c>
      <c r="E12204" s="7">
        <v>9.0483287671233592E-3</v>
      </c>
      <c r="F12204" s="7">
        <v>1.2064438356164399E-2</v>
      </c>
      <c r="G12204" s="7">
        <v>1.5080547945205559E-2</v>
      </c>
      <c r="H12204" s="7">
        <v>1.80966575342466E-2</v>
      </c>
      <c r="I12204" s="7">
        <v>2.1112767123287756E-2</v>
      </c>
      <c r="J12204" s="7">
        <v>2.4128876712328797E-2</v>
      </c>
      <c r="K12204" s="7">
        <v>2.714498630136996E-2</v>
      </c>
      <c r="L12204" s="7">
        <v>3.0161095890410997E-2</v>
      </c>
    </row>
    <row r="12205" spans="1:12" ht="25.5">
      <c r="A12205" s="1">
        <f t="shared" si="261"/>
        <v>44691</v>
      </c>
      <c r="B12205" s="49" t="s">
        <v>5271</v>
      </c>
      <c r="C12205" s="7">
        <v>2.914849315068516E-2</v>
      </c>
      <c r="D12205" s="7">
        <v>5.8296986301370195E-2</v>
      </c>
      <c r="E12205" s="7">
        <v>8.7445479452055344E-2</v>
      </c>
      <c r="F12205" s="7">
        <v>0.11659397260274015</v>
      </c>
      <c r="G12205" s="7">
        <v>0.1457424657534252</v>
      </c>
      <c r="H12205" s="7">
        <v>0.17489095890410999</v>
      </c>
      <c r="I12205" s="7">
        <v>0.20403945205479479</v>
      </c>
      <c r="J12205" s="7">
        <v>0.23318794520547959</v>
      </c>
      <c r="K12205" s="7">
        <v>0.26233643835616438</v>
      </c>
      <c r="L12205" s="7">
        <v>0.29148493150684918</v>
      </c>
    </row>
    <row r="12206" spans="1:12" ht="25.5">
      <c r="A12206" s="1">
        <f t="shared" si="261"/>
        <v>44692</v>
      </c>
      <c r="B12206" s="49" t="s">
        <v>5271</v>
      </c>
      <c r="C12206" s="7">
        <v>9.2161315068493427E-3</v>
      </c>
      <c r="D12206" s="7">
        <v>1.843226301369864E-2</v>
      </c>
      <c r="E12206" s="7">
        <v>2.7648394520548077E-2</v>
      </c>
      <c r="F12206" s="7">
        <v>3.6864526027397281E-2</v>
      </c>
      <c r="G12206" s="7">
        <v>4.6080657534246595E-2</v>
      </c>
      <c r="H12206" s="7">
        <v>5.5296789041095924E-2</v>
      </c>
      <c r="I12206" s="7">
        <v>6.4512920547945482E-2</v>
      </c>
      <c r="J12206" s="7">
        <v>7.3729052054794686E-2</v>
      </c>
      <c r="K12206" s="7">
        <v>8.2945183561643987E-2</v>
      </c>
      <c r="L12206" s="7">
        <v>9.2161315068493191E-2</v>
      </c>
    </row>
    <row r="12207" spans="1:12" ht="25.5">
      <c r="A12207" s="1">
        <f t="shared" si="261"/>
        <v>44693</v>
      </c>
      <c r="B12207" s="49" t="s">
        <v>5271</v>
      </c>
      <c r="C12207" s="7">
        <v>3.4359780821918038E-3</v>
      </c>
      <c r="D12207" s="7">
        <v>6.8719561643835964E-3</v>
      </c>
      <c r="E12207" s="7">
        <v>1.0307934246575398E-2</v>
      </c>
      <c r="F12207" s="7">
        <v>1.374391232876712E-2</v>
      </c>
      <c r="G12207" s="7">
        <v>1.7179890410958961E-2</v>
      </c>
      <c r="H12207" s="7">
        <v>2.0615868493150679E-2</v>
      </c>
      <c r="I12207" s="7">
        <v>2.4051846575342522E-2</v>
      </c>
      <c r="J12207" s="7">
        <v>2.748782465753424E-2</v>
      </c>
      <c r="K12207" s="7">
        <v>3.0923802739726079E-2</v>
      </c>
      <c r="L12207" s="7">
        <v>3.4359780821917797E-2</v>
      </c>
    </row>
    <row r="12208" spans="1:12" ht="25.5">
      <c r="A12208" s="1">
        <f t="shared" si="261"/>
        <v>44694</v>
      </c>
      <c r="B12208" s="49" t="s">
        <v>7121</v>
      </c>
      <c r="C12208" s="7">
        <v>1.0892712328767144E-2</v>
      </c>
      <c r="D12208" s="7">
        <v>2.1785424657534361E-2</v>
      </c>
      <c r="E12208" s="7">
        <v>3.2678136986301475E-2</v>
      </c>
      <c r="F12208" s="7">
        <v>4.357084931506848E-2</v>
      </c>
      <c r="G12208" s="7">
        <v>5.4463561643835597E-2</v>
      </c>
      <c r="H12208" s="7">
        <v>6.5356273972602713E-2</v>
      </c>
      <c r="I12208" s="7">
        <v>7.6248986301370072E-2</v>
      </c>
      <c r="J12208" s="7">
        <v>8.7141698630137071E-2</v>
      </c>
      <c r="K12208" s="7">
        <v>9.8034410958904195E-2</v>
      </c>
      <c r="L12208" s="7">
        <v>0.10892712328767119</v>
      </c>
    </row>
    <row r="12209" spans="1:12" ht="25.5">
      <c r="A12209" s="1">
        <f t="shared" si="261"/>
        <v>44695</v>
      </c>
      <c r="B12209" s="49" t="s">
        <v>7121</v>
      </c>
      <c r="C12209" s="7">
        <v>6.3360000000000126E-3</v>
      </c>
      <c r="D12209" s="7">
        <v>1.2671999999999999E-2</v>
      </c>
      <c r="E12209" s="7">
        <v>1.9008000000000001E-2</v>
      </c>
      <c r="F12209" s="7">
        <v>2.5343999999999998E-2</v>
      </c>
      <c r="G12209" s="7">
        <v>3.168E-2</v>
      </c>
      <c r="H12209" s="7">
        <v>3.8016000000000001E-2</v>
      </c>
      <c r="I12209" s="7">
        <v>4.4352000000000114E-2</v>
      </c>
      <c r="J12209" s="7">
        <v>5.0687999999999997E-2</v>
      </c>
      <c r="K12209" s="7">
        <v>5.7024000000000116E-2</v>
      </c>
      <c r="L12209" s="7">
        <v>6.336E-2</v>
      </c>
    </row>
    <row r="12210" spans="1:12" ht="25.5">
      <c r="A12210" s="1">
        <f t="shared" si="261"/>
        <v>44696</v>
      </c>
      <c r="B12210" s="49" t="s">
        <v>7121</v>
      </c>
      <c r="C12210" s="7">
        <v>1.6433095890411001E-3</v>
      </c>
      <c r="D12210" s="7">
        <v>3.2866191780822119E-3</v>
      </c>
      <c r="E12210" s="7">
        <v>4.9299287671233111E-3</v>
      </c>
      <c r="F12210" s="7">
        <v>6.5732383561644004E-3</v>
      </c>
      <c r="G12210" s="7">
        <v>8.2165479452055001E-3</v>
      </c>
      <c r="H12210" s="7">
        <v>9.8598575342466119E-3</v>
      </c>
      <c r="I12210" s="7">
        <v>1.1503167123287736E-2</v>
      </c>
      <c r="J12210" s="7">
        <v>1.3146476712328801E-2</v>
      </c>
      <c r="K12210" s="7">
        <v>1.4789786301369959E-2</v>
      </c>
      <c r="L12210" s="7">
        <v>1.6433095890411E-2</v>
      </c>
    </row>
    <row r="12211" spans="1:12" ht="25.5">
      <c r="A12211" s="1">
        <f t="shared" si="261"/>
        <v>44697</v>
      </c>
      <c r="B12211" s="49" t="s">
        <v>5651</v>
      </c>
      <c r="C12211" s="7">
        <v>1.6483726027397281E-3</v>
      </c>
      <c r="D12211" s="7">
        <v>3.2967452054794683E-3</v>
      </c>
      <c r="E12211" s="7">
        <v>4.9451178082191962E-3</v>
      </c>
      <c r="F12211" s="7">
        <v>6.5934904109589123E-3</v>
      </c>
      <c r="G12211" s="7">
        <v>8.2418630136986398E-3</v>
      </c>
      <c r="H12211" s="7">
        <v>9.8902356164383681E-3</v>
      </c>
      <c r="I12211" s="7">
        <v>1.1538608219178133E-2</v>
      </c>
      <c r="J12211" s="7">
        <v>1.31869808219178E-2</v>
      </c>
      <c r="K12211" s="7">
        <v>1.48353534246576E-2</v>
      </c>
      <c r="L12211" s="7">
        <v>1.648372602739728E-2</v>
      </c>
    </row>
    <row r="12212" spans="1:12" ht="25.5">
      <c r="A12212" s="1">
        <f t="shared" si="261"/>
        <v>44698</v>
      </c>
      <c r="B12212" s="49" t="s">
        <v>5651</v>
      </c>
      <c r="C12212" s="7">
        <v>9.2183013698630403E-4</v>
      </c>
      <c r="D12212" s="7">
        <v>1.8436602739726081E-3</v>
      </c>
      <c r="E12212" s="7">
        <v>2.7654904109589117E-3</v>
      </c>
      <c r="F12212" s="7">
        <v>3.687320547945204E-3</v>
      </c>
      <c r="G12212" s="7">
        <v>4.6091506849315076E-3</v>
      </c>
      <c r="H12212" s="7">
        <v>5.530980821917812E-3</v>
      </c>
      <c r="I12212" s="7">
        <v>6.4528109589041399E-3</v>
      </c>
      <c r="J12212" s="7">
        <v>7.3746410958904192E-3</v>
      </c>
      <c r="K12212" s="7">
        <v>8.2964712328767228E-3</v>
      </c>
      <c r="L12212" s="7">
        <v>9.2183013698630151E-3</v>
      </c>
    </row>
    <row r="12213" spans="1:12" ht="25.5">
      <c r="A12213" s="1">
        <f t="shared" si="261"/>
        <v>44699</v>
      </c>
      <c r="B12213" s="49" t="s">
        <v>7359</v>
      </c>
      <c r="C12213" s="7">
        <v>5.5631671232876994E-3</v>
      </c>
      <c r="D12213" s="7">
        <v>1.1126334246575399E-2</v>
      </c>
      <c r="E12213" s="7">
        <v>1.668950136986316E-2</v>
      </c>
      <c r="F12213" s="7">
        <v>2.2252668493150798E-2</v>
      </c>
      <c r="G12213" s="7">
        <v>2.7815835616438439E-2</v>
      </c>
      <c r="H12213" s="7">
        <v>3.3379002739726077E-2</v>
      </c>
      <c r="I12213" s="7">
        <v>3.894216986301384E-2</v>
      </c>
      <c r="J12213" s="7">
        <v>4.4505336986301484E-2</v>
      </c>
      <c r="K12213" s="7">
        <v>5.0068504109589122E-2</v>
      </c>
      <c r="L12213" s="7">
        <v>5.5631671232876753E-2</v>
      </c>
    </row>
    <row r="12214" spans="1:12" ht="25.5">
      <c r="A12214" s="1">
        <f t="shared" si="261"/>
        <v>44700</v>
      </c>
      <c r="B12214" s="49" t="s">
        <v>5336</v>
      </c>
      <c r="C12214" s="7">
        <v>3.4573150684931637E-4</v>
      </c>
      <c r="D12214" s="7">
        <v>6.9146301369863155E-4</v>
      </c>
      <c r="E12214" s="7">
        <v>1.0371945205479478E-3</v>
      </c>
      <c r="F12214" s="7">
        <v>1.3829260273972562E-3</v>
      </c>
      <c r="G12214" s="7">
        <v>1.728657534246576E-3</v>
      </c>
      <c r="H12214" s="7">
        <v>2.0743890410958956E-3</v>
      </c>
      <c r="I12214" s="7">
        <v>2.4201205479452161E-3</v>
      </c>
      <c r="J12214" s="7">
        <v>2.765852054794524E-3</v>
      </c>
      <c r="K12214" s="7">
        <v>3.1115835616438436E-3</v>
      </c>
      <c r="L12214" s="7">
        <v>3.457315068493152E-3</v>
      </c>
    </row>
    <row r="12215" spans="1:12" ht="25.5">
      <c r="A12215" s="1">
        <f t="shared" si="261"/>
        <v>44701</v>
      </c>
      <c r="B12215" s="49" t="s">
        <v>5336</v>
      </c>
      <c r="C12215" s="7">
        <v>1.1796821917808267E-3</v>
      </c>
      <c r="D12215" s="7">
        <v>2.3593643835616556E-3</v>
      </c>
      <c r="E12215" s="7">
        <v>3.5390465753424838E-3</v>
      </c>
      <c r="F12215" s="7">
        <v>4.7187287671232878E-3</v>
      </c>
      <c r="G12215" s="7">
        <v>5.8984109589041165E-3</v>
      </c>
      <c r="H12215" s="7">
        <v>7.0780931506849321E-3</v>
      </c>
      <c r="I12215" s="7">
        <v>8.2577753424657833E-3</v>
      </c>
      <c r="J12215" s="7">
        <v>9.4374575342465877E-3</v>
      </c>
      <c r="K12215" s="7">
        <v>1.0617139726027404E-2</v>
      </c>
      <c r="L12215" s="7">
        <v>1.1796821917808219E-2</v>
      </c>
    </row>
    <row r="12216" spans="1:12" ht="25.5">
      <c r="A12216" s="1">
        <f t="shared" si="261"/>
        <v>44702</v>
      </c>
      <c r="B12216" s="49" t="s">
        <v>5336</v>
      </c>
      <c r="C12216" s="7">
        <v>1.2487561643835599E-3</v>
      </c>
      <c r="D12216" s="7">
        <v>2.4975123287671319E-3</v>
      </c>
      <c r="E12216" s="7">
        <v>3.7462684931506918E-3</v>
      </c>
      <c r="F12216" s="7">
        <v>4.9950246575342395E-3</v>
      </c>
      <c r="G12216" s="7">
        <v>6.2437808219177994E-3</v>
      </c>
      <c r="H12216" s="7">
        <v>7.4925369863013602E-3</v>
      </c>
      <c r="I12216" s="7">
        <v>8.7412931506849565E-3</v>
      </c>
      <c r="J12216" s="7">
        <v>9.9900493150684912E-3</v>
      </c>
      <c r="K12216" s="7">
        <v>1.1238805479452052E-2</v>
      </c>
      <c r="L12216" s="7">
        <v>1.2487561643835599E-2</v>
      </c>
    </row>
    <row r="12217" spans="1:12" ht="25.5">
      <c r="A12217" s="1">
        <f t="shared" si="261"/>
        <v>44703</v>
      </c>
      <c r="B12217" s="49" t="s">
        <v>5655</v>
      </c>
      <c r="C12217" s="7">
        <v>1.1004460273972632E-2</v>
      </c>
      <c r="D12217" s="7">
        <v>2.2008920547945239E-2</v>
      </c>
      <c r="E12217" s="7">
        <v>3.3013380821917918E-2</v>
      </c>
      <c r="F12217" s="7">
        <v>4.4017841095890478E-2</v>
      </c>
      <c r="G12217" s="7">
        <v>5.5022301369863039E-2</v>
      </c>
      <c r="H12217" s="7">
        <v>6.6026761643835724E-2</v>
      </c>
      <c r="I12217" s="7">
        <v>7.7031221917808507E-2</v>
      </c>
      <c r="J12217" s="7">
        <v>8.8035682191780956E-2</v>
      </c>
      <c r="K12217" s="7">
        <v>9.9040142465753531E-2</v>
      </c>
      <c r="L12217" s="7">
        <v>0.11004460273972608</v>
      </c>
    </row>
    <row r="12218" spans="1:12" ht="25.5">
      <c r="A12218" s="1">
        <f t="shared" si="261"/>
        <v>44704</v>
      </c>
      <c r="B12218" s="49" t="s">
        <v>5655</v>
      </c>
      <c r="C12218" s="7">
        <v>3.466500821917836E-2</v>
      </c>
      <c r="D12218" s="7">
        <v>6.933001643835672E-2</v>
      </c>
      <c r="E12218" s="7">
        <v>0.10399502465753496</v>
      </c>
      <c r="F12218" s="7">
        <v>0.13866003287671319</v>
      </c>
      <c r="G12218" s="7">
        <v>0.17332504109589117</v>
      </c>
      <c r="H12218" s="7">
        <v>0.2079900493150692</v>
      </c>
      <c r="I12218" s="7">
        <v>0.24265505753424718</v>
      </c>
      <c r="J12218" s="7">
        <v>0.27732006575342522</v>
      </c>
      <c r="K12218" s="7">
        <v>0.31198507397260322</v>
      </c>
      <c r="L12218" s="7">
        <v>0.34665008219178117</v>
      </c>
    </row>
    <row r="12219" spans="1:12" ht="25.5">
      <c r="A12219" s="1">
        <f t="shared" si="261"/>
        <v>44705</v>
      </c>
      <c r="B12219" s="49" t="s">
        <v>5655</v>
      </c>
      <c r="C12219" s="7">
        <v>3.2403287671232996E-2</v>
      </c>
      <c r="D12219" s="7">
        <v>6.480657534246588E-2</v>
      </c>
      <c r="E12219" s="7">
        <v>9.7209863013698883E-2</v>
      </c>
      <c r="F12219" s="7">
        <v>0.12961315068493198</v>
      </c>
      <c r="G12219" s="7">
        <v>0.16201643835616442</v>
      </c>
      <c r="H12219" s="7">
        <v>0.19441972602739799</v>
      </c>
      <c r="I12219" s="7">
        <v>0.22682301369863039</v>
      </c>
      <c r="J12219" s="7">
        <v>0.2592263013698628</v>
      </c>
      <c r="K12219" s="7">
        <v>0.29162958904109643</v>
      </c>
      <c r="L12219" s="7">
        <v>0.32403287671232883</v>
      </c>
    </row>
    <row r="12220" spans="1:12" ht="12.75">
      <c r="A12220" s="1">
        <f t="shared" si="261"/>
        <v>44706</v>
      </c>
      <c r="B12220" s="49" t="s">
        <v>5800</v>
      </c>
      <c r="C12220" s="7">
        <v>3.4381479452054997E-2</v>
      </c>
      <c r="D12220" s="7">
        <v>6.8762958904109994E-2</v>
      </c>
      <c r="E12220" s="7">
        <v>0.10314443835616487</v>
      </c>
      <c r="F12220" s="7">
        <v>0.13752591780821999</v>
      </c>
      <c r="G12220" s="7">
        <v>0.1719073972602744</v>
      </c>
      <c r="H12220" s="7">
        <v>0.20628887671232879</v>
      </c>
      <c r="I12220" s="7">
        <v>0.24067035616438437</v>
      </c>
      <c r="J12220" s="7">
        <v>0.27505183561643881</v>
      </c>
      <c r="K12220" s="7">
        <v>0.3094333150684932</v>
      </c>
      <c r="L12220" s="7">
        <v>0.34381479452054758</v>
      </c>
    </row>
    <row r="12221" spans="1:12" ht="12.75">
      <c r="A12221" s="1">
        <f t="shared" si="261"/>
        <v>44707</v>
      </c>
      <c r="B12221" s="49" t="s">
        <v>7764</v>
      </c>
      <c r="C12221" s="7">
        <v>1.3908821917808279E-2</v>
      </c>
      <c r="D12221" s="7">
        <v>2.781764383561668E-2</v>
      </c>
      <c r="E12221" s="7">
        <v>4.1726465753424959E-2</v>
      </c>
      <c r="F12221" s="7">
        <v>5.5635287671233116E-2</v>
      </c>
      <c r="G12221" s="7">
        <v>6.9544109589041406E-2</v>
      </c>
      <c r="H12221" s="7">
        <v>8.3452931506849806E-2</v>
      </c>
      <c r="I12221" s="7">
        <v>9.7361753424658318E-2</v>
      </c>
      <c r="J12221" s="7">
        <v>0.11127057534246636</v>
      </c>
      <c r="K12221" s="7">
        <v>0.12517939726027441</v>
      </c>
      <c r="L12221" s="7">
        <v>0.13908821917808281</v>
      </c>
    </row>
    <row r="12222" spans="1:12" ht="25.5">
      <c r="A12222" s="1">
        <f t="shared" si="261"/>
        <v>44708</v>
      </c>
      <c r="B12222" s="49" t="s">
        <v>5448</v>
      </c>
      <c r="C12222" s="7">
        <v>1.2856438356164399E-3</v>
      </c>
      <c r="D12222" s="7">
        <v>2.571287671232892E-3</v>
      </c>
      <c r="E12222" s="7">
        <v>3.8569315068493317E-3</v>
      </c>
      <c r="F12222" s="7">
        <v>5.1425753424657597E-3</v>
      </c>
      <c r="G12222" s="7">
        <v>6.4282191780821998E-3</v>
      </c>
      <c r="H12222" s="7">
        <v>7.7138630136986391E-3</v>
      </c>
      <c r="I12222" s="7">
        <v>8.9995068493151156E-3</v>
      </c>
      <c r="J12222" s="7">
        <v>1.0285150684931531E-2</v>
      </c>
      <c r="K12222" s="7">
        <v>1.1570794520547972E-2</v>
      </c>
      <c r="L12222" s="7">
        <v>1.28564383561644E-2</v>
      </c>
    </row>
    <row r="12223" spans="1:12" ht="25.5">
      <c r="A12223" s="1">
        <f t="shared" si="261"/>
        <v>44709</v>
      </c>
      <c r="B12223" s="49" t="s">
        <v>5448</v>
      </c>
      <c r="C12223" s="7">
        <v>7.2520438356164637E-3</v>
      </c>
      <c r="D12223" s="7">
        <v>1.4504087671232881E-2</v>
      </c>
      <c r="E12223" s="7">
        <v>2.1756131506849317E-2</v>
      </c>
      <c r="F12223" s="7">
        <v>2.9008175342465761E-2</v>
      </c>
      <c r="G12223" s="7">
        <v>3.6260219178082198E-2</v>
      </c>
      <c r="H12223" s="7">
        <v>4.3512263013698635E-2</v>
      </c>
      <c r="I12223" s="7">
        <v>5.0764306849315322E-2</v>
      </c>
      <c r="J12223" s="7">
        <v>5.8016350684931633E-2</v>
      </c>
      <c r="K12223" s="7">
        <v>6.5268394520548084E-2</v>
      </c>
      <c r="L12223" s="7">
        <v>7.2520438356164396E-2</v>
      </c>
    </row>
    <row r="12224" spans="1:12" ht="25.5">
      <c r="A12224" s="1">
        <f t="shared" si="261"/>
        <v>44710</v>
      </c>
      <c r="B12224" s="49" t="s">
        <v>5448</v>
      </c>
      <c r="C12224" s="7">
        <v>7.4560109589041522E-3</v>
      </c>
      <c r="D12224" s="7">
        <v>1.4912021917808278E-2</v>
      </c>
      <c r="E12224" s="7">
        <v>2.236803287671248E-2</v>
      </c>
      <c r="F12224" s="7">
        <v>2.9824043835616557E-2</v>
      </c>
      <c r="G12224" s="7">
        <v>3.7280054794520637E-2</v>
      </c>
      <c r="H12224" s="7">
        <v>4.4736065753424724E-2</v>
      </c>
      <c r="I12224" s="7">
        <v>5.219207671232904E-2</v>
      </c>
      <c r="J12224" s="7">
        <v>5.9648087671233002E-2</v>
      </c>
      <c r="K12224" s="7">
        <v>6.7104098630137082E-2</v>
      </c>
      <c r="L12224" s="7">
        <v>7.4560109589041149E-2</v>
      </c>
    </row>
    <row r="12225" spans="1:12" ht="25.5">
      <c r="A12225" s="1">
        <f t="shared" si="261"/>
        <v>44711</v>
      </c>
      <c r="B12225" s="49" t="s">
        <v>5448</v>
      </c>
      <c r="C12225" s="7">
        <v>1.0617863013698665E-3</v>
      </c>
      <c r="D12225" s="7">
        <v>2.1235726027397277E-3</v>
      </c>
      <c r="E12225" s="7">
        <v>3.1853589041096037E-3</v>
      </c>
      <c r="F12225" s="7">
        <v>4.2471452054794554E-3</v>
      </c>
      <c r="G12225" s="7">
        <v>5.3089315068493197E-3</v>
      </c>
      <c r="H12225" s="7">
        <v>6.3707178082191831E-3</v>
      </c>
      <c r="I12225" s="7">
        <v>7.4325041095890595E-3</v>
      </c>
      <c r="J12225" s="7">
        <v>8.4942904109589108E-3</v>
      </c>
      <c r="K12225" s="7">
        <v>9.556076712328776E-3</v>
      </c>
      <c r="L12225" s="7">
        <v>1.0617863013698629E-2</v>
      </c>
    </row>
    <row r="12226" spans="1:12" ht="25.5">
      <c r="A12226" s="1">
        <f t="shared" si="261"/>
        <v>44712</v>
      </c>
      <c r="B12226" s="49" t="s">
        <v>5448</v>
      </c>
      <c r="C12226" s="7">
        <v>9.8692602739726301E-4</v>
      </c>
      <c r="D12226" s="7">
        <v>1.9738520547945239E-3</v>
      </c>
      <c r="E12226" s="7">
        <v>2.9607780821917918E-3</v>
      </c>
      <c r="F12226" s="7">
        <v>3.9477041095890477E-3</v>
      </c>
      <c r="G12226" s="7">
        <v>4.934630136986304E-3</v>
      </c>
      <c r="H12226" s="7">
        <v>5.9215561643835716E-3</v>
      </c>
      <c r="I12226" s="7">
        <v>6.9084821917808521E-3</v>
      </c>
      <c r="J12226" s="7">
        <v>7.8954082191780954E-3</v>
      </c>
      <c r="K12226" s="7">
        <v>8.8823342465753508E-3</v>
      </c>
      <c r="L12226" s="7">
        <v>9.869260273972608E-3</v>
      </c>
    </row>
    <row r="12227" spans="1:12" ht="25.5">
      <c r="A12227" s="1">
        <f t="shared" si="261"/>
        <v>44713</v>
      </c>
      <c r="B12227" s="49" t="s">
        <v>7665</v>
      </c>
      <c r="C12227" s="7">
        <v>4.0359452054794677E-4</v>
      </c>
      <c r="D12227" s="7">
        <v>8.0718904109589355E-4</v>
      </c>
      <c r="E12227" s="7">
        <v>1.2107835616438438E-3</v>
      </c>
      <c r="F12227" s="7">
        <v>1.6143780821917802E-3</v>
      </c>
      <c r="G12227" s="7">
        <v>2.0179726027397277E-3</v>
      </c>
      <c r="H12227" s="7">
        <v>2.421567123287676E-3</v>
      </c>
      <c r="I12227" s="7">
        <v>2.8251616438356238E-3</v>
      </c>
      <c r="J12227" s="7">
        <v>3.228756164383572E-3</v>
      </c>
      <c r="K12227" s="7">
        <v>3.6323506849315198E-3</v>
      </c>
      <c r="L12227" s="7">
        <v>4.0359452054794555E-3</v>
      </c>
    </row>
    <row r="12228" spans="1:12" ht="38.25">
      <c r="A12228" s="1">
        <f t="shared" si="261"/>
        <v>44714</v>
      </c>
      <c r="B12228" s="49" t="s">
        <v>5449</v>
      </c>
      <c r="C12228" s="7">
        <v>6.9608482191781201E-2</v>
      </c>
      <c r="D12228" s="7">
        <v>0.1392169643835624</v>
      </c>
      <c r="E12228" s="7">
        <v>0.20882544657534358</v>
      </c>
      <c r="F12228" s="7">
        <v>0.27843392876712358</v>
      </c>
      <c r="G12228" s="7">
        <v>0.34804241095890481</v>
      </c>
      <c r="H12228" s="7">
        <v>0.41765089315068477</v>
      </c>
      <c r="I12228" s="7">
        <v>0.48725937534246716</v>
      </c>
      <c r="J12228" s="7">
        <v>0.55686785753424717</v>
      </c>
      <c r="K12228" s="7">
        <v>0.62647633972602834</v>
      </c>
      <c r="L12228" s="7">
        <v>0.69608482191780841</v>
      </c>
    </row>
    <row r="12229" spans="1:12" ht="25.5">
      <c r="A12229" s="1">
        <f t="shared" si="261"/>
        <v>44715</v>
      </c>
      <c r="B12229" s="49" t="s">
        <v>7765</v>
      </c>
      <c r="C12229" s="7">
        <v>1.4901172602739678E-2</v>
      </c>
      <c r="D12229" s="7">
        <v>2.9802345205479478E-2</v>
      </c>
      <c r="E12229" s="7">
        <v>4.4703517808219163E-2</v>
      </c>
      <c r="F12229" s="7">
        <v>5.9604690410958713E-2</v>
      </c>
      <c r="G12229" s="7">
        <v>7.4505863013698395E-2</v>
      </c>
      <c r="H12229" s="7">
        <v>8.9407035616438202E-2</v>
      </c>
      <c r="I12229" s="7">
        <v>0.10430820821917812</v>
      </c>
      <c r="J12229" s="7">
        <v>0.11920938082191755</v>
      </c>
      <c r="K12229" s="7">
        <v>0.13411055342465761</v>
      </c>
      <c r="L12229" s="7">
        <v>0.14901172602739679</v>
      </c>
    </row>
    <row r="12230" spans="1:12" ht="25.5">
      <c r="A12230" s="1">
        <f t="shared" si="261"/>
        <v>44716</v>
      </c>
      <c r="B12230" s="49" t="s">
        <v>6406</v>
      </c>
      <c r="C12230" s="7">
        <v>1.9566739726027561E-2</v>
      </c>
      <c r="D12230" s="7">
        <v>3.9133479452054996E-2</v>
      </c>
      <c r="E12230" s="7">
        <v>5.8700219178082561E-2</v>
      </c>
      <c r="F12230" s="7">
        <v>7.8266958904109882E-2</v>
      </c>
      <c r="G12230" s="7">
        <v>9.7833698630137328E-2</v>
      </c>
      <c r="H12230" s="7">
        <v>0.11740043835616476</v>
      </c>
      <c r="I12230" s="7">
        <v>0.13696717808219278</v>
      </c>
      <c r="J12230" s="7">
        <v>0.15653391780821999</v>
      </c>
      <c r="K12230" s="7">
        <v>0.1761006575342472</v>
      </c>
      <c r="L12230" s="7">
        <v>0.19566739726027438</v>
      </c>
    </row>
    <row r="12231" spans="1:12" ht="25.5">
      <c r="A12231" s="1">
        <f t="shared" si="261"/>
        <v>44717</v>
      </c>
      <c r="B12231" s="49" t="s">
        <v>6406</v>
      </c>
      <c r="C12231" s="7">
        <v>7.6632328767123597E-3</v>
      </c>
      <c r="D12231" s="7">
        <v>1.5326465753424719E-2</v>
      </c>
      <c r="E12231" s="7">
        <v>2.2989698630137081E-2</v>
      </c>
      <c r="F12231" s="7">
        <v>3.0652931506849317E-2</v>
      </c>
      <c r="G12231" s="7">
        <v>3.8316164383561675E-2</v>
      </c>
      <c r="H12231" s="7">
        <v>4.5979397260274044E-2</v>
      </c>
      <c r="I12231" s="7">
        <v>5.3642630136986516E-2</v>
      </c>
      <c r="J12231" s="7">
        <v>6.130586301369876E-2</v>
      </c>
      <c r="K12231" s="7">
        <v>6.8969095890411114E-2</v>
      </c>
      <c r="L12231" s="7">
        <v>7.6632328767123351E-2</v>
      </c>
    </row>
    <row r="12232" spans="1:12" ht="25.5">
      <c r="A12232" s="1">
        <f t="shared" si="261"/>
        <v>44718</v>
      </c>
      <c r="B12232" s="49" t="s">
        <v>6406</v>
      </c>
      <c r="C12232" s="7">
        <v>4.4897720547945483E-2</v>
      </c>
      <c r="D12232" s="7">
        <v>8.9795441095890965E-2</v>
      </c>
      <c r="E12232" s="7">
        <v>0.1346931616438368</v>
      </c>
      <c r="F12232" s="7">
        <v>0.17959088219178118</v>
      </c>
      <c r="G12232" s="7">
        <v>0.22448860273972679</v>
      </c>
      <c r="H12232" s="7">
        <v>0.2693863232876712</v>
      </c>
      <c r="I12232" s="7">
        <v>0.31428404383561798</v>
      </c>
      <c r="J12232" s="7">
        <v>0.35918176438356236</v>
      </c>
      <c r="K12232" s="7">
        <v>0.40407948493150797</v>
      </c>
      <c r="L12232" s="7">
        <v>0.44897720547945241</v>
      </c>
    </row>
    <row r="12233" spans="1:12" ht="12.75">
      <c r="A12233" s="1">
        <f t="shared" si="261"/>
        <v>44719</v>
      </c>
      <c r="B12233" s="49" t="s">
        <v>5451</v>
      </c>
      <c r="C12233" s="7">
        <v>1.3955835616438321E-3</v>
      </c>
      <c r="D12233" s="7">
        <v>2.7911671232876759E-3</v>
      </c>
      <c r="E12233" s="7">
        <v>4.1867506849315077E-3</v>
      </c>
      <c r="F12233" s="7">
        <v>5.5823342465753283E-3</v>
      </c>
      <c r="G12233" s="7">
        <v>6.9779178082191601E-3</v>
      </c>
      <c r="H12233" s="7">
        <v>8.3735013698629911E-3</v>
      </c>
      <c r="I12233" s="7">
        <v>9.7690849315068603E-3</v>
      </c>
      <c r="J12233" s="7">
        <v>1.1164668493150669E-2</v>
      </c>
      <c r="K12233" s="7">
        <v>1.256025205479456E-2</v>
      </c>
      <c r="L12233" s="7">
        <v>1.395583561643832E-2</v>
      </c>
    </row>
    <row r="12234" spans="1:12" ht="12.75">
      <c r="A12234" s="1">
        <f t="shared" si="261"/>
        <v>44720</v>
      </c>
      <c r="B12234" s="49" t="s">
        <v>5451</v>
      </c>
      <c r="C12234" s="7">
        <v>8.0256000000000244E-2</v>
      </c>
      <c r="D12234" s="7">
        <v>0.16051199999999999</v>
      </c>
      <c r="E12234" s="7">
        <v>0.24076800000000001</v>
      </c>
      <c r="F12234" s="7">
        <v>0.32102399999999998</v>
      </c>
      <c r="G12234" s="7">
        <v>0.40127999999999997</v>
      </c>
      <c r="H12234" s="7">
        <v>0.48153600000000002</v>
      </c>
      <c r="I12234" s="7">
        <v>0.5617920000000024</v>
      </c>
      <c r="J12234" s="7">
        <v>0.64204800000000117</v>
      </c>
      <c r="K12234" s="7">
        <v>0.72230400000000117</v>
      </c>
      <c r="L12234" s="7">
        <v>0.80255999999999994</v>
      </c>
    </row>
    <row r="12235" spans="1:12" ht="25.5">
      <c r="A12235" s="1">
        <f t="shared" si="261"/>
        <v>44721</v>
      </c>
      <c r="B12235" s="49" t="s">
        <v>7361</v>
      </c>
      <c r="C12235" s="7">
        <v>1.1442772602739763E-2</v>
      </c>
      <c r="D12235" s="7">
        <v>2.2885545205479477E-2</v>
      </c>
      <c r="E12235" s="7">
        <v>3.432831780821928E-2</v>
      </c>
      <c r="F12235" s="7">
        <v>4.5771090410958955E-2</v>
      </c>
      <c r="G12235" s="7">
        <v>5.7213863013698643E-2</v>
      </c>
      <c r="H12235" s="7">
        <v>6.8656635616438436E-2</v>
      </c>
      <c r="I12235" s="7">
        <v>8.0099408219178353E-2</v>
      </c>
      <c r="J12235" s="7">
        <v>9.154218082191791E-2</v>
      </c>
      <c r="K12235" s="7">
        <v>0.10298495342465759</v>
      </c>
      <c r="L12235" s="7">
        <v>0.11442772602739729</v>
      </c>
    </row>
    <row r="12236" spans="1:12" ht="25.5">
      <c r="A12236" s="1">
        <f t="shared" si="261"/>
        <v>44722</v>
      </c>
      <c r="B12236" s="49" t="s">
        <v>7766</v>
      </c>
      <c r="C12236" s="7">
        <v>1.60381808219178E-2</v>
      </c>
      <c r="D12236" s="7">
        <v>3.2076361643835719E-2</v>
      </c>
      <c r="E12236" s="7">
        <v>4.8114542465753522E-2</v>
      </c>
      <c r="F12236" s="7">
        <v>6.4152723287671201E-2</v>
      </c>
      <c r="G12236" s="7">
        <v>8.0190904109588998E-2</v>
      </c>
      <c r="H12236" s="7">
        <v>9.6229084931506795E-2</v>
      </c>
      <c r="I12236" s="7">
        <v>0.11226726575342495</v>
      </c>
      <c r="J12236" s="7">
        <v>0.1283054465753424</v>
      </c>
      <c r="K12236" s="7">
        <v>0.14434362739726081</v>
      </c>
      <c r="L12236" s="7">
        <v>0.160381808219178</v>
      </c>
    </row>
    <row r="12237" spans="1:12" ht="12.75">
      <c r="A12237" s="1">
        <f t="shared" si="261"/>
        <v>44723</v>
      </c>
      <c r="B12237" s="49" t="s">
        <v>7767</v>
      </c>
      <c r="C12237" s="7">
        <v>1.0210290410958936E-2</v>
      </c>
      <c r="D12237" s="7">
        <v>2.042058082191792E-2</v>
      </c>
      <c r="E12237" s="7">
        <v>3.0630871232876757E-2</v>
      </c>
      <c r="F12237" s="7">
        <v>4.0841161643835597E-2</v>
      </c>
      <c r="G12237" s="7">
        <v>5.1051452054794562E-2</v>
      </c>
      <c r="H12237" s="7">
        <v>6.1261742465753395E-2</v>
      </c>
      <c r="I12237" s="7">
        <v>7.1472032876712596E-2</v>
      </c>
      <c r="J12237" s="7">
        <v>8.1682323287671318E-2</v>
      </c>
      <c r="K12237" s="7">
        <v>9.1892613698630166E-2</v>
      </c>
      <c r="L12237" s="7">
        <v>0.102102904109589</v>
      </c>
    </row>
    <row r="12238" spans="1:12" ht="12.75">
      <c r="A12238" s="1">
        <f t="shared" si="261"/>
        <v>44724</v>
      </c>
      <c r="B12238" s="49" t="s">
        <v>7767</v>
      </c>
      <c r="C12238" s="7">
        <v>8.6200701369863283E-2</v>
      </c>
      <c r="D12238" s="7">
        <v>0.17240140273972679</v>
      </c>
      <c r="E12238" s="7">
        <v>0.25860210410958956</v>
      </c>
      <c r="F12238" s="7">
        <v>0.34480280547945241</v>
      </c>
      <c r="G12238" s="7">
        <v>0.43100350684931521</v>
      </c>
      <c r="H12238" s="7">
        <v>0.51720420821917801</v>
      </c>
      <c r="I12238" s="7">
        <v>0.60340490958904314</v>
      </c>
      <c r="J12238" s="7">
        <v>0.68960561095890482</v>
      </c>
      <c r="K12238" s="7">
        <v>0.77580631232876762</v>
      </c>
      <c r="L12238" s="7">
        <v>0.86200701369863042</v>
      </c>
    </row>
    <row r="12239" spans="1:12" ht="25.5">
      <c r="A12239" s="1">
        <f t="shared" si="261"/>
        <v>44725</v>
      </c>
      <c r="B12239" s="49" t="s">
        <v>7768</v>
      </c>
      <c r="C12239" s="7">
        <v>2.8707287671232998E-2</v>
      </c>
      <c r="D12239" s="7">
        <v>5.7414575342465871E-2</v>
      </c>
      <c r="E12239" s="7">
        <v>8.6121863013698882E-2</v>
      </c>
      <c r="F12239" s="7">
        <v>0.11482915068493152</v>
      </c>
      <c r="G12239" s="7">
        <v>0.14353643835616439</v>
      </c>
      <c r="H12239" s="7">
        <v>0.17224372602739799</v>
      </c>
      <c r="I12239" s="7">
        <v>0.20095101369863039</v>
      </c>
      <c r="J12239" s="7">
        <v>0.22965830136986279</v>
      </c>
      <c r="K12239" s="7">
        <v>0.25836558904109636</v>
      </c>
      <c r="L12239" s="7">
        <v>0.28707287671232878</v>
      </c>
    </row>
    <row r="12240" spans="1:12" ht="38.25">
      <c r="A12240" s="1">
        <f t="shared" ref="A12240:A12303" si="262">A12239+1</f>
        <v>44726</v>
      </c>
      <c r="B12240" s="49" t="s">
        <v>7769</v>
      </c>
      <c r="C12240" s="7">
        <v>3.6903221917808274E-2</v>
      </c>
      <c r="D12240" s="7">
        <v>7.3806443835616548E-2</v>
      </c>
      <c r="E12240" s="7">
        <v>0.11070966575342471</v>
      </c>
      <c r="F12240" s="7">
        <v>0.1476128876712324</v>
      </c>
      <c r="G12240" s="7">
        <v>0.1845161095890408</v>
      </c>
      <c r="H12240" s="7">
        <v>0.2214193315068492</v>
      </c>
      <c r="I12240" s="7">
        <v>0.2583225534246576</v>
      </c>
      <c r="J12240" s="7">
        <v>0.29522577534246597</v>
      </c>
      <c r="K12240" s="7">
        <v>0.33212899726027317</v>
      </c>
      <c r="L12240" s="7">
        <v>0.3690322191780816</v>
      </c>
    </row>
    <row r="12241" spans="1:12" ht="12.75">
      <c r="A12241" s="1">
        <f t="shared" si="262"/>
        <v>44727</v>
      </c>
      <c r="B12241" s="49" t="s">
        <v>6137</v>
      </c>
      <c r="C12241" s="7">
        <v>2.345621917808232E-2</v>
      </c>
      <c r="D12241" s="7">
        <v>4.6912438356164515E-2</v>
      </c>
      <c r="E12241" s="7">
        <v>7.0368657534246842E-2</v>
      </c>
      <c r="F12241" s="7">
        <v>9.382487671232892E-2</v>
      </c>
      <c r="G12241" s="7">
        <v>0.11728109589041112</v>
      </c>
      <c r="H12241" s="7">
        <v>0.14073731506849319</v>
      </c>
      <c r="I12241" s="7">
        <v>0.16419353424657598</v>
      </c>
      <c r="J12241" s="7">
        <v>0.18764975342465759</v>
      </c>
      <c r="K12241" s="7">
        <v>0.21110597260274042</v>
      </c>
      <c r="L12241" s="7">
        <v>0.23456219178082199</v>
      </c>
    </row>
    <row r="12242" spans="1:12" ht="12.75">
      <c r="A12242" s="1">
        <f t="shared" si="262"/>
        <v>44728</v>
      </c>
      <c r="B12242" s="49" t="s">
        <v>7770</v>
      </c>
      <c r="C12242" s="7">
        <v>7.5587539726027678E-2</v>
      </c>
      <c r="D12242" s="7">
        <v>0.15117507945205561</v>
      </c>
      <c r="E12242" s="7">
        <v>0.22676261917808277</v>
      </c>
      <c r="F12242" s="7">
        <v>0.30235015890410999</v>
      </c>
      <c r="G12242" s="7">
        <v>0.37793769863013721</v>
      </c>
      <c r="H12242" s="7">
        <v>0.45352523835616437</v>
      </c>
      <c r="I12242" s="7">
        <v>0.52911277808219392</v>
      </c>
      <c r="J12242" s="7">
        <v>0.60470031780821998</v>
      </c>
      <c r="K12242" s="7">
        <v>0.68028785753424714</v>
      </c>
      <c r="L12242" s="7">
        <v>0.75587539726027442</v>
      </c>
    </row>
    <row r="12243" spans="1:12" ht="25.5">
      <c r="A12243" s="1">
        <f t="shared" si="262"/>
        <v>44729</v>
      </c>
      <c r="B12243" s="49" t="s">
        <v>7365</v>
      </c>
      <c r="C12243" s="7">
        <v>2.760789041095908E-3</v>
      </c>
      <c r="D12243" s="7">
        <v>5.5215780821918038E-3</v>
      </c>
      <c r="E12243" s="7">
        <v>8.2823671232877122E-3</v>
      </c>
      <c r="F12243" s="7">
        <v>1.1043156164383583E-2</v>
      </c>
      <c r="G12243" s="7">
        <v>1.380394520547948E-2</v>
      </c>
      <c r="H12243" s="7">
        <v>1.65647342465754E-2</v>
      </c>
      <c r="I12243" s="7">
        <v>1.9325523287671318E-2</v>
      </c>
      <c r="J12243" s="7">
        <v>2.2086312328767236E-2</v>
      </c>
      <c r="K12243" s="7">
        <v>2.4847101369863039E-2</v>
      </c>
      <c r="L12243" s="7">
        <v>2.7607890410958961E-2</v>
      </c>
    </row>
    <row r="12244" spans="1:12" ht="25.5">
      <c r="A12244" s="1">
        <f t="shared" si="262"/>
        <v>44730</v>
      </c>
      <c r="B12244" s="49" t="s">
        <v>7365</v>
      </c>
      <c r="C12244" s="7">
        <v>1.9211243835616558E-2</v>
      </c>
      <c r="D12244" s="7">
        <v>3.8422487671232998E-2</v>
      </c>
      <c r="E12244" s="7">
        <v>5.7633731506849556E-2</v>
      </c>
      <c r="F12244" s="7">
        <v>7.6844975342465885E-2</v>
      </c>
      <c r="G12244" s="7">
        <v>9.6056219178082311E-2</v>
      </c>
      <c r="H12244" s="7">
        <v>0.11526746301369875</v>
      </c>
      <c r="I12244" s="7">
        <v>0.13447870684931518</v>
      </c>
      <c r="J12244" s="7">
        <v>0.15368995068493199</v>
      </c>
      <c r="K12244" s="7">
        <v>0.17290119452054759</v>
      </c>
      <c r="L12244" s="7">
        <v>0.1921124383561644</v>
      </c>
    </row>
    <row r="12245" spans="1:12" ht="25.5">
      <c r="A12245" s="1">
        <f t="shared" si="262"/>
        <v>44731</v>
      </c>
      <c r="B12245" s="49" t="s">
        <v>7523</v>
      </c>
      <c r="C12245" s="7">
        <v>3.347375342465772E-3</v>
      </c>
      <c r="D12245" s="7">
        <v>6.694750684931544E-3</v>
      </c>
      <c r="E12245" s="7">
        <v>1.0042126027397303E-2</v>
      </c>
      <c r="F12245" s="7">
        <v>1.3389501369863039E-2</v>
      </c>
      <c r="G12245" s="7">
        <v>1.6736876712328801E-2</v>
      </c>
      <c r="H12245" s="7">
        <v>2.0084252054794562E-2</v>
      </c>
      <c r="I12245" s="7">
        <v>2.3431627397260318E-2</v>
      </c>
      <c r="J12245" s="7">
        <v>2.6779002739725957E-2</v>
      </c>
      <c r="K12245" s="7">
        <v>3.0126378082191718E-2</v>
      </c>
      <c r="L12245" s="7">
        <v>3.3473753424657478E-2</v>
      </c>
    </row>
    <row r="12246" spans="1:12" ht="25.5">
      <c r="A12246" s="1">
        <f t="shared" si="262"/>
        <v>44732</v>
      </c>
      <c r="B12246" s="49" t="s">
        <v>5456</v>
      </c>
      <c r="C12246" s="7">
        <v>4.0185863013698763E-3</v>
      </c>
      <c r="D12246" s="7">
        <v>8.0371726027397526E-3</v>
      </c>
      <c r="E12246" s="7">
        <v>1.2055758904109639E-2</v>
      </c>
      <c r="F12246" s="7">
        <v>1.6074345205479477E-2</v>
      </c>
      <c r="G12246" s="7">
        <v>2.0092931506849321E-2</v>
      </c>
      <c r="H12246" s="7">
        <v>2.4111517808219161E-2</v>
      </c>
      <c r="I12246" s="7">
        <v>2.8130104109589119E-2</v>
      </c>
      <c r="J12246" s="7">
        <v>3.2148690410958955E-2</v>
      </c>
      <c r="K12246" s="7">
        <v>3.6167276712328798E-2</v>
      </c>
      <c r="L12246" s="7">
        <v>4.0185863013698642E-2</v>
      </c>
    </row>
    <row r="12247" spans="1:12" ht="79.5" customHeight="1">
      <c r="A12247" s="1">
        <f t="shared" si="262"/>
        <v>44733</v>
      </c>
      <c r="B12247" s="49" t="s">
        <v>7771</v>
      </c>
      <c r="C12247" s="7">
        <v>5.9902684931506918E-2</v>
      </c>
      <c r="D12247" s="7">
        <v>0.11980536986301396</v>
      </c>
      <c r="E12247" s="7">
        <v>0.1797080547945204</v>
      </c>
      <c r="F12247" s="7">
        <v>0.23961073972602717</v>
      </c>
      <c r="G12247" s="7">
        <v>0.299513424657534</v>
      </c>
      <c r="H12247" s="7">
        <v>0.3594161095890408</v>
      </c>
      <c r="I12247" s="7">
        <v>0.41931879452054877</v>
      </c>
      <c r="J12247" s="7">
        <v>0.47922147945205434</v>
      </c>
      <c r="K12247" s="7">
        <v>0.53912416438356126</v>
      </c>
      <c r="L12247" s="7">
        <v>0.599026849315068</v>
      </c>
    </row>
    <row r="12248" spans="1:12" ht="85.5" customHeight="1">
      <c r="A12248" s="1">
        <f t="shared" si="262"/>
        <v>44734</v>
      </c>
      <c r="B12248" s="49" t="s">
        <v>7771</v>
      </c>
      <c r="C12248" s="7">
        <v>3.5281972602739797E-2</v>
      </c>
      <c r="D12248" s="7">
        <v>7.056394520547947E-2</v>
      </c>
      <c r="E12248" s="7">
        <v>0.10584591780821927</v>
      </c>
      <c r="F12248" s="7">
        <v>0.14112789041095919</v>
      </c>
      <c r="G12248" s="7">
        <v>0.17640986301369838</v>
      </c>
      <c r="H12248" s="7">
        <v>0.21169183561643878</v>
      </c>
      <c r="I12248" s="7">
        <v>0.246973808219178</v>
      </c>
      <c r="J12248" s="7">
        <v>0.28225578082191721</v>
      </c>
      <c r="K12248" s="7">
        <v>0.31753775342465757</v>
      </c>
      <c r="L12248" s="7">
        <v>0.35281972602739675</v>
      </c>
    </row>
    <row r="12249" spans="1:12" ht="25.5">
      <c r="A12249" s="1">
        <f t="shared" si="262"/>
        <v>44735</v>
      </c>
      <c r="B12249" s="49" t="s">
        <v>5272</v>
      </c>
      <c r="C12249" s="7">
        <v>9.1712876712329045E-3</v>
      </c>
      <c r="D12249" s="7">
        <v>1.8342575342465757E-2</v>
      </c>
      <c r="E12249" s="7">
        <v>2.7513863013698757E-2</v>
      </c>
      <c r="F12249" s="7">
        <v>3.6685150684931514E-2</v>
      </c>
      <c r="G12249" s="7">
        <v>4.5856438356164403E-2</v>
      </c>
      <c r="H12249" s="7">
        <v>5.5027726027397285E-2</v>
      </c>
      <c r="I12249" s="7">
        <v>6.4199013698630389E-2</v>
      </c>
      <c r="J12249" s="7">
        <v>7.3370301369863153E-2</v>
      </c>
      <c r="K12249" s="7">
        <v>8.2541589041096042E-2</v>
      </c>
      <c r="L12249" s="7">
        <v>9.1712876712328806E-2</v>
      </c>
    </row>
    <row r="12250" spans="1:12" ht="25.5">
      <c r="A12250" s="1">
        <f t="shared" si="262"/>
        <v>44736</v>
      </c>
      <c r="B12250" s="49" t="s">
        <v>5272</v>
      </c>
      <c r="C12250" s="7">
        <v>1.1273523287671285E-2</v>
      </c>
      <c r="D12250" s="7">
        <v>2.2547046575342518E-2</v>
      </c>
      <c r="E12250" s="7">
        <v>3.3820569863013843E-2</v>
      </c>
      <c r="F12250" s="7">
        <v>4.5094093150685036E-2</v>
      </c>
      <c r="G12250" s="7">
        <v>5.6367616438356243E-2</v>
      </c>
      <c r="H12250" s="7">
        <v>6.7641139726027436E-2</v>
      </c>
      <c r="I12250" s="7">
        <v>7.8914663013698996E-2</v>
      </c>
      <c r="J12250" s="7">
        <v>9.018818630136996E-2</v>
      </c>
      <c r="K12250" s="7">
        <v>0.10146170958904116</v>
      </c>
      <c r="L12250" s="7">
        <v>0.11273523287671235</v>
      </c>
    </row>
    <row r="12251" spans="1:12" ht="25.5">
      <c r="A12251" s="1">
        <f t="shared" si="262"/>
        <v>44737</v>
      </c>
      <c r="B12251" s="49" t="s">
        <v>5272</v>
      </c>
      <c r="C12251" s="7">
        <v>9.2580821917808635E-4</v>
      </c>
      <c r="D12251" s="7">
        <v>1.8516164383561679E-3</v>
      </c>
      <c r="E12251" s="7">
        <v>2.7774246575342641E-3</v>
      </c>
      <c r="F12251" s="7">
        <v>3.7032328767123359E-3</v>
      </c>
      <c r="G12251" s="7">
        <v>4.6290410958904201E-3</v>
      </c>
      <c r="H12251" s="7">
        <v>5.554849315068504E-3</v>
      </c>
      <c r="I12251" s="7">
        <v>6.4806575342466E-3</v>
      </c>
      <c r="J12251" s="7">
        <v>7.4064657534246717E-3</v>
      </c>
      <c r="K12251" s="7">
        <v>8.3322739726027547E-3</v>
      </c>
      <c r="L12251" s="7">
        <v>9.2580821917808281E-3</v>
      </c>
    </row>
    <row r="12252" spans="1:12" ht="25.5">
      <c r="A12252" s="1">
        <f t="shared" si="262"/>
        <v>44738</v>
      </c>
      <c r="B12252" s="49" t="s">
        <v>6142</v>
      </c>
      <c r="C12252" s="7">
        <v>1.3464361643835599E-2</v>
      </c>
      <c r="D12252" s="7">
        <v>2.6928723287671319E-2</v>
      </c>
      <c r="E12252" s="7">
        <v>4.0393084931506916E-2</v>
      </c>
      <c r="F12252" s="7">
        <v>5.3857446575342395E-2</v>
      </c>
      <c r="G12252" s="7">
        <v>6.7321808219178006E-2</v>
      </c>
      <c r="H12252" s="7">
        <v>8.078616986301361E-2</v>
      </c>
      <c r="I12252" s="7">
        <v>9.4250531506849561E-2</v>
      </c>
      <c r="J12252" s="7">
        <v>0.10771489315068491</v>
      </c>
      <c r="K12252" s="7">
        <v>0.12117925479452039</v>
      </c>
      <c r="L12252" s="7">
        <v>0.13464361643835601</v>
      </c>
    </row>
    <row r="12253" spans="1:12" ht="25.5">
      <c r="A12253" s="1">
        <f t="shared" si="262"/>
        <v>44739</v>
      </c>
      <c r="B12253" s="49" t="s">
        <v>6142</v>
      </c>
      <c r="C12253" s="7">
        <v>8.9362191780822237E-4</v>
      </c>
      <c r="D12253" s="7">
        <v>1.7872438356164397E-3</v>
      </c>
      <c r="E12253" s="7">
        <v>2.6808657534246722E-3</v>
      </c>
      <c r="F12253" s="7">
        <v>3.5744876712328795E-3</v>
      </c>
      <c r="G12253" s="7">
        <v>4.4681095890411002E-3</v>
      </c>
      <c r="H12253" s="7">
        <v>5.3617315068493201E-3</v>
      </c>
      <c r="I12253" s="7">
        <v>6.2553534246575521E-3</v>
      </c>
      <c r="J12253" s="7">
        <v>7.148975342465759E-3</v>
      </c>
      <c r="K12253" s="7">
        <v>8.0425972602739797E-3</v>
      </c>
      <c r="L12253" s="7">
        <v>8.9362191780821866E-3</v>
      </c>
    </row>
    <row r="12254" spans="1:12" ht="38.25">
      <c r="A12254" s="1">
        <f t="shared" si="262"/>
        <v>44740</v>
      </c>
      <c r="B12254" s="49" t="s">
        <v>7772</v>
      </c>
      <c r="C12254" s="7">
        <v>0.15796458082191842</v>
      </c>
      <c r="D12254" s="7">
        <v>0.315929161643838</v>
      </c>
      <c r="E12254" s="7">
        <v>0.47389374246575638</v>
      </c>
      <c r="F12254" s="7">
        <v>0.63185832328767366</v>
      </c>
      <c r="G12254" s="7">
        <v>0.78982290410959199</v>
      </c>
      <c r="H12254" s="7">
        <v>0.94778748493151033</v>
      </c>
      <c r="I12254" s="7">
        <v>1.1057520657534323</v>
      </c>
      <c r="J12254" s="7">
        <v>1.263716646575352</v>
      </c>
      <c r="K12254" s="7">
        <v>1.4216812273972679</v>
      </c>
      <c r="L12254" s="7">
        <v>1.579645808219184</v>
      </c>
    </row>
    <row r="12255" spans="1:12" ht="38.25">
      <c r="A12255" s="1">
        <f t="shared" si="262"/>
        <v>44741</v>
      </c>
      <c r="B12255" s="49" t="s">
        <v>7772</v>
      </c>
      <c r="C12255" s="7">
        <v>0.13939633972602719</v>
      </c>
      <c r="D12255" s="7">
        <v>0.2787926794520556</v>
      </c>
      <c r="E12255" s="7">
        <v>0.41818901917808282</v>
      </c>
      <c r="F12255" s="7">
        <v>0.55758535890410876</v>
      </c>
      <c r="G12255" s="7">
        <v>0.69698169863013593</v>
      </c>
      <c r="H12255" s="7">
        <v>0.8363780383561632</v>
      </c>
      <c r="I12255" s="7">
        <v>0.97577437808219392</v>
      </c>
      <c r="J12255" s="7">
        <v>1.1151707178082189</v>
      </c>
      <c r="K12255" s="7">
        <v>1.254567057534252</v>
      </c>
      <c r="L12255" s="7">
        <v>1.3939633972602719</v>
      </c>
    </row>
    <row r="12256" spans="1:12" ht="38.25">
      <c r="A12256" s="1">
        <f t="shared" si="262"/>
        <v>44742</v>
      </c>
      <c r="B12256" s="49" t="s">
        <v>7772</v>
      </c>
      <c r="C12256" s="7">
        <v>9.2902323287671437E-2</v>
      </c>
      <c r="D12256" s="7">
        <v>0.1858046465753424</v>
      </c>
      <c r="E12256" s="7">
        <v>0.2787069698630148</v>
      </c>
      <c r="F12256" s="7">
        <v>0.37160929315068481</v>
      </c>
      <c r="G12256" s="7">
        <v>0.46451161643835592</v>
      </c>
      <c r="H12256" s="7">
        <v>0.55741393972602715</v>
      </c>
      <c r="I12256" s="7">
        <v>0.65031626301370082</v>
      </c>
      <c r="J12256" s="7">
        <v>0.74321858630137083</v>
      </c>
      <c r="K12256" s="7">
        <v>0.83612090958904206</v>
      </c>
      <c r="L12256" s="7">
        <v>0.92902323287671185</v>
      </c>
    </row>
    <row r="12257" spans="1:12" ht="21" customHeight="1">
      <c r="A12257" s="1">
        <f t="shared" si="262"/>
        <v>44743</v>
      </c>
      <c r="B12257" s="49" t="s">
        <v>6410</v>
      </c>
      <c r="C12257" s="7">
        <v>1.685983561643832E-3</v>
      </c>
      <c r="D12257" s="7">
        <v>3.3719671232876761E-3</v>
      </c>
      <c r="E12257" s="7">
        <v>5.0579506849315076E-3</v>
      </c>
      <c r="F12257" s="7">
        <v>6.7439342465753279E-3</v>
      </c>
      <c r="G12257" s="7">
        <v>8.4299178082191603E-3</v>
      </c>
      <c r="H12257" s="7">
        <v>1.0115901369863005E-2</v>
      </c>
      <c r="I12257" s="7">
        <v>1.180188493150686E-2</v>
      </c>
      <c r="J12257" s="7">
        <v>1.3487868493150678E-2</v>
      </c>
      <c r="K12257" s="7">
        <v>1.5173852054794559E-2</v>
      </c>
      <c r="L12257" s="7">
        <v>1.6859835616438321E-2</v>
      </c>
    </row>
    <row r="12258" spans="1:12" ht="21" customHeight="1">
      <c r="A12258" s="1">
        <f t="shared" si="262"/>
        <v>44744</v>
      </c>
      <c r="B12258" s="49" t="s">
        <v>6410</v>
      </c>
      <c r="C12258" s="7">
        <v>1.2209095890411E-3</v>
      </c>
      <c r="D12258" s="7">
        <v>2.4418191780822118E-3</v>
      </c>
      <c r="E12258" s="7">
        <v>3.6627287671233116E-3</v>
      </c>
      <c r="F12258" s="7">
        <v>4.8836383561644001E-3</v>
      </c>
      <c r="G12258" s="7">
        <v>6.1045479452054999E-3</v>
      </c>
      <c r="H12258" s="7">
        <v>7.3254575342465997E-3</v>
      </c>
      <c r="I12258" s="7">
        <v>8.5463671232877247E-3</v>
      </c>
      <c r="J12258" s="7">
        <v>9.7672767123288123E-3</v>
      </c>
      <c r="K12258" s="7">
        <v>1.0988186301369912E-2</v>
      </c>
      <c r="L12258" s="7">
        <v>1.2209095890411E-2</v>
      </c>
    </row>
    <row r="12259" spans="1:12" ht="25.5">
      <c r="A12259" s="1">
        <f t="shared" si="262"/>
        <v>44745</v>
      </c>
      <c r="B12259" s="49" t="s">
        <v>2743</v>
      </c>
      <c r="C12259" s="7">
        <v>9.9943890410959205E-2</v>
      </c>
      <c r="D12259" s="7">
        <v>0.19988778082191841</v>
      </c>
      <c r="E12259" s="7">
        <v>0.29983167123287757</v>
      </c>
      <c r="F12259" s="7">
        <v>0.3997755616438356</v>
      </c>
      <c r="G12259" s="7">
        <v>0.49971945205479473</v>
      </c>
      <c r="H12259" s="7">
        <v>0.59966334246575403</v>
      </c>
      <c r="I12259" s="7">
        <v>0.69960723287671567</v>
      </c>
      <c r="J12259" s="7">
        <v>0.79955112328767242</v>
      </c>
      <c r="K12259" s="7">
        <v>0.8994950136986315</v>
      </c>
      <c r="L12259" s="7">
        <v>0.99943890410958947</v>
      </c>
    </row>
    <row r="12260" spans="1:12" ht="25.5">
      <c r="A12260" s="1">
        <f t="shared" si="262"/>
        <v>44746</v>
      </c>
      <c r="B12260" s="49" t="s">
        <v>2743</v>
      </c>
      <c r="C12260" s="7">
        <v>4.6156602739726195E-2</v>
      </c>
      <c r="D12260" s="7">
        <v>9.231320547945239E-2</v>
      </c>
      <c r="E12260" s="7">
        <v>0.1384698082191792</v>
      </c>
      <c r="F12260" s="7">
        <v>0.18462641095890478</v>
      </c>
      <c r="G12260" s="7">
        <v>0.23078301369863041</v>
      </c>
      <c r="H12260" s="7">
        <v>0.27693961643835718</v>
      </c>
      <c r="I12260" s="7">
        <v>0.32309621917808395</v>
      </c>
      <c r="J12260" s="7">
        <v>0.36925282191780839</v>
      </c>
      <c r="K12260" s="7">
        <v>0.41540942465753522</v>
      </c>
      <c r="L12260" s="7">
        <v>0.46156602739726083</v>
      </c>
    </row>
    <row r="12261" spans="1:12" ht="25.5">
      <c r="A12261" s="1">
        <f t="shared" si="262"/>
        <v>44747</v>
      </c>
      <c r="B12261" s="49" t="s">
        <v>2743</v>
      </c>
      <c r="C12261" s="7">
        <v>0.11012054794520569</v>
      </c>
      <c r="D12261" s="7">
        <v>0.2202410958904116</v>
      </c>
      <c r="E12261" s="7">
        <v>0.33036164383561678</v>
      </c>
      <c r="F12261" s="7">
        <v>0.44048219178082199</v>
      </c>
      <c r="G12261" s="7">
        <v>0.55060273972602725</v>
      </c>
      <c r="H12261" s="7">
        <v>0.66072328767123245</v>
      </c>
      <c r="I12261" s="7">
        <v>0.77084383561644121</v>
      </c>
      <c r="J12261" s="7">
        <v>0.88096438356164397</v>
      </c>
      <c r="K12261" s="7">
        <v>0.9910849315068504</v>
      </c>
      <c r="L12261" s="7">
        <v>1.1012054794520545</v>
      </c>
    </row>
    <row r="12262" spans="1:12" ht="25.5">
      <c r="A12262" s="1">
        <f t="shared" si="262"/>
        <v>44748</v>
      </c>
      <c r="B12262" s="49" t="s">
        <v>2743</v>
      </c>
      <c r="C12262" s="7">
        <v>3.5495342465753636E-2</v>
      </c>
      <c r="D12262" s="7">
        <v>7.0990684931507272E-2</v>
      </c>
      <c r="E12262" s="7">
        <v>0.10648602739726079</v>
      </c>
      <c r="F12262" s="7">
        <v>0.1419813698630136</v>
      </c>
      <c r="G12262" s="7">
        <v>0.17747671232876761</v>
      </c>
      <c r="H12262" s="7">
        <v>0.21297205479452039</v>
      </c>
      <c r="I12262" s="7">
        <v>0.24846739726027439</v>
      </c>
      <c r="J12262" s="7">
        <v>0.2839627397260272</v>
      </c>
      <c r="K12262" s="7">
        <v>0.31945808219178123</v>
      </c>
      <c r="L12262" s="7">
        <v>0.35495342465753393</v>
      </c>
    </row>
    <row r="12263" spans="1:12" ht="25.5">
      <c r="A12263" s="1">
        <f t="shared" si="262"/>
        <v>44749</v>
      </c>
      <c r="B12263" s="49" t="s">
        <v>2743</v>
      </c>
      <c r="C12263" s="7">
        <v>6.0356547945205563E-2</v>
      </c>
      <c r="D12263" s="7">
        <v>0.12071309589041158</v>
      </c>
      <c r="E12263" s="7">
        <v>0.18106964383561677</v>
      </c>
      <c r="F12263" s="7">
        <v>0.24142619178082197</v>
      </c>
      <c r="G12263" s="7">
        <v>0.30178273972602715</v>
      </c>
      <c r="H12263" s="7">
        <v>0.36213928767123238</v>
      </c>
      <c r="I12263" s="7">
        <v>0.42249583561643994</v>
      </c>
      <c r="J12263" s="7">
        <v>0.48285238356164395</v>
      </c>
      <c r="K12263" s="7">
        <v>0.54320893150684912</v>
      </c>
      <c r="L12263" s="7">
        <v>0.6035654794520543</v>
      </c>
    </row>
    <row r="12264" spans="1:12" ht="12.75">
      <c r="A12264" s="1">
        <f t="shared" si="262"/>
        <v>44750</v>
      </c>
      <c r="B12264" s="49" t="s">
        <v>7773</v>
      </c>
      <c r="C12264" s="7">
        <v>4.1880164383561798E-2</v>
      </c>
      <c r="D12264" s="7">
        <v>8.3760328767123596E-2</v>
      </c>
      <c r="E12264" s="7">
        <v>0.12564049315068479</v>
      </c>
      <c r="F12264" s="7">
        <v>0.16752065753424719</v>
      </c>
      <c r="G12264" s="7">
        <v>0.2094008219178084</v>
      </c>
      <c r="H12264" s="7">
        <v>0.25128098630136958</v>
      </c>
      <c r="I12264" s="7">
        <v>0.2931611506849332</v>
      </c>
      <c r="J12264" s="7">
        <v>0.33504131506849316</v>
      </c>
      <c r="K12264" s="7">
        <v>0.37692147945205556</v>
      </c>
      <c r="L12264" s="7">
        <v>0.4188016438356168</v>
      </c>
    </row>
    <row r="12265" spans="1:12" ht="25.5">
      <c r="A12265" s="1">
        <f t="shared" si="262"/>
        <v>44751</v>
      </c>
      <c r="B12265" s="49" t="s">
        <v>5458</v>
      </c>
      <c r="C12265" s="7">
        <v>3.3994520547945477E-3</v>
      </c>
      <c r="D12265" s="7">
        <v>6.7989041095890953E-3</v>
      </c>
      <c r="E12265" s="7">
        <v>1.0198356164383632E-2</v>
      </c>
      <c r="F12265" s="7">
        <v>1.3597808219178121E-2</v>
      </c>
      <c r="G12265" s="7">
        <v>1.6997260273972681E-2</v>
      </c>
      <c r="H12265" s="7">
        <v>2.0396712328767122E-2</v>
      </c>
      <c r="I12265" s="7">
        <v>2.3796164383561798E-2</v>
      </c>
      <c r="J12265" s="7">
        <v>2.7195616438356243E-2</v>
      </c>
      <c r="K12265" s="7">
        <v>3.0595068493150798E-2</v>
      </c>
      <c r="L12265" s="7">
        <v>3.3994520547945238E-2</v>
      </c>
    </row>
    <row r="12266" spans="1:12" ht="12.75">
      <c r="A12266" s="1">
        <f t="shared" si="262"/>
        <v>44752</v>
      </c>
      <c r="B12266" s="49" t="s">
        <v>7774</v>
      </c>
      <c r="C12266" s="7">
        <v>2.864219178082212E-2</v>
      </c>
      <c r="D12266" s="7">
        <v>5.7284383561644114E-2</v>
      </c>
      <c r="E12266" s="7">
        <v>8.5926575342466241E-2</v>
      </c>
      <c r="F12266" s="7">
        <v>0.11456876712328799</v>
      </c>
      <c r="G12266" s="7">
        <v>0.14321095890410998</v>
      </c>
      <c r="H12266" s="7">
        <v>0.17185315068493201</v>
      </c>
      <c r="I12266" s="7">
        <v>0.20049534246575398</v>
      </c>
      <c r="J12266" s="7">
        <v>0.22913753424657479</v>
      </c>
      <c r="K12266" s="7">
        <v>0.25777972602739679</v>
      </c>
      <c r="L12266" s="7">
        <v>0.2864219178082188</v>
      </c>
    </row>
    <row r="12267" spans="1:12" ht="25.5">
      <c r="A12267" s="1">
        <f t="shared" si="262"/>
        <v>44753</v>
      </c>
      <c r="B12267" s="49" t="s">
        <v>5881</v>
      </c>
      <c r="C12267" s="7">
        <v>8.5167123287671436E-4</v>
      </c>
      <c r="D12267" s="7">
        <v>1.7033424657534239E-3</v>
      </c>
      <c r="E12267" s="7">
        <v>2.5550136986301482E-3</v>
      </c>
      <c r="F12267" s="7">
        <v>3.4066849315068479E-3</v>
      </c>
      <c r="G12267" s="7">
        <v>4.2583561643835602E-3</v>
      </c>
      <c r="H12267" s="7">
        <v>5.110027397260272E-3</v>
      </c>
      <c r="I12267" s="7">
        <v>5.9616986301370073E-3</v>
      </c>
      <c r="J12267" s="7">
        <v>6.8133698630137079E-3</v>
      </c>
      <c r="K12267" s="7">
        <v>7.6650410958904198E-3</v>
      </c>
      <c r="L12267" s="7">
        <v>8.5167123287671204E-3</v>
      </c>
    </row>
    <row r="12268" spans="1:12" ht="25.5">
      <c r="A12268" s="1">
        <f t="shared" si="262"/>
        <v>44754</v>
      </c>
      <c r="B12268" s="49" t="s">
        <v>5881</v>
      </c>
      <c r="C12268" s="7">
        <v>5.6087342465753641E-3</v>
      </c>
      <c r="D12268" s="7">
        <v>1.121746849315074E-2</v>
      </c>
      <c r="E12268" s="7">
        <v>1.6826202739726081E-2</v>
      </c>
      <c r="F12268" s="7">
        <v>2.2434936986301359E-2</v>
      </c>
      <c r="G12268" s="7">
        <v>2.8043671232876759E-2</v>
      </c>
      <c r="H12268" s="7">
        <v>3.3652405479452037E-2</v>
      </c>
      <c r="I12268" s="7">
        <v>3.9261139726027558E-2</v>
      </c>
      <c r="J12268" s="7">
        <v>4.4869873972602718E-2</v>
      </c>
      <c r="K12268" s="7">
        <v>5.0478608219178121E-2</v>
      </c>
      <c r="L12268" s="7">
        <v>5.6087342465753399E-2</v>
      </c>
    </row>
    <row r="12269" spans="1:12" ht="25.5">
      <c r="A12269" s="1">
        <f t="shared" si="262"/>
        <v>44755</v>
      </c>
      <c r="B12269" s="49" t="s">
        <v>5273</v>
      </c>
      <c r="C12269" s="7">
        <v>1.6477939726027558E-2</v>
      </c>
      <c r="D12269" s="7">
        <v>3.2955879452054998E-2</v>
      </c>
      <c r="E12269" s="7">
        <v>4.9433819178082559E-2</v>
      </c>
      <c r="F12269" s="7">
        <v>6.5911758904109871E-2</v>
      </c>
      <c r="G12269" s="7">
        <v>8.2389698630137315E-2</v>
      </c>
      <c r="H12269" s="7">
        <v>9.8867638356164758E-2</v>
      </c>
      <c r="I12269" s="7">
        <v>0.11534557808219256</v>
      </c>
      <c r="J12269" s="7">
        <v>0.13182351780821999</v>
      </c>
      <c r="K12269" s="7">
        <v>0.1483014575342472</v>
      </c>
      <c r="L12269" s="7">
        <v>0.16477939726027441</v>
      </c>
    </row>
    <row r="12270" spans="1:12" ht="38.25">
      <c r="A12270" s="1">
        <f t="shared" si="262"/>
        <v>44756</v>
      </c>
      <c r="B12270" s="49" t="s">
        <v>5275</v>
      </c>
      <c r="C12270" s="7">
        <v>1.0390027397260296E-3</v>
      </c>
      <c r="D12270" s="7">
        <v>2.0780054794520639E-3</v>
      </c>
      <c r="E12270" s="7">
        <v>3.1170082191780838E-3</v>
      </c>
      <c r="F12270" s="7">
        <v>4.1560109589041036E-3</v>
      </c>
      <c r="G12270" s="7">
        <v>5.1950136986301356E-3</v>
      </c>
      <c r="H12270" s="7">
        <v>6.2340164383561675E-3</v>
      </c>
      <c r="I12270" s="7">
        <v>7.2730191780822108E-3</v>
      </c>
      <c r="J12270" s="7">
        <v>8.3120219178082315E-3</v>
      </c>
      <c r="K12270" s="7">
        <v>9.3510246575342522E-3</v>
      </c>
      <c r="L12270" s="7">
        <v>1.0390027397260271E-2</v>
      </c>
    </row>
    <row r="12271" spans="1:12" ht="38.25">
      <c r="A12271" s="1">
        <f t="shared" si="262"/>
        <v>44757</v>
      </c>
      <c r="B12271" s="49" t="s">
        <v>5275</v>
      </c>
      <c r="C12271" s="7">
        <v>1.4465753424657601E-4</v>
      </c>
      <c r="D12271" s="7">
        <v>2.8931506849315321E-4</v>
      </c>
      <c r="E12271" s="7">
        <v>4.3397260273972919E-4</v>
      </c>
      <c r="F12271" s="7">
        <v>5.7863013698630404E-4</v>
      </c>
      <c r="G12271" s="7">
        <v>7.2328767123288002E-4</v>
      </c>
      <c r="H12271" s="7">
        <v>8.6794520547945719E-4</v>
      </c>
      <c r="I12271" s="7">
        <v>1.0126027397260355E-3</v>
      </c>
      <c r="J12271" s="7">
        <v>1.1572602739726092E-3</v>
      </c>
      <c r="K12271" s="7">
        <v>1.3019178082191839E-3</v>
      </c>
      <c r="L12271" s="7">
        <v>1.44657534246576E-3</v>
      </c>
    </row>
    <row r="12272" spans="1:12" ht="25.5">
      <c r="A12272" s="1">
        <f t="shared" si="262"/>
        <v>44758</v>
      </c>
      <c r="B12272" s="49" t="s">
        <v>5883</v>
      </c>
      <c r="C12272" s="7">
        <v>1.3926904109589E-3</v>
      </c>
      <c r="D12272" s="7">
        <v>2.7853808219178121E-3</v>
      </c>
      <c r="E12272" s="7">
        <v>4.1780712328767121E-3</v>
      </c>
      <c r="F12272" s="7">
        <v>5.5707616438355999E-3</v>
      </c>
      <c r="G12272" s="7">
        <v>6.9634520547944999E-3</v>
      </c>
      <c r="H12272" s="7">
        <v>8.356142465753412E-3</v>
      </c>
      <c r="I12272" s="7">
        <v>9.7488328767123354E-3</v>
      </c>
      <c r="J12272" s="7">
        <v>1.1141523287671212E-2</v>
      </c>
      <c r="K12272" s="7">
        <v>1.253421369863016E-2</v>
      </c>
      <c r="L12272" s="7">
        <v>1.3926904109589E-2</v>
      </c>
    </row>
    <row r="12273" spans="1:12" ht="25.5">
      <c r="A12273" s="1">
        <f t="shared" si="262"/>
        <v>44759</v>
      </c>
      <c r="B12273" s="49" t="s">
        <v>5884</v>
      </c>
      <c r="C12273" s="7">
        <v>1.720882191780828E-2</v>
      </c>
      <c r="D12273" s="7">
        <v>3.4417643835616442E-2</v>
      </c>
      <c r="E12273" s="7">
        <v>5.1626465753424715E-2</v>
      </c>
      <c r="F12273" s="7">
        <v>6.8835287671232759E-2</v>
      </c>
      <c r="G12273" s="7">
        <v>8.6044109589040921E-2</v>
      </c>
      <c r="H12273" s="7">
        <v>0.10325293150684908</v>
      </c>
      <c r="I12273" s="7">
        <v>0.12046175342465761</v>
      </c>
      <c r="J12273" s="7">
        <v>0.13767057534246599</v>
      </c>
      <c r="K12273" s="7">
        <v>0.15487939726027319</v>
      </c>
      <c r="L12273" s="7">
        <v>0.17208821917808159</v>
      </c>
    </row>
    <row r="12274" spans="1:12" ht="25.5">
      <c r="A12274" s="1">
        <f t="shared" si="262"/>
        <v>44760</v>
      </c>
      <c r="B12274" s="49" t="s">
        <v>5278</v>
      </c>
      <c r="C12274" s="7">
        <v>4.7230684931506917E-3</v>
      </c>
      <c r="D12274" s="7">
        <v>9.4461369863013834E-3</v>
      </c>
      <c r="E12274" s="7">
        <v>1.4169205479452038E-2</v>
      </c>
      <c r="F12274" s="7">
        <v>1.8892273972602718E-2</v>
      </c>
      <c r="G12274" s="7">
        <v>2.3615342465753399E-2</v>
      </c>
      <c r="H12274" s="7">
        <v>2.8338410958904076E-2</v>
      </c>
      <c r="I12274" s="7">
        <v>3.3061479452054877E-2</v>
      </c>
      <c r="J12274" s="7">
        <v>3.7784547945205436E-2</v>
      </c>
      <c r="K12274" s="7">
        <v>4.250761643835612E-2</v>
      </c>
      <c r="L12274" s="7">
        <v>4.7230684931506797E-2</v>
      </c>
    </row>
    <row r="12275" spans="1:12" ht="25.5">
      <c r="A12275" s="1">
        <f t="shared" si="262"/>
        <v>44761</v>
      </c>
      <c r="B12275" s="49" t="s">
        <v>5462</v>
      </c>
      <c r="C12275" s="7">
        <v>1.7304657534246599E-3</v>
      </c>
      <c r="D12275" s="7">
        <v>3.4609315068493316E-3</v>
      </c>
      <c r="E12275" s="7">
        <v>5.191397260273992E-3</v>
      </c>
      <c r="F12275" s="7">
        <v>6.9218630136986398E-3</v>
      </c>
      <c r="G12275" s="7">
        <v>8.6523287671232997E-3</v>
      </c>
      <c r="H12275" s="7">
        <v>1.038279452054796E-2</v>
      </c>
      <c r="I12275" s="7">
        <v>1.211326027397268E-2</v>
      </c>
      <c r="J12275" s="7">
        <v>1.384372602739728E-2</v>
      </c>
      <c r="K12275" s="7">
        <v>1.5574191780821998E-2</v>
      </c>
      <c r="L12275" s="7">
        <v>1.7304657534246599E-2</v>
      </c>
    </row>
    <row r="12276" spans="1:12" ht="25.5">
      <c r="A12276" s="1">
        <f t="shared" si="262"/>
        <v>44762</v>
      </c>
      <c r="B12276" s="49" t="s">
        <v>5462</v>
      </c>
      <c r="C12276" s="7">
        <v>2.3148821917808398E-3</v>
      </c>
      <c r="D12276" s="7">
        <v>4.6297643835616674E-3</v>
      </c>
      <c r="E12276" s="7">
        <v>6.9446465753425076E-3</v>
      </c>
      <c r="F12276" s="7">
        <v>9.2595287671233244E-3</v>
      </c>
      <c r="G12276" s="7">
        <v>1.1574410958904151E-2</v>
      </c>
      <c r="H12276" s="7">
        <v>1.388929315068492E-2</v>
      </c>
      <c r="I12276" s="7">
        <v>1.620417534246588E-2</v>
      </c>
      <c r="J12276" s="7">
        <v>1.85190575342466E-2</v>
      </c>
      <c r="K12276" s="7">
        <v>2.0833939726027439E-2</v>
      </c>
      <c r="L12276" s="7">
        <v>2.3148821917808277E-2</v>
      </c>
    </row>
    <row r="12277" spans="1:12" ht="25.5">
      <c r="A12277" s="1">
        <f t="shared" si="262"/>
        <v>44763</v>
      </c>
      <c r="B12277" s="49" t="s">
        <v>6144</v>
      </c>
      <c r="C12277" s="7">
        <v>4.8181808219178363E-2</v>
      </c>
      <c r="D12277" s="7">
        <v>9.6363616438356725E-2</v>
      </c>
      <c r="E12277" s="7">
        <v>0.1445454246575352</v>
      </c>
      <c r="F12277" s="7">
        <v>0.19272723287671317</v>
      </c>
      <c r="G12277" s="7">
        <v>0.24090904109589117</v>
      </c>
      <c r="H12277" s="7">
        <v>0.28909084931506918</v>
      </c>
      <c r="I12277" s="7">
        <v>0.3372726575342484</v>
      </c>
      <c r="J12277" s="7">
        <v>0.38545446575342518</v>
      </c>
      <c r="K12277" s="7">
        <v>0.43363627397260318</v>
      </c>
      <c r="L12277" s="7">
        <v>0.48181808219178118</v>
      </c>
    </row>
    <row r="12278" spans="1:12" ht="25.5">
      <c r="A12278" s="1">
        <f t="shared" si="262"/>
        <v>44764</v>
      </c>
      <c r="B12278" s="49" t="s">
        <v>6144</v>
      </c>
      <c r="C12278" s="7">
        <v>5.8732604383561794E-3</v>
      </c>
      <c r="D12278" s="7">
        <v>1.1746520876712371E-2</v>
      </c>
      <c r="E12278" s="7">
        <v>1.7619781315068601E-2</v>
      </c>
      <c r="F12278" s="7">
        <v>2.3493041753424718E-2</v>
      </c>
      <c r="G12278" s="7">
        <v>2.9366302191780838E-2</v>
      </c>
      <c r="H12278" s="7">
        <v>3.5239562630137077E-2</v>
      </c>
      <c r="I12278" s="7">
        <v>4.1112823068493315E-2</v>
      </c>
      <c r="J12278" s="7">
        <v>4.6986083506849435E-2</v>
      </c>
      <c r="K12278" s="7">
        <v>5.2859343945205556E-2</v>
      </c>
      <c r="L12278" s="7">
        <v>5.8732604383561676E-2</v>
      </c>
    </row>
    <row r="12279" spans="1:12" ht="25.5">
      <c r="A12279" s="1">
        <f t="shared" si="262"/>
        <v>44765</v>
      </c>
      <c r="B12279" s="49" t="s">
        <v>5280</v>
      </c>
      <c r="C12279" s="7">
        <v>2.1908745205479599E-2</v>
      </c>
      <c r="D12279" s="7">
        <v>4.381749041095908E-2</v>
      </c>
      <c r="E12279" s="7">
        <v>6.5726235616438672E-2</v>
      </c>
      <c r="F12279" s="7">
        <v>8.7634980821918035E-2</v>
      </c>
      <c r="G12279" s="7">
        <v>0.10954372602739751</v>
      </c>
      <c r="H12279" s="7">
        <v>0.1314524712328764</v>
      </c>
      <c r="I12279" s="7">
        <v>0.15336121643835721</v>
      </c>
      <c r="J12279" s="7">
        <v>0.1752699616438356</v>
      </c>
      <c r="K12279" s="7">
        <v>0.19717870684931518</v>
      </c>
      <c r="L12279" s="7">
        <v>0.2190874520547948</v>
      </c>
    </row>
    <row r="12280" spans="1:12" ht="25.5">
      <c r="A12280" s="1">
        <f t="shared" si="262"/>
        <v>44766</v>
      </c>
      <c r="B12280" s="49" t="s">
        <v>5667</v>
      </c>
      <c r="C12280" s="7">
        <v>6.0061808219178357E-3</v>
      </c>
      <c r="D12280" s="7">
        <v>1.2012361643835718E-2</v>
      </c>
      <c r="E12280" s="7">
        <v>1.8018542465753518E-2</v>
      </c>
      <c r="F12280" s="7">
        <v>2.4024723287671319E-2</v>
      </c>
      <c r="G12280" s="7">
        <v>3.0030904109589116E-2</v>
      </c>
      <c r="H12280" s="7">
        <v>3.6037084931506917E-2</v>
      </c>
      <c r="I12280" s="7">
        <v>4.204326575342484E-2</v>
      </c>
      <c r="J12280" s="7">
        <v>4.8049446575342519E-2</v>
      </c>
      <c r="K12280" s="7">
        <v>5.4055627397260317E-2</v>
      </c>
      <c r="L12280" s="7">
        <v>6.0061808219178114E-2</v>
      </c>
    </row>
    <row r="12281" spans="1:12" ht="25.5">
      <c r="A12281" s="1">
        <f t="shared" si="262"/>
        <v>44767</v>
      </c>
      <c r="B12281" s="49" t="s">
        <v>7775</v>
      </c>
      <c r="C12281" s="7">
        <v>1.9251024657534362E-2</v>
      </c>
      <c r="D12281" s="7">
        <v>3.85020493150686E-2</v>
      </c>
      <c r="E12281" s="7">
        <v>5.7753073972602958E-2</v>
      </c>
      <c r="F12281" s="7">
        <v>7.7004098630137074E-2</v>
      </c>
      <c r="G12281" s="7">
        <v>9.6255123287671315E-2</v>
      </c>
      <c r="H12281" s="7">
        <v>0.11550614794520556</v>
      </c>
      <c r="I12281" s="7">
        <v>0.13475717260274039</v>
      </c>
      <c r="J12281" s="7">
        <v>0.1540081972602744</v>
      </c>
      <c r="K12281" s="7">
        <v>0.17325922191780838</v>
      </c>
      <c r="L12281" s="7">
        <v>0.19251024657534238</v>
      </c>
    </row>
    <row r="12282" spans="1:12" ht="25.5">
      <c r="A12282" s="1">
        <f t="shared" si="262"/>
        <v>44768</v>
      </c>
      <c r="B12282" s="49" t="s">
        <v>7775</v>
      </c>
      <c r="C12282" s="7">
        <v>1.2561336986301361E-2</v>
      </c>
      <c r="D12282" s="7">
        <v>2.5122673972602837E-2</v>
      </c>
      <c r="E12282" s="7">
        <v>3.7684010958904196E-2</v>
      </c>
      <c r="F12282" s="7">
        <v>5.0245347945205444E-2</v>
      </c>
      <c r="G12282" s="7">
        <v>6.2806684931506804E-2</v>
      </c>
      <c r="H12282" s="7">
        <v>7.5368021917808156E-2</v>
      </c>
      <c r="I12282" s="7">
        <v>8.7929358904109883E-2</v>
      </c>
      <c r="J12282" s="7">
        <v>0.100490695890411</v>
      </c>
      <c r="K12282" s="7">
        <v>0.11305203287671235</v>
      </c>
      <c r="L12282" s="7">
        <v>0.12561336986301361</v>
      </c>
    </row>
    <row r="12283" spans="1:12" ht="103.5" customHeight="1">
      <c r="A12283" s="1">
        <f t="shared" si="262"/>
        <v>44769</v>
      </c>
      <c r="B12283" s="49" t="s">
        <v>7776</v>
      </c>
      <c r="C12283" s="7">
        <v>9.3716383561644242E-3</v>
      </c>
      <c r="D12283" s="7">
        <v>1.87432767123288E-2</v>
      </c>
      <c r="E12283" s="7">
        <v>2.8114915068493319E-2</v>
      </c>
      <c r="F12283" s="7">
        <v>3.74865534246576E-2</v>
      </c>
      <c r="G12283" s="7">
        <v>4.6858191780822005E-2</v>
      </c>
      <c r="H12283" s="7">
        <v>5.6229830136986396E-2</v>
      </c>
      <c r="I12283" s="7">
        <v>6.5601468493150919E-2</v>
      </c>
      <c r="J12283" s="7">
        <v>7.4973106849315199E-2</v>
      </c>
      <c r="K12283" s="7">
        <v>8.4344745205479604E-2</v>
      </c>
      <c r="L12283" s="7">
        <v>9.3716383561643871E-2</v>
      </c>
    </row>
    <row r="12284" spans="1:12" ht="103.5" customHeight="1">
      <c r="A12284" s="1">
        <f t="shared" si="262"/>
        <v>44770</v>
      </c>
      <c r="B12284" s="49" t="s">
        <v>7776</v>
      </c>
      <c r="C12284" s="7">
        <v>1.6606684931506799E-2</v>
      </c>
      <c r="D12284" s="7">
        <v>3.3213369863013723E-2</v>
      </c>
      <c r="E12284" s="7">
        <v>4.9820054794520521E-2</v>
      </c>
      <c r="F12284" s="7">
        <v>6.6426739726027195E-2</v>
      </c>
      <c r="G12284" s="7">
        <v>8.3033424657534008E-2</v>
      </c>
      <c r="H12284" s="7">
        <v>9.9640109589040793E-2</v>
      </c>
      <c r="I12284" s="7">
        <v>0.11624679452054795</v>
      </c>
      <c r="J12284" s="7">
        <v>0.13285347945205439</v>
      </c>
      <c r="K12284" s="7">
        <v>0.14946016438356119</v>
      </c>
      <c r="L12284" s="7">
        <v>0.16606684931506802</v>
      </c>
    </row>
    <row r="12285" spans="1:12" ht="25.5">
      <c r="A12285" s="1">
        <f t="shared" si="262"/>
        <v>44771</v>
      </c>
      <c r="B12285" s="49" t="s">
        <v>7777</v>
      </c>
      <c r="C12285" s="7">
        <v>8.1717041095890716E-2</v>
      </c>
      <c r="D12285" s="7">
        <v>0.16343408219178118</v>
      </c>
      <c r="E12285" s="7">
        <v>0.24515112328767238</v>
      </c>
      <c r="F12285" s="7">
        <v>0.32686816438356237</v>
      </c>
      <c r="G12285" s="7">
        <v>0.40858520547945237</v>
      </c>
      <c r="H12285" s="7">
        <v>0.49030224657534238</v>
      </c>
      <c r="I12285" s="7">
        <v>0.57201928767123478</v>
      </c>
      <c r="J12285" s="7">
        <v>0.65373632876712351</v>
      </c>
      <c r="K12285" s="7">
        <v>0.73545336986301357</v>
      </c>
      <c r="L12285" s="7">
        <v>0.81717041095890353</v>
      </c>
    </row>
    <row r="12286" spans="1:12" ht="25.5">
      <c r="A12286" s="1">
        <f t="shared" si="262"/>
        <v>44772</v>
      </c>
      <c r="B12286" s="49" t="s">
        <v>7778</v>
      </c>
      <c r="C12286" s="7">
        <v>9.3325808219178477E-2</v>
      </c>
      <c r="D12286" s="7">
        <v>0.18665161643835718</v>
      </c>
      <c r="E12286" s="7">
        <v>0.27997742465753517</v>
      </c>
      <c r="F12286" s="7">
        <v>0.37330323287671319</v>
      </c>
      <c r="G12286" s="7">
        <v>0.46662904109589115</v>
      </c>
      <c r="H12286" s="7">
        <v>0.55995484931506911</v>
      </c>
      <c r="I12286" s="7">
        <v>0.65328065753424958</v>
      </c>
      <c r="J12286" s="7">
        <v>0.74660646575342515</v>
      </c>
      <c r="K12286" s="7">
        <v>0.83993227397260439</v>
      </c>
      <c r="L12286" s="7">
        <v>0.93325808219178108</v>
      </c>
    </row>
    <row r="12287" spans="1:12" ht="25.5">
      <c r="A12287" s="1">
        <f t="shared" si="262"/>
        <v>44773</v>
      </c>
      <c r="B12287" s="49" t="s">
        <v>7779</v>
      </c>
      <c r="C12287" s="7">
        <v>9.4438947945205673E-2</v>
      </c>
      <c r="D12287" s="7">
        <v>0.18887789589041157</v>
      </c>
      <c r="E12287" s="7">
        <v>0.28331684383561678</v>
      </c>
      <c r="F12287" s="7">
        <v>0.37775579178082197</v>
      </c>
      <c r="G12287" s="7">
        <v>0.47219473972602721</v>
      </c>
      <c r="H12287" s="7">
        <v>0.56663368767123357</v>
      </c>
      <c r="I12287" s="7">
        <v>0.66107263561644003</v>
      </c>
      <c r="J12287" s="7">
        <v>0.75551158356164394</v>
      </c>
      <c r="K12287" s="7">
        <v>0.8499505315068504</v>
      </c>
      <c r="L12287" s="7">
        <v>0.94438947945205443</v>
      </c>
    </row>
    <row r="12288" spans="1:12" ht="25.5">
      <c r="A12288" s="1">
        <f t="shared" si="262"/>
        <v>44774</v>
      </c>
      <c r="B12288" s="49" t="s">
        <v>6418</v>
      </c>
      <c r="C12288" s="7">
        <v>1.591232876712324E-3</v>
      </c>
      <c r="D12288" s="7">
        <v>3.1824657534246601E-3</v>
      </c>
      <c r="E12288" s="7">
        <v>4.7736986301369841E-3</v>
      </c>
      <c r="F12288" s="7">
        <v>6.3649315068492959E-3</v>
      </c>
      <c r="G12288" s="7">
        <v>7.9561643835616199E-3</v>
      </c>
      <c r="H12288" s="7">
        <v>9.5473972602739439E-3</v>
      </c>
      <c r="I12288" s="7">
        <v>1.1138630136986303E-2</v>
      </c>
      <c r="J12288" s="7">
        <v>1.272986301369864E-2</v>
      </c>
      <c r="K12288" s="7">
        <v>1.4321095890410879E-2</v>
      </c>
      <c r="L12288" s="7">
        <v>1.591232876712324E-2</v>
      </c>
    </row>
    <row r="12289" spans="1:12" ht="25.5">
      <c r="A12289" s="1">
        <f t="shared" si="262"/>
        <v>44775</v>
      </c>
      <c r="B12289" s="49" t="s">
        <v>6418</v>
      </c>
      <c r="C12289" s="7">
        <v>1.6186093150685039E-2</v>
      </c>
      <c r="D12289" s="7">
        <v>3.2372186301369961E-2</v>
      </c>
      <c r="E12289" s="7">
        <v>4.8558279452054993E-2</v>
      </c>
      <c r="F12289" s="7">
        <v>6.4744372602739797E-2</v>
      </c>
      <c r="G12289" s="7">
        <v>8.0930465753424718E-2</v>
      </c>
      <c r="H12289" s="7">
        <v>9.711655890410964E-2</v>
      </c>
      <c r="I12289" s="7">
        <v>0.1133026520547948</v>
      </c>
      <c r="J12289" s="7">
        <v>0.12948874520547959</v>
      </c>
      <c r="K12289" s="7">
        <v>0.14567483835616438</v>
      </c>
      <c r="L12289" s="7">
        <v>0.16186093150684921</v>
      </c>
    </row>
    <row r="12290" spans="1:12" ht="25.5">
      <c r="A12290" s="1">
        <f t="shared" si="262"/>
        <v>44776</v>
      </c>
      <c r="B12290" s="49" t="s">
        <v>7780</v>
      </c>
      <c r="C12290" s="7">
        <v>0.1055670904109592</v>
      </c>
      <c r="D12290" s="7">
        <v>0.2111341808219184</v>
      </c>
      <c r="E12290" s="7">
        <v>0.31670127123287756</v>
      </c>
      <c r="F12290" s="7">
        <v>0.42226836164383558</v>
      </c>
      <c r="G12290" s="7">
        <v>0.52783545205479476</v>
      </c>
      <c r="H12290" s="7">
        <v>0.633402542465754</v>
      </c>
      <c r="I12290" s="7">
        <v>0.73896963287671447</v>
      </c>
      <c r="J12290" s="7">
        <v>0.84453672328767115</v>
      </c>
      <c r="K12290" s="7">
        <v>0.9501038136986304</v>
      </c>
      <c r="L12290" s="7">
        <v>1.0556709041095884</v>
      </c>
    </row>
    <row r="12291" spans="1:12" ht="25.5">
      <c r="A12291" s="1">
        <f t="shared" si="262"/>
        <v>44777</v>
      </c>
      <c r="B12291" s="49" t="s">
        <v>7780</v>
      </c>
      <c r="C12291" s="7">
        <v>1.0270323287671272E-2</v>
      </c>
      <c r="D12291" s="7">
        <v>2.0540646575342519E-2</v>
      </c>
      <c r="E12291" s="7">
        <v>3.0810969863013841E-2</v>
      </c>
      <c r="F12291" s="7">
        <v>4.1081293150685039E-2</v>
      </c>
      <c r="G12291" s="7">
        <v>5.1351616438356236E-2</v>
      </c>
      <c r="H12291" s="7">
        <v>6.162193972602744E-2</v>
      </c>
      <c r="I12291" s="7">
        <v>7.1892263013698873E-2</v>
      </c>
      <c r="J12291" s="7">
        <v>8.2162586301369953E-2</v>
      </c>
      <c r="K12291" s="7">
        <v>9.2432909589041157E-2</v>
      </c>
      <c r="L12291" s="7">
        <v>0.10270323287671236</v>
      </c>
    </row>
    <row r="12292" spans="1:12" ht="25.5">
      <c r="A12292" s="1">
        <f t="shared" si="262"/>
        <v>44778</v>
      </c>
      <c r="B12292" s="49" t="s">
        <v>7004</v>
      </c>
      <c r="C12292" s="7">
        <v>1.9138191780822E-2</v>
      </c>
      <c r="D12292" s="7">
        <v>3.8276383561643881E-2</v>
      </c>
      <c r="E12292" s="7">
        <v>5.7414575342465871E-2</v>
      </c>
      <c r="F12292" s="7">
        <v>7.6552767123287638E-2</v>
      </c>
      <c r="G12292" s="7">
        <v>9.5690958904109516E-2</v>
      </c>
      <c r="H12292" s="7">
        <v>0.11482915068493139</v>
      </c>
      <c r="I12292" s="7">
        <v>0.13396734246575401</v>
      </c>
      <c r="J12292" s="7">
        <v>0.1531055342465748</v>
      </c>
      <c r="K12292" s="7">
        <v>0.17224372602739679</v>
      </c>
      <c r="L12292" s="7">
        <v>0.19138191780821881</v>
      </c>
    </row>
    <row r="12293" spans="1:12" ht="25.5">
      <c r="A12293" s="1">
        <f t="shared" si="262"/>
        <v>44779</v>
      </c>
      <c r="B12293" s="49" t="s">
        <v>6433</v>
      </c>
      <c r="C12293" s="7">
        <v>7.6549150684931755E-3</v>
      </c>
      <c r="D12293" s="7">
        <v>1.5309830136986398E-2</v>
      </c>
      <c r="E12293" s="7">
        <v>2.2964745205479479E-2</v>
      </c>
      <c r="F12293" s="7">
        <v>3.061966027397256E-2</v>
      </c>
      <c r="G12293" s="7">
        <v>3.8274575342465762E-2</v>
      </c>
      <c r="H12293" s="7">
        <v>4.5929490410958958E-2</v>
      </c>
      <c r="I12293" s="7">
        <v>5.3584405479452278E-2</v>
      </c>
      <c r="J12293" s="7">
        <v>6.1239320547945238E-2</v>
      </c>
      <c r="K12293" s="7">
        <v>6.889423561643844E-2</v>
      </c>
      <c r="L12293" s="7">
        <v>7.6549150684931525E-2</v>
      </c>
    </row>
    <row r="12294" spans="1:12" ht="25.5">
      <c r="A12294" s="1">
        <f t="shared" si="262"/>
        <v>44780</v>
      </c>
      <c r="B12294" s="49" t="s">
        <v>6433</v>
      </c>
      <c r="C12294" s="7">
        <v>2.4363945205479716E-3</v>
      </c>
      <c r="D12294" s="7">
        <v>4.872789041095932E-3</v>
      </c>
      <c r="E12294" s="7">
        <v>7.3091835616439036E-3</v>
      </c>
      <c r="F12294" s="7">
        <v>9.7455780821918397E-3</v>
      </c>
      <c r="G12294" s="7">
        <v>1.21819726027398E-2</v>
      </c>
      <c r="H12294" s="7">
        <v>1.4618367123287639E-2</v>
      </c>
      <c r="I12294" s="7">
        <v>1.7054761643835719E-2</v>
      </c>
      <c r="J12294" s="7">
        <v>1.9491156164383561E-2</v>
      </c>
      <c r="K12294" s="7">
        <v>2.1927550684931518E-2</v>
      </c>
      <c r="L12294" s="7">
        <v>2.4363945205479479E-2</v>
      </c>
    </row>
    <row r="12295" spans="1:12" ht="25.5">
      <c r="A12295" s="1">
        <f t="shared" si="262"/>
        <v>44781</v>
      </c>
      <c r="B12295" s="49" t="s">
        <v>6433</v>
      </c>
      <c r="C12295" s="7">
        <v>2.768383561643844E-3</v>
      </c>
      <c r="D12295" s="7">
        <v>5.5367671232876758E-3</v>
      </c>
      <c r="E12295" s="7">
        <v>8.3051506849315202E-3</v>
      </c>
      <c r="F12295" s="7">
        <v>1.1073534246575327E-2</v>
      </c>
      <c r="G12295" s="7">
        <v>1.384191780821916E-2</v>
      </c>
      <c r="H12295" s="7">
        <v>1.661030136986304E-2</v>
      </c>
      <c r="I12295" s="7">
        <v>1.937868493150692E-2</v>
      </c>
      <c r="J12295" s="7">
        <v>2.2147068493150682E-2</v>
      </c>
      <c r="K12295" s="7">
        <v>2.4915452054794559E-2</v>
      </c>
      <c r="L12295" s="7">
        <v>2.7683835616438321E-2</v>
      </c>
    </row>
    <row r="12296" spans="1:12" ht="25.5">
      <c r="A12296" s="1">
        <f t="shared" si="262"/>
        <v>44782</v>
      </c>
      <c r="B12296" s="49" t="s">
        <v>6433</v>
      </c>
      <c r="C12296" s="7">
        <v>1.295082739726032E-2</v>
      </c>
      <c r="D12296" s="7">
        <v>2.5901654794520761E-2</v>
      </c>
      <c r="E12296" s="7">
        <v>3.8852482191781078E-2</v>
      </c>
      <c r="F12296" s="7">
        <v>5.180330958904128E-2</v>
      </c>
      <c r="G12296" s="7">
        <v>6.47541369863016E-2</v>
      </c>
      <c r="H12296" s="7">
        <v>7.7704964383562031E-2</v>
      </c>
      <c r="I12296" s="7">
        <v>9.06557917808226E-2</v>
      </c>
      <c r="J12296" s="7">
        <v>0.10360661917808267</v>
      </c>
      <c r="K12296" s="7">
        <v>0.116557446575343</v>
      </c>
      <c r="L12296" s="7">
        <v>0.1295082739726032</v>
      </c>
    </row>
    <row r="12297" spans="1:12" ht="25.5">
      <c r="A12297" s="1">
        <f t="shared" si="262"/>
        <v>44783</v>
      </c>
      <c r="B12297" s="49" t="s">
        <v>6433</v>
      </c>
      <c r="C12297" s="7">
        <v>3.1267726027397399E-3</v>
      </c>
      <c r="D12297" s="7">
        <v>6.2535452054794678E-3</v>
      </c>
      <c r="E12297" s="7">
        <v>9.3803178082192077E-3</v>
      </c>
      <c r="F12297" s="7">
        <v>1.250709041095896E-2</v>
      </c>
      <c r="G12297" s="7">
        <v>1.5633863013698641E-2</v>
      </c>
      <c r="H12297" s="7">
        <v>1.8760635616438318E-2</v>
      </c>
      <c r="I12297" s="7">
        <v>2.1887408219178121E-2</v>
      </c>
      <c r="J12297" s="7">
        <v>2.5014180821917798E-2</v>
      </c>
      <c r="K12297" s="7">
        <v>2.8140953424657601E-2</v>
      </c>
      <c r="L12297" s="7">
        <v>3.1267726027397282E-2</v>
      </c>
    </row>
    <row r="12298" spans="1:12" ht="25.5">
      <c r="A12298" s="1">
        <f t="shared" si="262"/>
        <v>44784</v>
      </c>
      <c r="B12298" s="49" t="s">
        <v>6433</v>
      </c>
      <c r="C12298" s="7">
        <v>1.41229150684932E-2</v>
      </c>
      <c r="D12298" s="7">
        <v>2.8245830136986519E-2</v>
      </c>
      <c r="E12298" s="7">
        <v>4.2368745205479716E-2</v>
      </c>
      <c r="F12298" s="7">
        <v>5.6491660273972802E-2</v>
      </c>
      <c r="G12298" s="7">
        <v>7.0614575342465999E-2</v>
      </c>
      <c r="H12298" s="7">
        <v>8.4737490410959196E-2</v>
      </c>
      <c r="I12298" s="7">
        <v>9.8860405479452768E-2</v>
      </c>
      <c r="J12298" s="7">
        <v>0.11298332054794571</v>
      </c>
      <c r="K12298" s="7">
        <v>0.1271062356164388</v>
      </c>
      <c r="L12298" s="7">
        <v>0.141229150684932</v>
      </c>
    </row>
    <row r="12299" spans="1:12" ht="60.75" customHeight="1">
      <c r="A12299" s="1">
        <f t="shared" si="262"/>
        <v>44785</v>
      </c>
      <c r="B12299" s="49" t="s">
        <v>7781</v>
      </c>
      <c r="C12299" s="7">
        <v>4.1303342465753637E-2</v>
      </c>
      <c r="D12299" s="7">
        <v>8.2606684931507274E-2</v>
      </c>
      <c r="E12299" s="7">
        <v>0.1239100273972608</v>
      </c>
      <c r="F12299" s="7">
        <v>0.16521336986301358</v>
      </c>
      <c r="G12299" s="7">
        <v>0.20651671232876762</v>
      </c>
      <c r="H12299" s="7">
        <v>0.24782005479452041</v>
      </c>
      <c r="I12299" s="7">
        <v>0.28912339726027436</v>
      </c>
      <c r="J12299" s="7">
        <v>0.33042673972602715</v>
      </c>
      <c r="K12299" s="7">
        <v>0.37173008219178122</v>
      </c>
      <c r="L12299" s="7">
        <v>0.41303342465753401</v>
      </c>
    </row>
    <row r="12300" spans="1:12" ht="18" customHeight="1">
      <c r="A12300" s="1">
        <f t="shared" si="262"/>
        <v>44786</v>
      </c>
      <c r="B12300" s="49" t="s">
        <v>7782</v>
      </c>
      <c r="C12300" s="7">
        <v>2.2957150684931638E-2</v>
      </c>
      <c r="D12300" s="7">
        <v>4.5914301369863166E-2</v>
      </c>
      <c r="E12300" s="7">
        <v>6.8871452054794793E-2</v>
      </c>
      <c r="F12300" s="7">
        <v>9.1828602739726192E-2</v>
      </c>
      <c r="G12300" s="7">
        <v>0.11478575342465772</v>
      </c>
      <c r="H12300" s="7">
        <v>0.13774290410958959</v>
      </c>
      <c r="I12300" s="7">
        <v>0.1607000547945216</v>
      </c>
      <c r="J12300" s="7">
        <v>0.18365720547945238</v>
      </c>
      <c r="K12300" s="7">
        <v>0.20661435616438439</v>
      </c>
      <c r="L12300" s="7">
        <v>0.22957150684931518</v>
      </c>
    </row>
    <row r="12301" spans="1:12" ht="38.25">
      <c r="A12301" s="1">
        <f t="shared" si="262"/>
        <v>44787</v>
      </c>
      <c r="B12301" s="49" t="s">
        <v>7783</v>
      </c>
      <c r="C12301" s="7">
        <v>3.8124493150685161E-2</v>
      </c>
      <c r="D12301" s="7">
        <v>7.6248986301370322E-2</v>
      </c>
      <c r="E12301" s="7">
        <v>0.11437347945205535</v>
      </c>
      <c r="F12301" s="7">
        <v>0.15249797260274037</v>
      </c>
      <c r="G12301" s="7">
        <v>0.1906224657534252</v>
      </c>
      <c r="H12301" s="7">
        <v>0.22874695890411001</v>
      </c>
      <c r="I12301" s="7">
        <v>0.26687145205479479</v>
      </c>
      <c r="J12301" s="7">
        <v>0.30499594520547957</v>
      </c>
      <c r="K12301" s="7">
        <v>0.3431204383561644</v>
      </c>
      <c r="L12301" s="7">
        <v>0.38124493150684918</v>
      </c>
    </row>
    <row r="12302" spans="1:12" ht="25.5">
      <c r="A12302" s="1">
        <f t="shared" si="262"/>
        <v>44788</v>
      </c>
      <c r="B12302" s="49" t="s">
        <v>7784</v>
      </c>
      <c r="C12302" s="7">
        <v>7.2574684931507275E-2</v>
      </c>
      <c r="D12302" s="7">
        <v>0.1451493698630148</v>
      </c>
      <c r="E12302" s="7">
        <v>0.21772405479452162</v>
      </c>
      <c r="F12302" s="7">
        <v>0.29029873972602838</v>
      </c>
      <c r="G12302" s="7">
        <v>0.36287342465753519</v>
      </c>
      <c r="H12302" s="7">
        <v>0.43544810958904201</v>
      </c>
      <c r="I12302" s="7">
        <v>0.50802279452054999</v>
      </c>
      <c r="J12302" s="7">
        <v>0.58059747945205553</v>
      </c>
      <c r="K12302" s="7">
        <v>0.6531721643835624</v>
      </c>
      <c r="L12302" s="7">
        <v>0.72574684931506928</v>
      </c>
    </row>
    <row r="12303" spans="1:12" ht="25.5">
      <c r="A12303" s="1">
        <f t="shared" si="262"/>
        <v>44789</v>
      </c>
      <c r="B12303" s="49" t="s">
        <v>6433</v>
      </c>
      <c r="C12303" s="7">
        <v>1.531778630136996E-2</v>
      </c>
      <c r="D12303" s="7">
        <v>3.0635572602739799E-2</v>
      </c>
      <c r="E12303" s="7">
        <v>4.5953358904109759E-2</v>
      </c>
      <c r="F12303" s="7">
        <v>6.1271145205479473E-2</v>
      </c>
      <c r="G12303" s="7">
        <v>7.6588931506849312E-2</v>
      </c>
      <c r="H12303" s="7">
        <v>9.1906717808219157E-2</v>
      </c>
      <c r="I12303" s="7">
        <v>0.10722450410958924</v>
      </c>
      <c r="J12303" s="7">
        <v>0.1225422904109592</v>
      </c>
      <c r="K12303" s="7">
        <v>0.13786007671232878</v>
      </c>
      <c r="L12303" s="7">
        <v>0.1531778630136984</v>
      </c>
    </row>
    <row r="12304" spans="1:12" ht="25.5">
      <c r="A12304" s="1">
        <f t="shared" ref="A12304:A12367" si="263">A12303+1</f>
        <v>44790</v>
      </c>
      <c r="B12304" s="49" t="s">
        <v>6433</v>
      </c>
      <c r="C12304" s="7">
        <v>1.621140821917812E-2</v>
      </c>
      <c r="D12304" s="7">
        <v>3.2422816438356358E-2</v>
      </c>
      <c r="E12304" s="7">
        <v>4.8634224657534482E-2</v>
      </c>
      <c r="F12304" s="7">
        <v>6.4845632876712481E-2</v>
      </c>
      <c r="G12304" s="7">
        <v>8.1057041095890597E-2</v>
      </c>
      <c r="H12304" s="7">
        <v>9.7268449315068714E-2</v>
      </c>
      <c r="I12304" s="7">
        <v>0.11347985753424719</v>
      </c>
      <c r="J12304" s="7">
        <v>0.12969126575342518</v>
      </c>
      <c r="K12304" s="7">
        <v>0.14590267397260318</v>
      </c>
      <c r="L12304" s="7">
        <v>0.16211408219178119</v>
      </c>
    </row>
    <row r="12305" spans="1:12" ht="25.5">
      <c r="A12305" s="1">
        <f t="shared" si="263"/>
        <v>44791</v>
      </c>
      <c r="B12305" s="49" t="s">
        <v>6433</v>
      </c>
      <c r="C12305" s="7">
        <v>1.385566027397268E-2</v>
      </c>
      <c r="D12305" s="7">
        <v>2.7711320547945239E-2</v>
      </c>
      <c r="E12305" s="7">
        <v>4.1566980821917919E-2</v>
      </c>
      <c r="F12305" s="7">
        <v>5.542264109589036E-2</v>
      </c>
      <c r="G12305" s="7">
        <v>6.9278301369862919E-2</v>
      </c>
      <c r="H12305" s="7">
        <v>8.3133961643835477E-2</v>
      </c>
      <c r="I12305" s="7">
        <v>9.6989621917808272E-2</v>
      </c>
      <c r="J12305" s="7">
        <v>0.11084528219178059</v>
      </c>
      <c r="K12305" s="7">
        <v>0.12470094246575279</v>
      </c>
      <c r="L12305" s="7">
        <v>0.13855660273972559</v>
      </c>
    </row>
    <row r="12306" spans="1:12" ht="25.5">
      <c r="A12306" s="1">
        <f t="shared" si="263"/>
        <v>44792</v>
      </c>
      <c r="B12306" s="49" t="s">
        <v>6433</v>
      </c>
      <c r="C12306" s="7">
        <v>1.0041764383561679E-2</v>
      </c>
      <c r="D12306" s="7">
        <v>2.0083528767123358E-2</v>
      </c>
      <c r="E12306" s="7">
        <v>3.0125293150685038E-2</v>
      </c>
      <c r="F12306" s="7">
        <v>4.0167057534246604E-2</v>
      </c>
      <c r="G12306" s="7">
        <v>5.0208821917808281E-2</v>
      </c>
      <c r="H12306" s="7">
        <v>6.0250586301369834E-2</v>
      </c>
      <c r="I12306" s="7">
        <v>7.0292350684931754E-2</v>
      </c>
      <c r="J12306" s="7">
        <v>8.0334115068493209E-2</v>
      </c>
      <c r="K12306" s="7">
        <v>9.0375879452054886E-2</v>
      </c>
      <c r="L12306" s="7">
        <v>0.10041764383561642</v>
      </c>
    </row>
    <row r="12307" spans="1:12" ht="38.25">
      <c r="A12307" s="1">
        <f t="shared" si="263"/>
        <v>44793</v>
      </c>
      <c r="B12307" s="49" t="s">
        <v>7785</v>
      </c>
      <c r="C12307" s="7">
        <v>3.188613698630148E-2</v>
      </c>
      <c r="D12307" s="7">
        <v>6.3772273972602836E-2</v>
      </c>
      <c r="E12307" s="7">
        <v>9.5658410958904316E-2</v>
      </c>
      <c r="F12307" s="7">
        <v>0.1275445479452052</v>
      </c>
      <c r="G12307" s="7">
        <v>0.15943068493150681</v>
      </c>
      <c r="H12307" s="7">
        <v>0.19131682191780838</v>
      </c>
      <c r="I12307" s="7">
        <v>0.22320295890410999</v>
      </c>
      <c r="J12307" s="7">
        <v>0.25508909589041157</v>
      </c>
      <c r="K12307" s="7">
        <v>0.28697523287671201</v>
      </c>
      <c r="L12307" s="7">
        <v>0.31886136986301361</v>
      </c>
    </row>
    <row r="12308" spans="1:12" ht="25.5">
      <c r="A12308" s="1">
        <f t="shared" si="263"/>
        <v>44794</v>
      </c>
      <c r="B12308" s="49" t="s">
        <v>7786</v>
      </c>
      <c r="C12308" s="7">
        <v>3.0674630136986517E-2</v>
      </c>
      <c r="D12308" s="7">
        <v>6.1349260273972916E-2</v>
      </c>
      <c r="E12308" s="7">
        <v>9.2023890410959444E-2</v>
      </c>
      <c r="F12308" s="7">
        <v>0.12269852054794558</v>
      </c>
      <c r="G12308" s="7">
        <v>0.15337315068493201</v>
      </c>
      <c r="H12308" s="7">
        <v>0.18404778082191842</v>
      </c>
      <c r="I12308" s="7">
        <v>0.21472241095890479</v>
      </c>
      <c r="J12308" s="7">
        <v>0.24539704109588997</v>
      </c>
      <c r="K12308" s="7">
        <v>0.2760716712328764</v>
      </c>
      <c r="L12308" s="7">
        <v>0.30674630136986281</v>
      </c>
    </row>
    <row r="12309" spans="1:12" ht="25.5">
      <c r="A12309" s="1">
        <f t="shared" si="263"/>
        <v>44795</v>
      </c>
      <c r="B12309" s="49" t="s">
        <v>7787</v>
      </c>
      <c r="C12309" s="7">
        <v>6.4864438356164511E-2</v>
      </c>
      <c r="D12309" s="7">
        <v>0.1297288767123288</v>
      </c>
      <c r="E12309" s="7">
        <v>0.1945933150684932</v>
      </c>
      <c r="F12309" s="7">
        <v>0.2594577534246576</v>
      </c>
      <c r="G12309" s="7">
        <v>0.324322191780822</v>
      </c>
      <c r="H12309" s="7">
        <v>0.3891866301369864</v>
      </c>
      <c r="I12309" s="7">
        <v>0.45405106849315197</v>
      </c>
      <c r="J12309" s="7">
        <v>0.51891550684931642</v>
      </c>
      <c r="K12309" s="7">
        <v>0.5837799452054796</v>
      </c>
      <c r="L12309" s="7">
        <v>0.648644383561644</v>
      </c>
    </row>
    <row r="12310" spans="1:12" ht="25.5">
      <c r="A12310" s="1">
        <f t="shared" si="263"/>
        <v>44796</v>
      </c>
      <c r="B12310" s="49" t="s">
        <v>7787</v>
      </c>
      <c r="C12310" s="7">
        <v>8.5203287671233117E-4</v>
      </c>
      <c r="D12310" s="7">
        <v>1.70406575342466E-3</v>
      </c>
      <c r="E12310" s="7">
        <v>2.5560986301369961E-3</v>
      </c>
      <c r="F12310" s="7">
        <v>3.4081315068493199E-3</v>
      </c>
      <c r="G12310" s="7">
        <v>4.2601643835616437E-3</v>
      </c>
      <c r="H12310" s="7">
        <v>5.1121972602739792E-3</v>
      </c>
      <c r="I12310" s="7">
        <v>5.9642301369863277E-3</v>
      </c>
      <c r="J12310" s="7">
        <v>6.8162630136986398E-3</v>
      </c>
      <c r="K12310" s="7">
        <v>7.668295890410964E-3</v>
      </c>
      <c r="L12310" s="7">
        <v>8.5203287671232874E-3</v>
      </c>
    </row>
    <row r="12311" spans="1:12" ht="25.5">
      <c r="A12311" s="1">
        <f t="shared" si="263"/>
        <v>44797</v>
      </c>
      <c r="B12311" s="49" t="s">
        <v>7787</v>
      </c>
      <c r="C12311" s="7">
        <v>6.4755945205479714E-3</v>
      </c>
      <c r="D12311" s="7">
        <v>1.295118904109592E-2</v>
      </c>
      <c r="E12311" s="7">
        <v>1.942678356164388E-2</v>
      </c>
      <c r="F12311" s="7">
        <v>2.590237808219184E-2</v>
      </c>
      <c r="G12311" s="7">
        <v>3.23779726027398E-2</v>
      </c>
      <c r="H12311" s="7">
        <v>3.8853567123287761E-2</v>
      </c>
      <c r="I12311" s="7">
        <v>4.5329161643835839E-2</v>
      </c>
      <c r="J12311" s="7">
        <v>5.1804756164383681E-2</v>
      </c>
      <c r="K12311" s="7">
        <v>5.8280350684931634E-2</v>
      </c>
      <c r="L12311" s="7">
        <v>6.4755945205479476E-2</v>
      </c>
    </row>
    <row r="12312" spans="1:12" ht="25.5">
      <c r="A12312" s="1">
        <f t="shared" si="263"/>
        <v>44798</v>
      </c>
      <c r="B12312" s="49" t="s">
        <v>6438</v>
      </c>
      <c r="C12312" s="7">
        <v>2.3514082191780955E-3</v>
      </c>
      <c r="D12312" s="7">
        <v>4.7028164383561798E-3</v>
      </c>
      <c r="E12312" s="7">
        <v>7.0542246575342757E-3</v>
      </c>
      <c r="F12312" s="7">
        <v>9.4056328767123474E-3</v>
      </c>
      <c r="G12312" s="7">
        <v>1.175704109589043E-2</v>
      </c>
      <c r="H12312" s="7">
        <v>1.410844931506848E-2</v>
      </c>
      <c r="I12312" s="7">
        <v>1.64598575342466E-2</v>
      </c>
      <c r="J12312" s="7">
        <v>1.8811265753424719E-2</v>
      </c>
      <c r="K12312" s="7">
        <v>2.1162673972602842E-2</v>
      </c>
      <c r="L12312" s="7">
        <v>2.351408219178084E-2</v>
      </c>
    </row>
    <row r="12313" spans="1:12" ht="25.5">
      <c r="A12313" s="1">
        <f t="shared" si="263"/>
        <v>44799</v>
      </c>
      <c r="B12313" s="49" t="s">
        <v>6438</v>
      </c>
      <c r="C12313" s="7">
        <v>1.6747726027397279E-3</v>
      </c>
      <c r="D12313" s="7">
        <v>3.3495452054794679E-3</v>
      </c>
      <c r="E12313" s="7">
        <v>5.0243178082191959E-3</v>
      </c>
      <c r="F12313" s="7">
        <v>6.6990904109589114E-3</v>
      </c>
      <c r="G12313" s="7">
        <v>8.3738630136986399E-3</v>
      </c>
      <c r="H12313" s="7">
        <v>1.004863561643838E-2</v>
      </c>
      <c r="I12313" s="7">
        <v>1.1723408219178132E-2</v>
      </c>
      <c r="J12313" s="7">
        <v>1.33981808219178E-2</v>
      </c>
      <c r="K12313" s="7">
        <v>1.5072953424657601E-2</v>
      </c>
      <c r="L12313" s="7">
        <v>1.674772602739728E-2</v>
      </c>
    </row>
    <row r="12314" spans="1:12" ht="12.75">
      <c r="A12314" s="1">
        <f t="shared" si="263"/>
        <v>44800</v>
      </c>
      <c r="B12314" s="49" t="s">
        <v>7788</v>
      </c>
      <c r="C12314" s="7">
        <v>3.0067068493150918E-2</v>
      </c>
      <c r="D12314" s="7">
        <v>6.0134136986301712E-2</v>
      </c>
      <c r="E12314" s="7">
        <v>9.0201205479452637E-2</v>
      </c>
      <c r="F12314" s="7">
        <v>0.1202682739726032</v>
      </c>
      <c r="G12314" s="7">
        <v>0.15033534246575397</v>
      </c>
      <c r="H12314" s="7">
        <v>0.18040241095890361</v>
      </c>
      <c r="I12314" s="7">
        <v>0.21046947945205557</v>
      </c>
      <c r="J12314" s="7">
        <v>0.24053654794520518</v>
      </c>
      <c r="K12314" s="7">
        <v>0.27060361643835595</v>
      </c>
      <c r="L12314" s="7">
        <v>0.30067068493150678</v>
      </c>
    </row>
    <row r="12315" spans="1:12" ht="25.5">
      <c r="A12315" s="1">
        <f t="shared" si="263"/>
        <v>44801</v>
      </c>
      <c r="B12315" s="49" t="s">
        <v>7789</v>
      </c>
      <c r="C12315" s="7">
        <v>6.0278794520548198E-2</v>
      </c>
      <c r="D12315" s="7">
        <v>0.1205575890410964</v>
      </c>
      <c r="E12315" s="7">
        <v>0.18083638356164519</v>
      </c>
      <c r="F12315" s="7">
        <v>0.24111517808219279</v>
      </c>
      <c r="G12315" s="7">
        <v>0.30139397260274042</v>
      </c>
      <c r="H12315" s="7">
        <v>0.36167276712328794</v>
      </c>
      <c r="I12315" s="7">
        <v>0.42195156164383679</v>
      </c>
      <c r="J12315" s="7">
        <v>0.48223035616438442</v>
      </c>
      <c r="K12315" s="7">
        <v>0.542509150684932</v>
      </c>
      <c r="L12315" s="7">
        <v>0.60278794520547962</v>
      </c>
    </row>
    <row r="12316" spans="1:12" ht="25.5">
      <c r="A12316" s="1">
        <f t="shared" si="263"/>
        <v>44802</v>
      </c>
      <c r="B12316" s="49" t="s">
        <v>7790</v>
      </c>
      <c r="C12316" s="7">
        <v>4.3196547945205561E-2</v>
      </c>
      <c r="D12316" s="7">
        <v>8.6393095890411123E-2</v>
      </c>
      <c r="E12316" s="7">
        <v>0.1295896438356168</v>
      </c>
      <c r="F12316" s="7">
        <v>0.17278619178082197</v>
      </c>
      <c r="G12316" s="7">
        <v>0.21598273972602719</v>
      </c>
      <c r="H12316" s="7">
        <v>0.25917928767123238</v>
      </c>
      <c r="I12316" s="7">
        <v>0.30237583561643883</v>
      </c>
      <c r="J12316" s="7">
        <v>0.34557238356164394</v>
      </c>
      <c r="K12316" s="7">
        <v>0.38876893150684916</v>
      </c>
      <c r="L12316" s="7">
        <v>0.43196547945205438</v>
      </c>
    </row>
    <row r="12317" spans="1:12" ht="12.75">
      <c r="A12317" s="1">
        <f t="shared" si="263"/>
        <v>44803</v>
      </c>
      <c r="B12317" s="49" t="s">
        <v>6439</v>
      </c>
      <c r="C12317" s="7">
        <v>1.726849315068492E-3</v>
      </c>
      <c r="D12317" s="7">
        <v>3.4536986301369958E-3</v>
      </c>
      <c r="E12317" s="7">
        <v>5.1805479452054883E-3</v>
      </c>
      <c r="F12317" s="7">
        <v>6.9073972602739682E-3</v>
      </c>
      <c r="G12317" s="7">
        <v>8.6342465753424594E-3</v>
      </c>
      <c r="H12317" s="7">
        <v>1.0361095890410951E-2</v>
      </c>
      <c r="I12317" s="7">
        <v>1.2087945205479478E-2</v>
      </c>
      <c r="J12317" s="7">
        <v>1.3814794520547959E-2</v>
      </c>
      <c r="K12317" s="7">
        <v>1.5541643835616438E-2</v>
      </c>
      <c r="L12317" s="7">
        <v>1.7268493150684919E-2</v>
      </c>
    </row>
    <row r="12318" spans="1:12" ht="25.5">
      <c r="A12318" s="1">
        <f t="shared" si="263"/>
        <v>44804</v>
      </c>
      <c r="B12318" s="49" t="s">
        <v>7791</v>
      </c>
      <c r="C12318" s="7">
        <v>3.5932931506849557E-2</v>
      </c>
      <c r="D12318" s="7">
        <v>7.1865863013699113E-2</v>
      </c>
      <c r="E12318" s="7">
        <v>0.10779879452054855</v>
      </c>
      <c r="F12318" s="7">
        <v>0.143731726027398</v>
      </c>
      <c r="G12318" s="7">
        <v>0.17966465753424721</v>
      </c>
      <c r="H12318" s="7">
        <v>0.21559758904109641</v>
      </c>
      <c r="I12318" s="7">
        <v>0.25153052054794556</v>
      </c>
      <c r="J12318" s="7">
        <v>0.28746345205479479</v>
      </c>
      <c r="K12318" s="7">
        <v>0.32339638356164396</v>
      </c>
      <c r="L12318" s="7">
        <v>0.35932931506849319</v>
      </c>
    </row>
    <row r="12319" spans="1:12" ht="12.75">
      <c r="A12319" s="1">
        <f t="shared" si="263"/>
        <v>44805</v>
      </c>
      <c r="B12319" s="49" t="s">
        <v>7792</v>
      </c>
      <c r="C12319" s="7">
        <v>2.3178838356164522E-2</v>
      </c>
      <c r="D12319" s="7">
        <v>4.6357676712328919E-2</v>
      </c>
      <c r="E12319" s="7">
        <v>6.953651506849344E-2</v>
      </c>
      <c r="F12319" s="7">
        <v>9.2715353424657712E-2</v>
      </c>
      <c r="G12319" s="7">
        <v>0.11589419178082212</v>
      </c>
      <c r="H12319" s="7">
        <v>0.13907303013698638</v>
      </c>
      <c r="I12319" s="7">
        <v>0.16225186849315079</v>
      </c>
      <c r="J12319" s="7">
        <v>0.1854307068493152</v>
      </c>
      <c r="K12319" s="7">
        <v>0.20860954520547959</v>
      </c>
      <c r="L12319" s="7">
        <v>0.23178838356164397</v>
      </c>
    </row>
    <row r="12320" spans="1:12" ht="25.5">
      <c r="A12320" s="1">
        <f t="shared" si="263"/>
        <v>44806</v>
      </c>
      <c r="B12320" s="49" t="s">
        <v>7793</v>
      </c>
      <c r="C12320" s="7">
        <v>1.834257534246576E-3</v>
      </c>
      <c r="D12320" s="7">
        <v>3.6685150684931636E-3</v>
      </c>
      <c r="E12320" s="7">
        <v>5.5027726027397396E-3</v>
      </c>
      <c r="F12320" s="7">
        <v>7.3370301369863038E-3</v>
      </c>
      <c r="G12320" s="7">
        <v>9.1712876712328785E-3</v>
      </c>
      <c r="H12320" s="7">
        <v>1.1005545205479457E-2</v>
      </c>
      <c r="I12320" s="7">
        <v>1.283980273972608E-2</v>
      </c>
      <c r="J12320" s="7">
        <v>1.4674060273972681E-2</v>
      </c>
      <c r="K12320" s="7">
        <v>1.650831780821916E-2</v>
      </c>
      <c r="L12320" s="7">
        <v>1.8342575342465757E-2</v>
      </c>
    </row>
    <row r="12321" spans="1:12" ht="25.5">
      <c r="A12321" s="1">
        <f t="shared" si="263"/>
        <v>44807</v>
      </c>
      <c r="B12321" s="49" t="s">
        <v>7793</v>
      </c>
      <c r="C12321" s="7">
        <v>1.7684383561643879E-3</v>
      </c>
      <c r="D12321" s="7">
        <v>3.5368767123287875E-3</v>
      </c>
      <c r="E12321" s="7">
        <v>5.3053150684931761E-3</v>
      </c>
      <c r="F12321" s="7">
        <v>7.0737534246575516E-3</v>
      </c>
      <c r="G12321" s="7">
        <v>8.8421917808219393E-3</v>
      </c>
      <c r="H12321" s="7">
        <v>1.0610630136986326E-2</v>
      </c>
      <c r="I12321" s="7">
        <v>1.23790684931508E-2</v>
      </c>
      <c r="J12321" s="7">
        <v>1.4147506849315081E-2</v>
      </c>
      <c r="K12321" s="7">
        <v>1.5915945205479478E-2</v>
      </c>
      <c r="L12321" s="7">
        <v>1.7684383561643879E-2</v>
      </c>
    </row>
    <row r="12322" spans="1:12" ht="25.5">
      <c r="A12322" s="1">
        <f t="shared" si="263"/>
        <v>44808</v>
      </c>
      <c r="B12322" s="49" t="s">
        <v>7793</v>
      </c>
      <c r="C12322" s="7">
        <v>3.1126684931506918E-2</v>
      </c>
      <c r="D12322" s="7">
        <v>6.2253369863013712E-2</v>
      </c>
      <c r="E12322" s="7">
        <v>9.3380054794520648E-2</v>
      </c>
      <c r="F12322" s="7">
        <v>0.12450673972602719</v>
      </c>
      <c r="G12322" s="7">
        <v>0.15563342465753399</v>
      </c>
      <c r="H12322" s="7">
        <v>0.1867601095890408</v>
      </c>
      <c r="I12322" s="7">
        <v>0.21788679452054879</v>
      </c>
      <c r="J12322" s="7">
        <v>0.24901347945205438</v>
      </c>
      <c r="K12322" s="7">
        <v>0.28014016438356115</v>
      </c>
      <c r="L12322" s="7">
        <v>0.31126684931506798</v>
      </c>
    </row>
    <row r="12323" spans="1:12" ht="25.5">
      <c r="A12323" s="1">
        <f t="shared" si="263"/>
        <v>44809</v>
      </c>
      <c r="B12323" s="49" t="s">
        <v>7794</v>
      </c>
      <c r="C12323" s="7">
        <v>1.8291583561643999E-2</v>
      </c>
      <c r="D12323" s="7">
        <v>3.658316712328788E-2</v>
      </c>
      <c r="E12323" s="7">
        <v>5.4874750684931875E-2</v>
      </c>
      <c r="F12323" s="7">
        <v>7.3166334246575634E-2</v>
      </c>
      <c r="G12323" s="7">
        <v>9.1457917808219519E-2</v>
      </c>
      <c r="H12323" s="7">
        <v>0.1097495013698634</v>
      </c>
      <c r="I12323" s="7">
        <v>0.12804108493150801</v>
      </c>
      <c r="J12323" s="7">
        <v>0.1463326684931508</v>
      </c>
      <c r="K12323" s="7">
        <v>0.16462425205479478</v>
      </c>
      <c r="L12323" s="7">
        <v>0.18291583561643882</v>
      </c>
    </row>
    <row r="12324" spans="1:12" ht="12.75">
      <c r="A12324" s="1">
        <f t="shared" si="263"/>
        <v>44810</v>
      </c>
      <c r="B12324" s="49" t="s">
        <v>7795</v>
      </c>
      <c r="C12324" s="7">
        <v>4.1516712328767237E-4</v>
      </c>
      <c r="D12324" s="7">
        <v>8.3033424657534473E-4</v>
      </c>
      <c r="E12324" s="7">
        <v>1.2455013698630159E-3</v>
      </c>
      <c r="F12324" s="7">
        <v>1.6606684931506799E-3</v>
      </c>
      <c r="G12324" s="7">
        <v>2.0758356164383559E-3</v>
      </c>
      <c r="H12324" s="7">
        <v>2.4910027397260317E-3</v>
      </c>
      <c r="I12324" s="7">
        <v>2.9061698630137079E-3</v>
      </c>
      <c r="J12324" s="7">
        <v>3.321336986301372E-3</v>
      </c>
      <c r="K12324" s="7">
        <v>3.7365041095890478E-3</v>
      </c>
      <c r="L12324" s="7">
        <v>4.1516712328767118E-3</v>
      </c>
    </row>
    <row r="12325" spans="1:12" ht="12.75">
      <c r="A12325" s="1">
        <f t="shared" si="263"/>
        <v>44811</v>
      </c>
      <c r="B12325" s="49" t="s">
        <v>7795</v>
      </c>
      <c r="C12325" s="7">
        <v>0.10033121095890432</v>
      </c>
      <c r="D12325" s="7">
        <v>0.20066242191780839</v>
      </c>
      <c r="E12325" s="7">
        <v>0.30099363287671321</v>
      </c>
      <c r="F12325" s="7">
        <v>0.40132484383561678</v>
      </c>
      <c r="G12325" s="7">
        <v>0.50165605479452036</v>
      </c>
      <c r="H12325" s="7">
        <v>0.6019872657534252</v>
      </c>
      <c r="I12325" s="7">
        <v>0.70231847671233127</v>
      </c>
      <c r="J12325" s="7">
        <v>0.80264968767123357</v>
      </c>
      <c r="K12325" s="7">
        <v>0.90298089863013709</v>
      </c>
      <c r="L12325" s="7">
        <v>1.0033121095890407</v>
      </c>
    </row>
    <row r="12326" spans="1:12" ht="12.75">
      <c r="A12326" s="1">
        <f t="shared" si="263"/>
        <v>44812</v>
      </c>
      <c r="B12326" s="49" t="s">
        <v>7796</v>
      </c>
      <c r="C12326" s="7">
        <v>4.4554520547945477E-3</v>
      </c>
      <c r="D12326" s="7">
        <v>8.9109041095890955E-3</v>
      </c>
      <c r="E12326" s="7">
        <v>1.336635616438368E-2</v>
      </c>
      <c r="F12326" s="7">
        <v>1.7821808219178118E-2</v>
      </c>
      <c r="G12326" s="7">
        <v>2.2277260273972678E-2</v>
      </c>
      <c r="H12326" s="7">
        <v>2.673271232876712E-2</v>
      </c>
      <c r="I12326" s="7">
        <v>3.1188164383561798E-2</v>
      </c>
      <c r="J12326" s="7">
        <v>3.5643616438356236E-2</v>
      </c>
      <c r="K12326" s="7">
        <v>4.00990684931508E-2</v>
      </c>
      <c r="L12326" s="7">
        <v>4.4554520547945238E-2</v>
      </c>
    </row>
    <row r="12327" spans="1:12" ht="12.75">
      <c r="A12327" s="1">
        <f t="shared" si="263"/>
        <v>44813</v>
      </c>
      <c r="B12327" s="49" t="s">
        <v>6361</v>
      </c>
      <c r="C12327" s="7">
        <v>1.6801972602739801E-3</v>
      </c>
      <c r="D12327" s="7">
        <v>3.3603945205479481E-3</v>
      </c>
      <c r="E12327" s="7">
        <v>5.0405917808219276E-3</v>
      </c>
      <c r="F12327" s="7">
        <v>6.7207890410958841E-3</v>
      </c>
      <c r="G12327" s="7">
        <v>8.4009863013698519E-3</v>
      </c>
      <c r="H12327" s="7">
        <v>1.008118356164382E-2</v>
      </c>
      <c r="I12327" s="7">
        <v>1.1761380821917822E-2</v>
      </c>
      <c r="J12327" s="7">
        <v>1.344157808219172E-2</v>
      </c>
      <c r="K12327" s="7">
        <v>1.5121775342465759E-2</v>
      </c>
      <c r="L12327" s="7">
        <v>1.6801972602739679E-2</v>
      </c>
    </row>
    <row r="12328" spans="1:12" ht="12.75">
      <c r="A12328" s="1">
        <f t="shared" si="263"/>
        <v>44814</v>
      </c>
      <c r="B12328" s="49" t="s">
        <v>6361</v>
      </c>
      <c r="C12328" s="7">
        <v>8.6960876712329042E-3</v>
      </c>
      <c r="D12328" s="7">
        <v>1.739217534246576E-2</v>
      </c>
      <c r="E12328" s="7">
        <v>2.6088263013698761E-2</v>
      </c>
      <c r="F12328" s="7">
        <v>3.478435068493152E-2</v>
      </c>
      <c r="G12328" s="7">
        <v>4.34804383561644E-2</v>
      </c>
      <c r="H12328" s="7">
        <v>5.217652602739728E-2</v>
      </c>
      <c r="I12328" s="7">
        <v>6.0872613698630396E-2</v>
      </c>
      <c r="J12328" s="7">
        <v>6.9568701369863151E-2</v>
      </c>
      <c r="K12328" s="7">
        <v>7.8264789041096045E-2</v>
      </c>
      <c r="L12328" s="7">
        <v>8.69608767123288E-2</v>
      </c>
    </row>
    <row r="12329" spans="1:12" ht="25.5">
      <c r="A12329" s="1">
        <f t="shared" si="263"/>
        <v>44815</v>
      </c>
      <c r="B12329" s="49" t="s">
        <v>7797</v>
      </c>
      <c r="C12329" s="7">
        <v>6.6908810958904191E-2</v>
      </c>
      <c r="D12329" s="7">
        <v>0.13381762191780838</v>
      </c>
      <c r="E12329" s="7">
        <v>0.20072643287671318</v>
      </c>
      <c r="F12329" s="7">
        <v>0.26763524383561677</v>
      </c>
      <c r="G12329" s="7">
        <v>0.33454405479452037</v>
      </c>
      <c r="H12329" s="7">
        <v>0.40145286575342515</v>
      </c>
      <c r="I12329" s="7">
        <v>0.46836167671232998</v>
      </c>
      <c r="J12329" s="7">
        <v>0.53527048767123353</v>
      </c>
      <c r="K12329" s="7">
        <v>0.60217929863013719</v>
      </c>
      <c r="L12329" s="7">
        <v>0.66908810958904075</v>
      </c>
    </row>
    <row r="12330" spans="1:12" ht="25.5">
      <c r="A12330" s="1">
        <f t="shared" si="263"/>
        <v>44816</v>
      </c>
      <c r="B12330" s="49" t="s">
        <v>7797</v>
      </c>
      <c r="C12330" s="7">
        <v>1.8324493150685042E-2</v>
      </c>
      <c r="D12330" s="7">
        <v>3.6648986301369958E-2</v>
      </c>
      <c r="E12330" s="7">
        <v>5.4973479452055003E-2</v>
      </c>
      <c r="F12330" s="7">
        <v>7.3297972602739792E-2</v>
      </c>
      <c r="G12330" s="7">
        <v>9.1622465753424726E-2</v>
      </c>
      <c r="H12330" s="7">
        <v>0.10994695890410963</v>
      </c>
      <c r="I12330" s="7">
        <v>0.12827145205479479</v>
      </c>
      <c r="J12330" s="7">
        <v>0.14659594520547958</v>
      </c>
      <c r="K12330" s="7">
        <v>0.16492043835616438</v>
      </c>
      <c r="L12330" s="7">
        <v>0.18324493150684917</v>
      </c>
    </row>
    <row r="12331" spans="1:12" ht="12.75">
      <c r="A12331" s="1">
        <f t="shared" si="263"/>
        <v>44817</v>
      </c>
      <c r="B12331" s="49" t="s">
        <v>7798</v>
      </c>
      <c r="C12331" s="7">
        <v>2.9900712328767239E-2</v>
      </c>
      <c r="D12331" s="7">
        <v>5.9801424657534359E-2</v>
      </c>
      <c r="E12331" s="7">
        <v>8.9702136986301598E-2</v>
      </c>
      <c r="F12331" s="7">
        <v>0.11960284931506848</v>
      </c>
      <c r="G12331" s="7">
        <v>0.1495035616438356</v>
      </c>
      <c r="H12331" s="7">
        <v>0.1794042739726032</v>
      </c>
      <c r="I12331" s="7">
        <v>0.20930498630137079</v>
      </c>
      <c r="J12331" s="7">
        <v>0.23920569863013719</v>
      </c>
      <c r="K12331" s="7">
        <v>0.26910641095890475</v>
      </c>
      <c r="L12331" s="7">
        <v>0.29900712328767121</v>
      </c>
    </row>
    <row r="12332" spans="1:12" ht="12.75">
      <c r="A12332" s="1">
        <f t="shared" si="263"/>
        <v>44818</v>
      </c>
      <c r="B12332" s="49" t="s">
        <v>7799</v>
      </c>
      <c r="C12332" s="7">
        <v>8.6317150684931759E-2</v>
      </c>
      <c r="D12332" s="7">
        <v>0.17263430136986399</v>
      </c>
      <c r="E12332" s="7">
        <v>0.25895145205479481</v>
      </c>
      <c r="F12332" s="7">
        <v>0.34526860273972559</v>
      </c>
      <c r="G12332" s="7">
        <v>0.4315857534246576</v>
      </c>
      <c r="H12332" s="7">
        <v>0.51790290410958961</v>
      </c>
      <c r="I12332" s="7">
        <v>0.60422005479452279</v>
      </c>
      <c r="J12332" s="7">
        <v>0.69053720547945241</v>
      </c>
      <c r="K12332" s="7">
        <v>0.77685435616438447</v>
      </c>
      <c r="L12332" s="7">
        <v>0.86317150684931521</v>
      </c>
    </row>
    <row r="12333" spans="1:12" ht="12.75">
      <c r="A12333" s="1">
        <f t="shared" si="263"/>
        <v>44819</v>
      </c>
      <c r="B12333" s="49" t="s">
        <v>7800</v>
      </c>
      <c r="C12333" s="7">
        <v>9.6127824657534472E-2</v>
      </c>
      <c r="D12333" s="7">
        <v>0.19225564931506919</v>
      </c>
      <c r="E12333" s="7">
        <v>0.28838347397260317</v>
      </c>
      <c r="F12333" s="7">
        <v>0.38451129863013717</v>
      </c>
      <c r="G12333" s="7">
        <v>0.48063912328767122</v>
      </c>
      <c r="H12333" s="7">
        <v>0.57676694794520522</v>
      </c>
      <c r="I12333" s="7">
        <v>0.67289477260274155</v>
      </c>
      <c r="J12333" s="7">
        <v>0.76902259726027433</v>
      </c>
      <c r="K12333" s="7">
        <v>0.86515042191780966</v>
      </c>
      <c r="L12333" s="7">
        <v>0.96127824657534244</v>
      </c>
    </row>
    <row r="12334" spans="1:12" ht="12.75">
      <c r="A12334" s="1">
        <f t="shared" si="263"/>
        <v>44820</v>
      </c>
      <c r="B12334" s="49" t="s">
        <v>6443</v>
      </c>
      <c r="C12334" s="7">
        <v>5.750136986301395E-3</v>
      </c>
      <c r="D12334" s="7">
        <v>1.150027397260279E-2</v>
      </c>
      <c r="E12334" s="7">
        <v>1.72504109589042E-2</v>
      </c>
      <c r="F12334" s="7">
        <v>2.3000547945205559E-2</v>
      </c>
      <c r="G12334" s="7">
        <v>2.8750684931506919E-2</v>
      </c>
      <c r="H12334" s="7">
        <v>3.4500821917808282E-2</v>
      </c>
      <c r="I12334" s="7">
        <v>4.0250958904109763E-2</v>
      </c>
      <c r="J12334" s="7">
        <v>4.6001095890410994E-2</v>
      </c>
      <c r="K12334" s="7">
        <v>5.1751232876712357E-2</v>
      </c>
      <c r="L12334" s="7">
        <v>5.7501369863013713E-2</v>
      </c>
    </row>
    <row r="12335" spans="1:12" ht="12.75">
      <c r="A12335" s="1">
        <f t="shared" si="263"/>
        <v>44821</v>
      </c>
      <c r="B12335" s="49" t="s">
        <v>6443</v>
      </c>
      <c r="C12335" s="7">
        <v>1.786520547945204E-3</v>
      </c>
      <c r="D12335" s="7">
        <v>3.5730410958904196E-3</v>
      </c>
      <c r="E12335" s="7">
        <v>5.3595616438356242E-3</v>
      </c>
      <c r="F12335" s="7">
        <v>7.1460821917808158E-3</v>
      </c>
      <c r="G12335" s="7">
        <v>8.9326027397260196E-3</v>
      </c>
      <c r="H12335" s="7">
        <v>1.0719123287671236E-2</v>
      </c>
      <c r="I12335" s="7">
        <v>1.2505643835616439E-2</v>
      </c>
      <c r="J12335" s="7">
        <v>1.4292164383561679E-2</v>
      </c>
      <c r="K12335" s="7">
        <v>1.6078684931506802E-2</v>
      </c>
      <c r="L12335" s="7">
        <v>1.7865205479452039E-2</v>
      </c>
    </row>
    <row r="12336" spans="1:12" ht="38.25">
      <c r="A12336" s="1">
        <f t="shared" si="263"/>
        <v>44822</v>
      </c>
      <c r="B12336" s="49" t="s">
        <v>5832</v>
      </c>
      <c r="C12336" s="7">
        <v>3.3390575342465878E-3</v>
      </c>
      <c r="D12336" s="7">
        <v>6.6781150684931635E-3</v>
      </c>
      <c r="E12336" s="7">
        <v>1.0017172602739752E-2</v>
      </c>
      <c r="F12336" s="7">
        <v>1.3356230136986278E-2</v>
      </c>
      <c r="G12336" s="7">
        <v>1.6695287671232878E-2</v>
      </c>
      <c r="H12336" s="7">
        <v>2.0034345205479479E-2</v>
      </c>
      <c r="I12336" s="7">
        <v>2.3373402739726077E-2</v>
      </c>
      <c r="J12336" s="7">
        <v>2.6712460273972678E-2</v>
      </c>
      <c r="K12336" s="7">
        <v>3.0051517808219158E-2</v>
      </c>
      <c r="L12336" s="7">
        <v>3.3390575342465756E-2</v>
      </c>
    </row>
    <row r="12337" spans="1:12" ht="12.75">
      <c r="A12337" s="1">
        <f t="shared" si="263"/>
        <v>44823</v>
      </c>
      <c r="B12337" s="49" t="s">
        <v>7801</v>
      </c>
      <c r="C12337" s="7">
        <v>1.9881731506849437E-2</v>
      </c>
      <c r="D12337" s="7">
        <v>3.9763463013698756E-2</v>
      </c>
      <c r="E12337" s="7">
        <v>5.96451945205482E-2</v>
      </c>
      <c r="F12337" s="7">
        <v>7.9526926027397402E-2</v>
      </c>
      <c r="G12337" s="7">
        <v>9.9408657534246714E-2</v>
      </c>
      <c r="H12337" s="7">
        <v>0.11929038904109604</v>
      </c>
      <c r="I12337" s="7">
        <v>0.13917212054794559</v>
      </c>
      <c r="J12337" s="7">
        <v>0.1590538520547948</v>
      </c>
      <c r="K12337" s="7">
        <v>0.17893558356164399</v>
      </c>
      <c r="L12337" s="7">
        <v>0.19881731506849318</v>
      </c>
    </row>
    <row r="12338" spans="1:12" ht="12.75">
      <c r="A12338" s="1">
        <f t="shared" si="263"/>
        <v>44824</v>
      </c>
      <c r="B12338" s="49" t="s">
        <v>5703</v>
      </c>
      <c r="C12338" s="7">
        <v>2.4452547945205561E-2</v>
      </c>
      <c r="D12338" s="7">
        <v>4.8905095890410998E-2</v>
      </c>
      <c r="E12338" s="7">
        <v>7.3357643835616548E-2</v>
      </c>
      <c r="F12338" s="7">
        <v>9.7810191780821759E-2</v>
      </c>
      <c r="G12338" s="7">
        <v>0.12226273972602719</v>
      </c>
      <c r="H12338" s="7">
        <v>0.1467152876712324</v>
      </c>
      <c r="I12338" s="7">
        <v>0.17116783561643878</v>
      </c>
      <c r="J12338" s="7">
        <v>0.19562038356164399</v>
      </c>
      <c r="K12338" s="7">
        <v>0.2200729315068492</v>
      </c>
      <c r="L12338" s="7">
        <v>0.24452547945205438</v>
      </c>
    </row>
    <row r="12339" spans="1:12" ht="12.75">
      <c r="A12339" s="1">
        <f t="shared" si="263"/>
        <v>44825</v>
      </c>
      <c r="B12339" s="49" t="s">
        <v>7802</v>
      </c>
      <c r="C12339" s="7">
        <v>2.7806794520548198E-2</v>
      </c>
      <c r="D12339" s="7">
        <v>5.5613589041096277E-2</v>
      </c>
      <c r="E12339" s="7">
        <v>8.3420383561644482E-2</v>
      </c>
      <c r="F12339" s="7">
        <v>0.1112271780821923</v>
      </c>
      <c r="G12339" s="7">
        <v>0.13903397260274039</v>
      </c>
      <c r="H12339" s="7">
        <v>0.16684076712328799</v>
      </c>
      <c r="I12339" s="7">
        <v>0.19464756164383679</v>
      </c>
      <c r="J12339" s="7">
        <v>0.22245435616438439</v>
      </c>
      <c r="K12339" s="7">
        <v>0.25026115068493199</v>
      </c>
      <c r="L12339" s="7">
        <v>0.27806794520547962</v>
      </c>
    </row>
    <row r="12340" spans="1:12" ht="25.5">
      <c r="A12340" s="1">
        <f t="shared" si="263"/>
        <v>44826</v>
      </c>
      <c r="B12340" s="49" t="s">
        <v>7803</v>
      </c>
      <c r="C12340" s="7">
        <v>5.1382356164383802E-2</v>
      </c>
      <c r="D12340" s="7">
        <v>0.1027647123287676</v>
      </c>
      <c r="E12340" s="7">
        <v>0.15414706849315199</v>
      </c>
      <c r="F12340" s="7">
        <v>0.20552942465753521</v>
      </c>
      <c r="G12340" s="7">
        <v>0.2569117808219184</v>
      </c>
      <c r="H12340" s="7">
        <v>0.30829413698630159</v>
      </c>
      <c r="I12340" s="7">
        <v>0.35967649315068601</v>
      </c>
      <c r="J12340" s="7">
        <v>0.4110588493150692</v>
      </c>
      <c r="K12340" s="7">
        <v>0.46244120547945239</v>
      </c>
      <c r="L12340" s="7">
        <v>0.51382356164383558</v>
      </c>
    </row>
    <row r="12341" spans="1:12" ht="38.25">
      <c r="A12341" s="1">
        <f t="shared" si="263"/>
        <v>44827</v>
      </c>
      <c r="B12341" s="49" t="s">
        <v>6042</v>
      </c>
      <c r="C12341" s="7">
        <v>1.6736876712328801E-2</v>
      </c>
      <c r="D12341" s="7">
        <v>3.3473753424657721E-2</v>
      </c>
      <c r="E12341" s="7">
        <v>5.0210630136986519E-2</v>
      </c>
      <c r="F12341" s="7">
        <v>6.6947506849315205E-2</v>
      </c>
      <c r="G12341" s="7">
        <v>8.3684383561643996E-2</v>
      </c>
      <c r="H12341" s="7">
        <v>0.10042126027397291</v>
      </c>
      <c r="I12341" s="7">
        <v>0.11715813698630195</v>
      </c>
      <c r="J12341" s="7">
        <v>0.13389501369863041</v>
      </c>
      <c r="K12341" s="7">
        <v>0.1506318904109592</v>
      </c>
      <c r="L12341" s="7">
        <v>0.16736876712328799</v>
      </c>
    </row>
    <row r="12342" spans="1:12" ht="38.25">
      <c r="A12342" s="1">
        <f t="shared" si="263"/>
        <v>44828</v>
      </c>
      <c r="B12342" s="49" t="s">
        <v>6042</v>
      </c>
      <c r="C12342" s="7">
        <v>2.5076383561644117E-2</v>
      </c>
      <c r="D12342" s="7">
        <v>5.0152767123288117E-2</v>
      </c>
      <c r="E12342" s="7">
        <v>7.5229150684932231E-2</v>
      </c>
      <c r="F12342" s="7">
        <v>0.100305534246576</v>
      </c>
      <c r="G12342" s="7">
        <v>0.12538191780822</v>
      </c>
      <c r="H12342" s="7">
        <v>0.1504583013698628</v>
      </c>
      <c r="I12342" s="7">
        <v>0.17553468493150798</v>
      </c>
      <c r="J12342" s="7">
        <v>0.2006110684931508</v>
      </c>
      <c r="K12342" s="7">
        <v>0.22568745205479479</v>
      </c>
      <c r="L12342" s="7">
        <v>0.25076383561643878</v>
      </c>
    </row>
    <row r="12343" spans="1:12" ht="38.25">
      <c r="A12343" s="1">
        <f t="shared" si="263"/>
        <v>44829</v>
      </c>
      <c r="B12343" s="49" t="s">
        <v>6042</v>
      </c>
      <c r="C12343" s="7">
        <v>4.0323287671232997E-3</v>
      </c>
      <c r="D12343" s="7">
        <v>8.0646575342465995E-3</v>
      </c>
      <c r="E12343" s="7">
        <v>1.2096986301369839E-2</v>
      </c>
      <c r="F12343" s="7">
        <v>1.6129315068493199E-2</v>
      </c>
      <c r="G12343" s="7">
        <v>2.0161643835616437E-2</v>
      </c>
      <c r="H12343" s="7">
        <v>2.4193972602739679E-2</v>
      </c>
      <c r="I12343" s="7">
        <v>2.822630136986316E-2</v>
      </c>
      <c r="J12343" s="7">
        <v>3.225863013698628E-2</v>
      </c>
      <c r="K12343" s="7">
        <v>3.6290958904109639E-2</v>
      </c>
      <c r="L12343" s="7">
        <v>4.0323287671232874E-2</v>
      </c>
    </row>
    <row r="12344" spans="1:12" ht="12.75">
      <c r="A12344" s="1">
        <f t="shared" si="263"/>
        <v>44830</v>
      </c>
      <c r="B12344" s="49" t="s">
        <v>7804</v>
      </c>
      <c r="C12344" s="7">
        <v>2.2924602739726199E-2</v>
      </c>
      <c r="D12344" s="7">
        <v>4.5849205479452274E-2</v>
      </c>
      <c r="E12344" s="7">
        <v>6.8773808219178473E-2</v>
      </c>
      <c r="F12344" s="7">
        <v>9.1698410958904436E-2</v>
      </c>
      <c r="G12344" s="7">
        <v>0.11462301369863051</v>
      </c>
      <c r="H12344" s="7">
        <v>0.137547616438356</v>
      </c>
      <c r="I12344" s="7">
        <v>0.1604722191780828</v>
      </c>
      <c r="J12344" s="7">
        <v>0.1833968219178084</v>
      </c>
      <c r="K12344" s="7">
        <v>0.2063214246575352</v>
      </c>
      <c r="L12344" s="7">
        <v>0.2292460273972608</v>
      </c>
    </row>
    <row r="12345" spans="1:12" ht="25.5">
      <c r="A12345" s="1">
        <f t="shared" si="263"/>
        <v>44831</v>
      </c>
      <c r="B12345" s="49" t="s">
        <v>7805</v>
      </c>
      <c r="C12345" s="7">
        <v>3.6446465753424841E-2</v>
      </c>
      <c r="D12345" s="7">
        <v>7.2892931506849681E-2</v>
      </c>
      <c r="E12345" s="7">
        <v>0.1093393972602744</v>
      </c>
      <c r="F12345" s="7">
        <v>0.14578586301369839</v>
      </c>
      <c r="G12345" s="7">
        <v>0.18223232876712359</v>
      </c>
      <c r="H12345" s="7">
        <v>0.21867879452054881</v>
      </c>
      <c r="I12345" s="7">
        <v>0.25512526027397397</v>
      </c>
      <c r="J12345" s="7">
        <v>0.291571726027398</v>
      </c>
      <c r="K12345" s="7">
        <v>0.3280181917808232</v>
      </c>
      <c r="L12345" s="7">
        <v>0.36446465753424717</v>
      </c>
    </row>
    <row r="12346" spans="1:12" ht="25.5">
      <c r="A12346" s="1">
        <f t="shared" si="263"/>
        <v>44832</v>
      </c>
      <c r="B12346" s="49" t="s">
        <v>7806</v>
      </c>
      <c r="C12346" s="7">
        <v>3.1289063013698763E-2</v>
      </c>
      <c r="D12346" s="7">
        <v>6.2578126027397402E-2</v>
      </c>
      <c r="E12346" s="7">
        <v>9.3867189041096158E-2</v>
      </c>
      <c r="F12346" s="7">
        <v>0.1251562520547948</v>
      </c>
      <c r="G12346" s="7">
        <v>0.15644531506849318</v>
      </c>
      <c r="H12346" s="7">
        <v>0.18773437808219159</v>
      </c>
      <c r="I12346" s="7">
        <v>0.2190234410958912</v>
      </c>
      <c r="J12346" s="7">
        <v>0.25031250410958961</v>
      </c>
      <c r="K12346" s="7">
        <v>0.28160156712328799</v>
      </c>
      <c r="L12346" s="7">
        <v>0.31289063013698637</v>
      </c>
    </row>
    <row r="12347" spans="1:12" ht="12.75">
      <c r="A12347" s="1">
        <f t="shared" si="263"/>
        <v>44833</v>
      </c>
      <c r="B12347" s="49" t="s">
        <v>6446</v>
      </c>
      <c r="C12347" s="7">
        <v>3.1521600000000122E-2</v>
      </c>
      <c r="D12347" s="7">
        <v>6.3043200000000119E-2</v>
      </c>
      <c r="E12347" s="7">
        <v>9.4564800000000226E-2</v>
      </c>
      <c r="F12347" s="7">
        <v>0.12608639999999999</v>
      </c>
      <c r="G12347" s="7">
        <v>0.157608</v>
      </c>
      <c r="H12347" s="7">
        <v>0.18912959999999998</v>
      </c>
      <c r="I12347" s="7">
        <v>0.22065120000000121</v>
      </c>
      <c r="J12347" s="7">
        <v>0.25217279999999997</v>
      </c>
      <c r="K12347" s="7">
        <v>0.28369440000000001</v>
      </c>
      <c r="L12347" s="7">
        <v>0.315216</v>
      </c>
    </row>
    <row r="12348" spans="1:12" ht="25.5">
      <c r="A12348" s="1">
        <f t="shared" si="263"/>
        <v>44834</v>
      </c>
      <c r="B12348" s="49" t="s">
        <v>7807</v>
      </c>
      <c r="C12348" s="7">
        <v>3.2056109589041162E-2</v>
      </c>
      <c r="D12348" s="7">
        <v>6.41122191780822E-2</v>
      </c>
      <c r="E12348" s="7">
        <v>9.6168328767123362E-2</v>
      </c>
      <c r="F12348" s="7">
        <v>0.1282244383561644</v>
      </c>
      <c r="G12348" s="7">
        <v>0.16028054794520522</v>
      </c>
      <c r="H12348" s="7">
        <v>0.19233665753424597</v>
      </c>
      <c r="I12348" s="7">
        <v>0.22439276712328801</v>
      </c>
      <c r="J12348" s="7">
        <v>0.2564488767123288</v>
      </c>
      <c r="K12348" s="7">
        <v>0.28850498630136961</v>
      </c>
      <c r="L12348" s="7">
        <v>0.32056109589041043</v>
      </c>
    </row>
    <row r="12349" spans="1:12" ht="25.5">
      <c r="A12349" s="1">
        <f t="shared" si="263"/>
        <v>44835</v>
      </c>
      <c r="B12349" s="49" t="s">
        <v>7807</v>
      </c>
      <c r="C12349" s="7">
        <v>2.5025753424657723E-3</v>
      </c>
      <c r="D12349" s="7">
        <v>5.0051506849315315E-3</v>
      </c>
      <c r="E12349" s="7">
        <v>7.5077260273973033E-3</v>
      </c>
      <c r="F12349" s="7">
        <v>1.001030136986304E-2</v>
      </c>
      <c r="G12349" s="7">
        <v>1.2512876712328799E-2</v>
      </c>
      <c r="H12349" s="7">
        <v>1.501545205479444E-2</v>
      </c>
      <c r="I12349" s="7">
        <v>1.751802739726032E-2</v>
      </c>
      <c r="J12349" s="7">
        <v>2.0020602739725959E-2</v>
      </c>
      <c r="K12349" s="7">
        <v>2.2523178082191717E-2</v>
      </c>
      <c r="L12349" s="7">
        <v>2.5025753424657477E-2</v>
      </c>
    </row>
    <row r="12350" spans="1:12" ht="25.5">
      <c r="A12350" s="1">
        <f t="shared" si="263"/>
        <v>44836</v>
      </c>
      <c r="B12350" s="49" t="s">
        <v>7808</v>
      </c>
      <c r="C12350" s="7">
        <v>2.650126027397268E-2</v>
      </c>
      <c r="D12350" s="7">
        <v>5.3002520547945235E-2</v>
      </c>
      <c r="E12350" s="7">
        <v>7.9503780821917905E-2</v>
      </c>
      <c r="F12350" s="7">
        <v>0.10600504109589023</v>
      </c>
      <c r="G12350" s="7">
        <v>0.1325063013698628</v>
      </c>
      <c r="H12350" s="7">
        <v>0.15900756164383559</v>
      </c>
      <c r="I12350" s="7">
        <v>0.18550882191780838</v>
      </c>
      <c r="J12350" s="7">
        <v>0.21201008219178122</v>
      </c>
      <c r="K12350" s="7">
        <v>0.23851134246575278</v>
      </c>
      <c r="L12350" s="7">
        <v>0.2650126027397256</v>
      </c>
    </row>
    <row r="12351" spans="1:12" ht="25.5">
      <c r="A12351" s="1">
        <f t="shared" si="263"/>
        <v>44837</v>
      </c>
      <c r="B12351" s="49" t="s">
        <v>7809</v>
      </c>
      <c r="C12351" s="7">
        <v>6.944574246575376E-2</v>
      </c>
      <c r="D12351" s="7">
        <v>0.13889148493150799</v>
      </c>
      <c r="E12351" s="7">
        <v>0.20833722739726079</v>
      </c>
      <c r="F12351" s="7">
        <v>0.2777829698630136</v>
      </c>
      <c r="G12351" s="7">
        <v>0.34722871232876762</v>
      </c>
      <c r="H12351" s="7">
        <v>0.41667445479452042</v>
      </c>
      <c r="I12351" s="7">
        <v>0.48612019726027555</v>
      </c>
      <c r="J12351" s="7">
        <v>0.55556593972602719</v>
      </c>
      <c r="K12351" s="7">
        <v>0.62501168219178116</v>
      </c>
      <c r="L12351" s="7">
        <v>0.69445742465753402</v>
      </c>
    </row>
    <row r="12352" spans="1:12" ht="25.5">
      <c r="A12352" s="1">
        <f t="shared" si="263"/>
        <v>44838</v>
      </c>
      <c r="B12352" s="49" t="s">
        <v>6311</v>
      </c>
      <c r="C12352" s="7">
        <v>6.559025753424684E-2</v>
      </c>
      <c r="D12352" s="7">
        <v>0.13118051506849318</v>
      </c>
      <c r="E12352" s="7">
        <v>0.1967707726027404</v>
      </c>
      <c r="F12352" s="7">
        <v>0.26236103013698636</v>
      </c>
      <c r="G12352" s="7">
        <v>0.3279512876712336</v>
      </c>
      <c r="H12352" s="7">
        <v>0.39354154520547957</v>
      </c>
      <c r="I12352" s="7">
        <v>0.45913180273972798</v>
      </c>
      <c r="J12352" s="7">
        <v>0.52472206027397272</v>
      </c>
      <c r="K12352" s="7">
        <v>0.59031231780822002</v>
      </c>
      <c r="L12352" s="7">
        <v>0.65590257534246599</v>
      </c>
    </row>
    <row r="12353" spans="1:12" ht="12.75">
      <c r="A12353" s="1">
        <f t="shared" si="263"/>
        <v>44839</v>
      </c>
      <c r="B12353" s="49" t="s">
        <v>7810</v>
      </c>
      <c r="C12353" s="7">
        <v>6.5963835616438564E-3</v>
      </c>
      <c r="D12353" s="7">
        <v>1.319276712328776E-2</v>
      </c>
      <c r="E12353" s="7">
        <v>1.978915068493152E-2</v>
      </c>
      <c r="F12353" s="7">
        <v>2.638553424657528E-2</v>
      </c>
      <c r="G12353" s="7">
        <v>3.2981917808219158E-2</v>
      </c>
      <c r="H12353" s="7">
        <v>3.9578301369863039E-2</v>
      </c>
      <c r="I12353" s="7">
        <v>4.6174684931507039E-2</v>
      </c>
      <c r="J12353" s="7">
        <v>5.2771068493150684E-2</v>
      </c>
      <c r="K12353" s="7">
        <v>5.9367452054794559E-2</v>
      </c>
      <c r="L12353" s="7">
        <v>6.5963835616438316E-2</v>
      </c>
    </row>
    <row r="12354" spans="1:12" ht="25.5">
      <c r="A12354" s="1">
        <f t="shared" si="263"/>
        <v>44840</v>
      </c>
      <c r="B12354" s="49" t="s">
        <v>7811</v>
      </c>
      <c r="C12354" s="7">
        <v>1.5467506849315079E-3</v>
      </c>
      <c r="D12354" s="7">
        <v>3.0935013698630276E-3</v>
      </c>
      <c r="E12354" s="7">
        <v>4.6402520547945362E-3</v>
      </c>
      <c r="F12354" s="7">
        <v>6.1870027397260318E-3</v>
      </c>
      <c r="G12354" s="7">
        <v>7.7337534246575395E-3</v>
      </c>
      <c r="H12354" s="7">
        <v>9.2805041095890602E-3</v>
      </c>
      <c r="I12354" s="7">
        <v>1.0827254794520591E-2</v>
      </c>
      <c r="J12354" s="7">
        <v>1.2374005479452039E-2</v>
      </c>
      <c r="K12354" s="7">
        <v>1.392075616438356E-2</v>
      </c>
      <c r="L12354" s="7">
        <v>1.5467506849315079E-2</v>
      </c>
    </row>
    <row r="12355" spans="1:12" ht="25.5">
      <c r="A12355" s="1">
        <f t="shared" si="263"/>
        <v>44841</v>
      </c>
      <c r="B12355" s="49" t="s">
        <v>7811</v>
      </c>
      <c r="C12355" s="7">
        <v>2.855286575342484E-2</v>
      </c>
      <c r="D12355" s="7">
        <v>5.7105731506849555E-2</v>
      </c>
      <c r="E12355" s="7">
        <v>8.5658597260274402E-2</v>
      </c>
      <c r="F12355" s="7">
        <v>0.11421146301369887</v>
      </c>
      <c r="G12355" s="7">
        <v>0.14276432876712358</v>
      </c>
      <c r="H12355" s="7">
        <v>0.17131719452054758</v>
      </c>
      <c r="I12355" s="7">
        <v>0.1998700602739728</v>
      </c>
      <c r="J12355" s="7">
        <v>0.22842292602739678</v>
      </c>
      <c r="K12355" s="7">
        <v>0.25697579178082203</v>
      </c>
      <c r="L12355" s="7">
        <v>0.285528657534246</v>
      </c>
    </row>
    <row r="12356" spans="1:12" ht="25.5">
      <c r="A12356" s="1">
        <f t="shared" si="263"/>
        <v>44842</v>
      </c>
      <c r="B12356" s="49" t="s">
        <v>7812</v>
      </c>
      <c r="C12356" s="7">
        <v>2.160460273972608E-2</v>
      </c>
      <c r="D12356" s="7">
        <v>4.3209205479452284E-2</v>
      </c>
      <c r="E12356" s="7">
        <v>6.4813808219178357E-2</v>
      </c>
      <c r="F12356" s="7">
        <v>8.6418410958904318E-2</v>
      </c>
      <c r="G12356" s="7">
        <v>0.10802301369863039</v>
      </c>
      <c r="H12356" s="7">
        <v>0.12962761643835599</v>
      </c>
      <c r="I12356" s="7">
        <v>0.1512322191780828</v>
      </c>
      <c r="J12356" s="7">
        <v>0.17283682191780839</v>
      </c>
      <c r="K12356" s="7">
        <v>0.19444142465753519</v>
      </c>
      <c r="L12356" s="7">
        <v>0.21604602739726078</v>
      </c>
    </row>
    <row r="12357" spans="1:12" ht="12.75">
      <c r="A12357" s="1">
        <f t="shared" si="263"/>
        <v>44843</v>
      </c>
      <c r="B12357" s="49" t="s">
        <v>7813</v>
      </c>
      <c r="C12357" s="7">
        <v>6.1262465753424838E-2</v>
      </c>
      <c r="D12357" s="7">
        <v>0.12252493150684919</v>
      </c>
      <c r="E12357" s="7">
        <v>0.1837873972602744</v>
      </c>
      <c r="F12357" s="7">
        <v>0.24504986301369838</v>
      </c>
      <c r="G12357" s="7">
        <v>0.30631232876712355</v>
      </c>
      <c r="H12357" s="7">
        <v>0.36757479452054881</v>
      </c>
      <c r="I12357" s="7">
        <v>0.42883726027397401</v>
      </c>
      <c r="J12357" s="7">
        <v>0.49009972602739793</v>
      </c>
      <c r="K12357" s="7">
        <v>0.55136219178082313</v>
      </c>
      <c r="L12357" s="7">
        <v>0.61262465753424711</v>
      </c>
    </row>
    <row r="12358" spans="1:12" ht="25.5">
      <c r="A12358" s="1">
        <f t="shared" si="263"/>
        <v>44844</v>
      </c>
      <c r="B12358" s="49" t="s">
        <v>7814</v>
      </c>
      <c r="C12358" s="7">
        <v>5.7067397260274037E-2</v>
      </c>
      <c r="D12358" s="7">
        <v>0.11413479452054807</v>
      </c>
      <c r="E12358" s="7">
        <v>0.17120219178082199</v>
      </c>
      <c r="F12358" s="7">
        <v>0.22826958904109518</v>
      </c>
      <c r="G12358" s="7">
        <v>0.28533698630136961</v>
      </c>
      <c r="H12358" s="7">
        <v>0.34240438356164399</v>
      </c>
      <c r="I12358" s="7">
        <v>0.39947178082191842</v>
      </c>
      <c r="J12358" s="7">
        <v>0.45653917808219158</v>
      </c>
      <c r="K12358" s="7">
        <v>0.51360657534246601</v>
      </c>
      <c r="L12358" s="7">
        <v>0.57067397260273922</v>
      </c>
    </row>
    <row r="12359" spans="1:12" ht="25.5">
      <c r="A12359" s="1">
        <f t="shared" si="263"/>
        <v>44845</v>
      </c>
      <c r="B12359" s="49" t="s">
        <v>7740</v>
      </c>
      <c r="C12359" s="7">
        <v>2.767298630136996E-2</v>
      </c>
      <c r="D12359" s="7">
        <v>5.5345972602739803E-2</v>
      </c>
      <c r="E12359" s="7">
        <v>8.3018958904109749E-2</v>
      </c>
      <c r="F12359" s="7">
        <v>0.11069194520547936</v>
      </c>
      <c r="G12359" s="7">
        <v>0.1383649315068492</v>
      </c>
      <c r="H12359" s="7">
        <v>0.1660379178082188</v>
      </c>
      <c r="I12359" s="7">
        <v>0.1937109041095896</v>
      </c>
      <c r="J12359" s="7">
        <v>0.22138389041095921</v>
      </c>
      <c r="K12359" s="7">
        <v>0.24905687671232879</v>
      </c>
      <c r="L12359" s="7">
        <v>0.2767298630136984</v>
      </c>
    </row>
    <row r="12360" spans="1:12" ht="25.5">
      <c r="A12360" s="1">
        <f t="shared" si="263"/>
        <v>44846</v>
      </c>
      <c r="B12360" s="49" t="s">
        <v>7815</v>
      </c>
      <c r="C12360" s="7">
        <v>4.2430586301369956E-2</v>
      </c>
      <c r="D12360" s="7">
        <v>8.4861172602739912E-2</v>
      </c>
      <c r="E12360" s="7">
        <v>0.12729175890410999</v>
      </c>
      <c r="F12360" s="7">
        <v>0.1697223452054796</v>
      </c>
      <c r="G12360" s="7">
        <v>0.21215293150684919</v>
      </c>
      <c r="H12360" s="7">
        <v>0.25458351780821881</v>
      </c>
      <c r="I12360" s="7">
        <v>0.29701410410958962</v>
      </c>
      <c r="J12360" s="7">
        <v>0.3394446904109592</v>
      </c>
      <c r="K12360" s="7">
        <v>0.38187527671232879</v>
      </c>
      <c r="L12360" s="7">
        <v>0.42430586301369838</v>
      </c>
    </row>
    <row r="12361" spans="1:12" ht="25.5">
      <c r="A12361" s="1">
        <f t="shared" si="263"/>
        <v>44847</v>
      </c>
      <c r="B12361" s="49" t="s">
        <v>7816</v>
      </c>
      <c r="C12361" s="7">
        <v>1.4736986301369839E-2</v>
      </c>
      <c r="D12361" s="7">
        <v>2.94739726027398E-2</v>
      </c>
      <c r="E12361" s="7">
        <v>4.4210958904109643E-2</v>
      </c>
      <c r="F12361" s="7">
        <v>5.8947945205479357E-2</v>
      </c>
      <c r="G12361" s="7">
        <v>7.3684931506849197E-2</v>
      </c>
      <c r="H12361" s="7">
        <v>8.8421917808219147E-2</v>
      </c>
      <c r="I12361" s="7">
        <v>0.10315890410958924</v>
      </c>
      <c r="J12361" s="7">
        <v>0.11789589041095883</v>
      </c>
      <c r="K12361" s="7">
        <v>0.13263287671232879</v>
      </c>
      <c r="L12361" s="7">
        <v>0.14736986301369839</v>
      </c>
    </row>
    <row r="12362" spans="1:12" ht="25.5">
      <c r="A12362" s="1">
        <f t="shared" si="263"/>
        <v>44848</v>
      </c>
      <c r="B12362" s="49" t="s">
        <v>7816</v>
      </c>
      <c r="C12362" s="7">
        <v>0.20418989589041162</v>
      </c>
      <c r="D12362" s="7">
        <v>0.40837979178082201</v>
      </c>
      <c r="E12362" s="7">
        <v>0.61256968767123354</v>
      </c>
      <c r="F12362" s="7">
        <v>0.8167595835616428</v>
      </c>
      <c r="G12362" s="7">
        <v>1.0209494794520531</v>
      </c>
      <c r="H12362" s="7">
        <v>1.22513937534246</v>
      </c>
      <c r="I12362" s="7">
        <v>1.4293292712328798</v>
      </c>
      <c r="J12362" s="7">
        <v>1.633519167123288</v>
      </c>
      <c r="K12362" s="7">
        <v>1.8377090630136959</v>
      </c>
      <c r="L12362" s="7">
        <v>2.0418989589041039</v>
      </c>
    </row>
    <row r="12363" spans="1:12" ht="12.75">
      <c r="A12363" s="1">
        <f t="shared" si="263"/>
        <v>44849</v>
      </c>
      <c r="B12363" s="49" t="s">
        <v>7817</v>
      </c>
      <c r="C12363" s="7">
        <v>3.3188054794520763E-2</v>
      </c>
      <c r="D12363" s="7">
        <v>6.6376109589041526E-2</v>
      </c>
      <c r="E12363" s="7">
        <v>9.9564164383562165E-2</v>
      </c>
      <c r="F12363" s="7">
        <v>0.1327522191780828</v>
      </c>
      <c r="G12363" s="7">
        <v>0.16594027397260322</v>
      </c>
      <c r="H12363" s="7">
        <v>0.19912832876712358</v>
      </c>
      <c r="I12363" s="7">
        <v>0.232316383561644</v>
      </c>
      <c r="J12363" s="7">
        <v>0.26550443835616439</v>
      </c>
      <c r="K12363" s="7">
        <v>0.2986924931506848</v>
      </c>
      <c r="L12363" s="7">
        <v>0.33188054794520522</v>
      </c>
    </row>
    <row r="12364" spans="1:12" ht="25.5">
      <c r="A12364" s="1">
        <f t="shared" si="263"/>
        <v>44850</v>
      </c>
      <c r="B12364" s="49" t="s">
        <v>7818</v>
      </c>
      <c r="C12364" s="7">
        <v>7.1692273972602832E-2</v>
      </c>
      <c r="D12364" s="7">
        <v>0.14338454794520519</v>
      </c>
      <c r="E12364" s="7">
        <v>0.21507682191780841</v>
      </c>
      <c r="F12364" s="7">
        <v>0.28676909589041039</v>
      </c>
      <c r="G12364" s="7">
        <v>0.35846136986301358</v>
      </c>
      <c r="H12364" s="7">
        <v>0.43015364383561683</v>
      </c>
      <c r="I12364" s="7">
        <v>0.50184591780822119</v>
      </c>
      <c r="J12364" s="7">
        <v>0.57353819178082199</v>
      </c>
      <c r="K12364" s="7">
        <v>0.64523046575342513</v>
      </c>
      <c r="L12364" s="7">
        <v>0.71692273972602716</v>
      </c>
    </row>
    <row r="12365" spans="1:12" ht="25.5">
      <c r="A12365" s="1">
        <f t="shared" si="263"/>
        <v>44851</v>
      </c>
      <c r="B12365" s="49" t="s">
        <v>7819</v>
      </c>
      <c r="C12365" s="7">
        <v>2.3358575342465882E-2</v>
      </c>
      <c r="D12365" s="7">
        <v>4.6717150684931638E-2</v>
      </c>
      <c r="E12365" s="7">
        <v>7.007572602739752E-2</v>
      </c>
      <c r="F12365" s="7">
        <v>9.3434301369863151E-2</v>
      </c>
      <c r="G12365" s="7">
        <v>0.11679287671232892</v>
      </c>
      <c r="H12365" s="7">
        <v>0.14015145205479479</v>
      </c>
      <c r="I12365" s="7">
        <v>0.16351002739726081</v>
      </c>
      <c r="J12365" s="7">
        <v>0.18686860273972677</v>
      </c>
      <c r="K12365" s="7">
        <v>0.2102271780821916</v>
      </c>
      <c r="L12365" s="7">
        <v>0.23358575342465759</v>
      </c>
    </row>
    <row r="12366" spans="1:12" ht="25.5">
      <c r="A12366" s="1">
        <f t="shared" si="263"/>
        <v>44852</v>
      </c>
      <c r="B12366" s="49" t="s">
        <v>7820</v>
      </c>
      <c r="C12366" s="7">
        <v>9.3665753424657841E-2</v>
      </c>
      <c r="D12366" s="7">
        <v>0.18733150684931521</v>
      </c>
      <c r="E12366" s="7">
        <v>0.28099726027397398</v>
      </c>
      <c r="F12366" s="7">
        <v>0.37466301369863042</v>
      </c>
      <c r="G12366" s="7">
        <v>0.46832876712328797</v>
      </c>
      <c r="H12366" s="7">
        <v>0.56199452054794563</v>
      </c>
      <c r="I12366" s="7">
        <v>0.65566027397260429</v>
      </c>
      <c r="J12366" s="7">
        <v>0.74932602739726084</v>
      </c>
      <c r="K12366" s="7">
        <v>0.84299178082191839</v>
      </c>
      <c r="L12366" s="7">
        <v>0.93665753424657472</v>
      </c>
    </row>
    <row r="12367" spans="1:12" ht="25.5">
      <c r="A12367" s="1">
        <f t="shared" si="263"/>
        <v>44853</v>
      </c>
      <c r="B12367" s="49" t="s">
        <v>7821</v>
      </c>
      <c r="C12367" s="7">
        <v>6.6971375342465875E-2</v>
      </c>
      <c r="D12367" s="7">
        <v>0.133942750684932</v>
      </c>
      <c r="E12367" s="7">
        <v>0.200914126027398</v>
      </c>
      <c r="F12367" s="7">
        <v>0.26788550136986278</v>
      </c>
      <c r="G12367" s="7">
        <v>0.33485687671232878</v>
      </c>
      <c r="H12367" s="7">
        <v>0.40182825205479478</v>
      </c>
      <c r="I12367" s="7">
        <v>0.468799627397262</v>
      </c>
      <c r="J12367" s="7">
        <v>0.53577100273972678</v>
      </c>
      <c r="K12367" s="7">
        <v>0.60274237808219289</v>
      </c>
      <c r="L12367" s="7">
        <v>0.66971375342465755</v>
      </c>
    </row>
    <row r="12368" spans="1:12" ht="25.5">
      <c r="A12368" s="1">
        <f t="shared" ref="A12368:A12431" si="264">A12367+1</f>
        <v>44854</v>
      </c>
      <c r="B12368" s="49" t="s">
        <v>7821</v>
      </c>
      <c r="C12368" s="7">
        <v>3.6068186301369959E-2</v>
      </c>
      <c r="D12368" s="7">
        <v>7.2136372602739918E-2</v>
      </c>
      <c r="E12368" s="7">
        <v>0.10820455890410975</v>
      </c>
      <c r="F12368" s="7">
        <v>0.14427274520547959</v>
      </c>
      <c r="G12368" s="7">
        <v>0.18034093150684921</v>
      </c>
      <c r="H12368" s="7">
        <v>0.21640911780821878</v>
      </c>
      <c r="I12368" s="7">
        <v>0.25247730410958957</v>
      </c>
      <c r="J12368" s="7">
        <v>0.28854549041095917</v>
      </c>
      <c r="K12368" s="7">
        <v>0.32461367671232882</v>
      </c>
      <c r="L12368" s="7">
        <v>0.36068186301369842</v>
      </c>
    </row>
    <row r="12369" spans="1:12" ht="25.5">
      <c r="A12369" s="1">
        <f t="shared" si="264"/>
        <v>44855</v>
      </c>
      <c r="B12369" s="49" t="s">
        <v>7822</v>
      </c>
      <c r="C12369" s="7">
        <v>9.9203605479452395E-2</v>
      </c>
      <c r="D12369" s="7">
        <v>0.19840721095890479</v>
      </c>
      <c r="E12369" s="7">
        <v>0.29761081643835718</v>
      </c>
      <c r="F12369" s="7">
        <v>0.39681442191780836</v>
      </c>
      <c r="G12369" s="7">
        <v>0.49601802739726075</v>
      </c>
      <c r="H12369" s="7">
        <v>0.59522163287671315</v>
      </c>
      <c r="I12369" s="7">
        <v>0.69442523835616676</v>
      </c>
      <c r="J12369" s="7">
        <v>0.79362884383561672</v>
      </c>
      <c r="K12369" s="7">
        <v>0.89283244931506922</v>
      </c>
      <c r="L12369" s="7">
        <v>0.99203605479452028</v>
      </c>
    </row>
    <row r="12370" spans="1:12" ht="25.5">
      <c r="A12370" s="1">
        <f t="shared" si="264"/>
        <v>44856</v>
      </c>
      <c r="B12370" s="49" t="s">
        <v>7822</v>
      </c>
      <c r="C12370" s="7">
        <v>9.7014575342466002E-3</v>
      </c>
      <c r="D12370" s="7">
        <v>1.94029150684932E-2</v>
      </c>
      <c r="E12370" s="7">
        <v>2.9104372602739799E-2</v>
      </c>
      <c r="F12370" s="7">
        <v>3.8805830136986283E-2</v>
      </c>
      <c r="G12370" s="7">
        <v>4.8507287671232878E-2</v>
      </c>
      <c r="H12370" s="7">
        <v>5.8208745205479473E-2</v>
      </c>
      <c r="I12370" s="7">
        <v>6.7910202739726325E-2</v>
      </c>
      <c r="J12370" s="7">
        <v>7.7611660273972677E-2</v>
      </c>
      <c r="K12370" s="7">
        <v>8.7313117808219279E-2</v>
      </c>
      <c r="L12370" s="7">
        <v>9.7014575342465756E-2</v>
      </c>
    </row>
    <row r="12371" spans="1:12" ht="25.5">
      <c r="A12371" s="1">
        <f t="shared" si="264"/>
        <v>44857</v>
      </c>
      <c r="B12371" s="49" t="s">
        <v>5887</v>
      </c>
      <c r="C12371" s="7">
        <v>2.024843835616452E-3</v>
      </c>
      <c r="D12371" s="7">
        <v>4.0496876712328919E-3</v>
      </c>
      <c r="E12371" s="7">
        <v>6.0745315068493439E-3</v>
      </c>
      <c r="F12371" s="7">
        <v>8.0993753424657717E-3</v>
      </c>
      <c r="G12371" s="7">
        <v>1.0124219178082211E-2</v>
      </c>
      <c r="H12371" s="7">
        <v>1.2149063013698639E-2</v>
      </c>
      <c r="I12371" s="7">
        <v>1.417390684931508E-2</v>
      </c>
      <c r="J12371" s="7">
        <v>1.6198750684931519E-2</v>
      </c>
      <c r="K12371" s="7">
        <v>1.8223594520547958E-2</v>
      </c>
      <c r="L12371" s="7">
        <v>2.0248438356164401E-2</v>
      </c>
    </row>
    <row r="12372" spans="1:12" ht="25.5">
      <c r="A12372" s="1">
        <f t="shared" si="264"/>
        <v>44858</v>
      </c>
      <c r="B12372" s="49" t="s">
        <v>5887</v>
      </c>
      <c r="C12372" s="7">
        <v>1.4047693150685039E-2</v>
      </c>
      <c r="D12372" s="7">
        <v>2.8095386301369957E-2</v>
      </c>
      <c r="E12372" s="7">
        <v>4.2143079452054873E-2</v>
      </c>
      <c r="F12372" s="7">
        <v>5.6190772602739796E-2</v>
      </c>
      <c r="G12372" s="7">
        <v>7.0238465753424725E-2</v>
      </c>
      <c r="H12372" s="7">
        <v>8.4286158904109634E-2</v>
      </c>
      <c r="I12372" s="7">
        <v>9.8333852054794793E-2</v>
      </c>
      <c r="J12372" s="7">
        <v>0.11238154520547948</v>
      </c>
      <c r="K12372" s="7">
        <v>0.1264292383561644</v>
      </c>
      <c r="L12372" s="7">
        <v>0.1404769315068492</v>
      </c>
    </row>
    <row r="12373" spans="1:12" ht="38.25">
      <c r="A12373" s="1">
        <f t="shared" si="264"/>
        <v>44859</v>
      </c>
      <c r="B12373" s="49" t="s">
        <v>5346</v>
      </c>
      <c r="C12373" s="7">
        <v>3.2924054794520756E-2</v>
      </c>
      <c r="D12373" s="7">
        <v>6.5848109589041401E-2</v>
      </c>
      <c r="E12373" s="7">
        <v>9.877216438356215E-2</v>
      </c>
      <c r="F12373" s="7">
        <v>0.1316962191780828</v>
      </c>
      <c r="G12373" s="7">
        <v>0.16462027397260318</v>
      </c>
      <c r="H12373" s="7">
        <v>0.19754432876712361</v>
      </c>
      <c r="I12373" s="7">
        <v>0.23046838356164398</v>
      </c>
      <c r="J12373" s="7">
        <v>0.26339243835616438</v>
      </c>
      <c r="K12373" s="7">
        <v>0.29631649315068481</v>
      </c>
      <c r="L12373" s="7">
        <v>0.32924054794520519</v>
      </c>
    </row>
    <row r="12374" spans="1:12" ht="38.25">
      <c r="A12374" s="1">
        <f t="shared" si="264"/>
        <v>44860</v>
      </c>
      <c r="B12374" s="49" t="s">
        <v>5346</v>
      </c>
      <c r="C12374" s="7">
        <v>6.9001643835616674E-2</v>
      </c>
      <c r="D12374" s="7">
        <v>0.1380032876712336</v>
      </c>
      <c r="E12374" s="7">
        <v>0.2070049315068504</v>
      </c>
      <c r="F12374" s="7">
        <v>0.27600657534246598</v>
      </c>
      <c r="G12374" s="7">
        <v>0.34500821917808278</v>
      </c>
      <c r="H12374" s="7">
        <v>0.41400986301369841</v>
      </c>
      <c r="I12374" s="7">
        <v>0.48301150684931637</v>
      </c>
      <c r="J12374" s="7">
        <v>0.55201315068493195</v>
      </c>
      <c r="K12374" s="7">
        <v>0.62101479452054886</v>
      </c>
      <c r="L12374" s="7">
        <v>0.69001643835616433</v>
      </c>
    </row>
    <row r="12375" spans="1:12" ht="38.25">
      <c r="A12375" s="1">
        <f t="shared" si="264"/>
        <v>44861</v>
      </c>
      <c r="B12375" s="49" t="s">
        <v>5346</v>
      </c>
      <c r="C12375" s="7">
        <v>2.264613698630148E-3</v>
      </c>
      <c r="D12375" s="7">
        <v>4.5292273972602839E-3</v>
      </c>
      <c r="E12375" s="7">
        <v>6.793841095890432E-3</v>
      </c>
      <c r="F12375" s="7">
        <v>9.0584547945205558E-3</v>
      </c>
      <c r="G12375" s="7">
        <v>1.1323068493150691E-2</v>
      </c>
      <c r="H12375" s="7">
        <v>1.358768219178084E-2</v>
      </c>
      <c r="I12375" s="7">
        <v>1.5852295890410997E-2</v>
      </c>
      <c r="J12375" s="7">
        <v>1.811690958904116E-2</v>
      </c>
      <c r="K12375" s="7">
        <v>2.0381523287671201E-2</v>
      </c>
      <c r="L12375" s="7">
        <v>2.2646136986301357E-2</v>
      </c>
    </row>
    <row r="12376" spans="1:12" ht="38.25">
      <c r="A12376" s="1">
        <f t="shared" si="264"/>
        <v>44862</v>
      </c>
      <c r="B12376" s="49" t="s">
        <v>5346</v>
      </c>
      <c r="C12376" s="7">
        <v>2.598410958904116E-3</v>
      </c>
      <c r="D12376" s="7">
        <v>5.19682191780822E-3</v>
      </c>
      <c r="E12376" s="7">
        <v>7.7952328767123356E-3</v>
      </c>
      <c r="F12376" s="7">
        <v>1.0393643835616416E-2</v>
      </c>
      <c r="G12376" s="7">
        <v>1.299205479452052E-2</v>
      </c>
      <c r="H12376" s="7">
        <v>1.5590465753424598E-2</v>
      </c>
      <c r="I12376" s="7">
        <v>1.81888767123288E-2</v>
      </c>
      <c r="J12376" s="7">
        <v>2.078728767123288E-2</v>
      </c>
      <c r="K12376" s="7">
        <v>2.338569863013696E-2</v>
      </c>
      <c r="L12376" s="7">
        <v>2.598410958904104E-2</v>
      </c>
    </row>
    <row r="12377" spans="1:12" ht="38.25">
      <c r="A12377" s="1">
        <f t="shared" si="264"/>
        <v>44863</v>
      </c>
      <c r="B12377" s="49" t="s">
        <v>5346</v>
      </c>
      <c r="C12377" s="7">
        <v>1.1413479452054831E-3</v>
      </c>
      <c r="D12377" s="7">
        <v>2.2826958904109641E-3</v>
      </c>
      <c r="E12377" s="7">
        <v>3.4240438356164522E-3</v>
      </c>
      <c r="F12377" s="7">
        <v>4.5653917808219282E-3</v>
      </c>
      <c r="G12377" s="7">
        <v>5.7067397260274037E-3</v>
      </c>
      <c r="H12377" s="7">
        <v>6.8480876712328801E-3</v>
      </c>
      <c r="I12377" s="7">
        <v>7.9894356164383791E-3</v>
      </c>
      <c r="J12377" s="7">
        <v>9.1307835616438442E-3</v>
      </c>
      <c r="K12377" s="7">
        <v>1.0272131506849332E-2</v>
      </c>
      <c r="L12377" s="7">
        <v>1.1413479452054795E-2</v>
      </c>
    </row>
    <row r="12378" spans="1:12" ht="38.25">
      <c r="A12378" s="1">
        <f t="shared" si="264"/>
        <v>44864</v>
      </c>
      <c r="B12378" s="49" t="s">
        <v>7673</v>
      </c>
      <c r="C12378" s="7">
        <v>1.4492515068493198E-2</v>
      </c>
      <c r="D12378" s="7">
        <v>2.8985030136986518E-2</v>
      </c>
      <c r="E12378" s="7">
        <v>4.3477545205479716E-2</v>
      </c>
      <c r="F12378" s="7">
        <v>5.7970060273972793E-2</v>
      </c>
      <c r="G12378" s="7">
        <v>7.2462575342466001E-2</v>
      </c>
      <c r="H12378" s="7">
        <v>8.6955090410959196E-2</v>
      </c>
      <c r="I12378" s="7">
        <v>0.10144760547945275</v>
      </c>
      <c r="J12378" s="7">
        <v>0.11594012054794571</v>
      </c>
      <c r="K12378" s="7">
        <v>0.13043263561643881</v>
      </c>
      <c r="L12378" s="7">
        <v>0.144925150684932</v>
      </c>
    </row>
    <row r="12379" spans="1:12" ht="51">
      <c r="A12379" s="1">
        <f t="shared" si="264"/>
        <v>44865</v>
      </c>
      <c r="B12379" s="49" t="s">
        <v>7823</v>
      </c>
      <c r="C12379" s="7">
        <v>1.6317369863013721E-2</v>
      </c>
      <c r="D12379" s="7">
        <v>3.263473972602756E-2</v>
      </c>
      <c r="E12379" s="7">
        <v>4.8952109589041275E-2</v>
      </c>
      <c r="F12379" s="7">
        <v>6.5269479452054885E-2</v>
      </c>
      <c r="G12379" s="7">
        <v>8.1586849315068599E-2</v>
      </c>
      <c r="H12379" s="7">
        <v>9.7904219178082438E-2</v>
      </c>
      <c r="I12379" s="7">
        <v>0.11422158904109651</v>
      </c>
      <c r="J12379" s="7">
        <v>0.13053895890410999</v>
      </c>
      <c r="K12379" s="7">
        <v>0.1468563287671236</v>
      </c>
      <c r="L12379" s="7">
        <v>0.1631736986301372</v>
      </c>
    </row>
    <row r="12380" spans="1:12" ht="51">
      <c r="A12380" s="1">
        <f t="shared" si="264"/>
        <v>44866</v>
      </c>
      <c r="B12380" s="49" t="s">
        <v>7823</v>
      </c>
      <c r="C12380" s="7">
        <v>6.220273972602755E-4</v>
      </c>
      <c r="D12380" s="7">
        <v>1.244054794520556E-3</v>
      </c>
      <c r="E12380" s="7">
        <v>1.8660821917808278E-3</v>
      </c>
      <c r="F12380" s="7">
        <v>2.4881095890410998E-3</v>
      </c>
      <c r="G12380" s="7">
        <v>3.1101369863013721E-3</v>
      </c>
      <c r="H12380" s="7">
        <v>3.7321643835616439E-3</v>
      </c>
      <c r="I12380" s="7">
        <v>4.3541917808219404E-3</v>
      </c>
      <c r="J12380" s="7">
        <v>4.9762191780821996E-3</v>
      </c>
      <c r="K12380" s="7">
        <v>5.5982465753424719E-3</v>
      </c>
      <c r="L12380" s="7">
        <v>6.2202739726027441E-3</v>
      </c>
    </row>
    <row r="12381" spans="1:12" ht="51">
      <c r="A12381" s="1">
        <f t="shared" si="264"/>
        <v>44867</v>
      </c>
      <c r="B12381" s="49" t="s">
        <v>7823</v>
      </c>
      <c r="C12381" s="7">
        <v>3.8594630136986517E-2</v>
      </c>
      <c r="D12381" s="7">
        <v>7.7189260273973034E-2</v>
      </c>
      <c r="E12381" s="7">
        <v>0.11578389041095954</v>
      </c>
      <c r="F12381" s="7">
        <v>0.15437852054794557</v>
      </c>
      <c r="G12381" s="7">
        <v>0.19297315068493201</v>
      </c>
      <c r="H12381" s="7">
        <v>0.2315677808219184</v>
      </c>
      <c r="I12381" s="7">
        <v>0.27016241095890481</v>
      </c>
      <c r="J12381" s="7">
        <v>0.30875704109588997</v>
      </c>
      <c r="K12381" s="7">
        <v>0.34735167123287641</v>
      </c>
      <c r="L12381" s="7">
        <v>0.3859463013698628</v>
      </c>
    </row>
    <row r="12382" spans="1:12" ht="51">
      <c r="A12382" s="1">
        <f t="shared" si="264"/>
        <v>44868</v>
      </c>
      <c r="B12382" s="49" t="s">
        <v>7823</v>
      </c>
      <c r="C12382" s="7">
        <v>5.0991780821918039E-3</v>
      </c>
      <c r="D12382" s="7">
        <v>1.0198356164383608E-2</v>
      </c>
      <c r="E12382" s="7">
        <v>1.5297534246575399E-2</v>
      </c>
      <c r="F12382" s="7">
        <v>2.0396712328767122E-2</v>
      </c>
      <c r="G12382" s="7">
        <v>2.5495890410958958E-2</v>
      </c>
      <c r="H12382" s="7">
        <v>3.0595068493150676E-2</v>
      </c>
      <c r="I12382" s="7">
        <v>3.5694246575342641E-2</v>
      </c>
      <c r="J12382" s="7">
        <v>4.0793424657534244E-2</v>
      </c>
      <c r="K12382" s="7">
        <v>4.5892602739726077E-2</v>
      </c>
      <c r="L12382" s="7">
        <v>5.0991780821917798E-2</v>
      </c>
    </row>
    <row r="12383" spans="1:12" ht="51">
      <c r="A12383" s="1">
        <f t="shared" si="264"/>
        <v>44869</v>
      </c>
      <c r="B12383" s="49" t="s">
        <v>7823</v>
      </c>
      <c r="C12383" s="7">
        <v>3.6554958904109876E-2</v>
      </c>
      <c r="D12383" s="7">
        <v>7.3109917808219752E-2</v>
      </c>
      <c r="E12383" s="7">
        <v>0.10966487671232952</v>
      </c>
      <c r="F12383" s="7">
        <v>0.14621983561643881</v>
      </c>
      <c r="G12383" s="7">
        <v>0.18277479452054879</v>
      </c>
      <c r="H12383" s="7">
        <v>0.2193297534246576</v>
      </c>
      <c r="I12383" s="7">
        <v>0.2558847123287688</v>
      </c>
      <c r="J12383" s="7">
        <v>0.29243967123287762</v>
      </c>
      <c r="K12383" s="7">
        <v>0.3289946301369876</v>
      </c>
      <c r="L12383" s="7">
        <v>0.36554958904109641</v>
      </c>
    </row>
    <row r="12384" spans="1:12" ht="51">
      <c r="A12384" s="1">
        <f t="shared" si="264"/>
        <v>44870</v>
      </c>
      <c r="B12384" s="49" t="s">
        <v>7824</v>
      </c>
      <c r="C12384" s="7">
        <v>5.4029589041096034E-3</v>
      </c>
      <c r="D12384" s="7">
        <v>1.0805917808219207E-2</v>
      </c>
      <c r="E12384" s="7">
        <v>1.6208876712328797E-2</v>
      </c>
      <c r="F12384" s="7">
        <v>2.1611835616438316E-2</v>
      </c>
      <c r="G12384" s="7">
        <v>2.7014794520547961E-2</v>
      </c>
      <c r="H12384" s="7">
        <v>3.2417753424657594E-2</v>
      </c>
      <c r="I12384" s="7">
        <v>3.7820712328767235E-2</v>
      </c>
      <c r="J12384" s="7">
        <v>4.3223671232876758E-2</v>
      </c>
      <c r="K12384" s="7">
        <v>4.8626630136986405E-2</v>
      </c>
      <c r="L12384" s="7">
        <v>5.4029589041095921E-2</v>
      </c>
    </row>
    <row r="12385" spans="1:12" ht="51">
      <c r="A12385" s="1">
        <f t="shared" si="264"/>
        <v>44871</v>
      </c>
      <c r="B12385" s="49" t="s">
        <v>7824</v>
      </c>
      <c r="C12385" s="7">
        <v>2.3022246575342641E-2</v>
      </c>
      <c r="D12385" s="7">
        <v>4.6044493150685158E-2</v>
      </c>
      <c r="E12385" s="7">
        <v>6.9066739726027795E-2</v>
      </c>
      <c r="F12385" s="7">
        <v>9.208898630137019E-2</v>
      </c>
      <c r="G12385" s="7">
        <v>0.11511123287671271</v>
      </c>
      <c r="H12385" s="7">
        <v>0.13813347945205559</v>
      </c>
      <c r="I12385" s="7">
        <v>0.161155726027398</v>
      </c>
      <c r="J12385" s="7">
        <v>0.18417797260274038</v>
      </c>
      <c r="K12385" s="7">
        <v>0.20720021917808282</v>
      </c>
      <c r="L12385" s="7">
        <v>0.2302224657534252</v>
      </c>
    </row>
    <row r="12386" spans="1:12" ht="63.75">
      <c r="A12386" s="1">
        <f t="shared" si="264"/>
        <v>44872</v>
      </c>
      <c r="B12386" s="49" t="s">
        <v>7825</v>
      </c>
      <c r="C12386" s="7">
        <v>1.7966465753424719E-2</v>
      </c>
      <c r="D12386" s="7">
        <v>3.5932931506849321E-2</v>
      </c>
      <c r="E12386" s="7">
        <v>5.3899397260274033E-2</v>
      </c>
      <c r="F12386" s="7">
        <v>7.1865863013698517E-2</v>
      </c>
      <c r="G12386" s="7">
        <v>8.9832328767123118E-2</v>
      </c>
      <c r="H12386" s="7">
        <v>0.10779879452054772</v>
      </c>
      <c r="I12386" s="7">
        <v>0.12576526027397278</v>
      </c>
      <c r="J12386" s="7">
        <v>0.14373172602739678</v>
      </c>
      <c r="K12386" s="7">
        <v>0.16169819178082198</v>
      </c>
      <c r="L12386" s="7">
        <v>0.17966465753424601</v>
      </c>
    </row>
    <row r="12387" spans="1:12" ht="63.75">
      <c r="A12387" s="1">
        <f t="shared" si="264"/>
        <v>44873</v>
      </c>
      <c r="B12387" s="49" t="s">
        <v>7825</v>
      </c>
      <c r="C12387" s="7">
        <v>3.6873205479452276E-2</v>
      </c>
      <c r="D12387" s="7">
        <v>7.3746410958904551E-2</v>
      </c>
      <c r="E12387" s="7">
        <v>0.11061961643835684</v>
      </c>
      <c r="F12387" s="7">
        <v>0.14749282191780841</v>
      </c>
      <c r="G12387" s="7">
        <v>0.1843660273972608</v>
      </c>
      <c r="H12387" s="7">
        <v>0.22123923287671199</v>
      </c>
      <c r="I12387" s="7">
        <v>0.2581124383561656</v>
      </c>
      <c r="J12387" s="7">
        <v>0.29498564383561682</v>
      </c>
      <c r="K12387" s="7">
        <v>0.3318588493150692</v>
      </c>
      <c r="L12387" s="7">
        <v>0.36873205479452043</v>
      </c>
    </row>
    <row r="12388" spans="1:12" ht="63.75">
      <c r="A12388" s="1">
        <f t="shared" si="264"/>
        <v>44874</v>
      </c>
      <c r="B12388" s="49" t="s">
        <v>7826</v>
      </c>
      <c r="C12388" s="7">
        <v>4.7044800000000116E-2</v>
      </c>
      <c r="D12388" s="7">
        <v>9.4089600000000231E-2</v>
      </c>
      <c r="E12388" s="7">
        <v>0.14113439999999999</v>
      </c>
      <c r="F12388" s="7">
        <v>0.18817920000000002</v>
      </c>
      <c r="G12388" s="7">
        <v>0.23522399999999999</v>
      </c>
      <c r="H12388" s="7">
        <v>0.28226879999999999</v>
      </c>
      <c r="I12388" s="7">
        <v>0.32931360000000121</v>
      </c>
      <c r="J12388" s="7">
        <v>0.37635840000000004</v>
      </c>
      <c r="K12388" s="7">
        <v>0.42340319999999998</v>
      </c>
      <c r="L12388" s="7">
        <v>0.47044799999999998</v>
      </c>
    </row>
    <row r="12389" spans="1:12" ht="63.75">
      <c r="A12389" s="1">
        <f t="shared" si="264"/>
        <v>44875</v>
      </c>
      <c r="B12389" s="49" t="s">
        <v>7827</v>
      </c>
      <c r="C12389" s="7">
        <v>2.4386005479452282E-2</v>
      </c>
      <c r="D12389" s="7">
        <v>4.877201095890444E-2</v>
      </c>
      <c r="E12389" s="7">
        <v>7.3158016438356718E-2</v>
      </c>
      <c r="F12389" s="7">
        <v>9.7544021917808643E-2</v>
      </c>
      <c r="G12389" s="7">
        <v>0.1219300273972608</v>
      </c>
      <c r="H12389" s="7">
        <v>0.14631603287671199</v>
      </c>
      <c r="I12389" s="7">
        <v>0.1707020383561644</v>
      </c>
      <c r="J12389" s="7">
        <v>0.19508804383561679</v>
      </c>
      <c r="K12389" s="7">
        <v>0.219474049315068</v>
      </c>
      <c r="L12389" s="7">
        <v>0.24386005479452039</v>
      </c>
    </row>
    <row r="12390" spans="1:12" ht="63.75">
      <c r="A12390" s="1">
        <f t="shared" si="264"/>
        <v>44876</v>
      </c>
      <c r="B12390" s="49" t="s">
        <v>7827</v>
      </c>
      <c r="C12390" s="7">
        <v>5.2944657534246837E-4</v>
      </c>
      <c r="D12390" s="7">
        <v>1.0588931506849367E-3</v>
      </c>
      <c r="E12390" s="7">
        <v>1.588339726027404E-3</v>
      </c>
      <c r="F12390" s="7">
        <v>2.1177863013698639E-3</v>
      </c>
      <c r="G12390" s="7">
        <v>2.6472328767123358E-3</v>
      </c>
      <c r="H12390" s="7">
        <v>3.1766794520547959E-3</v>
      </c>
      <c r="I12390" s="7">
        <v>3.7061260273972794E-3</v>
      </c>
      <c r="J12390" s="7">
        <v>4.2355726027397279E-3</v>
      </c>
      <c r="K12390" s="7">
        <v>4.7650191780821997E-3</v>
      </c>
      <c r="L12390" s="7">
        <v>5.2944657534246603E-3</v>
      </c>
    </row>
    <row r="12391" spans="1:12" ht="63.75">
      <c r="A12391" s="1">
        <f t="shared" si="264"/>
        <v>44877</v>
      </c>
      <c r="B12391" s="49" t="s">
        <v>7827</v>
      </c>
      <c r="C12391" s="7">
        <v>1.0438849315068529E-2</v>
      </c>
      <c r="D12391" s="7">
        <v>2.0877698630137078E-2</v>
      </c>
      <c r="E12391" s="7">
        <v>3.131654794520556E-2</v>
      </c>
      <c r="F12391" s="7">
        <v>4.1755397260274038E-2</v>
      </c>
      <c r="G12391" s="7">
        <v>5.2194246575342516E-2</v>
      </c>
      <c r="H12391" s="7">
        <v>6.2633095890410995E-2</v>
      </c>
      <c r="I12391" s="7">
        <v>7.3071945205479716E-2</v>
      </c>
      <c r="J12391" s="7">
        <v>8.3510794520548076E-2</v>
      </c>
      <c r="K12391" s="7">
        <v>9.3949643835616561E-2</v>
      </c>
      <c r="L12391" s="7">
        <v>0.10438849315068492</v>
      </c>
    </row>
    <row r="12392" spans="1:12" ht="38.25">
      <c r="A12392" s="1">
        <f t="shared" si="264"/>
        <v>44878</v>
      </c>
      <c r="B12392" s="49" t="s">
        <v>7828</v>
      </c>
      <c r="C12392" s="7">
        <v>1.4584372602739799E-2</v>
      </c>
      <c r="D12392" s="7">
        <v>2.9168745205479477E-2</v>
      </c>
      <c r="E12392" s="7">
        <v>4.3753117808219277E-2</v>
      </c>
      <c r="F12392" s="7">
        <v>5.8337490410958842E-2</v>
      </c>
      <c r="G12392" s="7">
        <v>7.2921863013698518E-2</v>
      </c>
      <c r="H12392" s="7">
        <v>8.7506235616438208E-2</v>
      </c>
      <c r="I12392" s="7">
        <v>0.10209060821917812</v>
      </c>
      <c r="J12392" s="7">
        <v>0.11667498082191756</v>
      </c>
      <c r="K12392" s="7">
        <v>0.13125935342465758</v>
      </c>
      <c r="L12392" s="7">
        <v>0.14584372602739679</v>
      </c>
    </row>
    <row r="12393" spans="1:12" ht="38.25">
      <c r="A12393" s="1">
        <f t="shared" si="264"/>
        <v>44879</v>
      </c>
      <c r="B12393" s="49" t="s">
        <v>7828</v>
      </c>
      <c r="C12393" s="7">
        <v>8.3340821917808634E-3</v>
      </c>
      <c r="D12393" s="7">
        <v>1.6668164383561682E-2</v>
      </c>
      <c r="E12393" s="7">
        <v>2.5002246575342637E-2</v>
      </c>
      <c r="F12393" s="7">
        <v>3.3336328767123363E-2</v>
      </c>
      <c r="G12393" s="7">
        <v>4.1670410958904197E-2</v>
      </c>
      <c r="H12393" s="7">
        <v>5.0004493150685038E-2</v>
      </c>
      <c r="I12393" s="7">
        <v>5.8338575342465997E-2</v>
      </c>
      <c r="J12393" s="7">
        <v>6.6672657534246726E-2</v>
      </c>
      <c r="K12393" s="7">
        <v>7.5006739726027546E-2</v>
      </c>
      <c r="L12393" s="7">
        <v>8.3340821917808269E-2</v>
      </c>
    </row>
    <row r="12394" spans="1:12" ht="38.25">
      <c r="A12394" s="1">
        <f t="shared" si="264"/>
        <v>44880</v>
      </c>
      <c r="B12394" s="49" t="s">
        <v>7072</v>
      </c>
      <c r="C12394" s="7">
        <v>1.500098630136984E-2</v>
      </c>
      <c r="D12394" s="7">
        <v>3.0001972602739797E-2</v>
      </c>
      <c r="E12394" s="7">
        <v>4.5002958904109644E-2</v>
      </c>
      <c r="F12394" s="7">
        <v>6.0003945205479359E-2</v>
      </c>
      <c r="G12394" s="7">
        <v>7.5004931506849198E-2</v>
      </c>
      <c r="H12394" s="7">
        <v>9.0005917808219038E-2</v>
      </c>
      <c r="I12394" s="7">
        <v>0.10500690410958924</v>
      </c>
      <c r="J12394" s="7">
        <v>0.12000789041095919</v>
      </c>
      <c r="K12394" s="7">
        <v>0.13500887671232881</v>
      </c>
      <c r="L12394" s="7">
        <v>0.1500098630136984</v>
      </c>
    </row>
    <row r="12395" spans="1:12" ht="38.25">
      <c r="A12395" s="1">
        <f t="shared" si="264"/>
        <v>44881</v>
      </c>
      <c r="B12395" s="49" t="s">
        <v>7829</v>
      </c>
      <c r="C12395" s="7">
        <v>2.3810630136986397E-2</v>
      </c>
      <c r="D12395" s="7">
        <v>4.7621260273972683E-2</v>
      </c>
      <c r="E12395" s="7">
        <v>7.1431890410959084E-2</v>
      </c>
      <c r="F12395" s="7">
        <v>9.5242520547945242E-2</v>
      </c>
      <c r="G12395" s="7">
        <v>0.11905315068493151</v>
      </c>
      <c r="H12395" s="7">
        <v>0.14286378082191839</v>
      </c>
      <c r="I12395" s="7">
        <v>0.16667441095890478</v>
      </c>
      <c r="J12395" s="7">
        <v>0.19048504109588998</v>
      </c>
      <c r="K12395" s="7">
        <v>0.21429567123287638</v>
      </c>
      <c r="L12395" s="7">
        <v>0.23810630136986277</v>
      </c>
    </row>
    <row r="12396" spans="1:12" ht="38.25">
      <c r="A12396" s="1">
        <f t="shared" si="264"/>
        <v>44882</v>
      </c>
      <c r="B12396" s="49" t="s">
        <v>7830</v>
      </c>
      <c r="C12396" s="7">
        <v>1.363758904109592E-2</v>
      </c>
      <c r="D12396" s="7">
        <v>2.7275178082191962E-2</v>
      </c>
      <c r="E12396" s="7">
        <v>4.0912767123287876E-2</v>
      </c>
      <c r="F12396" s="7">
        <v>5.4550356164383682E-2</v>
      </c>
      <c r="G12396" s="7">
        <v>6.8187945205479591E-2</v>
      </c>
      <c r="H12396" s="7">
        <v>8.1825534246575529E-2</v>
      </c>
      <c r="I12396" s="7">
        <v>9.54631232876718E-2</v>
      </c>
      <c r="J12396" s="7">
        <v>0.10910071232876747</v>
      </c>
      <c r="K12396" s="7">
        <v>0.12273830136986399</v>
      </c>
      <c r="L12396" s="7">
        <v>0.13637589041095918</v>
      </c>
    </row>
    <row r="12397" spans="1:12" ht="38.25">
      <c r="A12397" s="1">
        <f t="shared" si="264"/>
        <v>44883</v>
      </c>
      <c r="B12397" s="49" t="s">
        <v>7830</v>
      </c>
      <c r="C12397" s="7">
        <v>1.570257534246576E-3</v>
      </c>
      <c r="D12397" s="7">
        <v>3.1405150684931638E-3</v>
      </c>
      <c r="E12397" s="7">
        <v>4.7107726027397394E-3</v>
      </c>
      <c r="F12397" s="7">
        <v>6.2810301369863042E-3</v>
      </c>
      <c r="G12397" s="7">
        <v>7.8512876712328802E-3</v>
      </c>
      <c r="H12397" s="7">
        <v>9.4215452054794563E-3</v>
      </c>
      <c r="I12397" s="7">
        <v>1.0991802739726067E-2</v>
      </c>
      <c r="J12397" s="7">
        <v>1.256206027397256E-2</v>
      </c>
      <c r="K12397" s="7">
        <v>1.4132317808219158E-2</v>
      </c>
      <c r="L12397" s="7">
        <v>1.570257534246576E-2</v>
      </c>
    </row>
    <row r="12398" spans="1:12" ht="38.25">
      <c r="A12398" s="1">
        <f t="shared" si="264"/>
        <v>44884</v>
      </c>
      <c r="B12398" s="49" t="s">
        <v>7830</v>
      </c>
      <c r="C12398" s="7">
        <v>7.3196712328767362E-4</v>
      </c>
      <c r="D12398" s="7">
        <v>1.4639342465753518E-3</v>
      </c>
      <c r="E12398" s="7">
        <v>2.1959013698630162E-3</v>
      </c>
      <c r="F12398" s="7">
        <v>2.9278684931506797E-3</v>
      </c>
      <c r="G12398" s="7">
        <v>3.6598356164383554E-3</v>
      </c>
      <c r="H12398" s="7">
        <v>4.3918027397260324E-3</v>
      </c>
      <c r="I12398" s="7">
        <v>5.1237698630137198E-3</v>
      </c>
      <c r="J12398" s="7">
        <v>5.8557369863013716E-3</v>
      </c>
      <c r="K12398" s="7">
        <v>6.5877041095890477E-3</v>
      </c>
      <c r="L12398" s="7">
        <v>7.3196712328767108E-3</v>
      </c>
    </row>
    <row r="12399" spans="1:12" ht="38.25">
      <c r="A12399" s="1">
        <f t="shared" si="264"/>
        <v>44885</v>
      </c>
      <c r="B12399" s="49" t="s">
        <v>7831</v>
      </c>
      <c r="C12399" s="7">
        <v>6.1624109589041394E-3</v>
      </c>
      <c r="D12399" s="7">
        <v>1.2324821917808279E-2</v>
      </c>
      <c r="E12399" s="7">
        <v>1.848723287671248E-2</v>
      </c>
      <c r="F12399" s="7">
        <v>2.4649643835616557E-2</v>
      </c>
      <c r="G12399" s="7">
        <v>3.0812054794520635E-2</v>
      </c>
      <c r="H12399" s="7">
        <v>3.6974465753424716E-2</v>
      </c>
      <c r="I12399" s="7">
        <v>4.3136876712328916E-2</v>
      </c>
      <c r="J12399" s="7">
        <v>4.9299287671233004E-2</v>
      </c>
      <c r="K12399" s="7">
        <v>5.5461698630137078E-2</v>
      </c>
      <c r="L12399" s="7">
        <v>6.1624109589041159E-2</v>
      </c>
    </row>
    <row r="12400" spans="1:12" ht="38.25">
      <c r="A12400" s="1">
        <f t="shared" si="264"/>
        <v>44886</v>
      </c>
      <c r="B12400" s="49" t="s">
        <v>7831</v>
      </c>
      <c r="C12400" s="7">
        <v>7.4281643835616791E-3</v>
      </c>
      <c r="D12400" s="7">
        <v>1.4856328767123358E-2</v>
      </c>
      <c r="E12400" s="7">
        <v>2.228449315068504E-2</v>
      </c>
      <c r="F12400" s="7">
        <v>2.9712657534246602E-2</v>
      </c>
      <c r="G12400" s="7">
        <v>3.7140821917808278E-2</v>
      </c>
      <c r="H12400" s="7">
        <v>4.4568986301369844E-2</v>
      </c>
      <c r="I12400" s="7">
        <v>5.1997150684931638E-2</v>
      </c>
      <c r="J12400" s="7">
        <v>5.9425315068493204E-2</v>
      </c>
      <c r="K12400" s="7">
        <v>6.6853479452054873E-2</v>
      </c>
      <c r="L12400" s="7">
        <v>7.4281643835616432E-2</v>
      </c>
    </row>
    <row r="12401" spans="1:12" ht="38.25">
      <c r="A12401" s="1">
        <f t="shared" si="264"/>
        <v>44887</v>
      </c>
      <c r="B12401" s="49" t="s">
        <v>7831</v>
      </c>
      <c r="C12401" s="7">
        <v>2.6327671232876998E-3</v>
      </c>
      <c r="D12401" s="7">
        <v>5.2655342465753882E-3</v>
      </c>
      <c r="E12401" s="7">
        <v>7.898301369863088E-3</v>
      </c>
      <c r="F12401" s="7">
        <v>1.053106849315075E-2</v>
      </c>
      <c r="G12401" s="7">
        <v>1.3163835616438439E-2</v>
      </c>
      <c r="H12401" s="7">
        <v>1.5796602739726079E-2</v>
      </c>
      <c r="I12401" s="7">
        <v>1.8429369863013838E-2</v>
      </c>
      <c r="J12401" s="7">
        <v>2.106213698630148E-2</v>
      </c>
      <c r="K12401" s="7">
        <v>2.3694904109589118E-2</v>
      </c>
      <c r="L12401" s="7">
        <v>2.632767123287676E-2</v>
      </c>
    </row>
    <row r="12402" spans="1:12" ht="38.25">
      <c r="A12402" s="1">
        <f t="shared" si="264"/>
        <v>44888</v>
      </c>
      <c r="B12402" s="49" t="s">
        <v>7831</v>
      </c>
      <c r="C12402" s="7">
        <v>2.1438246575342639E-2</v>
      </c>
      <c r="D12402" s="7">
        <v>4.287649315068516E-2</v>
      </c>
      <c r="E12402" s="7">
        <v>6.4314739726027803E-2</v>
      </c>
      <c r="F12402" s="7">
        <v>8.5752986301370196E-2</v>
      </c>
      <c r="G12402" s="7">
        <v>0.10719123287671271</v>
      </c>
      <c r="H12402" s="7">
        <v>0.12862947945205561</v>
      </c>
      <c r="I12402" s="7">
        <v>0.15006772602739801</v>
      </c>
      <c r="J12402" s="7">
        <v>0.17150597260274039</v>
      </c>
      <c r="K12402" s="7">
        <v>0.1929442191780828</v>
      </c>
      <c r="L12402" s="7">
        <v>0.21438246575342521</v>
      </c>
    </row>
    <row r="12403" spans="1:12" ht="38.25">
      <c r="A12403" s="1">
        <f t="shared" si="264"/>
        <v>44889</v>
      </c>
      <c r="B12403" s="49" t="s">
        <v>7832</v>
      </c>
      <c r="C12403" s="7">
        <v>1.4002849315068479E-2</v>
      </c>
      <c r="D12403" s="7">
        <v>2.800569863013708E-2</v>
      </c>
      <c r="E12403" s="7">
        <v>4.2008547945205553E-2</v>
      </c>
      <c r="F12403" s="7">
        <v>5.6011397260273918E-2</v>
      </c>
      <c r="G12403" s="7">
        <v>7.0014246575342401E-2</v>
      </c>
      <c r="H12403" s="7">
        <v>8.4017095890410884E-2</v>
      </c>
      <c r="I12403" s="7">
        <v>9.8019945205479728E-2</v>
      </c>
      <c r="J12403" s="7">
        <v>0.11202279452054795</v>
      </c>
      <c r="K12403" s="7">
        <v>0.12602564383561679</v>
      </c>
      <c r="L12403" s="7">
        <v>0.1400284931506848</v>
      </c>
    </row>
    <row r="12404" spans="1:12" ht="38.25">
      <c r="A12404" s="1">
        <f t="shared" si="264"/>
        <v>44890</v>
      </c>
      <c r="B12404" s="49" t="s">
        <v>7832</v>
      </c>
      <c r="C12404" s="7">
        <v>2.37166027397262E-2</v>
      </c>
      <c r="D12404" s="7">
        <v>4.7433205479452276E-2</v>
      </c>
      <c r="E12404" s="7">
        <v>7.1149808219178476E-2</v>
      </c>
      <c r="F12404" s="7">
        <v>9.486641095890444E-2</v>
      </c>
      <c r="G12404" s="7">
        <v>0.1185830136986305</v>
      </c>
      <c r="H12404" s="7">
        <v>0.14229961643835601</v>
      </c>
      <c r="I12404" s="7">
        <v>0.16601621917808279</v>
      </c>
      <c r="J12404" s="7">
        <v>0.18973282191780841</v>
      </c>
      <c r="K12404" s="7">
        <v>0.21344942465753519</v>
      </c>
      <c r="L12404" s="7">
        <v>0.23716602739726078</v>
      </c>
    </row>
    <row r="12405" spans="1:12" ht="38.25">
      <c r="A12405" s="1">
        <f t="shared" si="264"/>
        <v>44891</v>
      </c>
      <c r="B12405" s="49" t="s">
        <v>7832</v>
      </c>
      <c r="C12405" s="7">
        <v>1.1997895890411012E-2</v>
      </c>
      <c r="D12405" s="7">
        <v>2.3995791780822E-2</v>
      </c>
      <c r="E12405" s="7">
        <v>3.5993687671233003E-2</v>
      </c>
      <c r="F12405" s="7">
        <v>4.7991583561643882E-2</v>
      </c>
      <c r="G12405" s="7">
        <v>5.9989479452054878E-2</v>
      </c>
      <c r="H12405" s="7">
        <v>7.1987375342465881E-2</v>
      </c>
      <c r="I12405" s="7">
        <v>8.3985271232876996E-2</v>
      </c>
      <c r="J12405" s="7">
        <v>9.5983167123287763E-2</v>
      </c>
      <c r="K12405" s="7">
        <v>0.10798106301369877</v>
      </c>
      <c r="L12405" s="7">
        <v>0.11997895890410964</v>
      </c>
    </row>
    <row r="12406" spans="1:12" ht="51">
      <c r="A12406" s="1">
        <f t="shared" si="264"/>
        <v>44892</v>
      </c>
      <c r="B12406" s="49" t="s">
        <v>7833</v>
      </c>
      <c r="C12406" s="7">
        <v>3.2522991780822123E-2</v>
      </c>
      <c r="D12406" s="7">
        <v>6.5045983561644122E-2</v>
      </c>
      <c r="E12406" s="7">
        <v>9.7568975342466238E-2</v>
      </c>
      <c r="F12406" s="7">
        <v>0.13009196712328799</v>
      </c>
      <c r="G12406" s="7">
        <v>0.16261495890410999</v>
      </c>
      <c r="H12406" s="7">
        <v>0.195137950684932</v>
      </c>
      <c r="I12406" s="7">
        <v>0.227660942465754</v>
      </c>
      <c r="J12406" s="7">
        <v>0.26018393424657482</v>
      </c>
      <c r="K12406" s="7">
        <v>0.29270692602739679</v>
      </c>
      <c r="L12406" s="7">
        <v>0.32522991780821875</v>
      </c>
    </row>
    <row r="12407" spans="1:12" ht="51">
      <c r="A12407" s="1">
        <f t="shared" si="264"/>
        <v>44893</v>
      </c>
      <c r="B12407" s="49" t="s">
        <v>7833</v>
      </c>
      <c r="C12407" s="7">
        <v>9.0768986301370078E-2</v>
      </c>
      <c r="D12407" s="7">
        <v>0.18153797260274041</v>
      </c>
      <c r="E12407" s="7">
        <v>0.27230695890411</v>
      </c>
      <c r="F12407" s="7">
        <v>0.36307594520547964</v>
      </c>
      <c r="G12407" s="7">
        <v>0.45384493150684918</v>
      </c>
      <c r="H12407" s="7">
        <v>0.54461391780821999</v>
      </c>
      <c r="I12407" s="7">
        <v>0.63538290410959075</v>
      </c>
      <c r="J12407" s="7">
        <v>0.72615189041095929</v>
      </c>
      <c r="K12407" s="7">
        <v>0.81692087671233005</v>
      </c>
      <c r="L12407" s="7">
        <v>0.90768986301369836</v>
      </c>
    </row>
    <row r="12408" spans="1:12" ht="38.25">
      <c r="A12408" s="1">
        <f t="shared" si="264"/>
        <v>44894</v>
      </c>
      <c r="B12408" s="49" t="s">
        <v>7834</v>
      </c>
      <c r="C12408" s="7">
        <v>2.2056657534246717E-2</v>
      </c>
      <c r="D12408" s="7">
        <v>4.4113315068493315E-2</v>
      </c>
      <c r="E12408" s="7">
        <v>6.6169972602740032E-2</v>
      </c>
      <c r="F12408" s="7">
        <v>8.822663013698652E-2</v>
      </c>
      <c r="G12408" s="7">
        <v>0.11028328767123312</v>
      </c>
      <c r="H12408" s="7">
        <v>0.13233994520547959</v>
      </c>
      <c r="I12408" s="7">
        <v>0.15439660273972677</v>
      </c>
      <c r="J12408" s="7">
        <v>0.17645326027397282</v>
      </c>
      <c r="K12408" s="7">
        <v>0.19850991780822</v>
      </c>
      <c r="L12408" s="7">
        <v>0.22056657534246599</v>
      </c>
    </row>
    <row r="12409" spans="1:12" ht="38.25">
      <c r="A12409" s="1">
        <f t="shared" si="264"/>
        <v>44895</v>
      </c>
      <c r="B12409" s="49" t="s">
        <v>7834</v>
      </c>
      <c r="C12409" s="7">
        <v>7.8115068493151037E-4</v>
      </c>
      <c r="D12409" s="7">
        <v>1.562301369863016E-3</v>
      </c>
      <c r="E12409" s="7">
        <v>2.3434520547945359E-3</v>
      </c>
      <c r="F12409" s="7">
        <v>3.1246027397260319E-3</v>
      </c>
      <c r="G12409" s="7">
        <v>3.9057534246575397E-3</v>
      </c>
      <c r="H12409" s="7">
        <v>4.6869041095890483E-3</v>
      </c>
      <c r="I12409" s="7">
        <v>5.4680547945205682E-3</v>
      </c>
      <c r="J12409" s="7">
        <v>6.2492054794520639E-3</v>
      </c>
      <c r="K12409" s="7">
        <v>7.0303561643835725E-3</v>
      </c>
      <c r="L12409" s="7">
        <v>7.8115068493150681E-3</v>
      </c>
    </row>
    <row r="12410" spans="1:12" ht="38.25">
      <c r="A12410" s="1">
        <f t="shared" si="264"/>
        <v>44896</v>
      </c>
      <c r="B12410" s="49" t="s">
        <v>7835</v>
      </c>
      <c r="C12410" s="7">
        <v>2.1449095890411118E-2</v>
      </c>
      <c r="D12410" s="7">
        <v>4.2898191780822124E-2</v>
      </c>
      <c r="E12410" s="7">
        <v>6.4347287671233239E-2</v>
      </c>
      <c r="F12410" s="7">
        <v>8.579638356164411E-2</v>
      </c>
      <c r="G12410" s="7">
        <v>0.10724547945205512</v>
      </c>
      <c r="H12410" s="7">
        <v>0.12869457534246598</v>
      </c>
      <c r="I12410" s="7">
        <v>0.15014367123287758</v>
      </c>
      <c r="J12410" s="7">
        <v>0.171592767123288</v>
      </c>
      <c r="K12410" s="7">
        <v>0.1930418630136996</v>
      </c>
      <c r="L12410" s="7">
        <v>0.21449095890410999</v>
      </c>
    </row>
    <row r="12411" spans="1:12" ht="51">
      <c r="A12411" s="1">
        <f t="shared" si="264"/>
        <v>44897</v>
      </c>
      <c r="B12411" s="49" t="s">
        <v>7836</v>
      </c>
      <c r="C12411" s="7">
        <v>3.2432219178082436E-2</v>
      </c>
      <c r="D12411" s="7">
        <v>6.4864438356164761E-2</v>
      </c>
      <c r="E12411" s="7">
        <v>9.7296657534247197E-2</v>
      </c>
      <c r="F12411" s="7">
        <v>0.1297288767123288</v>
      </c>
      <c r="G12411" s="7">
        <v>0.16216109589041161</v>
      </c>
      <c r="H12411" s="7">
        <v>0.1945933150684932</v>
      </c>
      <c r="I12411" s="7">
        <v>0.22702553424657598</v>
      </c>
      <c r="J12411" s="7">
        <v>0.2594577534246576</v>
      </c>
      <c r="K12411" s="7">
        <v>0.29188997260274041</v>
      </c>
      <c r="L12411" s="7">
        <v>0.324322191780822</v>
      </c>
    </row>
    <row r="12412" spans="1:12" ht="51">
      <c r="A12412" s="1">
        <f t="shared" si="264"/>
        <v>44898</v>
      </c>
      <c r="B12412" s="49" t="s">
        <v>7836</v>
      </c>
      <c r="C12412" s="7">
        <v>1.0270684931506871E-3</v>
      </c>
      <c r="D12412" s="7">
        <v>2.054136986301372E-3</v>
      </c>
      <c r="E12412" s="7">
        <v>3.081205479452064E-3</v>
      </c>
      <c r="F12412" s="7">
        <v>4.108273972602744E-3</v>
      </c>
      <c r="G12412" s="7">
        <v>5.1353424657534239E-3</v>
      </c>
      <c r="H12412" s="7">
        <v>6.1624109589041159E-3</v>
      </c>
      <c r="I12412" s="7">
        <v>7.1894794520548201E-3</v>
      </c>
      <c r="J12412" s="7">
        <v>8.2165479452054879E-3</v>
      </c>
      <c r="K12412" s="7">
        <v>9.243616438356167E-3</v>
      </c>
      <c r="L12412" s="7">
        <v>1.0270684931506848E-2</v>
      </c>
    </row>
    <row r="12413" spans="1:12" ht="51">
      <c r="A12413" s="1">
        <f t="shared" si="264"/>
        <v>44899</v>
      </c>
      <c r="B12413" s="49" t="s">
        <v>7836</v>
      </c>
      <c r="C12413" s="7">
        <v>1.7923068493150798E-2</v>
      </c>
      <c r="D12413" s="7">
        <v>3.5846136986301479E-2</v>
      </c>
      <c r="E12413" s="7">
        <v>5.3769205479452277E-2</v>
      </c>
      <c r="F12413" s="7">
        <v>7.1692273972602832E-2</v>
      </c>
      <c r="G12413" s="7">
        <v>8.961534246575352E-2</v>
      </c>
      <c r="H12413" s="7">
        <v>0.10753841095890421</v>
      </c>
      <c r="I12413" s="7">
        <v>0.1254614794520556</v>
      </c>
      <c r="J12413" s="7">
        <v>0.14338454794520519</v>
      </c>
      <c r="K12413" s="7">
        <v>0.16130761643835598</v>
      </c>
      <c r="L12413" s="7">
        <v>0.17923068493150679</v>
      </c>
    </row>
    <row r="12414" spans="1:12" ht="51">
      <c r="A12414" s="1">
        <f t="shared" si="264"/>
        <v>44900</v>
      </c>
      <c r="B12414" s="49" t="s">
        <v>7837</v>
      </c>
      <c r="C12414" s="7">
        <v>3.6909369863013963E-2</v>
      </c>
      <c r="D12414" s="7">
        <v>7.3818739726027927E-2</v>
      </c>
      <c r="E12414" s="7">
        <v>0.11072810958904175</v>
      </c>
      <c r="F12414" s="7">
        <v>0.1476374794520556</v>
      </c>
      <c r="G12414" s="7">
        <v>0.18454684931506921</v>
      </c>
      <c r="H12414" s="7">
        <v>0.22145621917808281</v>
      </c>
      <c r="I12414" s="7">
        <v>0.25836558904109636</v>
      </c>
      <c r="J12414" s="7">
        <v>0.29527495890410999</v>
      </c>
      <c r="K12414" s="7">
        <v>0.33218432876712362</v>
      </c>
      <c r="L12414" s="7">
        <v>0.36909369863013719</v>
      </c>
    </row>
    <row r="12415" spans="1:12" ht="51">
      <c r="A12415" s="1">
        <f t="shared" si="264"/>
        <v>44901</v>
      </c>
      <c r="B12415" s="49" t="s">
        <v>7837</v>
      </c>
      <c r="C12415" s="7">
        <v>8.1008219178082554E-4</v>
      </c>
      <c r="D12415" s="7">
        <v>1.6201643835616561E-3</v>
      </c>
      <c r="E12415" s="7">
        <v>2.4302465753424721E-3</v>
      </c>
      <c r="F12415" s="7">
        <v>3.2403287671232879E-3</v>
      </c>
      <c r="G12415" s="7">
        <v>4.0504109589041158E-3</v>
      </c>
      <c r="H12415" s="7">
        <v>4.8604931506849311E-3</v>
      </c>
      <c r="I12415" s="7">
        <v>5.6705753424657716E-3</v>
      </c>
      <c r="J12415" s="7">
        <v>6.4806575342465879E-3</v>
      </c>
      <c r="K12415" s="7">
        <v>7.2907397260274032E-3</v>
      </c>
      <c r="L12415" s="7">
        <v>8.1008219178082194E-3</v>
      </c>
    </row>
    <row r="12416" spans="1:12" ht="63.75">
      <c r="A12416" s="1">
        <f t="shared" si="264"/>
        <v>44902</v>
      </c>
      <c r="B12416" s="49" t="s">
        <v>7838</v>
      </c>
      <c r="C12416" s="7">
        <v>2.4318016438356359E-2</v>
      </c>
      <c r="D12416" s="7">
        <v>4.8636032876712594E-2</v>
      </c>
      <c r="E12416" s="7">
        <v>7.2954049315068964E-2</v>
      </c>
      <c r="F12416" s="7">
        <v>9.7272065753424966E-2</v>
      </c>
      <c r="G12416" s="7">
        <v>0.12159008219178119</v>
      </c>
      <c r="H12416" s="7">
        <v>0.14590809863013718</v>
      </c>
      <c r="I12416" s="7">
        <v>0.17022611506849319</v>
      </c>
      <c r="J12416" s="7">
        <v>0.19454413150684918</v>
      </c>
      <c r="K12416" s="7">
        <v>0.2188621479452052</v>
      </c>
      <c r="L12416" s="7">
        <v>0.24318016438356119</v>
      </c>
    </row>
    <row r="12417" spans="1:12" ht="63.75">
      <c r="A12417" s="1">
        <f t="shared" si="264"/>
        <v>44903</v>
      </c>
      <c r="B12417" s="49" t="s">
        <v>7838</v>
      </c>
      <c r="C12417" s="7">
        <v>2.9644668493150918E-2</v>
      </c>
      <c r="D12417" s="7">
        <v>5.9289336986301719E-2</v>
      </c>
      <c r="E12417" s="7">
        <v>8.8934005479452627E-2</v>
      </c>
      <c r="F12417" s="7">
        <v>0.11857867397260319</v>
      </c>
      <c r="G12417" s="7">
        <v>0.148223342465754</v>
      </c>
      <c r="H12417" s="7">
        <v>0.17786801095890478</v>
      </c>
      <c r="I12417" s="7">
        <v>0.20751267945205559</v>
      </c>
      <c r="J12417" s="7">
        <v>0.23715734794520518</v>
      </c>
      <c r="K12417" s="7">
        <v>0.26680201643835599</v>
      </c>
      <c r="L12417" s="7">
        <v>0.29644668493150678</v>
      </c>
    </row>
    <row r="12418" spans="1:12" ht="38.25">
      <c r="A12418" s="1">
        <f t="shared" si="264"/>
        <v>44904</v>
      </c>
      <c r="B12418" s="49" t="s">
        <v>7839</v>
      </c>
      <c r="C12418" s="7">
        <v>4.4590684931506922E-3</v>
      </c>
      <c r="D12418" s="7">
        <v>8.9181369863013844E-3</v>
      </c>
      <c r="E12418" s="7">
        <v>1.337720547945204E-2</v>
      </c>
      <c r="F12418" s="7">
        <v>1.783627397260272E-2</v>
      </c>
      <c r="G12418" s="7">
        <v>2.2295342465753397E-2</v>
      </c>
      <c r="H12418" s="7">
        <v>2.675441095890408E-2</v>
      </c>
      <c r="I12418" s="7">
        <v>3.1213479452054878E-2</v>
      </c>
      <c r="J12418" s="7">
        <v>3.5672547945205441E-2</v>
      </c>
      <c r="K12418" s="7">
        <v>4.0131616438356117E-2</v>
      </c>
      <c r="L12418" s="7">
        <v>4.4590684931506794E-2</v>
      </c>
    </row>
    <row r="12419" spans="1:12" ht="38.25">
      <c r="A12419" s="1">
        <f t="shared" si="264"/>
        <v>44905</v>
      </c>
      <c r="B12419" s="49" t="s">
        <v>7839</v>
      </c>
      <c r="C12419" s="7">
        <v>2.864219178082212E-2</v>
      </c>
      <c r="D12419" s="7">
        <v>5.7284383561644114E-2</v>
      </c>
      <c r="E12419" s="7">
        <v>8.5926575342466241E-2</v>
      </c>
      <c r="F12419" s="7">
        <v>0.11456876712328799</v>
      </c>
      <c r="G12419" s="7">
        <v>0.14321095890410998</v>
      </c>
      <c r="H12419" s="7">
        <v>0.17185315068493201</v>
      </c>
      <c r="I12419" s="7">
        <v>0.20049534246575398</v>
      </c>
      <c r="J12419" s="7">
        <v>0.22913753424657479</v>
      </c>
      <c r="K12419" s="7">
        <v>0.25777972602739679</v>
      </c>
      <c r="L12419" s="7">
        <v>0.2864219178082188</v>
      </c>
    </row>
    <row r="12420" spans="1:12" ht="38.25">
      <c r="A12420" s="1">
        <f t="shared" si="264"/>
        <v>44906</v>
      </c>
      <c r="B12420" s="49" t="s">
        <v>7839</v>
      </c>
      <c r="C12420" s="7">
        <v>2.3412821917808399E-2</v>
      </c>
      <c r="D12420" s="7">
        <v>4.6825643835616673E-2</v>
      </c>
      <c r="E12420" s="7">
        <v>7.0238465753425072E-2</v>
      </c>
      <c r="F12420" s="7">
        <v>9.3651287671233235E-2</v>
      </c>
      <c r="G12420" s="7">
        <v>0.11706410958904151</v>
      </c>
      <c r="H12420" s="7">
        <v>0.1404769315068492</v>
      </c>
      <c r="I12420" s="7">
        <v>0.16388975342465878</v>
      </c>
      <c r="J12420" s="7">
        <v>0.187302575342466</v>
      </c>
      <c r="K12420" s="7">
        <v>0.21071539726027438</v>
      </c>
      <c r="L12420" s="7">
        <v>0.2341282191780828</v>
      </c>
    </row>
    <row r="12421" spans="1:12" ht="38.25">
      <c r="A12421" s="1">
        <f t="shared" si="264"/>
        <v>44907</v>
      </c>
      <c r="B12421" s="49" t="s">
        <v>7840</v>
      </c>
      <c r="C12421" s="7">
        <v>8.0628493150685272E-3</v>
      </c>
      <c r="D12421" s="7">
        <v>1.6125698630137079E-2</v>
      </c>
      <c r="E12421" s="7">
        <v>2.4188547945205557E-2</v>
      </c>
      <c r="F12421" s="7">
        <v>3.225139726027404E-2</v>
      </c>
      <c r="G12421" s="7">
        <v>4.0314246575342515E-2</v>
      </c>
      <c r="H12421" s="7">
        <v>4.8377095890410997E-2</v>
      </c>
      <c r="I12421" s="7">
        <v>5.6439945205479597E-2</v>
      </c>
      <c r="J12421" s="7">
        <v>6.4502794520547954E-2</v>
      </c>
      <c r="K12421" s="7">
        <v>7.2565643835616561E-2</v>
      </c>
      <c r="L12421" s="7">
        <v>8.0628493150684918E-2</v>
      </c>
    </row>
    <row r="12422" spans="1:12" ht="38.25">
      <c r="A12422" s="1">
        <f t="shared" si="264"/>
        <v>44908</v>
      </c>
      <c r="B12422" s="49" t="s">
        <v>7840</v>
      </c>
      <c r="C12422" s="7">
        <v>1.8621041095890481E-2</v>
      </c>
      <c r="D12422" s="7">
        <v>3.7242082191780837E-2</v>
      </c>
      <c r="E12422" s="7">
        <v>5.5863123287671318E-2</v>
      </c>
      <c r="F12422" s="7">
        <v>7.4484164383561563E-2</v>
      </c>
      <c r="G12422" s="7">
        <v>9.3105205479451919E-2</v>
      </c>
      <c r="H12422" s="7">
        <v>0.11172624657534229</v>
      </c>
      <c r="I12422" s="7">
        <v>0.13034728767123238</v>
      </c>
      <c r="J12422" s="7">
        <v>0.1489683287671236</v>
      </c>
      <c r="K12422" s="7">
        <v>0.16758936986301359</v>
      </c>
      <c r="L12422" s="7">
        <v>0.18621041095890362</v>
      </c>
    </row>
    <row r="12423" spans="1:12" ht="38.25">
      <c r="A12423" s="1">
        <f t="shared" si="264"/>
        <v>44909</v>
      </c>
      <c r="B12423" s="49" t="s">
        <v>7840</v>
      </c>
      <c r="C12423" s="7">
        <v>1.8540394520548079E-2</v>
      </c>
      <c r="D12423" s="7">
        <v>3.7080789041096039E-2</v>
      </c>
      <c r="E12423" s="7">
        <v>5.5621183561644118E-2</v>
      </c>
      <c r="F12423" s="7">
        <v>7.4161578082191953E-2</v>
      </c>
      <c r="G12423" s="7">
        <v>9.2701972602739921E-2</v>
      </c>
      <c r="H12423" s="7">
        <v>0.11124236712328787</v>
      </c>
      <c r="I12423" s="7">
        <v>0.12978276164383681</v>
      </c>
      <c r="J12423" s="7">
        <v>0.14832315616438438</v>
      </c>
      <c r="K12423" s="7">
        <v>0.166863550684932</v>
      </c>
      <c r="L12423" s="7">
        <v>0.18540394520547959</v>
      </c>
    </row>
    <row r="12424" spans="1:12" ht="38.25">
      <c r="A12424" s="1">
        <f t="shared" si="264"/>
        <v>44910</v>
      </c>
      <c r="B12424" s="49" t="s">
        <v>7841</v>
      </c>
      <c r="C12424" s="7">
        <v>2.890004383561668E-2</v>
      </c>
      <c r="D12424" s="7">
        <v>5.7800087671233243E-2</v>
      </c>
      <c r="E12424" s="7">
        <v>8.6700131506849923E-2</v>
      </c>
      <c r="F12424" s="7">
        <v>0.11560017534246624</v>
      </c>
      <c r="G12424" s="7">
        <v>0.14450021917808281</v>
      </c>
      <c r="H12424" s="7">
        <v>0.1734002630136984</v>
      </c>
      <c r="I12424" s="7">
        <v>0.20230030684931519</v>
      </c>
      <c r="J12424" s="7">
        <v>0.231200350684932</v>
      </c>
      <c r="K12424" s="7">
        <v>0.26010039452054878</v>
      </c>
      <c r="L12424" s="7">
        <v>0.2890004383561644</v>
      </c>
    </row>
    <row r="12425" spans="1:12" ht="38.25">
      <c r="A12425" s="1">
        <f t="shared" si="264"/>
        <v>44911</v>
      </c>
      <c r="B12425" s="49" t="s">
        <v>7841</v>
      </c>
      <c r="C12425" s="7">
        <v>1.5807452054794559E-3</v>
      </c>
      <c r="D12425" s="7">
        <v>3.1614904109589239E-3</v>
      </c>
      <c r="E12425" s="7">
        <v>4.7422356164383795E-3</v>
      </c>
      <c r="F12425" s="7">
        <v>6.3229808219178235E-3</v>
      </c>
      <c r="G12425" s="7">
        <v>7.9037260273972804E-3</v>
      </c>
      <c r="H12425" s="7">
        <v>9.4844712328767365E-3</v>
      </c>
      <c r="I12425" s="7">
        <v>1.1065216438356227E-2</v>
      </c>
      <c r="J12425" s="7">
        <v>1.264596164383572E-2</v>
      </c>
      <c r="K12425" s="7">
        <v>1.422670684931508E-2</v>
      </c>
      <c r="L12425" s="7">
        <v>1.5807452054794561E-2</v>
      </c>
    </row>
    <row r="12426" spans="1:12" ht="38.25">
      <c r="A12426" s="1">
        <f t="shared" si="264"/>
        <v>44912</v>
      </c>
      <c r="B12426" s="49" t="s">
        <v>7842</v>
      </c>
      <c r="C12426" s="7">
        <v>1.342241095890408E-2</v>
      </c>
      <c r="D12426" s="7">
        <v>2.6844821917808282E-2</v>
      </c>
      <c r="E12426" s="7">
        <v>4.0267232876712362E-2</v>
      </c>
      <c r="F12426" s="7">
        <v>5.3689643835616439E-2</v>
      </c>
      <c r="G12426" s="7">
        <v>6.7112054794520523E-2</v>
      </c>
      <c r="H12426" s="7">
        <v>8.0534465753424586E-2</v>
      </c>
      <c r="I12426" s="7">
        <v>9.3956876712328913E-2</v>
      </c>
      <c r="J12426" s="7">
        <v>0.10737928767123275</v>
      </c>
      <c r="K12426" s="7">
        <v>0.12080169863013719</v>
      </c>
      <c r="L12426" s="7">
        <v>0.1342241095890408</v>
      </c>
    </row>
    <row r="12427" spans="1:12" ht="38.25">
      <c r="A12427" s="1">
        <f t="shared" si="264"/>
        <v>44913</v>
      </c>
      <c r="B12427" s="49" t="s">
        <v>7842</v>
      </c>
      <c r="C12427" s="7">
        <v>1.6551353424657599E-2</v>
      </c>
      <c r="D12427" s="7">
        <v>3.3102706849315079E-2</v>
      </c>
      <c r="E12427" s="7">
        <v>4.9654060273972685E-2</v>
      </c>
      <c r="F12427" s="7">
        <v>6.6205413698630033E-2</v>
      </c>
      <c r="G12427" s="7">
        <v>8.2756767123287528E-2</v>
      </c>
      <c r="H12427" s="7">
        <v>9.9308120547944995E-2</v>
      </c>
      <c r="I12427" s="7">
        <v>0.11585947397260284</v>
      </c>
      <c r="J12427" s="7">
        <v>0.1324108273972596</v>
      </c>
      <c r="K12427" s="7">
        <v>0.1489621808219172</v>
      </c>
      <c r="L12427" s="7">
        <v>0.16551353424657478</v>
      </c>
    </row>
    <row r="12428" spans="1:12" ht="38.25">
      <c r="A12428" s="1">
        <f t="shared" si="264"/>
        <v>44914</v>
      </c>
      <c r="B12428" s="49" t="s">
        <v>7624</v>
      </c>
      <c r="C12428" s="7">
        <v>1.594740821917812E-2</v>
      </c>
      <c r="D12428" s="7">
        <v>3.1894816438356358E-2</v>
      </c>
      <c r="E12428" s="7">
        <v>4.7842224657534481E-2</v>
      </c>
      <c r="F12428" s="7">
        <v>6.3789632876712479E-2</v>
      </c>
      <c r="G12428" s="7">
        <v>7.9737041095890596E-2</v>
      </c>
      <c r="H12428" s="7">
        <v>9.5684449315068712E-2</v>
      </c>
      <c r="I12428" s="7">
        <v>0.11163185753424719</v>
      </c>
      <c r="J12428" s="7">
        <v>0.12757926575342518</v>
      </c>
      <c r="K12428" s="7">
        <v>0.14352667397260319</v>
      </c>
      <c r="L12428" s="7">
        <v>0.15947408219178119</v>
      </c>
    </row>
    <row r="12429" spans="1:12" ht="38.25">
      <c r="A12429" s="1">
        <f t="shared" si="264"/>
        <v>44915</v>
      </c>
      <c r="B12429" s="49" t="s">
        <v>7843</v>
      </c>
      <c r="C12429" s="7">
        <v>3.4251287671233002E-3</v>
      </c>
      <c r="D12429" s="7">
        <v>6.8502575342465873E-3</v>
      </c>
      <c r="E12429" s="7">
        <v>1.0275386301369888E-2</v>
      </c>
      <c r="F12429" s="7">
        <v>1.3700515068493201E-2</v>
      </c>
      <c r="G12429" s="7">
        <v>1.712564383561644E-2</v>
      </c>
      <c r="H12429" s="7">
        <v>2.0550772602739797E-2</v>
      </c>
      <c r="I12429" s="7">
        <v>2.3975901369863158E-2</v>
      </c>
      <c r="J12429" s="7">
        <v>2.740103013698628E-2</v>
      </c>
      <c r="K12429" s="7">
        <v>3.0826158904109641E-2</v>
      </c>
      <c r="L12429" s="7">
        <v>3.425128767123288E-2</v>
      </c>
    </row>
    <row r="12430" spans="1:12" ht="38.25">
      <c r="A12430" s="1">
        <f t="shared" si="264"/>
        <v>44916</v>
      </c>
      <c r="B12430" s="49" t="s">
        <v>7843</v>
      </c>
      <c r="C12430" s="7">
        <v>7.0849643835616798E-3</v>
      </c>
      <c r="D12430" s="7">
        <v>1.416992876712336E-2</v>
      </c>
      <c r="E12430" s="7">
        <v>2.1254893150685041E-2</v>
      </c>
      <c r="F12430" s="7">
        <v>2.8339857534246598E-2</v>
      </c>
      <c r="G12430" s="7">
        <v>3.5424821917808283E-2</v>
      </c>
      <c r="H12430" s="7">
        <v>4.250978630136984E-2</v>
      </c>
      <c r="I12430" s="7">
        <v>4.9594750684931639E-2</v>
      </c>
      <c r="J12430" s="7">
        <v>5.6679715068493196E-2</v>
      </c>
      <c r="K12430" s="7">
        <v>6.376467945205487E-2</v>
      </c>
      <c r="L12430" s="7">
        <v>7.0849643835616441E-2</v>
      </c>
    </row>
    <row r="12431" spans="1:12" ht="38.25">
      <c r="A12431" s="1">
        <f t="shared" si="264"/>
        <v>44917</v>
      </c>
      <c r="B12431" s="49" t="s">
        <v>7843</v>
      </c>
      <c r="C12431" s="7">
        <v>1.0880416438356204E-2</v>
      </c>
      <c r="D12431" s="7">
        <v>2.176083287671236E-2</v>
      </c>
      <c r="E12431" s="7">
        <v>3.26412493150686E-2</v>
      </c>
      <c r="F12431" s="7">
        <v>4.3521665753424719E-2</v>
      </c>
      <c r="G12431" s="7">
        <v>5.4402082191780839E-2</v>
      </c>
      <c r="H12431" s="7">
        <v>6.5282498630137076E-2</v>
      </c>
      <c r="I12431" s="7">
        <v>7.6162915068493445E-2</v>
      </c>
      <c r="J12431" s="7">
        <v>8.7043331506849439E-2</v>
      </c>
      <c r="K12431" s="7">
        <v>9.7923747945205558E-2</v>
      </c>
      <c r="L12431" s="7">
        <v>0.10880416438356168</v>
      </c>
    </row>
    <row r="12432" spans="1:12" ht="38.25">
      <c r="A12432" s="1">
        <f t="shared" ref="A12432:A12495" si="265">A12431+1</f>
        <v>44918</v>
      </c>
      <c r="B12432" s="49" t="s">
        <v>7843</v>
      </c>
      <c r="C12432" s="7">
        <v>6.214126027397268E-3</v>
      </c>
      <c r="D12432" s="7">
        <v>1.2428252054794559E-2</v>
      </c>
      <c r="E12432" s="7">
        <v>1.8642378082191838E-2</v>
      </c>
      <c r="F12432" s="7">
        <v>2.4856504109589003E-2</v>
      </c>
      <c r="G12432" s="7">
        <v>3.1070630136986278E-2</v>
      </c>
      <c r="H12432" s="7">
        <v>3.7284756164383558E-2</v>
      </c>
      <c r="I12432" s="7">
        <v>4.3498882191780962E-2</v>
      </c>
      <c r="J12432" s="7">
        <v>4.9713008219178116E-2</v>
      </c>
      <c r="K12432" s="7">
        <v>5.5927134246575395E-2</v>
      </c>
      <c r="L12432" s="7">
        <v>6.2141260273972557E-2</v>
      </c>
    </row>
    <row r="12433" spans="1:12" ht="38.25">
      <c r="A12433" s="1">
        <f t="shared" si="265"/>
        <v>44919</v>
      </c>
      <c r="B12433" s="49" t="s">
        <v>7844</v>
      </c>
      <c r="C12433" s="7">
        <v>3.0045369863013958E-2</v>
      </c>
      <c r="D12433" s="7">
        <v>6.0090739726027798E-2</v>
      </c>
      <c r="E12433" s="7">
        <v>9.0136109589041766E-2</v>
      </c>
      <c r="F12433" s="7">
        <v>0.1201814794520556</v>
      </c>
      <c r="G12433" s="7">
        <v>0.15022684931506919</v>
      </c>
      <c r="H12433" s="7">
        <v>0.18027221917808278</v>
      </c>
      <c r="I12433" s="7">
        <v>0.2103175890410964</v>
      </c>
      <c r="J12433" s="7">
        <v>0.24036295890411</v>
      </c>
      <c r="K12433" s="7">
        <v>0.27040832876712362</v>
      </c>
      <c r="L12433" s="7">
        <v>0.30045369863013716</v>
      </c>
    </row>
    <row r="12434" spans="1:12" ht="38.25">
      <c r="A12434" s="1">
        <f t="shared" si="265"/>
        <v>44920</v>
      </c>
      <c r="B12434" s="49" t="s">
        <v>7845</v>
      </c>
      <c r="C12434" s="7">
        <v>2.3384613698630281E-2</v>
      </c>
      <c r="D12434" s="7">
        <v>4.6769227397260443E-2</v>
      </c>
      <c r="E12434" s="7">
        <v>7.015384109589072E-2</v>
      </c>
      <c r="F12434" s="7">
        <v>9.3538454794520748E-2</v>
      </c>
      <c r="G12434" s="7">
        <v>0.11692306849315091</v>
      </c>
      <c r="H12434" s="7">
        <v>0.14030768219178119</v>
      </c>
      <c r="I12434" s="7">
        <v>0.16369229589041159</v>
      </c>
      <c r="J12434" s="7">
        <v>0.187076909589042</v>
      </c>
      <c r="K12434" s="7">
        <v>0.2104615232876712</v>
      </c>
      <c r="L12434" s="7">
        <v>0.23384613698630158</v>
      </c>
    </row>
    <row r="12435" spans="1:12" ht="38.25">
      <c r="A12435" s="1">
        <f t="shared" si="265"/>
        <v>44921</v>
      </c>
      <c r="B12435" s="49" t="s">
        <v>7845</v>
      </c>
      <c r="C12435" s="7">
        <v>1.2577972602739679E-2</v>
      </c>
      <c r="D12435" s="7">
        <v>2.515594520547948E-2</v>
      </c>
      <c r="E12435" s="7">
        <v>3.7733917808219157E-2</v>
      </c>
      <c r="F12435" s="7">
        <v>5.0311890410958716E-2</v>
      </c>
      <c r="G12435" s="7">
        <v>6.2889863013698394E-2</v>
      </c>
      <c r="H12435" s="7">
        <v>7.5467835616438203E-2</v>
      </c>
      <c r="I12435" s="7">
        <v>8.8045808219178109E-2</v>
      </c>
      <c r="J12435" s="7">
        <v>0.10062378082191754</v>
      </c>
      <c r="K12435" s="7">
        <v>0.11320175342465724</v>
      </c>
      <c r="L12435" s="7">
        <v>0.12577972602739679</v>
      </c>
    </row>
    <row r="12436" spans="1:12" ht="38.25">
      <c r="A12436" s="1">
        <f t="shared" si="265"/>
        <v>44922</v>
      </c>
      <c r="B12436" s="49" t="s">
        <v>7845</v>
      </c>
      <c r="C12436" s="7">
        <v>1.707682191780828E-2</v>
      </c>
      <c r="D12436" s="7">
        <v>3.4153643835616677E-2</v>
      </c>
      <c r="E12436" s="7">
        <v>5.1230465753424964E-2</v>
      </c>
      <c r="F12436" s="7">
        <v>6.8307287671233119E-2</v>
      </c>
      <c r="G12436" s="7">
        <v>8.5384109589041399E-2</v>
      </c>
      <c r="H12436" s="7">
        <v>0.10246093150684968</v>
      </c>
      <c r="I12436" s="7">
        <v>0.11953775342465843</v>
      </c>
      <c r="J12436" s="7">
        <v>0.13661457534246599</v>
      </c>
      <c r="K12436" s="7">
        <v>0.15369139726027439</v>
      </c>
      <c r="L12436" s="7">
        <v>0.1707682191780828</v>
      </c>
    </row>
    <row r="12437" spans="1:12" ht="38.25">
      <c r="A12437" s="1">
        <f t="shared" si="265"/>
        <v>44923</v>
      </c>
      <c r="B12437" s="49" t="s">
        <v>6462</v>
      </c>
      <c r="C12437" s="7">
        <v>5.4445479452054999E-3</v>
      </c>
      <c r="D12437" s="7">
        <v>1.0889095890411E-2</v>
      </c>
      <c r="E12437" s="7">
        <v>1.6333643835616557E-2</v>
      </c>
      <c r="F12437" s="7">
        <v>2.1778191780822E-2</v>
      </c>
      <c r="G12437" s="7">
        <v>2.7222739726027439E-2</v>
      </c>
      <c r="H12437" s="7">
        <v>3.2667287671232878E-2</v>
      </c>
      <c r="I12437" s="7">
        <v>3.8111835616438439E-2</v>
      </c>
      <c r="J12437" s="7">
        <v>4.3556383561643874E-2</v>
      </c>
      <c r="K12437" s="7">
        <v>4.9000931506849317E-2</v>
      </c>
      <c r="L12437" s="7">
        <v>5.4445479452054753E-2</v>
      </c>
    </row>
    <row r="12438" spans="1:12" ht="38.25">
      <c r="A12438" s="1">
        <f t="shared" si="265"/>
        <v>44924</v>
      </c>
      <c r="B12438" s="49" t="s">
        <v>6462</v>
      </c>
      <c r="C12438" s="7">
        <v>1.6115572602739797E-2</v>
      </c>
      <c r="D12438" s="7">
        <v>3.2231145205479483E-2</v>
      </c>
      <c r="E12438" s="7">
        <v>4.8346717808219281E-2</v>
      </c>
      <c r="F12438" s="7">
        <v>6.4462290410958842E-2</v>
      </c>
      <c r="G12438" s="7">
        <v>8.0577863013698514E-2</v>
      </c>
      <c r="H12438" s="7">
        <v>9.66934356164382E-2</v>
      </c>
      <c r="I12438" s="7">
        <v>0.11280900821917811</v>
      </c>
      <c r="J12438" s="7">
        <v>0.12892458082191718</v>
      </c>
      <c r="K12438" s="7">
        <v>0.14504015342465759</v>
      </c>
      <c r="L12438" s="7">
        <v>0.16115572602739681</v>
      </c>
    </row>
    <row r="12439" spans="1:12" ht="51">
      <c r="A12439" s="1">
        <f t="shared" si="265"/>
        <v>44925</v>
      </c>
      <c r="B12439" s="49" t="s">
        <v>7846</v>
      </c>
      <c r="C12439" s="7">
        <v>2.3022246575342641E-2</v>
      </c>
      <c r="D12439" s="7">
        <v>4.6044493150685158E-2</v>
      </c>
      <c r="E12439" s="7">
        <v>6.9066739726027795E-2</v>
      </c>
      <c r="F12439" s="7">
        <v>9.208898630137019E-2</v>
      </c>
      <c r="G12439" s="7">
        <v>0.11511123287671271</v>
      </c>
      <c r="H12439" s="7">
        <v>0.13813347945205559</v>
      </c>
      <c r="I12439" s="7">
        <v>0.161155726027398</v>
      </c>
      <c r="J12439" s="7">
        <v>0.18417797260274038</v>
      </c>
      <c r="K12439" s="7">
        <v>0.20720021917808282</v>
      </c>
      <c r="L12439" s="7">
        <v>0.2302224657534252</v>
      </c>
    </row>
    <row r="12440" spans="1:12" ht="25.5">
      <c r="A12440" s="1">
        <f t="shared" si="265"/>
        <v>44926</v>
      </c>
      <c r="B12440" s="49" t="s">
        <v>5470</v>
      </c>
      <c r="C12440" s="7">
        <v>5.1805479452054996E-3</v>
      </c>
      <c r="D12440" s="7">
        <v>1.0361095890410999E-2</v>
      </c>
      <c r="E12440" s="7">
        <v>1.5541643835616559E-2</v>
      </c>
      <c r="F12440" s="7">
        <v>2.0722191780821998E-2</v>
      </c>
      <c r="G12440" s="7">
        <v>2.5902739726027441E-2</v>
      </c>
      <c r="H12440" s="7">
        <v>3.1083287671232876E-2</v>
      </c>
      <c r="I12440" s="7">
        <v>3.6263835616438443E-2</v>
      </c>
      <c r="J12440" s="7">
        <v>4.1444383561643879E-2</v>
      </c>
      <c r="K12440" s="7">
        <v>4.6624931506849314E-2</v>
      </c>
      <c r="L12440" s="7">
        <v>5.1805479452054756E-2</v>
      </c>
    </row>
    <row r="12441" spans="1:12" ht="25.5">
      <c r="A12441" s="1">
        <f t="shared" si="265"/>
        <v>44927</v>
      </c>
      <c r="B12441" s="49" t="s">
        <v>5470</v>
      </c>
      <c r="C12441" s="7">
        <v>2.1014038356164399E-2</v>
      </c>
      <c r="D12441" s="7">
        <v>4.2028076712328916E-2</v>
      </c>
      <c r="E12441" s="7">
        <v>6.3042115068493318E-2</v>
      </c>
      <c r="F12441" s="7">
        <v>8.4056153424657595E-2</v>
      </c>
      <c r="G12441" s="7">
        <v>0.10507019178082198</v>
      </c>
      <c r="H12441" s="7">
        <v>0.12608423013698639</v>
      </c>
      <c r="I12441" s="7">
        <v>0.1470982684931508</v>
      </c>
      <c r="J12441" s="7">
        <v>0.16811230684931519</v>
      </c>
      <c r="K12441" s="7">
        <v>0.18912634520547958</v>
      </c>
      <c r="L12441" s="7">
        <v>0.21014038356164397</v>
      </c>
    </row>
    <row r="12442" spans="1:12" ht="25.5">
      <c r="A12442" s="1">
        <f t="shared" si="265"/>
        <v>44928</v>
      </c>
      <c r="B12442" s="49" t="s">
        <v>5470</v>
      </c>
      <c r="C12442" s="7">
        <v>5.9598904109589235E-2</v>
      </c>
      <c r="D12442" s="7">
        <v>0.11919780821917861</v>
      </c>
      <c r="E12442" s="7">
        <v>0.17879671232876759</v>
      </c>
      <c r="F12442" s="7">
        <v>0.23839561643835597</v>
      </c>
      <c r="G12442" s="7">
        <v>0.29799452054794556</v>
      </c>
      <c r="H12442" s="7">
        <v>0.35759342465753402</v>
      </c>
      <c r="I12442" s="7">
        <v>0.41719232876712481</v>
      </c>
      <c r="J12442" s="7">
        <v>0.47679123287671193</v>
      </c>
      <c r="K12442" s="7">
        <v>0.53639013698630156</v>
      </c>
      <c r="L12442" s="7">
        <v>0.59598904109589002</v>
      </c>
    </row>
    <row r="12443" spans="1:12" ht="25.5">
      <c r="A12443" s="1">
        <f t="shared" si="265"/>
        <v>44929</v>
      </c>
      <c r="B12443" s="49" t="s">
        <v>5470</v>
      </c>
      <c r="C12443" s="7">
        <v>5.7863013698630275E-5</v>
      </c>
      <c r="D12443" s="7">
        <v>1.1572602739726067E-4</v>
      </c>
      <c r="E12443" s="7">
        <v>1.7358904109589121E-4</v>
      </c>
      <c r="F12443" s="7">
        <v>2.3145205479452037E-4</v>
      </c>
      <c r="G12443" s="7">
        <v>2.8931506849315077E-4</v>
      </c>
      <c r="H12443" s="7">
        <v>3.4717808219178117E-4</v>
      </c>
      <c r="I12443" s="7">
        <v>4.0504109589041277E-4</v>
      </c>
      <c r="J12443" s="7">
        <v>4.6290410958904198E-4</v>
      </c>
      <c r="K12443" s="7">
        <v>5.2076712328767239E-4</v>
      </c>
      <c r="L12443" s="7">
        <v>5.7863013698630154E-4</v>
      </c>
    </row>
    <row r="12444" spans="1:12" ht="25.5">
      <c r="A12444" s="1">
        <f t="shared" si="265"/>
        <v>44930</v>
      </c>
      <c r="B12444" s="49" t="s">
        <v>5470</v>
      </c>
      <c r="C12444" s="7">
        <v>7.3486027397260557E-3</v>
      </c>
      <c r="D12444" s="7">
        <v>1.4697205479452158E-2</v>
      </c>
      <c r="E12444" s="7">
        <v>2.204580821917812E-2</v>
      </c>
      <c r="F12444" s="7">
        <v>2.939441095890408E-2</v>
      </c>
      <c r="G12444" s="7">
        <v>3.6743013698630159E-2</v>
      </c>
      <c r="H12444" s="7">
        <v>4.409161643835624E-2</v>
      </c>
      <c r="I12444" s="7">
        <v>5.144021917808244E-2</v>
      </c>
      <c r="J12444" s="7">
        <v>5.8788821917808279E-2</v>
      </c>
      <c r="K12444" s="7">
        <v>6.6137424657534361E-2</v>
      </c>
      <c r="L12444" s="7">
        <v>7.3486027397260317E-2</v>
      </c>
    </row>
    <row r="12445" spans="1:12" ht="38.25">
      <c r="A12445" s="1">
        <f t="shared" si="265"/>
        <v>44931</v>
      </c>
      <c r="B12445" s="49" t="s">
        <v>6167</v>
      </c>
      <c r="C12445" s="7">
        <v>2.3922739726027559E-2</v>
      </c>
      <c r="D12445" s="7">
        <v>4.7845479452055119E-2</v>
      </c>
      <c r="E12445" s="7">
        <v>7.1768219178082557E-2</v>
      </c>
      <c r="F12445" s="7">
        <v>9.5690958904109877E-2</v>
      </c>
      <c r="G12445" s="7">
        <v>0.11961369863013732</v>
      </c>
      <c r="H12445" s="7">
        <v>0.14353643835616439</v>
      </c>
      <c r="I12445" s="7">
        <v>0.16745917808219279</v>
      </c>
      <c r="J12445" s="7">
        <v>0.19138191780822</v>
      </c>
      <c r="K12445" s="7">
        <v>0.21530465753424721</v>
      </c>
      <c r="L12445" s="7">
        <v>0.23922739726027437</v>
      </c>
    </row>
    <row r="12446" spans="1:12" ht="63.75">
      <c r="A12446" s="1">
        <f t="shared" si="265"/>
        <v>44932</v>
      </c>
      <c r="B12446" s="49" t="s">
        <v>5471</v>
      </c>
      <c r="C12446" s="7">
        <v>8.066465753424696E-3</v>
      </c>
      <c r="D12446" s="7">
        <v>1.6132931506849441E-2</v>
      </c>
      <c r="E12446" s="7">
        <v>2.4199397260274039E-2</v>
      </c>
      <c r="F12446" s="7">
        <v>3.2265863013698638E-2</v>
      </c>
      <c r="G12446" s="7">
        <v>4.0332328767123359E-2</v>
      </c>
      <c r="H12446" s="7">
        <v>4.8398794520547961E-2</v>
      </c>
      <c r="I12446" s="7">
        <v>5.6465260273972799E-2</v>
      </c>
      <c r="J12446" s="7">
        <v>6.4531726027397401E-2</v>
      </c>
      <c r="K12446" s="7">
        <v>7.2598191780821997E-2</v>
      </c>
      <c r="L12446" s="7">
        <v>8.0664657534246606E-2</v>
      </c>
    </row>
    <row r="12447" spans="1:12" ht="25.5">
      <c r="A12447" s="1">
        <f t="shared" si="265"/>
        <v>44933</v>
      </c>
      <c r="B12447" s="49" t="s">
        <v>7847</v>
      </c>
      <c r="C12447" s="7">
        <v>5.2824230136986519E-2</v>
      </c>
      <c r="D12447" s="7">
        <v>0.10564846027397304</v>
      </c>
      <c r="E12447" s="7">
        <v>0.15847269041095921</v>
      </c>
      <c r="F12447" s="7">
        <v>0.21129692054794558</v>
      </c>
      <c r="G12447" s="7">
        <v>0.26412115068493197</v>
      </c>
      <c r="H12447" s="7">
        <v>0.31694538082191842</v>
      </c>
      <c r="I12447" s="7">
        <v>0.36976961095890476</v>
      </c>
      <c r="J12447" s="7">
        <v>0.42259384109589115</v>
      </c>
      <c r="K12447" s="7">
        <v>0.47541807123287755</v>
      </c>
      <c r="L12447" s="7">
        <v>0.52824230136986272</v>
      </c>
    </row>
    <row r="12448" spans="1:12" ht="51">
      <c r="A12448" s="1">
        <f t="shared" si="265"/>
        <v>44934</v>
      </c>
      <c r="B12448" s="49" t="s">
        <v>5252</v>
      </c>
      <c r="C12448" s="7">
        <v>3.1173698630137078E-3</v>
      </c>
      <c r="D12448" s="7">
        <v>6.2347397260274036E-3</v>
      </c>
      <c r="E12448" s="7">
        <v>9.3521095890411118E-3</v>
      </c>
      <c r="F12448" s="7">
        <v>1.246947945205476E-2</v>
      </c>
      <c r="G12448" s="7">
        <v>1.5586849315068478E-2</v>
      </c>
      <c r="H12448" s="7">
        <v>1.8704219178082199E-2</v>
      </c>
      <c r="I12448" s="7">
        <v>2.1821589041095921E-2</v>
      </c>
      <c r="J12448" s="7">
        <v>2.4938958904109642E-2</v>
      </c>
      <c r="K12448" s="7">
        <v>2.8056328767123238E-2</v>
      </c>
      <c r="L12448" s="7">
        <v>3.1173698630136956E-2</v>
      </c>
    </row>
    <row r="12449" spans="1:12" ht="51">
      <c r="A12449" s="1">
        <f t="shared" si="265"/>
        <v>44935</v>
      </c>
      <c r="B12449" s="49" t="s">
        <v>5252</v>
      </c>
      <c r="C12449" s="7">
        <v>0.11239890410958936</v>
      </c>
      <c r="D12449" s="7">
        <v>0.22479780821917919</v>
      </c>
      <c r="E12449" s="7">
        <v>0.33719671232876874</v>
      </c>
      <c r="F12449" s="7">
        <v>0.44959561643835594</v>
      </c>
      <c r="G12449" s="7">
        <v>0.56199452054794563</v>
      </c>
      <c r="H12449" s="7">
        <v>0.67439342465753516</v>
      </c>
      <c r="I12449" s="7">
        <v>0.7867923287671259</v>
      </c>
      <c r="J12449" s="7">
        <v>0.8991912328767131</v>
      </c>
      <c r="K12449" s="7">
        <v>1.0115901369863014</v>
      </c>
      <c r="L12449" s="7">
        <v>1.1239890410958899</v>
      </c>
    </row>
    <row r="12450" spans="1:12" ht="51">
      <c r="A12450" s="1">
        <f t="shared" si="265"/>
        <v>44936</v>
      </c>
      <c r="B12450" s="49" t="s">
        <v>5252</v>
      </c>
      <c r="C12450" s="7">
        <v>7.218410958904152E-3</v>
      </c>
      <c r="D12450" s="7">
        <v>1.4436821917808278E-2</v>
      </c>
      <c r="E12450" s="7">
        <v>2.165523287671248E-2</v>
      </c>
      <c r="F12450" s="7">
        <v>2.8873643835616556E-2</v>
      </c>
      <c r="G12450" s="7">
        <v>3.6092054794520635E-2</v>
      </c>
      <c r="H12450" s="7">
        <v>4.3310465753424718E-2</v>
      </c>
      <c r="I12450" s="7">
        <v>5.0528876712329043E-2</v>
      </c>
      <c r="J12450" s="7">
        <v>5.7747287671232994E-2</v>
      </c>
      <c r="K12450" s="7">
        <v>6.4965698630137084E-2</v>
      </c>
      <c r="L12450" s="7">
        <v>7.2184109589041159E-2</v>
      </c>
    </row>
    <row r="12451" spans="1:12" ht="51">
      <c r="A12451" s="1">
        <f t="shared" si="265"/>
        <v>44937</v>
      </c>
      <c r="B12451" s="49" t="s">
        <v>5252</v>
      </c>
      <c r="C12451" s="7">
        <v>7.6465972602739921E-2</v>
      </c>
      <c r="D12451" s="7">
        <v>0.15293194520547959</v>
      </c>
      <c r="E12451" s="7">
        <v>0.22939791780821997</v>
      </c>
      <c r="F12451" s="7">
        <v>0.30586389041095918</v>
      </c>
      <c r="G12451" s="7">
        <v>0.38232986301369842</v>
      </c>
      <c r="H12451" s="7">
        <v>0.45879583561643877</v>
      </c>
      <c r="I12451" s="7">
        <v>0.53526180821917912</v>
      </c>
      <c r="J12451" s="7">
        <v>0.61172778082191837</v>
      </c>
      <c r="K12451" s="7">
        <v>0.6881937534246575</v>
      </c>
      <c r="L12451" s="7">
        <v>0.76465972602739685</v>
      </c>
    </row>
    <row r="12452" spans="1:12" ht="51">
      <c r="A12452" s="1">
        <f t="shared" si="265"/>
        <v>44938</v>
      </c>
      <c r="B12452" s="49" t="s">
        <v>5252</v>
      </c>
      <c r="C12452" s="7">
        <v>3.1896986301369959E-2</v>
      </c>
      <c r="D12452" s="7">
        <v>6.3793972602739793E-2</v>
      </c>
      <c r="E12452" s="7">
        <v>9.5690958904109752E-2</v>
      </c>
      <c r="F12452" s="7">
        <v>0.12758794520547959</v>
      </c>
      <c r="G12452" s="7">
        <v>0.1594849315068492</v>
      </c>
      <c r="H12452" s="7">
        <v>0.19138191780821881</v>
      </c>
      <c r="I12452" s="7">
        <v>0.22327890410958959</v>
      </c>
      <c r="J12452" s="7">
        <v>0.25517589041095917</v>
      </c>
      <c r="K12452" s="7">
        <v>0.28707287671232878</v>
      </c>
      <c r="L12452" s="7">
        <v>0.3189698630136984</v>
      </c>
    </row>
    <row r="12453" spans="1:12" ht="51">
      <c r="A12453" s="1">
        <f t="shared" si="265"/>
        <v>44939</v>
      </c>
      <c r="B12453" s="49" t="s">
        <v>5252</v>
      </c>
      <c r="C12453" s="7">
        <v>1.1077512328767145E-2</v>
      </c>
      <c r="D12453" s="7">
        <v>2.2155024657534238E-2</v>
      </c>
      <c r="E12453" s="7">
        <v>3.3232536986301478E-2</v>
      </c>
      <c r="F12453" s="7">
        <v>4.4310049315068475E-2</v>
      </c>
      <c r="G12453" s="7">
        <v>5.5387561643835598E-2</v>
      </c>
      <c r="H12453" s="7">
        <v>6.646507397260272E-2</v>
      </c>
      <c r="I12453" s="7">
        <v>7.7542586301370078E-2</v>
      </c>
      <c r="J12453" s="7">
        <v>8.8620098630137076E-2</v>
      </c>
      <c r="K12453" s="7">
        <v>9.9697610958904184E-2</v>
      </c>
      <c r="L12453" s="7">
        <v>0.1107751232876712</v>
      </c>
    </row>
    <row r="12454" spans="1:12" ht="51">
      <c r="A12454" s="1">
        <f t="shared" si="265"/>
        <v>44940</v>
      </c>
      <c r="B12454" s="49" t="s">
        <v>5252</v>
      </c>
      <c r="C12454" s="7">
        <v>6.7504438356164514E-2</v>
      </c>
      <c r="D12454" s="7">
        <v>0.13500887671232881</v>
      </c>
      <c r="E12454" s="7">
        <v>0.20251331506849318</v>
      </c>
      <c r="F12454" s="7">
        <v>0.27001775342465761</v>
      </c>
      <c r="G12454" s="7">
        <v>0.33752219178082193</v>
      </c>
      <c r="H12454" s="7">
        <v>0.40502663013698637</v>
      </c>
      <c r="I12454" s="7">
        <v>0.47253106849315196</v>
      </c>
      <c r="J12454" s="7">
        <v>0.54003550684931523</v>
      </c>
      <c r="K12454" s="7">
        <v>0.6075399452054796</v>
      </c>
      <c r="L12454" s="7">
        <v>0.67504438356164387</v>
      </c>
    </row>
    <row r="12455" spans="1:12" ht="51">
      <c r="A12455" s="1">
        <f t="shared" si="265"/>
        <v>44941</v>
      </c>
      <c r="B12455" s="49" t="s">
        <v>5252</v>
      </c>
      <c r="C12455" s="7">
        <v>1.0306849315068528E-2</v>
      </c>
      <c r="D12455" s="7">
        <v>2.0613698630137081E-2</v>
      </c>
      <c r="E12455" s="7">
        <v>3.0920547945205559E-2</v>
      </c>
      <c r="F12455" s="7">
        <v>4.1227397260274037E-2</v>
      </c>
      <c r="G12455" s="7">
        <v>5.1534246575342522E-2</v>
      </c>
      <c r="H12455" s="7">
        <v>6.1841095890411001E-2</v>
      </c>
      <c r="I12455" s="7">
        <v>7.2147945205479722E-2</v>
      </c>
      <c r="J12455" s="7">
        <v>8.2454794520548075E-2</v>
      </c>
      <c r="K12455" s="7">
        <v>9.2761643835616553E-2</v>
      </c>
      <c r="L12455" s="7">
        <v>0.10306849315068491</v>
      </c>
    </row>
    <row r="12456" spans="1:12" ht="51">
      <c r="A12456" s="1">
        <f t="shared" si="265"/>
        <v>44942</v>
      </c>
      <c r="B12456" s="49" t="s">
        <v>5252</v>
      </c>
      <c r="C12456" s="7">
        <v>2.2364054794520642E-2</v>
      </c>
      <c r="D12456" s="7">
        <v>4.4728109589041158E-2</v>
      </c>
      <c r="E12456" s="7">
        <v>6.7092164383561789E-2</v>
      </c>
      <c r="F12456" s="7">
        <v>8.9456219178082191E-2</v>
      </c>
      <c r="G12456" s="7">
        <v>0.1118202739726027</v>
      </c>
      <c r="H12456" s="7">
        <v>0.13418432876712358</v>
      </c>
      <c r="I12456" s="7">
        <v>0.15654838356164399</v>
      </c>
      <c r="J12456" s="7">
        <v>0.17891243835616438</v>
      </c>
      <c r="K12456" s="7">
        <v>0.2012764931506848</v>
      </c>
      <c r="L12456" s="7">
        <v>0.22364054794520519</v>
      </c>
    </row>
    <row r="12457" spans="1:12" ht="51">
      <c r="A12457" s="1">
        <f t="shared" si="265"/>
        <v>44943</v>
      </c>
      <c r="B12457" s="49" t="s">
        <v>5252</v>
      </c>
      <c r="C12457" s="7">
        <v>6.9927452054794795E-2</v>
      </c>
      <c r="D12457" s="7">
        <v>0.13985490410958959</v>
      </c>
      <c r="E12457" s="7">
        <v>0.2097823561643844</v>
      </c>
      <c r="F12457" s="7">
        <v>0.27970980821917801</v>
      </c>
      <c r="G12457" s="7">
        <v>0.34963726027397279</v>
      </c>
      <c r="H12457" s="7">
        <v>0.41956471232876763</v>
      </c>
      <c r="I12457" s="7">
        <v>0.48949216438356358</v>
      </c>
      <c r="J12457" s="7">
        <v>0.55941961643835725</v>
      </c>
      <c r="K12457" s="7">
        <v>0.62934706849315192</v>
      </c>
      <c r="L12457" s="7">
        <v>0.69927452054794559</v>
      </c>
    </row>
    <row r="12458" spans="1:12" ht="51">
      <c r="A12458" s="1">
        <f t="shared" si="265"/>
        <v>44944</v>
      </c>
      <c r="B12458" s="49" t="s">
        <v>5252</v>
      </c>
      <c r="C12458" s="7">
        <v>5.5628054794520758E-3</v>
      </c>
      <c r="D12458" s="7">
        <v>1.1125610958904152E-2</v>
      </c>
      <c r="E12458" s="7">
        <v>1.6688416438356238E-2</v>
      </c>
      <c r="F12458" s="7">
        <v>2.2251221917808279E-2</v>
      </c>
      <c r="G12458" s="7">
        <v>2.781402739726032E-2</v>
      </c>
      <c r="H12458" s="7">
        <v>3.3376832876712358E-2</v>
      </c>
      <c r="I12458" s="7">
        <v>3.893963835616452E-2</v>
      </c>
      <c r="J12458" s="7">
        <v>4.450244383561644E-2</v>
      </c>
      <c r="K12458" s="7">
        <v>5.0065249315068477E-2</v>
      </c>
      <c r="L12458" s="7">
        <v>5.5628054794520515E-2</v>
      </c>
    </row>
    <row r="12459" spans="1:12" ht="51">
      <c r="A12459" s="1">
        <f t="shared" si="265"/>
        <v>44945</v>
      </c>
      <c r="B12459" s="49" t="s">
        <v>5252</v>
      </c>
      <c r="C12459" s="7">
        <v>9.0410958904110002E-5</v>
      </c>
      <c r="D12459" s="7">
        <v>1.8082191780822E-4</v>
      </c>
      <c r="E12459" s="7">
        <v>2.7123287671233001E-4</v>
      </c>
      <c r="F12459" s="7">
        <v>3.6164383561643876E-4</v>
      </c>
      <c r="G12459" s="7">
        <v>4.5205479452054876E-4</v>
      </c>
      <c r="H12459" s="7">
        <v>5.4246575342465871E-4</v>
      </c>
      <c r="I12459" s="7">
        <v>6.3287671232876996E-4</v>
      </c>
      <c r="J12459" s="7">
        <v>7.2328767123287752E-4</v>
      </c>
      <c r="K12459" s="7">
        <v>8.1369863013698758E-4</v>
      </c>
      <c r="L12459" s="7">
        <v>9.0410958904109644E-4</v>
      </c>
    </row>
    <row r="12460" spans="1:12" ht="51">
      <c r="A12460" s="1">
        <f t="shared" si="265"/>
        <v>44946</v>
      </c>
      <c r="B12460" s="49" t="s">
        <v>5252</v>
      </c>
      <c r="C12460" s="7">
        <v>1.2747945205479479E-2</v>
      </c>
      <c r="D12460" s="7">
        <v>2.5495890410959079E-2</v>
      </c>
      <c r="E12460" s="7">
        <v>3.8243835616438557E-2</v>
      </c>
      <c r="F12460" s="7">
        <v>5.0991780821917916E-2</v>
      </c>
      <c r="G12460" s="7">
        <v>6.37397260273974E-2</v>
      </c>
      <c r="H12460" s="7">
        <v>7.6487671232876878E-2</v>
      </c>
      <c r="I12460" s="7">
        <v>8.9235616438356716E-2</v>
      </c>
      <c r="J12460" s="7">
        <v>0.10198356164383597</v>
      </c>
      <c r="K12460" s="7">
        <v>0.11473150684931543</v>
      </c>
      <c r="L12460" s="7">
        <v>0.1274794520547948</v>
      </c>
    </row>
    <row r="12461" spans="1:12" ht="51">
      <c r="A12461" s="1">
        <f t="shared" si="265"/>
        <v>44947</v>
      </c>
      <c r="B12461" s="49" t="s">
        <v>5252</v>
      </c>
      <c r="C12461" s="7">
        <v>2.9365479452054997E-3</v>
      </c>
      <c r="D12461" s="7">
        <v>5.873095890410988E-3</v>
      </c>
      <c r="E12461" s="7">
        <v>8.8096438356164881E-3</v>
      </c>
      <c r="F12461" s="7">
        <v>1.1746191780821952E-2</v>
      </c>
      <c r="G12461" s="7">
        <v>1.468273972602744E-2</v>
      </c>
      <c r="H12461" s="7">
        <v>1.7619287671232879E-2</v>
      </c>
      <c r="I12461" s="7">
        <v>2.055583561643844E-2</v>
      </c>
      <c r="J12461" s="7">
        <v>2.3492383561643879E-2</v>
      </c>
      <c r="K12461" s="7">
        <v>2.6428931506849319E-2</v>
      </c>
      <c r="L12461" s="7">
        <v>2.9365479452054758E-2</v>
      </c>
    </row>
    <row r="12462" spans="1:12" ht="51">
      <c r="A12462" s="1">
        <f t="shared" si="265"/>
        <v>44948</v>
      </c>
      <c r="B12462" s="49" t="s">
        <v>5252</v>
      </c>
      <c r="C12462" s="7">
        <v>9.098958904109616E-3</v>
      </c>
      <c r="D12462" s="7">
        <v>1.8197917808219281E-2</v>
      </c>
      <c r="E12462" s="7">
        <v>2.7296876712328798E-2</v>
      </c>
      <c r="F12462" s="7">
        <v>3.6395835616438318E-2</v>
      </c>
      <c r="G12462" s="7">
        <v>4.5494794520547957E-2</v>
      </c>
      <c r="H12462" s="7">
        <v>5.4593753424657596E-2</v>
      </c>
      <c r="I12462" s="7">
        <v>6.3692712328767359E-2</v>
      </c>
      <c r="J12462" s="7">
        <v>7.2791671232876748E-2</v>
      </c>
      <c r="K12462" s="7">
        <v>8.18906301369864E-2</v>
      </c>
      <c r="L12462" s="7">
        <v>9.0989589041095914E-2</v>
      </c>
    </row>
    <row r="12463" spans="1:12" ht="63.75">
      <c r="A12463" s="1">
        <f t="shared" si="265"/>
        <v>44949</v>
      </c>
      <c r="B12463" s="49" t="s">
        <v>7848</v>
      </c>
      <c r="C12463" s="7">
        <v>3.6960000000000118E-3</v>
      </c>
      <c r="D12463" s="7">
        <v>7.3920000000000236E-3</v>
      </c>
      <c r="E12463" s="7">
        <v>1.1088000000000025E-2</v>
      </c>
      <c r="F12463" s="7">
        <v>1.4783999999999999E-2</v>
      </c>
      <c r="G12463" s="7">
        <v>1.848E-2</v>
      </c>
      <c r="H12463" s="7">
        <v>2.2175999999999998E-2</v>
      </c>
      <c r="I12463" s="7">
        <v>2.5872000000000121E-2</v>
      </c>
      <c r="J12463" s="7">
        <v>2.9567999999999997E-2</v>
      </c>
      <c r="K12463" s="7">
        <v>3.3264000000000002E-2</v>
      </c>
      <c r="L12463" s="7">
        <v>3.696E-2</v>
      </c>
    </row>
    <row r="12464" spans="1:12" ht="63.75">
      <c r="A12464" s="1">
        <f t="shared" si="265"/>
        <v>44950</v>
      </c>
      <c r="B12464" s="49" t="s">
        <v>7848</v>
      </c>
      <c r="C12464" s="7">
        <v>4.4959561643835716E-2</v>
      </c>
      <c r="D12464" s="7">
        <v>8.9919123287671432E-2</v>
      </c>
      <c r="E12464" s="7">
        <v>0.13487868493150679</v>
      </c>
      <c r="F12464" s="7">
        <v>0.17983824657534239</v>
      </c>
      <c r="G12464" s="7">
        <v>0.22479780821917797</v>
      </c>
      <c r="H12464" s="7">
        <v>0.26975736986301357</v>
      </c>
      <c r="I12464" s="7">
        <v>0.31471693150685037</v>
      </c>
      <c r="J12464" s="7">
        <v>0.35967649315068478</v>
      </c>
      <c r="K12464" s="7">
        <v>0.40463605479452042</v>
      </c>
      <c r="L12464" s="7">
        <v>0.44959561643835594</v>
      </c>
    </row>
    <row r="12465" spans="1:12" ht="63.75">
      <c r="A12465" s="1">
        <f t="shared" si="265"/>
        <v>44951</v>
      </c>
      <c r="B12465" s="49" t="s">
        <v>6464</v>
      </c>
      <c r="C12465" s="7">
        <v>5.5837808219178359E-3</v>
      </c>
      <c r="D12465" s="7">
        <v>1.1167561643835684E-2</v>
      </c>
      <c r="E12465" s="7">
        <v>1.6751342465753518E-2</v>
      </c>
      <c r="F12465" s="7">
        <v>2.2335123287671319E-2</v>
      </c>
      <c r="G12465" s="7">
        <v>2.791890410958912E-2</v>
      </c>
      <c r="H12465" s="7">
        <v>3.3502684931506918E-2</v>
      </c>
      <c r="I12465" s="7">
        <v>3.9086465753424844E-2</v>
      </c>
      <c r="J12465" s="7">
        <v>4.467024657534252E-2</v>
      </c>
      <c r="K12465" s="7">
        <v>5.0254027397260322E-2</v>
      </c>
      <c r="L12465" s="7">
        <v>5.5837808219178116E-2</v>
      </c>
    </row>
    <row r="12466" spans="1:12" ht="76.5">
      <c r="A12466" s="1">
        <f t="shared" si="265"/>
        <v>44952</v>
      </c>
      <c r="B12466" s="49" t="s">
        <v>7849</v>
      </c>
      <c r="C12466" s="7">
        <v>2.6443397260274039E-2</v>
      </c>
      <c r="D12466" s="7">
        <v>5.288679452054796E-2</v>
      </c>
      <c r="E12466" s="7">
        <v>7.9330191780821999E-2</v>
      </c>
      <c r="F12466" s="7">
        <v>0.10577358904109567</v>
      </c>
      <c r="G12466" s="7">
        <v>0.13221698630136958</v>
      </c>
      <c r="H12466" s="7">
        <v>0.158660383561644</v>
      </c>
      <c r="I12466" s="7">
        <v>0.18510378082191839</v>
      </c>
      <c r="J12466" s="7">
        <v>0.21154717808219159</v>
      </c>
      <c r="K12466" s="7">
        <v>0.23799057534246598</v>
      </c>
      <c r="L12466" s="7">
        <v>0.26443397260273915</v>
      </c>
    </row>
    <row r="12467" spans="1:12" ht="76.5">
      <c r="A12467" s="1">
        <f t="shared" si="265"/>
        <v>44953</v>
      </c>
      <c r="B12467" s="49" t="s">
        <v>7849</v>
      </c>
      <c r="C12467" s="7">
        <v>4.9009972602740037E-2</v>
      </c>
      <c r="D12467" s="7">
        <v>9.8019945205480075E-2</v>
      </c>
      <c r="E12467" s="7">
        <v>0.14702991780822</v>
      </c>
      <c r="F12467" s="7">
        <v>0.19603989041095921</v>
      </c>
      <c r="G12467" s="7">
        <v>0.24504986301369958</v>
      </c>
      <c r="H12467" s="7">
        <v>0.29405983561643878</v>
      </c>
      <c r="I12467" s="7">
        <v>0.34306980821917921</v>
      </c>
      <c r="J12467" s="7">
        <v>0.39207978082191841</v>
      </c>
      <c r="K12467" s="7">
        <v>0.44108975342465878</v>
      </c>
      <c r="L12467" s="7">
        <v>0.49009972602739793</v>
      </c>
    </row>
    <row r="12468" spans="1:12" ht="63.75">
      <c r="A12468" s="1">
        <f t="shared" si="265"/>
        <v>44954</v>
      </c>
      <c r="B12468" s="49" t="s">
        <v>7018</v>
      </c>
      <c r="C12468" s="7">
        <v>3.3647342465753641E-2</v>
      </c>
      <c r="D12468" s="7">
        <v>6.7294684931507157E-2</v>
      </c>
      <c r="E12468" s="7">
        <v>0.1009420273972608</v>
      </c>
      <c r="F12468" s="7">
        <v>0.13458936986301359</v>
      </c>
      <c r="G12468" s="7">
        <v>0.16823671232876761</v>
      </c>
      <c r="H12468" s="7">
        <v>0.2018840547945204</v>
      </c>
      <c r="I12468" s="7">
        <v>0.23553139726027439</v>
      </c>
      <c r="J12468" s="7">
        <v>0.26917873972602718</v>
      </c>
      <c r="K12468" s="7">
        <v>0.30282608219178114</v>
      </c>
      <c r="L12468" s="7">
        <v>0.33647342465753399</v>
      </c>
    </row>
    <row r="12469" spans="1:12" ht="38.25">
      <c r="A12469" s="1">
        <f t="shared" si="265"/>
        <v>44955</v>
      </c>
      <c r="B12469" s="49" t="s">
        <v>5285</v>
      </c>
      <c r="C12469" s="7">
        <v>5.3038684931506919E-3</v>
      </c>
      <c r="D12469" s="7">
        <v>1.0607736986301384E-2</v>
      </c>
      <c r="E12469" s="7">
        <v>1.5911605479452039E-2</v>
      </c>
      <c r="F12469" s="7">
        <v>2.1215473972602719E-2</v>
      </c>
      <c r="G12469" s="7">
        <v>2.6519342465753399E-2</v>
      </c>
      <c r="H12469" s="7">
        <v>3.1823210958904079E-2</v>
      </c>
      <c r="I12469" s="7">
        <v>3.712707945205488E-2</v>
      </c>
      <c r="J12469" s="7">
        <v>4.2430947945205438E-2</v>
      </c>
      <c r="K12469" s="7">
        <v>4.7734816438356122E-2</v>
      </c>
      <c r="L12469" s="7">
        <v>5.3038684931506798E-2</v>
      </c>
    </row>
    <row r="12470" spans="1:12" ht="38.25">
      <c r="A12470" s="1">
        <f t="shared" si="265"/>
        <v>44956</v>
      </c>
      <c r="B12470" s="49" t="s">
        <v>5285</v>
      </c>
      <c r="C12470" s="7">
        <v>2.3123506849315198E-3</v>
      </c>
      <c r="D12470" s="7">
        <v>4.6247013698630275E-3</v>
      </c>
      <c r="E12470" s="7">
        <v>6.9370520547945473E-3</v>
      </c>
      <c r="F12470" s="7">
        <v>9.2494027397260429E-3</v>
      </c>
      <c r="G12470" s="7">
        <v>1.1561753424657551E-2</v>
      </c>
      <c r="H12470" s="7">
        <v>1.3874104109588999E-2</v>
      </c>
      <c r="I12470" s="7">
        <v>1.618645479452064E-2</v>
      </c>
      <c r="J12470" s="7">
        <v>1.8498805479452037E-2</v>
      </c>
      <c r="K12470" s="7">
        <v>2.0811156164383556E-2</v>
      </c>
      <c r="L12470" s="7">
        <v>2.3123506849315082E-2</v>
      </c>
    </row>
    <row r="12471" spans="1:12" ht="38.25">
      <c r="A12471" s="1">
        <f t="shared" si="265"/>
        <v>44957</v>
      </c>
      <c r="B12471" s="49" t="s">
        <v>5285</v>
      </c>
      <c r="C12471" s="7">
        <v>1.0484054794520567E-3</v>
      </c>
      <c r="D12471" s="7">
        <v>2.096810958904116E-3</v>
      </c>
      <c r="E12471" s="7">
        <v>3.1452164383561679E-3</v>
      </c>
      <c r="F12471" s="7">
        <v>4.1936219178082199E-3</v>
      </c>
      <c r="G12471" s="7">
        <v>5.2420273972602722E-3</v>
      </c>
      <c r="H12471" s="7">
        <v>6.2904328767123237E-3</v>
      </c>
      <c r="I12471" s="7">
        <v>7.3388383561644125E-3</v>
      </c>
      <c r="J12471" s="7">
        <v>8.3872438356164397E-3</v>
      </c>
      <c r="K12471" s="7">
        <v>9.4356493150684912E-3</v>
      </c>
      <c r="L12471" s="7">
        <v>1.0484054794520544E-2</v>
      </c>
    </row>
    <row r="12472" spans="1:12" ht="38.25">
      <c r="A12472" s="1">
        <f t="shared" si="265"/>
        <v>44958</v>
      </c>
      <c r="B12472" s="49" t="s">
        <v>5285</v>
      </c>
      <c r="C12472" s="7">
        <v>1.5467506849315079E-3</v>
      </c>
      <c r="D12472" s="7">
        <v>3.0935013698630276E-3</v>
      </c>
      <c r="E12472" s="7">
        <v>4.6402520547945362E-3</v>
      </c>
      <c r="F12472" s="7">
        <v>6.1870027397260318E-3</v>
      </c>
      <c r="G12472" s="7">
        <v>7.7337534246575395E-3</v>
      </c>
      <c r="H12472" s="7">
        <v>9.2805041095890602E-3</v>
      </c>
      <c r="I12472" s="7">
        <v>1.0827254794520591E-2</v>
      </c>
      <c r="J12472" s="7">
        <v>1.2374005479452039E-2</v>
      </c>
      <c r="K12472" s="7">
        <v>1.392075616438356E-2</v>
      </c>
      <c r="L12472" s="7">
        <v>1.5467506849315079E-2</v>
      </c>
    </row>
    <row r="12473" spans="1:12" ht="38.25">
      <c r="A12473" s="1">
        <f t="shared" si="265"/>
        <v>44959</v>
      </c>
      <c r="B12473" s="49" t="s">
        <v>5285</v>
      </c>
      <c r="C12473" s="7">
        <v>2.227726027397268E-4</v>
      </c>
      <c r="D12473" s="7">
        <v>4.4554520547945235E-4</v>
      </c>
      <c r="E12473" s="7">
        <v>6.6831780821917917E-4</v>
      </c>
      <c r="F12473" s="7">
        <v>8.9109041095890361E-4</v>
      </c>
      <c r="G12473" s="7">
        <v>1.1138630136986291E-3</v>
      </c>
      <c r="H12473" s="7">
        <v>1.336635616438356E-3</v>
      </c>
      <c r="I12473" s="7">
        <v>1.5594082191780841E-3</v>
      </c>
      <c r="J12473" s="7">
        <v>1.7821808219178118E-3</v>
      </c>
      <c r="K12473" s="7">
        <v>2.0049534246575277E-3</v>
      </c>
      <c r="L12473" s="7">
        <v>2.2277260273972561E-3</v>
      </c>
    </row>
    <row r="12474" spans="1:12" ht="51">
      <c r="A12474" s="1">
        <f t="shared" si="265"/>
        <v>44960</v>
      </c>
      <c r="B12474" s="49" t="s">
        <v>7850</v>
      </c>
      <c r="C12474" s="7">
        <v>7.3883835616438554E-4</v>
      </c>
      <c r="D12474" s="7">
        <v>1.4776767123287761E-3</v>
      </c>
      <c r="E12474" s="7">
        <v>2.2165150684931518E-3</v>
      </c>
      <c r="F12474" s="7">
        <v>2.9553534246575283E-3</v>
      </c>
      <c r="G12474" s="7">
        <v>3.6941917808219161E-3</v>
      </c>
      <c r="H12474" s="7">
        <v>4.4330301369863035E-3</v>
      </c>
      <c r="I12474" s="7">
        <v>5.1718684931507039E-3</v>
      </c>
      <c r="J12474" s="7">
        <v>5.9107068493150679E-3</v>
      </c>
      <c r="K12474" s="7">
        <v>6.6495452054794553E-3</v>
      </c>
      <c r="L12474" s="7">
        <v>7.3883835616438322E-3</v>
      </c>
    </row>
    <row r="12475" spans="1:12" ht="51">
      <c r="A12475" s="1">
        <f t="shared" si="265"/>
        <v>44961</v>
      </c>
      <c r="B12475" s="49" t="s">
        <v>7850</v>
      </c>
      <c r="C12475" s="7">
        <v>7.4722849315068717E-3</v>
      </c>
      <c r="D12475" s="7">
        <v>1.4944569863013719E-2</v>
      </c>
      <c r="E12475" s="7">
        <v>2.241685479452064E-2</v>
      </c>
      <c r="F12475" s="7">
        <v>2.9889139726027438E-2</v>
      </c>
      <c r="G12475" s="7">
        <v>3.736142465753424E-2</v>
      </c>
      <c r="H12475" s="7">
        <v>4.4833709589041162E-2</v>
      </c>
      <c r="I12475" s="7">
        <v>5.2305994520548078E-2</v>
      </c>
      <c r="J12475" s="7">
        <v>5.9778279452054876E-2</v>
      </c>
      <c r="K12475" s="7">
        <v>6.7250564383561681E-2</v>
      </c>
      <c r="L12475" s="7">
        <v>7.4722849315068479E-2</v>
      </c>
    </row>
    <row r="12476" spans="1:12" ht="38.25">
      <c r="A12476" s="1">
        <f t="shared" si="265"/>
        <v>44962</v>
      </c>
      <c r="B12476" s="49" t="s">
        <v>7851</v>
      </c>
      <c r="C12476" s="7">
        <v>3.8406575342465879E-3</v>
      </c>
      <c r="D12476" s="7">
        <v>7.6813150684931757E-3</v>
      </c>
      <c r="E12476" s="7">
        <v>1.1521972602739764E-2</v>
      </c>
      <c r="F12476" s="7">
        <v>1.5362630136986279E-2</v>
      </c>
      <c r="G12476" s="7">
        <v>1.9203287671232878E-2</v>
      </c>
      <c r="H12476" s="7">
        <v>2.3043945205479477E-2</v>
      </c>
      <c r="I12476" s="7">
        <v>2.688460273972608E-2</v>
      </c>
      <c r="J12476" s="7">
        <v>3.0725260273972679E-2</v>
      </c>
      <c r="K12476" s="7">
        <v>3.456591780821916E-2</v>
      </c>
      <c r="L12476" s="7">
        <v>3.8406575342465755E-2</v>
      </c>
    </row>
    <row r="12477" spans="1:12" ht="51">
      <c r="A12477" s="1">
        <f t="shared" si="265"/>
        <v>44963</v>
      </c>
      <c r="B12477" s="49" t="s">
        <v>7852</v>
      </c>
      <c r="C12477" s="7">
        <v>1.638246575342484E-4</v>
      </c>
      <c r="D12477" s="7">
        <v>3.2764931506849555E-4</v>
      </c>
      <c r="E12477" s="7">
        <v>4.9147397260274398E-4</v>
      </c>
      <c r="F12477" s="7">
        <v>6.5529863013698991E-4</v>
      </c>
      <c r="G12477" s="7">
        <v>8.1912328767123714E-4</v>
      </c>
      <c r="H12477" s="7">
        <v>9.8294794520548449E-4</v>
      </c>
      <c r="I12477" s="7">
        <v>1.1467726027397339E-3</v>
      </c>
      <c r="J12477" s="7">
        <v>1.3105972602739798E-3</v>
      </c>
      <c r="K12477" s="7">
        <v>1.474421917808232E-3</v>
      </c>
      <c r="L12477" s="7">
        <v>1.6382465753424721E-3</v>
      </c>
    </row>
    <row r="12478" spans="1:12" ht="51">
      <c r="A12478" s="1">
        <f t="shared" si="265"/>
        <v>44964</v>
      </c>
      <c r="B12478" s="49" t="s">
        <v>7853</v>
      </c>
      <c r="C12478" s="7">
        <v>2.5116164383561803E-3</v>
      </c>
      <c r="D12478" s="7">
        <v>5.0232328767123476E-3</v>
      </c>
      <c r="E12478" s="7">
        <v>7.5348493150685274E-3</v>
      </c>
      <c r="F12478" s="7">
        <v>1.0046465753424673E-2</v>
      </c>
      <c r="G12478" s="7">
        <v>1.2558082191780839E-2</v>
      </c>
      <c r="H12478" s="7">
        <v>1.5069698630136959E-2</v>
      </c>
      <c r="I12478" s="7">
        <v>1.7581315068493197E-2</v>
      </c>
      <c r="J12478" s="7">
        <v>2.0092931506849321E-2</v>
      </c>
      <c r="K12478" s="7">
        <v>2.2604547945205559E-2</v>
      </c>
      <c r="L12478" s="7">
        <v>2.5116164383561679E-2</v>
      </c>
    </row>
    <row r="12479" spans="1:12" ht="51">
      <c r="A12479" s="1">
        <f t="shared" si="265"/>
        <v>44965</v>
      </c>
      <c r="B12479" s="49" t="s">
        <v>7853</v>
      </c>
      <c r="C12479" s="7">
        <v>1.3210849315068481E-3</v>
      </c>
      <c r="D12479" s="7">
        <v>2.642169863013708E-3</v>
      </c>
      <c r="E12479" s="7">
        <v>3.9632547945205555E-3</v>
      </c>
      <c r="F12479" s="7">
        <v>5.2843397260273926E-3</v>
      </c>
      <c r="G12479" s="7">
        <v>6.6054246575342401E-3</v>
      </c>
      <c r="H12479" s="7">
        <v>7.9265095890410885E-3</v>
      </c>
      <c r="I12479" s="7">
        <v>9.2475945205479724E-3</v>
      </c>
      <c r="J12479" s="7">
        <v>1.0568679452054796E-2</v>
      </c>
      <c r="K12479" s="7">
        <v>1.1889764383561643E-2</v>
      </c>
      <c r="L12479" s="7">
        <v>1.321084931506848E-2</v>
      </c>
    </row>
    <row r="12480" spans="1:12" ht="51">
      <c r="A12480" s="1">
        <f t="shared" si="265"/>
        <v>44966</v>
      </c>
      <c r="B12480" s="49" t="s">
        <v>7853</v>
      </c>
      <c r="C12480" s="7">
        <v>1.3033643835616438E-3</v>
      </c>
      <c r="D12480" s="7">
        <v>2.6067287671232998E-3</v>
      </c>
      <c r="E12480" s="7">
        <v>3.9100931506849436E-3</v>
      </c>
      <c r="F12480" s="7">
        <v>5.2134575342465753E-3</v>
      </c>
      <c r="G12480" s="7">
        <v>6.5168219178082199E-3</v>
      </c>
      <c r="H12480" s="7">
        <v>7.8201863013698629E-3</v>
      </c>
      <c r="I12480" s="7">
        <v>9.1235506849315431E-3</v>
      </c>
      <c r="J12480" s="7">
        <v>1.0426915068493163E-2</v>
      </c>
      <c r="K12480" s="7">
        <v>1.1730279452054808E-2</v>
      </c>
      <c r="L12480" s="7">
        <v>1.303364383561644E-2</v>
      </c>
    </row>
    <row r="12481" spans="1:12" ht="51">
      <c r="A12481" s="1">
        <f t="shared" si="265"/>
        <v>44967</v>
      </c>
      <c r="B12481" s="49" t="s">
        <v>7853</v>
      </c>
      <c r="C12481" s="7">
        <v>5.7863013698630275E-5</v>
      </c>
      <c r="D12481" s="7">
        <v>1.1572602739726067E-4</v>
      </c>
      <c r="E12481" s="7">
        <v>1.7358904109589121E-4</v>
      </c>
      <c r="F12481" s="7">
        <v>2.3145205479452037E-4</v>
      </c>
      <c r="G12481" s="7">
        <v>2.8931506849315077E-4</v>
      </c>
      <c r="H12481" s="7">
        <v>3.4717808219178117E-4</v>
      </c>
      <c r="I12481" s="7">
        <v>4.0504109589041277E-4</v>
      </c>
      <c r="J12481" s="7">
        <v>4.6290410958904198E-4</v>
      </c>
      <c r="K12481" s="7">
        <v>5.2076712328767239E-4</v>
      </c>
      <c r="L12481" s="7">
        <v>5.7863013698630154E-4</v>
      </c>
    </row>
    <row r="12482" spans="1:12" ht="51">
      <c r="A12482" s="1">
        <f t="shared" si="265"/>
        <v>44968</v>
      </c>
      <c r="B12482" s="49" t="s">
        <v>7382</v>
      </c>
      <c r="C12482" s="7">
        <v>5.5295342465753637E-4</v>
      </c>
      <c r="D12482" s="7">
        <v>1.105906849315074E-3</v>
      </c>
      <c r="E12482" s="7">
        <v>1.6588602739726079E-3</v>
      </c>
      <c r="F12482" s="7">
        <v>2.2118136986301359E-3</v>
      </c>
      <c r="G12482" s="7">
        <v>2.7647671232876761E-3</v>
      </c>
      <c r="H12482" s="7">
        <v>3.3177205479452041E-3</v>
      </c>
      <c r="I12482" s="7">
        <v>3.8706739726027555E-3</v>
      </c>
      <c r="J12482" s="7">
        <v>4.4236273972602718E-3</v>
      </c>
      <c r="K12482" s="7">
        <v>4.9765808219178111E-3</v>
      </c>
      <c r="L12482" s="7">
        <v>5.52953424657534E-3</v>
      </c>
    </row>
    <row r="12483" spans="1:12" ht="38.25">
      <c r="A12483" s="1">
        <f t="shared" si="265"/>
        <v>44969</v>
      </c>
      <c r="B12483" s="49" t="s">
        <v>7854</v>
      </c>
      <c r="C12483" s="7">
        <v>5.8665863013698761E-3</v>
      </c>
      <c r="D12483" s="7">
        <v>1.1733172602739763E-2</v>
      </c>
      <c r="E12483" s="7">
        <v>1.7599758904109638E-2</v>
      </c>
      <c r="F12483" s="7">
        <v>2.346634520547948E-2</v>
      </c>
      <c r="G12483" s="7">
        <v>2.9332931506849319E-2</v>
      </c>
      <c r="H12483" s="7">
        <v>3.5199517808219158E-2</v>
      </c>
      <c r="I12483" s="7">
        <v>4.106610410958924E-2</v>
      </c>
      <c r="J12483" s="7">
        <v>4.693269041095896E-2</v>
      </c>
      <c r="K12483" s="7">
        <v>5.2799276712328799E-2</v>
      </c>
      <c r="L12483" s="7">
        <v>5.8665863013698638E-2</v>
      </c>
    </row>
    <row r="12484" spans="1:12" ht="51">
      <c r="A12484" s="1">
        <f t="shared" si="265"/>
        <v>44970</v>
      </c>
      <c r="B12484" s="49" t="s">
        <v>7855</v>
      </c>
      <c r="C12484" s="7">
        <v>7.2430027397260557E-3</v>
      </c>
      <c r="D12484" s="7">
        <v>1.448600547945216E-2</v>
      </c>
      <c r="E12484" s="7">
        <v>2.1729008219178118E-2</v>
      </c>
      <c r="F12484" s="7">
        <v>2.8972010958904077E-2</v>
      </c>
      <c r="G12484" s="7">
        <v>3.6215013698630158E-2</v>
      </c>
      <c r="H12484" s="7">
        <v>4.3458016438356235E-2</v>
      </c>
      <c r="I12484" s="7">
        <v>5.0701019178082438E-2</v>
      </c>
      <c r="J12484" s="7">
        <v>5.7944021917808279E-2</v>
      </c>
      <c r="K12484" s="7">
        <v>6.5187024657534356E-2</v>
      </c>
      <c r="L12484" s="7">
        <v>7.2430027397260316E-2</v>
      </c>
    </row>
    <row r="12485" spans="1:12" ht="63.75">
      <c r="A12485" s="1">
        <f t="shared" si="265"/>
        <v>44971</v>
      </c>
      <c r="B12485" s="49" t="s">
        <v>7856</v>
      </c>
      <c r="C12485" s="7">
        <v>3.7719452054794678E-4</v>
      </c>
      <c r="D12485" s="7">
        <v>7.5438904109589356E-4</v>
      </c>
      <c r="E12485" s="7">
        <v>1.1315835616438391E-3</v>
      </c>
      <c r="F12485" s="7">
        <v>1.5087780821917798E-3</v>
      </c>
      <c r="G12485" s="7">
        <v>1.8859726027397278E-3</v>
      </c>
      <c r="H12485" s="7">
        <v>2.263167123287676E-3</v>
      </c>
      <c r="I12485" s="7">
        <v>2.6403616438356241E-3</v>
      </c>
      <c r="J12485" s="7">
        <v>3.0175561643835717E-3</v>
      </c>
      <c r="K12485" s="7">
        <v>3.394750684931508E-3</v>
      </c>
      <c r="L12485" s="7">
        <v>3.7719452054794556E-3</v>
      </c>
    </row>
    <row r="12486" spans="1:12" ht="63.75">
      <c r="A12486" s="1">
        <f t="shared" si="265"/>
        <v>44972</v>
      </c>
      <c r="B12486" s="49" t="s">
        <v>7856</v>
      </c>
      <c r="C12486" s="7">
        <v>3.6019726027397401E-4</v>
      </c>
      <c r="D12486" s="7">
        <v>7.2039452054794802E-4</v>
      </c>
      <c r="E12486" s="7">
        <v>1.0805917808219207E-3</v>
      </c>
      <c r="F12486" s="7">
        <v>1.440789041095896E-3</v>
      </c>
      <c r="G12486" s="7">
        <v>1.800986301369864E-3</v>
      </c>
      <c r="H12486" s="7">
        <v>2.161183561643844E-3</v>
      </c>
      <c r="I12486" s="7">
        <v>2.5213808219178239E-3</v>
      </c>
      <c r="J12486" s="7">
        <v>2.8815780821917799E-3</v>
      </c>
      <c r="K12486" s="7">
        <v>3.2417753424657599E-3</v>
      </c>
      <c r="L12486" s="7">
        <v>3.6019726027397281E-3</v>
      </c>
    </row>
    <row r="12487" spans="1:12" ht="63.75">
      <c r="A12487" s="1">
        <f t="shared" si="265"/>
        <v>44973</v>
      </c>
      <c r="B12487" s="49" t="s">
        <v>7856</v>
      </c>
      <c r="C12487" s="7">
        <v>4.4916164383561798E-3</v>
      </c>
      <c r="D12487" s="7">
        <v>8.9832328767123597E-3</v>
      </c>
      <c r="E12487" s="7">
        <v>1.3474849315068481E-2</v>
      </c>
      <c r="F12487" s="7">
        <v>1.7966465753424719E-2</v>
      </c>
      <c r="G12487" s="7">
        <v>2.2458082191780838E-2</v>
      </c>
      <c r="H12487" s="7">
        <v>2.6949698630136961E-2</v>
      </c>
      <c r="I12487" s="7">
        <v>3.144131506849332E-2</v>
      </c>
      <c r="J12487" s="7">
        <v>3.5932931506849321E-2</v>
      </c>
      <c r="K12487" s="7">
        <v>4.0424547945205565E-2</v>
      </c>
      <c r="L12487" s="7">
        <v>4.4916164383561677E-2</v>
      </c>
    </row>
    <row r="12488" spans="1:12" ht="63.75">
      <c r="A12488" s="1">
        <f t="shared" si="265"/>
        <v>44974</v>
      </c>
      <c r="B12488" s="49" t="s">
        <v>7856</v>
      </c>
      <c r="C12488" s="7">
        <v>8.6143561643835839E-4</v>
      </c>
      <c r="D12488" s="7">
        <v>1.722871232876712E-3</v>
      </c>
      <c r="E12488" s="7">
        <v>2.5843068493150803E-3</v>
      </c>
      <c r="F12488" s="7">
        <v>3.445742465753424E-3</v>
      </c>
      <c r="G12488" s="7">
        <v>4.3071780821917795E-3</v>
      </c>
      <c r="H12488" s="7">
        <v>5.1686136986301362E-3</v>
      </c>
      <c r="I12488" s="7">
        <v>6.0300493150685164E-3</v>
      </c>
      <c r="J12488" s="7">
        <v>6.8914849315068593E-3</v>
      </c>
      <c r="K12488" s="7">
        <v>7.7529205479452152E-3</v>
      </c>
      <c r="L12488" s="7">
        <v>8.6143561643835589E-3</v>
      </c>
    </row>
    <row r="12489" spans="1:12" ht="38.25">
      <c r="A12489" s="1">
        <f t="shared" si="265"/>
        <v>44975</v>
      </c>
      <c r="B12489" s="49" t="s">
        <v>7857</v>
      </c>
      <c r="C12489" s="7">
        <v>1.1948712328767156E-2</v>
      </c>
      <c r="D12489" s="7">
        <v>2.3897424657534357E-2</v>
      </c>
      <c r="E12489" s="7">
        <v>3.5846136986301479E-2</v>
      </c>
      <c r="F12489" s="7">
        <v>4.7794849315068479E-2</v>
      </c>
      <c r="G12489" s="7">
        <v>5.9743561643835597E-2</v>
      </c>
      <c r="H12489" s="7">
        <v>7.1692273972602708E-2</v>
      </c>
      <c r="I12489" s="7">
        <v>8.3640986301370207E-2</v>
      </c>
      <c r="J12489" s="7">
        <v>9.5589698630137082E-2</v>
      </c>
      <c r="K12489" s="7">
        <v>0.10753841095890421</v>
      </c>
      <c r="L12489" s="7">
        <v>0.11948712328767119</v>
      </c>
    </row>
    <row r="12490" spans="1:12" ht="51">
      <c r="A12490" s="1">
        <f t="shared" si="265"/>
        <v>44976</v>
      </c>
      <c r="B12490" s="49" t="s">
        <v>6467</v>
      </c>
      <c r="C12490" s="7">
        <v>6.6155506849315321E-3</v>
      </c>
      <c r="D12490" s="7">
        <v>1.323110136986304E-2</v>
      </c>
      <c r="E12490" s="7">
        <v>1.9846652054794561E-2</v>
      </c>
      <c r="F12490" s="7">
        <v>2.646220273972608E-2</v>
      </c>
      <c r="G12490" s="7">
        <v>3.3077753424657602E-2</v>
      </c>
      <c r="H12490" s="7">
        <v>3.9693304109589121E-2</v>
      </c>
      <c r="I12490" s="7">
        <v>4.6308854794520758E-2</v>
      </c>
      <c r="J12490" s="7">
        <v>5.2924405479452159E-2</v>
      </c>
      <c r="K12490" s="7">
        <v>5.9539956164383678E-2</v>
      </c>
      <c r="L12490" s="7">
        <v>6.6155506849315079E-2</v>
      </c>
    </row>
    <row r="12491" spans="1:12" ht="38.25">
      <c r="A12491" s="1">
        <f t="shared" si="265"/>
        <v>44977</v>
      </c>
      <c r="B12491" s="49" t="s">
        <v>6468</v>
      </c>
      <c r="C12491" s="7">
        <v>1.7434849315068598E-2</v>
      </c>
      <c r="D12491" s="7">
        <v>3.4869698630137079E-2</v>
      </c>
      <c r="E12491" s="7">
        <v>5.2304547945205677E-2</v>
      </c>
      <c r="F12491" s="7">
        <v>6.9739397260274033E-2</v>
      </c>
      <c r="G12491" s="7">
        <v>8.7174246575342507E-2</v>
      </c>
      <c r="H12491" s="7">
        <v>0.10460909589041101</v>
      </c>
      <c r="I12491" s="7">
        <v>0.12204394520547959</v>
      </c>
      <c r="J12491" s="7">
        <v>0.13947879452054759</v>
      </c>
      <c r="K12491" s="7">
        <v>0.15691364383561682</v>
      </c>
      <c r="L12491" s="7">
        <v>0.17434849315068479</v>
      </c>
    </row>
    <row r="12492" spans="1:12" ht="38.25">
      <c r="A12492" s="1">
        <f t="shared" si="265"/>
        <v>44978</v>
      </c>
      <c r="B12492" s="49" t="s">
        <v>6468</v>
      </c>
      <c r="C12492" s="7">
        <v>2.3217534246575398E-3</v>
      </c>
      <c r="D12492" s="7">
        <v>4.6435068493150917E-3</v>
      </c>
      <c r="E12492" s="7">
        <v>6.9652602739726441E-3</v>
      </c>
      <c r="F12492" s="7">
        <v>9.2870136986301591E-3</v>
      </c>
      <c r="G12492" s="7">
        <v>1.16087671232877E-2</v>
      </c>
      <c r="H12492" s="7">
        <v>1.393052054794524E-2</v>
      </c>
      <c r="I12492" s="7">
        <v>1.625227397260284E-2</v>
      </c>
      <c r="J12492" s="7">
        <v>1.8574027397260318E-2</v>
      </c>
      <c r="K12492" s="7">
        <v>2.0895780821917918E-2</v>
      </c>
      <c r="L12492" s="7">
        <v>2.32175342465754E-2</v>
      </c>
    </row>
    <row r="12493" spans="1:12" ht="51">
      <c r="A12493" s="1">
        <f t="shared" si="265"/>
        <v>44979</v>
      </c>
      <c r="B12493" s="49" t="s">
        <v>6469</v>
      </c>
      <c r="C12493" s="7">
        <v>9.0157808219178473E-4</v>
      </c>
      <c r="D12493" s="7">
        <v>1.8031561643835718E-3</v>
      </c>
      <c r="E12493" s="7">
        <v>2.704734246575352E-3</v>
      </c>
      <c r="F12493" s="7">
        <v>3.6063123287671315E-3</v>
      </c>
      <c r="G12493" s="7">
        <v>4.5078904109589115E-3</v>
      </c>
      <c r="H12493" s="7">
        <v>5.4094684931506919E-3</v>
      </c>
      <c r="I12493" s="7">
        <v>6.3110465753424957E-3</v>
      </c>
      <c r="J12493" s="7">
        <v>7.2126246575342518E-3</v>
      </c>
      <c r="K12493" s="7">
        <v>8.1142027397260435E-3</v>
      </c>
      <c r="L12493" s="7">
        <v>9.0157808219178109E-3</v>
      </c>
    </row>
    <row r="12494" spans="1:12" ht="38.25">
      <c r="A12494" s="1">
        <f t="shared" si="265"/>
        <v>44980</v>
      </c>
      <c r="B12494" s="49" t="s">
        <v>5915</v>
      </c>
      <c r="C12494" s="7">
        <v>7.4100821917808641E-4</v>
      </c>
      <c r="D12494" s="7">
        <v>1.4820164383561678E-3</v>
      </c>
      <c r="E12494" s="7">
        <v>2.223024657534252E-3</v>
      </c>
      <c r="F12494" s="7">
        <v>2.9640328767123357E-3</v>
      </c>
      <c r="G12494" s="7">
        <v>3.7050410958904198E-3</v>
      </c>
      <c r="H12494" s="7">
        <v>4.4460493150685039E-3</v>
      </c>
      <c r="I12494" s="7">
        <v>5.1870575342466002E-3</v>
      </c>
      <c r="J12494" s="7">
        <v>5.9280657534246713E-3</v>
      </c>
      <c r="K12494" s="7">
        <v>6.6690739726027555E-3</v>
      </c>
      <c r="L12494" s="7">
        <v>7.4100821917808275E-3</v>
      </c>
    </row>
    <row r="12495" spans="1:12" ht="38.25">
      <c r="A12495" s="1">
        <f t="shared" si="265"/>
        <v>44981</v>
      </c>
      <c r="B12495" s="49" t="s">
        <v>5916</v>
      </c>
      <c r="C12495" s="7">
        <v>1.0921643835616465E-3</v>
      </c>
      <c r="D12495" s="7">
        <v>2.1843287671232878E-3</v>
      </c>
      <c r="E12495" s="7">
        <v>3.2764931506849442E-3</v>
      </c>
      <c r="F12495" s="7">
        <v>4.3686575342465755E-3</v>
      </c>
      <c r="G12495" s="7">
        <v>5.4608219178082203E-3</v>
      </c>
      <c r="H12495" s="7">
        <v>6.5529863013698642E-3</v>
      </c>
      <c r="I12495" s="7">
        <v>7.6451506849315315E-3</v>
      </c>
      <c r="J12495" s="7">
        <v>8.7373150684931632E-3</v>
      </c>
      <c r="K12495" s="7">
        <v>9.8294794520548071E-3</v>
      </c>
      <c r="L12495" s="7">
        <v>1.0921643835616441E-2</v>
      </c>
    </row>
    <row r="12496" spans="1:12" ht="63.75">
      <c r="A12496" s="1">
        <f t="shared" ref="A12496:A12559" si="266">A12495+1</f>
        <v>44982</v>
      </c>
      <c r="B12496" s="49" t="s">
        <v>7858</v>
      </c>
      <c r="C12496" s="7">
        <v>3.5585753424657715E-3</v>
      </c>
      <c r="D12496" s="7">
        <v>7.1171506849315317E-3</v>
      </c>
      <c r="E12496" s="7">
        <v>1.0675726027397305E-2</v>
      </c>
      <c r="F12496" s="7">
        <v>1.4234301369863039E-2</v>
      </c>
      <c r="G12496" s="7">
        <v>1.7792876712328799E-2</v>
      </c>
      <c r="H12496" s="7">
        <v>2.1351452054794558E-2</v>
      </c>
      <c r="I12496" s="7">
        <v>2.491002739726032E-2</v>
      </c>
      <c r="J12496" s="7">
        <v>2.8468602739725957E-2</v>
      </c>
      <c r="K12496" s="7">
        <v>3.2027178082191722E-2</v>
      </c>
      <c r="L12496" s="7">
        <v>3.5585753424657481E-2</v>
      </c>
    </row>
    <row r="12497" spans="1:12" ht="63.75">
      <c r="A12497" s="1">
        <f t="shared" si="266"/>
        <v>44983</v>
      </c>
      <c r="B12497" s="49" t="s">
        <v>7858</v>
      </c>
      <c r="C12497" s="7">
        <v>6.0539178082191954E-3</v>
      </c>
      <c r="D12497" s="7">
        <v>1.2107835616438439E-2</v>
      </c>
      <c r="E12497" s="7">
        <v>1.81617534246576E-2</v>
      </c>
      <c r="F12497" s="7">
        <v>2.4215671232876761E-2</v>
      </c>
      <c r="G12497" s="7">
        <v>3.0269589041095918E-2</v>
      </c>
      <c r="H12497" s="7">
        <v>3.6323506849315082E-2</v>
      </c>
      <c r="I12497" s="7">
        <v>4.2377424657534364E-2</v>
      </c>
      <c r="J12497" s="7">
        <v>4.8431342465753396E-2</v>
      </c>
      <c r="K12497" s="7">
        <v>5.4485260273972561E-2</v>
      </c>
      <c r="L12497" s="7">
        <v>6.0539178082191718E-2</v>
      </c>
    </row>
    <row r="12498" spans="1:12" ht="76.5">
      <c r="A12498" s="1">
        <f t="shared" si="266"/>
        <v>44984</v>
      </c>
      <c r="B12498" s="49" t="s">
        <v>7859</v>
      </c>
      <c r="C12498" s="7">
        <v>8.8215780821918159E-3</v>
      </c>
      <c r="D12498" s="7">
        <v>1.7643156164383677E-2</v>
      </c>
      <c r="E12498" s="7">
        <v>2.6464734246575399E-2</v>
      </c>
      <c r="F12498" s="7">
        <v>3.5286312328767118E-2</v>
      </c>
      <c r="G12498" s="7">
        <v>4.4107890410958958E-2</v>
      </c>
      <c r="H12498" s="7">
        <v>5.292946849315068E-2</v>
      </c>
      <c r="I12498" s="7">
        <v>6.1751046575342639E-2</v>
      </c>
      <c r="J12498" s="7">
        <v>7.0572624657534361E-2</v>
      </c>
      <c r="K12498" s="7">
        <v>7.9394202739726083E-2</v>
      </c>
      <c r="L12498" s="7">
        <v>8.8215780821917791E-2</v>
      </c>
    </row>
    <row r="12499" spans="1:12" ht="12.75">
      <c r="A12499" s="1">
        <f t="shared" si="266"/>
        <v>44985</v>
      </c>
      <c r="B12499" s="49" t="s">
        <v>5486</v>
      </c>
      <c r="C12499" s="7">
        <v>2.8367342465753639E-3</v>
      </c>
      <c r="D12499" s="7">
        <v>5.6734684931507165E-3</v>
      </c>
      <c r="E12499" s="7">
        <v>8.5102027397260787E-3</v>
      </c>
      <c r="F12499" s="7">
        <v>1.1346936986301407E-2</v>
      </c>
      <c r="G12499" s="7">
        <v>1.418367123287676E-2</v>
      </c>
      <c r="H12499" s="7">
        <v>1.7020405479452039E-2</v>
      </c>
      <c r="I12499" s="7">
        <v>1.9857139726027439E-2</v>
      </c>
      <c r="J12499" s="7">
        <v>2.269387397260272E-2</v>
      </c>
      <c r="K12499" s="7">
        <v>2.553060821917812E-2</v>
      </c>
      <c r="L12499" s="7">
        <v>2.8367342465753398E-2</v>
      </c>
    </row>
    <row r="12500" spans="1:12" ht="25.5">
      <c r="A12500" s="1">
        <f t="shared" si="266"/>
        <v>44986</v>
      </c>
      <c r="B12500" s="49" t="s">
        <v>5953</v>
      </c>
      <c r="C12500" s="7">
        <v>1.6386082191780958E-3</v>
      </c>
      <c r="D12500" s="7">
        <v>3.2772164383561798E-3</v>
      </c>
      <c r="E12500" s="7">
        <v>4.9158246575342762E-3</v>
      </c>
      <c r="F12500" s="7">
        <v>6.5544328767123483E-3</v>
      </c>
      <c r="G12500" s="7">
        <v>8.1930410958904309E-3</v>
      </c>
      <c r="H12500" s="7">
        <v>9.8316493150685143E-3</v>
      </c>
      <c r="I12500" s="7">
        <v>1.1470257534246624E-2</v>
      </c>
      <c r="J12500" s="7">
        <v>1.3108865753424719E-2</v>
      </c>
      <c r="K12500" s="7">
        <v>1.4747473972602719E-2</v>
      </c>
      <c r="L12500" s="7">
        <v>1.6386082191780841E-2</v>
      </c>
    </row>
    <row r="12501" spans="1:12" ht="25.5">
      <c r="A12501" s="1">
        <f t="shared" si="266"/>
        <v>44987</v>
      </c>
      <c r="B12501" s="49" t="s">
        <v>5290</v>
      </c>
      <c r="C12501" s="7">
        <v>3.3763068493150921E-3</v>
      </c>
      <c r="D12501" s="7">
        <v>6.7526136986301843E-3</v>
      </c>
      <c r="E12501" s="7">
        <v>1.0128920547945263E-2</v>
      </c>
      <c r="F12501" s="7">
        <v>1.350522739726032E-2</v>
      </c>
      <c r="G12501" s="7">
        <v>1.6881534246575399E-2</v>
      </c>
      <c r="H12501" s="7">
        <v>2.0257841095890478E-2</v>
      </c>
      <c r="I12501" s="7">
        <v>2.3634147945205557E-2</v>
      </c>
      <c r="J12501" s="7">
        <v>2.7010454794520519E-2</v>
      </c>
      <c r="K12501" s="7">
        <v>3.0386761643835598E-2</v>
      </c>
      <c r="L12501" s="7">
        <v>3.376306849315068E-2</v>
      </c>
    </row>
    <row r="12502" spans="1:12" ht="25.5">
      <c r="A12502" s="1">
        <f t="shared" si="266"/>
        <v>44988</v>
      </c>
      <c r="B12502" s="49" t="s">
        <v>5290</v>
      </c>
      <c r="C12502" s="7">
        <v>2.6002191780822122E-4</v>
      </c>
      <c r="D12502" s="7">
        <v>5.2004383561644115E-4</v>
      </c>
      <c r="E12502" s="7">
        <v>7.8006575342466232E-4</v>
      </c>
      <c r="F12502" s="7">
        <v>1.0400876712328799E-3</v>
      </c>
      <c r="G12502" s="7">
        <v>1.3001095890411E-3</v>
      </c>
      <c r="H12502" s="7">
        <v>1.5601315068493079E-3</v>
      </c>
      <c r="I12502" s="7">
        <v>1.8201534246575397E-3</v>
      </c>
      <c r="J12502" s="7">
        <v>2.0801753424657481E-3</v>
      </c>
      <c r="K12502" s="7">
        <v>2.3401972602739678E-3</v>
      </c>
      <c r="L12502" s="7">
        <v>2.6002191780821883E-3</v>
      </c>
    </row>
    <row r="12503" spans="1:12" ht="25.5">
      <c r="A12503" s="1">
        <f t="shared" si="266"/>
        <v>44989</v>
      </c>
      <c r="B12503" s="49" t="s">
        <v>5290</v>
      </c>
      <c r="C12503" s="7">
        <v>1.306112876712324E-2</v>
      </c>
      <c r="D12503" s="7">
        <v>2.6122257534246598E-2</v>
      </c>
      <c r="E12503" s="7">
        <v>3.9183386301369839E-2</v>
      </c>
      <c r="F12503" s="7">
        <v>5.2244515068493085E-2</v>
      </c>
      <c r="G12503" s="7">
        <v>6.5305643835616323E-2</v>
      </c>
      <c r="H12503" s="7">
        <v>7.8366772602739554E-2</v>
      </c>
      <c r="I12503" s="7">
        <v>9.1427901369863035E-2</v>
      </c>
      <c r="J12503" s="7">
        <v>0.10448903013698603</v>
      </c>
      <c r="K12503" s="7">
        <v>0.11755015890410928</v>
      </c>
      <c r="L12503" s="7">
        <v>0.1306112876712324</v>
      </c>
    </row>
    <row r="12504" spans="1:12" ht="25.5">
      <c r="A12504" s="1">
        <f t="shared" si="266"/>
        <v>44990</v>
      </c>
      <c r="B12504" s="49" t="s">
        <v>7860</v>
      </c>
      <c r="C12504" s="7">
        <v>4.3849315068493324E-3</v>
      </c>
      <c r="D12504" s="7">
        <v>8.7698630136986647E-3</v>
      </c>
      <c r="E12504" s="7">
        <v>1.3154794520547958E-2</v>
      </c>
      <c r="F12504" s="7">
        <v>1.7539726027397281E-2</v>
      </c>
      <c r="G12504" s="7">
        <v>2.1924657534246599E-2</v>
      </c>
      <c r="H12504" s="7">
        <v>2.6309589041095916E-2</v>
      </c>
      <c r="I12504" s="7">
        <v>3.0694520547945359E-2</v>
      </c>
      <c r="J12504" s="7">
        <v>3.5079452054794562E-2</v>
      </c>
      <c r="K12504" s="7">
        <v>3.9464383561643883E-2</v>
      </c>
      <c r="L12504" s="7">
        <v>4.3849315068493197E-2</v>
      </c>
    </row>
    <row r="12505" spans="1:12" ht="25.5">
      <c r="A12505" s="1">
        <f t="shared" si="266"/>
        <v>44991</v>
      </c>
      <c r="B12505" s="49" t="s">
        <v>6025</v>
      </c>
      <c r="C12505" s="7">
        <v>4.5458630136986519E-4</v>
      </c>
      <c r="D12505" s="7">
        <v>9.0917260273973039E-4</v>
      </c>
      <c r="E12505" s="7">
        <v>1.363758904109592E-3</v>
      </c>
      <c r="F12505" s="7">
        <v>1.8183452054794558E-3</v>
      </c>
      <c r="G12505" s="7">
        <v>2.2729315068493196E-3</v>
      </c>
      <c r="H12505" s="7">
        <v>2.7275178082191839E-3</v>
      </c>
      <c r="I12505" s="7">
        <v>3.1821041095890477E-3</v>
      </c>
      <c r="J12505" s="7">
        <v>3.6366904109588999E-3</v>
      </c>
      <c r="K12505" s="7">
        <v>4.0912767123287641E-3</v>
      </c>
      <c r="L12505" s="7">
        <v>4.545863013698628E-3</v>
      </c>
    </row>
    <row r="12506" spans="1:12" ht="25.5">
      <c r="A12506" s="1">
        <f t="shared" si="266"/>
        <v>44992</v>
      </c>
      <c r="B12506" s="49" t="s">
        <v>6025</v>
      </c>
      <c r="C12506" s="7">
        <v>1.3832876712328798E-3</v>
      </c>
      <c r="D12506" s="7">
        <v>2.7665753424657717E-3</v>
      </c>
      <c r="E12506" s="7">
        <v>4.1498630136986518E-3</v>
      </c>
      <c r="F12506" s="7">
        <v>5.5331506849315192E-3</v>
      </c>
      <c r="G12506" s="7">
        <v>6.9164383561643996E-3</v>
      </c>
      <c r="H12506" s="7">
        <v>8.2997260273972792E-3</v>
      </c>
      <c r="I12506" s="7">
        <v>9.6830136986301944E-3</v>
      </c>
      <c r="J12506" s="7">
        <v>1.1066301369863052E-2</v>
      </c>
      <c r="K12506" s="7">
        <v>1.2449589041095921E-2</v>
      </c>
      <c r="L12506" s="7">
        <v>1.3832876712328799E-2</v>
      </c>
    </row>
    <row r="12507" spans="1:12" ht="25.5">
      <c r="A12507" s="1">
        <f t="shared" si="266"/>
        <v>44993</v>
      </c>
      <c r="B12507" s="49" t="s">
        <v>5291</v>
      </c>
      <c r="C12507" s="7">
        <v>2.1177863013698759E-2</v>
      </c>
      <c r="D12507" s="7">
        <v>4.23557260273974E-2</v>
      </c>
      <c r="E12507" s="7">
        <v>6.3533589041096156E-2</v>
      </c>
      <c r="F12507" s="7">
        <v>8.4711452054794675E-2</v>
      </c>
      <c r="G12507" s="7">
        <v>0.10588931506849332</v>
      </c>
      <c r="H12507" s="7">
        <v>0.12706717808219159</v>
      </c>
      <c r="I12507" s="7">
        <v>0.14824504109589121</v>
      </c>
      <c r="J12507" s="7">
        <v>0.1694229041095896</v>
      </c>
      <c r="K12507" s="7">
        <v>0.19060076712328797</v>
      </c>
      <c r="L12507" s="7">
        <v>0.21177863013698639</v>
      </c>
    </row>
    <row r="12508" spans="1:12" ht="12.75">
      <c r="A12508" s="1">
        <f t="shared" si="266"/>
        <v>44994</v>
      </c>
      <c r="B12508" s="49" t="s">
        <v>5553</v>
      </c>
      <c r="C12508" s="7">
        <v>2.0925435616438438E-2</v>
      </c>
      <c r="D12508" s="7">
        <v>4.1850871232876764E-2</v>
      </c>
      <c r="E12508" s="7">
        <v>6.2776306849315205E-2</v>
      </c>
      <c r="F12508" s="7">
        <v>8.370174246575339E-2</v>
      </c>
      <c r="G12508" s="7">
        <v>0.10462717808219173</v>
      </c>
      <c r="H12508" s="7">
        <v>0.12555261369863041</v>
      </c>
      <c r="I12508" s="7">
        <v>0.14647804931506919</v>
      </c>
      <c r="J12508" s="7">
        <v>0.16740348493150678</v>
      </c>
      <c r="K12508" s="7">
        <v>0.18832892054794559</v>
      </c>
      <c r="L12508" s="7">
        <v>0.2092543561643832</v>
      </c>
    </row>
    <row r="12509" spans="1:12" ht="12.75">
      <c r="A12509" s="1">
        <f t="shared" si="266"/>
        <v>44995</v>
      </c>
      <c r="B12509" s="49" t="s">
        <v>5564</v>
      </c>
      <c r="C12509" s="7">
        <v>1.378586301369864E-3</v>
      </c>
      <c r="D12509" s="7">
        <v>2.7571726027397401E-3</v>
      </c>
      <c r="E12509" s="7">
        <v>4.1357589041096038E-3</v>
      </c>
      <c r="F12509" s="7">
        <v>5.5143452054794559E-3</v>
      </c>
      <c r="G12509" s="7">
        <v>6.8929315068493192E-3</v>
      </c>
      <c r="H12509" s="7">
        <v>8.2715178082191834E-3</v>
      </c>
      <c r="I12509" s="7">
        <v>9.650104109589084E-3</v>
      </c>
      <c r="J12509" s="7">
        <v>1.1028690410958924E-2</v>
      </c>
      <c r="K12509" s="7">
        <v>1.24072767123288E-2</v>
      </c>
      <c r="L12509" s="7">
        <v>1.3785863013698638E-2</v>
      </c>
    </row>
    <row r="12510" spans="1:12" ht="25.5">
      <c r="A12510" s="1">
        <f t="shared" si="266"/>
        <v>44996</v>
      </c>
      <c r="B12510" s="49" t="s">
        <v>7861</v>
      </c>
      <c r="C12510" s="7">
        <v>7.7247123287671436E-3</v>
      </c>
      <c r="D12510" s="7">
        <v>1.5449424657534239E-2</v>
      </c>
      <c r="E12510" s="7">
        <v>2.3174136986301479E-2</v>
      </c>
      <c r="F12510" s="7">
        <v>3.0898849315068477E-2</v>
      </c>
      <c r="G12510" s="7">
        <v>3.8623561643835604E-2</v>
      </c>
      <c r="H12510" s="7">
        <v>4.6348273972602716E-2</v>
      </c>
      <c r="I12510" s="7">
        <v>5.4072986301370078E-2</v>
      </c>
      <c r="J12510" s="7">
        <v>6.1797698630137073E-2</v>
      </c>
      <c r="K12510" s="7">
        <v>6.9522410958904199E-2</v>
      </c>
      <c r="L12510" s="7">
        <v>7.7247123287671207E-2</v>
      </c>
    </row>
    <row r="12511" spans="1:12" ht="25.5">
      <c r="A12511" s="1">
        <f t="shared" si="266"/>
        <v>44997</v>
      </c>
      <c r="B12511" s="49" t="s">
        <v>5381</v>
      </c>
      <c r="C12511" s="7">
        <v>2.4519452054794677E-3</v>
      </c>
      <c r="D12511" s="7">
        <v>4.9038904109589242E-3</v>
      </c>
      <c r="E12511" s="7">
        <v>7.3558356164383923E-3</v>
      </c>
      <c r="F12511" s="7">
        <v>9.807780821917824E-3</v>
      </c>
      <c r="G12511" s="7">
        <v>1.2259726027397279E-2</v>
      </c>
      <c r="H12511" s="7">
        <v>1.4711671232876759E-2</v>
      </c>
      <c r="I12511" s="7">
        <v>1.716361643835624E-2</v>
      </c>
      <c r="J12511" s="7">
        <v>1.9615561643835717E-2</v>
      </c>
      <c r="K12511" s="7">
        <v>2.2067506849315077E-2</v>
      </c>
      <c r="L12511" s="7">
        <v>2.4519452054794558E-2</v>
      </c>
    </row>
    <row r="12512" spans="1:12" ht="25.5">
      <c r="A12512" s="1">
        <f t="shared" si="266"/>
        <v>44998</v>
      </c>
      <c r="B12512" s="49" t="s">
        <v>5381</v>
      </c>
      <c r="C12512" s="7">
        <v>4.2001315068493318E-3</v>
      </c>
      <c r="D12512" s="7">
        <v>8.4002630136986636E-3</v>
      </c>
      <c r="E12512" s="7">
        <v>1.260039452054796E-2</v>
      </c>
      <c r="F12512" s="7">
        <v>1.6800526027397279E-2</v>
      </c>
      <c r="G12512" s="7">
        <v>2.1000657534246597E-2</v>
      </c>
      <c r="H12512" s="7">
        <v>2.520078904109592E-2</v>
      </c>
      <c r="I12512" s="7">
        <v>2.940092054794536E-2</v>
      </c>
      <c r="J12512" s="7">
        <v>3.3601052054794557E-2</v>
      </c>
      <c r="K12512" s="7">
        <v>3.7801183561643879E-2</v>
      </c>
      <c r="L12512" s="7">
        <v>4.2001315068493195E-2</v>
      </c>
    </row>
    <row r="12513" spans="1:12" ht="25.5">
      <c r="A12513" s="1">
        <f t="shared" si="266"/>
        <v>44999</v>
      </c>
      <c r="B12513" s="49" t="s">
        <v>5381</v>
      </c>
      <c r="C12513" s="7">
        <v>7.8946849315068715E-4</v>
      </c>
      <c r="D12513" s="7">
        <v>1.5789369863013719E-3</v>
      </c>
      <c r="E12513" s="7">
        <v>2.3684054794520636E-3</v>
      </c>
      <c r="F12513" s="7">
        <v>3.1578739726027438E-3</v>
      </c>
      <c r="G12513" s="7">
        <v>3.9473424657534241E-3</v>
      </c>
      <c r="H12513" s="7">
        <v>4.736810958904116E-3</v>
      </c>
      <c r="I12513" s="7">
        <v>5.5262794520548079E-3</v>
      </c>
      <c r="J12513" s="7">
        <v>6.3157479452054877E-3</v>
      </c>
      <c r="K12513" s="7">
        <v>7.1052164383561675E-3</v>
      </c>
      <c r="L12513" s="7">
        <v>7.8946849315068481E-3</v>
      </c>
    </row>
    <row r="12514" spans="1:12" ht="25.5">
      <c r="A12514" s="1">
        <f t="shared" si="266"/>
        <v>45000</v>
      </c>
      <c r="B12514" s="49" t="s">
        <v>7862</v>
      </c>
      <c r="C12514" s="7">
        <v>7.7449643835616797E-2</v>
      </c>
      <c r="D12514" s="7">
        <v>0.15489928767123359</v>
      </c>
      <c r="E12514" s="7">
        <v>0.23234893150685038</v>
      </c>
      <c r="F12514" s="7">
        <v>0.30979857534246596</v>
      </c>
      <c r="G12514" s="7">
        <v>0.38724821917808278</v>
      </c>
      <c r="H12514" s="7">
        <v>0.46469786301369836</v>
      </c>
      <c r="I12514" s="7">
        <v>0.54214750684931756</v>
      </c>
      <c r="J12514" s="7">
        <v>0.61959715068493193</v>
      </c>
      <c r="K12514" s="7">
        <v>0.69704679452054885</v>
      </c>
      <c r="L12514" s="7">
        <v>0.77449643835616433</v>
      </c>
    </row>
    <row r="12515" spans="1:12" ht="25.5">
      <c r="A12515" s="1">
        <f t="shared" si="266"/>
        <v>45001</v>
      </c>
      <c r="B12515" s="49" t="s">
        <v>6269</v>
      </c>
      <c r="C12515" s="7">
        <v>4.5614860273972678E-2</v>
      </c>
      <c r="D12515" s="7">
        <v>9.1229720547945356E-2</v>
      </c>
      <c r="E12515" s="7">
        <v>0.13684458082191839</v>
      </c>
      <c r="F12515" s="7">
        <v>0.18245944109588999</v>
      </c>
      <c r="G12515" s="7">
        <v>0.22807430136986279</v>
      </c>
      <c r="H12515" s="7">
        <v>0.27368916164383561</v>
      </c>
      <c r="I12515" s="7">
        <v>0.3193040219178096</v>
      </c>
      <c r="J12515" s="7">
        <v>0.3649188821917812</v>
      </c>
      <c r="K12515" s="7">
        <v>0.41053374246575397</v>
      </c>
      <c r="L12515" s="7">
        <v>0.45614860273972557</v>
      </c>
    </row>
    <row r="12516" spans="1:12" ht="25.5">
      <c r="A12516" s="1">
        <f t="shared" si="266"/>
        <v>45002</v>
      </c>
      <c r="B12516" s="49" t="s">
        <v>6862</v>
      </c>
      <c r="C12516" s="7">
        <v>1.259026849315068E-2</v>
      </c>
      <c r="D12516" s="7">
        <v>2.5180536986301478E-2</v>
      </c>
      <c r="E12516" s="7">
        <v>3.7770805479452156E-2</v>
      </c>
      <c r="F12516" s="7">
        <v>5.036107397260272E-2</v>
      </c>
      <c r="G12516" s="7">
        <v>6.2951342465753402E-2</v>
      </c>
      <c r="H12516" s="7">
        <v>7.5541610958904201E-2</v>
      </c>
      <c r="I12516" s="7">
        <v>8.8131879452055126E-2</v>
      </c>
      <c r="J12516" s="7">
        <v>0.10072214794520556</v>
      </c>
      <c r="K12516" s="7">
        <v>0.11331241643835624</v>
      </c>
      <c r="L12516" s="7">
        <v>0.1259026849315068</v>
      </c>
    </row>
    <row r="12517" spans="1:12" ht="12.75">
      <c r="A12517" s="1">
        <f t="shared" si="266"/>
        <v>45003</v>
      </c>
      <c r="B12517" s="49" t="s">
        <v>6379</v>
      </c>
      <c r="C12517" s="7">
        <v>9.5473972602740152E-5</v>
      </c>
      <c r="D12517" s="7">
        <v>1.9094794520548079E-4</v>
      </c>
      <c r="E12517" s="7">
        <v>2.8642191780821997E-4</v>
      </c>
      <c r="F12517" s="7">
        <v>3.818958904109592E-4</v>
      </c>
      <c r="G12517" s="7">
        <v>4.7736986301369957E-4</v>
      </c>
      <c r="H12517" s="7">
        <v>5.7284383561643885E-4</v>
      </c>
      <c r="I12517" s="7">
        <v>6.6831780821918036E-4</v>
      </c>
      <c r="J12517" s="7">
        <v>7.6379178082191959E-4</v>
      </c>
      <c r="K12517" s="7">
        <v>8.5926575342465882E-4</v>
      </c>
      <c r="L12517" s="7">
        <v>9.5473972602739795E-4</v>
      </c>
    </row>
    <row r="12518" spans="1:12" ht="25.5">
      <c r="A12518" s="1">
        <f t="shared" si="266"/>
        <v>45004</v>
      </c>
      <c r="B12518" s="49" t="s">
        <v>6051</v>
      </c>
      <c r="C12518" s="7">
        <v>3.0193643835616677E-3</v>
      </c>
      <c r="D12518" s="7">
        <v>6.0387287671233242E-3</v>
      </c>
      <c r="E12518" s="7">
        <v>9.058093150684992E-3</v>
      </c>
      <c r="F12518" s="7">
        <v>1.20774575342466E-2</v>
      </c>
      <c r="G12518" s="7">
        <v>1.5096821917808279E-2</v>
      </c>
      <c r="H12518" s="7">
        <v>1.8116186301369842E-2</v>
      </c>
      <c r="I12518" s="7">
        <v>2.1135550684931639E-2</v>
      </c>
      <c r="J12518" s="7">
        <v>2.41549150684932E-2</v>
      </c>
      <c r="K12518" s="7">
        <v>2.7174279452054761E-2</v>
      </c>
      <c r="L12518" s="7">
        <v>3.019364383561644E-2</v>
      </c>
    </row>
    <row r="12519" spans="1:12" ht="25.5">
      <c r="A12519" s="1">
        <f t="shared" si="266"/>
        <v>45005</v>
      </c>
      <c r="B12519" s="49" t="s">
        <v>6111</v>
      </c>
      <c r="C12519" s="7">
        <v>6.5088657534246837E-3</v>
      </c>
      <c r="D12519" s="7">
        <v>1.3017731506849321E-2</v>
      </c>
      <c r="E12519" s="7">
        <v>1.9526597260274038E-2</v>
      </c>
      <c r="F12519" s="7">
        <v>2.6035463013698641E-2</v>
      </c>
      <c r="G12519" s="7">
        <v>3.2544328767123362E-2</v>
      </c>
      <c r="H12519" s="7">
        <v>3.9053194520547958E-2</v>
      </c>
      <c r="I12519" s="7">
        <v>4.5562060273972797E-2</v>
      </c>
      <c r="J12519" s="7">
        <v>5.2070926027397282E-2</v>
      </c>
      <c r="K12519" s="7">
        <v>5.8579791780821996E-2</v>
      </c>
      <c r="L12519" s="7">
        <v>6.50886575342466E-2</v>
      </c>
    </row>
    <row r="12520" spans="1:12" ht="12.75">
      <c r="A12520" s="1">
        <f t="shared" si="266"/>
        <v>45006</v>
      </c>
      <c r="B12520" s="49" t="s">
        <v>7486</v>
      </c>
      <c r="C12520" s="7">
        <v>1.4143890410958958E-3</v>
      </c>
      <c r="D12520" s="7">
        <v>2.8287780821918038E-3</v>
      </c>
      <c r="E12520" s="7">
        <v>4.2431671232877003E-3</v>
      </c>
      <c r="F12520" s="7">
        <v>5.6575561643835834E-3</v>
      </c>
      <c r="G12520" s="7">
        <v>7.0719452054794794E-3</v>
      </c>
      <c r="H12520" s="7">
        <v>8.4863342465753763E-3</v>
      </c>
      <c r="I12520" s="7">
        <v>9.9007232876713088E-3</v>
      </c>
      <c r="J12520" s="7">
        <v>1.1315112328767181E-2</v>
      </c>
      <c r="K12520" s="7">
        <v>1.2729501369863038E-2</v>
      </c>
      <c r="L12520" s="7">
        <v>1.4143890410958959E-2</v>
      </c>
    </row>
    <row r="12521" spans="1:12" ht="12.75">
      <c r="A12521" s="1">
        <f t="shared" si="266"/>
        <v>45007</v>
      </c>
      <c r="B12521" s="49" t="s">
        <v>7486</v>
      </c>
      <c r="C12521" s="7">
        <v>7.4824109589041515E-4</v>
      </c>
      <c r="D12521" s="7">
        <v>1.4964821917808279E-3</v>
      </c>
      <c r="E12521" s="7">
        <v>2.2447232876712481E-3</v>
      </c>
      <c r="F12521" s="7">
        <v>2.9929643835616558E-3</v>
      </c>
      <c r="G12521" s="7">
        <v>3.7412054794520636E-3</v>
      </c>
      <c r="H12521" s="7">
        <v>4.4894465753424718E-3</v>
      </c>
      <c r="I12521" s="7">
        <v>5.2376876712329039E-3</v>
      </c>
      <c r="J12521" s="7">
        <v>5.9859287671232995E-3</v>
      </c>
      <c r="K12521" s="7">
        <v>6.7341698630137082E-3</v>
      </c>
      <c r="L12521" s="7">
        <v>7.4824109589041159E-3</v>
      </c>
    </row>
    <row r="12522" spans="1:12" ht="25.5">
      <c r="A12522" s="1">
        <f t="shared" si="266"/>
        <v>45008</v>
      </c>
      <c r="B12522" s="49" t="s">
        <v>7487</v>
      </c>
      <c r="C12522" s="7">
        <v>1.3905205479452039E-3</v>
      </c>
      <c r="D12522" s="7">
        <v>2.7810410958904199E-3</v>
      </c>
      <c r="E12522" s="7">
        <v>4.1715616438356244E-3</v>
      </c>
      <c r="F12522" s="7">
        <v>5.5620821917808155E-3</v>
      </c>
      <c r="G12522" s="7">
        <v>6.9526027397260196E-3</v>
      </c>
      <c r="H12522" s="7">
        <v>8.3431232876712228E-3</v>
      </c>
      <c r="I12522" s="7">
        <v>9.7336438356164633E-3</v>
      </c>
      <c r="J12522" s="7">
        <v>1.1124164383561645E-2</v>
      </c>
      <c r="K12522" s="7">
        <v>1.25146849315068E-2</v>
      </c>
      <c r="L12522" s="7">
        <v>1.3905205479452039E-2</v>
      </c>
    </row>
    <row r="12523" spans="1:12" ht="25.5">
      <c r="A12523" s="1">
        <f t="shared" si="266"/>
        <v>45009</v>
      </c>
      <c r="B12523" s="49" t="s">
        <v>7487</v>
      </c>
      <c r="C12523" s="7">
        <v>5.619945205479468E-3</v>
      </c>
      <c r="D12523" s="7">
        <v>1.1239890410958948E-2</v>
      </c>
      <c r="E12523" s="7">
        <v>1.6859835616438439E-2</v>
      </c>
      <c r="F12523" s="7">
        <v>2.2479780821917799E-2</v>
      </c>
      <c r="G12523" s="7">
        <v>2.8099726027397281E-2</v>
      </c>
      <c r="H12523" s="7">
        <v>3.3719671232876759E-2</v>
      </c>
      <c r="I12523" s="7">
        <v>3.9339616438356359E-2</v>
      </c>
      <c r="J12523" s="7">
        <v>4.4959561643835716E-2</v>
      </c>
      <c r="K12523" s="7">
        <v>5.0579506849315205E-2</v>
      </c>
      <c r="L12523" s="7">
        <v>5.6199452054794562E-2</v>
      </c>
    </row>
    <row r="12524" spans="1:12" ht="51">
      <c r="A12524" s="1">
        <f t="shared" si="266"/>
        <v>45010</v>
      </c>
      <c r="B12524" s="49" t="s">
        <v>6053</v>
      </c>
      <c r="C12524" s="7">
        <v>4.8604931506849554E-3</v>
      </c>
      <c r="D12524" s="7">
        <v>9.7209863013699108E-3</v>
      </c>
      <c r="E12524" s="7">
        <v>1.4581479452054879E-2</v>
      </c>
      <c r="F12524" s="7">
        <v>1.9441972602739801E-2</v>
      </c>
      <c r="G12524" s="7">
        <v>2.4302465753424721E-2</v>
      </c>
      <c r="H12524" s="7">
        <v>2.9162958904109637E-2</v>
      </c>
      <c r="I12524" s="7">
        <v>3.4023452054794678E-2</v>
      </c>
      <c r="J12524" s="7">
        <v>3.8883945205479477E-2</v>
      </c>
      <c r="K12524" s="7">
        <v>4.3744438356164393E-2</v>
      </c>
      <c r="L12524" s="7">
        <v>4.8604931506849317E-2</v>
      </c>
    </row>
    <row r="12525" spans="1:12" ht="25.5">
      <c r="A12525" s="1">
        <f t="shared" si="266"/>
        <v>45011</v>
      </c>
      <c r="B12525" s="49" t="s">
        <v>5601</v>
      </c>
      <c r="C12525" s="7">
        <v>1.506427397260272E-2</v>
      </c>
      <c r="D12525" s="7">
        <v>3.0128547945205558E-2</v>
      </c>
      <c r="E12525" s="7">
        <v>4.5192821917808275E-2</v>
      </c>
      <c r="F12525" s="7">
        <v>6.0257095890410881E-2</v>
      </c>
      <c r="G12525" s="7">
        <v>7.5321369863013604E-2</v>
      </c>
      <c r="H12525" s="7">
        <v>9.0385643835616328E-2</v>
      </c>
      <c r="I12525" s="7">
        <v>0.1054499178082194</v>
      </c>
      <c r="J12525" s="7">
        <v>0.120514191780822</v>
      </c>
      <c r="K12525" s="7">
        <v>0.13557846575342519</v>
      </c>
      <c r="L12525" s="7">
        <v>0.15064273972602721</v>
      </c>
    </row>
    <row r="12526" spans="1:12" ht="25.5">
      <c r="A12526" s="1">
        <f t="shared" si="266"/>
        <v>45012</v>
      </c>
      <c r="B12526" s="49" t="s">
        <v>7863</v>
      </c>
      <c r="C12526" s="7">
        <v>6.7591232876712598E-3</v>
      </c>
      <c r="D12526" s="7">
        <v>1.351824657534252E-2</v>
      </c>
      <c r="E12526" s="7">
        <v>2.0277369863013841E-2</v>
      </c>
      <c r="F12526" s="7">
        <v>2.7036493150685039E-2</v>
      </c>
      <c r="G12526" s="7">
        <v>3.3795616438356241E-2</v>
      </c>
      <c r="H12526" s="7">
        <v>4.0554739726027439E-2</v>
      </c>
      <c r="I12526" s="7">
        <v>4.7313863013698755E-2</v>
      </c>
      <c r="J12526" s="7">
        <v>5.407298630136996E-2</v>
      </c>
      <c r="K12526" s="7">
        <v>6.0832109589041158E-2</v>
      </c>
      <c r="L12526" s="7">
        <v>6.7591232876712357E-2</v>
      </c>
    </row>
    <row r="12527" spans="1:12" ht="25.5">
      <c r="A12527" s="1">
        <f t="shared" si="266"/>
        <v>45013</v>
      </c>
      <c r="B12527" s="49" t="s">
        <v>7864</v>
      </c>
      <c r="C12527" s="7">
        <v>1.5981041095890481E-3</v>
      </c>
      <c r="D12527" s="7">
        <v>3.196208219178084E-3</v>
      </c>
      <c r="E12527" s="7">
        <v>4.7943123287671318E-3</v>
      </c>
      <c r="F12527" s="7">
        <v>6.3924164383561558E-3</v>
      </c>
      <c r="G12527" s="7">
        <v>7.9905205479451919E-3</v>
      </c>
      <c r="H12527" s="7">
        <v>9.588624657534215E-3</v>
      </c>
      <c r="I12527" s="7">
        <v>1.1186728767123288E-2</v>
      </c>
      <c r="J12527" s="7">
        <v>1.278483287671224E-2</v>
      </c>
      <c r="K12527" s="7">
        <v>1.4382936986301359E-2</v>
      </c>
      <c r="L12527" s="7">
        <v>1.598104109589036E-2</v>
      </c>
    </row>
    <row r="12528" spans="1:12" ht="25.5">
      <c r="A12528" s="1">
        <f t="shared" si="266"/>
        <v>45014</v>
      </c>
      <c r="B12528" s="49" t="s">
        <v>7865</v>
      </c>
      <c r="C12528" s="7">
        <v>5.3993424657534364E-3</v>
      </c>
      <c r="D12528" s="7">
        <v>1.0798684931506873E-2</v>
      </c>
      <c r="E12528" s="7">
        <v>1.6198027397260319E-2</v>
      </c>
      <c r="F12528" s="7">
        <v>2.1597369863013718E-2</v>
      </c>
      <c r="G12528" s="7">
        <v>2.699671232876712E-2</v>
      </c>
      <c r="H12528" s="7">
        <v>3.2396054794520519E-2</v>
      </c>
      <c r="I12528" s="7">
        <v>3.7795397260274158E-2</v>
      </c>
      <c r="J12528" s="7">
        <v>4.3194739726027435E-2</v>
      </c>
      <c r="K12528" s="7">
        <v>4.8594082191780845E-2</v>
      </c>
      <c r="L12528" s="7">
        <v>5.3993424657534241E-2</v>
      </c>
    </row>
    <row r="12529" spans="1:12" ht="25.5">
      <c r="A12529" s="1">
        <f t="shared" si="266"/>
        <v>45015</v>
      </c>
      <c r="B12529" s="49" t="s">
        <v>5319</v>
      </c>
      <c r="C12529" s="7">
        <v>7.7352000000000237E-3</v>
      </c>
      <c r="D12529" s="7">
        <v>1.54704E-2</v>
      </c>
      <c r="E12529" s="7">
        <v>2.3205600000000121E-2</v>
      </c>
      <c r="F12529" s="7">
        <v>3.0940800000000001E-2</v>
      </c>
      <c r="G12529" s="7">
        <v>3.8676000000000002E-2</v>
      </c>
      <c r="H12529" s="7">
        <v>4.64112E-2</v>
      </c>
      <c r="I12529" s="7">
        <v>5.4146400000000233E-2</v>
      </c>
      <c r="J12529" s="7">
        <v>6.188160000000012E-2</v>
      </c>
      <c r="K12529" s="7">
        <v>6.9616800000000117E-2</v>
      </c>
      <c r="L12529" s="7">
        <v>7.7352000000000004E-2</v>
      </c>
    </row>
    <row r="12530" spans="1:12" ht="25.5">
      <c r="A12530" s="1">
        <f t="shared" si="266"/>
        <v>45016</v>
      </c>
      <c r="B12530" s="49" t="s">
        <v>7614</v>
      </c>
      <c r="C12530" s="7">
        <v>2.9752438356164517E-3</v>
      </c>
      <c r="D12530" s="7">
        <v>5.9504876712328921E-3</v>
      </c>
      <c r="E12530" s="7">
        <v>8.925731506849343E-3</v>
      </c>
      <c r="F12530" s="7">
        <v>1.190097534246576E-2</v>
      </c>
      <c r="G12530" s="7">
        <v>1.48762191780822E-2</v>
      </c>
      <c r="H12530" s="7">
        <v>1.7851463013698637E-2</v>
      </c>
      <c r="I12530" s="7">
        <v>2.0826706849315198E-2</v>
      </c>
      <c r="J12530" s="7">
        <v>2.380195068493152E-2</v>
      </c>
      <c r="K12530" s="7">
        <v>2.677719452054796E-2</v>
      </c>
      <c r="L12530" s="7">
        <v>2.9752438356164399E-2</v>
      </c>
    </row>
    <row r="12531" spans="1:12" ht="25.5">
      <c r="A12531" s="1">
        <f t="shared" si="266"/>
        <v>45017</v>
      </c>
      <c r="B12531" s="49" t="s">
        <v>5775</v>
      </c>
      <c r="C12531" s="7">
        <v>1.414750684931508E-3</v>
      </c>
      <c r="D12531" s="7">
        <v>2.8295013698630281E-3</v>
      </c>
      <c r="E12531" s="7">
        <v>4.2442520547945357E-3</v>
      </c>
      <c r="F12531" s="7">
        <v>5.6590027397260319E-3</v>
      </c>
      <c r="G12531" s="7">
        <v>7.0737534246575404E-3</v>
      </c>
      <c r="H12531" s="7">
        <v>8.4885041095890488E-3</v>
      </c>
      <c r="I12531" s="7">
        <v>9.9032547945205919E-3</v>
      </c>
      <c r="J12531" s="7">
        <v>1.1318005479452074E-2</v>
      </c>
      <c r="K12531" s="7">
        <v>1.273275616438356E-2</v>
      </c>
      <c r="L12531" s="7">
        <v>1.4147506849315081E-2</v>
      </c>
    </row>
    <row r="12532" spans="1:12" ht="12.75">
      <c r="A12532" s="1">
        <f t="shared" si="266"/>
        <v>45018</v>
      </c>
      <c r="B12532" s="49" t="s">
        <v>6054</v>
      </c>
      <c r="C12532" s="7">
        <v>4.4120547945205556E-3</v>
      </c>
      <c r="D12532" s="7">
        <v>8.8241095890411111E-3</v>
      </c>
      <c r="E12532" s="7">
        <v>1.3236164383561679E-2</v>
      </c>
      <c r="F12532" s="7">
        <v>1.7648219178082198E-2</v>
      </c>
      <c r="G12532" s="7">
        <v>2.2060273972602719E-2</v>
      </c>
      <c r="H12532" s="7">
        <v>2.647232876712324E-2</v>
      </c>
      <c r="I12532" s="7">
        <v>3.0884383561643879E-2</v>
      </c>
      <c r="J12532" s="7">
        <v>3.5296438356164396E-2</v>
      </c>
      <c r="K12532" s="7">
        <v>3.970849315068492E-2</v>
      </c>
      <c r="L12532" s="7">
        <v>4.4120547945205438E-2</v>
      </c>
    </row>
    <row r="12533" spans="1:12" ht="12.75">
      <c r="A12533" s="1">
        <f t="shared" si="266"/>
        <v>45019</v>
      </c>
      <c r="B12533" s="49" t="s">
        <v>6054</v>
      </c>
      <c r="C12533" s="7">
        <v>7.3522191780822231E-4</v>
      </c>
      <c r="D12533" s="7">
        <v>1.4704438356164401E-3</v>
      </c>
      <c r="E12533" s="7">
        <v>2.2056657534246598E-3</v>
      </c>
      <c r="F12533" s="7">
        <v>2.9408876712328801E-3</v>
      </c>
      <c r="G12533" s="7">
        <v>3.6761095890411001E-3</v>
      </c>
      <c r="H12533" s="7">
        <v>4.4113315068493196E-3</v>
      </c>
      <c r="I12533" s="7">
        <v>5.1465534246575521E-3</v>
      </c>
      <c r="J12533" s="7">
        <v>5.8817753424657603E-3</v>
      </c>
      <c r="K12533" s="7">
        <v>6.6169972602739798E-3</v>
      </c>
      <c r="L12533" s="7">
        <v>7.3522191780821871E-3</v>
      </c>
    </row>
    <row r="12534" spans="1:12" ht="12.75">
      <c r="A12534" s="1">
        <f t="shared" si="266"/>
        <v>45020</v>
      </c>
      <c r="B12534" s="49" t="s">
        <v>5603</v>
      </c>
      <c r="C12534" s="7">
        <v>9.7643835616438552E-5</v>
      </c>
      <c r="D12534" s="7">
        <v>1.9528767123287759E-4</v>
      </c>
      <c r="E12534" s="7">
        <v>2.9293150684931519E-4</v>
      </c>
      <c r="F12534" s="7">
        <v>3.9057534246575274E-4</v>
      </c>
      <c r="G12534" s="7">
        <v>4.8821917808219154E-4</v>
      </c>
      <c r="H12534" s="7">
        <v>5.8586301369863039E-4</v>
      </c>
      <c r="I12534" s="7">
        <v>6.8350684931507038E-4</v>
      </c>
      <c r="J12534" s="7">
        <v>7.8115068493150798E-4</v>
      </c>
      <c r="K12534" s="7">
        <v>8.7879452054794558E-4</v>
      </c>
      <c r="L12534" s="7">
        <v>9.7643835616438308E-4</v>
      </c>
    </row>
    <row r="12535" spans="1:12" ht="25.5">
      <c r="A12535" s="1">
        <f t="shared" si="266"/>
        <v>45021</v>
      </c>
      <c r="B12535" s="49" t="s">
        <v>6056</v>
      </c>
      <c r="C12535" s="7">
        <v>7.9496547945205678E-3</v>
      </c>
      <c r="D12535" s="7">
        <v>1.589930958904116E-2</v>
      </c>
      <c r="E12535" s="7">
        <v>2.3848964383561679E-2</v>
      </c>
      <c r="F12535" s="7">
        <v>3.1798619178082202E-2</v>
      </c>
      <c r="G12535" s="7">
        <v>3.9748273972602714E-2</v>
      </c>
      <c r="H12535" s="7">
        <v>4.769792876712324E-2</v>
      </c>
      <c r="I12535" s="7">
        <v>5.5647583561644003E-2</v>
      </c>
      <c r="J12535" s="7">
        <v>6.3597238356164404E-2</v>
      </c>
      <c r="K12535" s="7">
        <v>7.1546893150684923E-2</v>
      </c>
      <c r="L12535" s="7">
        <v>7.9496547945205429E-2</v>
      </c>
    </row>
    <row r="12536" spans="1:12" ht="25.5">
      <c r="A12536" s="1">
        <f t="shared" si="266"/>
        <v>45022</v>
      </c>
      <c r="B12536" s="49" t="s">
        <v>7615</v>
      </c>
      <c r="C12536" s="7">
        <v>9.6522739726027679E-4</v>
      </c>
      <c r="D12536" s="7">
        <v>1.930454794520556E-3</v>
      </c>
      <c r="E12536" s="7">
        <v>2.8956821917808279E-3</v>
      </c>
      <c r="F12536" s="7">
        <v>3.8609095890410998E-3</v>
      </c>
      <c r="G12536" s="7">
        <v>4.8261369863013713E-3</v>
      </c>
      <c r="H12536" s="7">
        <v>5.7913643835616558E-3</v>
      </c>
      <c r="I12536" s="7">
        <v>6.7565917808219515E-3</v>
      </c>
      <c r="J12536" s="7">
        <v>7.7218191780821996E-3</v>
      </c>
      <c r="K12536" s="7">
        <v>8.6870465753424841E-3</v>
      </c>
      <c r="L12536" s="7">
        <v>9.6522739726027425E-3</v>
      </c>
    </row>
    <row r="12537" spans="1:12" ht="25.5">
      <c r="A12537" s="1">
        <f t="shared" si="266"/>
        <v>45023</v>
      </c>
      <c r="B12537" s="49" t="s">
        <v>6057</v>
      </c>
      <c r="C12537" s="7">
        <v>1.1587068493150703E-3</v>
      </c>
      <c r="D12537" s="7">
        <v>2.3174136986301359E-3</v>
      </c>
      <c r="E12537" s="7">
        <v>3.4761205479452162E-3</v>
      </c>
      <c r="F12537" s="7">
        <v>4.6348273972602718E-3</v>
      </c>
      <c r="G12537" s="7">
        <v>5.7935342465753395E-3</v>
      </c>
      <c r="H12537" s="7">
        <v>6.9522410958904081E-3</v>
      </c>
      <c r="I12537" s="7">
        <v>8.1109479452054992E-3</v>
      </c>
      <c r="J12537" s="7">
        <v>9.2696547945205557E-3</v>
      </c>
      <c r="K12537" s="7">
        <v>1.0428361643835623E-2</v>
      </c>
      <c r="L12537" s="7">
        <v>1.1587068493150679E-2</v>
      </c>
    </row>
    <row r="12538" spans="1:12" ht="25.5">
      <c r="A12538" s="1">
        <f t="shared" si="266"/>
        <v>45024</v>
      </c>
      <c r="B12538" s="49" t="s">
        <v>7866</v>
      </c>
      <c r="C12538" s="7">
        <v>1.5547068493150679E-2</v>
      </c>
      <c r="D12538" s="7">
        <v>3.1094136986301479E-2</v>
      </c>
      <c r="E12538" s="7">
        <v>4.6641205479452157E-2</v>
      </c>
      <c r="F12538" s="7">
        <v>6.2188273972602716E-2</v>
      </c>
      <c r="G12538" s="7">
        <v>7.7735342465753407E-2</v>
      </c>
      <c r="H12538" s="7">
        <v>9.3282410958904202E-2</v>
      </c>
      <c r="I12538" s="7">
        <v>0.10882947945205512</v>
      </c>
      <c r="J12538" s="7">
        <v>0.1243765479452052</v>
      </c>
      <c r="K12538" s="7">
        <v>0.13992361643835599</v>
      </c>
      <c r="L12538" s="7">
        <v>0.15547068493150681</v>
      </c>
    </row>
    <row r="12539" spans="1:12" ht="12.75">
      <c r="A12539" s="1">
        <f t="shared" si="266"/>
        <v>45025</v>
      </c>
      <c r="B12539" s="49" t="s">
        <v>6059</v>
      </c>
      <c r="C12539" s="7">
        <v>6.4227945205479718E-3</v>
      </c>
      <c r="D12539" s="7">
        <v>1.2845589041095919E-2</v>
      </c>
      <c r="E12539" s="7">
        <v>1.9268383561643881E-2</v>
      </c>
      <c r="F12539" s="7">
        <v>2.5691178082191839E-2</v>
      </c>
      <c r="G12539" s="7">
        <v>3.21139726027398E-2</v>
      </c>
      <c r="H12539" s="7">
        <v>3.8536767123287761E-2</v>
      </c>
      <c r="I12539" s="7">
        <v>4.4959561643835841E-2</v>
      </c>
      <c r="J12539" s="7">
        <v>5.1382356164383677E-2</v>
      </c>
      <c r="K12539" s="7">
        <v>5.7805150684931632E-2</v>
      </c>
      <c r="L12539" s="7">
        <v>6.4227945205479475E-2</v>
      </c>
    </row>
    <row r="12540" spans="1:12" ht="12.75">
      <c r="A12540" s="1">
        <f t="shared" si="266"/>
        <v>45026</v>
      </c>
      <c r="B12540" s="49" t="s">
        <v>7867</v>
      </c>
      <c r="C12540" s="7">
        <v>3.9383013698630282E-3</v>
      </c>
      <c r="D12540" s="7">
        <v>7.8766027397260564E-3</v>
      </c>
      <c r="E12540" s="7">
        <v>1.1814904109589084E-2</v>
      </c>
      <c r="F12540" s="7">
        <v>1.575320547945204E-2</v>
      </c>
      <c r="G12540" s="7">
        <v>1.9691506849315078E-2</v>
      </c>
      <c r="H12540" s="7">
        <v>2.3629808219178119E-2</v>
      </c>
      <c r="I12540" s="7">
        <v>2.756810958904116E-2</v>
      </c>
      <c r="J12540" s="7">
        <v>3.1506410958904198E-2</v>
      </c>
      <c r="K12540" s="7">
        <v>3.5444712328767121E-2</v>
      </c>
      <c r="L12540" s="7">
        <v>3.9383013698630155E-2</v>
      </c>
    </row>
    <row r="12541" spans="1:12" ht="12.75">
      <c r="A12541" s="1">
        <f t="shared" si="266"/>
        <v>45027</v>
      </c>
      <c r="B12541" s="49" t="s">
        <v>7867</v>
      </c>
      <c r="C12541" s="7">
        <v>1.4050224657534239E-2</v>
      </c>
      <c r="D12541" s="7">
        <v>2.8100449315068599E-2</v>
      </c>
      <c r="E12541" s="7">
        <v>4.2150673972602838E-2</v>
      </c>
      <c r="F12541" s="7">
        <v>5.6200898630136956E-2</v>
      </c>
      <c r="G12541" s="7">
        <v>7.0251123287671205E-2</v>
      </c>
      <c r="H12541" s="7">
        <v>8.430134794520544E-2</v>
      </c>
      <c r="I12541" s="7">
        <v>9.8351572602740037E-2</v>
      </c>
      <c r="J12541" s="7">
        <v>0.11240179726027404</v>
      </c>
      <c r="K12541" s="7">
        <v>0.12645202191780838</v>
      </c>
      <c r="L12541" s="7">
        <v>0.14050224657534241</v>
      </c>
    </row>
    <row r="12542" spans="1:12" ht="25.5">
      <c r="A12542" s="1">
        <f t="shared" si="266"/>
        <v>45028</v>
      </c>
      <c r="B12542" s="49" t="s">
        <v>5254</v>
      </c>
      <c r="C12542" s="7">
        <v>6.8676164383561799E-4</v>
      </c>
      <c r="D12542" s="7">
        <v>1.373523287671236E-3</v>
      </c>
      <c r="E12542" s="7">
        <v>2.0602849315068598E-3</v>
      </c>
      <c r="F12542" s="7">
        <v>2.747046575342472E-3</v>
      </c>
      <c r="G12542" s="7">
        <v>3.4338082191780837E-3</v>
      </c>
      <c r="H12542" s="7">
        <v>4.1205698630137084E-3</v>
      </c>
      <c r="I12542" s="7">
        <v>4.8073315068493322E-3</v>
      </c>
      <c r="J12542" s="7">
        <v>5.4940931506849439E-3</v>
      </c>
      <c r="K12542" s="7">
        <v>6.1808547945205556E-3</v>
      </c>
      <c r="L12542" s="7">
        <v>6.8676164383561673E-3</v>
      </c>
    </row>
    <row r="12543" spans="1:12" ht="12.75">
      <c r="A12543" s="1">
        <f t="shared" si="266"/>
        <v>45029</v>
      </c>
      <c r="B12543" s="49" t="s">
        <v>7231</v>
      </c>
      <c r="C12543" s="7">
        <v>2.074750684931508E-3</v>
      </c>
      <c r="D12543" s="7">
        <v>4.1495013698630281E-3</v>
      </c>
      <c r="E12543" s="7">
        <v>6.2242520547945357E-3</v>
      </c>
      <c r="F12543" s="7">
        <v>8.2990027397260319E-3</v>
      </c>
      <c r="G12543" s="7">
        <v>1.0373753424657539E-2</v>
      </c>
      <c r="H12543" s="7">
        <v>1.2448504109588998E-2</v>
      </c>
      <c r="I12543" s="7">
        <v>1.452325479452064E-2</v>
      </c>
      <c r="J12543" s="7">
        <v>1.659800547945204E-2</v>
      </c>
      <c r="K12543" s="7">
        <v>1.8672756164383558E-2</v>
      </c>
      <c r="L12543" s="7">
        <v>2.0747506849315079E-2</v>
      </c>
    </row>
    <row r="12544" spans="1:12" ht="25.5">
      <c r="A12544" s="1">
        <f t="shared" si="266"/>
        <v>45030</v>
      </c>
      <c r="B12544" s="49" t="s">
        <v>5272</v>
      </c>
      <c r="C12544" s="7">
        <v>9.3922520547945598E-3</v>
      </c>
      <c r="D12544" s="7">
        <v>1.878450410958912E-2</v>
      </c>
      <c r="E12544" s="7">
        <v>2.8176756164383678E-2</v>
      </c>
      <c r="F12544" s="7">
        <v>3.7569008219178121E-2</v>
      </c>
      <c r="G12544" s="7">
        <v>4.6961260273972676E-2</v>
      </c>
      <c r="H12544" s="7">
        <v>5.6353512328767119E-2</v>
      </c>
      <c r="I12544" s="7">
        <v>6.5745764383561917E-2</v>
      </c>
      <c r="J12544" s="7">
        <v>7.5138016438356242E-2</v>
      </c>
      <c r="K12544" s="7">
        <v>8.453026849315079E-2</v>
      </c>
      <c r="L12544" s="7">
        <v>9.392252054794524E-2</v>
      </c>
    </row>
    <row r="12545" spans="1:12" ht="25.5">
      <c r="A12545" s="1">
        <f t="shared" si="266"/>
        <v>45031</v>
      </c>
      <c r="B12545" s="49" t="s">
        <v>6061</v>
      </c>
      <c r="C12545" s="7">
        <v>6.6831780821918155E-3</v>
      </c>
      <c r="D12545" s="7">
        <v>1.336635616438368E-2</v>
      </c>
      <c r="E12545" s="7">
        <v>2.00495342465754E-2</v>
      </c>
      <c r="F12545" s="7">
        <v>2.673271232876712E-2</v>
      </c>
      <c r="G12545" s="7">
        <v>3.3415890410958958E-2</v>
      </c>
      <c r="H12545" s="7">
        <v>4.0099068493150682E-2</v>
      </c>
      <c r="I12545" s="7">
        <v>4.6782246575342641E-2</v>
      </c>
      <c r="J12545" s="7">
        <v>5.346542465753424E-2</v>
      </c>
      <c r="K12545" s="7">
        <v>6.0148602739726074E-2</v>
      </c>
      <c r="L12545" s="7">
        <v>6.6831780821917791E-2</v>
      </c>
    </row>
    <row r="12546" spans="1:12" ht="25.5">
      <c r="A12546" s="1">
        <f t="shared" si="266"/>
        <v>45032</v>
      </c>
      <c r="B12546" s="49" t="s">
        <v>6396</v>
      </c>
      <c r="C12546" s="7">
        <v>4.541161643835636E-3</v>
      </c>
      <c r="D12546" s="7">
        <v>9.082323287671272E-3</v>
      </c>
      <c r="E12546" s="7">
        <v>1.362348493150692E-2</v>
      </c>
      <c r="F12546" s="7">
        <v>1.816464657534252E-2</v>
      </c>
      <c r="G12546" s="7">
        <v>2.2705808219178118E-2</v>
      </c>
      <c r="H12546" s="7">
        <v>2.7246969863013719E-2</v>
      </c>
      <c r="I12546" s="7">
        <v>3.1788131506849435E-2</v>
      </c>
      <c r="J12546" s="7">
        <v>3.6329293150684921E-2</v>
      </c>
      <c r="K12546" s="7">
        <v>4.0870454794520519E-2</v>
      </c>
      <c r="L12546" s="7">
        <v>4.5411616438356117E-2</v>
      </c>
    </row>
    <row r="12547" spans="1:12" ht="25.5">
      <c r="A12547" s="1">
        <f t="shared" si="266"/>
        <v>45033</v>
      </c>
      <c r="B12547" s="49" t="s">
        <v>6396</v>
      </c>
      <c r="C12547" s="7">
        <v>5.2206904109589241E-3</v>
      </c>
      <c r="D12547" s="7">
        <v>1.0441380821917848E-2</v>
      </c>
      <c r="E12547" s="7">
        <v>1.5662071232876759E-2</v>
      </c>
      <c r="F12547" s="7">
        <v>2.0882761643835599E-2</v>
      </c>
      <c r="G12547" s="7">
        <v>2.610345205479456E-2</v>
      </c>
      <c r="H12547" s="7">
        <v>3.13241424657534E-2</v>
      </c>
      <c r="I12547" s="7">
        <v>3.654483287671248E-2</v>
      </c>
      <c r="J12547" s="7">
        <v>4.1765523287671198E-2</v>
      </c>
      <c r="K12547" s="7">
        <v>4.698621369863016E-2</v>
      </c>
      <c r="L12547" s="7">
        <v>5.2206904109588996E-2</v>
      </c>
    </row>
    <row r="12548" spans="1:12" ht="25.5">
      <c r="A12548" s="1">
        <f t="shared" si="266"/>
        <v>45034</v>
      </c>
      <c r="B12548" s="49" t="s">
        <v>7868</v>
      </c>
      <c r="C12548" s="7">
        <v>1.1135736986301409E-2</v>
      </c>
      <c r="D12548" s="7">
        <v>2.2271473972602839E-2</v>
      </c>
      <c r="E12548" s="7">
        <v>3.3407210958904199E-2</v>
      </c>
      <c r="F12548" s="7">
        <v>4.4542947945205559E-2</v>
      </c>
      <c r="G12548" s="7">
        <v>5.5678684931506919E-2</v>
      </c>
      <c r="H12548" s="7">
        <v>6.6814421917808273E-2</v>
      </c>
      <c r="I12548" s="7">
        <v>7.7950158904109876E-2</v>
      </c>
      <c r="J12548" s="7">
        <v>8.9085895890411118E-2</v>
      </c>
      <c r="K12548" s="7">
        <v>0.10022163287671247</v>
      </c>
      <c r="L12548" s="7">
        <v>0.11135736986301371</v>
      </c>
    </row>
    <row r="12549" spans="1:12" ht="25.5">
      <c r="A12549" s="1">
        <f t="shared" si="266"/>
        <v>45035</v>
      </c>
      <c r="B12549" s="49" t="s">
        <v>5780</v>
      </c>
      <c r="C12549" s="7">
        <v>3.1542575342465881E-3</v>
      </c>
      <c r="D12549" s="7">
        <v>6.3085150684931632E-3</v>
      </c>
      <c r="E12549" s="7">
        <v>9.46277260273975E-3</v>
      </c>
      <c r="F12549" s="7">
        <v>1.261703013698628E-2</v>
      </c>
      <c r="G12549" s="7">
        <v>1.577128767123288E-2</v>
      </c>
      <c r="H12549" s="7">
        <v>1.8925545205479479E-2</v>
      </c>
      <c r="I12549" s="7">
        <v>2.2079802739726078E-2</v>
      </c>
      <c r="J12549" s="7">
        <v>2.5234060273972677E-2</v>
      </c>
      <c r="K12549" s="7">
        <v>2.8388317808219161E-2</v>
      </c>
      <c r="L12549" s="7">
        <v>3.154257534246576E-2</v>
      </c>
    </row>
    <row r="12550" spans="1:12" ht="25.5">
      <c r="A12550" s="1">
        <f t="shared" si="266"/>
        <v>45036</v>
      </c>
      <c r="B12550" s="49" t="s">
        <v>5780</v>
      </c>
      <c r="C12550" s="7">
        <v>2.487386301369876E-3</v>
      </c>
      <c r="D12550" s="7">
        <v>4.9747726027397398E-3</v>
      </c>
      <c r="E12550" s="7">
        <v>7.4621589041096153E-3</v>
      </c>
      <c r="F12550" s="7">
        <v>9.9495452054794552E-3</v>
      </c>
      <c r="G12550" s="7">
        <v>1.2436931506849319E-2</v>
      </c>
      <c r="H12550" s="7">
        <v>1.4924317808219159E-2</v>
      </c>
      <c r="I12550" s="7">
        <v>1.7411704109589119E-2</v>
      </c>
      <c r="J12550" s="7">
        <v>1.9899090410958959E-2</v>
      </c>
      <c r="K12550" s="7">
        <v>2.2386476712328799E-2</v>
      </c>
      <c r="L12550" s="7">
        <v>2.4873863013698639E-2</v>
      </c>
    </row>
    <row r="12551" spans="1:12" ht="25.5">
      <c r="A12551" s="1">
        <f t="shared" si="266"/>
        <v>45037</v>
      </c>
      <c r="B12551" s="49" t="s">
        <v>5780</v>
      </c>
      <c r="C12551" s="7">
        <v>2.6085369863013959E-3</v>
      </c>
      <c r="D12551" s="7">
        <v>5.2170739726027805E-3</v>
      </c>
      <c r="E12551" s="7">
        <v>7.8256109589041768E-3</v>
      </c>
      <c r="F12551" s="7">
        <v>1.0434147945205535E-2</v>
      </c>
      <c r="G12551" s="7">
        <v>1.3042684931506921E-2</v>
      </c>
      <c r="H12551" s="7">
        <v>1.5651221917808281E-2</v>
      </c>
      <c r="I12551" s="7">
        <v>1.8259758904109639E-2</v>
      </c>
      <c r="J12551" s="7">
        <v>2.0868295890411E-2</v>
      </c>
      <c r="K12551" s="7">
        <v>2.3476832876712359E-2</v>
      </c>
      <c r="L12551" s="7">
        <v>2.608536986301372E-2</v>
      </c>
    </row>
    <row r="12552" spans="1:12" ht="25.5">
      <c r="A12552" s="1">
        <f t="shared" si="266"/>
        <v>45038</v>
      </c>
      <c r="B12552" s="49" t="s">
        <v>5608</v>
      </c>
      <c r="C12552" s="7">
        <v>4.8264986301369958E-3</v>
      </c>
      <c r="D12552" s="7">
        <v>9.6529972602739916E-3</v>
      </c>
      <c r="E12552" s="7">
        <v>1.4479495890411E-2</v>
      </c>
      <c r="F12552" s="7">
        <v>1.9305994520547962E-2</v>
      </c>
      <c r="G12552" s="7">
        <v>2.4132493150684921E-2</v>
      </c>
      <c r="H12552" s="7">
        <v>2.8958991780821879E-2</v>
      </c>
      <c r="I12552" s="7">
        <v>3.3785490410958956E-2</v>
      </c>
      <c r="J12552" s="7">
        <v>3.8611989041095925E-2</v>
      </c>
      <c r="K12552" s="7">
        <v>4.343848767123288E-2</v>
      </c>
      <c r="L12552" s="7">
        <v>4.8264986301369842E-2</v>
      </c>
    </row>
    <row r="12553" spans="1:12" ht="25.5">
      <c r="A12553" s="1">
        <f t="shared" si="266"/>
        <v>45039</v>
      </c>
      <c r="B12553" s="49" t="s">
        <v>5321</v>
      </c>
      <c r="C12553" s="7">
        <v>1.2823890410958959E-3</v>
      </c>
      <c r="D12553" s="7">
        <v>2.5647780821918043E-3</v>
      </c>
      <c r="E12553" s="7">
        <v>3.8471671232876998E-3</v>
      </c>
      <c r="F12553" s="7">
        <v>5.1295561643835835E-3</v>
      </c>
      <c r="G12553" s="7">
        <v>6.4119452054794803E-3</v>
      </c>
      <c r="H12553" s="7">
        <v>7.6943342465753762E-3</v>
      </c>
      <c r="I12553" s="7">
        <v>8.9767232876712955E-3</v>
      </c>
      <c r="J12553" s="7">
        <v>1.0259112328767179E-2</v>
      </c>
      <c r="K12553" s="7">
        <v>1.1541501369863075E-2</v>
      </c>
      <c r="L12553" s="7">
        <v>1.2823890410958961E-2</v>
      </c>
    </row>
    <row r="12554" spans="1:12" ht="25.5">
      <c r="A12554" s="1">
        <f t="shared" si="266"/>
        <v>45040</v>
      </c>
      <c r="B12554" s="49" t="s">
        <v>5321</v>
      </c>
      <c r="C12554" s="7">
        <v>9.3810410958904307E-4</v>
      </c>
      <c r="D12554" s="7">
        <v>1.876208219178084E-3</v>
      </c>
      <c r="E12554" s="7">
        <v>2.8143123287671318E-3</v>
      </c>
      <c r="F12554" s="7">
        <v>3.7524164383561679E-3</v>
      </c>
      <c r="G12554" s="7">
        <v>4.6905205479452032E-3</v>
      </c>
      <c r="H12554" s="7">
        <v>5.6286246575342523E-3</v>
      </c>
      <c r="I12554" s="7">
        <v>6.5667287671233119E-3</v>
      </c>
      <c r="J12554" s="7">
        <v>7.5048328767123359E-3</v>
      </c>
      <c r="K12554" s="7">
        <v>8.442936986301372E-3</v>
      </c>
      <c r="L12554" s="7">
        <v>9.3810410958904064E-3</v>
      </c>
    </row>
    <row r="12555" spans="1:12" ht="25.5">
      <c r="A12555" s="1">
        <f t="shared" si="266"/>
        <v>45041</v>
      </c>
      <c r="B12555" s="49" t="s">
        <v>5321</v>
      </c>
      <c r="C12555" s="7">
        <v>6.6759452054794674E-4</v>
      </c>
      <c r="D12555" s="7">
        <v>1.3351890410958961E-3</v>
      </c>
      <c r="E12555" s="7">
        <v>2.002783561643844E-3</v>
      </c>
      <c r="F12555" s="7">
        <v>2.6703780821917796E-3</v>
      </c>
      <c r="G12555" s="7">
        <v>3.3379726027397282E-3</v>
      </c>
      <c r="H12555" s="7">
        <v>4.0055671232876759E-3</v>
      </c>
      <c r="I12555" s="7">
        <v>4.6731616438356362E-3</v>
      </c>
      <c r="J12555" s="7">
        <v>5.3407561643835722E-3</v>
      </c>
      <c r="K12555" s="7">
        <v>6.0083506849315203E-3</v>
      </c>
      <c r="L12555" s="7">
        <v>6.6759452054794563E-3</v>
      </c>
    </row>
    <row r="12556" spans="1:12" ht="25.5">
      <c r="A12556" s="1">
        <f t="shared" si="266"/>
        <v>45042</v>
      </c>
      <c r="B12556" s="49" t="s">
        <v>5321</v>
      </c>
      <c r="C12556" s="7">
        <v>8.1116712328767359E-4</v>
      </c>
      <c r="D12556" s="7">
        <v>1.6223342465753519E-3</v>
      </c>
      <c r="E12556" s="7">
        <v>2.4335013698630159E-3</v>
      </c>
      <c r="F12556" s="7">
        <v>3.24466849315068E-3</v>
      </c>
      <c r="G12556" s="7">
        <v>4.0558356164383559E-3</v>
      </c>
      <c r="H12556" s="7">
        <v>4.8670027397260318E-3</v>
      </c>
      <c r="I12556" s="7">
        <v>5.6781698630137198E-3</v>
      </c>
      <c r="J12556" s="7">
        <v>6.4893369863013714E-3</v>
      </c>
      <c r="K12556" s="7">
        <v>7.3005041095890472E-3</v>
      </c>
      <c r="L12556" s="7">
        <v>8.1116712328767118E-3</v>
      </c>
    </row>
    <row r="12557" spans="1:12" ht="25.5">
      <c r="A12557" s="1">
        <f t="shared" si="266"/>
        <v>45043</v>
      </c>
      <c r="B12557" s="49" t="s">
        <v>5321</v>
      </c>
      <c r="C12557" s="7">
        <v>9.775232876712359E-4</v>
      </c>
      <c r="D12557" s="7">
        <v>1.9550465753424718E-3</v>
      </c>
      <c r="E12557" s="7">
        <v>2.9325698630137081E-3</v>
      </c>
      <c r="F12557" s="7">
        <v>3.9100931506849314E-3</v>
      </c>
      <c r="G12557" s="7">
        <v>4.8876164383561682E-3</v>
      </c>
      <c r="H12557" s="7">
        <v>5.865139726027392E-3</v>
      </c>
      <c r="I12557" s="7">
        <v>6.8426630136986522E-3</v>
      </c>
      <c r="J12557" s="7">
        <v>7.8201863013698629E-3</v>
      </c>
      <c r="K12557" s="7">
        <v>8.7977095890410997E-3</v>
      </c>
      <c r="L12557" s="7">
        <v>9.7752328767123243E-3</v>
      </c>
    </row>
    <row r="12558" spans="1:12" ht="25.5">
      <c r="A12558" s="1">
        <f t="shared" si="266"/>
        <v>45044</v>
      </c>
      <c r="B12558" s="49" t="s">
        <v>6282</v>
      </c>
      <c r="C12558" s="7">
        <v>1.4455989041095921E-2</v>
      </c>
      <c r="D12558" s="7">
        <v>2.8911978082191956E-2</v>
      </c>
      <c r="E12558" s="7">
        <v>4.336796712328788E-2</v>
      </c>
      <c r="F12558" s="7">
        <v>5.7823956164383683E-2</v>
      </c>
      <c r="G12558" s="7">
        <v>7.2279945205479604E-2</v>
      </c>
      <c r="H12558" s="7">
        <v>8.6735934246575525E-2</v>
      </c>
      <c r="I12558" s="7">
        <v>0.10119192328767181</v>
      </c>
      <c r="J12558" s="7">
        <v>0.11564791232876748</v>
      </c>
      <c r="K12558" s="7">
        <v>0.13010390136986399</v>
      </c>
      <c r="L12558" s="7">
        <v>0.14455989041095921</v>
      </c>
    </row>
    <row r="12559" spans="1:12" ht="25.5">
      <c r="A12559" s="1">
        <f t="shared" si="266"/>
        <v>45045</v>
      </c>
      <c r="B12559" s="49" t="s">
        <v>6283</v>
      </c>
      <c r="C12559" s="7">
        <v>6.6433972602739793E-4</v>
      </c>
      <c r="D12559" s="7">
        <v>1.3286794520547959E-3</v>
      </c>
      <c r="E12559" s="7">
        <v>1.9930191780822E-3</v>
      </c>
      <c r="F12559" s="7">
        <v>2.6573589041095917E-3</v>
      </c>
      <c r="G12559" s="7">
        <v>3.3216986301369835E-3</v>
      </c>
      <c r="H12559" s="7">
        <v>3.9860383561643878E-3</v>
      </c>
      <c r="I12559" s="7">
        <v>4.6503780821917917E-3</v>
      </c>
      <c r="J12559" s="7">
        <v>5.3147178082191835E-3</v>
      </c>
      <c r="K12559" s="7">
        <v>5.9790575342465761E-3</v>
      </c>
      <c r="L12559" s="7">
        <v>6.643397260273967E-3</v>
      </c>
    </row>
    <row r="12560" spans="1:12" ht="25.5">
      <c r="A12560" s="1">
        <f t="shared" ref="A12560:A12623" si="267">A12559+1</f>
        <v>45046</v>
      </c>
      <c r="B12560" s="49" t="s">
        <v>5322</v>
      </c>
      <c r="C12560" s="7">
        <v>6.3367232876712599E-3</v>
      </c>
      <c r="D12560" s="7">
        <v>1.267344657534252E-2</v>
      </c>
      <c r="E12560" s="7">
        <v>1.9010169863013838E-2</v>
      </c>
      <c r="F12560" s="7">
        <v>2.534689315068504E-2</v>
      </c>
      <c r="G12560" s="7">
        <v>3.1683616438356238E-2</v>
      </c>
      <c r="H12560" s="7">
        <v>3.802033972602744E-2</v>
      </c>
      <c r="I12560" s="7">
        <v>4.435706301369876E-2</v>
      </c>
      <c r="J12560" s="7">
        <v>5.0693786301369961E-2</v>
      </c>
      <c r="K12560" s="7">
        <v>5.7030509589041156E-2</v>
      </c>
      <c r="L12560" s="7">
        <v>6.3367232876712351E-2</v>
      </c>
    </row>
    <row r="12561" spans="1:12" ht="25.5">
      <c r="A12561" s="1">
        <f t="shared" si="267"/>
        <v>45047</v>
      </c>
      <c r="B12561" s="49" t="s">
        <v>6483</v>
      </c>
      <c r="C12561" s="7">
        <v>5.7371178082191963E-3</v>
      </c>
      <c r="D12561" s="7">
        <v>1.1474235616438393E-2</v>
      </c>
      <c r="E12561" s="7">
        <v>1.7211353424657599E-2</v>
      </c>
      <c r="F12561" s="7">
        <v>2.2948471232876761E-2</v>
      </c>
      <c r="G12561" s="7">
        <v>2.8685589041095919E-2</v>
      </c>
      <c r="H12561" s="7">
        <v>3.4422706849315074E-2</v>
      </c>
      <c r="I12561" s="7">
        <v>4.0159824657534475E-2</v>
      </c>
      <c r="J12561" s="7">
        <v>4.5896942465753522E-2</v>
      </c>
      <c r="K12561" s="7">
        <v>5.163406027397268E-2</v>
      </c>
      <c r="L12561" s="7">
        <v>5.7371178082191839E-2</v>
      </c>
    </row>
    <row r="12562" spans="1:12" ht="25.5">
      <c r="A12562" s="1">
        <f t="shared" si="267"/>
        <v>45048</v>
      </c>
      <c r="B12562" s="49" t="s">
        <v>7025</v>
      </c>
      <c r="C12562" s="7">
        <v>4.1657753424657719E-3</v>
      </c>
      <c r="D12562" s="7">
        <v>8.3315506849315438E-3</v>
      </c>
      <c r="E12562" s="7">
        <v>1.249732602739728E-2</v>
      </c>
      <c r="F12562" s="7">
        <v>1.6663101369863039E-2</v>
      </c>
      <c r="G12562" s="7">
        <v>2.08288767123288E-2</v>
      </c>
      <c r="H12562" s="7">
        <v>2.499465205479456E-2</v>
      </c>
      <c r="I12562" s="7">
        <v>2.9160427397260439E-2</v>
      </c>
      <c r="J12562" s="7">
        <v>3.3326202739726078E-2</v>
      </c>
      <c r="K12562" s="7">
        <v>3.7491978082191839E-2</v>
      </c>
      <c r="L12562" s="7">
        <v>4.16577534246576E-2</v>
      </c>
    </row>
    <row r="12563" spans="1:12" ht="12.75">
      <c r="A12563" s="1">
        <f t="shared" si="267"/>
        <v>45049</v>
      </c>
      <c r="B12563" s="49" t="s">
        <v>7869</v>
      </c>
      <c r="C12563" s="7">
        <v>7.4549260273972795E-3</v>
      </c>
      <c r="D12563" s="7">
        <v>1.4909852054794559E-2</v>
      </c>
      <c r="E12563" s="7">
        <v>2.2364778082191838E-2</v>
      </c>
      <c r="F12563" s="7">
        <v>2.9819704109588997E-2</v>
      </c>
      <c r="G12563" s="7">
        <v>3.727463013698628E-2</v>
      </c>
      <c r="H12563" s="7">
        <v>4.4729556164383559E-2</v>
      </c>
      <c r="I12563" s="7">
        <v>5.2184482191780963E-2</v>
      </c>
      <c r="J12563" s="7">
        <v>5.9639408219178118E-2</v>
      </c>
      <c r="K12563" s="7">
        <v>6.7094334246575391E-2</v>
      </c>
      <c r="L12563" s="7">
        <v>7.4549260273972559E-2</v>
      </c>
    </row>
    <row r="12564" spans="1:12" ht="38.25">
      <c r="A12564" s="1">
        <f t="shared" si="267"/>
        <v>45050</v>
      </c>
      <c r="B12564" s="49" t="s">
        <v>7870</v>
      </c>
      <c r="C12564" s="7">
        <v>1.5041852054794679E-2</v>
      </c>
      <c r="D12564" s="7">
        <v>3.008370410958924E-2</v>
      </c>
      <c r="E12564" s="7">
        <v>4.512555616438392E-2</v>
      </c>
      <c r="F12564" s="7">
        <v>6.0167408219178355E-2</v>
      </c>
      <c r="G12564" s="7">
        <v>7.5209260273972928E-2</v>
      </c>
      <c r="H12564" s="7">
        <v>9.025111232876748E-2</v>
      </c>
      <c r="I12564" s="7">
        <v>0.10529296438356228</v>
      </c>
      <c r="J12564" s="7">
        <v>0.12033481643835719</v>
      </c>
      <c r="K12564" s="7">
        <v>0.1353766684931508</v>
      </c>
      <c r="L12564" s="7">
        <v>0.15041852054794558</v>
      </c>
    </row>
    <row r="12565" spans="1:12" ht="12.75">
      <c r="A12565" s="1">
        <f t="shared" si="267"/>
        <v>45051</v>
      </c>
      <c r="B12565" s="49" t="s">
        <v>7871</v>
      </c>
      <c r="C12565" s="7">
        <v>7.9344657534246958E-3</v>
      </c>
      <c r="D12565" s="7">
        <v>1.586893150684944E-2</v>
      </c>
      <c r="E12565" s="7">
        <v>2.3803397260274039E-2</v>
      </c>
      <c r="F12565" s="7">
        <v>3.1737863013698638E-2</v>
      </c>
      <c r="G12565" s="7">
        <v>3.9672328767123358E-2</v>
      </c>
      <c r="H12565" s="7">
        <v>4.760679452054796E-2</v>
      </c>
      <c r="I12565" s="7">
        <v>5.5541260273972798E-2</v>
      </c>
      <c r="J12565" s="7">
        <v>6.34757260273974E-2</v>
      </c>
      <c r="K12565" s="7">
        <v>7.1410191780822002E-2</v>
      </c>
      <c r="L12565" s="7">
        <v>7.934465753424659E-2</v>
      </c>
    </row>
    <row r="12566" spans="1:12" ht="25.5">
      <c r="A12566" s="1">
        <f t="shared" si="267"/>
        <v>45052</v>
      </c>
      <c r="B12566" s="49" t="s">
        <v>7872</v>
      </c>
      <c r="C12566" s="7">
        <v>8.6660712328767361E-3</v>
      </c>
      <c r="D12566" s="7">
        <v>1.7332142465753521E-2</v>
      </c>
      <c r="E12566" s="7">
        <v>2.5998213698630156E-2</v>
      </c>
      <c r="F12566" s="7">
        <v>3.4664284931506799E-2</v>
      </c>
      <c r="G12566" s="7">
        <v>4.3330356164383556E-2</v>
      </c>
      <c r="H12566" s="7">
        <v>5.1996427397260313E-2</v>
      </c>
      <c r="I12566" s="7">
        <v>6.0662498630137195E-2</v>
      </c>
      <c r="J12566" s="7">
        <v>6.9328569863013723E-2</v>
      </c>
      <c r="K12566" s="7">
        <v>7.799464109589048E-2</v>
      </c>
      <c r="L12566" s="7">
        <v>8.6660712328767112E-2</v>
      </c>
    </row>
    <row r="12567" spans="1:12" ht="25.5">
      <c r="A12567" s="1">
        <f t="shared" si="267"/>
        <v>45053</v>
      </c>
      <c r="B12567" s="49" t="s">
        <v>7873</v>
      </c>
      <c r="C12567" s="7">
        <v>8.7987945205479836E-3</v>
      </c>
      <c r="D12567" s="7">
        <v>1.7597589041095919E-2</v>
      </c>
      <c r="E12567" s="7">
        <v>2.6396383561644001E-2</v>
      </c>
      <c r="F12567" s="7">
        <v>3.5195178082191837E-2</v>
      </c>
      <c r="G12567" s="7">
        <v>4.3993972602739802E-2</v>
      </c>
      <c r="H12567" s="7">
        <v>5.2792767123287759E-2</v>
      </c>
      <c r="I12567" s="7">
        <v>6.1591561643835835E-2</v>
      </c>
      <c r="J12567" s="7">
        <v>7.0390356164383674E-2</v>
      </c>
      <c r="K12567" s="7">
        <v>7.9189150684931639E-2</v>
      </c>
      <c r="L12567" s="7">
        <v>8.7987945205479479E-2</v>
      </c>
    </row>
    <row r="12568" spans="1:12" ht="25.5">
      <c r="A12568" s="1">
        <f t="shared" si="267"/>
        <v>45054</v>
      </c>
      <c r="B12568" s="49" t="s">
        <v>7874</v>
      </c>
      <c r="C12568" s="7">
        <v>5.5107287671233001E-3</v>
      </c>
      <c r="D12568" s="7">
        <v>1.10214575342466E-2</v>
      </c>
      <c r="E12568" s="7">
        <v>1.6532186301369958E-2</v>
      </c>
      <c r="F12568" s="7">
        <v>2.20429150684932E-2</v>
      </c>
      <c r="G12568" s="7">
        <v>2.755364383561644E-2</v>
      </c>
      <c r="H12568" s="7">
        <v>3.3064372602739797E-2</v>
      </c>
      <c r="I12568" s="7">
        <v>3.8575101369863161E-2</v>
      </c>
      <c r="J12568" s="7">
        <v>4.4085830136986401E-2</v>
      </c>
      <c r="K12568" s="7">
        <v>4.959655890410964E-2</v>
      </c>
      <c r="L12568" s="7">
        <v>5.510728767123288E-2</v>
      </c>
    </row>
    <row r="12569" spans="1:12" ht="25.5">
      <c r="A12569" s="1">
        <f t="shared" si="267"/>
        <v>45055</v>
      </c>
      <c r="B12569" s="49" t="s">
        <v>7874</v>
      </c>
      <c r="C12569" s="7">
        <v>5.7421808219178362E-3</v>
      </c>
      <c r="D12569" s="7">
        <v>1.1484361643835672E-2</v>
      </c>
      <c r="E12569" s="7">
        <v>1.722654246575352E-2</v>
      </c>
      <c r="F12569" s="7">
        <v>2.2968723287671317E-2</v>
      </c>
      <c r="G12569" s="7">
        <v>2.8710904109589118E-2</v>
      </c>
      <c r="H12569" s="7">
        <v>3.4453084931506922E-2</v>
      </c>
      <c r="I12569" s="7">
        <v>4.0195265753424837E-2</v>
      </c>
      <c r="J12569" s="7">
        <v>4.5937446575342523E-2</v>
      </c>
      <c r="K12569" s="7">
        <v>5.1679627397260314E-2</v>
      </c>
      <c r="L12569" s="7">
        <v>5.7421808219178118E-2</v>
      </c>
    </row>
    <row r="12570" spans="1:12" ht="12.75">
      <c r="A12570" s="1">
        <f t="shared" si="267"/>
        <v>45056</v>
      </c>
      <c r="B12570" s="49" t="s">
        <v>7875</v>
      </c>
      <c r="C12570" s="7">
        <v>1.4364493150684918E-2</v>
      </c>
      <c r="D12570" s="7">
        <v>2.8728986301369958E-2</v>
      </c>
      <c r="E12570" s="7">
        <v>4.3093479452054877E-2</v>
      </c>
      <c r="F12570" s="7">
        <v>5.7457972602739674E-2</v>
      </c>
      <c r="G12570" s="7">
        <v>7.1822465753424602E-2</v>
      </c>
      <c r="H12570" s="7">
        <v>8.6186958904109517E-2</v>
      </c>
      <c r="I12570" s="7">
        <v>0.10055145205479481</v>
      </c>
      <c r="J12570" s="7">
        <v>0.11491594520547949</v>
      </c>
      <c r="K12570" s="7">
        <v>0.1292804383561644</v>
      </c>
      <c r="L12570" s="7">
        <v>0.1436449315068492</v>
      </c>
    </row>
    <row r="12571" spans="1:12" ht="25.5">
      <c r="A12571" s="1">
        <f t="shared" si="267"/>
        <v>45057</v>
      </c>
      <c r="B12571" s="49" t="s">
        <v>7621</v>
      </c>
      <c r="C12571" s="7">
        <v>4.2229150684931641E-3</v>
      </c>
      <c r="D12571" s="7">
        <v>8.4458301369863282E-3</v>
      </c>
      <c r="E12571" s="7">
        <v>1.2668745205479479E-2</v>
      </c>
      <c r="F12571" s="7">
        <v>1.6891660273972559E-2</v>
      </c>
      <c r="G12571" s="7">
        <v>2.1114575342465761E-2</v>
      </c>
      <c r="H12571" s="7">
        <v>2.5337490410958959E-2</v>
      </c>
      <c r="I12571" s="7">
        <v>2.956040547945216E-2</v>
      </c>
      <c r="J12571" s="7">
        <v>3.3783320547945243E-2</v>
      </c>
      <c r="K12571" s="7">
        <v>3.8006235616438441E-2</v>
      </c>
      <c r="L12571" s="7">
        <v>4.2229150684931521E-2</v>
      </c>
    </row>
    <row r="12572" spans="1:12" ht="25.5">
      <c r="A12572" s="1">
        <f t="shared" si="267"/>
        <v>45058</v>
      </c>
      <c r="B12572" s="49" t="s">
        <v>7876</v>
      </c>
      <c r="C12572" s="7">
        <v>8.9781698630137189E-3</v>
      </c>
      <c r="D12572" s="7">
        <v>1.7956339726027438E-2</v>
      </c>
      <c r="E12572" s="7">
        <v>2.6934509589041158E-2</v>
      </c>
      <c r="F12572" s="7">
        <v>3.5912679452054758E-2</v>
      </c>
      <c r="G12572" s="7">
        <v>4.4890849315068475E-2</v>
      </c>
      <c r="H12572" s="7">
        <v>5.3869019178082199E-2</v>
      </c>
      <c r="I12572" s="7">
        <v>6.2847189041096041E-2</v>
      </c>
      <c r="J12572" s="7">
        <v>7.182535890410964E-2</v>
      </c>
      <c r="K12572" s="7">
        <v>8.0803528767123364E-2</v>
      </c>
      <c r="L12572" s="7">
        <v>8.978169863013695E-2</v>
      </c>
    </row>
    <row r="12573" spans="1:12" ht="12.75">
      <c r="A12573" s="1">
        <f t="shared" si="267"/>
        <v>45059</v>
      </c>
      <c r="B12573" s="49" t="s">
        <v>7877</v>
      </c>
      <c r="C12573" s="7">
        <v>8.6906630136986632E-3</v>
      </c>
      <c r="D12573" s="7">
        <v>1.7381326027397281E-2</v>
      </c>
      <c r="E12573" s="7">
        <v>2.6071989041096037E-2</v>
      </c>
      <c r="F12573" s="7">
        <v>3.4762652054794563E-2</v>
      </c>
      <c r="G12573" s="7">
        <v>4.3453315068493197E-2</v>
      </c>
      <c r="H12573" s="7">
        <v>5.2143978082191844E-2</v>
      </c>
      <c r="I12573" s="7">
        <v>6.0834641095890596E-2</v>
      </c>
      <c r="J12573" s="7">
        <v>6.9525304109589126E-2</v>
      </c>
      <c r="K12573" s="7">
        <v>7.8215967123287766E-2</v>
      </c>
      <c r="L12573" s="7">
        <v>8.6906630136986282E-2</v>
      </c>
    </row>
    <row r="12574" spans="1:12" ht="12.75">
      <c r="A12574" s="1">
        <f t="shared" si="267"/>
        <v>45060</v>
      </c>
      <c r="B12574" s="49" t="s">
        <v>7878</v>
      </c>
      <c r="C12574" s="7">
        <v>1.4782191780821879E-2</v>
      </c>
      <c r="D12574" s="7">
        <v>2.956438356164388E-2</v>
      </c>
      <c r="E12574" s="7">
        <v>4.4346575342465763E-2</v>
      </c>
      <c r="F12574" s="7">
        <v>5.9128767123287518E-2</v>
      </c>
      <c r="G12574" s="7">
        <v>7.3910958904109397E-2</v>
      </c>
      <c r="H12574" s="7">
        <v>8.8693150684931388E-2</v>
      </c>
      <c r="I12574" s="7">
        <v>0.10347534246575352</v>
      </c>
      <c r="J12574" s="7">
        <v>0.11825753424657515</v>
      </c>
      <c r="K12574" s="7">
        <v>0.1330397260273968</v>
      </c>
      <c r="L12574" s="7">
        <v>0.14782191780821879</v>
      </c>
    </row>
    <row r="12575" spans="1:12" ht="25.5">
      <c r="A12575" s="1">
        <f t="shared" si="267"/>
        <v>45061</v>
      </c>
      <c r="B12575" s="49" t="s">
        <v>6485</v>
      </c>
      <c r="C12575" s="7">
        <v>4.3845698630137079E-3</v>
      </c>
      <c r="D12575" s="7">
        <v>8.7691397260274157E-3</v>
      </c>
      <c r="E12575" s="7">
        <v>1.3153709589041161E-2</v>
      </c>
      <c r="F12575" s="7">
        <v>1.7538279452054759E-2</v>
      </c>
      <c r="G12575" s="7">
        <v>2.1922849315068479E-2</v>
      </c>
      <c r="H12575" s="7">
        <v>2.63074191780822E-2</v>
      </c>
      <c r="I12575" s="7">
        <v>3.0691989041096039E-2</v>
      </c>
      <c r="J12575" s="7">
        <v>3.5076558904109642E-2</v>
      </c>
      <c r="K12575" s="7">
        <v>3.9461128767123363E-2</v>
      </c>
      <c r="L12575" s="7">
        <v>4.3845698630136959E-2</v>
      </c>
    </row>
    <row r="12576" spans="1:12" ht="25.5">
      <c r="A12576" s="1">
        <f t="shared" si="267"/>
        <v>45062</v>
      </c>
      <c r="B12576" s="49" t="s">
        <v>6486</v>
      </c>
      <c r="C12576" s="7">
        <v>7.2816986301370082E-3</v>
      </c>
      <c r="D12576" s="7">
        <v>1.4563397260274039E-2</v>
      </c>
      <c r="E12576" s="7">
        <v>2.1845095890411E-2</v>
      </c>
      <c r="F12576" s="7">
        <v>2.912679452054796E-2</v>
      </c>
      <c r="G12576" s="7">
        <v>3.6408493150684916E-2</v>
      </c>
      <c r="H12576" s="7">
        <v>4.3690191780821883E-2</v>
      </c>
      <c r="I12576" s="7">
        <v>5.0971890410959078E-2</v>
      </c>
      <c r="J12576" s="7">
        <v>5.825358904109592E-2</v>
      </c>
      <c r="K12576" s="7">
        <v>6.5535287671232872E-2</v>
      </c>
      <c r="L12576" s="7">
        <v>7.2816986301369832E-2</v>
      </c>
    </row>
    <row r="12577" spans="1:12" ht="25.5">
      <c r="A12577" s="1">
        <f t="shared" si="267"/>
        <v>45063</v>
      </c>
      <c r="B12577" s="49" t="s">
        <v>7879</v>
      </c>
      <c r="C12577" s="7">
        <v>8.1275835616438554E-3</v>
      </c>
      <c r="D12577" s="7">
        <v>1.6255167123287759E-2</v>
      </c>
      <c r="E12577" s="7">
        <v>2.4382750684931519E-2</v>
      </c>
      <c r="F12577" s="7">
        <v>3.2510334246575276E-2</v>
      </c>
      <c r="G12577" s="7">
        <v>4.0637917808219161E-2</v>
      </c>
      <c r="H12577" s="7">
        <v>4.8765501369863039E-2</v>
      </c>
      <c r="I12577" s="7">
        <v>5.6893084931507042E-2</v>
      </c>
      <c r="J12577" s="7">
        <v>6.5020668493150677E-2</v>
      </c>
      <c r="K12577" s="7">
        <v>7.3148252054794555E-2</v>
      </c>
      <c r="L12577" s="7">
        <v>8.1275835616438322E-2</v>
      </c>
    </row>
    <row r="12578" spans="1:12" ht="12.75">
      <c r="A12578" s="1">
        <f t="shared" si="267"/>
        <v>45064</v>
      </c>
      <c r="B12578" s="49" t="s">
        <v>6557</v>
      </c>
      <c r="C12578" s="7">
        <v>4.0840438356164518E-3</v>
      </c>
      <c r="D12578" s="7">
        <v>8.1680876712329036E-3</v>
      </c>
      <c r="E12578" s="7">
        <v>1.2252131506849321E-2</v>
      </c>
      <c r="F12578" s="7">
        <v>1.6336175342465759E-2</v>
      </c>
      <c r="G12578" s="7">
        <v>2.0420219178082198E-2</v>
      </c>
      <c r="H12578" s="7">
        <v>2.4504263013698641E-2</v>
      </c>
      <c r="I12578" s="7">
        <v>2.8588306849315199E-2</v>
      </c>
      <c r="J12578" s="7">
        <v>3.2672350684931517E-2</v>
      </c>
      <c r="K12578" s="7">
        <v>3.6756394520547957E-2</v>
      </c>
      <c r="L12578" s="7">
        <v>4.0840438356164396E-2</v>
      </c>
    </row>
    <row r="12579" spans="1:12" ht="12.75">
      <c r="A12579" s="1">
        <f t="shared" si="267"/>
        <v>45065</v>
      </c>
      <c r="B12579" s="49" t="s">
        <v>6557</v>
      </c>
      <c r="C12579" s="7">
        <v>2.5557369863013963E-3</v>
      </c>
      <c r="D12579" s="7">
        <v>5.1114739726027796E-3</v>
      </c>
      <c r="E12579" s="7">
        <v>7.6672109589041755E-3</v>
      </c>
      <c r="F12579" s="7">
        <v>1.0222947945205537E-2</v>
      </c>
      <c r="G12579" s="7">
        <v>1.277868493150692E-2</v>
      </c>
      <c r="H12579" s="7">
        <v>1.5334421917808278E-2</v>
      </c>
      <c r="I12579" s="7">
        <v>1.7890158904109641E-2</v>
      </c>
      <c r="J12579" s="7">
        <v>2.0445895890410997E-2</v>
      </c>
      <c r="K12579" s="7">
        <v>2.300163287671236E-2</v>
      </c>
      <c r="L12579" s="7">
        <v>2.5557369863013719E-2</v>
      </c>
    </row>
    <row r="12580" spans="1:12" ht="38.25">
      <c r="A12580" s="1">
        <f t="shared" si="267"/>
        <v>45066</v>
      </c>
      <c r="B12580" s="49" t="s">
        <v>7880</v>
      </c>
      <c r="C12580" s="7">
        <v>1.5094652054794679E-2</v>
      </c>
      <c r="D12580" s="7">
        <v>3.0189304109589237E-2</v>
      </c>
      <c r="E12580" s="7">
        <v>4.5283956164383923E-2</v>
      </c>
      <c r="F12580" s="7">
        <v>6.0378608219178356E-2</v>
      </c>
      <c r="G12580" s="7">
        <v>7.5473260273972928E-2</v>
      </c>
      <c r="H12580" s="7">
        <v>9.0567912328767472E-2</v>
      </c>
      <c r="I12580" s="7">
        <v>0.10566256438356228</v>
      </c>
      <c r="J12580" s="7">
        <v>0.1207572164383572</v>
      </c>
      <c r="K12580" s="7">
        <v>0.13585186849315078</v>
      </c>
      <c r="L12580" s="7">
        <v>0.15094652054794558</v>
      </c>
    </row>
    <row r="12581" spans="1:12" ht="25.5">
      <c r="A12581" s="1">
        <f t="shared" si="267"/>
        <v>45067</v>
      </c>
      <c r="B12581" s="49" t="s">
        <v>7881</v>
      </c>
      <c r="C12581" s="7">
        <v>9.7524493150685267E-3</v>
      </c>
      <c r="D12581" s="7">
        <v>1.9504898630137078E-2</v>
      </c>
      <c r="E12581" s="7">
        <v>2.9257347945205559E-2</v>
      </c>
      <c r="F12581" s="7">
        <v>3.9009797260274044E-2</v>
      </c>
      <c r="G12581" s="7">
        <v>4.8762246575342512E-2</v>
      </c>
      <c r="H12581" s="7">
        <v>5.8514695890410993E-2</v>
      </c>
      <c r="I12581" s="7">
        <v>6.8267145205479718E-2</v>
      </c>
      <c r="J12581" s="7">
        <v>7.801959452054795E-2</v>
      </c>
      <c r="K12581" s="7">
        <v>8.7772043835616556E-2</v>
      </c>
      <c r="L12581" s="7">
        <v>9.7524493150684913E-2</v>
      </c>
    </row>
    <row r="12582" spans="1:12" ht="38.25">
      <c r="A12582" s="1">
        <f t="shared" si="267"/>
        <v>45068</v>
      </c>
      <c r="B12582" s="49" t="s">
        <v>7882</v>
      </c>
      <c r="C12582" s="7">
        <v>1.207347945205476E-2</v>
      </c>
      <c r="D12582" s="7">
        <v>2.4146958904109641E-2</v>
      </c>
      <c r="E12582" s="7">
        <v>3.6220438356164397E-2</v>
      </c>
      <c r="F12582" s="7">
        <v>4.8293917808219039E-2</v>
      </c>
      <c r="G12582" s="7">
        <v>6.0367397260273799E-2</v>
      </c>
      <c r="H12582" s="7">
        <v>7.2440876712328683E-2</v>
      </c>
      <c r="I12582" s="7">
        <v>8.4514356164383672E-2</v>
      </c>
      <c r="J12582" s="7">
        <v>9.6587835616438189E-2</v>
      </c>
      <c r="K12582" s="7">
        <v>0.10866131506849296</v>
      </c>
      <c r="L12582" s="7">
        <v>0.1207347945205476</v>
      </c>
    </row>
    <row r="12583" spans="1:12" ht="25.5">
      <c r="A12583" s="1">
        <f t="shared" si="267"/>
        <v>45069</v>
      </c>
      <c r="B12583" s="49" t="s">
        <v>7883</v>
      </c>
      <c r="C12583" s="7">
        <v>9.1367430904110009E-3</v>
      </c>
      <c r="D12583" s="7">
        <v>1.8273486180822002E-2</v>
      </c>
      <c r="E12583" s="7">
        <v>2.7410229271232999E-2</v>
      </c>
      <c r="F12583" s="7">
        <v>3.6546972361643879E-2</v>
      </c>
      <c r="G12583" s="7">
        <v>4.5683715452054872E-2</v>
      </c>
      <c r="H12583" s="7">
        <v>5.482045854246588E-2</v>
      </c>
      <c r="I12583" s="7">
        <v>6.3957201632876992E-2</v>
      </c>
      <c r="J12583" s="7">
        <v>7.3093944723287757E-2</v>
      </c>
      <c r="K12583" s="7">
        <v>8.2230687813698758E-2</v>
      </c>
      <c r="L12583" s="7">
        <v>9.1367430904109634E-2</v>
      </c>
    </row>
    <row r="12584" spans="1:12" ht="51">
      <c r="A12584" s="1">
        <f t="shared" si="267"/>
        <v>45070</v>
      </c>
      <c r="B12584" s="49" t="s">
        <v>7884</v>
      </c>
      <c r="C12584" s="7">
        <v>1.1872043835616464E-2</v>
      </c>
      <c r="D12584" s="7">
        <v>2.3744087671232879E-2</v>
      </c>
      <c r="E12584" s="7">
        <v>3.561613150684944E-2</v>
      </c>
      <c r="F12584" s="7">
        <v>4.7488175342465758E-2</v>
      </c>
      <c r="G12584" s="7">
        <v>5.9360219178082194E-2</v>
      </c>
      <c r="H12584" s="7">
        <v>7.1232263013698643E-2</v>
      </c>
      <c r="I12584" s="7">
        <v>8.3104306849315315E-2</v>
      </c>
      <c r="J12584" s="7">
        <v>9.4976350684931626E-2</v>
      </c>
      <c r="K12584" s="7">
        <v>0.10684839452054808</v>
      </c>
      <c r="L12584" s="7">
        <v>0.11872043835616439</v>
      </c>
    </row>
    <row r="12585" spans="1:12" ht="38.25">
      <c r="A12585" s="1">
        <f t="shared" si="267"/>
        <v>45071</v>
      </c>
      <c r="B12585" s="49" t="s">
        <v>7885</v>
      </c>
      <c r="C12585" s="7">
        <v>7.4791561643835838E-3</v>
      </c>
      <c r="D12585" s="7">
        <v>1.4958312328767119E-2</v>
      </c>
      <c r="E12585" s="7">
        <v>2.24374684931508E-2</v>
      </c>
      <c r="F12585" s="7">
        <v>2.9916624657534238E-2</v>
      </c>
      <c r="G12585" s="7">
        <v>3.7395780821917801E-2</v>
      </c>
      <c r="H12585" s="7">
        <v>4.4874936986301357E-2</v>
      </c>
      <c r="I12585" s="7">
        <v>5.2354093150685163E-2</v>
      </c>
      <c r="J12585" s="7">
        <v>5.9833249315068476E-2</v>
      </c>
      <c r="K12585" s="7">
        <v>6.731240547945215E-2</v>
      </c>
      <c r="L12585" s="7">
        <v>7.4791561643835602E-2</v>
      </c>
    </row>
    <row r="12586" spans="1:12" ht="12.75">
      <c r="A12586" s="1">
        <f t="shared" si="267"/>
        <v>45072</v>
      </c>
      <c r="B12586" s="49" t="s">
        <v>6490</v>
      </c>
      <c r="C12586" s="7">
        <v>5.3313534246575639E-3</v>
      </c>
      <c r="D12586" s="7">
        <v>1.0662706849315128E-2</v>
      </c>
      <c r="E12586" s="7">
        <v>1.5994060273972679E-2</v>
      </c>
      <c r="F12586" s="7">
        <v>2.1325413698630159E-2</v>
      </c>
      <c r="G12586" s="7">
        <v>2.665676712328776E-2</v>
      </c>
      <c r="H12586" s="7">
        <v>3.198812054794524E-2</v>
      </c>
      <c r="I12586" s="7">
        <v>3.7319473972602955E-2</v>
      </c>
      <c r="J12586" s="7">
        <v>4.2650827397260317E-2</v>
      </c>
      <c r="K12586" s="7">
        <v>4.7982180821917922E-2</v>
      </c>
      <c r="L12586" s="7">
        <v>5.3313534246575395E-2</v>
      </c>
    </row>
    <row r="12587" spans="1:12" ht="25.5">
      <c r="A12587" s="1">
        <f t="shared" si="267"/>
        <v>45073</v>
      </c>
      <c r="B12587" s="49" t="s">
        <v>7886</v>
      </c>
      <c r="C12587" s="7">
        <v>3.50179726027398E-3</v>
      </c>
      <c r="D12587" s="7">
        <v>7.0035945205479599E-3</v>
      </c>
      <c r="E12587" s="7">
        <v>1.0505391780821929E-2</v>
      </c>
      <c r="F12587" s="7">
        <v>1.400718904109592E-2</v>
      </c>
      <c r="G12587" s="7">
        <v>1.7508986301369839E-2</v>
      </c>
      <c r="H12587" s="7">
        <v>2.1010783561643879E-2</v>
      </c>
      <c r="I12587" s="7">
        <v>2.4512580821917918E-2</v>
      </c>
      <c r="J12587" s="7">
        <v>2.8014378082191718E-2</v>
      </c>
      <c r="K12587" s="7">
        <v>3.1516175342465758E-2</v>
      </c>
      <c r="L12587" s="7">
        <v>3.5017972602739679E-2</v>
      </c>
    </row>
    <row r="12588" spans="1:12" ht="12.75">
      <c r="A12588" s="1">
        <f t="shared" si="267"/>
        <v>45074</v>
      </c>
      <c r="B12588" s="49" t="s">
        <v>7887</v>
      </c>
      <c r="C12588" s="7">
        <v>8.6407561643835843E-3</v>
      </c>
      <c r="D12588" s="7">
        <v>1.728151232876712E-2</v>
      </c>
      <c r="E12588" s="7">
        <v>2.59222684931508E-2</v>
      </c>
      <c r="F12588" s="7">
        <v>3.456302465753424E-2</v>
      </c>
      <c r="G12588" s="7">
        <v>4.3203780821917795E-2</v>
      </c>
      <c r="H12588" s="7">
        <v>5.1844536986301364E-2</v>
      </c>
      <c r="I12588" s="7">
        <v>6.0485293150685154E-2</v>
      </c>
      <c r="J12588" s="7">
        <v>6.9126049315068591E-2</v>
      </c>
      <c r="K12588" s="7">
        <v>7.7766805479452153E-2</v>
      </c>
      <c r="L12588" s="7">
        <v>8.640756164383559E-2</v>
      </c>
    </row>
    <row r="12589" spans="1:12" ht="12.75">
      <c r="A12589" s="1">
        <f t="shared" si="267"/>
        <v>45075</v>
      </c>
      <c r="B12589" s="49" t="s">
        <v>7888</v>
      </c>
      <c r="C12589" s="7">
        <v>7.1298082191781197E-3</v>
      </c>
      <c r="D12589" s="7">
        <v>1.4259616438356239E-2</v>
      </c>
      <c r="E12589" s="7">
        <v>2.1389424657534361E-2</v>
      </c>
      <c r="F12589" s="7">
        <v>2.8519232876712357E-2</v>
      </c>
      <c r="G12589" s="7">
        <v>3.5649041095890475E-2</v>
      </c>
      <c r="H12589" s="7">
        <v>4.2778849315068479E-2</v>
      </c>
      <c r="I12589" s="7">
        <v>4.9908657534246718E-2</v>
      </c>
      <c r="J12589" s="7">
        <v>5.7038465753424715E-2</v>
      </c>
      <c r="K12589" s="7">
        <v>6.4168273972602843E-2</v>
      </c>
      <c r="L12589" s="7">
        <v>7.129808219178084E-2</v>
      </c>
    </row>
    <row r="12590" spans="1:12" ht="25.5">
      <c r="A12590" s="1">
        <f t="shared" si="267"/>
        <v>45076</v>
      </c>
      <c r="B12590" s="49" t="s">
        <v>7365</v>
      </c>
      <c r="C12590" s="7">
        <v>1.2894410958904081E-2</v>
      </c>
      <c r="D12590" s="7">
        <v>2.5788821917808277E-2</v>
      </c>
      <c r="E12590" s="7">
        <v>3.868323287671236E-2</v>
      </c>
      <c r="F12590" s="7">
        <v>5.1577643835616326E-2</v>
      </c>
      <c r="G12590" s="7">
        <v>6.4472054794520395E-2</v>
      </c>
      <c r="H12590" s="7">
        <v>7.7366465753424471E-2</v>
      </c>
      <c r="I12590" s="7">
        <v>9.0260876712328922E-2</v>
      </c>
      <c r="J12590" s="7">
        <v>0.10315528767123276</v>
      </c>
      <c r="K12590" s="7">
        <v>0.11604969863013684</v>
      </c>
      <c r="L12590" s="7">
        <v>0.12894410958904079</v>
      </c>
    </row>
    <row r="12591" spans="1:12" ht="25.5">
      <c r="A12591" s="1">
        <f t="shared" si="267"/>
        <v>45077</v>
      </c>
      <c r="B12591" s="49" t="s">
        <v>6962</v>
      </c>
      <c r="C12591" s="7">
        <v>1.586169863013696E-3</v>
      </c>
      <c r="D12591" s="7">
        <v>3.1723397260274041E-3</v>
      </c>
      <c r="E12591" s="7">
        <v>4.7585095890410991E-3</v>
      </c>
      <c r="F12591" s="7">
        <v>6.344679452054784E-3</v>
      </c>
      <c r="G12591" s="7">
        <v>7.9308493150684802E-3</v>
      </c>
      <c r="H12591" s="7">
        <v>9.5170191780821877E-3</v>
      </c>
      <c r="I12591" s="7">
        <v>1.1103189041095909E-2</v>
      </c>
      <c r="J12591" s="7">
        <v>1.2689358904109639E-2</v>
      </c>
      <c r="K12591" s="7">
        <v>1.4275528767123239E-2</v>
      </c>
      <c r="L12591" s="7">
        <v>1.586169863013696E-2</v>
      </c>
    </row>
    <row r="12592" spans="1:12" ht="25.5">
      <c r="A12592" s="1">
        <f t="shared" si="267"/>
        <v>45078</v>
      </c>
      <c r="B12592" s="49" t="s">
        <v>7889</v>
      </c>
      <c r="C12592" s="7">
        <v>8.701873972602768E-3</v>
      </c>
      <c r="D12592" s="7">
        <v>1.740374794520556E-2</v>
      </c>
      <c r="E12592" s="7">
        <v>2.610562191780828E-2</v>
      </c>
      <c r="F12592" s="7">
        <v>3.4807495890410996E-2</v>
      </c>
      <c r="G12592" s="7">
        <v>4.3509369863013722E-2</v>
      </c>
      <c r="H12592" s="7">
        <v>5.221124383561656E-2</v>
      </c>
      <c r="I12592" s="7">
        <v>6.0913117808219397E-2</v>
      </c>
      <c r="J12592" s="7">
        <v>6.9614991780821991E-2</v>
      </c>
      <c r="K12592" s="7">
        <v>7.8316865753424725E-2</v>
      </c>
      <c r="L12592" s="7">
        <v>8.7018739726027444E-2</v>
      </c>
    </row>
    <row r="12593" spans="1:12" ht="25.5">
      <c r="A12593" s="1">
        <f t="shared" si="267"/>
        <v>45079</v>
      </c>
      <c r="B12593" s="49" t="s">
        <v>7890</v>
      </c>
      <c r="C12593" s="7">
        <v>6.5884273972602837E-3</v>
      </c>
      <c r="D12593" s="7">
        <v>1.3176854794520521E-2</v>
      </c>
      <c r="E12593" s="7">
        <v>1.976528219178084E-2</v>
      </c>
      <c r="F12593" s="7">
        <v>2.6353709589041041E-2</v>
      </c>
      <c r="G12593" s="7">
        <v>3.2942136986301357E-2</v>
      </c>
      <c r="H12593" s="7">
        <v>3.953056438356168E-2</v>
      </c>
      <c r="I12593" s="7">
        <v>4.611899178082212E-2</v>
      </c>
      <c r="J12593" s="7">
        <v>5.27074191780822E-2</v>
      </c>
      <c r="K12593" s="7">
        <v>5.9295846575342516E-2</v>
      </c>
      <c r="L12593" s="7">
        <v>6.5884273972602714E-2</v>
      </c>
    </row>
    <row r="12594" spans="1:12" ht="25.5">
      <c r="A12594" s="1">
        <f t="shared" si="267"/>
        <v>45080</v>
      </c>
      <c r="B12594" s="49" t="s">
        <v>7890</v>
      </c>
      <c r="C12594" s="7">
        <v>1.9203287671233E-3</v>
      </c>
      <c r="D12594" s="7">
        <v>3.8406575342465879E-3</v>
      </c>
      <c r="E12594" s="7">
        <v>5.7609863013698883E-3</v>
      </c>
      <c r="F12594" s="7">
        <v>7.6813150684931636E-3</v>
      </c>
      <c r="G12594" s="7">
        <v>9.6016438356164528E-3</v>
      </c>
      <c r="H12594" s="7">
        <v>1.1521972602739738E-2</v>
      </c>
      <c r="I12594" s="7">
        <v>1.344230136986304E-2</v>
      </c>
      <c r="J12594" s="7">
        <v>1.5362630136986279E-2</v>
      </c>
      <c r="K12594" s="7">
        <v>1.7282958904109639E-2</v>
      </c>
      <c r="L12594" s="7">
        <v>1.9203287671232878E-2</v>
      </c>
    </row>
    <row r="12595" spans="1:12" ht="12.75">
      <c r="A12595" s="1">
        <f t="shared" si="267"/>
        <v>45081</v>
      </c>
      <c r="B12595" s="49" t="s">
        <v>7891</v>
      </c>
      <c r="C12595" s="7">
        <v>1.3818049315068479E-2</v>
      </c>
      <c r="D12595" s="7">
        <v>2.7636098630137079E-2</v>
      </c>
      <c r="E12595" s="7">
        <v>4.1454147945205556E-2</v>
      </c>
      <c r="F12595" s="7">
        <v>5.5272197260273916E-2</v>
      </c>
      <c r="G12595" s="7">
        <v>6.9090246575342407E-2</v>
      </c>
      <c r="H12595" s="7">
        <v>8.2908295890410891E-2</v>
      </c>
      <c r="I12595" s="7">
        <v>9.6726345205479708E-2</v>
      </c>
      <c r="J12595" s="7">
        <v>0.11054439452054796</v>
      </c>
      <c r="K12595" s="7">
        <v>0.12436244383561679</v>
      </c>
      <c r="L12595" s="7">
        <v>0.13818049315068481</v>
      </c>
    </row>
    <row r="12596" spans="1:12" ht="25.5">
      <c r="A12596" s="1">
        <f t="shared" si="267"/>
        <v>45082</v>
      </c>
      <c r="B12596" s="49" t="s">
        <v>7892</v>
      </c>
      <c r="C12596" s="7">
        <v>6.9724931506849556E-3</v>
      </c>
      <c r="D12596" s="7">
        <v>1.394498630136996E-2</v>
      </c>
      <c r="E12596" s="7">
        <v>2.0917479452054879E-2</v>
      </c>
      <c r="F12596" s="7">
        <v>2.7889972602739798E-2</v>
      </c>
      <c r="G12596" s="7">
        <v>3.4862465753424721E-2</v>
      </c>
      <c r="H12596" s="7">
        <v>4.183495890410964E-2</v>
      </c>
      <c r="I12596" s="7">
        <v>4.8807452054794677E-2</v>
      </c>
      <c r="J12596" s="7">
        <v>5.5779945205479478E-2</v>
      </c>
      <c r="K12596" s="7">
        <v>6.2752438356164397E-2</v>
      </c>
      <c r="L12596" s="7">
        <v>6.9724931506849316E-2</v>
      </c>
    </row>
    <row r="12597" spans="1:12" ht="25.5">
      <c r="A12597" s="1">
        <f t="shared" si="267"/>
        <v>45083</v>
      </c>
      <c r="B12597" s="49" t="s">
        <v>6496</v>
      </c>
      <c r="C12597" s="7">
        <v>1.8762082191780959E-3</v>
      </c>
      <c r="D12597" s="7">
        <v>3.7524164383561797E-3</v>
      </c>
      <c r="E12597" s="7">
        <v>5.6286246575342758E-3</v>
      </c>
      <c r="F12597" s="7">
        <v>7.504832876712348E-3</v>
      </c>
      <c r="G12597" s="7">
        <v>9.3810410958904324E-3</v>
      </c>
      <c r="H12597" s="7">
        <v>1.1257249315068517E-2</v>
      </c>
      <c r="I12597" s="7">
        <v>1.31334575342466E-2</v>
      </c>
      <c r="J12597" s="7">
        <v>1.5009665753424719E-2</v>
      </c>
      <c r="K12597" s="7">
        <v>1.688587397260272E-2</v>
      </c>
      <c r="L12597" s="7">
        <v>1.8762082191780837E-2</v>
      </c>
    </row>
    <row r="12598" spans="1:12" ht="25.5">
      <c r="A12598" s="1">
        <f t="shared" si="267"/>
        <v>45084</v>
      </c>
      <c r="B12598" s="49" t="s">
        <v>7893</v>
      </c>
      <c r="C12598" s="7">
        <v>1.1091254794520604E-2</v>
      </c>
      <c r="D12598" s="7">
        <v>2.2182509589041163E-2</v>
      </c>
      <c r="E12598" s="7">
        <v>3.3273764383561798E-2</v>
      </c>
      <c r="F12598" s="7">
        <v>4.4365019178082325E-2</v>
      </c>
      <c r="G12598" s="7">
        <v>5.5456273972602839E-2</v>
      </c>
      <c r="H12598" s="7">
        <v>6.654752876712336E-2</v>
      </c>
      <c r="I12598" s="7">
        <v>7.7638783561644109E-2</v>
      </c>
      <c r="J12598" s="7">
        <v>8.8730038356164512E-2</v>
      </c>
      <c r="K12598" s="7">
        <v>9.9821293150685039E-2</v>
      </c>
      <c r="L12598" s="7">
        <v>0.11091254794520557</v>
      </c>
    </row>
    <row r="12599" spans="1:12" ht="25.5">
      <c r="A12599" s="1">
        <f t="shared" si="267"/>
        <v>45085</v>
      </c>
      <c r="B12599" s="49" t="s">
        <v>7034</v>
      </c>
      <c r="C12599" s="7">
        <v>8.9770849315068714E-3</v>
      </c>
      <c r="D12599" s="7">
        <v>1.7954169863013719E-2</v>
      </c>
      <c r="E12599" s="7">
        <v>2.6931254794520642E-2</v>
      </c>
      <c r="F12599" s="7">
        <v>3.5908339726027437E-2</v>
      </c>
      <c r="G12599" s="7">
        <v>4.4885424657534236E-2</v>
      </c>
      <c r="H12599" s="7">
        <v>5.3862509589041159E-2</v>
      </c>
      <c r="I12599" s="7">
        <v>6.28395945205482E-2</v>
      </c>
      <c r="J12599" s="7">
        <v>7.1816679452054874E-2</v>
      </c>
      <c r="K12599" s="7">
        <v>8.0793764383561673E-2</v>
      </c>
      <c r="L12599" s="7">
        <v>8.9770849315068471E-2</v>
      </c>
    </row>
    <row r="12600" spans="1:12" ht="25.5">
      <c r="A12600" s="1">
        <f t="shared" si="267"/>
        <v>45086</v>
      </c>
      <c r="B12600" s="49" t="s">
        <v>7034</v>
      </c>
      <c r="C12600" s="7">
        <v>4.5856438356164518E-4</v>
      </c>
      <c r="D12600" s="7">
        <v>9.1712876712329037E-4</v>
      </c>
      <c r="E12600" s="7">
        <v>1.3756931506849321E-3</v>
      </c>
      <c r="F12600" s="7">
        <v>1.834257534246576E-3</v>
      </c>
      <c r="G12600" s="7">
        <v>2.2928219178082196E-3</v>
      </c>
      <c r="H12600" s="7">
        <v>2.7513863013698642E-3</v>
      </c>
      <c r="I12600" s="7">
        <v>3.20995068493152E-3</v>
      </c>
      <c r="J12600" s="7">
        <v>3.6685150684931519E-3</v>
      </c>
      <c r="K12600" s="7">
        <v>4.127079452054796E-3</v>
      </c>
      <c r="L12600" s="7">
        <v>4.5856438356164392E-3</v>
      </c>
    </row>
    <row r="12601" spans="1:12" ht="25.5">
      <c r="A12601" s="1">
        <f t="shared" si="267"/>
        <v>45087</v>
      </c>
      <c r="B12601" s="49" t="s">
        <v>7894</v>
      </c>
      <c r="C12601" s="7">
        <v>1.2450312328767121E-2</v>
      </c>
      <c r="D12601" s="7">
        <v>2.490062465753436E-2</v>
      </c>
      <c r="E12601" s="7">
        <v>3.7350936986301479E-2</v>
      </c>
      <c r="F12601" s="7">
        <v>4.9801249315068484E-2</v>
      </c>
      <c r="G12601" s="7">
        <v>6.22515616438356E-2</v>
      </c>
      <c r="H12601" s="7">
        <v>7.4701873972602723E-2</v>
      </c>
      <c r="I12601" s="7">
        <v>8.7152186301370199E-2</v>
      </c>
      <c r="J12601" s="7">
        <v>9.9602498630137079E-2</v>
      </c>
      <c r="K12601" s="7">
        <v>0.11205281095890419</v>
      </c>
      <c r="L12601" s="7">
        <v>0.1245031232876712</v>
      </c>
    </row>
    <row r="12602" spans="1:12" ht="25.5">
      <c r="A12602" s="1">
        <f t="shared" si="267"/>
        <v>45088</v>
      </c>
      <c r="B12602" s="49" t="s">
        <v>7895</v>
      </c>
      <c r="C12602" s="7">
        <v>1.3800328767123239E-2</v>
      </c>
      <c r="D12602" s="7">
        <v>2.7600657534246599E-2</v>
      </c>
      <c r="E12602" s="7">
        <v>4.140098630136984E-2</v>
      </c>
      <c r="F12602" s="7">
        <v>5.5201315068492955E-2</v>
      </c>
      <c r="G12602" s="7">
        <v>6.9001643835616189E-2</v>
      </c>
      <c r="H12602" s="7">
        <v>8.2801972602739443E-2</v>
      </c>
      <c r="I12602" s="7">
        <v>9.6602301369863045E-2</v>
      </c>
      <c r="J12602" s="7">
        <v>0.11040263013698604</v>
      </c>
      <c r="K12602" s="7">
        <v>0.1242029589041088</v>
      </c>
      <c r="L12602" s="7">
        <v>0.13800328767123238</v>
      </c>
    </row>
    <row r="12603" spans="1:12" ht="25.5">
      <c r="A12603" s="1">
        <f t="shared" si="267"/>
        <v>45089</v>
      </c>
      <c r="B12603" s="49" t="s">
        <v>7896</v>
      </c>
      <c r="C12603" s="7">
        <v>9.7860821917808635E-3</v>
      </c>
      <c r="D12603" s="7">
        <v>1.9572164383561682E-2</v>
      </c>
      <c r="E12603" s="7">
        <v>2.9358246575342639E-2</v>
      </c>
      <c r="F12603" s="7">
        <v>3.9144328767123364E-2</v>
      </c>
      <c r="G12603" s="7">
        <v>4.8930410958904193E-2</v>
      </c>
      <c r="H12603" s="7">
        <v>5.8716493150685035E-2</v>
      </c>
      <c r="I12603" s="7">
        <v>6.8502575342465996E-2</v>
      </c>
      <c r="J12603" s="7">
        <v>7.8288657534246728E-2</v>
      </c>
      <c r="K12603" s="7">
        <v>8.8074739726027571E-2</v>
      </c>
      <c r="L12603" s="7">
        <v>9.7860821917808274E-2</v>
      </c>
    </row>
    <row r="12604" spans="1:12" ht="12.75">
      <c r="A12604" s="1">
        <f t="shared" si="267"/>
        <v>45090</v>
      </c>
      <c r="B12604" s="49" t="s">
        <v>7036</v>
      </c>
      <c r="C12604" s="7">
        <v>1.6093150684931518E-2</v>
      </c>
      <c r="D12604" s="7">
        <v>3.2186301369863161E-2</v>
      </c>
      <c r="E12604" s="7">
        <v>4.8279452054794676E-2</v>
      </c>
      <c r="F12604" s="7">
        <v>6.4372602739726073E-2</v>
      </c>
      <c r="G12604" s="7">
        <v>8.0465753424657588E-2</v>
      </c>
      <c r="H12604" s="7">
        <v>9.6558904109589241E-2</v>
      </c>
      <c r="I12604" s="7">
        <v>0.11265205479452099</v>
      </c>
      <c r="J12604" s="7">
        <v>0.1287452054794524</v>
      </c>
      <c r="K12604" s="7">
        <v>0.1448383561643844</v>
      </c>
      <c r="L12604" s="7">
        <v>0.16093150684931518</v>
      </c>
    </row>
    <row r="12605" spans="1:12" ht="25.5">
      <c r="A12605" s="1">
        <f t="shared" si="267"/>
        <v>45091</v>
      </c>
      <c r="B12605" s="49" t="s">
        <v>7897</v>
      </c>
      <c r="C12605" s="7">
        <v>8.085271232876735E-3</v>
      </c>
      <c r="D12605" s="7">
        <v>1.6170542465753519E-2</v>
      </c>
      <c r="E12605" s="7">
        <v>2.4255813698630158E-2</v>
      </c>
      <c r="F12605" s="7">
        <v>3.2341084931506794E-2</v>
      </c>
      <c r="G12605" s="7">
        <v>4.0426356164383559E-2</v>
      </c>
      <c r="H12605" s="7">
        <v>4.8511627397260317E-2</v>
      </c>
      <c r="I12605" s="7">
        <v>5.6596898630137192E-2</v>
      </c>
      <c r="J12605" s="7">
        <v>6.4682169863013714E-2</v>
      </c>
      <c r="K12605" s="7">
        <v>7.2767441095890478E-2</v>
      </c>
      <c r="L12605" s="7">
        <v>8.0852712328767118E-2</v>
      </c>
    </row>
    <row r="12606" spans="1:12" ht="38.25">
      <c r="A12606" s="1">
        <f t="shared" si="267"/>
        <v>45092</v>
      </c>
      <c r="B12606" s="49" t="s">
        <v>7898</v>
      </c>
      <c r="C12606" s="7">
        <v>1.6254082191780837E-2</v>
      </c>
      <c r="D12606" s="7">
        <v>3.2508164383561799E-2</v>
      </c>
      <c r="E12606" s="7">
        <v>4.8762246575342637E-2</v>
      </c>
      <c r="F12606" s="7">
        <v>6.5016328767123349E-2</v>
      </c>
      <c r="G12606" s="7">
        <v>8.1270410958904193E-2</v>
      </c>
      <c r="H12606" s="7">
        <v>9.7524493150685163E-2</v>
      </c>
      <c r="I12606" s="7">
        <v>0.11377857534246624</v>
      </c>
      <c r="J12606" s="7">
        <v>0.1300326575342472</v>
      </c>
      <c r="K12606" s="7">
        <v>0.14628673972602718</v>
      </c>
      <c r="L12606" s="7">
        <v>0.16254082191780839</v>
      </c>
    </row>
    <row r="12607" spans="1:12" ht="38.25">
      <c r="A12607" s="1">
        <f t="shared" si="267"/>
        <v>45093</v>
      </c>
      <c r="B12607" s="49" t="s">
        <v>7898</v>
      </c>
      <c r="C12607" s="7">
        <v>3.7929205479452278E-3</v>
      </c>
      <c r="D12607" s="7">
        <v>7.5858410958904556E-3</v>
      </c>
      <c r="E12607" s="7">
        <v>1.1378761643835672E-2</v>
      </c>
      <c r="F12607" s="7">
        <v>1.5171682191780838E-2</v>
      </c>
      <c r="G12607" s="7">
        <v>1.896460273972608E-2</v>
      </c>
      <c r="H12607" s="7">
        <v>2.2757523287671198E-2</v>
      </c>
      <c r="I12607" s="7">
        <v>2.6550443835616562E-2</v>
      </c>
      <c r="J12607" s="7">
        <v>3.0343364383561677E-2</v>
      </c>
      <c r="K12607" s="7">
        <v>3.4136284931506916E-2</v>
      </c>
      <c r="L12607" s="7">
        <v>3.7929205479452041E-2</v>
      </c>
    </row>
    <row r="12608" spans="1:12" ht="38.25">
      <c r="A12608" s="1">
        <f t="shared" si="267"/>
        <v>45094</v>
      </c>
      <c r="B12608" s="49" t="s">
        <v>7898</v>
      </c>
      <c r="C12608" s="7">
        <v>8.8602739726027675E-3</v>
      </c>
      <c r="D12608" s="7">
        <v>1.7720547945205559E-2</v>
      </c>
      <c r="E12608" s="7">
        <v>2.6580821917808278E-2</v>
      </c>
      <c r="F12608" s="7">
        <v>3.5441095890411001E-2</v>
      </c>
      <c r="G12608" s="7">
        <v>4.4301369863013723E-2</v>
      </c>
      <c r="H12608" s="7">
        <v>5.3161643835616557E-2</v>
      </c>
      <c r="I12608" s="7">
        <v>6.2021917808219404E-2</v>
      </c>
      <c r="J12608" s="7">
        <v>7.0882191780822001E-2</v>
      </c>
      <c r="K12608" s="7">
        <v>7.9742465753424835E-2</v>
      </c>
      <c r="L12608" s="7">
        <v>8.8602739726027446E-2</v>
      </c>
    </row>
    <row r="12609" spans="1:12" ht="38.25">
      <c r="A12609" s="1">
        <f t="shared" si="267"/>
        <v>45095</v>
      </c>
      <c r="B12609" s="49" t="s">
        <v>7898</v>
      </c>
      <c r="C12609" s="7">
        <v>7.9561643835616795E-4</v>
      </c>
      <c r="D12609" s="7">
        <v>1.5912328767123359E-3</v>
      </c>
      <c r="E12609" s="7">
        <v>2.3868493150685042E-3</v>
      </c>
      <c r="F12609" s="7">
        <v>3.1824657534246601E-3</v>
      </c>
      <c r="G12609" s="7">
        <v>3.9780821917808282E-3</v>
      </c>
      <c r="H12609" s="7">
        <v>4.7736986301369841E-3</v>
      </c>
      <c r="I12609" s="7">
        <v>5.5693150684931756E-3</v>
      </c>
      <c r="J12609" s="7">
        <v>6.3649315068493202E-3</v>
      </c>
      <c r="K12609" s="7">
        <v>7.1605479452054874E-3</v>
      </c>
      <c r="L12609" s="7">
        <v>7.9561643835616425E-3</v>
      </c>
    </row>
    <row r="12610" spans="1:12" ht="12.75">
      <c r="A12610" s="1">
        <f t="shared" si="267"/>
        <v>45096</v>
      </c>
      <c r="B12610" s="49" t="s">
        <v>7899</v>
      </c>
      <c r="C12610" s="7">
        <v>1.6302904109589119E-2</v>
      </c>
      <c r="D12610" s="7">
        <v>3.260580821917812E-2</v>
      </c>
      <c r="E12610" s="7">
        <v>4.8908712328767243E-2</v>
      </c>
      <c r="F12610" s="7">
        <v>6.5211616438356115E-2</v>
      </c>
      <c r="G12610" s="7">
        <v>8.1514520547945127E-2</v>
      </c>
      <c r="H12610" s="7">
        <v>9.7817424657534111E-2</v>
      </c>
      <c r="I12610" s="7">
        <v>0.11412032876712336</v>
      </c>
      <c r="J12610" s="7">
        <v>0.13042323287671198</v>
      </c>
      <c r="K12610" s="7">
        <v>0.1467261369863016</v>
      </c>
      <c r="L12610" s="7">
        <v>0.16302904109589</v>
      </c>
    </row>
    <row r="12611" spans="1:12" ht="12.75">
      <c r="A12611" s="1">
        <f t="shared" si="267"/>
        <v>45097</v>
      </c>
      <c r="B12611" s="49" t="s">
        <v>7899</v>
      </c>
      <c r="C12611" s="7">
        <v>5.2076712328767239E-4</v>
      </c>
      <c r="D12611" s="7">
        <v>1.0415342465753448E-3</v>
      </c>
      <c r="E12611" s="7">
        <v>1.562301369863016E-3</v>
      </c>
      <c r="F12611" s="7">
        <v>2.08306849315068E-3</v>
      </c>
      <c r="G12611" s="7">
        <v>2.6038356164383562E-3</v>
      </c>
      <c r="H12611" s="7">
        <v>3.1246027397260319E-3</v>
      </c>
      <c r="I12611" s="7">
        <v>3.6453698630137081E-3</v>
      </c>
      <c r="J12611" s="7">
        <v>4.1661369863013721E-3</v>
      </c>
      <c r="K12611" s="7">
        <v>4.6869041095890483E-3</v>
      </c>
      <c r="L12611" s="7">
        <v>5.2076712328767124E-3</v>
      </c>
    </row>
    <row r="12612" spans="1:12" ht="38.25">
      <c r="A12612" s="1">
        <f t="shared" si="267"/>
        <v>45098</v>
      </c>
      <c r="B12612" s="49" t="s">
        <v>7900</v>
      </c>
      <c r="C12612" s="7">
        <v>1.0212821917808255E-2</v>
      </c>
      <c r="D12612" s="7">
        <v>2.0425643835616559E-2</v>
      </c>
      <c r="E12612" s="7">
        <v>3.0638465753424719E-2</v>
      </c>
      <c r="F12612" s="7">
        <v>4.0851287671232882E-2</v>
      </c>
      <c r="G12612" s="7">
        <v>5.1064109589041153E-2</v>
      </c>
      <c r="H12612" s="7">
        <v>6.1276931506849312E-2</v>
      </c>
      <c r="I12612" s="7">
        <v>7.148975342465784E-2</v>
      </c>
      <c r="J12612" s="7">
        <v>8.1702575342465875E-2</v>
      </c>
      <c r="K12612" s="7">
        <v>9.1915397260274048E-2</v>
      </c>
      <c r="L12612" s="7">
        <v>0.10212821917808219</v>
      </c>
    </row>
    <row r="12613" spans="1:12" ht="25.5">
      <c r="A12613" s="1">
        <f t="shared" si="267"/>
        <v>45099</v>
      </c>
      <c r="B12613" s="49" t="s">
        <v>7901</v>
      </c>
      <c r="C12613" s="7">
        <v>1.0501775342465785E-2</v>
      </c>
      <c r="D12613" s="7">
        <v>2.1003550684931517E-2</v>
      </c>
      <c r="E12613" s="7">
        <v>3.1505326027397397E-2</v>
      </c>
      <c r="F12613" s="7">
        <v>4.2007101369863034E-2</v>
      </c>
      <c r="G12613" s="7">
        <v>5.2508876712328796E-2</v>
      </c>
      <c r="H12613" s="7">
        <v>6.3010652054794558E-2</v>
      </c>
      <c r="I12613" s="7">
        <v>7.3512427397260563E-2</v>
      </c>
      <c r="J12613" s="7">
        <v>8.4014202739726207E-2</v>
      </c>
      <c r="K12613" s="7">
        <v>9.4515978082191948E-2</v>
      </c>
      <c r="L12613" s="7">
        <v>0.10501775342465759</v>
      </c>
    </row>
    <row r="12614" spans="1:12" ht="12.75">
      <c r="A12614" s="1">
        <f t="shared" si="267"/>
        <v>45100</v>
      </c>
      <c r="B12614" s="49" t="s">
        <v>7902</v>
      </c>
      <c r="C12614" s="7">
        <v>1.1395397260274016E-2</v>
      </c>
      <c r="D12614" s="7">
        <v>2.2790794520548077E-2</v>
      </c>
      <c r="E12614" s="7">
        <v>3.418619178082212E-2</v>
      </c>
      <c r="F12614" s="7">
        <v>4.5581589041095924E-2</v>
      </c>
      <c r="G12614" s="7">
        <v>5.6976986301369957E-2</v>
      </c>
      <c r="H12614" s="7">
        <v>6.8372383561643879E-2</v>
      </c>
      <c r="I12614" s="7">
        <v>7.9767780821918155E-2</v>
      </c>
      <c r="J12614" s="7">
        <v>9.1163178082191959E-2</v>
      </c>
      <c r="K12614" s="7">
        <v>0.10255857534246589</v>
      </c>
      <c r="L12614" s="7">
        <v>0.1139539726027398</v>
      </c>
    </row>
    <row r="12615" spans="1:12" ht="25.5">
      <c r="A12615" s="1">
        <f t="shared" si="267"/>
        <v>45101</v>
      </c>
      <c r="B12615" s="49" t="s">
        <v>7903</v>
      </c>
      <c r="C12615" s="7">
        <v>9.9622027397260563E-3</v>
      </c>
      <c r="D12615" s="7">
        <v>1.9924405479452161E-2</v>
      </c>
      <c r="E12615" s="7">
        <v>2.9886608219178115E-2</v>
      </c>
      <c r="F12615" s="7">
        <v>3.984881095890408E-2</v>
      </c>
      <c r="G12615" s="7">
        <v>4.9811013698630162E-2</v>
      </c>
      <c r="H12615" s="7">
        <v>5.977321643835623E-2</v>
      </c>
      <c r="I12615" s="7">
        <v>6.9735419178082445E-2</v>
      </c>
      <c r="J12615" s="7">
        <v>7.9697621917808284E-2</v>
      </c>
      <c r="K12615" s="7">
        <v>8.9659824657534345E-2</v>
      </c>
      <c r="L12615" s="7">
        <v>9.9622027397260324E-2</v>
      </c>
    </row>
    <row r="12616" spans="1:12" ht="12.75">
      <c r="A12616" s="1">
        <f t="shared" si="267"/>
        <v>45102</v>
      </c>
      <c r="B12616" s="49" t="s">
        <v>7904</v>
      </c>
      <c r="C12616" s="7">
        <v>6.6614794520548195E-3</v>
      </c>
      <c r="D12616" s="7">
        <v>1.3322958904109639E-2</v>
      </c>
      <c r="E12616" s="7">
        <v>1.9984438356164518E-2</v>
      </c>
      <c r="F12616" s="7">
        <v>2.6645917808219278E-2</v>
      </c>
      <c r="G12616" s="7">
        <v>3.3307397260274041E-2</v>
      </c>
      <c r="H12616" s="7">
        <v>3.9968876712328801E-2</v>
      </c>
      <c r="I12616" s="7">
        <v>4.6630356164383678E-2</v>
      </c>
      <c r="J12616" s="7">
        <v>5.3291835616438445E-2</v>
      </c>
      <c r="K12616" s="7">
        <v>5.9953315068493197E-2</v>
      </c>
      <c r="L12616" s="7">
        <v>6.6614794520547957E-2</v>
      </c>
    </row>
    <row r="12617" spans="1:12" ht="25.5">
      <c r="A12617" s="1">
        <f t="shared" si="267"/>
        <v>45103</v>
      </c>
      <c r="B12617" s="49" t="s">
        <v>7905</v>
      </c>
      <c r="C12617" s="7">
        <v>6.6238684931507041E-3</v>
      </c>
      <c r="D12617" s="7">
        <v>1.324773698630136E-2</v>
      </c>
      <c r="E12617" s="7">
        <v>1.9871605479452038E-2</v>
      </c>
      <c r="F12617" s="7">
        <v>2.6495473972602719E-2</v>
      </c>
      <c r="G12617" s="7">
        <v>3.3119342465753397E-2</v>
      </c>
      <c r="H12617" s="7">
        <v>3.9743210958904075E-2</v>
      </c>
      <c r="I12617" s="7">
        <v>4.6367079452054878E-2</v>
      </c>
      <c r="J12617" s="7">
        <v>5.2990947945205556E-2</v>
      </c>
      <c r="K12617" s="7">
        <v>5.9614816438356241E-2</v>
      </c>
      <c r="L12617" s="7">
        <v>6.6238684931506794E-2</v>
      </c>
    </row>
    <row r="12618" spans="1:12" ht="38.25">
      <c r="A12618" s="1">
        <f t="shared" si="267"/>
        <v>45104</v>
      </c>
      <c r="B12618" s="49" t="s">
        <v>5369</v>
      </c>
      <c r="C12618" s="7">
        <v>5.9816483506849559E-3</v>
      </c>
      <c r="D12618" s="7">
        <v>1.1963296701369924E-2</v>
      </c>
      <c r="E12618" s="7">
        <v>1.7944945052054878E-2</v>
      </c>
      <c r="F12618" s="7">
        <v>2.3926593402739799E-2</v>
      </c>
      <c r="G12618" s="7">
        <v>2.9908241753424717E-2</v>
      </c>
      <c r="H12618" s="7">
        <v>3.5889890104109638E-2</v>
      </c>
      <c r="I12618" s="7">
        <v>4.1871538454794674E-2</v>
      </c>
      <c r="J12618" s="7">
        <v>4.7853186805479481E-2</v>
      </c>
      <c r="K12618" s="7">
        <v>5.3834835156164398E-2</v>
      </c>
      <c r="L12618" s="7">
        <v>5.9816483506849316E-2</v>
      </c>
    </row>
    <row r="12619" spans="1:12" ht="25.5">
      <c r="A12619" s="1">
        <f t="shared" si="267"/>
        <v>45105</v>
      </c>
      <c r="B12619" s="49" t="s">
        <v>7906</v>
      </c>
      <c r="C12619" s="7">
        <v>4.501380821917836E-3</v>
      </c>
      <c r="D12619" s="7">
        <v>9.002761643835672E-3</v>
      </c>
      <c r="E12619" s="7">
        <v>1.3504142465753519E-2</v>
      </c>
      <c r="F12619" s="7">
        <v>1.800552328767132E-2</v>
      </c>
      <c r="G12619" s="7">
        <v>2.250690410958912E-2</v>
      </c>
      <c r="H12619" s="7">
        <v>2.7008284931506917E-2</v>
      </c>
      <c r="I12619" s="7">
        <v>3.1509665753424836E-2</v>
      </c>
      <c r="J12619" s="7">
        <v>3.6011046575342522E-2</v>
      </c>
      <c r="K12619" s="7">
        <v>4.0512427397260319E-2</v>
      </c>
      <c r="L12619" s="7">
        <v>4.5013808219178116E-2</v>
      </c>
    </row>
    <row r="12620" spans="1:12" ht="25.5">
      <c r="A12620" s="1">
        <f t="shared" si="267"/>
        <v>45106</v>
      </c>
      <c r="B12620" s="49" t="s">
        <v>7906</v>
      </c>
      <c r="C12620" s="7">
        <v>5.5617205479452274E-3</v>
      </c>
      <c r="D12620" s="7">
        <v>1.1123441095890455E-2</v>
      </c>
      <c r="E12620" s="7">
        <v>1.6685161643835718E-2</v>
      </c>
      <c r="F12620" s="7">
        <v>2.224688219178084E-2</v>
      </c>
      <c r="G12620" s="7">
        <v>2.7808602739726081E-2</v>
      </c>
      <c r="H12620" s="7">
        <v>3.33703232876712E-2</v>
      </c>
      <c r="I12620" s="7">
        <v>3.8932043835616555E-2</v>
      </c>
      <c r="J12620" s="7">
        <v>4.4493764383561681E-2</v>
      </c>
      <c r="K12620" s="7">
        <v>5.0055484931506918E-2</v>
      </c>
      <c r="L12620" s="7">
        <v>5.5617205479452037E-2</v>
      </c>
    </row>
    <row r="12621" spans="1:12" ht="12.75">
      <c r="A12621" s="1">
        <f t="shared" si="267"/>
        <v>45107</v>
      </c>
      <c r="B12621" s="49" t="s">
        <v>7907</v>
      </c>
      <c r="C12621" s="7">
        <v>1.101350136986304E-2</v>
      </c>
      <c r="D12621" s="7">
        <v>2.2027002739726079E-2</v>
      </c>
      <c r="E12621" s="7">
        <v>3.3040504109589114E-2</v>
      </c>
      <c r="F12621" s="7">
        <v>4.4054005479452034E-2</v>
      </c>
      <c r="G12621" s="7">
        <v>5.5067506849315079E-2</v>
      </c>
      <c r="H12621" s="7">
        <v>6.6081008219178117E-2</v>
      </c>
      <c r="I12621" s="7">
        <v>7.7094509589041391E-2</v>
      </c>
      <c r="J12621" s="7">
        <v>8.8108010958904193E-2</v>
      </c>
      <c r="K12621" s="7">
        <v>9.9121512328767244E-2</v>
      </c>
      <c r="L12621" s="7">
        <v>0.11013501369863016</v>
      </c>
    </row>
    <row r="12622" spans="1:12" ht="76.5">
      <c r="A12622" s="1">
        <f t="shared" si="267"/>
        <v>45108</v>
      </c>
      <c r="B12622" s="49" t="s">
        <v>7908</v>
      </c>
      <c r="C12622" s="7">
        <v>1.314213698630136E-2</v>
      </c>
      <c r="D12622" s="7">
        <v>2.6284273972602839E-2</v>
      </c>
      <c r="E12622" s="7">
        <v>3.9426410958904201E-2</v>
      </c>
      <c r="F12622" s="7">
        <v>5.2568547945205442E-2</v>
      </c>
      <c r="G12622" s="7">
        <v>6.5710684931506794E-2</v>
      </c>
      <c r="H12622" s="7">
        <v>7.8852821917808277E-2</v>
      </c>
      <c r="I12622" s="7">
        <v>9.1994958904109886E-2</v>
      </c>
      <c r="J12622" s="7">
        <v>0.10513709589041099</v>
      </c>
      <c r="K12622" s="7">
        <v>0.11827923287671235</v>
      </c>
      <c r="L12622" s="7">
        <v>0.13142136986301359</v>
      </c>
    </row>
    <row r="12623" spans="1:12" ht="25.5">
      <c r="A12623" s="1">
        <f t="shared" si="267"/>
        <v>45109</v>
      </c>
      <c r="B12623" s="49" t="s">
        <v>7909</v>
      </c>
      <c r="C12623" s="7">
        <v>6.7696109589041398E-3</v>
      </c>
      <c r="D12623" s="7">
        <v>1.353922191780828E-2</v>
      </c>
      <c r="E12623" s="7">
        <v>2.0308832876712479E-2</v>
      </c>
      <c r="F12623" s="7">
        <v>2.7078443835616559E-2</v>
      </c>
      <c r="G12623" s="7">
        <v>3.3848054794520639E-2</v>
      </c>
      <c r="H12623" s="7">
        <v>4.0617665753424716E-2</v>
      </c>
      <c r="I12623" s="7">
        <v>4.7387276712329042E-2</v>
      </c>
      <c r="J12623" s="7">
        <v>5.4156887671232994E-2</v>
      </c>
      <c r="K12623" s="7">
        <v>6.0926498630137077E-2</v>
      </c>
      <c r="L12623" s="7">
        <v>6.7696109589041153E-2</v>
      </c>
    </row>
    <row r="12624" spans="1:12" ht="12.75">
      <c r="A12624" s="1">
        <f t="shared" ref="A12624:A12687" si="268">A12623+1</f>
        <v>45110</v>
      </c>
      <c r="B12624" s="49" t="s">
        <v>7910</v>
      </c>
      <c r="C12624" s="7">
        <v>8.0928657534246953E-3</v>
      </c>
      <c r="D12624" s="7">
        <v>1.6185731506849439E-2</v>
      </c>
      <c r="E12624" s="7">
        <v>2.4278597260274041E-2</v>
      </c>
      <c r="F12624" s="7">
        <v>3.2371463013698643E-2</v>
      </c>
      <c r="G12624" s="7">
        <v>4.0464328767123359E-2</v>
      </c>
      <c r="H12624" s="7">
        <v>4.8557194520547964E-2</v>
      </c>
      <c r="I12624" s="7">
        <v>5.6650060273972798E-2</v>
      </c>
      <c r="J12624" s="7">
        <v>6.4742926027397396E-2</v>
      </c>
      <c r="K12624" s="7">
        <v>7.2835791780822001E-2</v>
      </c>
      <c r="L12624" s="7">
        <v>8.0928657534246592E-2</v>
      </c>
    </row>
    <row r="12625" spans="1:12" ht="12.75">
      <c r="A12625" s="1">
        <f t="shared" si="268"/>
        <v>45111</v>
      </c>
      <c r="B12625" s="49" t="s">
        <v>7911</v>
      </c>
      <c r="C12625" s="7">
        <v>1.59723616438356E-2</v>
      </c>
      <c r="D12625" s="7">
        <v>3.1944723287671319E-2</v>
      </c>
      <c r="E12625" s="7">
        <v>4.7917084931506919E-2</v>
      </c>
      <c r="F12625" s="7">
        <v>6.3889446575342401E-2</v>
      </c>
      <c r="G12625" s="7">
        <v>7.9861808219178002E-2</v>
      </c>
      <c r="H12625" s="7">
        <v>9.5834169863013713E-2</v>
      </c>
      <c r="I12625" s="7">
        <v>0.11180653150684956</v>
      </c>
      <c r="J12625" s="7">
        <v>0.1277788931506848</v>
      </c>
      <c r="K12625" s="7">
        <v>0.14375125479452039</v>
      </c>
      <c r="L12625" s="7">
        <v>0.159723616438356</v>
      </c>
    </row>
    <row r="12626" spans="1:12" ht="12.75">
      <c r="A12626" s="1">
        <f t="shared" si="268"/>
        <v>45112</v>
      </c>
      <c r="B12626" s="49" t="s">
        <v>7912</v>
      </c>
      <c r="C12626" s="7">
        <v>1.1374421917808268E-2</v>
      </c>
      <c r="D12626" s="7">
        <v>2.274884383561656E-2</v>
      </c>
      <c r="E12626" s="7">
        <v>3.4123265753424843E-2</v>
      </c>
      <c r="F12626" s="7">
        <v>4.5497687671232877E-2</v>
      </c>
      <c r="G12626" s="7">
        <v>5.687210958904116E-2</v>
      </c>
      <c r="H12626" s="7">
        <v>6.8246531506849312E-2</v>
      </c>
      <c r="I12626" s="7">
        <v>7.9620953424657845E-2</v>
      </c>
      <c r="J12626" s="7">
        <v>9.0995375342465878E-2</v>
      </c>
      <c r="K12626" s="7">
        <v>0.10236979726027404</v>
      </c>
      <c r="L12626" s="7">
        <v>0.1137442191780822</v>
      </c>
    </row>
    <row r="12627" spans="1:12" ht="12.75">
      <c r="A12627" s="1">
        <f t="shared" si="268"/>
        <v>45113</v>
      </c>
      <c r="B12627" s="49" t="s">
        <v>7913</v>
      </c>
      <c r="C12627" s="7">
        <v>2.2182509589041163E-2</v>
      </c>
      <c r="D12627" s="7">
        <v>4.43650191780822E-2</v>
      </c>
      <c r="E12627" s="7">
        <v>6.654752876712336E-2</v>
      </c>
      <c r="F12627" s="7">
        <v>8.8730038356164276E-2</v>
      </c>
      <c r="G12627" s="7">
        <v>0.11091254794520532</v>
      </c>
      <c r="H12627" s="7">
        <v>0.133095057534246</v>
      </c>
      <c r="I12627" s="7">
        <v>0.155277567123288</v>
      </c>
      <c r="J12627" s="7">
        <v>0.1774600767123288</v>
      </c>
      <c r="K12627" s="7">
        <v>0.19964258630136958</v>
      </c>
      <c r="L12627" s="7">
        <v>0.22182509589041038</v>
      </c>
    </row>
    <row r="12628" spans="1:12" ht="12.75">
      <c r="A12628" s="1">
        <f t="shared" si="268"/>
        <v>45114</v>
      </c>
      <c r="B12628" s="49" t="s">
        <v>6518</v>
      </c>
      <c r="C12628" s="7">
        <v>4.3975890410959074E-4</v>
      </c>
      <c r="D12628" s="7">
        <v>8.7951780821918148E-4</v>
      </c>
      <c r="E12628" s="7">
        <v>1.3192767123287761E-3</v>
      </c>
      <c r="F12628" s="7">
        <v>1.759035616438356E-3</v>
      </c>
      <c r="G12628" s="7">
        <v>2.1987945205479481E-3</v>
      </c>
      <c r="H12628" s="7">
        <v>2.6385534246575397E-3</v>
      </c>
      <c r="I12628" s="7">
        <v>3.0783123287671439E-3</v>
      </c>
      <c r="J12628" s="7">
        <v>3.5180712328767242E-3</v>
      </c>
      <c r="K12628" s="7">
        <v>3.9578301369863041E-3</v>
      </c>
      <c r="L12628" s="7">
        <v>4.3975890410958961E-3</v>
      </c>
    </row>
    <row r="12629" spans="1:12" ht="12.75">
      <c r="A12629" s="1">
        <f t="shared" si="268"/>
        <v>45115</v>
      </c>
      <c r="B12629" s="49" t="s">
        <v>7914</v>
      </c>
      <c r="C12629" s="7">
        <v>6.8589369863014081E-3</v>
      </c>
      <c r="D12629" s="7">
        <v>1.3717873972602839E-2</v>
      </c>
      <c r="E12629" s="7">
        <v>2.05768109589042E-2</v>
      </c>
      <c r="F12629" s="7">
        <v>2.743574794520556E-2</v>
      </c>
      <c r="G12629" s="7">
        <v>3.4294684931506919E-2</v>
      </c>
      <c r="H12629" s="7">
        <v>4.1153621917808275E-2</v>
      </c>
      <c r="I12629" s="7">
        <v>4.8012558904109756E-2</v>
      </c>
      <c r="J12629" s="7">
        <v>5.4871495890411001E-2</v>
      </c>
      <c r="K12629" s="7">
        <v>6.1730432876712357E-2</v>
      </c>
      <c r="L12629" s="7">
        <v>6.8589369863013713E-2</v>
      </c>
    </row>
    <row r="12630" spans="1:12" ht="12.75">
      <c r="A12630" s="1">
        <f t="shared" si="268"/>
        <v>45116</v>
      </c>
      <c r="B12630" s="49" t="s">
        <v>7915</v>
      </c>
      <c r="C12630" s="7">
        <v>7.6563616438356475E-3</v>
      </c>
      <c r="D12630" s="7">
        <v>1.5312723287671318E-2</v>
      </c>
      <c r="E12630" s="7">
        <v>2.2969084931506917E-2</v>
      </c>
      <c r="F12630" s="7">
        <v>3.0625446575342521E-2</v>
      </c>
      <c r="G12630" s="7">
        <v>3.8281808219178121E-2</v>
      </c>
      <c r="H12630" s="7">
        <v>4.5938169863013717E-2</v>
      </c>
      <c r="I12630" s="7">
        <v>5.3594531506849445E-2</v>
      </c>
      <c r="J12630" s="7">
        <v>6.1250893150684917E-2</v>
      </c>
      <c r="K12630" s="7">
        <v>6.8907254794520645E-2</v>
      </c>
      <c r="L12630" s="7">
        <v>7.6563616438356116E-2</v>
      </c>
    </row>
    <row r="12631" spans="1:12" ht="12.75">
      <c r="A12631" s="1">
        <f t="shared" si="268"/>
        <v>45117</v>
      </c>
      <c r="B12631" s="49" t="s">
        <v>7916</v>
      </c>
      <c r="C12631" s="7">
        <v>1.3556219178082321E-2</v>
      </c>
      <c r="D12631" s="7">
        <v>2.7112438356164521E-2</v>
      </c>
      <c r="E12631" s="7">
        <v>4.0668657534246838E-2</v>
      </c>
      <c r="F12631" s="7">
        <v>5.4224876712328916E-2</v>
      </c>
      <c r="G12631" s="7">
        <v>6.7781095890411119E-2</v>
      </c>
      <c r="H12631" s="7">
        <v>8.1337315068493191E-2</v>
      </c>
      <c r="I12631" s="7">
        <v>9.4893534246575748E-2</v>
      </c>
      <c r="J12631" s="7">
        <v>0.10844975342465772</v>
      </c>
      <c r="K12631" s="7">
        <v>0.12200597260274039</v>
      </c>
      <c r="L12631" s="7">
        <v>0.13556219178082199</v>
      </c>
    </row>
    <row r="12632" spans="1:12" ht="25.5">
      <c r="A12632" s="1">
        <f t="shared" si="268"/>
        <v>45118</v>
      </c>
      <c r="B12632" s="49" t="s">
        <v>7917</v>
      </c>
      <c r="C12632" s="7">
        <v>7.1894794520548314E-3</v>
      </c>
      <c r="D12632" s="7">
        <v>1.437895890410964E-2</v>
      </c>
      <c r="E12632" s="7">
        <v>2.1568438356164517E-2</v>
      </c>
      <c r="F12632" s="7">
        <v>2.8757917808219281E-2</v>
      </c>
      <c r="G12632" s="7">
        <v>3.5947397260274037E-2</v>
      </c>
      <c r="H12632" s="7">
        <v>4.3136876712328805E-2</v>
      </c>
      <c r="I12632" s="7">
        <v>5.0326356164383801E-2</v>
      </c>
      <c r="J12632" s="7">
        <v>5.7515835616438436E-2</v>
      </c>
      <c r="K12632" s="7">
        <v>6.4705315068493197E-2</v>
      </c>
      <c r="L12632" s="7">
        <v>7.1894794520547964E-2</v>
      </c>
    </row>
    <row r="12633" spans="1:12" ht="25.5">
      <c r="A12633" s="1">
        <f t="shared" si="268"/>
        <v>45119</v>
      </c>
      <c r="B12633" s="49" t="s">
        <v>7918</v>
      </c>
      <c r="C12633" s="7">
        <v>7.0187835616438562E-3</v>
      </c>
      <c r="D12633" s="7">
        <v>1.4037567123287759E-2</v>
      </c>
      <c r="E12633" s="7">
        <v>2.1056350684931519E-2</v>
      </c>
      <c r="F12633" s="7">
        <v>2.8075134246575279E-2</v>
      </c>
      <c r="G12633" s="7">
        <v>3.5093917808219161E-2</v>
      </c>
      <c r="H12633" s="7">
        <v>4.2112701369863038E-2</v>
      </c>
      <c r="I12633" s="7">
        <v>4.9131484931507041E-2</v>
      </c>
      <c r="J12633" s="7">
        <v>5.6150268493150683E-2</v>
      </c>
      <c r="K12633" s="7">
        <v>6.3169052054794561E-2</v>
      </c>
      <c r="L12633" s="7">
        <v>7.0187835616438321E-2</v>
      </c>
    </row>
    <row r="12634" spans="1:12" ht="12.75">
      <c r="A12634" s="1">
        <f t="shared" si="268"/>
        <v>45120</v>
      </c>
      <c r="B12634" s="49" t="s">
        <v>7919</v>
      </c>
      <c r="C12634" s="7">
        <v>1.167169315068498E-2</v>
      </c>
      <c r="D12634" s="7">
        <v>2.3343386301369961E-2</v>
      </c>
      <c r="E12634" s="7">
        <v>3.5015079452054877E-2</v>
      </c>
      <c r="F12634" s="7">
        <v>4.6686772602739804E-2</v>
      </c>
      <c r="G12634" s="7">
        <v>5.8358465753424724E-2</v>
      </c>
      <c r="H12634" s="7">
        <v>7.0030158904109643E-2</v>
      </c>
      <c r="I12634" s="7">
        <v>8.1701852054794799E-2</v>
      </c>
      <c r="J12634" s="7">
        <v>9.3373545205479608E-2</v>
      </c>
      <c r="K12634" s="7">
        <v>0.10504523835616453</v>
      </c>
      <c r="L12634" s="7">
        <v>0.11671693150684931</v>
      </c>
    </row>
    <row r="12635" spans="1:12" ht="25.5">
      <c r="A12635" s="1">
        <f t="shared" si="268"/>
        <v>45121</v>
      </c>
      <c r="B12635" s="49" t="s">
        <v>6966</v>
      </c>
      <c r="C12635" s="7">
        <v>5.5819726027397393E-3</v>
      </c>
      <c r="D12635" s="7">
        <v>1.1163945205479479E-2</v>
      </c>
      <c r="E12635" s="7">
        <v>1.6745917808219279E-2</v>
      </c>
      <c r="F12635" s="7">
        <v>2.2327890410958957E-2</v>
      </c>
      <c r="G12635" s="7">
        <v>2.7909863013698636E-2</v>
      </c>
      <c r="H12635" s="7">
        <v>3.349183561643844E-2</v>
      </c>
      <c r="I12635" s="7">
        <v>3.907380821917824E-2</v>
      </c>
      <c r="J12635" s="7">
        <v>4.4655780821917915E-2</v>
      </c>
      <c r="K12635" s="7">
        <v>5.0237753424657597E-2</v>
      </c>
      <c r="L12635" s="7">
        <v>5.5819726027397272E-2</v>
      </c>
    </row>
    <row r="12636" spans="1:12" ht="25.5">
      <c r="A12636" s="1">
        <f t="shared" si="268"/>
        <v>45122</v>
      </c>
      <c r="B12636" s="49" t="s">
        <v>6966</v>
      </c>
      <c r="C12636" s="7">
        <v>2.3875726027397398E-3</v>
      </c>
      <c r="D12636" s="7">
        <v>4.7751452054794682E-3</v>
      </c>
      <c r="E12636" s="7">
        <v>7.1627178082192076E-3</v>
      </c>
      <c r="F12636" s="7">
        <v>9.5502904109589244E-3</v>
      </c>
      <c r="G12636" s="7">
        <v>1.1937863013698652E-2</v>
      </c>
      <c r="H12636" s="7">
        <v>1.4325435616438318E-2</v>
      </c>
      <c r="I12636" s="7">
        <v>1.6713008219178118E-2</v>
      </c>
      <c r="J12636" s="7">
        <v>1.9100580821917797E-2</v>
      </c>
      <c r="K12636" s="7">
        <v>2.14881534246576E-2</v>
      </c>
      <c r="L12636" s="7">
        <v>2.3875726027397279E-2</v>
      </c>
    </row>
    <row r="12637" spans="1:12" ht="25.5">
      <c r="A12637" s="1">
        <f t="shared" si="268"/>
        <v>45123</v>
      </c>
      <c r="B12637" s="49" t="s">
        <v>7037</v>
      </c>
      <c r="C12637" s="7">
        <v>1.487441095890408E-3</v>
      </c>
      <c r="D12637" s="7">
        <v>2.9748821917808281E-3</v>
      </c>
      <c r="E12637" s="7">
        <v>4.4623232876712356E-3</v>
      </c>
      <c r="F12637" s="7">
        <v>5.9497643835616319E-3</v>
      </c>
      <c r="G12637" s="7">
        <v>7.4372054794520394E-3</v>
      </c>
      <c r="H12637" s="7">
        <v>8.9246465753424591E-3</v>
      </c>
      <c r="I12637" s="7">
        <v>1.0412087671232891E-2</v>
      </c>
      <c r="J12637" s="7">
        <v>1.1899528767123276E-2</v>
      </c>
      <c r="K12637" s="7">
        <v>1.338696986301372E-2</v>
      </c>
      <c r="L12637" s="7">
        <v>1.4874410958904079E-2</v>
      </c>
    </row>
    <row r="12638" spans="1:12" ht="25.5">
      <c r="A12638" s="1">
        <f t="shared" si="268"/>
        <v>45124</v>
      </c>
      <c r="B12638" s="49" t="s">
        <v>7037</v>
      </c>
      <c r="C12638" s="7">
        <v>7.4390136986301593E-3</v>
      </c>
      <c r="D12638" s="7">
        <v>1.4878027397260319E-2</v>
      </c>
      <c r="E12638" s="7">
        <v>2.2317041095890482E-2</v>
      </c>
      <c r="F12638" s="7">
        <v>2.9756054794520516E-2</v>
      </c>
      <c r="G12638" s="7">
        <v>3.7195068493150678E-2</v>
      </c>
      <c r="H12638" s="7">
        <v>4.463408219178084E-2</v>
      </c>
      <c r="I12638" s="7">
        <v>5.2073095890411113E-2</v>
      </c>
      <c r="J12638" s="7">
        <v>5.9512109589041157E-2</v>
      </c>
      <c r="K12638" s="7">
        <v>6.6951123287671319E-2</v>
      </c>
      <c r="L12638" s="7">
        <v>7.4390136986301356E-2</v>
      </c>
    </row>
    <row r="12639" spans="1:12" ht="25.5">
      <c r="A12639" s="1">
        <f t="shared" si="268"/>
        <v>45125</v>
      </c>
      <c r="B12639" s="49" t="s">
        <v>7037</v>
      </c>
      <c r="C12639" s="7">
        <v>1.1995726027397291E-3</v>
      </c>
      <c r="D12639" s="7">
        <v>2.3991452054794556E-3</v>
      </c>
      <c r="E12639" s="7">
        <v>3.5987178082191838E-3</v>
      </c>
      <c r="F12639" s="7">
        <v>4.7982904109588999E-3</v>
      </c>
      <c r="G12639" s="7">
        <v>5.9978630136986281E-3</v>
      </c>
      <c r="H12639" s="7">
        <v>7.1974356164383555E-3</v>
      </c>
      <c r="I12639" s="7">
        <v>8.3970082191781072E-3</v>
      </c>
      <c r="J12639" s="7">
        <v>9.596580821917812E-3</v>
      </c>
      <c r="K12639" s="7">
        <v>1.0796153424657539E-2</v>
      </c>
      <c r="L12639" s="7">
        <v>1.1995726027397256E-2</v>
      </c>
    </row>
    <row r="12640" spans="1:12" ht="25.5">
      <c r="A12640" s="1">
        <f t="shared" si="268"/>
        <v>45126</v>
      </c>
      <c r="B12640" s="49" t="s">
        <v>7037</v>
      </c>
      <c r="C12640" s="7">
        <v>1.81762191780822E-3</v>
      </c>
      <c r="D12640" s="7">
        <v>3.6352438356164517E-3</v>
      </c>
      <c r="E12640" s="7">
        <v>5.4528657534246719E-3</v>
      </c>
      <c r="F12640" s="7">
        <v>7.27048767123288E-3</v>
      </c>
      <c r="G12640" s="7">
        <v>9.0881095890410993E-3</v>
      </c>
      <c r="H12640" s="7">
        <v>1.0905731506849332E-2</v>
      </c>
      <c r="I12640" s="7">
        <v>1.2723353424657599E-2</v>
      </c>
      <c r="J12640" s="7">
        <v>1.454097534246576E-2</v>
      </c>
      <c r="K12640" s="7">
        <v>1.6358597260274041E-2</v>
      </c>
      <c r="L12640" s="7">
        <v>1.8176219178082199E-2</v>
      </c>
    </row>
    <row r="12641" spans="1:12" ht="25.5">
      <c r="A12641" s="1">
        <f t="shared" si="268"/>
        <v>45127</v>
      </c>
      <c r="B12641" s="49" t="s">
        <v>7920</v>
      </c>
      <c r="C12641" s="7">
        <v>7.1605479452055108E-3</v>
      </c>
      <c r="D12641" s="7">
        <v>1.4321095890410999E-2</v>
      </c>
      <c r="E12641" s="7">
        <v>2.148164383561656E-2</v>
      </c>
      <c r="F12641" s="7">
        <v>2.8642191780821998E-2</v>
      </c>
      <c r="G12641" s="7">
        <v>3.580273972602744E-2</v>
      </c>
      <c r="H12641" s="7">
        <v>4.2963287671232878E-2</v>
      </c>
      <c r="I12641" s="7">
        <v>5.0123835616438565E-2</v>
      </c>
      <c r="J12641" s="7">
        <v>5.7284383561643878E-2</v>
      </c>
      <c r="K12641" s="7">
        <v>6.4444931506849323E-2</v>
      </c>
      <c r="L12641" s="7">
        <v>7.1605479452054754E-2</v>
      </c>
    </row>
    <row r="12642" spans="1:12" ht="12.75">
      <c r="A12642" s="1">
        <f t="shared" si="268"/>
        <v>45128</v>
      </c>
      <c r="B12642" s="49" t="s">
        <v>7039</v>
      </c>
      <c r="C12642" s="7">
        <v>5.4557589041096038E-3</v>
      </c>
      <c r="D12642" s="7">
        <v>1.0911517808219208E-2</v>
      </c>
      <c r="E12642" s="7">
        <v>1.63672767123288E-2</v>
      </c>
      <c r="F12642" s="7">
        <v>2.1823035616438322E-2</v>
      </c>
      <c r="G12642" s="7">
        <v>2.7278794520547957E-2</v>
      </c>
      <c r="H12642" s="7">
        <v>3.27345534246576E-2</v>
      </c>
      <c r="I12642" s="7">
        <v>3.819031232876724E-2</v>
      </c>
      <c r="J12642" s="7">
        <v>4.3646071232876761E-2</v>
      </c>
      <c r="K12642" s="7">
        <v>4.9101830136986394E-2</v>
      </c>
      <c r="L12642" s="7">
        <v>5.4557589041095915E-2</v>
      </c>
    </row>
    <row r="12643" spans="1:12" ht="12.75">
      <c r="A12643" s="1">
        <f t="shared" si="268"/>
        <v>45129</v>
      </c>
      <c r="B12643" s="49" t="s">
        <v>7039</v>
      </c>
      <c r="C12643" s="7">
        <v>9.0841315068493442E-3</v>
      </c>
      <c r="D12643" s="7">
        <v>1.816826301369864E-2</v>
      </c>
      <c r="E12643" s="7">
        <v>2.725239452054808E-2</v>
      </c>
      <c r="F12643" s="7">
        <v>3.633652602739728E-2</v>
      </c>
      <c r="G12643" s="7">
        <v>4.5420657534246602E-2</v>
      </c>
      <c r="H12643" s="7">
        <v>5.4504789041095923E-2</v>
      </c>
      <c r="I12643" s="7">
        <v>6.3588920547945474E-2</v>
      </c>
      <c r="J12643" s="7">
        <v>7.2673052054794671E-2</v>
      </c>
      <c r="K12643" s="7">
        <v>8.1757183561644006E-2</v>
      </c>
      <c r="L12643" s="7">
        <v>9.0841315068493203E-2</v>
      </c>
    </row>
    <row r="12644" spans="1:12" ht="25.5">
      <c r="A12644" s="1">
        <f t="shared" si="268"/>
        <v>45130</v>
      </c>
      <c r="B12644" s="49" t="s">
        <v>6539</v>
      </c>
      <c r="C12644" s="7">
        <v>7.5294246575342871E-4</v>
      </c>
      <c r="D12644" s="7">
        <v>1.5058849315068598E-3</v>
      </c>
      <c r="E12644" s="7">
        <v>2.2588273972602838E-3</v>
      </c>
      <c r="F12644" s="7">
        <v>3.0117698630137079E-3</v>
      </c>
      <c r="G12644" s="7">
        <v>3.7647123287671319E-3</v>
      </c>
      <c r="H12644" s="7">
        <v>4.5176547945205564E-3</v>
      </c>
      <c r="I12644" s="7">
        <v>5.2705972602739926E-3</v>
      </c>
      <c r="J12644" s="7">
        <v>6.0235397260274036E-3</v>
      </c>
      <c r="K12644" s="7">
        <v>6.7764821917808285E-3</v>
      </c>
      <c r="L12644" s="7">
        <v>7.5294246575342508E-3</v>
      </c>
    </row>
    <row r="12645" spans="1:12" ht="12.75">
      <c r="A12645" s="1">
        <f t="shared" si="268"/>
        <v>45131</v>
      </c>
      <c r="B12645" s="49" t="s">
        <v>7921</v>
      </c>
      <c r="C12645" s="7">
        <v>8.4682520547945603E-3</v>
      </c>
      <c r="D12645" s="7">
        <v>1.6936504109589121E-2</v>
      </c>
      <c r="E12645" s="7">
        <v>2.5404756164383681E-2</v>
      </c>
      <c r="F12645" s="7">
        <v>3.3873008219178116E-2</v>
      </c>
      <c r="G12645" s="7">
        <v>4.2341260273972676E-2</v>
      </c>
      <c r="H12645" s="7">
        <v>5.0809512328767119E-2</v>
      </c>
      <c r="I12645" s="7">
        <v>5.9277764383561915E-2</v>
      </c>
      <c r="J12645" s="7">
        <v>6.7746016438356232E-2</v>
      </c>
      <c r="K12645" s="7">
        <v>7.62142684931508E-2</v>
      </c>
      <c r="L12645" s="7">
        <v>8.4682520547945242E-2</v>
      </c>
    </row>
    <row r="12646" spans="1:12" ht="25.5">
      <c r="A12646" s="1">
        <f t="shared" si="268"/>
        <v>45132</v>
      </c>
      <c r="B12646" s="49" t="s">
        <v>6397</v>
      </c>
      <c r="C12646" s="7">
        <v>8.8212164383561914E-3</v>
      </c>
      <c r="D12646" s="7">
        <v>1.7642432876712359E-2</v>
      </c>
      <c r="E12646" s="7">
        <v>2.6463649315068598E-2</v>
      </c>
      <c r="F12646" s="7">
        <v>3.5284865753424717E-2</v>
      </c>
      <c r="G12646" s="7">
        <v>4.4106082191780839E-2</v>
      </c>
      <c r="H12646" s="7">
        <v>5.2927298630137079E-2</v>
      </c>
      <c r="I12646" s="7">
        <v>6.1748515068493437E-2</v>
      </c>
      <c r="J12646" s="7">
        <v>7.0569731506849434E-2</v>
      </c>
      <c r="K12646" s="7">
        <v>7.9390947945205556E-2</v>
      </c>
      <c r="L12646" s="7">
        <v>8.8212164383561678E-2</v>
      </c>
    </row>
    <row r="12647" spans="1:12" ht="25.5">
      <c r="A12647" s="1">
        <f t="shared" si="268"/>
        <v>45133</v>
      </c>
      <c r="B12647" s="49" t="s">
        <v>7922</v>
      </c>
      <c r="C12647" s="7">
        <v>1.256169863013696E-2</v>
      </c>
      <c r="D12647" s="7">
        <v>2.5123397260274041E-2</v>
      </c>
      <c r="E12647" s="7">
        <v>3.7685095890410997E-2</v>
      </c>
      <c r="F12647" s="7">
        <v>5.0246794520547838E-2</v>
      </c>
      <c r="G12647" s="7">
        <v>6.2808493150684805E-2</v>
      </c>
      <c r="H12647" s="7">
        <v>7.5370191780821758E-2</v>
      </c>
      <c r="I12647" s="7">
        <v>8.7931890410959071E-2</v>
      </c>
      <c r="J12647" s="7">
        <v>0.10049358904109579</v>
      </c>
      <c r="K12647" s="7">
        <v>0.11305528767123275</v>
      </c>
      <c r="L12647" s="7">
        <v>0.12561698630136961</v>
      </c>
    </row>
    <row r="12648" spans="1:12" ht="25.5">
      <c r="A12648" s="1">
        <f t="shared" si="268"/>
        <v>45134</v>
      </c>
      <c r="B12648" s="49" t="s">
        <v>7923</v>
      </c>
      <c r="C12648" s="7">
        <v>3.1354520547945477E-4</v>
      </c>
      <c r="D12648" s="7">
        <v>6.2709041095890836E-4</v>
      </c>
      <c r="E12648" s="7">
        <v>9.4063561643836313E-4</v>
      </c>
      <c r="F12648" s="7">
        <v>1.2541808219178119E-3</v>
      </c>
      <c r="G12648" s="7">
        <v>1.5677260273972678E-3</v>
      </c>
      <c r="H12648" s="7">
        <v>1.881271232876712E-3</v>
      </c>
      <c r="I12648" s="7">
        <v>2.19481643835618E-3</v>
      </c>
      <c r="J12648" s="7">
        <v>2.5083616438356239E-3</v>
      </c>
      <c r="K12648" s="7">
        <v>2.82190684931508E-3</v>
      </c>
      <c r="L12648" s="7">
        <v>3.1354520547945239E-3</v>
      </c>
    </row>
    <row r="12649" spans="1:12" ht="25.5">
      <c r="A12649" s="1">
        <f t="shared" si="268"/>
        <v>45135</v>
      </c>
      <c r="B12649" s="49" t="s">
        <v>7923</v>
      </c>
      <c r="C12649" s="7">
        <v>8.2548821917808636E-3</v>
      </c>
      <c r="D12649" s="7">
        <v>1.6509764383561679E-2</v>
      </c>
      <c r="E12649" s="7">
        <v>2.4764646575342639E-2</v>
      </c>
      <c r="F12649" s="7">
        <v>3.3019528767123357E-2</v>
      </c>
      <c r="G12649" s="7">
        <v>4.1274410958904197E-2</v>
      </c>
      <c r="H12649" s="7">
        <v>4.9529293150685036E-2</v>
      </c>
      <c r="I12649" s="7">
        <v>5.7784175342465993E-2</v>
      </c>
      <c r="J12649" s="7">
        <v>6.6039057534246715E-2</v>
      </c>
      <c r="K12649" s="7">
        <v>7.4293939726027561E-2</v>
      </c>
      <c r="L12649" s="7">
        <v>8.2548821917808282E-2</v>
      </c>
    </row>
    <row r="12650" spans="1:12" ht="12.75">
      <c r="A12650" s="1">
        <f t="shared" si="268"/>
        <v>45136</v>
      </c>
      <c r="B12650" s="49" t="s">
        <v>7924</v>
      </c>
      <c r="C12650" s="7">
        <v>1.2816657534246599E-3</v>
      </c>
      <c r="D12650" s="7">
        <v>2.5633315068493319E-3</v>
      </c>
      <c r="E12650" s="7">
        <v>3.8449972602739918E-3</v>
      </c>
      <c r="F12650" s="7">
        <v>5.1266630136986395E-3</v>
      </c>
      <c r="G12650" s="7">
        <v>6.4083287671232994E-3</v>
      </c>
      <c r="H12650" s="7">
        <v>7.6899945205479601E-3</v>
      </c>
      <c r="I12650" s="7">
        <v>8.9716602739726564E-3</v>
      </c>
      <c r="J12650" s="7">
        <v>1.0253326027397291E-2</v>
      </c>
      <c r="K12650" s="7">
        <v>1.1534991780821952E-2</v>
      </c>
      <c r="L12650" s="7">
        <v>1.2816657534246599E-2</v>
      </c>
    </row>
    <row r="12651" spans="1:12" ht="12.75">
      <c r="A12651" s="1">
        <f t="shared" si="268"/>
        <v>45137</v>
      </c>
      <c r="B12651" s="49" t="s">
        <v>7924</v>
      </c>
      <c r="C12651" s="7">
        <v>6.8849753424657838E-3</v>
      </c>
      <c r="D12651" s="7">
        <v>1.3769950684931519E-2</v>
      </c>
      <c r="E12651" s="7">
        <v>2.0654926027397279E-2</v>
      </c>
      <c r="F12651" s="7">
        <v>2.7539901369863038E-2</v>
      </c>
      <c r="G12651" s="7">
        <v>3.44248767123288E-2</v>
      </c>
      <c r="H12651" s="7">
        <v>4.1309852054794559E-2</v>
      </c>
      <c r="I12651" s="7">
        <v>4.8194827397260435E-2</v>
      </c>
      <c r="J12651" s="7">
        <v>5.5079802739726076E-2</v>
      </c>
      <c r="K12651" s="7">
        <v>6.1964778082191953E-2</v>
      </c>
      <c r="L12651" s="7">
        <v>6.88497534246576E-2</v>
      </c>
    </row>
    <row r="12652" spans="1:12" ht="12.75">
      <c r="A12652" s="1">
        <f t="shared" si="268"/>
        <v>45138</v>
      </c>
      <c r="B12652" s="49" t="s">
        <v>7581</v>
      </c>
      <c r="C12652" s="7">
        <v>1.0531430136986326E-2</v>
      </c>
      <c r="D12652" s="7">
        <v>2.1062860273972677E-2</v>
      </c>
      <c r="E12652" s="7">
        <v>3.1594290410958958E-2</v>
      </c>
      <c r="F12652" s="7">
        <v>4.2125720547945243E-2</v>
      </c>
      <c r="G12652" s="7">
        <v>5.2657150684931514E-2</v>
      </c>
      <c r="H12652" s="7">
        <v>6.3188580821917917E-2</v>
      </c>
      <c r="I12652" s="7">
        <v>7.3720010958904444E-2</v>
      </c>
      <c r="J12652" s="7">
        <v>8.4251441095890486E-2</v>
      </c>
      <c r="K12652" s="7">
        <v>9.4782871232876875E-2</v>
      </c>
      <c r="L12652" s="7">
        <v>0.10531430136986303</v>
      </c>
    </row>
    <row r="12653" spans="1:12" ht="12.75">
      <c r="A12653" s="1">
        <f t="shared" si="268"/>
        <v>45139</v>
      </c>
      <c r="B12653" s="49" t="s">
        <v>7925</v>
      </c>
      <c r="C12653" s="7">
        <v>9.9907726027397524E-3</v>
      </c>
      <c r="D12653" s="7">
        <v>1.9981545205479481E-2</v>
      </c>
      <c r="E12653" s="7">
        <v>2.9972317808219278E-2</v>
      </c>
      <c r="F12653" s="7">
        <v>3.9963090410958961E-2</v>
      </c>
      <c r="G12653" s="7">
        <v>4.9953863013698641E-2</v>
      </c>
      <c r="H12653" s="7">
        <v>5.9944635616438438E-2</v>
      </c>
      <c r="I12653" s="7">
        <v>6.993540821917836E-2</v>
      </c>
      <c r="J12653" s="7">
        <v>7.9926180821917922E-2</v>
      </c>
      <c r="K12653" s="7">
        <v>8.9916953424657595E-2</v>
      </c>
      <c r="L12653" s="7">
        <v>9.9907726027397281E-2</v>
      </c>
    </row>
    <row r="12654" spans="1:12" ht="12.75">
      <c r="A12654" s="1">
        <f t="shared" si="268"/>
        <v>45140</v>
      </c>
      <c r="B12654" s="49" t="s">
        <v>5610</v>
      </c>
      <c r="C12654" s="7">
        <v>4.2970520547945474E-3</v>
      </c>
      <c r="D12654" s="7">
        <v>8.5941041095890947E-3</v>
      </c>
      <c r="E12654" s="7">
        <v>1.2891156164383679E-2</v>
      </c>
      <c r="F12654" s="7">
        <v>1.718820821917812E-2</v>
      </c>
      <c r="G12654" s="7">
        <v>2.148526027397268E-2</v>
      </c>
      <c r="H12654" s="7">
        <v>2.5782312328767119E-2</v>
      </c>
      <c r="I12654" s="7">
        <v>3.0079364383561801E-2</v>
      </c>
      <c r="J12654" s="7">
        <v>3.437641643835624E-2</v>
      </c>
      <c r="K12654" s="7">
        <v>3.8673468493150794E-2</v>
      </c>
      <c r="L12654" s="7">
        <v>4.2970520547945236E-2</v>
      </c>
    </row>
    <row r="12655" spans="1:12" ht="12.75">
      <c r="A12655" s="1">
        <f t="shared" si="268"/>
        <v>45141</v>
      </c>
      <c r="B12655" s="49" t="s">
        <v>7926</v>
      </c>
      <c r="C12655" s="7">
        <v>9.7748712328767345E-3</v>
      </c>
      <c r="D12655" s="7">
        <v>1.9549742465753521E-2</v>
      </c>
      <c r="E12655" s="7">
        <v>2.9324613698630157E-2</v>
      </c>
      <c r="F12655" s="7">
        <v>3.9099484931506799E-2</v>
      </c>
      <c r="G12655" s="7">
        <v>4.8874356164383556E-2</v>
      </c>
      <c r="H12655" s="7">
        <v>5.8649227397260313E-2</v>
      </c>
      <c r="I12655" s="7">
        <v>6.8424098630137195E-2</v>
      </c>
      <c r="J12655" s="7">
        <v>7.8198969863013709E-2</v>
      </c>
      <c r="K12655" s="7">
        <v>8.7973841095890473E-2</v>
      </c>
      <c r="L12655" s="7">
        <v>9.7748712328767112E-2</v>
      </c>
    </row>
    <row r="12656" spans="1:12" ht="12.75">
      <c r="A12656" s="1">
        <f t="shared" si="268"/>
        <v>45142</v>
      </c>
      <c r="B12656" s="49" t="s">
        <v>7927</v>
      </c>
      <c r="C12656" s="7">
        <v>7.088395660274016E-3</v>
      </c>
      <c r="D12656" s="7">
        <v>1.4176791320548079E-2</v>
      </c>
      <c r="E12656" s="7">
        <v>2.1265186980821998E-2</v>
      </c>
      <c r="F12656" s="7">
        <v>2.8353582641095918E-2</v>
      </c>
      <c r="G12656" s="7">
        <v>3.5441978301369956E-2</v>
      </c>
      <c r="H12656" s="7">
        <v>4.2530373961643879E-2</v>
      </c>
      <c r="I12656" s="7">
        <v>4.9618769621918038E-2</v>
      </c>
      <c r="J12656" s="7">
        <v>5.6707165282191836E-2</v>
      </c>
      <c r="K12656" s="7">
        <v>6.379556094246587E-2</v>
      </c>
      <c r="L12656" s="7">
        <v>7.08839566027398E-2</v>
      </c>
    </row>
    <row r="12657" spans="1:12" ht="12.75">
      <c r="A12657" s="1">
        <f t="shared" si="268"/>
        <v>45143</v>
      </c>
      <c r="B12657" s="49" t="s">
        <v>7928</v>
      </c>
      <c r="C12657" s="7">
        <v>1.412580821917812E-2</v>
      </c>
      <c r="D12657" s="7">
        <v>2.8251616438356358E-2</v>
      </c>
      <c r="E12657" s="7">
        <v>4.2377424657534475E-2</v>
      </c>
      <c r="F12657" s="7">
        <v>5.6503232876712481E-2</v>
      </c>
      <c r="G12657" s="7">
        <v>7.0629041095890591E-2</v>
      </c>
      <c r="H12657" s="7">
        <v>8.4754849315068728E-2</v>
      </c>
      <c r="I12657" s="7">
        <v>9.8880657534247199E-2</v>
      </c>
      <c r="J12657" s="7">
        <v>0.11300646575342507</v>
      </c>
      <c r="K12657" s="7">
        <v>0.12713227397260321</v>
      </c>
      <c r="L12657" s="7">
        <v>0.14125808219178118</v>
      </c>
    </row>
    <row r="12658" spans="1:12" ht="38.25">
      <c r="A12658" s="1">
        <f t="shared" si="268"/>
        <v>45144</v>
      </c>
      <c r="B12658" s="49" t="s">
        <v>7929</v>
      </c>
      <c r="C12658" s="7">
        <v>8.158684931506871E-3</v>
      </c>
      <c r="D12658" s="7">
        <v>1.6317369863013721E-2</v>
      </c>
      <c r="E12658" s="7">
        <v>2.4476054794520637E-2</v>
      </c>
      <c r="F12658" s="7">
        <v>3.2634739726027442E-2</v>
      </c>
      <c r="G12658" s="7">
        <v>4.0793424657534244E-2</v>
      </c>
      <c r="H12658" s="7">
        <v>4.8952109589041157E-2</v>
      </c>
      <c r="I12658" s="7">
        <v>5.7110794520548083E-2</v>
      </c>
      <c r="J12658" s="7">
        <v>6.5269479452054885E-2</v>
      </c>
      <c r="K12658" s="7">
        <v>7.3428164383561673E-2</v>
      </c>
      <c r="L12658" s="7">
        <v>8.1586849315068488E-2</v>
      </c>
    </row>
    <row r="12659" spans="1:12" ht="12.75">
      <c r="A12659" s="1">
        <f t="shared" si="268"/>
        <v>45145</v>
      </c>
      <c r="B12659" s="49" t="s">
        <v>7930</v>
      </c>
      <c r="C12659" s="7">
        <v>9.7860821917808635E-3</v>
      </c>
      <c r="D12659" s="7">
        <v>1.9572164383561682E-2</v>
      </c>
      <c r="E12659" s="7">
        <v>2.9358246575342639E-2</v>
      </c>
      <c r="F12659" s="7">
        <v>3.9144328767123364E-2</v>
      </c>
      <c r="G12659" s="7">
        <v>4.8930410958904193E-2</v>
      </c>
      <c r="H12659" s="7">
        <v>5.8716493150685035E-2</v>
      </c>
      <c r="I12659" s="7">
        <v>6.8502575342465996E-2</v>
      </c>
      <c r="J12659" s="7">
        <v>7.8288657534246728E-2</v>
      </c>
      <c r="K12659" s="7">
        <v>8.8074739726027571E-2</v>
      </c>
      <c r="L12659" s="7">
        <v>9.7860821917808274E-2</v>
      </c>
    </row>
    <row r="12660" spans="1:12" ht="25.5">
      <c r="A12660" s="1">
        <f t="shared" si="268"/>
        <v>45146</v>
      </c>
      <c r="B12660" s="49" t="s">
        <v>7931</v>
      </c>
      <c r="C12660" s="7">
        <v>3.0388931506849556E-2</v>
      </c>
      <c r="D12660" s="7">
        <v>6.0777863013699002E-2</v>
      </c>
      <c r="E12660" s="7">
        <v>9.1166794520548558E-2</v>
      </c>
      <c r="F12660" s="7">
        <v>0.121555726027398</v>
      </c>
      <c r="G12660" s="7">
        <v>0.15194465753424719</v>
      </c>
      <c r="H12660" s="7">
        <v>0.18233358904109639</v>
      </c>
      <c r="I12660" s="7">
        <v>0.2127225205479456</v>
      </c>
      <c r="J12660" s="7">
        <v>0.24311145205479479</v>
      </c>
      <c r="K12660" s="7">
        <v>0.27350038356164397</v>
      </c>
      <c r="L12660" s="7">
        <v>0.3038893150684932</v>
      </c>
    </row>
    <row r="12661" spans="1:12" ht="12.75">
      <c r="A12661" s="1">
        <f t="shared" si="268"/>
        <v>45147</v>
      </c>
      <c r="B12661" s="49" t="s">
        <v>7932</v>
      </c>
      <c r="C12661" s="7">
        <v>1.2723715068493199E-2</v>
      </c>
      <c r="D12661" s="7">
        <v>2.5447430136986519E-2</v>
      </c>
      <c r="E12661" s="7">
        <v>3.817114520547972E-2</v>
      </c>
      <c r="F12661" s="7">
        <v>5.0894860273972796E-2</v>
      </c>
      <c r="G12661" s="7">
        <v>6.3618575342465997E-2</v>
      </c>
      <c r="H12661" s="7">
        <v>7.634229041095919E-2</v>
      </c>
      <c r="I12661" s="7">
        <v>8.9066005479452759E-2</v>
      </c>
      <c r="J12661" s="7">
        <v>0.10178972054794572</v>
      </c>
      <c r="K12661" s="7">
        <v>0.11451343561643891</v>
      </c>
      <c r="L12661" s="7">
        <v>0.12723715068493199</v>
      </c>
    </row>
    <row r="12662" spans="1:12" ht="12.75">
      <c r="A12662" s="1">
        <f t="shared" si="268"/>
        <v>45148</v>
      </c>
      <c r="B12662" s="49" t="s">
        <v>7933</v>
      </c>
      <c r="C12662" s="7">
        <v>1.7373008219178119E-2</v>
      </c>
      <c r="D12662" s="7">
        <v>3.4746016438356363E-2</v>
      </c>
      <c r="E12662" s="7">
        <v>5.2119024657534478E-2</v>
      </c>
      <c r="F12662" s="7">
        <v>6.9492032876712476E-2</v>
      </c>
      <c r="G12662" s="7">
        <v>8.6865041095890591E-2</v>
      </c>
      <c r="H12662" s="7">
        <v>0.10423804931506872</v>
      </c>
      <c r="I12662" s="7">
        <v>0.1216110575342472</v>
      </c>
      <c r="J12662" s="7">
        <v>0.1389840657534252</v>
      </c>
      <c r="K12662" s="7">
        <v>0.15635707397260318</v>
      </c>
      <c r="L12662" s="7">
        <v>0.17373008219178118</v>
      </c>
    </row>
    <row r="12663" spans="1:12" ht="12.75">
      <c r="A12663" s="1">
        <f t="shared" si="268"/>
        <v>45149</v>
      </c>
      <c r="B12663" s="49" t="s">
        <v>7934</v>
      </c>
      <c r="C12663" s="7">
        <v>5.3212273972602833E-3</v>
      </c>
      <c r="D12663" s="7">
        <v>1.0642454794520567E-2</v>
      </c>
      <c r="E12663" s="7">
        <v>1.5963682191780841E-2</v>
      </c>
      <c r="F12663" s="7">
        <v>2.1284909589041039E-2</v>
      </c>
      <c r="G12663" s="7">
        <v>2.6606136986301359E-2</v>
      </c>
      <c r="H12663" s="7">
        <v>3.1927364383561682E-2</v>
      </c>
      <c r="I12663" s="7">
        <v>3.7248591780822002E-2</v>
      </c>
      <c r="J12663" s="7">
        <v>4.2569819178082204E-2</v>
      </c>
      <c r="K12663" s="7">
        <v>4.7891046575342516E-2</v>
      </c>
      <c r="L12663" s="7">
        <v>5.3212273972602718E-2</v>
      </c>
    </row>
    <row r="12664" spans="1:12" ht="12.75">
      <c r="A12664" s="1">
        <f t="shared" si="268"/>
        <v>45150</v>
      </c>
      <c r="B12664" s="49" t="s">
        <v>7934</v>
      </c>
      <c r="C12664" s="7">
        <v>4.8387945205479723E-3</v>
      </c>
      <c r="D12664" s="7">
        <v>9.6775890410959447E-3</v>
      </c>
      <c r="E12664" s="7">
        <v>1.451638356164388E-2</v>
      </c>
      <c r="F12664" s="7">
        <v>1.9355178082191837E-2</v>
      </c>
      <c r="G12664" s="7">
        <v>2.41939726027398E-2</v>
      </c>
      <c r="H12664" s="7">
        <v>2.9032767123287759E-2</v>
      </c>
      <c r="I12664" s="7">
        <v>3.3871561643835722E-2</v>
      </c>
      <c r="J12664" s="7">
        <v>3.8710356164383557E-2</v>
      </c>
      <c r="K12664" s="7">
        <v>4.3549150684931516E-2</v>
      </c>
      <c r="L12664" s="7">
        <v>4.8387945205479482E-2</v>
      </c>
    </row>
    <row r="12665" spans="1:12" ht="12.75">
      <c r="A12665" s="1">
        <f t="shared" si="268"/>
        <v>45151</v>
      </c>
      <c r="B12665" s="49" t="s">
        <v>7935</v>
      </c>
      <c r="C12665" s="7">
        <v>7.2505972602739917E-3</v>
      </c>
      <c r="D12665" s="7">
        <v>1.4501194520547961E-2</v>
      </c>
      <c r="E12665" s="7">
        <v>2.1751791780822E-2</v>
      </c>
      <c r="F12665" s="7">
        <v>2.9002389041095922E-2</v>
      </c>
      <c r="G12665" s="7">
        <v>3.625298630136984E-2</v>
      </c>
      <c r="H12665" s="7">
        <v>4.3503583561643883E-2</v>
      </c>
      <c r="I12665" s="7">
        <v>5.0754180821917919E-2</v>
      </c>
      <c r="J12665" s="7">
        <v>5.8004778082191844E-2</v>
      </c>
      <c r="K12665" s="7">
        <v>6.5255375342465755E-2</v>
      </c>
      <c r="L12665" s="7">
        <v>7.2505972602739679E-2</v>
      </c>
    </row>
    <row r="12666" spans="1:12" ht="25.5">
      <c r="A12666" s="1">
        <f t="shared" si="268"/>
        <v>45152</v>
      </c>
      <c r="B12666" s="49" t="s">
        <v>7048</v>
      </c>
      <c r="C12666" s="7">
        <v>7.0990684931507286E-4</v>
      </c>
      <c r="D12666" s="7">
        <v>1.4198136986301481E-3</v>
      </c>
      <c r="E12666" s="7">
        <v>2.129720547945216E-3</v>
      </c>
      <c r="F12666" s="7">
        <v>2.8396273972602841E-3</v>
      </c>
      <c r="G12666" s="7">
        <v>3.5495342465753517E-3</v>
      </c>
      <c r="H12666" s="7">
        <v>4.2594410958904198E-3</v>
      </c>
      <c r="I12666" s="7">
        <v>4.9693479452054996E-3</v>
      </c>
      <c r="J12666" s="7">
        <v>5.679254794520556E-3</v>
      </c>
      <c r="K12666" s="7">
        <v>6.3891616438356237E-3</v>
      </c>
      <c r="L12666" s="7">
        <v>7.0990684931506922E-3</v>
      </c>
    </row>
    <row r="12667" spans="1:12" ht="12.75">
      <c r="A12667" s="1">
        <f t="shared" si="268"/>
        <v>45153</v>
      </c>
      <c r="B12667" s="49" t="s">
        <v>7936</v>
      </c>
      <c r="C12667" s="7">
        <v>1.8865873972602837E-2</v>
      </c>
      <c r="D12667" s="7">
        <v>3.7731747945205556E-2</v>
      </c>
      <c r="E12667" s="7">
        <v>5.6597621917808399E-2</v>
      </c>
      <c r="F12667" s="7">
        <v>7.5463495890411E-2</v>
      </c>
      <c r="G12667" s="7">
        <v>9.4329369863013712E-2</v>
      </c>
      <c r="H12667" s="7">
        <v>0.11319524383561644</v>
      </c>
      <c r="I12667" s="7">
        <v>0.13206111780822</v>
      </c>
      <c r="J12667" s="7">
        <v>0.150926991780822</v>
      </c>
      <c r="K12667" s="7">
        <v>0.1697928657534252</v>
      </c>
      <c r="L12667" s="7">
        <v>0.18865873972602717</v>
      </c>
    </row>
    <row r="12668" spans="1:12" ht="25.5">
      <c r="A12668" s="1">
        <f t="shared" si="268"/>
        <v>45154</v>
      </c>
      <c r="B12668" s="49" t="s">
        <v>7937</v>
      </c>
      <c r="C12668" s="7">
        <v>6.6571397260274277E-3</v>
      </c>
      <c r="D12668" s="7">
        <v>1.331427945205488E-2</v>
      </c>
      <c r="E12668" s="7">
        <v>1.997141917808232E-2</v>
      </c>
      <c r="F12668" s="7">
        <v>2.6628558904109641E-2</v>
      </c>
      <c r="G12668" s="7">
        <v>3.3285698630137077E-2</v>
      </c>
      <c r="H12668" s="7">
        <v>3.9942838356164398E-2</v>
      </c>
      <c r="I12668" s="7">
        <v>4.6599978082191962E-2</v>
      </c>
      <c r="J12668" s="7">
        <v>5.3257117808219283E-2</v>
      </c>
      <c r="K12668" s="7">
        <v>5.9914257534246715E-2</v>
      </c>
      <c r="L12668" s="7">
        <v>6.6571397260274029E-2</v>
      </c>
    </row>
    <row r="12669" spans="1:12" ht="12.75">
      <c r="A12669" s="1">
        <f t="shared" si="268"/>
        <v>45155</v>
      </c>
      <c r="B12669" s="49" t="s">
        <v>7938</v>
      </c>
      <c r="C12669" s="7">
        <v>7.406465753424696E-3</v>
      </c>
      <c r="D12669" s="7">
        <v>1.4812931506849439E-2</v>
      </c>
      <c r="E12669" s="7">
        <v>2.221939726027404E-2</v>
      </c>
      <c r="F12669" s="7">
        <v>2.9625863013698638E-2</v>
      </c>
      <c r="G12669" s="7">
        <v>3.7032328767123361E-2</v>
      </c>
      <c r="H12669" s="7">
        <v>4.4438794520547956E-2</v>
      </c>
      <c r="I12669" s="7">
        <v>5.18452602739728E-2</v>
      </c>
      <c r="J12669" s="7">
        <v>5.9251726027397401E-2</v>
      </c>
      <c r="K12669" s="7">
        <v>6.6658191780821996E-2</v>
      </c>
      <c r="L12669" s="7">
        <v>7.4064657534246597E-2</v>
      </c>
    </row>
    <row r="12670" spans="1:12" ht="12.75">
      <c r="A12670" s="1">
        <f t="shared" si="268"/>
        <v>45156</v>
      </c>
      <c r="B12670" s="49" t="s">
        <v>7939</v>
      </c>
      <c r="C12670" s="7">
        <v>8.4885041095890713E-3</v>
      </c>
      <c r="D12670" s="7">
        <v>1.6977008219178118E-2</v>
      </c>
      <c r="E12670" s="7">
        <v>2.5465512328767242E-2</v>
      </c>
      <c r="F12670" s="7">
        <v>3.3954016438356237E-2</v>
      </c>
      <c r="G12670" s="7">
        <v>4.2442520547945242E-2</v>
      </c>
      <c r="H12670" s="7">
        <v>5.0931024657534359E-2</v>
      </c>
      <c r="I12670" s="7">
        <v>5.9419528767123593E-2</v>
      </c>
      <c r="J12670" s="7">
        <v>6.7908032876712474E-2</v>
      </c>
      <c r="K12670" s="7">
        <v>7.6396536986301472E-2</v>
      </c>
      <c r="L12670" s="7">
        <v>8.4885041095890484E-2</v>
      </c>
    </row>
    <row r="12671" spans="1:12" ht="25.5">
      <c r="A12671" s="1">
        <f t="shared" si="268"/>
        <v>45157</v>
      </c>
      <c r="B12671" s="49" t="s">
        <v>7940</v>
      </c>
      <c r="C12671" s="7">
        <v>1.3555134246575399E-2</v>
      </c>
      <c r="D12671" s="7">
        <v>2.7110268493150919E-2</v>
      </c>
      <c r="E12671" s="7">
        <v>4.0665402739726318E-2</v>
      </c>
      <c r="F12671" s="7">
        <v>5.4220536986301596E-2</v>
      </c>
      <c r="G12671" s="7">
        <v>6.7775671232877005E-2</v>
      </c>
      <c r="H12671" s="7">
        <v>8.1330805479452525E-2</v>
      </c>
      <c r="I12671" s="7">
        <v>9.4885939726028171E-2</v>
      </c>
      <c r="J12671" s="7">
        <v>0.10844107397260332</v>
      </c>
      <c r="K12671" s="7">
        <v>0.12199620821917918</v>
      </c>
      <c r="L12671" s="7">
        <v>0.13555134246575401</v>
      </c>
    </row>
    <row r="12672" spans="1:12" ht="25.5">
      <c r="A12672" s="1">
        <f t="shared" si="268"/>
        <v>45158</v>
      </c>
      <c r="B12672" s="49" t="s">
        <v>7941</v>
      </c>
      <c r="C12672" s="7">
        <v>1.3290410958904078E-2</v>
      </c>
      <c r="D12672" s="7">
        <v>2.6580821917808278E-2</v>
      </c>
      <c r="E12672" s="7">
        <v>3.9871232876712355E-2</v>
      </c>
      <c r="F12672" s="7">
        <v>5.3161643835616314E-2</v>
      </c>
      <c r="G12672" s="7">
        <v>6.6452054794520404E-2</v>
      </c>
      <c r="H12672" s="7">
        <v>7.9742465753424488E-2</v>
      </c>
      <c r="I12672" s="7">
        <v>9.3032876712328919E-2</v>
      </c>
      <c r="J12672" s="7">
        <v>0.10632328767123275</v>
      </c>
      <c r="K12672" s="7">
        <v>0.11961369863013684</v>
      </c>
      <c r="L12672" s="7">
        <v>0.13290410958904081</v>
      </c>
    </row>
    <row r="12673" spans="1:12" ht="25.5">
      <c r="A12673" s="1">
        <f t="shared" si="268"/>
        <v>45159</v>
      </c>
      <c r="B12673" s="49" t="s">
        <v>5766</v>
      </c>
      <c r="C12673" s="7">
        <v>1.4088920547945239E-2</v>
      </c>
      <c r="D12673" s="7">
        <v>2.81778410958906E-2</v>
      </c>
      <c r="E12673" s="7">
        <v>4.2266761643835839E-2</v>
      </c>
      <c r="F12673" s="7">
        <v>5.6355682191780956E-2</v>
      </c>
      <c r="G12673" s="7">
        <v>7.0444602739726192E-2</v>
      </c>
      <c r="H12673" s="7">
        <v>8.4533523287671566E-2</v>
      </c>
      <c r="I12673" s="7">
        <v>9.8622443835617038E-2</v>
      </c>
      <c r="J12673" s="7">
        <v>0.11271136438356204</v>
      </c>
      <c r="K12673" s="7">
        <v>0.1268002849315068</v>
      </c>
      <c r="L12673" s="7">
        <v>0.14088920547945238</v>
      </c>
    </row>
    <row r="12674" spans="1:12" ht="12.75">
      <c r="A12674" s="1">
        <f t="shared" si="268"/>
        <v>45160</v>
      </c>
      <c r="B12674" s="49" t="s">
        <v>7942</v>
      </c>
      <c r="C12674" s="7">
        <v>9.8188044493151029E-3</v>
      </c>
      <c r="D12674" s="7">
        <v>1.9637608898630161E-2</v>
      </c>
      <c r="E12674" s="7">
        <v>2.9456413347945361E-2</v>
      </c>
      <c r="F12674" s="7">
        <v>3.9275217797260321E-2</v>
      </c>
      <c r="G12674" s="7">
        <v>4.9094022246575393E-2</v>
      </c>
      <c r="H12674" s="7">
        <v>5.8912826695890479E-2</v>
      </c>
      <c r="I12674" s="7">
        <v>6.8731631145205682E-2</v>
      </c>
      <c r="J12674" s="7">
        <v>7.8550435594520643E-2</v>
      </c>
      <c r="K12674" s="7">
        <v>8.8369240043835715E-2</v>
      </c>
      <c r="L12674" s="7">
        <v>9.8188044493150675E-2</v>
      </c>
    </row>
    <row r="12675" spans="1:12" ht="25.5">
      <c r="A12675" s="1">
        <f t="shared" si="268"/>
        <v>45161</v>
      </c>
      <c r="B12675" s="49" t="s">
        <v>7943</v>
      </c>
      <c r="C12675" s="7">
        <v>6.7602082191781081E-3</v>
      </c>
      <c r="D12675" s="7">
        <v>1.3520416438356239E-2</v>
      </c>
      <c r="E12675" s="7">
        <v>2.0280624657534357E-2</v>
      </c>
      <c r="F12675" s="7">
        <v>2.704083287671236E-2</v>
      </c>
      <c r="G12675" s="7">
        <v>3.380104109589048E-2</v>
      </c>
      <c r="H12675" s="7">
        <v>4.0561249315068472E-2</v>
      </c>
      <c r="I12675" s="7">
        <v>4.7321457534246721E-2</v>
      </c>
      <c r="J12675" s="7">
        <v>5.4081665753424719E-2</v>
      </c>
      <c r="K12675" s="7">
        <v>6.0841873972602836E-2</v>
      </c>
      <c r="L12675" s="7">
        <v>6.7602082191780835E-2</v>
      </c>
    </row>
    <row r="12676" spans="1:12" ht="12.75">
      <c r="A12676" s="1">
        <f t="shared" si="268"/>
        <v>45162</v>
      </c>
      <c r="B12676" s="49" t="s">
        <v>7944</v>
      </c>
      <c r="C12676" s="7">
        <v>8.5781917808219511E-3</v>
      </c>
      <c r="D12676" s="7">
        <v>1.7156383561643881E-2</v>
      </c>
      <c r="E12676" s="7">
        <v>2.5734575342465881E-2</v>
      </c>
      <c r="F12676" s="7">
        <v>3.4312767123287763E-2</v>
      </c>
      <c r="G12676" s="7">
        <v>4.2890958904109634E-2</v>
      </c>
      <c r="H12676" s="7">
        <v>5.1469150684931519E-2</v>
      </c>
      <c r="I12676" s="7">
        <v>6.0047342465753641E-2</v>
      </c>
      <c r="J12676" s="7">
        <v>6.8625534246575401E-2</v>
      </c>
      <c r="K12676" s="7">
        <v>7.7203726027397279E-2</v>
      </c>
      <c r="L12676" s="7">
        <v>8.5781917808219157E-2</v>
      </c>
    </row>
    <row r="12677" spans="1:12" ht="25.5">
      <c r="A12677" s="1">
        <f t="shared" si="268"/>
        <v>45163</v>
      </c>
      <c r="B12677" s="49" t="s">
        <v>7945</v>
      </c>
      <c r="C12677" s="7">
        <v>4.318027397260284E-3</v>
      </c>
      <c r="D12677" s="7">
        <v>8.636054794520568E-3</v>
      </c>
      <c r="E12677" s="7">
        <v>1.295408219178084E-2</v>
      </c>
      <c r="F12677" s="7">
        <v>1.7272109589041039E-2</v>
      </c>
      <c r="G12677" s="7">
        <v>2.1590136986301359E-2</v>
      </c>
      <c r="H12677" s="7">
        <v>2.590816438356168E-2</v>
      </c>
      <c r="I12677" s="7">
        <v>3.0226191780821997E-2</v>
      </c>
      <c r="J12677" s="7">
        <v>3.4544219178082196E-2</v>
      </c>
      <c r="K12677" s="7">
        <v>3.886224657534252E-2</v>
      </c>
      <c r="L12677" s="7">
        <v>4.3180273972602719E-2</v>
      </c>
    </row>
    <row r="12678" spans="1:12" ht="25.5">
      <c r="A12678" s="1">
        <f t="shared" si="268"/>
        <v>45164</v>
      </c>
      <c r="B12678" s="49" t="s">
        <v>7946</v>
      </c>
      <c r="C12678" s="7">
        <v>6.7074082191781077E-3</v>
      </c>
      <c r="D12678" s="7">
        <v>1.341481643835624E-2</v>
      </c>
      <c r="E12678" s="7">
        <v>2.0122224657534358E-2</v>
      </c>
      <c r="F12678" s="7">
        <v>2.6829632876712358E-2</v>
      </c>
      <c r="G12678" s="7">
        <v>3.353704109589048E-2</v>
      </c>
      <c r="H12678" s="7">
        <v>4.024444931506848E-2</v>
      </c>
      <c r="I12678" s="7">
        <v>4.6951857534246716E-2</v>
      </c>
      <c r="J12678" s="7">
        <v>5.3659265753424716E-2</v>
      </c>
      <c r="K12678" s="7">
        <v>6.0366673972602834E-2</v>
      </c>
      <c r="L12678" s="7">
        <v>6.7074082191780834E-2</v>
      </c>
    </row>
    <row r="12679" spans="1:12" ht="12.75">
      <c r="A12679" s="1">
        <f t="shared" si="268"/>
        <v>45165</v>
      </c>
      <c r="B12679" s="49" t="s">
        <v>7947</v>
      </c>
      <c r="C12679" s="7">
        <v>8.9622575342465996E-3</v>
      </c>
      <c r="D12679" s="7">
        <v>1.7924515068493199E-2</v>
      </c>
      <c r="E12679" s="7">
        <v>2.6886772602739799E-2</v>
      </c>
      <c r="F12679" s="7">
        <v>3.584903013698628E-2</v>
      </c>
      <c r="G12679" s="7">
        <v>4.4811287671232873E-2</v>
      </c>
      <c r="H12679" s="7">
        <v>5.377354520547948E-2</v>
      </c>
      <c r="I12679" s="7">
        <v>6.2735802739726204E-2</v>
      </c>
      <c r="J12679" s="7">
        <v>7.1698060273972672E-2</v>
      </c>
      <c r="K12679" s="7">
        <v>8.0660317808219278E-2</v>
      </c>
      <c r="L12679" s="7">
        <v>8.9622575342465746E-2</v>
      </c>
    </row>
    <row r="12680" spans="1:12" ht="25.5">
      <c r="A12680" s="1">
        <f t="shared" si="268"/>
        <v>45166</v>
      </c>
      <c r="B12680" s="49" t="s">
        <v>7948</v>
      </c>
      <c r="C12680" s="7">
        <v>4.1314191780822121E-3</v>
      </c>
      <c r="D12680" s="7">
        <v>8.2628383561644241E-3</v>
      </c>
      <c r="E12680" s="7">
        <v>1.2394257534246599E-2</v>
      </c>
      <c r="F12680" s="7">
        <v>1.65256767123288E-2</v>
      </c>
      <c r="G12680" s="7">
        <v>2.0657095890410999E-2</v>
      </c>
      <c r="H12680" s="7">
        <v>2.4788515068493198E-2</v>
      </c>
      <c r="I12680" s="7">
        <v>2.8919934246575397E-2</v>
      </c>
      <c r="J12680" s="7">
        <v>3.3051353424657474E-2</v>
      </c>
      <c r="K12680" s="7">
        <v>3.718277260273968E-2</v>
      </c>
      <c r="L12680" s="7">
        <v>4.1314191780821879E-2</v>
      </c>
    </row>
    <row r="12681" spans="1:12" ht="25.5">
      <c r="A12681" s="1">
        <f t="shared" si="268"/>
        <v>45167</v>
      </c>
      <c r="B12681" s="49" t="s">
        <v>7948</v>
      </c>
      <c r="C12681" s="7">
        <v>6.7741315068493319E-2</v>
      </c>
      <c r="D12681" s="7">
        <v>0.13548263013698639</v>
      </c>
      <c r="E12681" s="7">
        <v>0.20322394520547959</v>
      </c>
      <c r="F12681" s="7">
        <v>0.27096526027397277</v>
      </c>
      <c r="G12681" s="7">
        <v>0.33870657534246595</v>
      </c>
      <c r="H12681" s="7">
        <v>0.40644789041095919</v>
      </c>
      <c r="I12681" s="7">
        <v>0.47418920547945353</v>
      </c>
      <c r="J12681" s="7">
        <v>0.54193052054794555</v>
      </c>
      <c r="K12681" s="7">
        <v>0.60967183561643878</v>
      </c>
      <c r="L12681" s="7">
        <v>0.67741315068493191</v>
      </c>
    </row>
    <row r="12682" spans="1:12" ht="25.5">
      <c r="A12682" s="1">
        <f t="shared" si="268"/>
        <v>45168</v>
      </c>
      <c r="B12682" s="49" t="s">
        <v>7949</v>
      </c>
      <c r="C12682" s="7">
        <v>1.911287671232892E-3</v>
      </c>
      <c r="D12682" s="7">
        <v>3.8225753424657718E-3</v>
      </c>
      <c r="E12682" s="7">
        <v>5.7338630136986642E-3</v>
      </c>
      <c r="F12682" s="7">
        <v>7.6451506849315315E-3</v>
      </c>
      <c r="G12682" s="7">
        <v>9.5564383561644126E-3</v>
      </c>
      <c r="H12682" s="7">
        <v>1.146772602739728E-2</v>
      </c>
      <c r="I12682" s="7">
        <v>1.3379013698630159E-2</v>
      </c>
      <c r="J12682" s="7">
        <v>1.5290301369863039E-2</v>
      </c>
      <c r="K12682" s="7">
        <v>1.7201589041095922E-2</v>
      </c>
      <c r="L12682" s="7">
        <v>1.9112876712328798E-2</v>
      </c>
    </row>
    <row r="12683" spans="1:12" ht="25.5">
      <c r="A12683" s="1">
        <f t="shared" si="268"/>
        <v>45169</v>
      </c>
      <c r="B12683" s="49" t="s">
        <v>7949</v>
      </c>
      <c r="C12683" s="7">
        <v>9.7538958904109987E-3</v>
      </c>
      <c r="D12683" s="7">
        <v>1.9507791780821997E-2</v>
      </c>
      <c r="E12683" s="7">
        <v>2.9261687671233001E-2</v>
      </c>
      <c r="F12683" s="7">
        <v>3.9015583561643884E-2</v>
      </c>
      <c r="G12683" s="7">
        <v>4.8769479452054884E-2</v>
      </c>
      <c r="H12683" s="7">
        <v>5.8523375342465878E-2</v>
      </c>
      <c r="I12683" s="7">
        <v>6.8277271232876996E-2</v>
      </c>
      <c r="J12683" s="7">
        <v>7.8031167123287767E-2</v>
      </c>
      <c r="K12683" s="7">
        <v>8.7785063013698761E-2</v>
      </c>
      <c r="L12683" s="7">
        <v>9.7538958904109629E-2</v>
      </c>
    </row>
    <row r="12684" spans="1:12" ht="25.5">
      <c r="A12684" s="1">
        <f t="shared" si="268"/>
        <v>45170</v>
      </c>
      <c r="B12684" s="49" t="s">
        <v>7950</v>
      </c>
      <c r="C12684" s="7">
        <v>1.1175156164383583E-2</v>
      </c>
      <c r="D12684" s="7">
        <v>2.2350312328767118E-2</v>
      </c>
      <c r="E12684" s="7">
        <v>3.3525468493150801E-2</v>
      </c>
      <c r="F12684" s="7">
        <v>4.4700624657534237E-2</v>
      </c>
      <c r="G12684" s="7">
        <v>5.5875780821917798E-2</v>
      </c>
      <c r="H12684" s="7">
        <v>6.7050936986301352E-2</v>
      </c>
      <c r="I12684" s="7">
        <v>7.8226093150685169E-2</v>
      </c>
      <c r="J12684" s="7">
        <v>8.9401249315068584E-2</v>
      </c>
      <c r="K12684" s="7">
        <v>0.10057640547945215</v>
      </c>
      <c r="L12684" s="7">
        <v>0.1117515616438356</v>
      </c>
    </row>
    <row r="12685" spans="1:12" ht="12.75">
      <c r="A12685" s="1">
        <f t="shared" si="268"/>
        <v>45171</v>
      </c>
      <c r="B12685" s="49" t="s">
        <v>5707</v>
      </c>
      <c r="C12685" s="7">
        <v>1.2802191780821881E-3</v>
      </c>
      <c r="D12685" s="7">
        <v>2.5604383561643883E-3</v>
      </c>
      <c r="E12685" s="7">
        <v>3.8406575342465757E-3</v>
      </c>
      <c r="F12685" s="7">
        <v>5.1208767123287523E-3</v>
      </c>
      <c r="G12685" s="7">
        <v>6.4010958904109393E-3</v>
      </c>
      <c r="H12685" s="7">
        <v>7.681315068493128E-3</v>
      </c>
      <c r="I12685" s="7">
        <v>8.9615342465753523E-3</v>
      </c>
      <c r="J12685" s="7">
        <v>1.0241753424657515E-2</v>
      </c>
      <c r="K12685" s="7">
        <v>1.1521972602739704E-2</v>
      </c>
      <c r="L12685" s="7">
        <v>1.2802191780821879E-2</v>
      </c>
    </row>
    <row r="12686" spans="1:12" ht="25.5">
      <c r="A12686" s="1">
        <f t="shared" si="268"/>
        <v>45172</v>
      </c>
      <c r="B12686" s="49" t="s">
        <v>7329</v>
      </c>
      <c r="C12686" s="7">
        <v>4.5288657534246837E-3</v>
      </c>
      <c r="D12686" s="7">
        <v>9.0577315068493675E-3</v>
      </c>
      <c r="E12686" s="7">
        <v>1.3586597260274041E-2</v>
      </c>
      <c r="F12686" s="7">
        <v>1.8115463013698638E-2</v>
      </c>
      <c r="G12686" s="7">
        <v>2.264432876712336E-2</v>
      </c>
      <c r="H12686" s="7">
        <v>2.717319452054796E-2</v>
      </c>
      <c r="I12686" s="7">
        <v>3.1702060273972682E-2</v>
      </c>
      <c r="J12686" s="7">
        <v>3.6230926027397276E-2</v>
      </c>
      <c r="K12686" s="7">
        <v>4.0759791780822001E-2</v>
      </c>
      <c r="L12686" s="7">
        <v>4.5288657534246601E-2</v>
      </c>
    </row>
    <row r="12687" spans="1:12" ht="25.5">
      <c r="A12687" s="1">
        <f t="shared" si="268"/>
        <v>45173</v>
      </c>
      <c r="B12687" s="49" t="s">
        <v>7329</v>
      </c>
      <c r="C12687" s="7">
        <v>6.3804821917808514E-3</v>
      </c>
      <c r="D12687" s="7">
        <v>1.276096438356168E-2</v>
      </c>
      <c r="E12687" s="7">
        <v>1.914144657534252E-2</v>
      </c>
      <c r="F12687" s="7">
        <v>2.5521928767123361E-2</v>
      </c>
      <c r="G12687" s="7">
        <v>3.1902410958904198E-2</v>
      </c>
      <c r="H12687" s="7">
        <v>3.8282893150685039E-2</v>
      </c>
      <c r="I12687" s="7">
        <v>4.4663375342465998E-2</v>
      </c>
      <c r="J12687" s="7">
        <v>5.1043857534246721E-2</v>
      </c>
      <c r="K12687" s="7">
        <v>5.7424339726027555E-2</v>
      </c>
      <c r="L12687" s="7">
        <v>6.3804821917808285E-2</v>
      </c>
    </row>
    <row r="12688" spans="1:12" ht="12.75">
      <c r="A12688" s="1">
        <f t="shared" ref="A12688:A12751" si="269">A12687+1</f>
        <v>45174</v>
      </c>
      <c r="B12688" s="49" t="s">
        <v>7951</v>
      </c>
      <c r="C12688" s="7">
        <v>5.5609972602740036E-3</v>
      </c>
      <c r="D12688" s="7">
        <v>1.1121994520548007E-2</v>
      </c>
      <c r="E12688" s="7">
        <v>1.6682991780821999E-2</v>
      </c>
      <c r="F12688" s="7">
        <v>2.2243989041095921E-2</v>
      </c>
      <c r="G12688" s="7">
        <v>2.7804986301369957E-2</v>
      </c>
      <c r="H12688" s="7">
        <v>3.3365983561643879E-2</v>
      </c>
      <c r="I12688" s="7">
        <v>3.892698082191804E-2</v>
      </c>
      <c r="J12688" s="7">
        <v>4.4487978082191841E-2</v>
      </c>
      <c r="K12688" s="7">
        <v>5.0048975342465878E-2</v>
      </c>
      <c r="L12688" s="7">
        <v>5.5609972602739803E-2</v>
      </c>
    </row>
    <row r="12689" spans="1:12" ht="12.75">
      <c r="A12689" s="1">
        <f t="shared" si="269"/>
        <v>45175</v>
      </c>
      <c r="B12689" s="49" t="s">
        <v>7951</v>
      </c>
      <c r="C12689" s="7">
        <v>1.1104997260274014E-2</v>
      </c>
      <c r="D12689" s="7">
        <v>2.2209994520548081E-2</v>
      </c>
      <c r="E12689" s="7">
        <v>3.3314991780822117E-2</v>
      </c>
      <c r="F12689" s="7">
        <v>4.4419989041095918E-2</v>
      </c>
      <c r="G12689" s="7">
        <v>5.5524986301369955E-2</v>
      </c>
      <c r="H12689" s="7">
        <v>6.6629983561643874E-2</v>
      </c>
      <c r="I12689" s="7">
        <v>7.7734980821918154E-2</v>
      </c>
      <c r="J12689" s="7">
        <v>8.8839978082191948E-2</v>
      </c>
      <c r="K12689" s="7">
        <v>9.994497534246588E-2</v>
      </c>
      <c r="L12689" s="7">
        <v>0.1110499726027398</v>
      </c>
    </row>
    <row r="12690" spans="1:12" ht="12.75">
      <c r="A12690" s="1">
        <f t="shared" si="269"/>
        <v>45176</v>
      </c>
      <c r="B12690" s="49" t="s">
        <v>7951</v>
      </c>
      <c r="C12690" s="7">
        <v>3.4276602739726201E-3</v>
      </c>
      <c r="D12690" s="7">
        <v>6.8553205479452272E-3</v>
      </c>
      <c r="E12690" s="7">
        <v>1.0282980821917847E-2</v>
      </c>
      <c r="F12690" s="7">
        <v>1.371064109589048E-2</v>
      </c>
      <c r="G12690" s="7">
        <v>1.7138301369863038E-2</v>
      </c>
      <c r="H12690" s="7">
        <v>2.0565961643835718E-2</v>
      </c>
      <c r="I12690" s="7">
        <v>2.3993621917808398E-2</v>
      </c>
      <c r="J12690" s="7">
        <v>2.7421282191780839E-2</v>
      </c>
      <c r="K12690" s="7">
        <v>3.084894246575352E-2</v>
      </c>
      <c r="L12690" s="7">
        <v>3.4276602739726075E-2</v>
      </c>
    </row>
    <row r="12691" spans="1:12" ht="25.5">
      <c r="A12691" s="1">
        <f t="shared" si="269"/>
        <v>45177</v>
      </c>
      <c r="B12691" s="49" t="s">
        <v>7952</v>
      </c>
      <c r="C12691" s="7">
        <v>5.5534027397260441E-3</v>
      </c>
      <c r="D12691" s="7">
        <v>1.1106805479452088E-2</v>
      </c>
      <c r="E12691" s="7">
        <v>1.6660208219178119E-2</v>
      </c>
      <c r="F12691" s="7">
        <v>2.2213610958904079E-2</v>
      </c>
      <c r="G12691" s="7">
        <v>2.7767013698630157E-2</v>
      </c>
      <c r="H12691" s="7">
        <v>3.3320416438356239E-2</v>
      </c>
      <c r="I12691" s="7">
        <v>3.8873819178082317E-2</v>
      </c>
      <c r="J12691" s="7">
        <v>4.4427221917808277E-2</v>
      </c>
      <c r="K12691" s="7">
        <v>4.9980624657534355E-2</v>
      </c>
      <c r="L12691" s="7">
        <v>5.5534027397260315E-2</v>
      </c>
    </row>
    <row r="12692" spans="1:12" ht="25.5">
      <c r="A12692" s="1">
        <f t="shared" si="269"/>
        <v>45178</v>
      </c>
      <c r="B12692" s="49" t="s">
        <v>7952</v>
      </c>
      <c r="C12692" s="7">
        <v>5.436953424657563E-3</v>
      </c>
      <c r="D12692" s="7">
        <v>1.0873906849315126E-2</v>
      </c>
      <c r="E12692" s="7">
        <v>1.6310860273972678E-2</v>
      </c>
      <c r="F12692" s="7">
        <v>2.1747813698630158E-2</v>
      </c>
      <c r="G12692" s="7">
        <v>2.7184767123287761E-2</v>
      </c>
      <c r="H12692" s="7">
        <v>3.2621720547945238E-2</v>
      </c>
      <c r="I12692" s="7">
        <v>3.8058673972602958E-2</v>
      </c>
      <c r="J12692" s="7">
        <v>4.3495627397260317E-2</v>
      </c>
      <c r="K12692" s="7">
        <v>4.8932580821917919E-2</v>
      </c>
      <c r="L12692" s="7">
        <v>5.4369534246575396E-2</v>
      </c>
    </row>
    <row r="12693" spans="1:12" ht="25.5">
      <c r="A12693" s="1">
        <f t="shared" si="269"/>
        <v>45179</v>
      </c>
      <c r="B12693" s="49" t="s">
        <v>7953</v>
      </c>
      <c r="C12693" s="7">
        <v>7.836460273972631E-3</v>
      </c>
      <c r="D12693" s="7">
        <v>1.5672920547945241E-2</v>
      </c>
      <c r="E12693" s="7">
        <v>2.3509380821917919E-2</v>
      </c>
      <c r="F12693" s="7">
        <v>3.1345841095890482E-2</v>
      </c>
      <c r="G12693" s="7">
        <v>3.9182301369863039E-2</v>
      </c>
      <c r="H12693" s="7">
        <v>4.701876164383572E-2</v>
      </c>
      <c r="I12693" s="7">
        <v>5.4855221917808512E-2</v>
      </c>
      <c r="J12693" s="7">
        <v>6.2691682191780965E-2</v>
      </c>
      <c r="K12693" s="7">
        <v>7.0528142465753521E-2</v>
      </c>
      <c r="L12693" s="7">
        <v>7.8364602739726077E-2</v>
      </c>
    </row>
    <row r="12694" spans="1:12" ht="25.5">
      <c r="A12694" s="1">
        <f t="shared" si="269"/>
        <v>45180</v>
      </c>
      <c r="B12694" s="49" t="s">
        <v>7954</v>
      </c>
      <c r="C12694" s="7">
        <v>7.1269150684931757E-3</v>
      </c>
      <c r="D12694" s="7">
        <v>1.42538301369864E-2</v>
      </c>
      <c r="E12694" s="7">
        <v>2.138074520547948E-2</v>
      </c>
      <c r="F12694" s="7">
        <v>2.8507660273972557E-2</v>
      </c>
      <c r="G12694" s="7">
        <v>3.5634575342465759E-2</v>
      </c>
      <c r="H12694" s="7">
        <v>4.2761490410958961E-2</v>
      </c>
      <c r="I12694" s="7">
        <v>4.9888405479452273E-2</v>
      </c>
      <c r="J12694" s="7">
        <v>5.7015320547945232E-2</v>
      </c>
      <c r="K12694" s="7">
        <v>6.4142235616438434E-2</v>
      </c>
      <c r="L12694" s="7">
        <v>7.1269150684931518E-2</v>
      </c>
    </row>
    <row r="12695" spans="1:12" ht="12.75">
      <c r="A12695" s="1">
        <f t="shared" si="269"/>
        <v>45181</v>
      </c>
      <c r="B12695" s="49" t="s">
        <v>7955</v>
      </c>
      <c r="C12695" s="7">
        <v>1.474132602739728E-2</v>
      </c>
      <c r="D12695" s="7">
        <v>2.9482652054794681E-2</v>
      </c>
      <c r="E12695" s="7">
        <v>4.4223978082191959E-2</v>
      </c>
      <c r="F12695" s="7">
        <v>5.8965304109589119E-2</v>
      </c>
      <c r="G12695" s="7">
        <v>7.370663013698639E-2</v>
      </c>
      <c r="H12695" s="7">
        <v>8.8447956164383681E-2</v>
      </c>
      <c r="I12695" s="7">
        <v>0.10318928219178131</v>
      </c>
      <c r="J12695" s="7">
        <v>0.11793060821917835</v>
      </c>
      <c r="K12695" s="7">
        <v>0.132671934246576</v>
      </c>
      <c r="L12695" s="7">
        <v>0.14741326027397278</v>
      </c>
    </row>
    <row r="12696" spans="1:12" ht="25.5">
      <c r="A12696" s="1">
        <f t="shared" si="269"/>
        <v>45182</v>
      </c>
      <c r="B12696" s="49" t="s">
        <v>7956</v>
      </c>
      <c r="C12696" s="7">
        <v>9.9036164383561921E-3</v>
      </c>
      <c r="D12696" s="7">
        <v>1.980723287671236E-2</v>
      </c>
      <c r="E12696" s="7">
        <v>2.9710849315068597E-2</v>
      </c>
      <c r="F12696" s="7">
        <v>3.961446575342472E-2</v>
      </c>
      <c r="G12696" s="7">
        <v>4.9518082191780839E-2</v>
      </c>
      <c r="H12696" s="7">
        <v>5.9421698630137076E-2</v>
      </c>
      <c r="I12696" s="7">
        <v>6.9325315068493432E-2</v>
      </c>
      <c r="J12696" s="7">
        <v>7.922893150684944E-2</v>
      </c>
      <c r="K12696" s="7">
        <v>8.9132547945205559E-2</v>
      </c>
      <c r="L12696" s="7">
        <v>9.9036164383561678E-2</v>
      </c>
    </row>
    <row r="12697" spans="1:12" ht="25.5">
      <c r="A12697" s="1">
        <f t="shared" si="269"/>
        <v>45183</v>
      </c>
      <c r="B12697" s="49" t="s">
        <v>7957</v>
      </c>
      <c r="C12697" s="7">
        <v>8.918136986301407E-3</v>
      </c>
      <c r="D12697" s="7">
        <v>1.7836273972602842E-2</v>
      </c>
      <c r="E12697" s="7">
        <v>2.6754410958904202E-2</v>
      </c>
      <c r="F12697" s="7">
        <v>3.5672547945205559E-2</v>
      </c>
      <c r="G12697" s="7">
        <v>4.4590684931506919E-2</v>
      </c>
      <c r="H12697" s="7">
        <v>5.3508821917808279E-2</v>
      </c>
      <c r="I12697" s="7">
        <v>6.2426958904109882E-2</v>
      </c>
      <c r="J12697" s="7">
        <v>7.1345095890410992E-2</v>
      </c>
      <c r="K12697" s="7">
        <v>8.0263232876712484E-2</v>
      </c>
      <c r="L12697" s="7">
        <v>8.9181369863013726E-2</v>
      </c>
    </row>
    <row r="12698" spans="1:12" ht="12.75">
      <c r="A12698" s="1">
        <f t="shared" si="269"/>
        <v>45184</v>
      </c>
      <c r="B12698" s="49" t="s">
        <v>7958</v>
      </c>
      <c r="C12698" s="7">
        <v>6.6759452054794798E-3</v>
      </c>
      <c r="D12698" s="7">
        <v>1.335189041095896E-2</v>
      </c>
      <c r="E12698" s="7">
        <v>2.0027835616438439E-2</v>
      </c>
      <c r="F12698" s="7">
        <v>2.6703780821917798E-2</v>
      </c>
      <c r="G12698" s="7">
        <v>3.3379726027397277E-2</v>
      </c>
      <c r="H12698" s="7">
        <v>4.0055671232876754E-2</v>
      </c>
      <c r="I12698" s="7">
        <v>4.6731616438356355E-2</v>
      </c>
      <c r="J12698" s="7">
        <v>5.3407561643835713E-2</v>
      </c>
      <c r="K12698" s="7">
        <v>6.0083506849315196E-2</v>
      </c>
      <c r="L12698" s="7">
        <v>6.6759452054794555E-2</v>
      </c>
    </row>
    <row r="12699" spans="1:12" ht="12.75">
      <c r="A12699" s="1">
        <f t="shared" si="269"/>
        <v>45185</v>
      </c>
      <c r="B12699" s="49" t="s">
        <v>7959</v>
      </c>
      <c r="C12699" s="7">
        <v>2.2546323287671321E-2</v>
      </c>
      <c r="D12699" s="7">
        <v>4.5092646575342517E-2</v>
      </c>
      <c r="E12699" s="7">
        <v>6.7638969863013834E-2</v>
      </c>
      <c r="F12699" s="7">
        <v>9.0185293150684923E-2</v>
      </c>
      <c r="G12699" s="7">
        <v>0.11273161643835612</v>
      </c>
      <c r="H12699" s="7">
        <v>0.1352779397260272</v>
      </c>
      <c r="I12699" s="7">
        <v>0.15782426301369837</v>
      </c>
      <c r="J12699" s="7">
        <v>0.1803705863013696</v>
      </c>
      <c r="K12699" s="7">
        <v>0.20291690958904079</v>
      </c>
      <c r="L12699" s="7">
        <v>0.22546323287671199</v>
      </c>
    </row>
    <row r="12700" spans="1:12" ht="25.5">
      <c r="A12700" s="1">
        <f t="shared" si="269"/>
        <v>45186</v>
      </c>
      <c r="B12700" s="49" t="s">
        <v>7960</v>
      </c>
      <c r="C12700" s="7">
        <v>2.5890082191781082E-2</v>
      </c>
      <c r="D12700" s="7">
        <v>5.178016438356204E-2</v>
      </c>
      <c r="E12700" s="7">
        <v>7.7670246575343119E-2</v>
      </c>
      <c r="F12700" s="7">
        <v>0.10356032876712384</v>
      </c>
      <c r="G12700" s="7">
        <v>0.1294504109589048</v>
      </c>
      <c r="H12700" s="7">
        <v>0.15534049315068479</v>
      </c>
      <c r="I12700" s="7">
        <v>0.18123057534246598</v>
      </c>
      <c r="J12700" s="7">
        <v>0.20712065753424719</v>
      </c>
      <c r="K12700" s="7">
        <v>0.23301073972602721</v>
      </c>
      <c r="L12700" s="7">
        <v>0.25890082191780839</v>
      </c>
    </row>
    <row r="12701" spans="1:12" ht="25.5">
      <c r="A12701" s="1">
        <f t="shared" si="269"/>
        <v>45187</v>
      </c>
      <c r="B12701" s="49" t="s">
        <v>6381</v>
      </c>
      <c r="C12701" s="7">
        <v>4.007736986301396E-3</v>
      </c>
      <c r="D12701" s="7">
        <v>8.0154739726027921E-3</v>
      </c>
      <c r="E12701" s="7">
        <v>1.20232109589042E-2</v>
      </c>
      <c r="F12701" s="7">
        <v>1.603094794520556E-2</v>
      </c>
      <c r="G12701" s="7">
        <v>2.0038684931506918E-2</v>
      </c>
      <c r="H12701" s="7">
        <v>2.4046421917808279E-2</v>
      </c>
      <c r="I12701" s="7">
        <v>2.8054158904109758E-2</v>
      </c>
      <c r="J12701" s="7">
        <v>3.2061895890411002E-2</v>
      </c>
      <c r="K12701" s="7">
        <v>3.606963287671236E-2</v>
      </c>
      <c r="L12701" s="7">
        <v>4.0077369863013718E-2</v>
      </c>
    </row>
    <row r="12702" spans="1:12" ht="25.5">
      <c r="A12702" s="1">
        <f t="shared" si="269"/>
        <v>45188</v>
      </c>
      <c r="B12702" s="49" t="s">
        <v>7961</v>
      </c>
      <c r="C12702" s="7">
        <v>1.5312000000000119E-2</v>
      </c>
      <c r="D12702" s="7">
        <v>3.062400000000012E-2</v>
      </c>
      <c r="E12702" s="7">
        <v>4.5936000000000241E-2</v>
      </c>
      <c r="F12702" s="7">
        <v>6.1248000000000115E-2</v>
      </c>
      <c r="G12702" s="7">
        <v>7.6560000000000128E-2</v>
      </c>
      <c r="H12702" s="7">
        <v>9.187200000000012E-2</v>
      </c>
      <c r="I12702" s="7">
        <v>0.10718400000000036</v>
      </c>
      <c r="J12702" s="7">
        <v>0.12249599999999999</v>
      </c>
      <c r="K12702" s="7">
        <v>0.13780799999999999</v>
      </c>
      <c r="L12702" s="7">
        <v>0.15311999999999998</v>
      </c>
    </row>
    <row r="12703" spans="1:12" ht="25.5">
      <c r="A12703" s="1">
        <f t="shared" si="269"/>
        <v>45189</v>
      </c>
      <c r="B12703" s="49" t="s">
        <v>7962</v>
      </c>
      <c r="C12703" s="7">
        <v>8.5196054794520869E-3</v>
      </c>
      <c r="D12703" s="7">
        <v>1.7039210958904198E-2</v>
      </c>
      <c r="E12703" s="7">
        <v>2.5558816438356242E-2</v>
      </c>
      <c r="F12703" s="7">
        <v>3.4078421917808278E-2</v>
      </c>
      <c r="G12703" s="7">
        <v>4.2598027397260319E-2</v>
      </c>
      <c r="H12703" s="7">
        <v>5.1117632876712359E-2</v>
      </c>
      <c r="I12703" s="7">
        <v>5.9637238356164517E-2</v>
      </c>
      <c r="J12703" s="7">
        <v>6.8156843835616446E-2</v>
      </c>
      <c r="K12703" s="7">
        <v>7.6676449315068465E-2</v>
      </c>
      <c r="L12703" s="7">
        <v>8.5196054794520512E-2</v>
      </c>
    </row>
    <row r="12704" spans="1:12" ht="25.5">
      <c r="A12704" s="1">
        <f t="shared" si="269"/>
        <v>45190</v>
      </c>
      <c r="B12704" s="49" t="s">
        <v>7963</v>
      </c>
      <c r="C12704" s="7">
        <v>1.1487254794520568E-2</v>
      </c>
      <c r="D12704" s="7">
        <v>2.2974509589041157E-2</v>
      </c>
      <c r="E12704" s="7">
        <v>3.4461764383561681E-2</v>
      </c>
      <c r="F12704" s="7">
        <v>4.5949019178082202E-2</v>
      </c>
      <c r="G12704" s="7">
        <v>5.7436273972602717E-2</v>
      </c>
      <c r="H12704" s="7">
        <v>6.8923528767123363E-2</v>
      </c>
      <c r="I12704" s="7">
        <v>8.041078356164412E-2</v>
      </c>
      <c r="J12704" s="7">
        <v>9.1898038356164405E-2</v>
      </c>
      <c r="K12704" s="7">
        <v>0.10338529315068505</v>
      </c>
      <c r="L12704" s="7">
        <v>0.11487254794520543</v>
      </c>
    </row>
    <row r="12705" spans="1:12" ht="12.75">
      <c r="A12705" s="1">
        <f t="shared" si="269"/>
        <v>45191</v>
      </c>
      <c r="B12705" s="49" t="s">
        <v>7964</v>
      </c>
      <c r="C12705" s="7">
        <v>5.96448328767126E-2</v>
      </c>
      <c r="D12705" s="7">
        <v>0.1192896657534252</v>
      </c>
      <c r="E12705" s="7">
        <v>0.17893449863013841</v>
      </c>
      <c r="F12705" s="7">
        <v>0.2385793315068504</v>
      </c>
      <c r="G12705" s="7">
        <v>0.29822416438356236</v>
      </c>
      <c r="H12705" s="7">
        <v>0.35786899726027438</v>
      </c>
      <c r="I12705" s="7">
        <v>0.41751383013698762</v>
      </c>
      <c r="J12705" s="7">
        <v>0.47715866301369958</v>
      </c>
      <c r="K12705" s="7">
        <v>0.53680349589041154</v>
      </c>
      <c r="L12705" s="7">
        <v>0.5964483287671235</v>
      </c>
    </row>
    <row r="12706" spans="1:12" ht="12.75">
      <c r="A12706" s="1">
        <f t="shared" si="269"/>
        <v>45192</v>
      </c>
      <c r="B12706" s="49" t="s">
        <v>7493</v>
      </c>
      <c r="C12706" s="7">
        <v>1.6203090410958958E-2</v>
      </c>
      <c r="D12706" s="7">
        <v>3.240618082191804E-2</v>
      </c>
      <c r="E12706" s="7">
        <v>4.8609271232876998E-2</v>
      </c>
      <c r="F12706" s="7">
        <v>6.4812361643835831E-2</v>
      </c>
      <c r="G12706" s="7">
        <v>8.1015452054794795E-2</v>
      </c>
      <c r="H12706" s="7">
        <v>9.7218542465753885E-2</v>
      </c>
      <c r="I12706" s="7">
        <v>0.11342163287671307</v>
      </c>
      <c r="J12706" s="7">
        <v>0.12962472328767238</v>
      </c>
      <c r="K12706" s="7">
        <v>0.1458278136986304</v>
      </c>
      <c r="L12706" s="7">
        <v>0.16203090410958959</v>
      </c>
    </row>
    <row r="12707" spans="1:12" ht="12.75">
      <c r="A12707" s="1">
        <f t="shared" si="269"/>
        <v>45193</v>
      </c>
      <c r="B12707" s="49" t="s">
        <v>7965</v>
      </c>
      <c r="C12707" s="7">
        <v>6.6018082191781078E-3</v>
      </c>
      <c r="D12707" s="7">
        <v>1.320361643835624E-2</v>
      </c>
      <c r="E12707" s="7">
        <v>1.9805424657534359E-2</v>
      </c>
      <c r="F12707" s="7">
        <v>2.6407232876712358E-2</v>
      </c>
      <c r="G12707" s="7">
        <v>3.3009041095890479E-2</v>
      </c>
      <c r="H12707" s="7">
        <v>3.9610849315068482E-2</v>
      </c>
      <c r="I12707" s="7">
        <v>4.6212657534246721E-2</v>
      </c>
      <c r="J12707" s="7">
        <v>5.2814465753424716E-2</v>
      </c>
      <c r="K12707" s="7">
        <v>5.9416273972602837E-2</v>
      </c>
      <c r="L12707" s="7">
        <v>6.6018082191780833E-2</v>
      </c>
    </row>
    <row r="12708" spans="1:12" ht="12.75">
      <c r="A12708" s="1">
        <f t="shared" si="269"/>
        <v>45194</v>
      </c>
      <c r="B12708" s="49" t="s">
        <v>7965</v>
      </c>
      <c r="C12708" s="7">
        <v>1.0818575342465784E-2</v>
      </c>
      <c r="D12708" s="7">
        <v>2.1637150684931519E-2</v>
      </c>
      <c r="E12708" s="7">
        <v>3.2455726027397401E-2</v>
      </c>
      <c r="F12708" s="7">
        <v>4.3274301369863037E-2</v>
      </c>
      <c r="G12708" s="7">
        <v>5.4092876712328798E-2</v>
      </c>
      <c r="H12708" s="7">
        <v>6.4911452054794552E-2</v>
      </c>
      <c r="I12708" s="7">
        <v>7.5730027397260563E-2</v>
      </c>
      <c r="J12708" s="7">
        <v>8.6548602739726185E-2</v>
      </c>
      <c r="K12708" s="7">
        <v>9.736717808219196E-2</v>
      </c>
      <c r="L12708" s="7">
        <v>0.1081857534246576</v>
      </c>
    </row>
    <row r="12709" spans="1:12" ht="12.75">
      <c r="A12709" s="1">
        <f t="shared" si="269"/>
        <v>45195</v>
      </c>
      <c r="B12709" s="49" t="s">
        <v>7966</v>
      </c>
      <c r="C12709" s="7">
        <v>4.6368526027397397E-2</v>
      </c>
      <c r="D12709" s="7">
        <v>9.2737052054794794E-2</v>
      </c>
      <c r="E12709" s="7">
        <v>0.13910557808219279</v>
      </c>
      <c r="F12709" s="7">
        <v>0.18547410410958959</v>
      </c>
      <c r="G12709" s="7">
        <v>0.23184263013698642</v>
      </c>
      <c r="H12709" s="7">
        <v>0.27821115616438441</v>
      </c>
      <c r="I12709" s="7">
        <v>0.3245796821917824</v>
      </c>
      <c r="J12709" s="7">
        <v>0.37094820821917801</v>
      </c>
      <c r="K12709" s="7">
        <v>0.41731673424657595</v>
      </c>
      <c r="L12709" s="7">
        <v>0.46368526027397283</v>
      </c>
    </row>
    <row r="12710" spans="1:12" ht="12.75">
      <c r="A12710" s="1">
        <f t="shared" si="269"/>
        <v>45196</v>
      </c>
      <c r="B12710" s="49" t="s">
        <v>7967</v>
      </c>
      <c r="C12710" s="7">
        <v>3.2499484931506915E-2</v>
      </c>
      <c r="D12710" s="7">
        <v>6.499896986301372E-2</v>
      </c>
      <c r="E12710" s="7">
        <v>9.7498454794520628E-2</v>
      </c>
      <c r="F12710" s="7">
        <v>0.12999793972602719</v>
      </c>
      <c r="G12710" s="7">
        <v>0.162497424657534</v>
      </c>
      <c r="H12710" s="7">
        <v>0.19499690958904078</v>
      </c>
      <c r="I12710" s="7">
        <v>0.22749639452054879</v>
      </c>
      <c r="J12710" s="7">
        <v>0.25999587945205438</v>
      </c>
      <c r="K12710" s="7">
        <v>0.29249536438356116</v>
      </c>
      <c r="L12710" s="7">
        <v>0.324994849315068</v>
      </c>
    </row>
    <row r="12711" spans="1:12" ht="25.5">
      <c r="A12711" s="1">
        <f t="shared" si="269"/>
        <v>45197</v>
      </c>
      <c r="B12711" s="49" t="s">
        <v>6219</v>
      </c>
      <c r="C12711" s="7">
        <v>4.0222027397260442E-3</v>
      </c>
      <c r="D12711" s="7">
        <v>8.0444054794520884E-3</v>
      </c>
      <c r="E12711" s="7">
        <v>1.206660821917812E-2</v>
      </c>
      <c r="F12711" s="7">
        <v>1.608881095890408E-2</v>
      </c>
      <c r="G12711" s="7">
        <v>2.0111013698630161E-2</v>
      </c>
      <c r="H12711" s="7">
        <v>2.4133216438356239E-2</v>
      </c>
      <c r="I12711" s="7">
        <v>2.8155419178082321E-2</v>
      </c>
      <c r="J12711" s="7">
        <v>3.2177621917808277E-2</v>
      </c>
      <c r="K12711" s="7">
        <v>3.6199824657534359E-2</v>
      </c>
      <c r="L12711" s="7">
        <v>4.0222027397260322E-2</v>
      </c>
    </row>
    <row r="12712" spans="1:12" ht="25.5">
      <c r="A12712" s="1">
        <f t="shared" si="269"/>
        <v>45198</v>
      </c>
      <c r="B12712" s="49" t="s">
        <v>6219</v>
      </c>
      <c r="C12712" s="7">
        <v>9.2193863013698887E-3</v>
      </c>
      <c r="D12712" s="7">
        <v>1.8438772602739798E-2</v>
      </c>
      <c r="E12712" s="7">
        <v>2.765815890410964E-2</v>
      </c>
      <c r="F12712" s="7">
        <v>3.6877545205479478E-2</v>
      </c>
      <c r="G12712" s="7">
        <v>4.609693150684932E-2</v>
      </c>
      <c r="H12712" s="7">
        <v>5.531631780821928E-2</v>
      </c>
      <c r="I12712" s="7">
        <v>6.453570410958924E-2</v>
      </c>
      <c r="J12712" s="7">
        <v>7.3755090410958957E-2</v>
      </c>
      <c r="K12712" s="7">
        <v>8.2974476712328923E-2</v>
      </c>
      <c r="L12712" s="7">
        <v>9.219386301369864E-2</v>
      </c>
    </row>
    <row r="12713" spans="1:12" ht="25.5">
      <c r="A12713" s="1">
        <f t="shared" si="269"/>
        <v>45199</v>
      </c>
      <c r="B12713" s="49" t="s">
        <v>7968</v>
      </c>
      <c r="C12713" s="7">
        <v>8.9463452054794786E-3</v>
      </c>
      <c r="D12713" s="7">
        <v>1.7892690410958957E-2</v>
      </c>
      <c r="E12713" s="7">
        <v>2.6839035616438443E-2</v>
      </c>
      <c r="F12713" s="7">
        <v>3.5785380821917803E-2</v>
      </c>
      <c r="G12713" s="7">
        <v>4.4731726027397278E-2</v>
      </c>
      <c r="H12713" s="7">
        <v>5.367807123287676E-2</v>
      </c>
      <c r="I12713" s="7">
        <v>6.2624416438356478E-2</v>
      </c>
      <c r="J12713" s="7">
        <v>7.1570761643835717E-2</v>
      </c>
      <c r="K12713" s="7">
        <v>8.0517106849315193E-2</v>
      </c>
      <c r="L12713" s="7">
        <v>8.9463452054794557E-2</v>
      </c>
    </row>
    <row r="12714" spans="1:12" ht="25.5">
      <c r="A12714" s="1">
        <f t="shared" si="269"/>
        <v>45200</v>
      </c>
      <c r="B12714" s="49" t="s">
        <v>5581</v>
      </c>
      <c r="C12714" s="7">
        <v>9.8981917808219511E-3</v>
      </c>
      <c r="D12714" s="7">
        <v>1.9796383561643878E-2</v>
      </c>
      <c r="E12714" s="7">
        <v>2.9694575342465879E-2</v>
      </c>
      <c r="F12714" s="7">
        <v>3.9592767123287756E-2</v>
      </c>
      <c r="G12714" s="7">
        <v>4.9490958904109636E-2</v>
      </c>
      <c r="H12714" s="7">
        <v>5.9389150684931516E-2</v>
      </c>
      <c r="I12714" s="7">
        <v>6.9287342465753632E-2</v>
      </c>
      <c r="J12714" s="7">
        <v>7.9185534246575401E-2</v>
      </c>
      <c r="K12714" s="7">
        <v>8.9083726027397281E-2</v>
      </c>
      <c r="L12714" s="7">
        <v>9.8981917808219147E-2</v>
      </c>
    </row>
    <row r="12715" spans="1:12" ht="25.5">
      <c r="A12715" s="1">
        <f t="shared" si="269"/>
        <v>45201</v>
      </c>
      <c r="B12715" s="49" t="s">
        <v>7969</v>
      </c>
      <c r="C12715" s="7">
        <v>1.361625205479456E-2</v>
      </c>
      <c r="D12715" s="7">
        <v>2.7232504109589238E-2</v>
      </c>
      <c r="E12715" s="7">
        <v>4.0848756164383798E-2</v>
      </c>
      <c r="F12715" s="7">
        <v>5.446500821917824E-2</v>
      </c>
      <c r="G12715" s="7">
        <v>6.8081260273972793E-2</v>
      </c>
      <c r="H12715" s="7">
        <v>8.1697512328767485E-2</v>
      </c>
      <c r="I12715" s="7">
        <v>9.5313764383562274E-2</v>
      </c>
      <c r="J12715" s="7">
        <v>0.10893001643835661</v>
      </c>
      <c r="K12715" s="7">
        <v>0.12254626849315078</v>
      </c>
      <c r="L12715" s="7">
        <v>0.13616252054794559</v>
      </c>
    </row>
    <row r="12716" spans="1:12" ht="25.5">
      <c r="A12716" s="1">
        <f t="shared" si="269"/>
        <v>45202</v>
      </c>
      <c r="B12716" s="49" t="s">
        <v>7969</v>
      </c>
      <c r="C12716" s="7">
        <v>1.4567013698630161E-2</v>
      </c>
      <c r="D12716" s="7">
        <v>2.9134027397260436E-2</v>
      </c>
      <c r="E12716" s="7">
        <v>4.3701041095890597E-2</v>
      </c>
      <c r="F12716" s="7">
        <v>5.8268054794520643E-2</v>
      </c>
      <c r="G12716" s="7">
        <v>7.2835068493150801E-2</v>
      </c>
      <c r="H12716" s="7">
        <v>8.7402082191781069E-2</v>
      </c>
      <c r="I12716" s="7">
        <v>0.10196909589041148</v>
      </c>
      <c r="J12716" s="7">
        <v>0.1165361095890414</v>
      </c>
      <c r="K12716" s="7">
        <v>0.13110312328767121</v>
      </c>
      <c r="L12716" s="7">
        <v>0.1456701369863016</v>
      </c>
    </row>
    <row r="12717" spans="1:12" ht="25.5">
      <c r="A12717" s="1">
        <f t="shared" si="269"/>
        <v>45203</v>
      </c>
      <c r="B12717" s="49" t="s">
        <v>7970</v>
      </c>
      <c r="C12717" s="7">
        <v>1.3199999999999998E-2</v>
      </c>
      <c r="D12717" s="7">
        <v>2.6400000000000118E-2</v>
      </c>
      <c r="E12717" s="7">
        <v>3.9600000000000114E-2</v>
      </c>
      <c r="F12717" s="7">
        <v>5.2799999999999993E-2</v>
      </c>
      <c r="G12717" s="7">
        <v>6.6000000000000003E-2</v>
      </c>
      <c r="H12717" s="7">
        <v>7.9200000000000007E-2</v>
      </c>
      <c r="I12717" s="7">
        <v>9.2400000000000357E-2</v>
      </c>
      <c r="J12717" s="7">
        <v>0.10560000000000012</v>
      </c>
      <c r="K12717" s="7">
        <v>0.11880000000000011</v>
      </c>
      <c r="L12717" s="7">
        <v>0.13200000000000001</v>
      </c>
    </row>
    <row r="12718" spans="1:12" ht="25.5">
      <c r="A12718" s="1">
        <f t="shared" si="269"/>
        <v>45204</v>
      </c>
      <c r="B12718" s="49" t="s">
        <v>7971</v>
      </c>
      <c r="C12718" s="7">
        <v>8.4483616438356477E-3</v>
      </c>
      <c r="D12718" s="7">
        <v>1.689672328767132E-2</v>
      </c>
      <c r="E12718" s="7">
        <v>2.5345084931506921E-2</v>
      </c>
      <c r="F12718" s="7">
        <v>3.3793446575342521E-2</v>
      </c>
      <c r="G12718" s="7">
        <v>4.2241808219178119E-2</v>
      </c>
      <c r="H12718" s="7">
        <v>5.0690169863013716E-2</v>
      </c>
      <c r="I12718" s="7">
        <v>5.9138531506849557E-2</v>
      </c>
      <c r="J12718" s="7">
        <v>6.7586893150684918E-2</v>
      </c>
      <c r="K12718" s="7">
        <v>7.6035254794520626E-2</v>
      </c>
      <c r="L12718" s="7">
        <v>8.4483616438356113E-2</v>
      </c>
    </row>
    <row r="12719" spans="1:12" ht="25.5">
      <c r="A12719" s="1">
        <f t="shared" si="269"/>
        <v>45205</v>
      </c>
      <c r="B12719" s="49" t="s">
        <v>7972</v>
      </c>
      <c r="C12719" s="7">
        <v>1.4735901369863039E-2</v>
      </c>
      <c r="D12719" s="7">
        <v>2.9471802739726199E-2</v>
      </c>
      <c r="E12719" s="7">
        <v>4.4207704109589241E-2</v>
      </c>
      <c r="F12719" s="7">
        <v>5.8943605479452155E-2</v>
      </c>
      <c r="G12719" s="7">
        <v>7.3679506849315193E-2</v>
      </c>
      <c r="H12719" s="7">
        <v>8.8415408219178232E-2</v>
      </c>
      <c r="I12719" s="7">
        <v>0.10315130958904163</v>
      </c>
      <c r="J12719" s="7">
        <v>0.11788721095890445</v>
      </c>
      <c r="K12719" s="7">
        <v>0.13262311232876761</v>
      </c>
      <c r="L12719" s="7">
        <v>0.14735901369863039</v>
      </c>
    </row>
    <row r="12720" spans="1:12" ht="25.5">
      <c r="A12720" s="1">
        <f t="shared" si="269"/>
        <v>45206</v>
      </c>
      <c r="B12720" s="49" t="s">
        <v>7973</v>
      </c>
      <c r="C12720" s="7">
        <v>8.7452712328767359E-3</v>
      </c>
      <c r="D12720" s="7">
        <v>1.749054246575352E-2</v>
      </c>
      <c r="E12720" s="7">
        <v>2.6235813698630157E-2</v>
      </c>
      <c r="F12720" s="7">
        <v>3.4981084931506798E-2</v>
      </c>
      <c r="G12720" s="7">
        <v>4.3726356164383556E-2</v>
      </c>
      <c r="H12720" s="7">
        <v>5.2471627397260315E-2</v>
      </c>
      <c r="I12720" s="7">
        <v>6.1216898630137198E-2</v>
      </c>
      <c r="J12720" s="7">
        <v>6.9962169863013721E-2</v>
      </c>
      <c r="K12720" s="7">
        <v>7.8707441095890479E-2</v>
      </c>
      <c r="L12720" s="7">
        <v>8.7452712328767113E-2</v>
      </c>
    </row>
    <row r="12721" spans="1:12" ht="38.25">
      <c r="A12721" s="1">
        <f t="shared" si="269"/>
        <v>45207</v>
      </c>
      <c r="B12721" s="49" t="s">
        <v>6563</v>
      </c>
      <c r="C12721" s="7">
        <v>3.9364931506849561E-2</v>
      </c>
      <c r="D12721" s="7">
        <v>7.8729863013699122E-2</v>
      </c>
      <c r="E12721" s="7">
        <v>0.11809479452054868</v>
      </c>
      <c r="F12721" s="7">
        <v>0.15745972602739799</v>
      </c>
      <c r="G12721" s="7">
        <v>0.19682465753424722</v>
      </c>
      <c r="H12721" s="7">
        <v>0.23618958904109638</v>
      </c>
      <c r="I12721" s="7">
        <v>0.27555452054794677</v>
      </c>
      <c r="J12721" s="7">
        <v>0.31491945205479482</v>
      </c>
      <c r="K12721" s="7">
        <v>0.35428438356164399</v>
      </c>
      <c r="L12721" s="7">
        <v>0.39364931506849321</v>
      </c>
    </row>
    <row r="12722" spans="1:12" ht="25.5">
      <c r="A12722" s="1">
        <f t="shared" si="269"/>
        <v>45208</v>
      </c>
      <c r="B12722" s="49" t="s">
        <v>7974</v>
      </c>
      <c r="C12722" s="7">
        <v>1.6964350684931517E-2</v>
      </c>
      <c r="D12722" s="7">
        <v>3.392870136986316E-2</v>
      </c>
      <c r="E12722" s="7">
        <v>5.0893052054794677E-2</v>
      </c>
      <c r="F12722" s="7">
        <v>6.7857402739726069E-2</v>
      </c>
      <c r="G12722" s="7">
        <v>8.48217534246576E-2</v>
      </c>
      <c r="H12722" s="7">
        <v>0.10178610410958912</v>
      </c>
      <c r="I12722" s="7">
        <v>0.118750454794521</v>
      </c>
      <c r="J12722" s="7">
        <v>0.13571480547945239</v>
      </c>
      <c r="K12722" s="7">
        <v>0.15267915616438438</v>
      </c>
      <c r="L12722" s="7">
        <v>0.1696435068493152</v>
      </c>
    </row>
    <row r="12723" spans="1:12" ht="25.5">
      <c r="A12723" s="1">
        <f t="shared" si="269"/>
        <v>45209</v>
      </c>
      <c r="B12723" s="49" t="s">
        <v>7975</v>
      </c>
      <c r="C12723" s="7">
        <v>1.5883397260274039E-2</v>
      </c>
      <c r="D12723" s="7">
        <v>3.176679452054796E-2</v>
      </c>
      <c r="E12723" s="7">
        <v>4.7650191780821992E-2</v>
      </c>
      <c r="F12723" s="7">
        <v>6.3533589041095795E-2</v>
      </c>
      <c r="G12723" s="7">
        <v>7.9416986301369716E-2</v>
      </c>
      <c r="H12723" s="7">
        <v>9.5300383561643637E-2</v>
      </c>
      <c r="I12723" s="7">
        <v>0.11118378082191781</v>
      </c>
      <c r="J12723" s="7">
        <v>0.12706717808219159</v>
      </c>
      <c r="K12723" s="7">
        <v>0.142950575342466</v>
      </c>
      <c r="L12723" s="7">
        <v>0.15883397260273918</v>
      </c>
    </row>
    <row r="12724" spans="1:12" ht="25.5">
      <c r="A12724" s="1">
        <f t="shared" si="269"/>
        <v>45210</v>
      </c>
      <c r="B12724" s="49" t="s">
        <v>7976</v>
      </c>
      <c r="C12724" s="7">
        <v>2.4020383561644119E-2</v>
      </c>
      <c r="D12724" s="7">
        <v>4.8040767123288121E-2</v>
      </c>
      <c r="E12724" s="7">
        <v>7.206115068493224E-2</v>
      </c>
      <c r="F12724" s="7">
        <v>9.6081534246575992E-2</v>
      </c>
      <c r="G12724" s="7">
        <v>0.12010191780821999</v>
      </c>
      <c r="H12724" s="7">
        <v>0.14412230136986279</v>
      </c>
      <c r="I12724" s="7">
        <v>0.168142684931508</v>
      </c>
      <c r="J12724" s="7">
        <v>0.19216306849315079</v>
      </c>
      <c r="K12724" s="7">
        <v>0.21618345205479478</v>
      </c>
      <c r="L12724" s="7">
        <v>0.24020383561643877</v>
      </c>
    </row>
    <row r="12725" spans="1:12" ht="12.75">
      <c r="A12725" s="1">
        <f t="shared" si="269"/>
        <v>45211</v>
      </c>
      <c r="B12725" s="49" t="s">
        <v>7977</v>
      </c>
      <c r="C12725" s="7">
        <v>8.1745972602739921E-3</v>
      </c>
      <c r="D12725" s="7">
        <v>1.634919452054796E-2</v>
      </c>
      <c r="E12725" s="7">
        <v>2.4523791780821997E-2</v>
      </c>
      <c r="F12725" s="7">
        <v>3.269838904109592E-2</v>
      </c>
      <c r="G12725" s="7">
        <v>4.0872986301369839E-2</v>
      </c>
      <c r="H12725" s="7">
        <v>4.9047583561643883E-2</v>
      </c>
      <c r="I12725" s="7">
        <v>5.7222180821918031E-2</v>
      </c>
      <c r="J12725" s="7">
        <v>6.5396778082191839E-2</v>
      </c>
      <c r="K12725" s="7">
        <v>7.3571375342465758E-2</v>
      </c>
      <c r="L12725" s="7">
        <v>8.1745972602739678E-2</v>
      </c>
    </row>
    <row r="12726" spans="1:12" ht="25.5">
      <c r="A12726" s="1">
        <f t="shared" si="269"/>
        <v>45212</v>
      </c>
      <c r="B12726" s="49" t="s">
        <v>7762</v>
      </c>
      <c r="C12726" s="7">
        <v>1.8371506849315079E-2</v>
      </c>
      <c r="D12726" s="7">
        <v>3.6743013698630277E-2</v>
      </c>
      <c r="E12726" s="7">
        <v>5.5114520547945356E-2</v>
      </c>
      <c r="F12726" s="7">
        <v>7.3486027397260317E-2</v>
      </c>
      <c r="G12726" s="7">
        <v>9.1857534246575404E-2</v>
      </c>
      <c r="H12726" s="7">
        <v>0.1102290410958906</v>
      </c>
      <c r="I12726" s="7">
        <v>0.12860054794520639</v>
      </c>
      <c r="J12726" s="7">
        <v>0.14697205479452038</v>
      </c>
      <c r="K12726" s="7">
        <v>0.1653435616438356</v>
      </c>
      <c r="L12726" s="7">
        <v>0.18371506849315081</v>
      </c>
    </row>
    <row r="12727" spans="1:12" ht="25.5">
      <c r="A12727" s="1">
        <f t="shared" si="269"/>
        <v>45213</v>
      </c>
      <c r="B12727" s="49" t="s">
        <v>5391</v>
      </c>
      <c r="C12727" s="7">
        <v>7.6813150684931757E-3</v>
      </c>
      <c r="D12727" s="7">
        <v>1.53626301369864E-2</v>
      </c>
      <c r="E12727" s="7">
        <v>2.3043945205479477E-2</v>
      </c>
      <c r="F12727" s="7">
        <v>3.0725260273972557E-2</v>
      </c>
      <c r="G12727" s="7">
        <v>3.8406575342465755E-2</v>
      </c>
      <c r="H12727" s="7">
        <v>4.6087890410958954E-2</v>
      </c>
      <c r="I12727" s="7">
        <v>5.3769205479452277E-2</v>
      </c>
      <c r="J12727" s="7">
        <v>6.1450520547945239E-2</v>
      </c>
      <c r="K12727" s="7">
        <v>6.9131835616438431E-2</v>
      </c>
      <c r="L12727" s="7">
        <v>7.6813150684931511E-2</v>
      </c>
    </row>
    <row r="12728" spans="1:12" ht="25.5">
      <c r="A12728" s="1">
        <f t="shared" si="269"/>
        <v>45214</v>
      </c>
      <c r="B12728" s="49" t="s">
        <v>7060</v>
      </c>
      <c r="C12728" s="7">
        <v>4.319473972602756E-3</v>
      </c>
      <c r="D12728" s="7">
        <v>8.6389479452055121E-3</v>
      </c>
      <c r="E12728" s="7">
        <v>1.295842191780828E-2</v>
      </c>
      <c r="F12728" s="7">
        <v>1.7277895890411E-2</v>
      </c>
      <c r="G12728" s="7">
        <v>2.1597369863013718E-2</v>
      </c>
      <c r="H12728" s="7">
        <v>2.5916843835616439E-2</v>
      </c>
      <c r="I12728" s="7">
        <v>3.0236317808219282E-2</v>
      </c>
      <c r="J12728" s="7">
        <v>3.4555791780822E-2</v>
      </c>
      <c r="K12728" s="7">
        <v>3.8875265753424725E-2</v>
      </c>
      <c r="L12728" s="7">
        <v>4.3194739726027435E-2</v>
      </c>
    </row>
    <row r="12729" spans="1:12" ht="25.5">
      <c r="A12729" s="1">
        <f t="shared" si="269"/>
        <v>45215</v>
      </c>
      <c r="B12729" s="49" t="s">
        <v>7060</v>
      </c>
      <c r="C12729" s="7">
        <v>1.1626849315068541E-3</v>
      </c>
      <c r="D12729" s="7">
        <v>2.3253698630137081E-3</v>
      </c>
      <c r="E12729" s="7">
        <v>3.4880547945205557E-3</v>
      </c>
      <c r="F12729" s="7">
        <v>4.6507397260274041E-3</v>
      </c>
      <c r="G12729" s="7">
        <v>5.8134246575342512E-3</v>
      </c>
      <c r="H12729" s="7">
        <v>6.9761095890411001E-3</v>
      </c>
      <c r="I12729" s="7">
        <v>8.1387945205479723E-3</v>
      </c>
      <c r="J12729" s="7">
        <v>9.301479452054796E-3</v>
      </c>
      <c r="K12729" s="7">
        <v>1.0464164383561656E-2</v>
      </c>
      <c r="L12729" s="7">
        <v>1.1626849315068492E-2</v>
      </c>
    </row>
    <row r="12730" spans="1:12" ht="12.75">
      <c r="A12730" s="1">
        <f t="shared" si="269"/>
        <v>45216</v>
      </c>
      <c r="B12730" s="49" t="s">
        <v>7978</v>
      </c>
      <c r="C12730" s="7">
        <v>1.455580273972608E-2</v>
      </c>
      <c r="D12730" s="7">
        <v>2.9111605479452275E-2</v>
      </c>
      <c r="E12730" s="7">
        <v>4.3667408219178361E-2</v>
      </c>
      <c r="F12730" s="7">
        <v>5.8223210958904321E-2</v>
      </c>
      <c r="G12730" s="7">
        <v>7.2779013698630393E-2</v>
      </c>
      <c r="H12730" s="7">
        <v>8.7334816438356597E-2</v>
      </c>
      <c r="I12730" s="7">
        <v>0.10189061917808293</v>
      </c>
      <c r="J12730" s="7">
        <v>0.11644642191780875</v>
      </c>
      <c r="K12730" s="7">
        <v>0.13100222465753519</v>
      </c>
      <c r="L12730" s="7">
        <v>0.14555802739726079</v>
      </c>
    </row>
    <row r="12731" spans="1:12" ht="25.5">
      <c r="A12731" s="1">
        <f t="shared" si="269"/>
        <v>45217</v>
      </c>
      <c r="B12731" s="49" t="s">
        <v>7979</v>
      </c>
      <c r="C12731" s="7">
        <v>8.7850520547945593E-3</v>
      </c>
      <c r="D12731" s="7">
        <v>1.7570104109589119E-2</v>
      </c>
      <c r="E12731" s="7">
        <v>2.6355156164383678E-2</v>
      </c>
      <c r="F12731" s="7">
        <v>3.5140208219178119E-2</v>
      </c>
      <c r="G12731" s="7">
        <v>4.3925260273972679E-2</v>
      </c>
      <c r="H12731" s="7">
        <v>5.2710312328767238E-2</v>
      </c>
      <c r="I12731" s="7">
        <v>6.1495364383561915E-2</v>
      </c>
      <c r="J12731" s="7">
        <v>7.0280416438356239E-2</v>
      </c>
      <c r="K12731" s="7">
        <v>7.9065468493150784E-2</v>
      </c>
      <c r="L12731" s="7">
        <v>8.7850520547945232E-2</v>
      </c>
    </row>
    <row r="12732" spans="1:12" ht="12.75">
      <c r="A12732" s="1">
        <f t="shared" si="269"/>
        <v>45218</v>
      </c>
      <c r="B12732" s="49" t="s">
        <v>7980</v>
      </c>
      <c r="C12732" s="7">
        <v>9.394560789041136E-3</v>
      </c>
      <c r="D12732" s="7">
        <v>1.8789121578082321E-2</v>
      </c>
      <c r="E12732" s="7">
        <v>2.8183682367123361E-2</v>
      </c>
      <c r="F12732" s="7">
        <v>3.7578243156164398E-2</v>
      </c>
      <c r="G12732" s="7">
        <v>4.697280394520556E-2</v>
      </c>
      <c r="H12732" s="7">
        <v>5.6367364734246597E-2</v>
      </c>
      <c r="I12732" s="7">
        <v>6.5761925523287995E-2</v>
      </c>
      <c r="J12732" s="7">
        <v>7.5156486312328907E-2</v>
      </c>
      <c r="K12732" s="7">
        <v>8.4551047101369958E-2</v>
      </c>
      <c r="L12732" s="7">
        <v>9.3945607890410995E-2</v>
      </c>
    </row>
    <row r="12733" spans="1:12" ht="25.5">
      <c r="A12733" s="1">
        <f t="shared" si="269"/>
        <v>45219</v>
      </c>
      <c r="B12733" s="49" t="s">
        <v>7981</v>
      </c>
      <c r="C12733" s="7">
        <v>7.7243506849315434E-3</v>
      </c>
      <c r="D12733" s="7">
        <v>1.544870136986304E-2</v>
      </c>
      <c r="E12733" s="7">
        <v>2.3173052054794679E-2</v>
      </c>
      <c r="F12733" s="7">
        <v>3.089740273972608E-2</v>
      </c>
      <c r="G12733" s="7">
        <v>3.8621753424657602E-2</v>
      </c>
      <c r="H12733" s="7">
        <v>4.6346104109589122E-2</v>
      </c>
      <c r="I12733" s="7">
        <v>5.4070454794520759E-2</v>
      </c>
      <c r="J12733" s="7">
        <v>6.179480547945216E-2</v>
      </c>
      <c r="K12733" s="7">
        <v>6.9519156164383672E-2</v>
      </c>
      <c r="L12733" s="7">
        <v>7.7243506849315066E-2</v>
      </c>
    </row>
    <row r="12734" spans="1:12" ht="12.75">
      <c r="A12734" s="1">
        <f t="shared" si="269"/>
        <v>45220</v>
      </c>
      <c r="B12734" s="49" t="s">
        <v>7982</v>
      </c>
      <c r="C12734" s="7">
        <v>7.5681205479452398E-3</v>
      </c>
      <c r="D12734" s="7">
        <v>1.513624109589048E-2</v>
      </c>
      <c r="E12734" s="7">
        <v>2.2704361643835717E-2</v>
      </c>
      <c r="F12734" s="7">
        <v>3.0272482191780838E-2</v>
      </c>
      <c r="G12734" s="7">
        <v>3.784060273972608E-2</v>
      </c>
      <c r="H12734" s="7">
        <v>4.5408723287671197E-2</v>
      </c>
      <c r="I12734" s="7">
        <v>5.2976843835616683E-2</v>
      </c>
      <c r="J12734" s="7">
        <v>6.0544964383561675E-2</v>
      </c>
      <c r="K12734" s="7">
        <v>6.8113084931506918E-2</v>
      </c>
      <c r="L12734" s="7">
        <v>7.5681205479452035E-2</v>
      </c>
    </row>
    <row r="12735" spans="1:12" ht="25.5">
      <c r="A12735" s="1">
        <f t="shared" si="269"/>
        <v>45221</v>
      </c>
      <c r="B12735" s="49" t="s">
        <v>7983</v>
      </c>
      <c r="C12735" s="7">
        <v>1.1210958904109627E-3</v>
      </c>
      <c r="D12735" s="7">
        <v>2.2421917808219277E-3</v>
      </c>
      <c r="E12735" s="7">
        <v>3.3632876712328917E-3</v>
      </c>
      <c r="F12735" s="7">
        <v>4.4843835616438319E-3</v>
      </c>
      <c r="G12735" s="7">
        <v>5.6054794520547964E-3</v>
      </c>
      <c r="H12735" s="7">
        <v>6.72657534246576E-3</v>
      </c>
      <c r="I12735" s="7">
        <v>7.8476712328767479E-3</v>
      </c>
      <c r="J12735" s="7">
        <v>8.9687671232876881E-3</v>
      </c>
      <c r="K12735" s="7">
        <v>1.0089863013698639E-2</v>
      </c>
      <c r="L12735" s="7">
        <v>1.1210958904109593E-2</v>
      </c>
    </row>
    <row r="12736" spans="1:12" ht="12.75">
      <c r="A12736" s="1">
        <f t="shared" si="269"/>
        <v>45222</v>
      </c>
      <c r="B12736" s="49" t="s">
        <v>6569</v>
      </c>
      <c r="C12736" s="7">
        <v>5.4297205479452272E-3</v>
      </c>
      <c r="D12736" s="7">
        <v>1.0859441095890454E-2</v>
      </c>
      <c r="E12736" s="7">
        <v>1.6289161643835721E-2</v>
      </c>
      <c r="F12736" s="7">
        <v>2.171888219178084E-2</v>
      </c>
      <c r="G12736" s="7">
        <v>2.7148602739726076E-2</v>
      </c>
      <c r="H12736" s="7">
        <v>3.2578323287671199E-2</v>
      </c>
      <c r="I12736" s="7">
        <v>3.800804383561656E-2</v>
      </c>
      <c r="J12736" s="7">
        <v>4.3437764383561679E-2</v>
      </c>
      <c r="K12736" s="7">
        <v>4.8867484931506916E-2</v>
      </c>
      <c r="L12736" s="7">
        <v>5.4297205479452042E-2</v>
      </c>
    </row>
    <row r="12737" spans="1:12" ht="25.5">
      <c r="A12737" s="1">
        <f t="shared" si="269"/>
        <v>45223</v>
      </c>
      <c r="B12737" s="49" t="s">
        <v>7984</v>
      </c>
      <c r="C12737" s="7">
        <v>9.2870136986301591E-3</v>
      </c>
      <c r="D12737" s="7">
        <v>1.8574027397260318E-2</v>
      </c>
      <c r="E12737" s="7">
        <v>2.7861041095890479E-2</v>
      </c>
      <c r="F12737" s="7">
        <v>3.7148054794520519E-2</v>
      </c>
      <c r="G12737" s="7">
        <v>4.6435068493150683E-2</v>
      </c>
      <c r="H12737" s="7">
        <v>5.5722082191780833E-2</v>
      </c>
      <c r="I12737" s="7">
        <v>6.5009095890411234E-2</v>
      </c>
      <c r="J12737" s="7">
        <v>7.4296109589041162E-2</v>
      </c>
      <c r="K12737" s="7">
        <v>8.3583123287671313E-2</v>
      </c>
      <c r="L12737" s="7">
        <v>9.2870136986301366E-2</v>
      </c>
    </row>
    <row r="12738" spans="1:12" ht="25.5">
      <c r="A12738" s="1">
        <f t="shared" si="269"/>
        <v>45224</v>
      </c>
      <c r="B12738" s="49" t="s">
        <v>7985</v>
      </c>
      <c r="C12738" s="7">
        <v>4.1806027397260437E-3</v>
      </c>
      <c r="D12738" s="7">
        <v>8.3612054794520874E-3</v>
      </c>
      <c r="E12738" s="7">
        <v>1.254180821917812E-2</v>
      </c>
      <c r="F12738" s="7">
        <v>1.6722410958904078E-2</v>
      </c>
      <c r="G12738" s="7">
        <v>2.0903013698630159E-2</v>
      </c>
      <c r="H12738" s="7">
        <v>2.508361643835624E-2</v>
      </c>
      <c r="I12738" s="7">
        <v>2.9264219178082317E-2</v>
      </c>
      <c r="J12738" s="7">
        <v>3.344482191780828E-2</v>
      </c>
      <c r="K12738" s="7">
        <v>3.7625424657534358E-2</v>
      </c>
      <c r="L12738" s="7">
        <v>4.1806027397260317E-2</v>
      </c>
    </row>
    <row r="12739" spans="1:12" ht="25.5">
      <c r="A12739" s="1">
        <f t="shared" si="269"/>
        <v>45225</v>
      </c>
      <c r="B12739" s="49" t="s">
        <v>7986</v>
      </c>
      <c r="C12739" s="7">
        <v>1.6534356164383558E-3</v>
      </c>
      <c r="D12739" s="7">
        <v>3.3068712328767238E-3</v>
      </c>
      <c r="E12739" s="7">
        <v>4.9603068493150803E-3</v>
      </c>
      <c r="F12739" s="7">
        <v>6.6137424657534234E-3</v>
      </c>
      <c r="G12739" s="7">
        <v>8.2671780821917795E-3</v>
      </c>
      <c r="H12739" s="7">
        <v>9.9206136986301468E-3</v>
      </c>
      <c r="I12739" s="7">
        <v>1.1574049315068528E-2</v>
      </c>
      <c r="J12739" s="7">
        <v>1.322748493150692E-2</v>
      </c>
      <c r="K12739" s="7">
        <v>1.4880920547945238E-2</v>
      </c>
      <c r="L12739" s="7">
        <v>1.6534356164383559E-2</v>
      </c>
    </row>
    <row r="12740" spans="1:12" ht="25.5">
      <c r="A12740" s="1">
        <f t="shared" si="269"/>
        <v>45226</v>
      </c>
      <c r="B12740" s="49" t="s">
        <v>7987</v>
      </c>
      <c r="C12740" s="7">
        <v>2.8967671232876997E-3</v>
      </c>
      <c r="D12740" s="7">
        <v>5.7935342465753881E-3</v>
      </c>
      <c r="E12740" s="7">
        <v>8.6903013698630873E-3</v>
      </c>
      <c r="F12740" s="7">
        <v>1.1587068493150752E-2</v>
      </c>
      <c r="G12740" s="7">
        <v>1.4483835616438439E-2</v>
      </c>
      <c r="H12740" s="7">
        <v>1.7380602739726081E-2</v>
      </c>
      <c r="I12740" s="7">
        <v>2.0277369863013841E-2</v>
      </c>
      <c r="J12740" s="7">
        <v>2.3174136986301479E-2</v>
      </c>
      <c r="K12740" s="7">
        <v>2.6070904109589121E-2</v>
      </c>
      <c r="L12740" s="7">
        <v>2.896767123287676E-2</v>
      </c>
    </row>
    <row r="12741" spans="1:12" ht="12.75">
      <c r="A12741" s="1">
        <f t="shared" si="269"/>
        <v>45227</v>
      </c>
      <c r="B12741" s="49" t="s">
        <v>7988</v>
      </c>
      <c r="C12741" s="7">
        <v>7.1774367123287997E-2</v>
      </c>
      <c r="D12741" s="7">
        <v>0.14354873424657599</v>
      </c>
      <c r="E12741" s="7">
        <v>0.21532310136986399</v>
      </c>
      <c r="F12741" s="7">
        <v>0.28709746849315082</v>
      </c>
      <c r="G12741" s="7">
        <v>0.35887183561643882</v>
      </c>
      <c r="H12741" s="7">
        <v>0.43064620273972559</v>
      </c>
      <c r="I12741" s="7">
        <v>0.50242056986301475</v>
      </c>
      <c r="J12741" s="7">
        <v>0.57419493698630164</v>
      </c>
      <c r="K12741" s="7">
        <v>0.64596930410958953</v>
      </c>
      <c r="L12741" s="7">
        <v>0.71774367123287641</v>
      </c>
    </row>
    <row r="12742" spans="1:12" ht="25.5">
      <c r="A12742" s="1">
        <f t="shared" si="269"/>
        <v>45228</v>
      </c>
      <c r="B12742" s="49" t="s">
        <v>6068</v>
      </c>
      <c r="C12742" s="7">
        <v>2.6645917808219399E-2</v>
      </c>
      <c r="D12742" s="7">
        <v>5.3291835616438674E-2</v>
      </c>
      <c r="E12742" s="7">
        <v>7.9937753424658073E-2</v>
      </c>
      <c r="F12742" s="7">
        <v>0.10658367123287711</v>
      </c>
      <c r="G12742" s="7">
        <v>0.13322958904109641</v>
      </c>
      <c r="H12742" s="7">
        <v>0.1598755068493152</v>
      </c>
      <c r="I12742" s="7">
        <v>0.18652142465753518</v>
      </c>
      <c r="J12742" s="7">
        <v>0.213167342465754</v>
      </c>
      <c r="K12742" s="7">
        <v>0.23981326027397279</v>
      </c>
      <c r="L12742" s="7">
        <v>0.26645917808219155</v>
      </c>
    </row>
    <row r="12743" spans="1:12" ht="25.5">
      <c r="A12743" s="1">
        <f t="shared" si="269"/>
        <v>45229</v>
      </c>
      <c r="B12743" s="49" t="s">
        <v>5858</v>
      </c>
      <c r="C12743" s="7">
        <v>8.4443835616438562E-4</v>
      </c>
      <c r="D12743" s="7">
        <v>1.688876712328776E-3</v>
      </c>
      <c r="E12743" s="7">
        <v>2.5333150684931521E-3</v>
      </c>
      <c r="F12743" s="7">
        <v>3.3777534246575282E-3</v>
      </c>
      <c r="G12743" s="7">
        <v>4.2221917808219159E-3</v>
      </c>
      <c r="H12743" s="7">
        <v>5.0666301369863042E-3</v>
      </c>
      <c r="I12743" s="7">
        <v>5.9110684931507037E-3</v>
      </c>
      <c r="J12743" s="7">
        <v>6.7555068493150676E-3</v>
      </c>
      <c r="K12743" s="7">
        <v>7.5999452054794558E-3</v>
      </c>
      <c r="L12743" s="7">
        <v>8.4443835616438319E-3</v>
      </c>
    </row>
    <row r="12744" spans="1:12" ht="25.5">
      <c r="A12744" s="1">
        <f t="shared" si="269"/>
        <v>45230</v>
      </c>
      <c r="B12744" s="49" t="s">
        <v>6123</v>
      </c>
      <c r="C12744" s="7">
        <v>5.7530301369863153E-2</v>
      </c>
      <c r="D12744" s="7">
        <v>0.11506060273972644</v>
      </c>
      <c r="E12744" s="7">
        <v>0.1725909041095896</v>
      </c>
      <c r="F12744" s="7">
        <v>0.23012120547945239</v>
      </c>
      <c r="G12744" s="7">
        <v>0.28765150684931517</v>
      </c>
      <c r="H12744" s="7">
        <v>0.34518180821917799</v>
      </c>
      <c r="I12744" s="7">
        <v>0.40271210958904319</v>
      </c>
      <c r="J12744" s="7">
        <v>0.46024241095890478</v>
      </c>
      <c r="K12744" s="7">
        <v>0.51777271232876754</v>
      </c>
      <c r="L12744" s="7">
        <v>0.57530301369863035</v>
      </c>
    </row>
    <row r="12745" spans="1:12" ht="38.25">
      <c r="A12745" s="1">
        <f t="shared" si="269"/>
        <v>45231</v>
      </c>
      <c r="B12745" s="49" t="s">
        <v>6575</v>
      </c>
      <c r="C12745" s="7">
        <v>8.4787397260274386E-3</v>
      </c>
      <c r="D12745" s="7">
        <v>1.6957479452054877E-2</v>
      </c>
      <c r="E12745" s="7">
        <v>2.5436219178082319E-2</v>
      </c>
      <c r="F12745" s="7">
        <v>3.3914958904109643E-2</v>
      </c>
      <c r="G12745" s="7">
        <v>4.2393698630137082E-2</v>
      </c>
      <c r="H12745" s="7">
        <v>5.087243835616452E-2</v>
      </c>
      <c r="I12745" s="7">
        <v>5.9351178082192077E-2</v>
      </c>
      <c r="J12745" s="7">
        <v>6.7829917808219287E-2</v>
      </c>
      <c r="K12745" s="7">
        <v>7.6308657534246718E-2</v>
      </c>
      <c r="L12745" s="7">
        <v>8.4787397260274039E-2</v>
      </c>
    </row>
    <row r="12746" spans="1:12" ht="25.5">
      <c r="A12746" s="1">
        <f t="shared" si="269"/>
        <v>45232</v>
      </c>
      <c r="B12746" s="49" t="s">
        <v>7989</v>
      </c>
      <c r="C12746" s="7">
        <v>3.4104821917808281E-2</v>
      </c>
      <c r="D12746" s="7">
        <v>6.8209643835616438E-2</v>
      </c>
      <c r="E12746" s="7">
        <v>0.10231446575342472</v>
      </c>
      <c r="F12746" s="7">
        <v>0.13641928767123238</v>
      </c>
      <c r="G12746" s="7">
        <v>0.1705241095890408</v>
      </c>
      <c r="H12746" s="7">
        <v>0.20462893150684919</v>
      </c>
      <c r="I12746" s="7">
        <v>0.23873375342465758</v>
      </c>
      <c r="J12746" s="7">
        <v>0.27283857534246603</v>
      </c>
      <c r="K12746" s="7">
        <v>0.3069433972602732</v>
      </c>
      <c r="L12746" s="7">
        <v>0.34104821917808159</v>
      </c>
    </row>
    <row r="12747" spans="1:12" ht="25.5">
      <c r="A12747" s="1">
        <f t="shared" si="269"/>
        <v>45233</v>
      </c>
      <c r="B12747" s="49" t="s">
        <v>5653</v>
      </c>
      <c r="C12747" s="7">
        <v>3.7050410958904198E-3</v>
      </c>
      <c r="D12747" s="7">
        <v>7.4100821917808396E-3</v>
      </c>
      <c r="E12747" s="7">
        <v>1.1115123287671249E-2</v>
      </c>
      <c r="F12747" s="7">
        <v>1.4820164383561679E-2</v>
      </c>
      <c r="G12747" s="7">
        <v>1.852520547945204E-2</v>
      </c>
      <c r="H12747" s="7">
        <v>2.2230246575342519E-2</v>
      </c>
      <c r="I12747" s="7">
        <v>2.5935287671233001E-2</v>
      </c>
      <c r="J12747" s="7">
        <v>2.964032876712324E-2</v>
      </c>
      <c r="K12747" s="7">
        <v>3.3345369863013716E-2</v>
      </c>
      <c r="L12747" s="7">
        <v>3.705041095890408E-2</v>
      </c>
    </row>
    <row r="12748" spans="1:12" ht="12.75">
      <c r="A12748" s="1">
        <f t="shared" si="269"/>
        <v>45234</v>
      </c>
      <c r="B12748" s="49" t="s">
        <v>5297</v>
      </c>
      <c r="C12748" s="7">
        <v>4.6579726027397399E-3</v>
      </c>
      <c r="D12748" s="7">
        <v>9.3159452054794797E-3</v>
      </c>
      <c r="E12748" s="7">
        <v>1.397391780821928E-2</v>
      </c>
      <c r="F12748" s="7">
        <v>1.8631890410958959E-2</v>
      </c>
      <c r="G12748" s="7">
        <v>2.3289863013698637E-2</v>
      </c>
      <c r="H12748" s="7">
        <v>2.7947835616438439E-2</v>
      </c>
      <c r="I12748" s="7">
        <v>3.2605808219178238E-2</v>
      </c>
      <c r="J12748" s="7">
        <v>3.7263780821917794E-2</v>
      </c>
      <c r="K12748" s="7">
        <v>4.19217534246576E-2</v>
      </c>
      <c r="L12748" s="7">
        <v>4.6579726027397274E-2</v>
      </c>
    </row>
    <row r="12749" spans="1:12" ht="12.75">
      <c r="A12749" s="1">
        <f t="shared" si="269"/>
        <v>45235</v>
      </c>
      <c r="B12749" s="49" t="s">
        <v>5297</v>
      </c>
      <c r="C12749" s="7">
        <v>2.5734575342465879E-3</v>
      </c>
      <c r="D12749" s="7">
        <v>5.1469150684931644E-3</v>
      </c>
      <c r="E12749" s="7">
        <v>7.7203726027397519E-3</v>
      </c>
      <c r="F12749" s="7">
        <v>1.0293830136986303E-2</v>
      </c>
      <c r="G12749" s="7">
        <v>1.286728767123288E-2</v>
      </c>
      <c r="H12749" s="7">
        <v>1.5440745205479479E-2</v>
      </c>
      <c r="I12749" s="7">
        <v>1.8014202739726079E-2</v>
      </c>
      <c r="J12749" s="7">
        <v>2.0587660273972679E-2</v>
      </c>
      <c r="K12749" s="7">
        <v>2.3161117808219157E-2</v>
      </c>
      <c r="L12749" s="7">
        <v>2.573457534246576E-2</v>
      </c>
    </row>
    <row r="12750" spans="1:12" ht="25.5">
      <c r="A12750" s="1">
        <f t="shared" si="269"/>
        <v>45236</v>
      </c>
      <c r="B12750" s="49" t="s">
        <v>7990</v>
      </c>
      <c r="C12750" s="7">
        <v>5.1498082191781085E-2</v>
      </c>
      <c r="D12750" s="7">
        <v>0.10299616438356217</v>
      </c>
      <c r="E12750" s="7">
        <v>0.15449424657534361</v>
      </c>
      <c r="F12750" s="7">
        <v>0.20599232876712359</v>
      </c>
      <c r="G12750" s="7">
        <v>0.25749041095890479</v>
      </c>
      <c r="H12750" s="7">
        <v>0.30898849315068483</v>
      </c>
      <c r="I12750" s="7">
        <v>0.36048657534246714</v>
      </c>
      <c r="J12750" s="7">
        <v>0.41198465753424718</v>
      </c>
      <c r="K12750" s="7">
        <v>0.46348273972602838</v>
      </c>
      <c r="L12750" s="7">
        <v>0.51498082191780836</v>
      </c>
    </row>
    <row r="12751" spans="1:12" ht="25.5">
      <c r="A12751" s="1">
        <f t="shared" si="269"/>
        <v>45237</v>
      </c>
      <c r="B12751" s="49" t="s">
        <v>5448</v>
      </c>
      <c r="C12751" s="7">
        <v>2.7748931506849559E-3</v>
      </c>
      <c r="D12751" s="7">
        <v>5.5497863013698997E-3</v>
      </c>
      <c r="E12751" s="7">
        <v>8.3246794520548568E-3</v>
      </c>
      <c r="F12751" s="7">
        <v>1.1099572602739777E-2</v>
      </c>
      <c r="G12751" s="7">
        <v>1.3874465753424721E-2</v>
      </c>
      <c r="H12751" s="7">
        <v>1.6649358904109641E-2</v>
      </c>
      <c r="I12751" s="7">
        <v>1.9424252054794557E-2</v>
      </c>
      <c r="J12751" s="7">
        <v>2.2199145205479477E-2</v>
      </c>
      <c r="K12751" s="7">
        <v>2.4974038356164401E-2</v>
      </c>
      <c r="L12751" s="7">
        <v>2.774893150684932E-2</v>
      </c>
    </row>
    <row r="12752" spans="1:12" ht="25.5">
      <c r="A12752" s="1">
        <f t="shared" ref="A12752:A12815" si="270">A12751+1</f>
        <v>45238</v>
      </c>
      <c r="B12752" s="49" t="s">
        <v>5656</v>
      </c>
      <c r="C12752" s="7">
        <v>3.410301369863028E-2</v>
      </c>
      <c r="D12752" s="7">
        <v>6.8206027397260435E-2</v>
      </c>
      <c r="E12752" s="7">
        <v>0.10230904109589072</v>
      </c>
      <c r="F12752" s="7">
        <v>0.1364120547945204</v>
      </c>
      <c r="G12752" s="7">
        <v>0.17051506849315079</v>
      </c>
      <c r="H12752" s="7">
        <v>0.20461808219178121</v>
      </c>
      <c r="I12752" s="7">
        <v>0.2387210958904116</v>
      </c>
      <c r="J12752" s="7">
        <v>0.27282410958904196</v>
      </c>
      <c r="K12752" s="7">
        <v>0.30692712328767119</v>
      </c>
      <c r="L12752" s="7">
        <v>0.34103013698630158</v>
      </c>
    </row>
    <row r="12753" spans="1:12" ht="25.5">
      <c r="A12753" s="1">
        <f t="shared" si="270"/>
        <v>45239</v>
      </c>
      <c r="B12753" s="49" t="s">
        <v>5656</v>
      </c>
      <c r="C12753" s="7">
        <v>6.1257041095890599E-2</v>
      </c>
      <c r="D12753" s="7">
        <v>0.1225140821917812</v>
      </c>
      <c r="E12753" s="7">
        <v>0.18377112328767239</v>
      </c>
      <c r="F12753" s="7">
        <v>0.2450281643835624</v>
      </c>
      <c r="G12753" s="7">
        <v>0.30628520547945237</v>
      </c>
      <c r="H12753" s="7">
        <v>0.36754224657534235</v>
      </c>
      <c r="I12753" s="7">
        <v>0.4287992876712336</v>
      </c>
      <c r="J12753" s="7">
        <v>0.49005632876712357</v>
      </c>
      <c r="K12753" s="7">
        <v>0.5513133698630136</v>
      </c>
      <c r="L12753" s="7">
        <v>0.61257041095890352</v>
      </c>
    </row>
    <row r="12754" spans="1:12" ht="25.5">
      <c r="A12754" s="1">
        <f t="shared" si="270"/>
        <v>45240</v>
      </c>
      <c r="B12754" s="49" t="s">
        <v>5656</v>
      </c>
      <c r="C12754" s="7">
        <v>5.4485260273972679E-2</v>
      </c>
      <c r="D12754" s="7">
        <v>0.10897052054794536</v>
      </c>
      <c r="E12754" s="7">
        <v>0.16345578082191839</v>
      </c>
      <c r="F12754" s="7">
        <v>0.21794104109588999</v>
      </c>
      <c r="G12754" s="7">
        <v>0.27242630136986279</v>
      </c>
      <c r="H12754" s="7">
        <v>0.32691156164383561</v>
      </c>
      <c r="I12754" s="7">
        <v>0.3813968219178096</v>
      </c>
      <c r="J12754" s="7">
        <v>0.43588208219178121</v>
      </c>
      <c r="K12754" s="7">
        <v>0.49036734246575397</v>
      </c>
      <c r="L12754" s="7">
        <v>0.54485260273972558</v>
      </c>
    </row>
    <row r="12755" spans="1:12" ht="38.25">
      <c r="A12755" s="1">
        <f t="shared" si="270"/>
        <v>45241</v>
      </c>
      <c r="B12755" s="49" t="s">
        <v>5449</v>
      </c>
      <c r="C12755" s="7">
        <v>7.5728219178082552E-3</v>
      </c>
      <c r="D12755" s="7">
        <v>1.5145643835616559E-2</v>
      </c>
      <c r="E12755" s="7">
        <v>2.2718465753424719E-2</v>
      </c>
      <c r="F12755" s="7">
        <v>3.0291287671232882E-2</v>
      </c>
      <c r="G12755" s="7">
        <v>3.7864109589041163E-2</v>
      </c>
      <c r="H12755" s="7">
        <v>4.5436931506849319E-2</v>
      </c>
      <c r="I12755" s="7">
        <v>5.3009753424657718E-2</v>
      </c>
      <c r="J12755" s="7">
        <v>6.0582575342465764E-2</v>
      </c>
      <c r="K12755" s="7">
        <v>6.8155397260274031E-2</v>
      </c>
      <c r="L12755" s="7">
        <v>7.5728219178082201E-2</v>
      </c>
    </row>
    <row r="12756" spans="1:12" ht="38.25">
      <c r="A12756" s="1">
        <f t="shared" si="270"/>
        <v>45242</v>
      </c>
      <c r="B12756" s="49" t="s">
        <v>5449</v>
      </c>
      <c r="C12756" s="7">
        <v>1.4223452054794559E-2</v>
      </c>
      <c r="D12756" s="7">
        <v>2.8446904109589239E-2</v>
      </c>
      <c r="E12756" s="7">
        <v>4.2670356164383798E-2</v>
      </c>
      <c r="F12756" s="7">
        <v>5.6893808219178235E-2</v>
      </c>
      <c r="G12756" s="7">
        <v>7.111726027397279E-2</v>
      </c>
      <c r="H12756" s="7">
        <v>8.534071232876736E-2</v>
      </c>
      <c r="I12756" s="7">
        <v>9.9564164383562276E-2</v>
      </c>
      <c r="J12756" s="7">
        <v>0.1137876164383566</v>
      </c>
      <c r="K12756" s="7">
        <v>0.1280110684931508</v>
      </c>
      <c r="L12756" s="7">
        <v>0.14223452054794558</v>
      </c>
    </row>
    <row r="12757" spans="1:12" ht="25.5">
      <c r="A12757" s="1">
        <f t="shared" si="270"/>
        <v>45243</v>
      </c>
      <c r="B12757" s="49" t="s">
        <v>6405</v>
      </c>
      <c r="C12757" s="7">
        <v>1.603384109589048E-2</v>
      </c>
      <c r="D12757" s="7">
        <v>3.2067682191780841E-2</v>
      </c>
      <c r="E12757" s="7">
        <v>4.8101523287671318E-2</v>
      </c>
      <c r="F12757" s="7">
        <v>6.4135364383561558E-2</v>
      </c>
      <c r="G12757" s="7">
        <v>8.016920547945193E-2</v>
      </c>
      <c r="H12757" s="7">
        <v>9.6203046575342274E-2</v>
      </c>
      <c r="I12757" s="7">
        <v>0.11223688767123301</v>
      </c>
      <c r="J12757" s="7">
        <v>0.12827072876712359</v>
      </c>
      <c r="K12757" s="7">
        <v>0.1443045698630136</v>
      </c>
      <c r="L12757" s="7">
        <v>0.16033841095890358</v>
      </c>
    </row>
    <row r="12758" spans="1:12" ht="38.25">
      <c r="A12758" s="1">
        <f t="shared" si="270"/>
        <v>45244</v>
      </c>
      <c r="B12758" s="49" t="s">
        <v>6613</v>
      </c>
      <c r="C12758" s="7">
        <v>7.493260273972632E-4</v>
      </c>
      <c r="D12758" s="7">
        <v>1.498652054794524E-3</v>
      </c>
      <c r="E12758" s="7">
        <v>2.2479780821917919E-3</v>
      </c>
      <c r="F12758" s="7">
        <v>2.997304109589048E-3</v>
      </c>
      <c r="G12758" s="7">
        <v>3.7466301369863037E-3</v>
      </c>
      <c r="H12758" s="7">
        <v>4.4959561643835716E-3</v>
      </c>
      <c r="I12758" s="7">
        <v>5.245282191780839E-3</v>
      </c>
      <c r="J12758" s="7">
        <v>5.994608219178096E-3</v>
      </c>
      <c r="K12758" s="7">
        <v>6.7439342465753522E-3</v>
      </c>
      <c r="L12758" s="7">
        <v>7.4932602739726075E-3</v>
      </c>
    </row>
    <row r="12759" spans="1:12" ht="25.5">
      <c r="A12759" s="1">
        <f t="shared" si="270"/>
        <v>45245</v>
      </c>
      <c r="B12759" s="49" t="s">
        <v>7991</v>
      </c>
      <c r="C12759" s="7">
        <v>2.4669895890411239E-2</v>
      </c>
      <c r="D12759" s="7">
        <v>4.9339791780822359E-2</v>
      </c>
      <c r="E12759" s="7">
        <v>7.4009687671233601E-2</v>
      </c>
      <c r="F12759" s="7">
        <v>9.8679583561644468E-2</v>
      </c>
      <c r="G12759" s="7">
        <v>0.1233494794520556</v>
      </c>
      <c r="H12759" s="7">
        <v>0.14801937534246601</v>
      </c>
      <c r="I12759" s="7">
        <v>0.17268927123287758</v>
      </c>
      <c r="J12759" s="7">
        <v>0.19735916712328802</v>
      </c>
      <c r="K12759" s="7">
        <v>0.2220290630136996</v>
      </c>
      <c r="L12759" s="7">
        <v>0.24669895890411001</v>
      </c>
    </row>
    <row r="12760" spans="1:12" ht="25.5">
      <c r="A12760" s="1">
        <f t="shared" si="270"/>
        <v>45246</v>
      </c>
      <c r="B12760" s="49" t="s">
        <v>7991</v>
      </c>
      <c r="C12760" s="7">
        <v>3.0115890410959079E-2</v>
      </c>
      <c r="D12760" s="7">
        <v>6.0231780821918039E-2</v>
      </c>
      <c r="E12760" s="7">
        <v>9.0347671232877111E-2</v>
      </c>
      <c r="F12760" s="7">
        <v>0.12046356164383559</v>
      </c>
      <c r="G12760" s="7">
        <v>0.15057945205479478</v>
      </c>
      <c r="H12760" s="7">
        <v>0.180695342465754</v>
      </c>
      <c r="I12760" s="7">
        <v>0.21081123287671319</v>
      </c>
      <c r="J12760" s="7">
        <v>0.24092712328767238</v>
      </c>
      <c r="K12760" s="7">
        <v>0.27104301369863038</v>
      </c>
      <c r="L12760" s="7">
        <v>0.30115890410958956</v>
      </c>
    </row>
    <row r="12761" spans="1:12" ht="25.5">
      <c r="A12761" s="1">
        <f t="shared" si="270"/>
        <v>45247</v>
      </c>
      <c r="B12761" s="49" t="s">
        <v>7991</v>
      </c>
      <c r="C12761" s="7">
        <v>6.4716164383561798E-3</v>
      </c>
      <c r="D12761" s="7">
        <v>1.294323287671236E-2</v>
      </c>
      <c r="E12761" s="7">
        <v>1.9414849315068598E-2</v>
      </c>
      <c r="F12761" s="7">
        <v>2.5886465753424719E-2</v>
      </c>
      <c r="G12761" s="7">
        <v>3.2358082191780838E-2</v>
      </c>
      <c r="H12761" s="7">
        <v>3.8829698630137077E-2</v>
      </c>
      <c r="I12761" s="7">
        <v>4.5301315068493317E-2</v>
      </c>
      <c r="J12761" s="7">
        <v>5.1772931506849439E-2</v>
      </c>
      <c r="K12761" s="7">
        <v>5.8244547945205553E-2</v>
      </c>
      <c r="L12761" s="7">
        <v>6.4716164383561675E-2</v>
      </c>
    </row>
    <row r="12762" spans="1:12" ht="25.5">
      <c r="A12762" s="1">
        <f t="shared" si="270"/>
        <v>45248</v>
      </c>
      <c r="B12762" s="49" t="s">
        <v>7991</v>
      </c>
      <c r="C12762" s="7">
        <v>2.6418082191781078E-3</v>
      </c>
      <c r="D12762" s="7">
        <v>5.2836164383562043E-3</v>
      </c>
      <c r="E12762" s="7">
        <v>7.9254246575343121E-3</v>
      </c>
      <c r="F12762" s="7">
        <v>1.0567232876712383E-2</v>
      </c>
      <c r="G12762" s="7">
        <v>1.3209041095890479E-2</v>
      </c>
      <c r="H12762" s="7">
        <v>1.5850849315068478E-2</v>
      </c>
      <c r="I12762" s="7">
        <v>1.8492657534246601E-2</v>
      </c>
      <c r="J12762" s="7">
        <v>2.113446575342472E-2</v>
      </c>
      <c r="K12762" s="7">
        <v>2.3776273972602718E-2</v>
      </c>
      <c r="L12762" s="7">
        <v>2.641808219178084E-2</v>
      </c>
    </row>
    <row r="12763" spans="1:12" ht="38.25">
      <c r="A12763" s="1">
        <f t="shared" si="270"/>
        <v>45249</v>
      </c>
      <c r="B12763" s="49" t="s">
        <v>7992</v>
      </c>
      <c r="C12763" s="7">
        <v>1.4472986301369839E-2</v>
      </c>
      <c r="D12763" s="7">
        <v>2.8945972602739799E-2</v>
      </c>
      <c r="E12763" s="7">
        <v>4.3418958904109642E-2</v>
      </c>
      <c r="F12763" s="7">
        <v>5.7891945205479356E-2</v>
      </c>
      <c r="G12763" s="7">
        <v>7.2364931506849195E-2</v>
      </c>
      <c r="H12763" s="7">
        <v>8.6837917808219159E-2</v>
      </c>
      <c r="I12763" s="7">
        <v>0.10131090410958925</v>
      </c>
      <c r="J12763" s="7">
        <v>0.11578389041095884</v>
      </c>
      <c r="K12763" s="7">
        <v>0.1302568767123288</v>
      </c>
      <c r="L12763" s="7">
        <v>0.14472986301369839</v>
      </c>
    </row>
    <row r="12764" spans="1:12" ht="25.5">
      <c r="A12764" s="1">
        <f t="shared" si="270"/>
        <v>45250</v>
      </c>
      <c r="B12764" s="49" t="s">
        <v>2743</v>
      </c>
      <c r="C12764" s="7">
        <v>1.4019846575342641E-2</v>
      </c>
      <c r="D12764" s="7">
        <v>2.803969315068516E-2</v>
      </c>
      <c r="E12764" s="7">
        <v>4.20595397260278E-2</v>
      </c>
      <c r="F12764" s="7">
        <v>5.6079386301370195E-2</v>
      </c>
      <c r="G12764" s="7">
        <v>7.0099232876712714E-2</v>
      </c>
      <c r="H12764" s="7">
        <v>8.411907945205524E-2</v>
      </c>
      <c r="I12764" s="7">
        <v>9.8138926027398002E-2</v>
      </c>
      <c r="J12764" s="7">
        <v>0.11215877260274028</v>
      </c>
      <c r="K12764" s="7">
        <v>0.12617861917808279</v>
      </c>
      <c r="L12764" s="7">
        <v>0.14019846575342518</v>
      </c>
    </row>
    <row r="12765" spans="1:12" ht="25.5">
      <c r="A12765" s="1">
        <f t="shared" si="270"/>
        <v>45251</v>
      </c>
      <c r="B12765" s="49" t="s">
        <v>2743</v>
      </c>
      <c r="C12765" s="7">
        <v>3.9361315068493323E-2</v>
      </c>
      <c r="D12765" s="7">
        <v>7.8722630136986646E-2</v>
      </c>
      <c r="E12765" s="7">
        <v>0.11808394520547984</v>
      </c>
      <c r="F12765" s="7">
        <v>0.15744526027397279</v>
      </c>
      <c r="G12765" s="7">
        <v>0.19680657534246598</v>
      </c>
      <c r="H12765" s="7">
        <v>0.2361678904109592</v>
      </c>
      <c r="I12765" s="7">
        <v>0.27552920547945359</v>
      </c>
      <c r="J12765" s="7">
        <v>0.31489052054794558</v>
      </c>
      <c r="K12765" s="7">
        <v>0.3542518356164388</v>
      </c>
      <c r="L12765" s="7">
        <v>0.39361315068493197</v>
      </c>
    </row>
    <row r="12766" spans="1:12" ht="25.5">
      <c r="A12766" s="1">
        <f t="shared" si="270"/>
        <v>45252</v>
      </c>
      <c r="B12766" s="49" t="s">
        <v>7993</v>
      </c>
      <c r="C12766" s="7">
        <v>0.50154213698630279</v>
      </c>
      <c r="D12766" s="7">
        <v>1.0030842739726056</v>
      </c>
      <c r="E12766" s="7">
        <v>1.5046264109589118</v>
      </c>
      <c r="F12766" s="7">
        <v>2.0061685479452036</v>
      </c>
      <c r="G12766" s="7">
        <v>2.5077106849315078</v>
      </c>
      <c r="H12766" s="7">
        <v>3.0092528219178121</v>
      </c>
      <c r="I12766" s="7">
        <v>3.5107949589041278</v>
      </c>
      <c r="J12766" s="7">
        <v>4.0123370958904196</v>
      </c>
      <c r="K12766" s="7">
        <v>4.5138792328767234</v>
      </c>
      <c r="L12766" s="7">
        <v>5.0154213698630157</v>
      </c>
    </row>
    <row r="12767" spans="1:12" ht="25.5">
      <c r="A12767" s="1">
        <f t="shared" si="270"/>
        <v>45253</v>
      </c>
      <c r="B12767" s="49" t="s">
        <v>7993</v>
      </c>
      <c r="C12767" s="7">
        <v>4.6738849315068602E-2</v>
      </c>
      <c r="D12767" s="7">
        <v>9.3477698630137204E-2</v>
      </c>
      <c r="E12767" s="7">
        <v>0.14021654794520638</v>
      </c>
      <c r="F12767" s="7">
        <v>0.18695539726027441</v>
      </c>
      <c r="G12767" s="7">
        <v>0.23369424657534241</v>
      </c>
      <c r="H12767" s="7">
        <v>0.2804330958904116</v>
      </c>
      <c r="I12767" s="7">
        <v>0.32717194520548082</v>
      </c>
      <c r="J12767" s="7">
        <v>0.3739107945205476</v>
      </c>
      <c r="K12767" s="7">
        <v>0.42064964383561676</v>
      </c>
      <c r="L12767" s="7">
        <v>0.46738849315068481</v>
      </c>
    </row>
    <row r="12768" spans="1:12" ht="25.5">
      <c r="A12768" s="1">
        <f t="shared" si="270"/>
        <v>45254</v>
      </c>
      <c r="B12768" s="49" t="s">
        <v>7535</v>
      </c>
      <c r="C12768" s="7">
        <v>4.4090169863013957E-2</v>
      </c>
      <c r="D12768" s="7">
        <v>8.8180339726027915E-2</v>
      </c>
      <c r="E12768" s="7">
        <v>0.13227050958904199</v>
      </c>
      <c r="F12768" s="7">
        <v>0.17636067945205561</v>
      </c>
      <c r="G12768" s="7">
        <v>0.2204508493150692</v>
      </c>
      <c r="H12768" s="7">
        <v>0.26454101917808281</v>
      </c>
      <c r="I12768" s="7">
        <v>0.3086311890410976</v>
      </c>
      <c r="J12768" s="7">
        <v>0.35272135890410999</v>
      </c>
      <c r="K12768" s="7">
        <v>0.39681152876712361</v>
      </c>
      <c r="L12768" s="7">
        <v>0.44090169863013723</v>
      </c>
    </row>
    <row r="12769" spans="1:12" ht="25.5">
      <c r="A12769" s="1">
        <f t="shared" si="270"/>
        <v>45255</v>
      </c>
      <c r="B12769" s="49" t="s">
        <v>6413</v>
      </c>
      <c r="C12769" s="7">
        <v>1.0541194520547985E-2</v>
      </c>
      <c r="D12769" s="7">
        <v>2.1082389041095918E-2</v>
      </c>
      <c r="E12769" s="7">
        <v>3.1623583561643999E-2</v>
      </c>
      <c r="F12769" s="7">
        <v>4.2164778082191837E-2</v>
      </c>
      <c r="G12769" s="7">
        <v>5.2705972602739799E-2</v>
      </c>
      <c r="H12769" s="7">
        <v>6.3247167123287762E-2</v>
      </c>
      <c r="I12769" s="7">
        <v>7.3788361643835843E-2</v>
      </c>
      <c r="J12769" s="7">
        <v>8.4329556164383673E-2</v>
      </c>
      <c r="K12769" s="7">
        <v>9.4870750684931643E-2</v>
      </c>
      <c r="L12769" s="7">
        <v>0.10541194520547947</v>
      </c>
    </row>
    <row r="12770" spans="1:12" ht="25.5">
      <c r="A12770" s="1">
        <f t="shared" si="270"/>
        <v>45256</v>
      </c>
      <c r="B12770" s="49" t="s">
        <v>6413</v>
      </c>
      <c r="C12770" s="7">
        <v>6.755506849315104E-3</v>
      </c>
      <c r="D12770" s="7">
        <v>1.3511013698630159E-2</v>
      </c>
      <c r="E12770" s="7">
        <v>2.0266520547945237E-2</v>
      </c>
      <c r="F12770" s="7">
        <v>2.7022027397260319E-2</v>
      </c>
      <c r="G12770" s="7">
        <v>3.3777534246575397E-2</v>
      </c>
      <c r="H12770" s="7">
        <v>4.0533041095890475E-2</v>
      </c>
      <c r="I12770" s="7">
        <v>4.7288547945205685E-2</v>
      </c>
      <c r="J12770" s="7">
        <v>5.4044054794520638E-2</v>
      </c>
      <c r="K12770" s="7">
        <v>6.0799561643835723E-2</v>
      </c>
      <c r="L12770" s="7">
        <v>6.7555068493150683E-2</v>
      </c>
    </row>
    <row r="12771" spans="1:12" ht="25.5">
      <c r="A12771" s="1">
        <f t="shared" si="270"/>
        <v>45257</v>
      </c>
      <c r="B12771" s="49" t="s">
        <v>5343</v>
      </c>
      <c r="C12771" s="7">
        <v>1.1724493150684968E-3</v>
      </c>
      <c r="D12771" s="7">
        <v>2.3448986301369962E-3</v>
      </c>
      <c r="E12771" s="7">
        <v>3.5173479452054878E-3</v>
      </c>
      <c r="F12771" s="7">
        <v>4.6897972602739793E-3</v>
      </c>
      <c r="G12771" s="7">
        <v>5.8622465753424714E-3</v>
      </c>
      <c r="H12771" s="7">
        <v>7.0346958904109634E-3</v>
      </c>
      <c r="I12771" s="7">
        <v>8.2071452054794797E-3</v>
      </c>
      <c r="J12771" s="7">
        <v>9.3795945205479587E-3</v>
      </c>
      <c r="K12771" s="7">
        <v>1.0552043835616452E-2</v>
      </c>
      <c r="L12771" s="7">
        <v>1.1724493150684932E-2</v>
      </c>
    </row>
    <row r="12772" spans="1:12" ht="12.75">
      <c r="A12772" s="1">
        <f t="shared" si="270"/>
        <v>45258</v>
      </c>
      <c r="B12772" s="49" t="s">
        <v>5345</v>
      </c>
      <c r="C12772" s="7">
        <v>1.878812054794524E-2</v>
      </c>
      <c r="D12772" s="7">
        <v>3.7576241095890597E-2</v>
      </c>
      <c r="E12772" s="7">
        <v>5.6364361643835841E-2</v>
      </c>
      <c r="F12772" s="7">
        <v>7.5152482191780959E-2</v>
      </c>
      <c r="G12772" s="7">
        <v>9.3940602739726195E-2</v>
      </c>
      <c r="H12772" s="7">
        <v>0.11272872328767156</v>
      </c>
      <c r="I12772" s="7">
        <v>0.13151684383561679</v>
      </c>
      <c r="J12772" s="7">
        <v>0.15030496438356239</v>
      </c>
      <c r="K12772" s="7">
        <v>0.16909308493150679</v>
      </c>
      <c r="L12772" s="7">
        <v>0.18788120547945239</v>
      </c>
    </row>
    <row r="12773" spans="1:12" ht="25.5">
      <c r="A12773" s="1">
        <f t="shared" si="270"/>
        <v>45259</v>
      </c>
      <c r="B12773" s="49" t="s">
        <v>5463</v>
      </c>
      <c r="C12773" s="7">
        <v>6.8538739726027561E-3</v>
      </c>
      <c r="D12773" s="7">
        <v>1.3707747945205561E-2</v>
      </c>
      <c r="E12773" s="7">
        <v>2.0561621917808279E-2</v>
      </c>
      <c r="F12773" s="7">
        <v>2.7415495890411E-2</v>
      </c>
      <c r="G12773" s="7">
        <v>3.4269369863013717E-2</v>
      </c>
      <c r="H12773" s="7">
        <v>4.1123243835616441E-2</v>
      </c>
      <c r="I12773" s="7">
        <v>4.7977117808219394E-2</v>
      </c>
      <c r="J12773" s="7">
        <v>5.4830991780822E-2</v>
      </c>
      <c r="K12773" s="7">
        <v>6.1684865753424717E-2</v>
      </c>
      <c r="L12773" s="7">
        <v>6.8538739726027434E-2</v>
      </c>
    </row>
    <row r="12774" spans="1:12" ht="25.5">
      <c r="A12774" s="1">
        <f t="shared" si="270"/>
        <v>45260</v>
      </c>
      <c r="B12774" s="49" t="s">
        <v>7994</v>
      </c>
      <c r="C12774" s="7">
        <v>2.1525041095890481E-2</v>
      </c>
      <c r="D12774" s="7">
        <v>4.3050082191780838E-2</v>
      </c>
      <c r="E12774" s="7">
        <v>6.4575123287671315E-2</v>
      </c>
      <c r="F12774" s="7">
        <v>8.610016438356155E-2</v>
      </c>
      <c r="G12774" s="7">
        <v>0.10762520547945192</v>
      </c>
      <c r="H12774" s="7">
        <v>0.12915024657534238</v>
      </c>
      <c r="I12774" s="7">
        <v>0.15067528767123359</v>
      </c>
      <c r="J12774" s="7">
        <v>0.1722003287671236</v>
      </c>
      <c r="K12774" s="7">
        <v>0.19372536986301359</v>
      </c>
      <c r="L12774" s="7">
        <v>0.2152504109589036</v>
      </c>
    </row>
    <row r="12775" spans="1:12" ht="25.5">
      <c r="A12775" s="1">
        <f t="shared" si="270"/>
        <v>45261</v>
      </c>
      <c r="B12775" s="49" t="s">
        <v>7995</v>
      </c>
      <c r="C12775" s="7">
        <v>2.8295013698630276E-2</v>
      </c>
      <c r="D12775" s="7">
        <v>5.6590027397260434E-2</v>
      </c>
      <c r="E12775" s="7">
        <v>8.488504109589072E-2</v>
      </c>
      <c r="F12775" s="7">
        <v>0.11318005479452065</v>
      </c>
      <c r="G12775" s="7">
        <v>0.14147506849315081</v>
      </c>
      <c r="H12775" s="7">
        <v>0.16977008219178119</v>
      </c>
      <c r="I12775" s="7">
        <v>0.1980650958904116</v>
      </c>
      <c r="J12775" s="7">
        <v>0.22636010958904199</v>
      </c>
      <c r="K12775" s="7">
        <v>0.2546551232876712</v>
      </c>
      <c r="L12775" s="7">
        <v>0.28295013698630161</v>
      </c>
    </row>
    <row r="12776" spans="1:12" ht="25.5">
      <c r="A12776" s="1">
        <f t="shared" si="270"/>
        <v>45262</v>
      </c>
      <c r="B12776" s="49" t="s">
        <v>7996</v>
      </c>
      <c r="C12776" s="7">
        <v>2.8299353424657718E-2</v>
      </c>
      <c r="D12776" s="7">
        <v>5.6598706849315318E-2</v>
      </c>
      <c r="E12776" s="7">
        <v>8.4898060273973036E-2</v>
      </c>
      <c r="F12776" s="7">
        <v>0.1131974136986304</v>
      </c>
      <c r="G12776" s="7">
        <v>0.14149676712328799</v>
      </c>
      <c r="H12776" s="7">
        <v>0.16979612054794438</v>
      </c>
      <c r="I12776" s="7">
        <v>0.19809547397260319</v>
      </c>
      <c r="J12776" s="7">
        <v>0.22639482739725961</v>
      </c>
      <c r="K12776" s="7">
        <v>0.25469418082191719</v>
      </c>
      <c r="L12776" s="7">
        <v>0.28299353424657481</v>
      </c>
    </row>
    <row r="12777" spans="1:12" ht="38.25">
      <c r="A12777" s="1">
        <f t="shared" si="270"/>
        <v>45263</v>
      </c>
      <c r="B12777" s="49" t="s">
        <v>7997</v>
      </c>
      <c r="C12777" s="7">
        <v>0.10313358904109615</v>
      </c>
      <c r="D12777" s="7">
        <v>0.2062671780821928</v>
      </c>
      <c r="E12777" s="7">
        <v>0.30940076712328796</v>
      </c>
      <c r="F12777" s="7">
        <v>0.41253435616438322</v>
      </c>
      <c r="G12777" s="7">
        <v>0.51566794520547965</v>
      </c>
      <c r="H12777" s="7">
        <v>0.61880153424657591</v>
      </c>
      <c r="I12777" s="7">
        <v>0.72193512328767362</v>
      </c>
      <c r="J12777" s="7">
        <v>0.82506871232876755</v>
      </c>
      <c r="K12777" s="7">
        <v>0.92820230136986392</v>
      </c>
      <c r="L12777" s="7">
        <v>1.0313358904109593</v>
      </c>
    </row>
    <row r="12778" spans="1:12" ht="25.5">
      <c r="A12778" s="1">
        <f t="shared" si="270"/>
        <v>45264</v>
      </c>
      <c r="B12778" s="49" t="s">
        <v>7998</v>
      </c>
      <c r="C12778" s="7">
        <v>0.1615227945205476</v>
      </c>
      <c r="D12778" s="7">
        <v>0.32304558904109637</v>
      </c>
      <c r="E12778" s="7">
        <v>0.484568383561644</v>
      </c>
      <c r="F12778" s="7">
        <v>0.64609117808219041</v>
      </c>
      <c r="G12778" s="7">
        <v>0.80761397260273793</v>
      </c>
      <c r="H12778" s="7">
        <v>0.96913676712328556</v>
      </c>
      <c r="I12778" s="7">
        <v>1.1306595616438369</v>
      </c>
      <c r="J12778" s="7">
        <v>1.2921823561643759</v>
      </c>
      <c r="K12778" s="7">
        <v>1.4537051506849321</v>
      </c>
      <c r="L12778" s="7">
        <v>1.6152279452054759</v>
      </c>
    </row>
    <row r="12779" spans="1:12" ht="25.5">
      <c r="A12779" s="1">
        <f t="shared" si="270"/>
        <v>45265</v>
      </c>
      <c r="B12779" s="49" t="s">
        <v>7999</v>
      </c>
      <c r="C12779" s="7">
        <v>4.1950684931506922E-2</v>
      </c>
      <c r="D12779" s="7">
        <v>8.3901369863013844E-2</v>
      </c>
      <c r="E12779" s="7">
        <v>0.12585205479452038</v>
      </c>
      <c r="F12779" s="7">
        <v>0.16780273972602719</v>
      </c>
      <c r="G12779" s="7">
        <v>0.20975342465753399</v>
      </c>
      <c r="H12779" s="7">
        <v>0.25170410958904077</v>
      </c>
      <c r="I12779" s="7">
        <v>0.29365479452054882</v>
      </c>
      <c r="J12779" s="7">
        <v>0.33560547945205438</v>
      </c>
      <c r="K12779" s="7">
        <v>0.37755616438356115</v>
      </c>
      <c r="L12779" s="7">
        <v>0.41950684931506799</v>
      </c>
    </row>
    <row r="12780" spans="1:12" ht="25.5">
      <c r="A12780" s="1">
        <f t="shared" si="270"/>
        <v>45266</v>
      </c>
      <c r="B12780" s="49" t="s">
        <v>6428</v>
      </c>
      <c r="C12780" s="7">
        <v>4.2095342465753634E-3</v>
      </c>
      <c r="D12780" s="7">
        <v>8.4190684931507269E-3</v>
      </c>
      <c r="E12780" s="7">
        <v>1.262860273972608E-2</v>
      </c>
      <c r="F12780" s="7">
        <v>1.683813698630136E-2</v>
      </c>
      <c r="G12780" s="7">
        <v>2.104767123287676E-2</v>
      </c>
      <c r="H12780" s="7">
        <v>2.5257205479452042E-2</v>
      </c>
      <c r="I12780" s="7">
        <v>2.9466739726027438E-2</v>
      </c>
      <c r="J12780" s="7">
        <v>3.367627397260272E-2</v>
      </c>
      <c r="K12780" s="7">
        <v>3.7885808219178113E-2</v>
      </c>
      <c r="L12780" s="7">
        <v>4.2095342465753395E-2</v>
      </c>
    </row>
    <row r="12781" spans="1:12" ht="12.75">
      <c r="A12781" s="1">
        <f t="shared" si="270"/>
        <v>45267</v>
      </c>
      <c r="B12781" s="49" t="s">
        <v>7796</v>
      </c>
      <c r="C12781" s="7">
        <v>4.9816076712328919E-2</v>
      </c>
      <c r="D12781" s="7">
        <v>9.9632153424657838E-2</v>
      </c>
      <c r="E12781" s="7">
        <v>0.14944823013698638</v>
      </c>
      <c r="F12781" s="7">
        <v>0.19926430684931518</v>
      </c>
      <c r="G12781" s="7">
        <v>0.24908038356164397</v>
      </c>
      <c r="H12781" s="7">
        <v>0.29889646027397276</v>
      </c>
      <c r="I12781" s="7">
        <v>0.34871253698630278</v>
      </c>
      <c r="J12781" s="7">
        <v>0.39852861369863035</v>
      </c>
      <c r="K12781" s="7">
        <v>0.4483446904109592</v>
      </c>
      <c r="L12781" s="7">
        <v>0.49816076712328794</v>
      </c>
    </row>
    <row r="12782" spans="1:12" ht="25.5">
      <c r="A12782" s="1">
        <f t="shared" si="270"/>
        <v>45268</v>
      </c>
      <c r="B12782" s="49" t="s">
        <v>8000</v>
      </c>
      <c r="C12782" s="7">
        <v>8.5138915068493443E-2</v>
      </c>
      <c r="D12782" s="7">
        <v>0.17027783013698639</v>
      </c>
      <c r="E12782" s="7">
        <v>0.2554167452054808</v>
      </c>
      <c r="F12782" s="7">
        <v>0.34055566027397277</v>
      </c>
      <c r="G12782" s="7">
        <v>0.42569457534246596</v>
      </c>
      <c r="H12782" s="7">
        <v>0.51083349041095916</v>
      </c>
      <c r="I12782" s="7">
        <v>0.59597240547945474</v>
      </c>
      <c r="J12782" s="7">
        <v>0.68111132054794554</v>
      </c>
      <c r="K12782" s="7">
        <v>0.76625023561643879</v>
      </c>
      <c r="L12782" s="7">
        <v>0.85138915068493193</v>
      </c>
    </row>
    <row r="12783" spans="1:12" ht="38.25">
      <c r="A12783" s="1">
        <f t="shared" si="270"/>
        <v>45269</v>
      </c>
      <c r="B12783" s="49" t="s">
        <v>5832</v>
      </c>
      <c r="C12783" s="7">
        <v>4.7180054794520761E-3</v>
      </c>
      <c r="D12783" s="7">
        <v>9.4360109589041521E-3</v>
      </c>
      <c r="E12783" s="7">
        <v>1.415401643835624E-2</v>
      </c>
      <c r="F12783" s="7">
        <v>1.887202191780828E-2</v>
      </c>
      <c r="G12783" s="7">
        <v>2.3590027397260318E-2</v>
      </c>
      <c r="H12783" s="7">
        <v>2.8308032876712359E-2</v>
      </c>
      <c r="I12783" s="7">
        <v>3.3026038356164515E-2</v>
      </c>
      <c r="J12783" s="7">
        <v>3.7744043835616435E-2</v>
      </c>
      <c r="K12783" s="7">
        <v>4.246204931506848E-2</v>
      </c>
      <c r="L12783" s="7">
        <v>4.7180054794520518E-2</v>
      </c>
    </row>
    <row r="12784" spans="1:12" ht="38.25">
      <c r="A12784" s="1">
        <f t="shared" si="270"/>
        <v>45270</v>
      </c>
      <c r="B12784" s="49" t="s">
        <v>5832</v>
      </c>
      <c r="C12784" s="7">
        <v>3.3889643835616681E-3</v>
      </c>
      <c r="D12784" s="7">
        <v>6.7779287671233361E-3</v>
      </c>
      <c r="E12784" s="7">
        <v>1.0166893150684992E-2</v>
      </c>
      <c r="F12784" s="7">
        <v>1.3555857534246599E-2</v>
      </c>
      <c r="G12784" s="7">
        <v>1.694482191780828E-2</v>
      </c>
      <c r="H12784" s="7">
        <v>2.0333786301369838E-2</v>
      </c>
      <c r="I12784" s="7">
        <v>2.372275068493164E-2</v>
      </c>
      <c r="J12784" s="7">
        <v>2.7111715068493199E-2</v>
      </c>
      <c r="K12784" s="7">
        <v>3.0500679452054875E-2</v>
      </c>
      <c r="L12784" s="7">
        <v>3.3889643835616441E-2</v>
      </c>
    </row>
    <row r="12785" spans="1:12" ht="38.25">
      <c r="A12785" s="1">
        <f t="shared" si="270"/>
        <v>45271</v>
      </c>
      <c r="B12785" s="49" t="s">
        <v>5832</v>
      </c>
      <c r="C12785" s="7">
        <v>3.2132054794520759E-3</v>
      </c>
      <c r="D12785" s="7">
        <v>6.4264109589041397E-3</v>
      </c>
      <c r="E12785" s="7">
        <v>9.6396164383562161E-3</v>
      </c>
      <c r="F12785" s="7">
        <v>1.2852821917808279E-2</v>
      </c>
      <c r="G12785" s="7">
        <v>1.6066027397260318E-2</v>
      </c>
      <c r="H12785" s="7">
        <v>1.9279232876712359E-2</v>
      </c>
      <c r="I12785" s="7">
        <v>2.24924383561644E-2</v>
      </c>
      <c r="J12785" s="7">
        <v>2.5705643835616441E-2</v>
      </c>
      <c r="K12785" s="7">
        <v>2.8918849315068482E-2</v>
      </c>
      <c r="L12785" s="7">
        <v>3.2132054794520519E-2</v>
      </c>
    </row>
    <row r="12786" spans="1:12" ht="38.25">
      <c r="A12786" s="1">
        <f t="shared" si="270"/>
        <v>45272</v>
      </c>
      <c r="B12786" s="49" t="s">
        <v>5832</v>
      </c>
      <c r="C12786" s="7">
        <v>6.2611397260274046E-3</v>
      </c>
      <c r="D12786" s="7">
        <v>1.2522279452054761E-2</v>
      </c>
      <c r="E12786" s="7">
        <v>1.8783419178082197E-2</v>
      </c>
      <c r="F12786" s="7">
        <v>2.5044558904109521E-2</v>
      </c>
      <c r="G12786" s="7">
        <v>3.1305698630136963E-2</v>
      </c>
      <c r="H12786" s="7">
        <v>3.7566838356164395E-2</v>
      </c>
      <c r="I12786" s="7">
        <v>4.3827978082191833E-2</v>
      </c>
      <c r="J12786" s="7">
        <v>5.0089117808219161E-2</v>
      </c>
      <c r="K12786" s="7">
        <v>5.6350257534246599E-2</v>
      </c>
      <c r="L12786" s="7">
        <v>6.2611397260273927E-2</v>
      </c>
    </row>
    <row r="12787" spans="1:12" ht="102">
      <c r="A12787" s="1">
        <f t="shared" si="270"/>
        <v>45273</v>
      </c>
      <c r="B12787" s="49" t="s">
        <v>8001</v>
      </c>
      <c r="C12787" s="7">
        <v>9.0613479452055126E-2</v>
      </c>
      <c r="D12787" s="7">
        <v>0.18122695890411</v>
      </c>
      <c r="E12787" s="7">
        <v>0.27184043835616561</v>
      </c>
      <c r="F12787" s="7">
        <v>0.36245391780822001</v>
      </c>
      <c r="G12787" s="7">
        <v>0.45306739726027434</v>
      </c>
      <c r="H12787" s="7">
        <v>0.54368087671232879</v>
      </c>
      <c r="I12787" s="7">
        <v>0.63429435616438556</v>
      </c>
      <c r="J12787" s="7">
        <v>0.72490783561643879</v>
      </c>
      <c r="K12787" s="7">
        <v>0.81552131506849312</v>
      </c>
      <c r="L12787" s="7">
        <v>0.90613479452054757</v>
      </c>
    </row>
    <row r="12788" spans="1:12" ht="102">
      <c r="A12788" s="1">
        <f t="shared" si="270"/>
        <v>45274</v>
      </c>
      <c r="B12788" s="49" t="s">
        <v>8001</v>
      </c>
      <c r="C12788" s="7">
        <v>8.1283068493151048E-2</v>
      </c>
      <c r="D12788" s="7">
        <v>0.1625661369863016</v>
      </c>
      <c r="E12788" s="7">
        <v>0.2438492054794536</v>
      </c>
      <c r="F12788" s="7">
        <v>0.32513227397260319</v>
      </c>
      <c r="G12788" s="7">
        <v>0.406415342465754</v>
      </c>
      <c r="H12788" s="7">
        <v>0.48769841095890476</v>
      </c>
      <c r="I12788" s="7">
        <v>0.56898147945205679</v>
      </c>
      <c r="J12788" s="7">
        <v>0.65026454794520638</v>
      </c>
      <c r="K12788" s="7">
        <v>0.7315476164383572</v>
      </c>
      <c r="L12788" s="7">
        <v>0.81283068493150679</v>
      </c>
    </row>
    <row r="12789" spans="1:12" ht="102">
      <c r="A12789" s="1">
        <f t="shared" si="270"/>
        <v>45275</v>
      </c>
      <c r="B12789" s="49" t="s">
        <v>8001</v>
      </c>
      <c r="C12789" s="7">
        <v>9.3304109589041513E-3</v>
      </c>
      <c r="D12789" s="7">
        <v>1.8660821917808278E-2</v>
      </c>
      <c r="E12789" s="7">
        <v>2.7991232876712482E-2</v>
      </c>
      <c r="F12789" s="7">
        <v>3.7321643835616557E-2</v>
      </c>
      <c r="G12789" s="7">
        <v>4.6652054794520642E-2</v>
      </c>
      <c r="H12789" s="7">
        <v>5.5982465753424721E-2</v>
      </c>
      <c r="I12789" s="7">
        <v>6.5312876712329035E-2</v>
      </c>
      <c r="J12789" s="7">
        <v>7.4643287671233002E-2</v>
      </c>
      <c r="K12789" s="7">
        <v>8.3973698630137067E-2</v>
      </c>
      <c r="L12789" s="7">
        <v>9.3304109589041159E-2</v>
      </c>
    </row>
    <row r="12790" spans="1:12" ht="102">
      <c r="A12790" s="1">
        <f t="shared" si="270"/>
        <v>45276</v>
      </c>
      <c r="B12790" s="49" t="s">
        <v>8001</v>
      </c>
      <c r="C12790" s="7">
        <v>6.8328986301370076E-2</v>
      </c>
      <c r="D12790" s="7">
        <v>0.1366579726027404</v>
      </c>
      <c r="E12790" s="7">
        <v>0.20498695890410998</v>
      </c>
      <c r="F12790" s="7">
        <v>0.27331594520547958</v>
      </c>
      <c r="G12790" s="7">
        <v>0.34164493150684921</v>
      </c>
      <c r="H12790" s="7">
        <v>0.40997391780821879</v>
      </c>
      <c r="I12790" s="7">
        <v>0.47830290410959081</v>
      </c>
      <c r="J12790" s="7">
        <v>0.54663189041095916</v>
      </c>
      <c r="K12790" s="7">
        <v>0.6149608767123288</v>
      </c>
      <c r="L12790" s="7">
        <v>0.68328986301369843</v>
      </c>
    </row>
    <row r="12791" spans="1:12" ht="25.5">
      <c r="A12791" s="1">
        <f t="shared" si="270"/>
        <v>45277</v>
      </c>
      <c r="B12791" s="49" t="s">
        <v>8002</v>
      </c>
      <c r="C12791" s="7">
        <v>0.11765575890411012</v>
      </c>
      <c r="D12791" s="7">
        <v>0.23531151780821999</v>
      </c>
      <c r="E12791" s="7">
        <v>0.35296727671232997</v>
      </c>
      <c r="F12791" s="7">
        <v>0.47062303561643881</v>
      </c>
      <c r="G12791" s="7">
        <v>0.58827879452054876</v>
      </c>
      <c r="H12791" s="7">
        <v>0.70593455342465872</v>
      </c>
      <c r="I12791" s="7">
        <v>0.82359031232877</v>
      </c>
      <c r="J12791" s="7">
        <v>0.94124607123287762</v>
      </c>
      <c r="K12791" s="7">
        <v>1.0589018301369877</v>
      </c>
      <c r="L12791" s="7">
        <v>1.1765575890410964</v>
      </c>
    </row>
    <row r="12792" spans="1:12" ht="25.5">
      <c r="A12792" s="1">
        <f t="shared" si="270"/>
        <v>45278</v>
      </c>
      <c r="B12792" s="49" t="s">
        <v>8003</v>
      </c>
      <c r="C12792" s="7">
        <v>3.2729852054794679E-2</v>
      </c>
      <c r="D12792" s="7">
        <v>6.5459704109589234E-2</v>
      </c>
      <c r="E12792" s="7">
        <v>9.818955616438392E-2</v>
      </c>
      <c r="F12792" s="7">
        <v>0.130919408219178</v>
      </c>
      <c r="G12792" s="7">
        <v>0.16364926027397278</v>
      </c>
      <c r="H12792" s="7">
        <v>0.19637911232876759</v>
      </c>
      <c r="I12792" s="7">
        <v>0.2291089643835624</v>
      </c>
      <c r="J12792" s="7">
        <v>0.26183881643835721</v>
      </c>
      <c r="K12792" s="7">
        <v>0.29456866849315078</v>
      </c>
      <c r="L12792" s="7">
        <v>0.32729852054794556</v>
      </c>
    </row>
    <row r="12793" spans="1:12" ht="25.5">
      <c r="A12793" s="1">
        <f t="shared" si="270"/>
        <v>45279</v>
      </c>
      <c r="B12793" s="49" t="s">
        <v>7069</v>
      </c>
      <c r="C12793" s="7">
        <v>1.0838104109589073E-2</v>
      </c>
      <c r="D12793" s="7">
        <v>2.1676208219178119E-2</v>
      </c>
      <c r="E12793" s="7">
        <v>3.2514312328767239E-2</v>
      </c>
      <c r="F12793" s="7">
        <v>4.3352416438356238E-2</v>
      </c>
      <c r="G12793" s="7">
        <v>5.4190520547945244E-2</v>
      </c>
      <c r="H12793" s="7">
        <v>6.5028624657534242E-2</v>
      </c>
      <c r="I12793" s="7">
        <v>7.586672876712347E-2</v>
      </c>
      <c r="J12793" s="7">
        <v>8.6704832876712365E-2</v>
      </c>
      <c r="K12793" s="7">
        <v>9.7542936986301357E-2</v>
      </c>
      <c r="L12793" s="7">
        <v>0.10838104109589036</v>
      </c>
    </row>
    <row r="12794" spans="1:12" ht="25.5">
      <c r="A12794" s="1">
        <f t="shared" si="270"/>
        <v>45280</v>
      </c>
      <c r="B12794" s="49" t="s">
        <v>8004</v>
      </c>
      <c r="C12794" s="7">
        <v>9.7538958904109987E-3</v>
      </c>
      <c r="D12794" s="7">
        <v>1.9507791780821997E-2</v>
      </c>
      <c r="E12794" s="7">
        <v>2.9261687671233001E-2</v>
      </c>
      <c r="F12794" s="7">
        <v>3.9015583561643884E-2</v>
      </c>
      <c r="G12794" s="7">
        <v>4.8769479452054884E-2</v>
      </c>
      <c r="H12794" s="7">
        <v>5.8523375342465878E-2</v>
      </c>
      <c r="I12794" s="7">
        <v>6.8277271232876996E-2</v>
      </c>
      <c r="J12794" s="7">
        <v>7.8031167123287767E-2</v>
      </c>
      <c r="K12794" s="7">
        <v>8.7785063013698761E-2</v>
      </c>
      <c r="L12794" s="7">
        <v>9.7538958904109629E-2</v>
      </c>
    </row>
    <row r="12795" spans="1:12" ht="25.5">
      <c r="A12795" s="1">
        <f t="shared" si="270"/>
        <v>45281</v>
      </c>
      <c r="B12795" s="49" t="s">
        <v>8004</v>
      </c>
      <c r="C12795" s="7">
        <v>9.9564164383561908E-3</v>
      </c>
      <c r="D12795" s="7">
        <v>1.9912832876712357E-2</v>
      </c>
      <c r="E12795" s="7">
        <v>2.9869249315068597E-2</v>
      </c>
      <c r="F12795" s="7">
        <v>3.9825665753424715E-2</v>
      </c>
      <c r="G12795" s="7">
        <v>4.978208219178084E-2</v>
      </c>
      <c r="H12795" s="7">
        <v>5.9738498630137082E-2</v>
      </c>
      <c r="I12795" s="7">
        <v>6.9694915068493443E-2</v>
      </c>
      <c r="J12795" s="7">
        <v>7.9651331506849429E-2</v>
      </c>
      <c r="K12795" s="7">
        <v>8.9607747945205554E-2</v>
      </c>
      <c r="L12795" s="7">
        <v>9.9564164383561679E-2</v>
      </c>
    </row>
    <row r="12796" spans="1:12" ht="25.5">
      <c r="A12796" s="1">
        <f t="shared" si="270"/>
        <v>45282</v>
      </c>
      <c r="B12796" s="49" t="s">
        <v>8005</v>
      </c>
      <c r="C12796" s="7">
        <v>4.1715616438356362E-2</v>
      </c>
      <c r="D12796" s="7">
        <v>8.3431232876712724E-2</v>
      </c>
      <c r="E12796" s="7">
        <v>0.1251468493150692</v>
      </c>
      <c r="F12796" s="7">
        <v>0.1668624657534252</v>
      </c>
      <c r="G12796" s="7">
        <v>0.2085780821917812</v>
      </c>
      <c r="H12796" s="7">
        <v>0.25029369863013717</v>
      </c>
      <c r="I12796" s="7">
        <v>0.29200931506849437</v>
      </c>
      <c r="J12796" s="7">
        <v>0.33372493150684923</v>
      </c>
      <c r="K12796" s="7">
        <v>0.37544054794520521</v>
      </c>
      <c r="L12796" s="7">
        <v>0.41715616438356123</v>
      </c>
    </row>
    <row r="12797" spans="1:12" ht="25.5">
      <c r="A12797" s="1">
        <f t="shared" si="270"/>
        <v>45283</v>
      </c>
      <c r="B12797" s="49" t="s">
        <v>8005</v>
      </c>
      <c r="C12797" s="7">
        <v>4.2836712328767242E-2</v>
      </c>
      <c r="D12797" s="7">
        <v>8.5673424657534483E-2</v>
      </c>
      <c r="E12797" s="7">
        <v>0.12851013698630159</v>
      </c>
      <c r="F12797" s="7">
        <v>0.17134684931506799</v>
      </c>
      <c r="G12797" s="7">
        <v>0.21418356164383559</v>
      </c>
      <c r="H12797" s="7">
        <v>0.25702027397260319</v>
      </c>
      <c r="I12797" s="7">
        <v>0.29985698630137081</v>
      </c>
      <c r="J12797" s="7">
        <v>0.34269369863013716</v>
      </c>
      <c r="K12797" s="7">
        <v>0.38553041095890478</v>
      </c>
      <c r="L12797" s="7">
        <v>0.42836712328767118</v>
      </c>
    </row>
    <row r="12798" spans="1:12" ht="38.25">
      <c r="A12798" s="1">
        <f t="shared" si="270"/>
        <v>45284</v>
      </c>
      <c r="B12798" s="49" t="s">
        <v>8006</v>
      </c>
      <c r="C12798" s="7">
        <v>4.4382739726027562E-2</v>
      </c>
      <c r="D12798" s="7">
        <v>8.8765479452055124E-2</v>
      </c>
      <c r="E12798" s="7">
        <v>0.13314821917808278</v>
      </c>
      <c r="F12798" s="7">
        <v>0.17753095890411</v>
      </c>
      <c r="G12798" s="7">
        <v>0.22191369863013718</v>
      </c>
      <c r="H12798" s="7">
        <v>0.2662964383561644</v>
      </c>
      <c r="I12798" s="7">
        <v>0.31067917808219281</v>
      </c>
      <c r="J12798" s="7">
        <v>0.35506191780822</v>
      </c>
      <c r="K12798" s="7">
        <v>0.39944465753424718</v>
      </c>
      <c r="L12798" s="7">
        <v>0.44382739726027437</v>
      </c>
    </row>
    <row r="12799" spans="1:12" ht="12.75">
      <c r="A12799" s="1">
        <f t="shared" si="270"/>
        <v>45285</v>
      </c>
      <c r="B12799" s="49" t="s">
        <v>7817</v>
      </c>
      <c r="C12799" s="7">
        <v>1.8216000000000118E-2</v>
      </c>
      <c r="D12799" s="7">
        <v>3.6432000000000117E-2</v>
      </c>
      <c r="E12799" s="7">
        <v>5.4648000000000238E-2</v>
      </c>
      <c r="F12799" s="7">
        <v>7.2864000000000123E-2</v>
      </c>
      <c r="G12799" s="7">
        <v>9.1080000000000119E-2</v>
      </c>
      <c r="H12799" s="7">
        <v>0.10929600000000013</v>
      </c>
      <c r="I12799" s="7">
        <v>0.12751199999999999</v>
      </c>
      <c r="J12799" s="7">
        <v>0.145728</v>
      </c>
      <c r="K12799" s="7">
        <v>0.16394399999999998</v>
      </c>
      <c r="L12799" s="7">
        <v>0.18215999999999999</v>
      </c>
    </row>
    <row r="12800" spans="1:12" ht="25.5">
      <c r="A12800" s="1">
        <f t="shared" si="270"/>
        <v>45286</v>
      </c>
      <c r="B12800" s="49" t="s">
        <v>8007</v>
      </c>
      <c r="C12800" s="7">
        <v>4.3525282191781076E-2</v>
      </c>
      <c r="D12800" s="7">
        <v>8.7050564383562151E-2</v>
      </c>
      <c r="E12800" s="7">
        <v>0.1305758465753436</v>
      </c>
      <c r="F12800" s="7">
        <v>0.17410112876712361</v>
      </c>
      <c r="G12800" s="7">
        <v>0.21762641095890478</v>
      </c>
      <c r="H12800" s="7">
        <v>0.26115169315068482</v>
      </c>
      <c r="I12800" s="7">
        <v>0.30467697534246718</v>
      </c>
      <c r="J12800" s="7">
        <v>0.34820225753424722</v>
      </c>
      <c r="K12800" s="7">
        <v>0.39172753972602842</v>
      </c>
      <c r="L12800" s="7">
        <v>0.4352528219178084</v>
      </c>
    </row>
    <row r="12801" spans="1:12" ht="25.5">
      <c r="A12801" s="1">
        <f t="shared" si="270"/>
        <v>45287</v>
      </c>
      <c r="B12801" s="49" t="s">
        <v>7818</v>
      </c>
      <c r="C12801" s="7">
        <v>5.7667726027397399E-2</v>
      </c>
      <c r="D12801" s="7">
        <v>0.1153354520547948</v>
      </c>
      <c r="E12801" s="7">
        <v>0.17300317808219282</v>
      </c>
      <c r="F12801" s="7">
        <v>0.2306709041095896</v>
      </c>
      <c r="G12801" s="7">
        <v>0.28833863013698641</v>
      </c>
      <c r="H12801" s="7">
        <v>0.34600635616438441</v>
      </c>
      <c r="I12801" s="7">
        <v>0.40367408219178236</v>
      </c>
      <c r="J12801" s="7">
        <v>0.46134180821917919</v>
      </c>
      <c r="K12801" s="7">
        <v>0.51900953424657603</v>
      </c>
      <c r="L12801" s="7">
        <v>0.57667726027397281</v>
      </c>
    </row>
    <row r="12802" spans="1:12" ht="25.5">
      <c r="A12802" s="1">
        <f t="shared" si="270"/>
        <v>45288</v>
      </c>
      <c r="B12802" s="49" t="s">
        <v>8008</v>
      </c>
      <c r="C12802" s="7">
        <v>0.16459134246575399</v>
      </c>
      <c r="D12802" s="7">
        <v>0.32918268493150915</v>
      </c>
      <c r="E12802" s="7">
        <v>0.49377402739726317</v>
      </c>
      <c r="F12802" s="7">
        <v>0.65836536986301597</v>
      </c>
      <c r="G12802" s="7">
        <v>0.82295671232876999</v>
      </c>
      <c r="H12802" s="7">
        <v>0.98754805479452512</v>
      </c>
      <c r="I12802" s="7">
        <v>1.1521393972602816</v>
      </c>
      <c r="J12802" s="7">
        <v>1.3167307397260319</v>
      </c>
      <c r="K12802" s="7">
        <v>1.4813220821917918</v>
      </c>
      <c r="L12802" s="7">
        <v>1.64591342465754</v>
      </c>
    </row>
    <row r="12803" spans="1:12" ht="51">
      <c r="A12803" s="1">
        <f t="shared" si="270"/>
        <v>45289</v>
      </c>
      <c r="B12803" s="49" t="s">
        <v>8009</v>
      </c>
      <c r="C12803" s="7">
        <v>1.6389698630137079E-2</v>
      </c>
      <c r="D12803" s="7">
        <v>3.277939726027404E-2</v>
      </c>
      <c r="E12803" s="7">
        <v>4.9169095890411116E-2</v>
      </c>
      <c r="F12803" s="7">
        <v>6.5558794520547956E-2</v>
      </c>
      <c r="G12803" s="7">
        <v>8.194849315068492E-2</v>
      </c>
      <c r="H12803" s="7">
        <v>9.8338191780821885E-2</v>
      </c>
      <c r="I12803" s="7">
        <v>0.11472789041095907</v>
      </c>
      <c r="J12803" s="7">
        <v>0.13111758904109638</v>
      </c>
      <c r="K12803" s="7">
        <v>0.14750728767123239</v>
      </c>
      <c r="L12803" s="7">
        <v>0.16389698630136959</v>
      </c>
    </row>
    <row r="12804" spans="1:12" ht="25.5">
      <c r="A12804" s="1">
        <f t="shared" si="270"/>
        <v>45290</v>
      </c>
      <c r="B12804" s="49" t="s">
        <v>6452</v>
      </c>
      <c r="C12804" s="7">
        <v>6.5269479452054996E-2</v>
      </c>
      <c r="D12804" s="7">
        <v>0.13053895890410999</v>
      </c>
      <c r="E12804" s="7">
        <v>0.1958084383561656</v>
      </c>
      <c r="F12804" s="7">
        <v>0.26107791780821998</v>
      </c>
      <c r="G12804" s="7">
        <v>0.3263473972602744</v>
      </c>
      <c r="H12804" s="7">
        <v>0.39161687671232881</v>
      </c>
      <c r="I12804" s="7">
        <v>0.45688635616438439</v>
      </c>
      <c r="J12804" s="7">
        <v>0.52215583561643875</v>
      </c>
      <c r="K12804" s="7">
        <v>0.58742531506849316</v>
      </c>
      <c r="L12804" s="7">
        <v>0.65269479452054757</v>
      </c>
    </row>
    <row r="12805" spans="1:12" ht="38.25">
      <c r="A12805" s="1">
        <f t="shared" si="270"/>
        <v>45291</v>
      </c>
      <c r="B12805" s="49" t="s">
        <v>5346</v>
      </c>
      <c r="C12805" s="7">
        <v>5.232733150684956E-2</v>
      </c>
      <c r="D12805" s="7">
        <v>0.10465466301369912</v>
      </c>
      <c r="E12805" s="7">
        <v>0.15698199452054878</v>
      </c>
      <c r="F12805" s="7">
        <v>0.20930932602739799</v>
      </c>
      <c r="G12805" s="7">
        <v>0.2616366575342472</v>
      </c>
      <c r="H12805" s="7">
        <v>0.31396398904109635</v>
      </c>
      <c r="I12805" s="7">
        <v>0.36629132054794683</v>
      </c>
      <c r="J12805" s="7">
        <v>0.41861865205479482</v>
      </c>
      <c r="K12805" s="7">
        <v>0.47094598356164397</v>
      </c>
      <c r="L12805" s="7">
        <v>0.52327331506849317</v>
      </c>
    </row>
    <row r="12806" spans="1:12" ht="38.25">
      <c r="A12806" s="1">
        <f t="shared" si="270"/>
        <v>45292</v>
      </c>
      <c r="B12806" s="49" t="s">
        <v>5346</v>
      </c>
      <c r="C12806" s="7">
        <v>3.254794520547972E-3</v>
      </c>
      <c r="D12806" s="7">
        <v>6.5095890410959319E-3</v>
      </c>
      <c r="E12806" s="7">
        <v>9.764383561643903E-3</v>
      </c>
      <c r="F12806" s="7">
        <v>1.3019178082191841E-2</v>
      </c>
      <c r="G12806" s="7">
        <v>1.62739726027398E-2</v>
      </c>
      <c r="H12806" s="7">
        <v>1.9528767123287639E-2</v>
      </c>
      <c r="I12806" s="7">
        <v>2.2783561643835718E-2</v>
      </c>
      <c r="J12806" s="7">
        <v>2.6038356164383561E-2</v>
      </c>
      <c r="K12806" s="7">
        <v>2.9293150684931518E-2</v>
      </c>
      <c r="L12806" s="7">
        <v>3.2547945205479475E-2</v>
      </c>
    </row>
    <row r="12807" spans="1:12" ht="63.75">
      <c r="A12807" s="1">
        <f t="shared" si="270"/>
        <v>45293</v>
      </c>
      <c r="B12807" s="49" t="s">
        <v>8010</v>
      </c>
      <c r="C12807" s="7">
        <v>5.674553424657564E-3</v>
      </c>
      <c r="D12807" s="7">
        <v>1.134910684931514E-2</v>
      </c>
      <c r="E12807" s="7">
        <v>1.7023660273972681E-2</v>
      </c>
      <c r="F12807" s="7">
        <v>2.2698213698630159E-2</v>
      </c>
      <c r="G12807" s="7">
        <v>2.8372767123287762E-2</v>
      </c>
      <c r="H12807" s="7">
        <v>3.4047320547945237E-2</v>
      </c>
      <c r="I12807" s="7">
        <v>3.9721873972602954E-2</v>
      </c>
      <c r="J12807" s="7">
        <v>4.5396427397260318E-2</v>
      </c>
      <c r="K12807" s="7">
        <v>5.1070980821917918E-2</v>
      </c>
      <c r="L12807" s="7">
        <v>5.6745534246575399E-2</v>
      </c>
    </row>
    <row r="12808" spans="1:12" ht="63.75">
      <c r="A12808" s="1">
        <f t="shared" si="270"/>
        <v>45294</v>
      </c>
      <c r="B12808" s="49" t="s">
        <v>8010</v>
      </c>
      <c r="C12808" s="7">
        <v>2.0722191780821998E-2</v>
      </c>
      <c r="D12808" s="7">
        <v>4.1444383561643879E-2</v>
      </c>
      <c r="E12808" s="7">
        <v>6.2166575342465877E-2</v>
      </c>
      <c r="F12808" s="7">
        <v>8.2888767123287646E-2</v>
      </c>
      <c r="G12808" s="7">
        <v>0.10361095890410951</v>
      </c>
      <c r="H12808" s="7">
        <v>0.1243331506849308</v>
      </c>
      <c r="I12808" s="7">
        <v>0.14505534246575399</v>
      </c>
      <c r="J12808" s="7">
        <v>0.16577753424657479</v>
      </c>
      <c r="K12808" s="7">
        <v>0.18649972602739681</v>
      </c>
      <c r="L12808" s="7">
        <v>0.20722191780821878</v>
      </c>
    </row>
    <row r="12809" spans="1:12" ht="63.75">
      <c r="A12809" s="1">
        <f t="shared" si="270"/>
        <v>45295</v>
      </c>
      <c r="B12809" s="49" t="s">
        <v>8010</v>
      </c>
      <c r="C12809" s="7">
        <v>1.4632109589041039E-2</v>
      </c>
      <c r="D12809" s="7">
        <v>2.9264219178082199E-2</v>
      </c>
      <c r="E12809" s="7">
        <v>4.3896328767123245E-2</v>
      </c>
      <c r="F12809" s="7">
        <v>5.8528438356164156E-2</v>
      </c>
      <c r="G12809" s="7">
        <v>7.3160547945205198E-2</v>
      </c>
      <c r="H12809" s="7">
        <v>8.7792657534246352E-2</v>
      </c>
      <c r="I12809" s="7">
        <v>0.10242476712328764</v>
      </c>
      <c r="J12809" s="7">
        <v>0.11705687671232844</v>
      </c>
      <c r="K12809" s="7">
        <v>0.1316889863013696</v>
      </c>
      <c r="L12809" s="7">
        <v>0.1463210958904104</v>
      </c>
    </row>
    <row r="12810" spans="1:12" ht="63.75">
      <c r="A12810" s="1">
        <f t="shared" si="270"/>
        <v>45296</v>
      </c>
      <c r="B12810" s="49" t="s">
        <v>8011</v>
      </c>
      <c r="C12810" s="7">
        <v>2.0179726027397399E-2</v>
      </c>
      <c r="D12810" s="7">
        <v>4.035945205479468E-2</v>
      </c>
      <c r="E12810" s="7">
        <v>6.0539178082192079E-2</v>
      </c>
      <c r="F12810" s="7">
        <v>8.0718904109589235E-2</v>
      </c>
      <c r="G12810" s="7">
        <v>0.10089863013698652</v>
      </c>
      <c r="H12810" s="7">
        <v>0.12107835616438319</v>
      </c>
      <c r="I12810" s="7">
        <v>0.14125808219178118</v>
      </c>
      <c r="J12810" s="7">
        <v>0.161437808219178</v>
      </c>
      <c r="K12810" s="7">
        <v>0.18161753424657601</v>
      </c>
      <c r="L12810" s="7">
        <v>0.20179726027397279</v>
      </c>
    </row>
    <row r="12811" spans="1:12" ht="63.75">
      <c r="A12811" s="1">
        <f t="shared" si="270"/>
        <v>45297</v>
      </c>
      <c r="B12811" s="49" t="s">
        <v>8011</v>
      </c>
      <c r="C12811" s="7">
        <v>1.9669808219178242E-2</v>
      </c>
      <c r="D12811" s="7">
        <v>3.9339616438356359E-2</v>
      </c>
      <c r="E12811" s="7">
        <v>5.9009424657534601E-2</v>
      </c>
      <c r="F12811" s="7">
        <v>7.8679232876712593E-2</v>
      </c>
      <c r="G12811" s="7">
        <v>9.8349041095890724E-2</v>
      </c>
      <c r="H12811" s="7">
        <v>0.11801884931506883</v>
      </c>
      <c r="I12811" s="7">
        <v>0.13768865753424719</v>
      </c>
      <c r="J12811" s="7">
        <v>0.15735846575342519</v>
      </c>
      <c r="K12811" s="7">
        <v>0.17702827397260321</v>
      </c>
      <c r="L12811" s="7">
        <v>0.19669808219178117</v>
      </c>
    </row>
    <row r="12812" spans="1:12" ht="63.75">
      <c r="A12812" s="1">
        <f t="shared" si="270"/>
        <v>45298</v>
      </c>
      <c r="B12812" s="49" t="s">
        <v>8011</v>
      </c>
      <c r="C12812" s="7">
        <v>3.5802739726027564E-4</v>
      </c>
      <c r="D12812" s="7">
        <v>7.1605479452055128E-4</v>
      </c>
      <c r="E12812" s="7">
        <v>1.0740821917808255E-3</v>
      </c>
      <c r="F12812" s="7">
        <v>1.4321095890411E-3</v>
      </c>
      <c r="G12812" s="7">
        <v>1.7901369863013719E-3</v>
      </c>
      <c r="H12812" s="7">
        <v>2.148164383561644E-3</v>
      </c>
      <c r="I12812" s="7">
        <v>2.506191780821928E-3</v>
      </c>
      <c r="J12812" s="7">
        <v>2.8642191780821999E-3</v>
      </c>
      <c r="K12812" s="7">
        <v>3.2222465753424718E-3</v>
      </c>
      <c r="L12812" s="7">
        <v>3.5802739726027437E-3</v>
      </c>
    </row>
    <row r="12813" spans="1:12" ht="76.5">
      <c r="A12813" s="1">
        <f t="shared" si="270"/>
        <v>45299</v>
      </c>
      <c r="B12813" s="49" t="s">
        <v>6458</v>
      </c>
      <c r="C12813" s="7">
        <v>8.9687671232877117E-2</v>
      </c>
      <c r="D12813" s="7">
        <v>0.17937534246575398</v>
      </c>
      <c r="E12813" s="7">
        <v>0.26906301369863156</v>
      </c>
      <c r="F12813" s="7">
        <v>0.35875068493150797</v>
      </c>
      <c r="G12813" s="7">
        <v>0.44843835616438438</v>
      </c>
      <c r="H12813" s="7">
        <v>0.53812602739726079</v>
      </c>
      <c r="I12813" s="7">
        <v>0.62781369863013958</v>
      </c>
      <c r="J12813" s="7">
        <v>0.71750136986301472</v>
      </c>
      <c r="K12813" s="7">
        <v>0.80718904109589118</v>
      </c>
      <c r="L12813" s="7">
        <v>0.89687671232876764</v>
      </c>
    </row>
    <row r="12814" spans="1:12" ht="76.5">
      <c r="A12814" s="1">
        <f t="shared" si="270"/>
        <v>45300</v>
      </c>
      <c r="B12814" s="49" t="s">
        <v>6458</v>
      </c>
      <c r="C12814" s="7">
        <v>5.8441643835616675E-2</v>
      </c>
      <c r="D12814" s="7">
        <v>0.11688328767123349</v>
      </c>
      <c r="E12814" s="7">
        <v>0.17532493150685038</v>
      </c>
      <c r="F12814" s="7">
        <v>0.233766575342466</v>
      </c>
      <c r="G12814" s="7">
        <v>0.29220821917808276</v>
      </c>
      <c r="H12814" s="7">
        <v>0.35064986301369838</v>
      </c>
      <c r="I12814" s="7">
        <v>0.40909150684931644</v>
      </c>
      <c r="J12814" s="7">
        <v>0.46753315068493201</v>
      </c>
      <c r="K12814" s="7">
        <v>0.52597479452054874</v>
      </c>
      <c r="L12814" s="7">
        <v>0.58441643835616441</v>
      </c>
    </row>
    <row r="12815" spans="1:12" ht="38.25">
      <c r="A12815" s="1">
        <f t="shared" si="270"/>
        <v>45301</v>
      </c>
      <c r="B12815" s="49" t="s">
        <v>8012</v>
      </c>
      <c r="C12815" s="7">
        <v>5.9830356164383799E-2</v>
      </c>
      <c r="D12815" s="7">
        <v>0.1196607123287676</v>
      </c>
      <c r="E12815" s="7">
        <v>0.179491068493152</v>
      </c>
      <c r="F12815" s="7">
        <v>0.2393214246575352</v>
      </c>
      <c r="G12815" s="7">
        <v>0.2991517808219184</v>
      </c>
      <c r="H12815" s="7">
        <v>0.3589821369863016</v>
      </c>
      <c r="I12815" s="7">
        <v>0.41881249315068597</v>
      </c>
      <c r="J12815" s="7">
        <v>0.47864284931506917</v>
      </c>
      <c r="K12815" s="7">
        <v>0.53847320547945232</v>
      </c>
      <c r="L12815" s="7">
        <v>0.59830356164383558</v>
      </c>
    </row>
    <row r="12816" spans="1:12" ht="38.25">
      <c r="A12816" s="1">
        <f t="shared" ref="A12816:A12879" si="271">A12815+1</f>
        <v>45302</v>
      </c>
      <c r="B12816" s="49" t="s">
        <v>8013</v>
      </c>
      <c r="C12816" s="7">
        <v>2.697139726027404E-2</v>
      </c>
      <c r="D12816" s="7">
        <v>5.3942794520547961E-2</v>
      </c>
      <c r="E12816" s="7">
        <v>8.0914191780822001E-2</v>
      </c>
      <c r="F12816" s="7">
        <v>0.10788558904109567</v>
      </c>
      <c r="G12816" s="7">
        <v>0.13485698630136961</v>
      </c>
      <c r="H12816" s="7">
        <v>0.161828383561644</v>
      </c>
      <c r="I12816" s="7">
        <v>0.18879978082191839</v>
      </c>
      <c r="J12816" s="7">
        <v>0.21577117808219157</v>
      </c>
      <c r="K12816" s="7">
        <v>0.24274257534246599</v>
      </c>
      <c r="L12816" s="7">
        <v>0.26971397260273922</v>
      </c>
    </row>
    <row r="12817" spans="1:12" ht="38.25">
      <c r="A12817" s="1">
        <f t="shared" si="271"/>
        <v>45303</v>
      </c>
      <c r="B12817" s="49" t="s">
        <v>8013</v>
      </c>
      <c r="C12817" s="7">
        <v>1.4136657534246599E-2</v>
      </c>
      <c r="D12817" s="7">
        <v>2.8273315068493319E-2</v>
      </c>
      <c r="E12817" s="7">
        <v>4.2409972602739925E-2</v>
      </c>
      <c r="F12817" s="7">
        <v>5.6546630136986395E-2</v>
      </c>
      <c r="G12817" s="7">
        <v>7.0683287671232997E-2</v>
      </c>
      <c r="H12817" s="7">
        <v>8.4819945205479599E-2</v>
      </c>
      <c r="I12817" s="7">
        <v>9.8956602739726562E-2</v>
      </c>
      <c r="J12817" s="7">
        <v>0.1130932602739729</v>
      </c>
      <c r="K12817" s="7">
        <v>0.12722991780821999</v>
      </c>
      <c r="L12817" s="7">
        <v>0.14136657534246599</v>
      </c>
    </row>
    <row r="12818" spans="1:12" ht="38.25">
      <c r="A12818" s="1">
        <f t="shared" si="271"/>
        <v>45304</v>
      </c>
      <c r="B12818" s="49" t="s">
        <v>8014</v>
      </c>
      <c r="C12818" s="7">
        <v>8.2172712328767352E-3</v>
      </c>
      <c r="D12818" s="7">
        <v>1.6434542465753519E-2</v>
      </c>
      <c r="E12818" s="7">
        <v>2.4651813698630159E-2</v>
      </c>
      <c r="F12818" s="7">
        <v>3.2869084931506802E-2</v>
      </c>
      <c r="G12818" s="7">
        <v>4.108635616438356E-2</v>
      </c>
      <c r="H12818" s="7">
        <v>4.9303627397260318E-2</v>
      </c>
      <c r="I12818" s="7">
        <v>5.7520898630137193E-2</v>
      </c>
      <c r="J12818" s="7">
        <v>6.5738169863013715E-2</v>
      </c>
      <c r="K12818" s="7">
        <v>7.3955441095890473E-2</v>
      </c>
      <c r="L12818" s="7">
        <v>8.217271232876712E-2</v>
      </c>
    </row>
    <row r="12819" spans="1:12" ht="38.25">
      <c r="A12819" s="1">
        <f t="shared" si="271"/>
        <v>45305</v>
      </c>
      <c r="B12819" s="49" t="s">
        <v>8014</v>
      </c>
      <c r="C12819" s="7">
        <v>3.8137150684931641E-2</v>
      </c>
      <c r="D12819" s="7">
        <v>7.6274301369863282E-2</v>
      </c>
      <c r="E12819" s="7">
        <v>0.11441145205479492</v>
      </c>
      <c r="F12819" s="7">
        <v>0.15254860273972559</v>
      </c>
      <c r="G12819" s="7">
        <v>0.1906857534246576</v>
      </c>
      <c r="H12819" s="7">
        <v>0.22882290410958958</v>
      </c>
      <c r="I12819" s="7">
        <v>0.26696005479452156</v>
      </c>
      <c r="J12819" s="7">
        <v>0.3050972054794524</v>
      </c>
      <c r="K12819" s="7">
        <v>0.34323435616438436</v>
      </c>
      <c r="L12819" s="7">
        <v>0.3813715068493152</v>
      </c>
    </row>
    <row r="12820" spans="1:12" ht="38.25">
      <c r="A12820" s="1">
        <f t="shared" si="271"/>
        <v>45306</v>
      </c>
      <c r="B12820" s="49" t="s">
        <v>7843</v>
      </c>
      <c r="C12820" s="7">
        <v>8.4190684931507269E-3</v>
      </c>
      <c r="D12820" s="7">
        <v>1.6838136986301482E-2</v>
      </c>
      <c r="E12820" s="7">
        <v>2.525720547945216E-2</v>
      </c>
      <c r="F12820" s="7">
        <v>3.3676273972602838E-2</v>
      </c>
      <c r="G12820" s="7">
        <v>4.209534246575352E-2</v>
      </c>
      <c r="H12820" s="7">
        <v>5.0514410958904195E-2</v>
      </c>
      <c r="I12820" s="7">
        <v>5.8933479452054995E-2</v>
      </c>
      <c r="J12820" s="7">
        <v>6.7352547945205551E-2</v>
      </c>
      <c r="K12820" s="7">
        <v>7.5771616438356365E-2</v>
      </c>
      <c r="L12820" s="7">
        <v>8.4190684931506915E-2</v>
      </c>
    </row>
    <row r="12821" spans="1:12" ht="38.25">
      <c r="A12821" s="1">
        <f t="shared" si="271"/>
        <v>45307</v>
      </c>
      <c r="B12821" s="49" t="s">
        <v>7843</v>
      </c>
      <c r="C12821" s="7">
        <v>4.1140602739726202E-2</v>
      </c>
      <c r="D12821" s="7">
        <v>8.2281205479452404E-2</v>
      </c>
      <c r="E12821" s="7">
        <v>0.123421808219178</v>
      </c>
      <c r="F12821" s="7">
        <v>0.16456241095890481</v>
      </c>
      <c r="G12821" s="7">
        <v>0.20570301369863039</v>
      </c>
      <c r="H12821" s="7">
        <v>0.24684361643835601</v>
      </c>
      <c r="I12821" s="7">
        <v>0.28798421917808398</v>
      </c>
      <c r="J12821" s="7">
        <v>0.3291248219178084</v>
      </c>
      <c r="K12821" s="7">
        <v>0.3702654246575352</v>
      </c>
      <c r="L12821" s="7">
        <v>0.41140602739726079</v>
      </c>
    </row>
    <row r="12822" spans="1:12" ht="38.25">
      <c r="A12822" s="1">
        <f t="shared" si="271"/>
        <v>45308</v>
      </c>
      <c r="B12822" s="49" t="s">
        <v>8015</v>
      </c>
      <c r="C12822" s="7">
        <v>8.918136986301407E-3</v>
      </c>
      <c r="D12822" s="7">
        <v>1.7836273972602842E-2</v>
      </c>
      <c r="E12822" s="7">
        <v>2.6754410958904202E-2</v>
      </c>
      <c r="F12822" s="7">
        <v>3.5672547945205559E-2</v>
      </c>
      <c r="G12822" s="7">
        <v>4.4590684931506919E-2</v>
      </c>
      <c r="H12822" s="7">
        <v>5.3508821917808279E-2</v>
      </c>
      <c r="I12822" s="7">
        <v>6.2426958904109882E-2</v>
      </c>
      <c r="J12822" s="7">
        <v>7.1345095890410992E-2</v>
      </c>
      <c r="K12822" s="7">
        <v>8.0263232876712484E-2</v>
      </c>
      <c r="L12822" s="7">
        <v>8.9181369863013726E-2</v>
      </c>
    </row>
    <row r="12823" spans="1:12" ht="38.25">
      <c r="A12823" s="1">
        <f t="shared" si="271"/>
        <v>45309</v>
      </c>
      <c r="B12823" s="49" t="s">
        <v>8015</v>
      </c>
      <c r="C12823" s="7">
        <v>2.4476054794520759E-2</v>
      </c>
      <c r="D12823" s="7">
        <v>4.89521095890414E-2</v>
      </c>
      <c r="E12823" s="7">
        <v>7.3428164383562158E-2</v>
      </c>
      <c r="F12823" s="7">
        <v>9.7904219178082549E-2</v>
      </c>
      <c r="G12823" s="7">
        <v>0.12238027397260319</v>
      </c>
      <c r="H12823" s="7">
        <v>0.1468563287671236</v>
      </c>
      <c r="I12823" s="7">
        <v>0.17133238356164401</v>
      </c>
      <c r="J12823" s="7">
        <v>0.1958084383561644</v>
      </c>
      <c r="K12823" s="7">
        <v>0.2202844931506848</v>
      </c>
      <c r="L12823" s="7">
        <v>0.24476054794520519</v>
      </c>
    </row>
    <row r="12824" spans="1:12" ht="38.25">
      <c r="A12824" s="1">
        <f t="shared" si="271"/>
        <v>45310</v>
      </c>
      <c r="B12824" s="49" t="s">
        <v>8016</v>
      </c>
      <c r="C12824" s="7">
        <v>5.1498082191781076E-3</v>
      </c>
      <c r="D12824" s="7">
        <v>1.0299616438356215E-2</v>
      </c>
      <c r="E12824" s="7">
        <v>1.544942465753436E-2</v>
      </c>
      <c r="F12824" s="7">
        <v>2.0599232876712361E-2</v>
      </c>
      <c r="G12824" s="7">
        <v>2.574904109589048E-2</v>
      </c>
      <c r="H12824" s="7">
        <v>3.0898849315068477E-2</v>
      </c>
      <c r="I12824" s="7">
        <v>3.6048657534246714E-2</v>
      </c>
      <c r="J12824" s="7">
        <v>4.1198465753424722E-2</v>
      </c>
      <c r="K12824" s="7">
        <v>4.6348273972602841E-2</v>
      </c>
      <c r="L12824" s="7">
        <v>5.1498082191780842E-2</v>
      </c>
    </row>
    <row r="12825" spans="1:12" ht="38.25">
      <c r="A12825" s="1">
        <f t="shared" si="271"/>
        <v>45311</v>
      </c>
      <c r="B12825" s="49" t="s">
        <v>8016</v>
      </c>
      <c r="C12825" s="7">
        <v>2.7962301369863159E-2</v>
      </c>
      <c r="D12825" s="7">
        <v>5.5924602739726201E-2</v>
      </c>
      <c r="E12825" s="7">
        <v>8.388690410958935E-2</v>
      </c>
      <c r="F12825" s="7">
        <v>0.11184920547945215</v>
      </c>
      <c r="G12825" s="7">
        <v>0.1398115068493152</v>
      </c>
      <c r="H12825" s="7">
        <v>0.16777380821917801</v>
      </c>
      <c r="I12825" s="7">
        <v>0.195736109589042</v>
      </c>
      <c r="J12825" s="7">
        <v>0.2236984109589048</v>
      </c>
      <c r="K12825" s="7">
        <v>0.25166071232876758</v>
      </c>
      <c r="L12825" s="7">
        <v>0.27962301369863041</v>
      </c>
    </row>
    <row r="12826" spans="1:12" ht="51">
      <c r="A12826" s="1">
        <f t="shared" si="271"/>
        <v>45312</v>
      </c>
      <c r="B12826" s="49" t="s">
        <v>7846</v>
      </c>
      <c r="C12826" s="7">
        <v>3.5542356164383801E-3</v>
      </c>
      <c r="D12826" s="7">
        <v>7.1084712328767603E-3</v>
      </c>
      <c r="E12826" s="7">
        <v>1.0662706849315128E-2</v>
      </c>
      <c r="F12826" s="7">
        <v>1.4216942465753521E-2</v>
      </c>
      <c r="G12826" s="7">
        <v>1.7771178082191839E-2</v>
      </c>
      <c r="H12826" s="7">
        <v>2.1325413698630159E-2</v>
      </c>
      <c r="I12826" s="7">
        <v>2.48796493150686E-2</v>
      </c>
      <c r="J12826" s="7">
        <v>2.843388493150692E-2</v>
      </c>
      <c r="K12826" s="7">
        <v>3.198812054794524E-2</v>
      </c>
      <c r="L12826" s="7">
        <v>3.5542356164383559E-2</v>
      </c>
    </row>
    <row r="12827" spans="1:12" ht="51">
      <c r="A12827" s="1">
        <f t="shared" si="271"/>
        <v>45313</v>
      </c>
      <c r="B12827" s="49" t="s">
        <v>7846</v>
      </c>
      <c r="C12827" s="7">
        <v>4.9614279452054995E-2</v>
      </c>
      <c r="D12827" s="7">
        <v>9.922855890410999E-2</v>
      </c>
      <c r="E12827" s="7">
        <v>0.1488428383561656</v>
      </c>
      <c r="F12827" s="7">
        <v>0.19845711780821998</v>
      </c>
      <c r="G12827" s="7">
        <v>0.24807139726027438</v>
      </c>
      <c r="H12827" s="7">
        <v>0.29768567671232876</v>
      </c>
      <c r="I12827" s="7">
        <v>0.34729995616438436</v>
      </c>
      <c r="J12827" s="7">
        <v>0.39691423561643874</v>
      </c>
      <c r="K12827" s="7">
        <v>0.44652851506849323</v>
      </c>
      <c r="L12827" s="7">
        <v>0.4961427945205476</v>
      </c>
    </row>
    <row r="12828" spans="1:12" ht="51">
      <c r="A12828" s="1">
        <f t="shared" si="271"/>
        <v>45314</v>
      </c>
      <c r="B12828" s="49" t="s">
        <v>5252</v>
      </c>
      <c r="C12828" s="7">
        <v>0.36628951232876999</v>
      </c>
      <c r="D12828" s="7">
        <v>0.73257902465753999</v>
      </c>
      <c r="E12828" s="7">
        <v>1.0988685369863087</v>
      </c>
      <c r="F12828" s="7">
        <v>1.46515804931508</v>
      </c>
      <c r="G12828" s="7">
        <v>1.8314475616438437</v>
      </c>
      <c r="H12828" s="7">
        <v>2.1977370739726076</v>
      </c>
      <c r="I12828" s="7">
        <v>2.564026586301384</v>
      </c>
      <c r="J12828" s="7">
        <v>2.930316098630148</v>
      </c>
      <c r="K12828" s="7">
        <v>3.2966056109589119</v>
      </c>
      <c r="L12828" s="7">
        <v>3.6628951232876759</v>
      </c>
    </row>
    <row r="12829" spans="1:12" ht="51">
      <c r="A12829" s="1">
        <f t="shared" si="271"/>
        <v>45315</v>
      </c>
      <c r="B12829" s="49" t="s">
        <v>5252</v>
      </c>
      <c r="C12829" s="7">
        <v>2.7260712328767242E-2</v>
      </c>
      <c r="D12829" s="7">
        <v>5.4521424657534359E-2</v>
      </c>
      <c r="E12829" s="7">
        <v>8.1782136986301601E-2</v>
      </c>
      <c r="F12829" s="7">
        <v>0.10904284931506848</v>
      </c>
      <c r="G12829" s="7">
        <v>0.13630356164383559</v>
      </c>
      <c r="H12829" s="7">
        <v>0.1635642739726032</v>
      </c>
      <c r="I12829" s="7">
        <v>0.19082498630137079</v>
      </c>
      <c r="J12829" s="7">
        <v>0.21808569863013719</v>
      </c>
      <c r="K12829" s="7">
        <v>0.2453464109589048</v>
      </c>
      <c r="L12829" s="7">
        <v>0.27260712328767117</v>
      </c>
    </row>
    <row r="12830" spans="1:12" ht="51">
      <c r="A12830" s="1">
        <f t="shared" si="271"/>
        <v>45316</v>
      </c>
      <c r="B12830" s="49" t="s">
        <v>5252</v>
      </c>
      <c r="C12830" s="7">
        <v>0.12663212054794559</v>
      </c>
      <c r="D12830" s="7">
        <v>0.25326424109589241</v>
      </c>
      <c r="E12830" s="7">
        <v>0.37989636164383794</v>
      </c>
      <c r="F12830" s="7">
        <v>0.50652848219178237</v>
      </c>
      <c r="G12830" s="7">
        <v>0.63316060273972796</v>
      </c>
      <c r="H12830" s="7">
        <v>0.75979272328767355</v>
      </c>
      <c r="I12830" s="7">
        <v>0.8864248438356227</v>
      </c>
      <c r="J12830" s="7">
        <v>1.0130569643835658</v>
      </c>
      <c r="K12830" s="7">
        <v>1.1396890849315116</v>
      </c>
      <c r="L12830" s="7">
        <v>1.2663212054794559</v>
      </c>
    </row>
    <row r="12831" spans="1:12" ht="51">
      <c r="A12831" s="1">
        <f t="shared" si="271"/>
        <v>45317</v>
      </c>
      <c r="B12831" s="49" t="s">
        <v>5252</v>
      </c>
      <c r="C12831" s="7">
        <v>0.44358256438356358</v>
      </c>
      <c r="D12831" s="7">
        <v>0.88716512876712716</v>
      </c>
      <c r="E12831" s="7">
        <v>1.3307476931506921</v>
      </c>
      <c r="F12831" s="7">
        <v>1.7743302575342519</v>
      </c>
      <c r="G12831" s="7">
        <v>2.2179128219178117</v>
      </c>
      <c r="H12831" s="7">
        <v>2.6614953863013717</v>
      </c>
      <c r="I12831" s="7">
        <v>3.1050779506849442</v>
      </c>
      <c r="J12831" s="7">
        <v>3.5486605150684918</v>
      </c>
      <c r="K12831" s="7">
        <v>3.9922430794520523</v>
      </c>
      <c r="L12831" s="7">
        <v>4.4358256438356118</v>
      </c>
    </row>
    <row r="12832" spans="1:12" ht="63.75">
      <c r="A12832" s="1">
        <f t="shared" si="271"/>
        <v>45318</v>
      </c>
      <c r="B12832" s="49" t="s">
        <v>8017</v>
      </c>
      <c r="C12832" s="7">
        <v>4.3550597260274035E-2</v>
      </c>
      <c r="D12832" s="7">
        <v>8.710119452054807E-2</v>
      </c>
      <c r="E12832" s="7">
        <v>0.13065179178082198</v>
      </c>
      <c r="F12832" s="7">
        <v>0.17420238904109517</v>
      </c>
      <c r="G12832" s="7">
        <v>0.21775298630136958</v>
      </c>
      <c r="H12832" s="7">
        <v>0.26130358356164396</v>
      </c>
      <c r="I12832" s="7">
        <v>0.3048541808219184</v>
      </c>
      <c r="J12832" s="7">
        <v>0.34840477808219156</v>
      </c>
      <c r="K12832" s="7">
        <v>0.39195537534246599</v>
      </c>
      <c r="L12832" s="7">
        <v>0.43550597260273916</v>
      </c>
    </row>
    <row r="12833" spans="1:12" ht="51">
      <c r="A12833" s="1">
        <f t="shared" si="271"/>
        <v>45319</v>
      </c>
      <c r="B12833" s="49" t="s">
        <v>8018</v>
      </c>
      <c r="C12833" s="7">
        <v>5.4130849315068598E-2</v>
      </c>
      <c r="D12833" s="7">
        <v>0.1082616986301372</v>
      </c>
      <c r="E12833" s="7">
        <v>0.16239254794520638</v>
      </c>
      <c r="F12833" s="7">
        <v>0.21652339726027439</v>
      </c>
      <c r="G12833" s="7">
        <v>0.27065424657534237</v>
      </c>
      <c r="H12833" s="7">
        <v>0.32478509589041155</v>
      </c>
      <c r="I12833" s="7">
        <v>0.37891594520548083</v>
      </c>
      <c r="J12833" s="7">
        <v>0.43304679452054878</v>
      </c>
      <c r="K12833" s="7">
        <v>0.48717764383561674</v>
      </c>
      <c r="L12833" s="7">
        <v>0.54130849315068474</v>
      </c>
    </row>
    <row r="12834" spans="1:12" ht="38.25">
      <c r="A12834" s="1">
        <f t="shared" si="271"/>
        <v>45320</v>
      </c>
      <c r="B12834" s="49" t="s">
        <v>5285</v>
      </c>
      <c r="C12834" s="7">
        <v>5.5309808219178363E-3</v>
      </c>
      <c r="D12834" s="7">
        <v>1.1061961643835673E-2</v>
      </c>
      <c r="E12834" s="7">
        <v>1.6592942465753518E-2</v>
      </c>
      <c r="F12834" s="7">
        <v>2.2123923287671318E-2</v>
      </c>
      <c r="G12834" s="7">
        <v>2.765490410958912E-2</v>
      </c>
      <c r="H12834" s="7">
        <v>3.3185884931506919E-2</v>
      </c>
      <c r="I12834" s="7">
        <v>3.8716865753424839E-2</v>
      </c>
      <c r="J12834" s="7">
        <v>4.4247846575342524E-2</v>
      </c>
      <c r="K12834" s="7">
        <v>4.977882739726032E-2</v>
      </c>
      <c r="L12834" s="7">
        <v>5.5309808219178122E-2</v>
      </c>
    </row>
    <row r="12835" spans="1:12" ht="38.25">
      <c r="A12835" s="1">
        <f t="shared" si="271"/>
        <v>45321</v>
      </c>
      <c r="B12835" s="49" t="s">
        <v>5285</v>
      </c>
      <c r="C12835" s="7">
        <v>4.3288767123287881E-4</v>
      </c>
      <c r="D12835" s="7">
        <v>8.6577534246575763E-4</v>
      </c>
      <c r="E12835" s="7">
        <v>1.2986630136986399E-3</v>
      </c>
      <c r="F12835" s="7">
        <v>1.7315506849315079E-3</v>
      </c>
      <c r="G12835" s="7">
        <v>2.1644383561643878E-3</v>
      </c>
      <c r="H12835" s="7">
        <v>2.597326027397256E-3</v>
      </c>
      <c r="I12835" s="7">
        <v>3.030213698630148E-3</v>
      </c>
      <c r="J12835" s="7">
        <v>3.4631013698630158E-3</v>
      </c>
      <c r="K12835" s="7">
        <v>3.8959890410958961E-3</v>
      </c>
      <c r="L12835" s="7">
        <v>4.3288767123287634E-3</v>
      </c>
    </row>
    <row r="12836" spans="1:12" ht="63.75">
      <c r="A12836" s="1">
        <f t="shared" si="271"/>
        <v>45322</v>
      </c>
      <c r="B12836" s="49" t="s">
        <v>7856</v>
      </c>
      <c r="C12836" s="7">
        <v>1.5832767123287641E-3</v>
      </c>
      <c r="D12836" s="7">
        <v>3.1665534246575399E-3</v>
      </c>
      <c r="E12836" s="7">
        <v>4.7498301369863034E-3</v>
      </c>
      <c r="F12836" s="7">
        <v>6.3331068493150565E-3</v>
      </c>
      <c r="G12836" s="7">
        <v>7.9163835616438191E-3</v>
      </c>
      <c r="H12836" s="7">
        <v>9.4996602739725843E-3</v>
      </c>
      <c r="I12836" s="7">
        <v>1.1082936986301382E-2</v>
      </c>
      <c r="J12836" s="7">
        <v>1.266621369863016E-2</v>
      </c>
      <c r="K12836" s="7">
        <v>1.424949041095884E-2</v>
      </c>
      <c r="L12836" s="7">
        <v>1.5832767123287638E-2</v>
      </c>
    </row>
    <row r="12837" spans="1:12" ht="63.75">
      <c r="A12837" s="1">
        <f t="shared" si="271"/>
        <v>45323</v>
      </c>
      <c r="B12837" s="49" t="s">
        <v>7856</v>
      </c>
      <c r="C12837" s="7">
        <v>4.1538410958904199E-3</v>
      </c>
      <c r="D12837" s="7">
        <v>8.3076821917808397E-3</v>
      </c>
      <c r="E12837" s="7">
        <v>1.24615232876712E-2</v>
      </c>
      <c r="F12837" s="7">
        <v>1.6615364383561679E-2</v>
      </c>
      <c r="G12837" s="7">
        <v>2.0769205479452039E-2</v>
      </c>
      <c r="H12837" s="7">
        <v>2.4923046575342517E-2</v>
      </c>
      <c r="I12837" s="7">
        <v>2.9076887671232999E-2</v>
      </c>
      <c r="J12837" s="7">
        <v>3.3230728767123241E-2</v>
      </c>
      <c r="K12837" s="7">
        <v>3.7384569863013722E-2</v>
      </c>
      <c r="L12837" s="7">
        <v>4.1538410958904079E-2</v>
      </c>
    </row>
    <row r="12838" spans="1:12" ht="51">
      <c r="A12838" s="1">
        <f t="shared" si="271"/>
        <v>45324</v>
      </c>
      <c r="B12838" s="49" t="s">
        <v>6467</v>
      </c>
      <c r="C12838" s="7">
        <v>5.2800000000000118E-5</v>
      </c>
      <c r="D12838" s="7">
        <v>1.0560000000000024E-4</v>
      </c>
      <c r="E12838" s="7">
        <v>1.584E-4</v>
      </c>
      <c r="F12838" s="7">
        <v>2.1119999999999998E-4</v>
      </c>
      <c r="G12838" s="7">
        <v>2.6400000000000002E-4</v>
      </c>
      <c r="H12838" s="7">
        <v>3.168E-4</v>
      </c>
      <c r="I12838" s="7">
        <v>3.6960000000000118E-4</v>
      </c>
      <c r="J12838" s="7">
        <v>4.2239999999999997E-4</v>
      </c>
      <c r="K12838" s="7">
        <v>4.7519999999999995E-4</v>
      </c>
      <c r="L12838" s="7">
        <v>5.2800000000000004E-4</v>
      </c>
    </row>
    <row r="12839" spans="1:12" ht="51">
      <c r="A12839" s="1">
        <f t="shared" si="271"/>
        <v>45325</v>
      </c>
      <c r="B12839" s="49" t="s">
        <v>6467</v>
      </c>
      <c r="C12839" s="7">
        <v>3.7285479452054998E-4</v>
      </c>
      <c r="D12839" s="7">
        <v>7.4570958904109997E-4</v>
      </c>
      <c r="E12839" s="7">
        <v>1.1185643835616486E-3</v>
      </c>
      <c r="F12839" s="7">
        <v>1.4914191780821999E-3</v>
      </c>
      <c r="G12839" s="7">
        <v>1.8642739726027438E-3</v>
      </c>
      <c r="H12839" s="7">
        <v>2.2371287671232878E-3</v>
      </c>
      <c r="I12839" s="7">
        <v>2.6099835616438436E-3</v>
      </c>
      <c r="J12839" s="7">
        <v>2.9828383561643882E-3</v>
      </c>
      <c r="K12839" s="7">
        <v>3.3556931506849319E-3</v>
      </c>
      <c r="L12839" s="7">
        <v>3.728547945205476E-3</v>
      </c>
    </row>
    <row r="12840" spans="1:12" ht="51">
      <c r="A12840" s="1">
        <f t="shared" si="271"/>
        <v>45326</v>
      </c>
      <c r="B12840" s="49" t="s">
        <v>6467</v>
      </c>
      <c r="C12840" s="7">
        <v>2.7376438356164519E-4</v>
      </c>
      <c r="D12840" s="7">
        <v>5.4752876712328919E-4</v>
      </c>
      <c r="E12840" s="7">
        <v>8.2129315068493443E-4</v>
      </c>
      <c r="F12840" s="7">
        <v>1.095057534246576E-3</v>
      </c>
      <c r="G12840" s="7">
        <v>1.3688219178082199E-3</v>
      </c>
      <c r="H12840" s="7">
        <v>1.6425863013698639E-3</v>
      </c>
      <c r="I12840" s="7">
        <v>1.91635068493152E-3</v>
      </c>
      <c r="J12840" s="7">
        <v>2.190115068493152E-3</v>
      </c>
      <c r="K12840" s="7">
        <v>2.4638794520547955E-3</v>
      </c>
      <c r="L12840" s="7">
        <v>2.7376438356164399E-3</v>
      </c>
    </row>
    <row r="12841" spans="1:12" ht="38.25">
      <c r="A12841" s="1">
        <f t="shared" si="271"/>
        <v>45327</v>
      </c>
      <c r="B12841" s="49" t="s">
        <v>8015</v>
      </c>
      <c r="C12841" s="7">
        <v>4.6767780821918041E-3</v>
      </c>
      <c r="D12841" s="7">
        <v>9.3535561643836081E-3</v>
      </c>
      <c r="E12841" s="7">
        <v>1.4030334246575399E-2</v>
      </c>
      <c r="F12841" s="7">
        <v>1.8707112328767119E-2</v>
      </c>
      <c r="G12841" s="7">
        <v>2.3383890410958962E-2</v>
      </c>
      <c r="H12841" s="7">
        <v>2.806066849315068E-2</v>
      </c>
      <c r="I12841" s="7">
        <v>3.273744657534252E-2</v>
      </c>
      <c r="J12841" s="7">
        <v>3.7414224657534238E-2</v>
      </c>
      <c r="K12841" s="7">
        <v>4.2091002739726081E-2</v>
      </c>
      <c r="L12841" s="7">
        <v>4.67677808219178E-2</v>
      </c>
    </row>
    <row r="12842" spans="1:12" ht="38.25">
      <c r="A12842" s="1">
        <f t="shared" si="271"/>
        <v>45328</v>
      </c>
      <c r="B12842" s="49" t="s">
        <v>8015</v>
      </c>
      <c r="C12842" s="7">
        <v>1.2358816438356119E-2</v>
      </c>
      <c r="D12842" s="7">
        <v>2.4717632876712359E-2</v>
      </c>
      <c r="E12842" s="7">
        <v>3.7076449315068476E-2</v>
      </c>
      <c r="F12842" s="7">
        <v>4.9435265753424475E-2</v>
      </c>
      <c r="G12842" s="7">
        <v>6.1794082191780592E-2</v>
      </c>
      <c r="H12842" s="7">
        <v>7.4152898630136715E-2</v>
      </c>
      <c r="I12842" s="7">
        <v>8.65117150684932E-2</v>
      </c>
      <c r="J12842" s="7">
        <v>9.8870531506849088E-2</v>
      </c>
      <c r="K12842" s="7">
        <v>0.1112293479452052</v>
      </c>
      <c r="L12842" s="7">
        <v>0.12358816438356118</v>
      </c>
    </row>
    <row r="12843" spans="1:12" ht="25.5">
      <c r="A12843" s="1">
        <f t="shared" si="271"/>
        <v>45329</v>
      </c>
      <c r="B12843" s="49" t="s">
        <v>8019</v>
      </c>
      <c r="C12843" s="7">
        <v>6.2803068493150916E-3</v>
      </c>
      <c r="D12843" s="7">
        <v>1.2560613698630161E-2</v>
      </c>
      <c r="E12843" s="7">
        <v>1.8840920547945238E-2</v>
      </c>
      <c r="F12843" s="7">
        <v>2.5121227397260321E-2</v>
      </c>
      <c r="G12843" s="7">
        <v>3.1401534246575401E-2</v>
      </c>
      <c r="H12843" s="7">
        <v>3.7681841095890477E-2</v>
      </c>
      <c r="I12843" s="7">
        <v>4.3962147945205678E-2</v>
      </c>
      <c r="J12843" s="7">
        <v>5.0242454794520643E-2</v>
      </c>
      <c r="K12843" s="7">
        <v>5.6522761643835712E-2</v>
      </c>
      <c r="L12843" s="7">
        <v>6.2803068493150677E-2</v>
      </c>
    </row>
    <row r="12844" spans="1:12" ht="12.75">
      <c r="A12844" s="1">
        <f t="shared" si="271"/>
        <v>45330</v>
      </c>
      <c r="B12844" s="49" t="s">
        <v>5556</v>
      </c>
      <c r="C12844" s="7">
        <v>6.5855342465753633E-4</v>
      </c>
      <c r="D12844" s="7">
        <v>1.3171068493150681E-3</v>
      </c>
      <c r="E12844" s="7">
        <v>1.9756602739726078E-3</v>
      </c>
      <c r="F12844" s="7">
        <v>2.6342136986301362E-3</v>
      </c>
      <c r="G12844" s="7">
        <v>3.2927671232876759E-3</v>
      </c>
      <c r="H12844" s="7">
        <v>3.9513205479452035E-3</v>
      </c>
      <c r="I12844" s="7">
        <v>4.6098739726027557E-3</v>
      </c>
      <c r="J12844" s="7">
        <v>5.2684273972602724E-3</v>
      </c>
      <c r="K12844" s="7">
        <v>5.9269808219178117E-3</v>
      </c>
      <c r="L12844" s="7">
        <v>6.5855342465753397E-3</v>
      </c>
    </row>
    <row r="12845" spans="1:12" ht="12.75">
      <c r="A12845" s="1">
        <f t="shared" si="271"/>
        <v>45331</v>
      </c>
      <c r="B12845" s="49" t="s">
        <v>5556</v>
      </c>
      <c r="C12845" s="7">
        <v>6.7699726027397407E-4</v>
      </c>
      <c r="D12845" s="7">
        <v>1.3539945205479481E-3</v>
      </c>
      <c r="E12845" s="7">
        <v>2.0309917808219277E-3</v>
      </c>
      <c r="F12845" s="7">
        <v>2.7079890410958963E-3</v>
      </c>
      <c r="G12845" s="7">
        <v>3.3849863013698639E-3</v>
      </c>
      <c r="H12845" s="7">
        <v>4.0619835616438442E-3</v>
      </c>
      <c r="I12845" s="7">
        <v>4.7389808219178231E-3</v>
      </c>
      <c r="J12845" s="7">
        <v>5.4159780821917925E-3</v>
      </c>
      <c r="K12845" s="7">
        <v>6.0929753424657602E-3</v>
      </c>
      <c r="L12845" s="7">
        <v>6.7699726027397279E-3</v>
      </c>
    </row>
    <row r="12846" spans="1:12" ht="12.75">
      <c r="A12846" s="1">
        <f t="shared" si="271"/>
        <v>45332</v>
      </c>
      <c r="B12846" s="49" t="s">
        <v>5556</v>
      </c>
      <c r="C12846" s="7">
        <v>2.1445479452054878E-3</v>
      </c>
      <c r="D12846" s="7">
        <v>4.2890958904109634E-3</v>
      </c>
      <c r="E12846" s="7">
        <v>6.4336438356164521E-3</v>
      </c>
      <c r="F12846" s="7">
        <v>8.5781917808219164E-3</v>
      </c>
      <c r="G12846" s="7">
        <v>1.0722739726027393E-2</v>
      </c>
      <c r="H12846" s="7">
        <v>1.286728767123288E-2</v>
      </c>
      <c r="I12846" s="7">
        <v>1.501183561643844E-2</v>
      </c>
      <c r="J12846" s="7">
        <v>1.7156383561643881E-2</v>
      </c>
      <c r="K12846" s="7">
        <v>1.930093150684932E-2</v>
      </c>
      <c r="L12846" s="7">
        <v>2.1445479452054762E-2</v>
      </c>
    </row>
    <row r="12847" spans="1:12" ht="25.5">
      <c r="A12847" s="1">
        <f t="shared" si="271"/>
        <v>45333</v>
      </c>
      <c r="B12847" s="49" t="s">
        <v>6472</v>
      </c>
      <c r="C12847" s="7">
        <v>3.3726904109589242E-3</v>
      </c>
      <c r="D12847" s="7">
        <v>6.7453808219178355E-3</v>
      </c>
      <c r="E12847" s="7">
        <v>1.0118071232876761E-2</v>
      </c>
      <c r="F12847" s="7">
        <v>1.3490761643835598E-2</v>
      </c>
      <c r="G12847" s="7">
        <v>1.6863452054794559E-2</v>
      </c>
      <c r="H12847" s="7">
        <v>2.02361424657534E-2</v>
      </c>
      <c r="I12847" s="7">
        <v>2.3608832876712362E-2</v>
      </c>
      <c r="J12847" s="7">
        <v>2.6981523287671196E-2</v>
      </c>
      <c r="K12847" s="7">
        <v>3.0354213698630159E-2</v>
      </c>
      <c r="L12847" s="7">
        <v>3.3726904109589E-2</v>
      </c>
    </row>
    <row r="12848" spans="1:12" ht="25.5">
      <c r="A12848" s="1">
        <f t="shared" si="271"/>
        <v>45334</v>
      </c>
      <c r="B12848" s="49" t="s">
        <v>6051</v>
      </c>
      <c r="C12848" s="7">
        <v>2.0107397260274039E-4</v>
      </c>
      <c r="D12848" s="7">
        <v>4.0214794520547964E-4</v>
      </c>
      <c r="E12848" s="7">
        <v>6.0322191780822008E-4</v>
      </c>
      <c r="F12848" s="7">
        <v>8.0429589041095797E-4</v>
      </c>
      <c r="G12848" s="7">
        <v>1.0053698630136971E-3</v>
      </c>
      <c r="H12848" s="7">
        <v>1.2064438356164402E-3</v>
      </c>
      <c r="I12848" s="7">
        <v>1.4075178082191839E-3</v>
      </c>
      <c r="J12848" s="7">
        <v>1.6085917808219159E-3</v>
      </c>
      <c r="K12848" s="7">
        <v>1.8096657534246599E-3</v>
      </c>
      <c r="L12848" s="7">
        <v>2.010739726027392E-3</v>
      </c>
    </row>
    <row r="12849" spans="1:12" ht="12.75">
      <c r="A12849" s="1">
        <f t="shared" si="271"/>
        <v>45335</v>
      </c>
      <c r="B12849" s="49" t="s">
        <v>7486</v>
      </c>
      <c r="C12849" s="7">
        <v>2.140569863013708E-3</v>
      </c>
      <c r="D12849" s="7">
        <v>4.2811397260274038E-3</v>
      </c>
      <c r="E12849" s="7">
        <v>6.4217095890411122E-3</v>
      </c>
      <c r="F12849" s="7">
        <v>8.5622794520547954E-3</v>
      </c>
      <c r="G12849" s="7">
        <v>1.0702849315068491E-2</v>
      </c>
      <c r="H12849" s="7">
        <v>1.2843419178082198E-2</v>
      </c>
      <c r="I12849" s="7">
        <v>1.498398904109592E-2</v>
      </c>
      <c r="J12849" s="7">
        <v>1.7124558904109639E-2</v>
      </c>
      <c r="K12849" s="7">
        <v>1.9265128767123239E-2</v>
      </c>
      <c r="L12849" s="7">
        <v>2.1405698630136961E-2</v>
      </c>
    </row>
    <row r="12850" spans="1:12" ht="12.75">
      <c r="A12850" s="1">
        <f t="shared" si="271"/>
        <v>45336</v>
      </c>
      <c r="B12850" s="49" t="s">
        <v>7486</v>
      </c>
      <c r="C12850" s="7">
        <v>6.4155616438356356E-4</v>
      </c>
      <c r="D12850" s="7">
        <v>1.2831123287671321E-3</v>
      </c>
      <c r="E12850" s="7">
        <v>1.924668493150692E-3</v>
      </c>
      <c r="F12850" s="7">
        <v>2.5662246575342521E-3</v>
      </c>
      <c r="G12850" s="7">
        <v>3.2077808219178119E-3</v>
      </c>
      <c r="H12850" s="7">
        <v>3.8493369863013722E-3</v>
      </c>
      <c r="I12850" s="7">
        <v>4.4908931506849438E-3</v>
      </c>
      <c r="J12850" s="7">
        <v>5.132449315068492E-3</v>
      </c>
      <c r="K12850" s="7">
        <v>5.7740054794520523E-3</v>
      </c>
      <c r="L12850" s="7">
        <v>6.4155616438356126E-3</v>
      </c>
    </row>
    <row r="12851" spans="1:12" ht="51">
      <c r="A12851" s="1">
        <f t="shared" si="271"/>
        <v>45337</v>
      </c>
      <c r="B12851" s="49" t="s">
        <v>6053</v>
      </c>
      <c r="C12851" s="7">
        <v>6.0647671232876999E-3</v>
      </c>
      <c r="D12851" s="7">
        <v>1.21295342465754E-2</v>
      </c>
      <c r="E12851" s="7">
        <v>1.8194301369863157E-2</v>
      </c>
      <c r="F12851" s="7">
        <v>2.42590684931508E-2</v>
      </c>
      <c r="G12851" s="7">
        <v>3.0323835616438435E-2</v>
      </c>
      <c r="H12851" s="7">
        <v>3.6388602739726078E-2</v>
      </c>
      <c r="I12851" s="7">
        <v>4.2453369863013839E-2</v>
      </c>
      <c r="J12851" s="7">
        <v>4.8518136986301481E-2</v>
      </c>
      <c r="K12851" s="7">
        <v>5.4582904109589117E-2</v>
      </c>
      <c r="L12851" s="7">
        <v>6.064767123287676E-2</v>
      </c>
    </row>
    <row r="12852" spans="1:12" ht="25.5">
      <c r="A12852" s="1">
        <f t="shared" si="271"/>
        <v>45338</v>
      </c>
      <c r="B12852" s="49" t="s">
        <v>7865</v>
      </c>
      <c r="C12852" s="7">
        <v>5.4514191780822121E-3</v>
      </c>
      <c r="D12852" s="7">
        <v>1.0902838356164424E-2</v>
      </c>
      <c r="E12852" s="7">
        <v>1.6354257534246599E-2</v>
      </c>
      <c r="F12852" s="7">
        <v>2.18056767123288E-2</v>
      </c>
      <c r="G12852" s="7">
        <v>2.7257095890411E-2</v>
      </c>
      <c r="H12852" s="7">
        <v>3.2708515068493198E-2</v>
      </c>
      <c r="I12852" s="7">
        <v>3.8159934246575399E-2</v>
      </c>
      <c r="J12852" s="7">
        <v>4.3611353424657599E-2</v>
      </c>
      <c r="K12852" s="7">
        <v>4.9062772602739682E-2</v>
      </c>
      <c r="L12852" s="7">
        <v>5.4514191780821883E-2</v>
      </c>
    </row>
    <row r="12853" spans="1:12" ht="25.5">
      <c r="A12853" s="1">
        <f t="shared" si="271"/>
        <v>45339</v>
      </c>
      <c r="B12853" s="49" t="s">
        <v>8020</v>
      </c>
      <c r="C12853" s="7">
        <v>4.0453479452054998E-2</v>
      </c>
      <c r="D12853" s="7">
        <v>8.0906958904109996E-2</v>
      </c>
      <c r="E12853" s="7">
        <v>0.1213604383561644</v>
      </c>
      <c r="F12853" s="7">
        <v>0.16181391780821999</v>
      </c>
      <c r="G12853" s="7">
        <v>0.2022673972602744</v>
      </c>
      <c r="H12853" s="7">
        <v>0.24272087671232881</v>
      </c>
      <c r="I12853" s="7">
        <v>0.28317435616438441</v>
      </c>
      <c r="J12853" s="7">
        <v>0.32362783561643882</v>
      </c>
      <c r="K12853" s="7">
        <v>0.36408131506849317</v>
      </c>
      <c r="L12853" s="7">
        <v>0.40453479452054758</v>
      </c>
    </row>
    <row r="12854" spans="1:12" ht="25.5">
      <c r="A12854" s="1">
        <f t="shared" si="271"/>
        <v>45340</v>
      </c>
      <c r="B12854" s="49" t="s">
        <v>7614</v>
      </c>
      <c r="C12854" s="7">
        <v>2.9076164383561799E-3</v>
      </c>
      <c r="D12854" s="7">
        <v>5.8152328767123477E-3</v>
      </c>
      <c r="E12854" s="7">
        <v>8.7228493150685281E-3</v>
      </c>
      <c r="F12854" s="7">
        <v>1.1630465753424673E-2</v>
      </c>
      <c r="G12854" s="7">
        <v>1.453808219178084E-2</v>
      </c>
      <c r="H12854" s="7">
        <v>1.7445698630136959E-2</v>
      </c>
      <c r="I12854" s="7">
        <v>2.0353315068493201E-2</v>
      </c>
      <c r="J12854" s="7">
        <v>2.3260931506849322E-2</v>
      </c>
      <c r="K12854" s="7">
        <v>2.616854794520556E-2</v>
      </c>
      <c r="L12854" s="7">
        <v>2.9076164383561681E-2</v>
      </c>
    </row>
    <row r="12855" spans="1:12" ht="12.75">
      <c r="A12855" s="1">
        <f t="shared" si="271"/>
        <v>45341</v>
      </c>
      <c r="B12855" s="49" t="s">
        <v>8021</v>
      </c>
      <c r="C12855" s="7">
        <v>1.5704021917808279E-2</v>
      </c>
      <c r="D12855" s="7">
        <v>3.1408043835616677E-2</v>
      </c>
      <c r="E12855" s="7">
        <v>4.7112065753424956E-2</v>
      </c>
      <c r="F12855" s="7">
        <v>6.2816087671233117E-2</v>
      </c>
      <c r="G12855" s="7">
        <v>7.8520109589041404E-2</v>
      </c>
      <c r="H12855" s="7">
        <v>9.4224131506849676E-2</v>
      </c>
      <c r="I12855" s="7">
        <v>0.10992815342465831</v>
      </c>
      <c r="J12855" s="7">
        <v>0.12563217534246598</v>
      </c>
      <c r="K12855" s="7">
        <v>0.14133619726027438</v>
      </c>
      <c r="L12855" s="7">
        <v>0.15704021917808281</v>
      </c>
    </row>
    <row r="12856" spans="1:12" ht="25.5">
      <c r="A12856" s="1">
        <f t="shared" si="271"/>
        <v>45342</v>
      </c>
      <c r="B12856" s="49" t="s">
        <v>5321</v>
      </c>
      <c r="C12856" s="7">
        <v>5.0919452054794679E-4</v>
      </c>
      <c r="D12856" s="7">
        <v>1.0183890410958936E-3</v>
      </c>
      <c r="E12856" s="7">
        <v>1.527583561643844E-3</v>
      </c>
      <c r="F12856" s="7">
        <v>2.0367780821917798E-3</v>
      </c>
      <c r="G12856" s="7">
        <v>2.545972602739728E-3</v>
      </c>
      <c r="H12856" s="7">
        <v>3.0551671232876762E-3</v>
      </c>
      <c r="I12856" s="7">
        <v>3.5643616438356357E-3</v>
      </c>
      <c r="J12856" s="7">
        <v>4.0735561643835717E-3</v>
      </c>
      <c r="K12856" s="7">
        <v>4.5827506849315195E-3</v>
      </c>
      <c r="L12856" s="7">
        <v>5.091945205479456E-3</v>
      </c>
    </row>
    <row r="12857" spans="1:12" ht="25.5">
      <c r="A12857" s="1">
        <f t="shared" si="271"/>
        <v>45343</v>
      </c>
      <c r="B12857" s="49" t="s">
        <v>5321</v>
      </c>
      <c r="C12857" s="7">
        <v>1.0335780821917849E-3</v>
      </c>
      <c r="D12857" s="7">
        <v>2.067156164383572E-3</v>
      </c>
      <c r="E12857" s="7">
        <v>3.1007342465753521E-3</v>
      </c>
      <c r="F12857" s="7">
        <v>4.1343123287671318E-3</v>
      </c>
      <c r="G12857" s="7">
        <v>5.1678904109589115E-3</v>
      </c>
      <c r="H12857" s="7">
        <v>6.2014684931506912E-3</v>
      </c>
      <c r="I12857" s="7">
        <v>7.2350465753424952E-3</v>
      </c>
      <c r="J12857" s="7">
        <v>8.2686246575342636E-3</v>
      </c>
      <c r="K12857" s="7">
        <v>9.3022027397260433E-3</v>
      </c>
      <c r="L12857" s="7">
        <v>1.0335780821917813E-2</v>
      </c>
    </row>
    <row r="12858" spans="1:12" ht="38.25">
      <c r="A12858" s="1">
        <f t="shared" si="271"/>
        <v>45344</v>
      </c>
      <c r="B12858" s="49" t="s">
        <v>7620</v>
      </c>
      <c r="C12858" s="7">
        <v>4.0594520547945481E-3</v>
      </c>
      <c r="D12858" s="7">
        <v>8.1189041095890962E-3</v>
      </c>
      <c r="E12858" s="7">
        <v>1.217835616438368E-2</v>
      </c>
      <c r="F12858" s="7">
        <v>1.623780821917812E-2</v>
      </c>
      <c r="G12858" s="7">
        <v>2.0297260273972679E-2</v>
      </c>
      <c r="H12858" s="7">
        <v>2.4356712328767117E-2</v>
      </c>
      <c r="I12858" s="7">
        <v>2.8416164383561798E-2</v>
      </c>
      <c r="J12858" s="7">
        <v>3.2475616438356239E-2</v>
      </c>
      <c r="K12858" s="7">
        <v>3.6535068493150795E-2</v>
      </c>
      <c r="L12858" s="7">
        <v>4.059452054794524E-2</v>
      </c>
    </row>
    <row r="12859" spans="1:12" ht="25.5">
      <c r="A12859" s="1">
        <f t="shared" si="271"/>
        <v>45345</v>
      </c>
      <c r="B12859" s="49" t="s">
        <v>8022</v>
      </c>
      <c r="C12859" s="7">
        <v>1.41764383561644E-2</v>
      </c>
      <c r="D12859" s="7">
        <v>2.8352876712328917E-2</v>
      </c>
      <c r="E12859" s="7">
        <v>4.2529315068493313E-2</v>
      </c>
      <c r="F12859" s="7">
        <v>5.6705753424657598E-2</v>
      </c>
      <c r="G12859" s="7">
        <v>7.0882191780822001E-2</v>
      </c>
      <c r="H12859" s="7">
        <v>8.5058630136986405E-2</v>
      </c>
      <c r="I12859" s="7">
        <v>9.9235068493151155E-2</v>
      </c>
      <c r="J12859" s="7">
        <v>0.11341150684931532</v>
      </c>
      <c r="K12859" s="7">
        <v>0.12758794520547959</v>
      </c>
      <c r="L12859" s="7">
        <v>0.141764383561644</v>
      </c>
    </row>
    <row r="12860" spans="1:12" ht="38.25">
      <c r="A12860" s="1">
        <f t="shared" si="271"/>
        <v>45346</v>
      </c>
      <c r="B12860" s="49" t="s">
        <v>8023</v>
      </c>
      <c r="C12860" s="7">
        <v>1.0198356164383584E-2</v>
      </c>
      <c r="D12860" s="7">
        <v>2.0396712328767122E-2</v>
      </c>
      <c r="E12860" s="7">
        <v>3.0595068493150798E-2</v>
      </c>
      <c r="F12860" s="7">
        <v>4.0793424657534244E-2</v>
      </c>
      <c r="G12860" s="7">
        <v>5.0991780821917798E-2</v>
      </c>
      <c r="H12860" s="7">
        <v>6.1190136986301352E-2</v>
      </c>
      <c r="I12860" s="7">
        <v>7.1388493150685156E-2</v>
      </c>
      <c r="J12860" s="7">
        <v>8.1586849315068599E-2</v>
      </c>
      <c r="K12860" s="7">
        <v>9.1785205479452153E-2</v>
      </c>
      <c r="L12860" s="7">
        <v>0.1019835616438356</v>
      </c>
    </row>
    <row r="12861" spans="1:12" ht="25.5">
      <c r="A12861" s="1">
        <f t="shared" si="271"/>
        <v>45347</v>
      </c>
      <c r="B12861" s="49" t="s">
        <v>8024</v>
      </c>
      <c r="C12861" s="7">
        <v>9.0092712328767362E-3</v>
      </c>
      <c r="D12861" s="7">
        <v>1.8018542465753518E-2</v>
      </c>
      <c r="E12861" s="7">
        <v>2.7027813698630158E-2</v>
      </c>
      <c r="F12861" s="7">
        <v>3.6037084931506799E-2</v>
      </c>
      <c r="G12861" s="7">
        <v>4.5046356164383558E-2</v>
      </c>
      <c r="H12861" s="7">
        <v>5.4055627397260317E-2</v>
      </c>
      <c r="I12861" s="7">
        <v>6.3064898630137201E-2</v>
      </c>
      <c r="J12861" s="7">
        <v>7.2074169863013723E-2</v>
      </c>
      <c r="K12861" s="7">
        <v>8.1083441095890482E-2</v>
      </c>
      <c r="L12861" s="7">
        <v>9.0092712328767116E-2</v>
      </c>
    </row>
    <row r="12862" spans="1:12" ht="25.5">
      <c r="A12862" s="1">
        <f t="shared" si="271"/>
        <v>45348</v>
      </c>
      <c r="B12862" s="49" t="s">
        <v>8025</v>
      </c>
      <c r="C12862" s="7">
        <v>7.1724821917808637E-3</v>
      </c>
      <c r="D12862" s="7">
        <v>1.4344964383561681E-2</v>
      </c>
      <c r="E12862" s="7">
        <v>2.1517446575342523E-2</v>
      </c>
      <c r="F12862" s="7">
        <v>2.8689928767123361E-2</v>
      </c>
      <c r="G12862" s="7">
        <v>3.5862410958904196E-2</v>
      </c>
      <c r="H12862" s="7">
        <v>4.3034893150685045E-2</v>
      </c>
      <c r="I12862" s="7">
        <v>5.0207375342466005E-2</v>
      </c>
      <c r="J12862" s="7">
        <v>5.7379857534246723E-2</v>
      </c>
      <c r="K12862" s="7">
        <v>6.4552339726027558E-2</v>
      </c>
      <c r="L12862" s="7">
        <v>7.1724821917808268E-2</v>
      </c>
    </row>
    <row r="12863" spans="1:12" ht="25.5">
      <c r="A12863" s="1">
        <f t="shared" si="271"/>
        <v>45349</v>
      </c>
      <c r="B12863" s="49" t="s">
        <v>7886</v>
      </c>
      <c r="C12863" s="7">
        <v>3.6251178082191957E-3</v>
      </c>
      <c r="D12863" s="7">
        <v>7.2502356164383915E-3</v>
      </c>
      <c r="E12863" s="7">
        <v>1.0875353424657576E-2</v>
      </c>
      <c r="F12863" s="7">
        <v>1.4500471232876759E-2</v>
      </c>
      <c r="G12863" s="7">
        <v>1.8125589041095919E-2</v>
      </c>
      <c r="H12863" s="7">
        <v>2.1750706849315078E-2</v>
      </c>
      <c r="I12863" s="7">
        <v>2.5375824657534241E-2</v>
      </c>
      <c r="J12863" s="7">
        <v>2.9000942465753399E-2</v>
      </c>
      <c r="K12863" s="7">
        <v>3.2626060273972558E-2</v>
      </c>
      <c r="L12863" s="7">
        <v>3.6251178082191721E-2</v>
      </c>
    </row>
    <row r="12864" spans="1:12" ht="25.5">
      <c r="A12864" s="1">
        <f t="shared" si="271"/>
        <v>45350</v>
      </c>
      <c r="B12864" s="49" t="s">
        <v>6492</v>
      </c>
      <c r="C12864" s="7">
        <v>4.6420602739726197E-3</v>
      </c>
      <c r="D12864" s="7">
        <v>9.2841205479452394E-3</v>
      </c>
      <c r="E12864" s="7">
        <v>1.3926180821917799E-2</v>
      </c>
      <c r="F12864" s="7">
        <v>1.8568241095890479E-2</v>
      </c>
      <c r="G12864" s="7">
        <v>2.3210301369863039E-2</v>
      </c>
      <c r="H12864" s="7">
        <v>2.785236164383572E-2</v>
      </c>
      <c r="I12864" s="7">
        <v>3.2494421917808394E-2</v>
      </c>
      <c r="J12864" s="7">
        <v>3.713648219178084E-2</v>
      </c>
      <c r="K12864" s="7">
        <v>4.1778542465753521E-2</v>
      </c>
      <c r="L12864" s="7">
        <v>4.6420602739726077E-2</v>
      </c>
    </row>
    <row r="12865" spans="1:12" ht="25.5">
      <c r="A12865" s="1">
        <f t="shared" si="271"/>
        <v>45351</v>
      </c>
      <c r="B12865" s="49" t="s">
        <v>7032</v>
      </c>
      <c r="C12865" s="7">
        <v>1.3001095890411E-3</v>
      </c>
      <c r="D12865" s="7">
        <v>2.6002191780822121E-3</v>
      </c>
      <c r="E12865" s="7">
        <v>3.9003287671233121E-3</v>
      </c>
      <c r="F12865" s="7">
        <v>5.2004383561644E-3</v>
      </c>
      <c r="G12865" s="7">
        <v>6.5005479452054996E-3</v>
      </c>
      <c r="H12865" s="7">
        <v>7.8006575342466113E-3</v>
      </c>
      <c r="I12865" s="7">
        <v>9.1007671232877368E-3</v>
      </c>
      <c r="J12865" s="7">
        <v>1.040087671232881E-2</v>
      </c>
      <c r="K12865" s="7">
        <v>1.1700986301369912E-2</v>
      </c>
      <c r="L12865" s="7">
        <v>1.3001095890410999E-2</v>
      </c>
    </row>
    <row r="12866" spans="1:12" ht="12.75">
      <c r="A12866" s="1">
        <f t="shared" si="271"/>
        <v>45352</v>
      </c>
      <c r="B12866" s="49" t="s">
        <v>8026</v>
      </c>
      <c r="C12866" s="7">
        <v>9.2009424657534481E-3</v>
      </c>
      <c r="D12866" s="7">
        <v>1.8401884931506921E-2</v>
      </c>
      <c r="E12866" s="7">
        <v>2.7602827397260318E-2</v>
      </c>
      <c r="F12866" s="7">
        <v>3.6803769863013716E-2</v>
      </c>
      <c r="G12866" s="7">
        <v>4.6004712328767121E-2</v>
      </c>
      <c r="H12866" s="7">
        <v>5.5205654794520637E-2</v>
      </c>
      <c r="I12866" s="7">
        <v>6.4406597260274159E-2</v>
      </c>
      <c r="J12866" s="7">
        <v>7.3607539726027432E-2</v>
      </c>
      <c r="K12866" s="7">
        <v>8.2808482191780955E-2</v>
      </c>
      <c r="L12866" s="7">
        <v>9.2009424657534242E-2</v>
      </c>
    </row>
    <row r="12867" spans="1:12" ht="25.5">
      <c r="A12867" s="1">
        <f t="shared" si="271"/>
        <v>45353</v>
      </c>
      <c r="B12867" s="49" t="s">
        <v>6496</v>
      </c>
      <c r="C12867" s="7">
        <v>3.249369863013708E-3</v>
      </c>
      <c r="D12867" s="7">
        <v>6.4987397260274039E-3</v>
      </c>
      <c r="E12867" s="7">
        <v>9.7481095890411124E-3</v>
      </c>
      <c r="F12867" s="7">
        <v>1.2997479452054759E-2</v>
      </c>
      <c r="G12867" s="7">
        <v>1.6246849315068479E-2</v>
      </c>
      <c r="H12867" s="7">
        <v>1.94962191780822E-2</v>
      </c>
      <c r="I12867" s="7">
        <v>2.2745589041095922E-2</v>
      </c>
      <c r="J12867" s="7">
        <v>2.599495890410964E-2</v>
      </c>
      <c r="K12867" s="7">
        <v>2.924432876712324E-2</v>
      </c>
      <c r="L12867" s="7">
        <v>3.2493698630136958E-2</v>
      </c>
    </row>
    <row r="12868" spans="1:12" ht="25.5">
      <c r="A12868" s="1">
        <f t="shared" si="271"/>
        <v>45354</v>
      </c>
      <c r="B12868" s="49" t="s">
        <v>8027</v>
      </c>
      <c r="C12868" s="7">
        <v>1.1167561643835649E-2</v>
      </c>
      <c r="D12868" s="7">
        <v>2.2335123287671319E-2</v>
      </c>
      <c r="E12868" s="7">
        <v>3.3502684931506918E-2</v>
      </c>
      <c r="F12868" s="7">
        <v>4.467024657534252E-2</v>
      </c>
      <c r="G12868" s="7">
        <v>5.5837808219178116E-2</v>
      </c>
      <c r="H12868" s="7">
        <v>6.7005369863013725E-2</v>
      </c>
      <c r="I12868" s="7">
        <v>7.8172931506849688E-2</v>
      </c>
      <c r="J12868" s="7">
        <v>8.9340493150685041E-2</v>
      </c>
      <c r="K12868" s="7">
        <v>0.10050805479452075</v>
      </c>
      <c r="L12868" s="7">
        <v>0.11167561643835623</v>
      </c>
    </row>
    <row r="12869" spans="1:12" ht="25.5">
      <c r="A12869" s="1">
        <f t="shared" si="271"/>
        <v>45355</v>
      </c>
      <c r="B12869" s="49" t="s">
        <v>7034</v>
      </c>
      <c r="C12869" s="7">
        <v>2.2494246575342639E-4</v>
      </c>
      <c r="D12869" s="7">
        <v>4.4988493150685158E-4</v>
      </c>
      <c r="E12869" s="7">
        <v>6.7482739726027797E-4</v>
      </c>
      <c r="F12869" s="7">
        <v>8.9976986301370198E-4</v>
      </c>
      <c r="G12869" s="7">
        <v>1.1247123287671272E-3</v>
      </c>
      <c r="H12869" s="7">
        <v>1.3496547945205559E-3</v>
      </c>
      <c r="I12869" s="7">
        <v>1.5745972602739802E-3</v>
      </c>
      <c r="J12869" s="7">
        <v>1.799539726027404E-3</v>
      </c>
      <c r="K12869" s="7">
        <v>2.024482191780828E-3</v>
      </c>
      <c r="L12869" s="7">
        <v>2.2494246575342517E-3</v>
      </c>
    </row>
    <row r="12870" spans="1:12" ht="12.75">
      <c r="A12870" s="1">
        <f t="shared" si="271"/>
        <v>45356</v>
      </c>
      <c r="B12870" s="49" t="s">
        <v>8028</v>
      </c>
      <c r="C12870" s="7">
        <v>1.6304350684931638E-2</v>
      </c>
      <c r="D12870" s="7">
        <v>3.2608701369863158E-2</v>
      </c>
      <c r="E12870" s="7">
        <v>4.8913052054794799E-2</v>
      </c>
      <c r="F12870" s="7">
        <v>6.5217402739726205E-2</v>
      </c>
      <c r="G12870" s="7">
        <v>8.1521753424657714E-2</v>
      </c>
      <c r="H12870" s="7">
        <v>9.7826104109589238E-2</v>
      </c>
      <c r="I12870" s="7">
        <v>0.114130454794521</v>
      </c>
      <c r="J12870" s="7">
        <v>0.13043480547945241</v>
      </c>
      <c r="K12870" s="7">
        <v>0.14673915616438438</v>
      </c>
      <c r="L12870" s="7">
        <v>0.16304350684931521</v>
      </c>
    </row>
    <row r="12871" spans="1:12" ht="25.5">
      <c r="A12871" s="1">
        <f t="shared" si="271"/>
        <v>45357</v>
      </c>
      <c r="B12871" s="49" t="s">
        <v>8029</v>
      </c>
      <c r="C12871" s="7">
        <v>6.6253150684931639E-3</v>
      </c>
      <c r="D12871" s="7">
        <v>1.3250630136986279E-2</v>
      </c>
      <c r="E12871" s="7">
        <v>1.9875945205479476E-2</v>
      </c>
      <c r="F12871" s="7">
        <v>2.6501260273972559E-2</v>
      </c>
      <c r="G12871" s="7">
        <v>3.3126575342465756E-2</v>
      </c>
      <c r="H12871" s="7">
        <v>3.9751890410958952E-2</v>
      </c>
      <c r="I12871" s="7">
        <v>4.6377205479452163E-2</v>
      </c>
      <c r="J12871" s="7">
        <v>5.3002520547945235E-2</v>
      </c>
      <c r="K12871" s="7">
        <v>5.9627835616438439E-2</v>
      </c>
      <c r="L12871" s="7">
        <v>6.6253150684931511E-2</v>
      </c>
    </row>
    <row r="12872" spans="1:12" ht="12.75">
      <c r="A12872" s="1">
        <f t="shared" si="271"/>
        <v>45358</v>
      </c>
      <c r="B12872" s="49" t="s">
        <v>8030</v>
      </c>
      <c r="C12872" s="7">
        <v>5.4572054794520763E-4</v>
      </c>
      <c r="D12872" s="7">
        <v>1.0914410958904153E-3</v>
      </c>
      <c r="E12872" s="7">
        <v>1.637161643835624E-3</v>
      </c>
      <c r="F12872" s="7">
        <v>2.1828821917808279E-3</v>
      </c>
      <c r="G12872" s="7">
        <v>2.7286027397260318E-3</v>
      </c>
      <c r="H12872" s="7">
        <v>3.2743232876712362E-3</v>
      </c>
      <c r="I12872" s="7">
        <v>3.8200438356164519E-3</v>
      </c>
      <c r="J12872" s="7">
        <v>4.3657643835616437E-3</v>
      </c>
      <c r="K12872" s="7">
        <v>4.9114849315068472E-3</v>
      </c>
      <c r="L12872" s="7">
        <v>5.4572054794520515E-3</v>
      </c>
    </row>
    <row r="12873" spans="1:12" ht="12.75">
      <c r="A12873" s="1">
        <f t="shared" si="271"/>
        <v>45359</v>
      </c>
      <c r="B12873" s="49" t="s">
        <v>8030</v>
      </c>
      <c r="C12873" s="7">
        <v>1.6009249315068478E-2</v>
      </c>
      <c r="D12873" s="7">
        <v>3.2018498630137081E-2</v>
      </c>
      <c r="E12873" s="7">
        <v>4.8027747945205555E-2</v>
      </c>
      <c r="F12873" s="7">
        <v>6.4036997260273912E-2</v>
      </c>
      <c r="G12873" s="7">
        <v>8.0046246575342386E-2</v>
      </c>
      <c r="H12873" s="7">
        <v>9.6055495890411E-2</v>
      </c>
      <c r="I12873" s="7">
        <v>0.11206474520547971</v>
      </c>
      <c r="J12873" s="7">
        <v>0.1280739945205476</v>
      </c>
      <c r="K12873" s="7">
        <v>0.1440832438356168</v>
      </c>
      <c r="L12873" s="7">
        <v>0.16009249315068477</v>
      </c>
    </row>
    <row r="12874" spans="1:12" ht="12.75">
      <c r="A12874" s="1">
        <f t="shared" si="271"/>
        <v>45360</v>
      </c>
      <c r="B12874" s="49" t="s">
        <v>8031</v>
      </c>
      <c r="C12874" s="7">
        <v>7.1898410958904195E-3</v>
      </c>
      <c r="D12874" s="7">
        <v>1.4379682191780839E-2</v>
      </c>
      <c r="E12874" s="7">
        <v>2.1569523287671317E-2</v>
      </c>
      <c r="F12874" s="7">
        <v>2.8759364383561678E-2</v>
      </c>
      <c r="G12874" s="7">
        <v>3.5949205479452039E-2</v>
      </c>
      <c r="H12874" s="7">
        <v>4.3139046575342517E-2</v>
      </c>
      <c r="I12874" s="7">
        <v>5.0328887671232996E-2</v>
      </c>
      <c r="J12874" s="7">
        <v>5.7518728767123356E-2</v>
      </c>
      <c r="K12874" s="7">
        <v>6.4708569863013723E-2</v>
      </c>
      <c r="L12874" s="7">
        <v>7.1898410958904077E-2</v>
      </c>
    </row>
    <row r="12875" spans="1:12" ht="25.5">
      <c r="A12875" s="1">
        <f t="shared" si="271"/>
        <v>45361</v>
      </c>
      <c r="B12875" s="49" t="s">
        <v>8032</v>
      </c>
      <c r="C12875" s="7">
        <v>1.0415342465753447E-2</v>
      </c>
      <c r="D12875" s="7">
        <v>2.0830684931506919E-2</v>
      </c>
      <c r="E12875" s="7">
        <v>3.1246027397260318E-2</v>
      </c>
      <c r="F12875" s="7">
        <v>4.166136986301372E-2</v>
      </c>
      <c r="G12875" s="7">
        <v>5.2076712328767122E-2</v>
      </c>
      <c r="H12875" s="7">
        <v>6.2492054794520635E-2</v>
      </c>
      <c r="I12875" s="7">
        <v>7.2907397260274273E-2</v>
      </c>
      <c r="J12875" s="7">
        <v>8.3322739726027439E-2</v>
      </c>
      <c r="K12875" s="7">
        <v>9.3738082191780953E-2</v>
      </c>
      <c r="L12875" s="7">
        <v>0.10415342465753424</v>
      </c>
    </row>
    <row r="12876" spans="1:12" ht="25.5">
      <c r="A12876" s="1">
        <f t="shared" si="271"/>
        <v>45362</v>
      </c>
      <c r="B12876" s="49" t="s">
        <v>6519</v>
      </c>
      <c r="C12876" s="7">
        <v>1.0321315068493176E-2</v>
      </c>
      <c r="D12876" s="7">
        <v>2.06426301369864E-2</v>
      </c>
      <c r="E12876" s="7">
        <v>3.096394520547948E-2</v>
      </c>
      <c r="F12876" s="7">
        <v>4.1285260273972557E-2</v>
      </c>
      <c r="G12876" s="7">
        <v>5.1606575342465759E-2</v>
      </c>
      <c r="H12876" s="7">
        <v>6.1927890410958961E-2</v>
      </c>
      <c r="I12876" s="7">
        <v>7.224920547945228E-2</v>
      </c>
      <c r="J12876" s="7">
        <v>8.2570520547945239E-2</v>
      </c>
      <c r="K12876" s="7">
        <v>9.2891835616438448E-2</v>
      </c>
      <c r="L12876" s="7">
        <v>0.10321315068493152</v>
      </c>
    </row>
    <row r="12877" spans="1:12" ht="25.5">
      <c r="A12877" s="1">
        <f t="shared" si="271"/>
        <v>45363</v>
      </c>
      <c r="B12877" s="49" t="s">
        <v>6523</v>
      </c>
      <c r="C12877" s="7">
        <v>8.2599452054794801E-3</v>
      </c>
      <c r="D12877" s="7">
        <v>1.651989041095896E-2</v>
      </c>
      <c r="E12877" s="7">
        <v>2.4779835616438439E-2</v>
      </c>
      <c r="F12877" s="7">
        <v>3.3039780821917795E-2</v>
      </c>
      <c r="G12877" s="7">
        <v>4.1299726027397274E-2</v>
      </c>
      <c r="H12877" s="7">
        <v>4.9559671232876759E-2</v>
      </c>
      <c r="I12877" s="7">
        <v>5.7819616438356362E-2</v>
      </c>
      <c r="J12877" s="7">
        <v>6.6079561643835716E-2</v>
      </c>
      <c r="K12877" s="7">
        <v>7.4339506849315201E-2</v>
      </c>
      <c r="L12877" s="7">
        <v>8.2599452054794548E-2</v>
      </c>
    </row>
    <row r="12878" spans="1:12" ht="25.5">
      <c r="A12878" s="1">
        <f t="shared" si="271"/>
        <v>45364</v>
      </c>
      <c r="B12878" s="49" t="s">
        <v>8033</v>
      </c>
      <c r="C12878" s="7">
        <v>1.2971441095890358E-2</v>
      </c>
      <c r="D12878" s="7">
        <v>2.5942882191780838E-2</v>
      </c>
      <c r="E12878" s="7">
        <v>3.8914323287671193E-2</v>
      </c>
      <c r="F12878" s="7">
        <v>5.1885764383561433E-2</v>
      </c>
      <c r="G12878" s="7">
        <v>6.4857205479451799E-2</v>
      </c>
      <c r="H12878" s="7">
        <v>7.782864657534215E-2</v>
      </c>
      <c r="I12878" s="7">
        <v>9.0800087671232876E-2</v>
      </c>
      <c r="J12878" s="7">
        <v>0.10377152876712301</v>
      </c>
      <c r="K12878" s="7">
        <v>0.11674296986301336</v>
      </c>
      <c r="L12878" s="7">
        <v>0.1297144109589036</v>
      </c>
    </row>
    <row r="12879" spans="1:12" ht="25.5">
      <c r="A12879" s="1">
        <f t="shared" si="271"/>
        <v>45365</v>
      </c>
      <c r="B12879" s="49" t="s">
        <v>8034</v>
      </c>
      <c r="C12879" s="7">
        <v>1.1765358904109615E-2</v>
      </c>
      <c r="D12879" s="7">
        <v>2.3530717808219279E-2</v>
      </c>
      <c r="E12879" s="7">
        <v>3.5296076712328921E-2</v>
      </c>
      <c r="F12879" s="7">
        <v>4.7061435616438323E-2</v>
      </c>
      <c r="G12879" s="7">
        <v>5.8826794520547954E-2</v>
      </c>
      <c r="H12879" s="7">
        <v>7.0592153424657605E-2</v>
      </c>
      <c r="I12879" s="7">
        <v>8.2357512328767479E-2</v>
      </c>
      <c r="J12879" s="7">
        <v>9.4122871232876881E-2</v>
      </c>
      <c r="K12879" s="7">
        <v>0.10588823013698639</v>
      </c>
      <c r="L12879" s="7">
        <v>0.11765358904109591</v>
      </c>
    </row>
    <row r="12880" spans="1:12" ht="25.5">
      <c r="A12880" s="1">
        <f t="shared" ref="A12880:A12943" si="272">A12879+1</f>
        <v>45366</v>
      </c>
      <c r="B12880" s="49" t="s">
        <v>6539</v>
      </c>
      <c r="C12880" s="7">
        <v>1.159068493150687E-3</v>
      </c>
      <c r="D12880" s="7">
        <v>2.3181369863013719E-3</v>
      </c>
      <c r="E12880" s="7">
        <v>3.4772054794520641E-3</v>
      </c>
      <c r="F12880" s="7">
        <v>4.6362739726027438E-3</v>
      </c>
      <c r="G12880" s="7">
        <v>5.7953424657534239E-3</v>
      </c>
      <c r="H12880" s="7">
        <v>6.9544109589041161E-3</v>
      </c>
      <c r="I12880" s="7">
        <v>8.1134794520548205E-3</v>
      </c>
      <c r="J12880" s="7">
        <v>9.2725479452054876E-3</v>
      </c>
      <c r="K12880" s="7">
        <v>1.0431616438356167E-2</v>
      </c>
      <c r="L12880" s="7">
        <v>1.1590684931506848E-2</v>
      </c>
    </row>
    <row r="12881" spans="1:12" ht="12.75">
      <c r="A12881" s="1">
        <f t="shared" si="272"/>
        <v>45367</v>
      </c>
      <c r="B12881" s="49" t="s">
        <v>8035</v>
      </c>
      <c r="C12881" s="7">
        <v>7.5963287671233113E-3</v>
      </c>
      <c r="D12881" s="7">
        <v>1.51926575342466E-2</v>
      </c>
      <c r="E12881" s="7">
        <v>2.2788986301369957E-2</v>
      </c>
      <c r="F12881" s="7">
        <v>3.03853150684932E-2</v>
      </c>
      <c r="G12881" s="7">
        <v>3.798164383561644E-2</v>
      </c>
      <c r="H12881" s="7">
        <v>4.5577972602739804E-2</v>
      </c>
      <c r="I12881" s="7">
        <v>5.3174301369863161E-2</v>
      </c>
      <c r="J12881" s="7">
        <v>6.07706301369864E-2</v>
      </c>
      <c r="K12881" s="7">
        <v>6.836695890410964E-2</v>
      </c>
      <c r="L12881" s="7">
        <v>7.5963287671232879E-2</v>
      </c>
    </row>
    <row r="12882" spans="1:12" ht="25.5">
      <c r="A12882" s="1">
        <f t="shared" si="272"/>
        <v>45368</v>
      </c>
      <c r="B12882" s="49" t="s">
        <v>8036</v>
      </c>
      <c r="C12882" s="7">
        <v>1.5058849315068479E-2</v>
      </c>
      <c r="D12882" s="7">
        <v>3.011769863013708E-2</v>
      </c>
      <c r="E12882" s="7">
        <v>4.5176547945205557E-2</v>
      </c>
      <c r="F12882" s="7">
        <v>6.0235397260273917E-2</v>
      </c>
      <c r="G12882" s="7">
        <v>7.5294246575342408E-2</v>
      </c>
      <c r="H12882" s="7">
        <v>9.0353095890410864E-2</v>
      </c>
      <c r="I12882" s="7">
        <v>0.10541194520547972</v>
      </c>
      <c r="J12882" s="7">
        <v>0.1204707945205476</v>
      </c>
      <c r="K12882" s="7">
        <v>0.13552964383561678</v>
      </c>
      <c r="L12882" s="7">
        <v>0.15058849315068482</v>
      </c>
    </row>
    <row r="12883" spans="1:12" ht="38.25">
      <c r="A12883" s="1">
        <f t="shared" si="272"/>
        <v>45369</v>
      </c>
      <c r="B12883" s="49" t="s">
        <v>8037</v>
      </c>
      <c r="C12883" s="7">
        <v>9.5040000000000246E-3</v>
      </c>
      <c r="D12883" s="7">
        <v>1.9008000000000001E-2</v>
      </c>
      <c r="E12883" s="7">
        <v>2.8512000000000121E-2</v>
      </c>
      <c r="F12883" s="7">
        <v>3.8016000000000001E-2</v>
      </c>
      <c r="G12883" s="7">
        <v>4.752E-2</v>
      </c>
      <c r="H12883" s="7">
        <v>5.7023999999999998E-2</v>
      </c>
      <c r="I12883" s="7">
        <v>6.652800000000024E-2</v>
      </c>
      <c r="J12883" s="7">
        <v>7.6032000000000113E-2</v>
      </c>
      <c r="K12883" s="7">
        <v>8.5536000000000112E-2</v>
      </c>
      <c r="L12883" s="7">
        <v>9.5039999999999999E-2</v>
      </c>
    </row>
    <row r="12884" spans="1:12" ht="25.5">
      <c r="A12884" s="1">
        <f t="shared" si="272"/>
        <v>45370</v>
      </c>
      <c r="B12884" s="49" t="s">
        <v>8038</v>
      </c>
      <c r="C12884" s="7">
        <v>1.0256219178082225E-2</v>
      </c>
      <c r="D12884" s="7">
        <v>2.0512438356164397E-2</v>
      </c>
      <c r="E12884" s="7">
        <v>3.0768657534246721E-2</v>
      </c>
      <c r="F12884" s="7">
        <v>4.1024876712328795E-2</v>
      </c>
      <c r="G12884" s="7">
        <v>5.1281095890411001E-2</v>
      </c>
      <c r="H12884" s="7">
        <v>6.1537315068493199E-2</v>
      </c>
      <c r="I12884" s="7">
        <v>7.1793534246575641E-2</v>
      </c>
      <c r="J12884" s="7">
        <v>8.204975342465759E-2</v>
      </c>
      <c r="K12884" s="7">
        <v>9.2305972602739803E-2</v>
      </c>
      <c r="L12884" s="7">
        <v>0.10256219178082188</v>
      </c>
    </row>
    <row r="12885" spans="1:12" ht="25.5">
      <c r="A12885" s="1">
        <f t="shared" si="272"/>
        <v>45371</v>
      </c>
      <c r="B12885" s="49" t="s">
        <v>7923</v>
      </c>
      <c r="C12885" s="7">
        <v>1.2823890410958959E-3</v>
      </c>
      <c r="D12885" s="7">
        <v>2.5647780821918043E-3</v>
      </c>
      <c r="E12885" s="7">
        <v>3.8471671232876998E-3</v>
      </c>
      <c r="F12885" s="7">
        <v>5.1295561643835835E-3</v>
      </c>
      <c r="G12885" s="7">
        <v>6.4119452054794803E-3</v>
      </c>
      <c r="H12885" s="7">
        <v>7.6943342465753762E-3</v>
      </c>
      <c r="I12885" s="7">
        <v>8.9767232876712955E-3</v>
      </c>
      <c r="J12885" s="7">
        <v>1.0259112328767179E-2</v>
      </c>
      <c r="K12885" s="7">
        <v>1.1541501369863075E-2</v>
      </c>
      <c r="L12885" s="7">
        <v>1.2823890410958961E-2</v>
      </c>
    </row>
    <row r="12886" spans="1:12" ht="25.5">
      <c r="A12886" s="1">
        <f t="shared" si="272"/>
        <v>45372</v>
      </c>
      <c r="B12886" s="49" t="s">
        <v>6543</v>
      </c>
      <c r="C12886" s="7">
        <v>3.3940273972602837E-3</v>
      </c>
      <c r="D12886" s="7">
        <v>6.7880547945205674E-3</v>
      </c>
      <c r="E12886" s="7">
        <v>1.0182082191780838E-2</v>
      </c>
      <c r="F12886" s="7">
        <v>1.3576109589041039E-2</v>
      </c>
      <c r="G12886" s="7">
        <v>1.697013698630136E-2</v>
      </c>
      <c r="H12886" s="7">
        <v>2.0364164383561676E-2</v>
      </c>
      <c r="I12886" s="7">
        <v>2.3758191780821999E-2</v>
      </c>
      <c r="J12886" s="7">
        <v>2.71522191780822E-2</v>
      </c>
      <c r="K12886" s="7">
        <v>3.0546246575342519E-2</v>
      </c>
      <c r="L12886" s="7">
        <v>3.3940273972602721E-2</v>
      </c>
    </row>
    <row r="12887" spans="1:12" ht="25.5">
      <c r="A12887" s="1">
        <f t="shared" si="272"/>
        <v>45373</v>
      </c>
      <c r="B12887" s="49" t="s">
        <v>8039</v>
      </c>
      <c r="C12887" s="7">
        <v>7.7102465753424963E-3</v>
      </c>
      <c r="D12887" s="7">
        <v>1.5420493150685039E-2</v>
      </c>
      <c r="E12887" s="7">
        <v>2.313073972602744E-2</v>
      </c>
      <c r="F12887" s="7">
        <v>3.084098630136984E-2</v>
      </c>
      <c r="G12887" s="7">
        <v>3.855123287671236E-2</v>
      </c>
      <c r="H12887" s="7">
        <v>4.6261479452054881E-2</v>
      </c>
      <c r="I12887" s="7">
        <v>5.3971726027397519E-2</v>
      </c>
      <c r="J12887" s="7">
        <v>6.1681972602739804E-2</v>
      </c>
      <c r="K12887" s="7">
        <v>6.9392219178082318E-2</v>
      </c>
      <c r="L12887" s="7">
        <v>7.710246575342472E-2</v>
      </c>
    </row>
    <row r="12888" spans="1:12" ht="12.75">
      <c r="A12888" s="1">
        <f t="shared" si="272"/>
        <v>45374</v>
      </c>
      <c r="B12888" s="49" t="s">
        <v>8040</v>
      </c>
      <c r="C12888" s="7">
        <v>1.8659375342465881E-2</v>
      </c>
      <c r="D12888" s="7">
        <v>3.7318750684931637E-2</v>
      </c>
      <c r="E12888" s="7">
        <v>5.5978126027397518E-2</v>
      </c>
      <c r="F12888" s="7">
        <v>7.4637501369863163E-2</v>
      </c>
      <c r="G12888" s="7">
        <v>9.3296876712328919E-2</v>
      </c>
      <c r="H12888" s="7">
        <v>0.11195625205479469</v>
      </c>
      <c r="I12888" s="7">
        <v>0.13061562739726079</v>
      </c>
      <c r="J12888" s="7">
        <v>0.1492750027397268</v>
      </c>
      <c r="K12888" s="7">
        <v>0.16793437808219161</v>
      </c>
      <c r="L12888" s="7">
        <v>0.18659375342465762</v>
      </c>
    </row>
    <row r="12889" spans="1:12" ht="25.5">
      <c r="A12889" s="1">
        <f t="shared" si="272"/>
        <v>45375</v>
      </c>
      <c r="B12889" s="49" t="s">
        <v>8041</v>
      </c>
      <c r="C12889" s="7">
        <v>1.393052054794524E-2</v>
      </c>
      <c r="D12889" s="7">
        <v>2.7861041095890601E-2</v>
      </c>
      <c r="E12889" s="7">
        <v>4.1791561643835955E-2</v>
      </c>
      <c r="F12889" s="7">
        <v>5.5722082191781076E-2</v>
      </c>
      <c r="G12889" s="7">
        <v>6.9652602739726316E-2</v>
      </c>
      <c r="H12889" s="7">
        <v>8.3583123287671562E-2</v>
      </c>
      <c r="I12889" s="7">
        <v>9.7513643835617045E-2</v>
      </c>
      <c r="J12889" s="7">
        <v>0.11144416438356204</v>
      </c>
      <c r="K12889" s="7">
        <v>0.1253746849315068</v>
      </c>
      <c r="L12889" s="7">
        <v>0.13930520547945238</v>
      </c>
    </row>
    <row r="12890" spans="1:12" ht="25.5">
      <c r="A12890" s="1">
        <f t="shared" si="272"/>
        <v>45376</v>
      </c>
      <c r="B12890" s="49" t="s">
        <v>8042</v>
      </c>
      <c r="C12890" s="7">
        <v>1.0239221917808256E-2</v>
      </c>
      <c r="D12890" s="7">
        <v>2.0478443835616558E-2</v>
      </c>
      <c r="E12890" s="7">
        <v>3.071766575342472E-2</v>
      </c>
      <c r="F12890" s="7">
        <v>4.0956887671232879E-2</v>
      </c>
      <c r="G12890" s="7">
        <v>5.119610958904116E-2</v>
      </c>
      <c r="H12890" s="7">
        <v>6.1435331506849315E-2</v>
      </c>
      <c r="I12890" s="7">
        <v>7.1674553424657839E-2</v>
      </c>
      <c r="J12890" s="7">
        <v>8.1913775342465869E-2</v>
      </c>
      <c r="K12890" s="7">
        <v>9.2152997260274025E-2</v>
      </c>
      <c r="L12890" s="7">
        <v>0.10239221917808219</v>
      </c>
    </row>
    <row r="12891" spans="1:12" ht="12.75">
      <c r="A12891" s="1">
        <f t="shared" si="272"/>
        <v>45377</v>
      </c>
      <c r="B12891" s="49" t="s">
        <v>8043</v>
      </c>
      <c r="C12891" s="7">
        <v>1.030323287671236E-2</v>
      </c>
      <c r="D12891" s="7">
        <v>2.0606465753424719E-2</v>
      </c>
      <c r="E12891" s="7">
        <v>3.0909698630137077E-2</v>
      </c>
      <c r="F12891" s="7">
        <v>4.1212931506849314E-2</v>
      </c>
      <c r="G12891" s="7">
        <v>5.1516164383561679E-2</v>
      </c>
      <c r="H12891" s="7">
        <v>6.1819397260274037E-2</v>
      </c>
      <c r="I12891" s="7">
        <v>7.2122630136986512E-2</v>
      </c>
      <c r="J12891" s="7">
        <v>8.2425863013698628E-2</v>
      </c>
      <c r="K12891" s="7">
        <v>9.2729095890410992E-2</v>
      </c>
      <c r="L12891" s="7">
        <v>0.10303232876712323</v>
      </c>
    </row>
    <row r="12892" spans="1:12" ht="25.5">
      <c r="A12892" s="1">
        <f t="shared" si="272"/>
        <v>45378</v>
      </c>
      <c r="B12892" s="49" t="s">
        <v>8044</v>
      </c>
      <c r="C12892" s="7">
        <v>1.1297753424657575E-2</v>
      </c>
      <c r="D12892" s="7">
        <v>2.2595506849315199E-2</v>
      </c>
      <c r="E12892" s="7">
        <v>3.3893260273972797E-2</v>
      </c>
      <c r="F12892" s="7">
        <v>4.5191013698630163E-2</v>
      </c>
      <c r="G12892" s="7">
        <v>5.6488767123287757E-2</v>
      </c>
      <c r="H12892" s="7">
        <v>6.7786520547945234E-2</v>
      </c>
      <c r="I12892" s="7">
        <v>7.9084273972603078E-2</v>
      </c>
      <c r="J12892" s="7">
        <v>9.0382027397260437E-2</v>
      </c>
      <c r="K12892" s="7">
        <v>0.10167978082191792</v>
      </c>
      <c r="L12892" s="7">
        <v>0.1129775342465754</v>
      </c>
    </row>
    <row r="12893" spans="1:12" ht="12.75">
      <c r="A12893" s="1">
        <f t="shared" si="272"/>
        <v>45379</v>
      </c>
      <c r="B12893" s="49" t="s">
        <v>8045</v>
      </c>
      <c r="C12893" s="7">
        <v>1.370376986301384E-2</v>
      </c>
      <c r="D12893" s="7">
        <v>2.7407539726027559E-2</v>
      </c>
      <c r="E12893" s="7">
        <v>4.1111309589041405E-2</v>
      </c>
      <c r="F12893" s="7">
        <v>5.4815079452055E-2</v>
      </c>
      <c r="G12893" s="7">
        <v>6.8518849315068714E-2</v>
      </c>
      <c r="H12893" s="7">
        <v>8.2222619178082434E-2</v>
      </c>
      <c r="I12893" s="7">
        <v>9.5926389041096405E-2</v>
      </c>
      <c r="J12893" s="7">
        <v>0.10963015890410989</v>
      </c>
      <c r="K12893" s="7">
        <v>0.1233339287671236</v>
      </c>
      <c r="L12893" s="7">
        <v>0.13703769863013721</v>
      </c>
    </row>
    <row r="12894" spans="1:12" ht="25.5">
      <c r="A12894" s="1">
        <f t="shared" si="272"/>
        <v>45380</v>
      </c>
      <c r="B12894" s="49" t="s">
        <v>6555</v>
      </c>
      <c r="C12894" s="7">
        <v>1.2371835616438321E-3</v>
      </c>
      <c r="D12894" s="7">
        <v>2.474367123287676E-3</v>
      </c>
      <c r="E12894" s="7">
        <v>3.7115506849315079E-3</v>
      </c>
      <c r="F12894" s="7">
        <v>4.9487342465753285E-3</v>
      </c>
      <c r="G12894" s="7">
        <v>6.18591780821916E-3</v>
      </c>
      <c r="H12894" s="7">
        <v>7.4231013698630045E-3</v>
      </c>
      <c r="I12894" s="7">
        <v>8.6602849315068602E-3</v>
      </c>
      <c r="J12894" s="7">
        <v>9.8974684931506674E-3</v>
      </c>
      <c r="K12894" s="7">
        <v>1.1134652054794499E-2</v>
      </c>
      <c r="L12894" s="7">
        <v>1.237183561643832E-2</v>
      </c>
    </row>
    <row r="12895" spans="1:12" ht="25.5">
      <c r="A12895" s="1">
        <f t="shared" si="272"/>
        <v>45381</v>
      </c>
      <c r="B12895" s="49" t="s">
        <v>6555</v>
      </c>
      <c r="C12895" s="7">
        <v>4.2648657534246842E-3</v>
      </c>
      <c r="D12895" s="7">
        <v>8.5297315068493685E-3</v>
      </c>
      <c r="E12895" s="7">
        <v>1.279459726027404E-2</v>
      </c>
      <c r="F12895" s="7">
        <v>1.705946301369864E-2</v>
      </c>
      <c r="G12895" s="7">
        <v>2.1324328767123358E-2</v>
      </c>
      <c r="H12895" s="7">
        <v>2.5589194520547958E-2</v>
      </c>
      <c r="I12895" s="7">
        <v>2.9854060273972676E-2</v>
      </c>
      <c r="J12895" s="7">
        <v>3.411892602739728E-2</v>
      </c>
      <c r="K12895" s="7">
        <v>3.8383791780821998E-2</v>
      </c>
      <c r="L12895" s="7">
        <v>4.2648657534246605E-2</v>
      </c>
    </row>
    <row r="12896" spans="1:12" ht="25.5">
      <c r="A12896" s="1">
        <f t="shared" si="272"/>
        <v>45382</v>
      </c>
      <c r="B12896" s="49" t="s">
        <v>8046</v>
      </c>
      <c r="C12896" s="7">
        <v>2.45067945205482E-2</v>
      </c>
      <c r="D12896" s="7">
        <v>4.9013589041096282E-2</v>
      </c>
      <c r="E12896" s="7">
        <v>7.3520383561644476E-2</v>
      </c>
      <c r="F12896" s="7">
        <v>9.8027178082192315E-2</v>
      </c>
      <c r="G12896" s="7">
        <v>0.12253397260274039</v>
      </c>
      <c r="H12896" s="7">
        <v>0.14704076712328801</v>
      </c>
      <c r="I12896" s="7">
        <v>0.1715475616438368</v>
      </c>
      <c r="J12896" s="7">
        <v>0.19605435616438441</v>
      </c>
      <c r="K12896" s="7">
        <v>0.22056115068493198</v>
      </c>
      <c r="L12896" s="7">
        <v>0.24506794520547959</v>
      </c>
    </row>
    <row r="12897" spans="1:12" ht="25.5">
      <c r="A12897" s="1">
        <f t="shared" si="272"/>
        <v>45383</v>
      </c>
      <c r="B12897" s="49" t="s">
        <v>8047</v>
      </c>
      <c r="C12897" s="7">
        <v>9.7329205479452403E-3</v>
      </c>
      <c r="D12897" s="7">
        <v>1.9465841095890481E-2</v>
      </c>
      <c r="E12897" s="7">
        <v>2.9198761643835718E-2</v>
      </c>
      <c r="F12897" s="7">
        <v>3.8931682191780836E-2</v>
      </c>
      <c r="G12897" s="7">
        <v>4.8664602739726073E-2</v>
      </c>
      <c r="H12897" s="7">
        <v>5.8397523287671317E-2</v>
      </c>
      <c r="I12897" s="7">
        <v>6.8130443835616686E-2</v>
      </c>
      <c r="J12897" s="7">
        <v>7.7863364383561673E-2</v>
      </c>
      <c r="K12897" s="7">
        <v>8.7596284931506924E-2</v>
      </c>
      <c r="L12897" s="7">
        <v>9.7329205479452036E-2</v>
      </c>
    </row>
    <row r="12898" spans="1:12" ht="25.5">
      <c r="A12898" s="1">
        <f t="shared" si="272"/>
        <v>45384</v>
      </c>
      <c r="B12898" s="49" t="s">
        <v>8048</v>
      </c>
      <c r="C12898" s="7">
        <v>1.0299616438356191E-2</v>
      </c>
      <c r="D12898" s="7">
        <v>2.0599232876712361E-2</v>
      </c>
      <c r="E12898" s="7">
        <v>3.0898849315068599E-2</v>
      </c>
      <c r="F12898" s="7">
        <v>4.1198465753424722E-2</v>
      </c>
      <c r="G12898" s="7">
        <v>5.1498082191780842E-2</v>
      </c>
      <c r="H12898" s="7">
        <v>6.1797698630137073E-2</v>
      </c>
      <c r="I12898" s="7">
        <v>7.2097315068493428E-2</v>
      </c>
      <c r="J12898" s="7">
        <v>8.2396931506849444E-2</v>
      </c>
      <c r="K12898" s="7">
        <v>9.2696547945205557E-2</v>
      </c>
      <c r="L12898" s="7">
        <v>0.10299616438356168</v>
      </c>
    </row>
    <row r="12899" spans="1:12" ht="25.5">
      <c r="A12899" s="1">
        <f t="shared" si="272"/>
        <v>45385</v>
      </c>
      <c r="B12899" s="49" t="s">
        <v>8049</v>
      </c>
      <c r="C12899" s="7">
        <v>7.3992328767123602E-3</v>
      </c>
      <c r="D12899" s="7">
        <v>1.479846575342472E-2</v>
      </c>
      <c r="E12899" s="7">
        <v>2.219769863013708E-2</v>
      </c>
      <c r="F12899" s="7">
        <v>2.9596931506849319E-2</v>
      </c>
      <c r="G12899" s="7">
        <v>3.699616438356168E-2</v>
      </c>
      <c r="H12899" s="7">
        <v>4.4395397260274042E-2</v>
      </c>
      <c r="I12899" s="7">
        <v>5.1794630136986514E-2</v>
      </c>
      <c r="J12899" s="7">
        <v>5.9193863013698757E-2</v>
      </c>
      <c r="K12899" s="7">
        <v>6.6593095890411111E-2</v>
      </c>
      <c r="L12899" s="7">
        <v>7.3992328767123361E-2</v>
      </c>
    </row>
    <row r="12900" spans="1:12" ht="25.5">
      <c r="A12900" s="1">
        <f t="shared" si="272"/>
        <v>45386</v>
      </c>
      <c r="B12900" s="49" t="s">
        <v>8050</v>
      </c>
      <c r="C12900" s="7">
        <v>1.3887123287671319E-2</v>
      </c>
      <c r="D12900" s="7">
        <v>2.7774246575342523E-2</v>
      </c>
      <c r="E12900" s="7">
        <v>4.1661369863013838E-2</v>
      </c>
      <c r="F12900" s="7">
        <v>5.554849315068492E-2</v>
      </c>
      <c r="G12900" s="7">
        <v>6.9435616438356121E-2</v>
      </c>
      <c r="H12900" s="7">
        <v>8.3322739726027314E-2</v>
      </c>
      <c r="I12900" s="7">
        <v>9.7209863013698758E-2</v>
      </c>
      <c r="J12900" s="7">
        <v>0.11109698630136972</v>
      </c>
      <c r="K12900" s="7">
        <v>0.12498410958904078</v>
      </c>
      <c r="L12900" s="7">
        <v>0.13887123287671199</v>
      </c>
    </row>
    <row r="12901" spans="1:12" ht="25.5">
      <c r="A12901" s="1">
        <f t="shared" si="272"/>
        <v>45387</v>
      </c>
      <c r="B12901" s="49" t="s">
        <v>8051</v>
      </c>
      <c r="C12901" s="7">
        <v>1.8246016438356241E-2</v>
      </c>
      <c r="D12901" s="7">
        <v>3.6492032876712356E-2</v>
      </c>
      <c r="E12901" s="7">
        <v>5.47380493150686E-2</v>
      </c>
      <c r="F12901" s="7">
        <v>7.2984065753424601E-2</v>
      </c>
      <c r="G12901" s="7">
        <v>9.123008219178072E-2</v>
      </c>
      <c r="H12901" s="7">
        <v>0.10947609863013684</v>
      </c>
      <c r="I12901" s="7">
        <v>0.12772211506849321</v>
      </c>
      <c r="J12901" s="7">
        <v>0.1459681315068492</v>
      </c>
      <c r="K12901" s="7">
        <v>0.1642141479452052</v>
      </c>
      <c r="L12901" s="7">
        <v>0.18246016438356119</v>
      </c>
    </row>
    <row r="12902" spans="1:12" ht="25.5">
      <c r="A12902" s="1">
        <f t="shared" si="272"/>
        <v>45388</v>
      </c>
      <c r="B12902" s="49" t="s">
        <v>8052</v>
      </c>
      <c r="C12902" s="7">
        <v>8.1442191780822237E-3</v>
      </c>
      <c r="D12902" s="7">
        <v>1.6288438356164399E-2</v>
      </c>
      <c r="E12902" s="7">
        <v>2.443265753424672E-2</v>
      </c>
      <c r="F12902" s="7">
        <v>3.2576876712328798E-2</v>
      </c>
      <c r="G12902" s="7">
        <v>4.0721095890410994E-2</v>
      </c>
      <c r="H12902" s="7">
        <v>4.8865315068493197E-2</v>
      </c>
      <c r="I12902" s="7">
        <v>5.7009534246575518E-2</v>
      </c>
      <c r="J12902" s="7">
        <v>6.5153753424657596E-2</v>
      </c>
      <c r="K12902" s="7">
        <v>7.3297972602739792E-2</v>
      </c>
      <c r="L12902" s="7">
        <v>8.1442191780821876E-2</v>
      </c>
    </row>
    <row r="12903" spans="1:12" ht="25.5">
      <c r="A12903" s="1">
        <f t="shared" si="272"/>
        <v>45389</v>
      </c>
      <c r="B12903" s="49" t="s">
        <v>8053</v>
      </c>
      <c r="C12903" s="7">
        <v>2.0361632876712478E-2</v>
      </c>
      <c r="D12903" s="7">
        <v>4.0723265753424838E-2</v>
      </c>
      <c r="E12903" s="7">
        <v>6.1084898630137316E-2</v>
      </c>
      <c r="F12903" s="7">
        <v>8.1446531506849565E-2</v>
      </c>
      <c r="G12903" s="7">
        <v>0.10180816438356192</v>
      </c>
      <c r="H12903" s="7">
        <v>0.12216979726027438</v>
      </c>
      <c r="I12903" s="7">
        <v>0.1425314301369876</v>
      </c>
      <c r="J12903" s="7">
        <v>0.16289306301369957</v>
      </c>
      <c r="K12903" s="7">
        <v>0.18325469589041157</v>
      </c>
      <c r="L12903" s="7">
        <v>0.20361632876712357</v>
      </c>
    </row>
    <row r="12904" spans="1:12" ht="25.5">
      <c r="A12904" s="1">
        <f t="shared" si="272"/>
        <v>45390</v>
      </c>
      <c r="B12904" s="49" t="s">
        <v>8054</v>
      </c>
      <c r="C12904" s="7">
        <v>1.1012054794520568E-2</v>
      </c>
      <c r="D12904" s="7">
        <v>2.202410958904116E-2</v>
      </c>
      <c r="E12904" s="7">
        <v>3.3036164383561675E-2</v>
      </c>
      <c r="F12904" s="7">
        <v>4.4048219178082194E-2</v>
      </c>
      <c r="G12904" s="7">
        <v>5.506027397260272E-2</v>
      </c>
      <c r="H12904" s="7">
        <v>6.6072328767123351E-2</v>
      </c>
      <c r="I12904" s="7">
        <v>7.7084383561644126E-2</v>
      </c>
      <c r="J12904" s="7">
        <v>8.8096438356164389E-2</v>
      </c>
      <c r="K12904" s="7">
        <v>9.9108493150685026E-2</v>
      </c>
      <c r="L12904" s="7">
        <v>0.11012054794520544</v>
      </c>
    </row>
    <row r="12905" spans="1:12" ht="25.5">
      <c r="A12905" s="1">
        <f t="shared" si="272"/>
        <v>45391</v>
      </c>
      <c r="B12905" s="49" t="s">
        <v>8055</v>
      </c>
      <c r="C12905" s="7">
        <v>6.4734246575342755E-3</v>
      </c>
      <c r="D12905" s="7">
        <v>1.29468493150686E-2</v>
      </c>
      <c r="E12905" s="7">
        <v>1.9420273972602837E-2</v>
      </c>
      <c r="F12905" s="7">
        <v>2.5893698630137078E-2</v>
      </c>
      <c r="G12905" s="7">
        <v>3.2367123287671322E-2</v>
      </c>
      <c r="H12905" s="7">
        <v>3.8840547945205563E-2</v>
      </c>
      <c r="I12905" s="7">
        <v>4.5313972602739921E-2</v>
      </c>
      <c r="J12905" s="7">
        <v>5.1787397260274037E-2</v>
      </c>
      <c r="K12905" s="7">
        <v>5.8260821917808278E-2</v>
      </c>
      <c r="L12905" s="7">
        <v>6.4734246575342519E-2</v>
      </c>
    </row>
    <row r="12906" spans="1:12" ht="25.5">
      <c r="A12906" s="1">
        <f t="shared" si="272"/>
        <v>45392</v>
      </c>
      <c r="B12906" s="49" t="s">
        <v>8056</v>
      </c>
      <c r="C12906" s="7">
        <v>1.0860164383561679E-2</v>
      </c>
      <c r="D12906" s="7">
        <v>2.1720328767123358E-2</v>
      </c>
      <c r="E12906" s="7">
        <v>3.2580493150685036E-2</v>
      </c>
      <c r="F12906" s="7">
        <v>4.3440657534246592E-2</v>
      </c>
      <c r="G12906" s="7">
        <v>5.430082191780828E-2</v>
      </c>
      <c r="H12906" s="7">
        <v>6.5160986301369961E-2</v>
      </c>
      <c r="I12906" s="7">
        <v>7.602115068493176E-2</v>
      </c>
      <c r="J12906" s="7">
        <v>8.6881315068493184E-2</v>
      </c>
      <c r="K12906" s="7">
        <v>9.7741479452054872E-2</v>
      </c>
      <c r="L12906" s="7">
        <v>0.10860164383561643</v>
      </c>
    </row>
    <row r="12907" spans="1:12" ht="25.5">
      <c r="A12907" s="1">
        <f t="shared" si="272"/>
        <v>45393</v>
      </c>
      <c r="B12907" s="49" t="s">
        <v>5613</v>
      </c>
      <c r="C12907" s="7">
        <v>1.2867287671232879E-3</v>
      </c>
      <c r="D12907" s="7">
        <v>2.5734575342465879E-3</v>
      </c>
      <c r="E12907" s="7">
        <v>3.8601863013698759E-3</v>
      </c>
      <c r="F12907" s="7">
        <v>5.1469150684931514E-3</v>
      </c>
      <c r="G12907" s="7">
        <v>6.4336438356164399E-3</v>
      </c>
      <c r="H12907" s="7">
        <v>7.7203726027397276E-3</v>
      </c>
      <c r="I12907" s="7">
        <v>9.0071013698630395E-3</v>
      </c>
      <c r="J12907" s="7">
        <v>1.0293830136986317E-2</v>
      </c>
      <c r="K12907" s="7">
        <v>1.1580558904109604E-2</v>
      </c>
      <c r="L12907" s="7">
        <v>1.286728767123288E-2</v>
      </c>
    </row>
    <row r="12908" spans="1:12" ht="25.5">
      <c r="A12908" s="1">
        <f t="shared" si="272"/>
        <v>45394</v>
      </c>
      <c r="B12908" s="49" t="s">
        <v>8057</v>
      </c>
      <c r="C12908" s="7">
        <v>3.3459287671232997E-2</v>
      </c>
      <c r="D12908" s="7">
        <v>6.6918575342465994E-2</v>
      </c>
      <c r="E12908" s="7">
        <v>0.10037786301369889</v>
      </c>
      <c r="F12908" s="7">
        <v>0.13383715068493199</v>
      </c>
      <c r="G12908" s="7">
        <v>0.1672964383561644</v>
      </c>
      <c r="H12908" s="7">
        <v>0.200755726027398</v>
      </c>
      <c r="I12908" s="7">
        <v>0.2342150136986304</v>
      </c>
      <c r="J12908" s="7">
        <v>0.26767430136986275</v>
      </c>
      <c r="K12908" s="7">
        <v>0.30113358904109638</v>
      </c>
      <c r="L12908" s="7">
        <v>0.33459287671232879</v>
      </c>
    </row>
    <row r="12909" spans="1:12" ht="25.5">
      <c r="A12909" s="1">
        <f t="shared" si="272"/>
        <v>45395</v>
      </c>
      <c r="B12909" s="49" t="s">
        <v>8058</v>
      </c>
      <c r="C12909" s="7">
        <v>3.6242498630137079E-2</v>
      </c>
      <c r="D12909" s="7">
        <v>7.2484997260274159E-2</v>
      </c>
      <c r="E12909" s="7">
        <v>0.10872749589041111</v>
      </c>
      <c r="F12909" s="7">
        <v>0.1449699945205476</v>
      </c>
      <c r="G12909" s="7">
        <v>0.1812124931506848</v>
      </c>
      <c r="H12909" s="7">
        <v>0.21745499178082198</v>
      </c>
      <c r="I12909" s="7">
        <v>0.25369749041095918</v>
      </c>
      <c r="J12909" s="7">
        <v>0.28993998904109636</v>
      </c>
      <c r="K12909" s="7">
        <v>0.32618248767123237</v>
      </c>
      <c r="L12909" s="7">
        <v>0.3624249863013696</v>
      </c>
    </row>
    <row r="12910" spans="1:12" ht="25.5">
      <c r="A12910" s="1">
        <f t="shared" si="272"/>
        <v>45396</v>
      </c>
      <c r="B12910" s="49" t="s">
        <v>5257</v>
      </c>
      <c r="C12910" s="7">
        <v>1.524328767123288E-3</v>
      </c>
      <c r="D12910" s="7">
        <v>3.0486575342465881E-3</v>
      </c>
      <c r="E12910" s="7">
        <v>4.5729863013698755E-3</v>
      </c>
      <c r="F12910" s="7">
        <v>6.097315068493152E-3</v>
      </c>
      <c r="G12910" s="7">
        <v>7.6216438356164398E-3</v>
      </c>
      <c r="H12910" s="7">
        <v>9.1459726027397267E-3</v>
      </c>
      <c r="I12910" s="7">
        <v>1.0670301369863052E-2</v>
      </c>
      <c r="J12910" s="7">
        <v>1.219463013698628E-2</v>
      </c>
      <c r="K12910" s="7">
        <v>1.3718958904109639E-2</v>
      </c>
      <c r="L12910" s="7">
        <v>1.524328767123288E-2</v>
      </c>
    </row>
    <row r="12911" spans="1:12" ht="12.75">
      <c r="A12911" s="1">
        <f t="shared" si="272"/>
        <v>45397</v>
      </c>
      <c r="B12911" s="49" t="s">
        <v>8059</v>
      </c>
      <c r="C12911" s="7">
        <v>2.247978082191792E-2</v>
      </c>
      <c r="D12911" s="7">
        <v>4.4959561643835716E-2</v>
      </c>
      <c r="E12911" s="7">
        <v>6.7439342465753643E-2</v>
      </c>
      <c r="F12911" s="7">
        <v>8.9919123287671321E-2</v>
      </c>
      <c r="G12911" s="7">
        <v>0.11239890410958912</v>
      </c>
      <c r="H12911" s="7">
        <v>0.13487868493150679</v>
      </c>
      <c r="I12911" s="7">
        <v>0.15735846575342519</v>
      </c>
      <c r="J12911" s="7">
        <v>0.17983824657534239</v>
      </c>
      <c r="K12911" s="7">
        <v>0.20231802739726082</v>
      </c>
      <c r="L12911" s="7">
        <v>0.22479780821917797</v>
      </c>
    </row>
    <row r="12912" spans="1:12" ht="38.25">
      <c r="A12912" s="1">
        <f t="shared" si="272"/>
        <v>45398</v>
      </c>
      <c r="B12912" s="49" t="s">
        <v>8060</v>
      </c>
      <c r="C12912" s="7">
        <v>3.5665315068493318E-2</v>
      </c>
      <c r="D12912" s="7">
        <v>7.1330630136986511E-2</v>
      </c>
      <c r="E12912" s="7">
        <v>0.10699594520547984</v>
      </c>
      <c r="F12912" s="7">
        <v>0.1426612602739728</v>
      </c>
      <c r="G12912" s="7">
        <v>0.17832657534246599</v>
      </c>
      <c r="H12912" s="7">
        <v>0.21399189041095917</v>
      </c>
      <c r="I12912" s="7">
        <v>0.24965720547945361</v>
      </c>
      <c r="J12912" s="7">
        <v>0.2853225205479456</v>
      </c>
      <c r="K12912" s="7">
        <v>0.32098783561643879</v>
      </c>
      <c r="L12912" s="7">
        <v>0.35665315068493197</v>
      </c>
    </row>
    <row r="12913" spans="1:12" ht="12.75">
      <c r="A12913" s="1">
        <f t="shared" si="272"/>
        <v>45399</v>
      </c>
      <c r="B12913" s="49" t="s">
        <v>6300</v>
      </c>
      <c r="C12913" s="7">
        <v>4.3447890410959079E-3</v>
      </c>
      <c r="D12913" s="7">
        <v>8.6895780821918157E-3</v>
      </c>
      <c r="E12913" s="7">
        <v>1.303436712328776E-2</v>
      </c>
      <c r="F12913" s="7">
        <v>1.7379156164383559E-2</v>
      </c>
      <c r="G12913" s="7">
        <v>2.1723945205479479E-2</v>
      </c>
      <c r="H12913" s="7">
        <v>2.6068734246575399E-2</v>
      </c>
      <c r="I12913" s="7">
        <v>3.0413523287671319E-2</v>
      </c>
      <c r="J12913" s="7">
        <v>3.4758312328767235E-2</v>
      </c>
      <c r="K12913" s="7">
        <v>3.9103101369863037E-2</v>
      </c>
      <c r="L12913" s="7">
        <v>4.3447890410958957E-2</v>
      </c>
    </row>
    <row r="12914" spans="1:12" ht="12.75">
      <c r="A12914" s="1">
        <f t="shared" si="272"/>
        <v>45400</v>
      </c>
      <c r="B12914" s="49" t="s">
        <v>6300</v>
      </c>
      <c r="C12914" s="7">
        <v>4.3465972602739801E-3</v>
      </c>
      <c r="D12914" s="7">
        <v>8.6931945205479602E-3</v>
      </c>
      <c r="E12914" s="7">
        <v>1.303979178082188E-2</v>
      </c>
      <c r="F12914" s="7">
        <v>1.738638904109592E-2</v>
      </c>
      <c r="G12914" s="7">
        <v>2.1732986301369838E-2</v>
      </c>
      <c r="H12914" s="7">
        <v>2.6079583561643881E-2</v>
      </c>
      <c r="I12914" s="7">
        <v>3.042618082191792E-2</v>
      </c>
      <c r="J12914" s="7">
        <v>3.4772778082191716E-2</v>
      </c>
      <c r="K12914" s="7">
        <v>3.9119375342465755E-2</v>
      </c>
      <c r="L12914" s="7">
        <v>4.3465972602739676E-2</v>
      </c>
    </row>
    <row r="12915" spans="1:12" ht="25.5">
      <c r="A12915" s="1">
        <f t="shared" si="272"/>
        <v>45401</v>
      </c>
      <c r="B12915" s="49" t="s">
        <v>8061</v>
      </c>
      <c r="C12915" s="7">
        <v>7.841884931506872E-2</v>
      </c>
      <c r="D12915" s="7">
        <v>0.15683769863013719</v>
      </c>
      <c r="E12915" s="7">
        <v>0.23525654794520637</v>
      </c>
      <c r="F12915" s="7">
        <v>0.31367539726027438</v>
      </c>
      <c r="G12915" s="7">
        <v>0.39209424657534242</v>
      </c>
      <c r="H12915" s="7">
        <v>0.47051309589041157</v>
      </c>
      <c r="I12915" s="7">
        <v>0.54893194520548072</v>
      </c>
      <c r="J12915" s="7">
        <v>0.62735079452054876</v>
      </c>
      <c r="K12915" s="7">
        <v>0.7057696438356168</v>
      </c>
      <c r="L12915" s="7">
        <v>0.78418849315068484</v>
      </c>
    </row>
    <row r="12916" spans="1:12" ht="12.75">
      <c r="A12916" s="1">
        <f t="shared" si="272"/>
        <v>45402</v>
      </c>
      <c r="B12916" s="49" t="s">
        <v>8062</v>
      </c>
      <c r="C12916" s="7">
        <v>7.5334389041096156E-2</v>
      </c>
      <c r="D12916" s="7">
        <v>0.15066877808219278</v>
      </c>
      <c r="E12916" s="7">
        <v>0.22600316712328797</v>
      </c>
      <c r="F12916" s="7">
        <v>0.30133755616438318</v>
      </c>
      <c r="G12916" s="7">
        <v>0.37667194520547959</v>
      </c>
      <c r="H12916" s="7">
        <v>0.45200633424657594</v>
      </c>
      <c r="I12916" s="7">
        <v>0.52734072328767356</v>
      </c>
      <c r="J12916" s="7">
        <v>0.60267511232876758</v>
      </c>
      <c r="K12916" s="7">
        <v>0.67800950136986404</v>
      </c>
      <c r="L12916" s="7">
        <v>0.75334389041095917</v>
      </c>
    </row>
    <row r="12917" spans="1:12" ht="38.25">
      <c r="A12917" s="1">
        <f t="shared" si="272"/>
        <v>45403</v>
      </c>
      <c r="B12917" s="49" t="s">
        <v>8063</v>
      </c>
      <c r="C12917" s="7">
        <v>3.1311123287671321E-2</v>
      </c>
      <c r="D12917" s="7">
        <v>6.2622246575342516E-2</v>
      </c>
      <c r="E12917" s="7">
        <v>9.393336986301383E-2</v>
      </c>
      <c r="F12917" s="7">
        <v>0.12524449315068478</v>
      </c>
      <c r="G12917" s="7">
        <v>0.156555616438356</v>
      </c>
      <c r="H12917" s="7">
        <v>0.18786673972602719</v>
      </c>
      <c r="I12917" s="7">
        <v>0.2191778630136996</v>
      </c>
      <c r="J12917" s="7">
        <v>0.25048898630136957</v>
      </c>
      <c r="K12917" s="7">
        <v>0.28180010958904078</v>
      </c>
      <c r="L12917" s="7">
        <v>0.313111232876712</v>
      </c>
    </row>
    <row r="12918" spans="1:12" ht="12.75">
      <c r="A12918" s="1">
        <f t="shared" si="272"/>
        <v>45404</v>
      </c>
      <c r="B12918" s="49" t="s">
        <v>8064</v>
      </c>
      <c r="C12918" s="7">
        <v>1.7792876712328921E-2</v>
      </c>
      <c r="D12918" s="7">
        <v>3.5585753424657716E-2</v>
      </c>
      <c r="E12918" s="7">
        <v>5.3378630136986641E-2</v>
      </c>
      <c r="F12918" s="7">
        <v>7.1171506849315322E-2</v>
      </c>
      <c r="G12918" s="7">
        <v>8.8964383561644114E-2</v>
      </c>
      <c r="H12918" s="7">
        <v>0.10675726027397292</v>
      </c>
      <c r="I12918" s="7">
        <v>0.1245501369863016</v>
      </c>
      <c r="J12918" s="7">
        <v>0.14234301369863039</v>
      </c>
      <c r="K12918" s="7">
        <v>0.16013589041095921</v>
      </c>
      <c r="L12918" s="7">
        <v>0.17792876712328801</v>
      </c>
    </row>
    <row r="12919" spans="1:12" ht="12.75">
      <c r="A12919" s="1">
        <f t="shared" si="272"/>
        <v>45405</v>
      </c>
      <c r="B12919" s="49" t="s">
        <v>8064</v>
      </c>
      <c r="C12919" s="7">
        <v>5.3526904109589234E-3</v>
      </c>
      <c r="D12919" s="7">
        <v>1.0705380821917847E-2</v>
      </c>
      <c r="E12919" s="7">
        <v>1.605807123287676E-2</v>
      </c>
      <c r="F12919" s="7">
        <v>2.14107616438356E-2</v>
      </c>
      <c r="G12919" s="7">
        <v>2.6763452054794558E-2</v>
      </c>
      <c r="H12919" s="7">
        <v>3.2116142465753394E-2</v>
      </c>
      <c r="I12919" s="7">
        <v>3.7468832876712481E-2</v>
      </c>
      <c r="J12919" s="7">
        <v>4.28215232876712E-2</v>
      </c>
      <c r="K12919" s="7">
        <v>4.8174213698630154E-2</v>
      </c>
      <c r="L12919" s="7">
        <v>5.3526904109588998E-2</v>
      </c>
    </row>
    <row r="12920" spans="1:12" ht="12.75">
      <c r="A12920" s="1">
        <f t="shared" si="272"/>
        <v>45406</v>
      </c>
      <c r="B12920" s="49" t="s">
        <v>8064</v>
      </c>
      <c r="C12920" s="7">
        <v>5.9815890410959078E-3</v>
      </c>
      <c r="D12920" s="7">
        <v>1.1963178082191828E-2</v>
      </c>
      <c r="E12920" s="7">
        <v>1.7944767123287759E-2</v>
      </c>
      <c r="F12920" s="7">
        <v>2.3926356164383558E-2</v>
      </c>
      <c r="G12920" s="7">
        <v>2.9907945205479479E-2</v>
      </c>
      <c r="H12920" s="7">
        <v>3.58895342465754E-2</v>
      </c>
      <c r="I12920" s="7">
        <v>4.1871123287671438E-2</v>
      </c>
      <c r="J12920" s="7">
        <v>4.7852712328767241E-2</v>
      </c>
      <c r="K12920" s="7">
        <v>5.3834301369863155E-2</v>
      </c>
      <c r="L12920" s="7">
        <v>5.9815890410958958E-2</v>
      </c>
    </row>
    <row r="12921" spans="1:12" ht="25.5">
      <c r="A12921" s="1">
        <f t="shared" si="272"/>
        <v>45407</v>
      </c>
      <c r="B12921" s="49" t="s">
        <v>8065</v>
      </c>
      <c r="C12921" s="7">
        <v>2.472884383561668E-2</v>
      </c>
      <c r="D12921" s="7">
        <v>4.9457687671233236E-2</v>
      </c>
      <c r="E12921" s="7">
        <v>7.4186531506849923E-2</v>
      </c>
      <c r="F12921" s="7">
        <v>9.8915375342466236E-2</v>
      </c>
      <c r="G12921" s="7">
        <v>0.1236442191780828</v>
      </c>
      <c r="H12921" s="7">
        <v>0.14837306301369838</v>
      </c>
      <c r="I12921" s="7">
        <v>0.1731019068493152</v>
      </c>
      <c r="J12921" s="7">
        <v>0.197830750684932</v>
      </c>
      <c r="K12921" s="7">
        <v>0.22255959452054758</v>
      </c>
      <c r="L12921" s="7">
        <v>0.24728843835616438</v>
      </c>
    </row>
    <row r="12922" spans="1:12" ht="12.75">
      <c r="A12922" s="1">
        <f t="shared" si="272"/>
        <v>45408</v>
      </c>
      <c r="B12922" s="49" t="s">
        <v>5264</v>
      </c>
      <c r="C12922" s="7">
        <v>1.4778936986301359E-2</v>
      </c>
      <c r="D12922" s="7">
        <v>2.9557873972602837E-2</v>
      </c>
      <c r="E12922" s="7">
        <v>4.4336810958904196E-2</v>
      </c>
      <c r="F12922" s="7">
        <v>5.9115747945205438E-2</v>
      </c>
      <c r="G12922" s="7">
        <v>7.3894684931506804E-2</v>
      </c>
      <c r="H12922" s="7">
        <v>8.8673621917808157E-2</v>
      </c>
      <c r="I12922" s="7">
        <v>0.10345255890410988</v>
      </c>
      <c r="J12922" s="7">
        <v>0.11823149589041099</v>
      </c>
      <c r="K12922" s="7">
        <v>0.13301043287671199</v>
      </c>
      <c r="L12922" s="7">
        <v>0.14778936986301361</v>
      </c>
    </row>
    <row r="12923" spans="1:12" ht="25.5">
      <c r="A12923" s="1">
        <f t="shared" si="272"/>
        <v>45409</v>
      </c>
      <c r="B12923" s="49" t="s">
        <v>8066</v>
      </c>
      <c r="C12923" s="7">
        <v>0.29235215342465881</v>
      </c>
      <c r="D12923" s="7">
        <v>0.5847043068493164</v>
      </c>
      <c r="E12923" s="7">
        <v>0.8770564602739751</v>
      </c>
      <c r="F12923" s="7">
        <v>1.1694086136986304</v>
      </c>
      <c r="G12923" s="7">
        <v>1.461760767123288</v>
      </c>
      <c r="H12923" s="7">
        <v>1.754112920547948</v>
      </c>
      <c r="I12923" s="7">
        <v>2.046465073972608</v>
      </c>
      <c r="J12923" s="7">
        <v>2.3388172273972678</v>
      </c>
      <c r="K12923" s="7">
        <v>2.6311693808219156</v>
      </c>
      <c r="L12923" s="7">
        <v>2.9235215342465759</v>
      </c>
    </row>
    <row r="12924" spans="1:12" ht="38.25">
      <c r="A12924" s="1">
        <f t="shared" si="272"/>
        <v>45410</v>
      </c>
      <c r="B12924" s="49" t="s">
        <v>8067</v>
      </c>
      <c r="C12924" s="7">
        <v>9.6268865753424956E-2</v>
      </c>
      <c r="D12924" s="7">
        <v>0.19253773150685038</v>
      </c>
      <c r="E12924" s="7">
        <v>0.28880659726027441</v>
      </c>
      <c r="F12924" s="7">
        <v>0.38507546301369838</v>
      </c>
      <c r="G12924" s="7">
        <v>0.48134432876712363</v>
      </c>
      <c r="H12924" s="7">
        <v>0.5776131945205476</v>
      </c>
      <c r="I12924" s="7">
        <v>0.67388206027397513</v>
      </c>
      <c r="J12924" s="7">
        <v>0.77015092602739788</v>
      </c>
      <c r="K12924" s="7">
        <v>0.86641979178082196</v>
      </c>
      <c r="L12924" s="7">
        <v>0.96268865753424604</v>
      </c>
    </row>
    <row r="12925" spans="1:12" ht="38.25">
      <c r="A12925" s="1">
        <f t="shared" si="272"/>
        <v>45411</v>
      </c>
      <c r="B12925" s="49" t="s">
        <v>6306</v>
      </c>
      <c r="C12925" s="7">
        <v>2.3550246575342638E-2</v>
      </c>
      <c r="D12925" s="7">
        <v>4.7100493150685159E-2</v>
      </c>
      <c r="E12925" s="7">
        <v>7.0650739726027798E-2</v>
      </c>
      <c r="F12925" s="7">
        <v>9.4200986301370193E-2</v>
      </c>
      <c r="G12925" s="7">
        <v>0.11775123287671271</v>
      </c>
      <c r="H12925" s="7">
        <v>0.1413014794520556</v>
      </c>
      <c r="I12925" s="7">
        <v>0.164851726027398</v>
      </c>
      <c r="J12925" s="7">
        <v>0.18840197260274039</v>
      </c>
      <c r="K12925" s="7">
        <v>0.2119522191780828</v>
      </c>
      <c r="L12925" s="7">
        <v>0.23550246575342521</v>
      </c>
    </row>
    <row r="12926" spans="1:12" ht="25.5">
      <c r="A12926" s="1">
        <f t="shared" si="272"/>
        <v>45412</v>
      </c>
      <c r="B12926" s="49" t="s">
        <v>6307</v>
      </c>
      <c r="C12926" s="7">
        <v>8.0632109589041281E-2</v>
      </c>
      <c r="D12926" s="7">
        <v>0.16126421917808278</v>
      </c>
      <c r="E12926" s="7">
        <v>0.24189632876712358</v>
      </c>
      <c r="F12926" s="7">
        <v>0.3225284383561644</v>
      </c>
      <c r="G12926" s="7">
        <v>0.40316054794520517</v>
      </c>
      <c r="H12926" s="7">
        <v>0.483792657534246</v>
      </c>
      <c r="I12926" s="7">
        <v>0.56442476712328915</v>
      </c>
      <c r="J12926" s="7">
        <v>0.64505687671232881</v>
      </c>
      <c r="K12926" s="7">
        <v>0.72568898630136958</v>
      </c>
      <c r="L12926" s="7">
        <v>0.80632109589041034</v>
      </c>
    </row>
    <row r="12927" spans="1:12" ht="25.5">
      <c r="A12927" s="1">
        <f t="shared" si="272"/>
        <v>45413</v>
      </c>
      <c r="B12927" s="49" t="s">
        <v>7664</v>
      </c>
      <c r="C12927" s="7">
        <v>2.281466301369876E-2</v>
      </c>
      <c r="D12927" s="7">
        <v>4.5629326027397402E-2</v>
      </c>
      <c r="E12927" s="7">
        <v>6.8443989041096151E-2</v>
      </c>
      <c r="F12927" s="7">
        <v>9.1258652054794678E-2</v>
      </c>
      <c r="G12927" s="7">
        <v>0.11407331506849332</v>
      </c>
      <c r="H12927" s="7">
        <v>0.13688797808219158</v>
      </c>
      <c r="I12927" s="7">
        <v>0.15970264109589119</v>
      </c>
      <c r="J12927" s="7">
        <v>0.18251730410958961</v>
      </c>
      <c r="K12927" s="7">
        <v>0.205331967123288</v>
      </c>
      <c r="L12927" s="7">
        <v>0.22814663013698638</v>
      </c>
    </row>
    <row r="12928" spans="1:12" ht="25.5">
      <c r="A12928" s="1">
        <f t="shared" si="272"/>
        <v>45414</v>
      </c>
      <c r="B12928" s="49" t="s">
        <v>8068</v>
      </c>
      <c r="C12928" s="7">
        <v>5.961590136986316E-2</v>
      </c>
      <c r="D12928" s="7">
        <v>0.11923180273972632</v>
      </c>
      <c r="E12928" s="7">
        <v>0.17884770410958958</v>
      </c>
      <c r="F12928" s="7">
        <v>0.23846360547945239</v>
      </c>
      <c r="G12928" s="7">
        <v>0.29807950684931517</v>
      </c>
      <c r="H12928" s="7">
        <v>0.357695408219178</v>
      </c>
      <c r="I12928" s="7">
        <v>0.41731130958904322</v>
      </c>
      <c r="J12928" s="7">
        <v>0.47692721095890478</v>
      </c>
      <c r="K12928" s="7">
        <v>0.5365431123287675</v>
      </c>
      <c r="L12928" s="7">
        <v>0.59615901369863034</v>
      </c>
    </row>
    <row r="12929" spans="1:12" ht="25.5">
      <c r="A12929" s="1">
        <f t="shared" si="272"/>
        <v>45415</v>
      </c>
      <c r="B12929" s="49" t="s">
        <v>8069</v>
      </c>
      <c r="C12929" s="7">
        <v>4.4970772602739802E-2</v>
      </c>
      <c r="D12929" s="7">
        <v>8.9941545205479603E-2</v>
      </c>
      <c r="E12929" s="7">
        <v>0.1349123178082188</v>
      </c>
      <c r="F12929" s="7">
        <v>0.17988309041095921</v>
      </c>
      <c r="G12929" s="7">
        <v>0.22485386301369839</v>
      </c>
      <c r="H12929" s="7">
        <v>0.26982463561643877</v>
      </c>
      <c r="I12929" s="7">
        <v>0.31479540821917917</v>
      </c>
      <c r="J12929" s="7">
        <v>0.35976618082191841</v>
      </c>
      <c r="K12929" s="7">
        <v>0.4047369534246576</v>
      </c>
      <c r="L12929" s="7">
        <v>0.44970772602739678</v>
      </c>
    </row>
    <row r="12930" spans="1:12" ht="25.5">
      <c r="A12930" s="1">
        <f t="shared" si="272"/>
        <v>45416</v>
      </c>
      <c r="B12930" s="49" t="s">
        <v>8070</v>
      </c>
      <c r="C12930" s="7">
        <v>3.8580164383561801E-2</v>
      </c>
      <c r="D12930" s="7">
        <v>7.7160328767123601E-2</v>
      </c>
      <c r="E12930" s="7">
        <v>0.11574049315068527</v>
      </c>
      <c r="F12930" s="7">
        <v>0.1543206575342472</v>
      </c>
      <c r="G12930" s="7">
        <v>0.19290082191780838</v>
      </c>
      <c r="H12930" s="7">
        <v>0.23148098630137079</v>
      </c>
      <c r="I12930" s="7">
        <v>0.27006115068493319</v>
      </c>
      <c r="J12930" s="7">
        <v>0.30864131506849318</v>
      </c>
      <c r="K12930" s="7">
        <v>0.34722147945205556</v>
      </c>
      <c r="L12930" s="7">
        <v>0.38580164383561677</v>
      </c>
    </row>
    <row r="12931" spans="1:12" ht="25.5">
      <c r="A12931" s="1">
        <f t="shared" si="272"/>
        <v>45417</v>
      </c>
      <c r="B12931" s="49" t="s">
        <v>8071</v>
      </c>
      <c r="C12931" s="7">
        <v>4.2898191780822124E-2</v>
      </c>
      <c r="D12931" s="7">
        <v>8.5796383561644249E-2</v>
      </c>
      <c r="E12931" s="7">
        <v>0.12869457534246598</v>
      </c>
      <c r="F12931" s="7">
        <v>0.171592767123288</v>
      </c>
      <c r="G12931" s="7">
        <v>0.21449095890410999</v>
      </c>
      <c r="H12931" s="7">
        <v>0.25738915068493196</v>
      </c>
      <c r="I12931" s="7">
        <v>0.30028734246575395</v>
      </c>
      <c r="J12931" s="7">
        <v>0.34318553424657477</v>
      </c>
      <c r="K12931" s="7">
        <v>0.38608372602739677</v>
      </c>
      <c r="L12931" s="7">
        <v>0.42898191780821882</v>
      </c>
    </row>
    <row r="12932" spans="1:12" ht="25.5">
      <c r="A12932" s="1">
        <f t="shared" si="272"/>
        <v>45418</v>
      </c>
      <c r="B12932" s="49" t="s">
        <v>8072</v>
      </c>
      <c r="C12932" s="7">
        <v>7.5790783561644245E-2</v>
      </c>
      <c r="D12932" s="7">
        <v>0.15158156712328799</v>
      </c>
      <c r="E12932" s="7">
        <v>0.227372350684932</v>
      </c>
      <c r="F12932" s="7">
        <v>0.30316313424657598</v>
      </c>
      <c r="G12932" s="7">
        <v>0.37895391780822002</v>
      </c>
      <c r="H12932" s="7">
        <v>0.454744701369864</v>
      </c>
      <c r="I12932" s="7">
        <v>0.53053548493150915</v>
      </c>
      <c r="J12932" s="7">
        <v>0.60632626849315197</v>
      </c>
      <c r="K12932" s="7">
        <v>0.68211705205479589</v>
      </c>
      <c r="L12932" s="7">
        <v>0.75790783561643882</v>
      </c>
    </row>
    <row r="12933" spans="1:12" ht="25.5">
      <c r="A12933" s="1">
        <f t="shared" si="272"/>
        <v>45419</v>
      </c>
      <c r="B12933" s="49" t="s">
        <v>8073</v>
      </c>
      <c r="C12933" s="7">
        <v>3.2258630136986523E-2</v>
      </c>
      <c r="D12933" s="7">
        <v>6.4517260273972921E-2</v>
      </c>
      <c r="E12933" s="7">
        <v>9.677589041095945E-2</v>
      </c>
      <c r="F12933" s="7">
        <v>0.12903452054794559</v>
      </c>
      <c r="G12933" s="7">
        <v>0.161293150684932</v>
      </c>
      <c r="H12933" s="7">
        <v>0.1935517808219184</v>
      </c>
      <c r="I12933" s="7">
        <v>0.22581041095890478</v>
      </c>
      <c r="J12933" s="7">
        <v>0.25806904109589002</v>
      </c>
      <c r="K12933" s="7">
        <v>0.29032767123287639</v>
      </c>
      <c r="L12933" s="7">
        <v>0.32258630136986283</v>
      </c>
    </row>
    <row r="12934" spans="1:12" ht="25.5">
      <c r="A12934" s="1">
        <f t="shared" si="272"/>
        <v>45420</v>
      </c>
      <c r="B12934" s="49" t="s">
        <v>8074</v>
      </c>
      <c r="C12934" s="7">
        <v>5.4926465753424837E-2</v>
      </c>
      <c r="D12934" s="7">
        <v>0.10985293150684967</v>
      </c>
      <c r="E12934" s="7">
        <v>0.16477939726027441</v>
      </c>
      <c r="F12934" s="7">
        <v>0.21970586301369838</v>
      </c>
      <c r="G12934" s="7">
        <v>0.27463232876712357</v>
      </c>
      <c r="H12934" s="7">
        <v>0.32955879452054881</v>
      </c>
      <c r="I12934" s="7">
        <v>0.38448526027397401</v>
      </c>
      <c r="J12934" s="7">
        <v>0.43941172602739798</v>
      </c>
      <c r="K12934" s="7">
        <v>0.49433819178082317</v>
      </c>
      <c r="L12934" s="7">
        <v>0.54926465753424714</v>
      </c>
    </row>
    <row r="12935" spans="1:12" ht="25.5">
      <c r="A12935" s="1">
        <f t="shared" si="272"/>
        <v>45421</v>
      </c>
      <c r="B12935" s="49" t="s">
        <v>6406</v>
      </c>
      <c r="C12935" s="7">
        <v>1.8548712328767238E-2</v>
      </c>
      <c r="D12935" s="7">
        <v>3.7097424657534357E-2</v>
      </c>
      <c r="E12935" s="7">
        <v>5.5646136986301602E-2</v>
      </c>
      <c r="F12935" s="7">
        <v>7.4194849315068589E-2</v>
      </c>
      <c r="G12935" s="7">
        <v>9.2743561643835723E-2</v>
      </c>
      <c r="H12935" s="7">
        <v>0.11129227397260283</v>
      </c>
      <c r="I12935" s="7">
        <v>0.12984098630137078</v>
      </c>
      <c r="J12935" s="7">
        <v>0.14838969863013718</v>
      </c>
      <c r="K12935" s="7">
        <v>0.1669384109589048</v>
      </c>
      <c r="L12935" s="7">
        <v>0.1854871232876712</v>
      </c>
    </row>
    <row r="12936" spans="1:12" ht="25.5">
      <c r="A12936" s="1">
        <f t="shared" si="272"/>
        <v>45422</v>
      </c>
      <c r="B12936" s="49" t="s">
        <v>6313</v>
      </c>
      <c r="C12936" s="7">
        <v>1.8518695890411E-2</v>
      </c>
      <c r="D12936" s="7">
        <v>3.7037391780822118E-2</v>
      </c>
      <c r="E12936" s="7">
        <v>5.5556087671233122E-2</v>
      </c>
      <c r="F12936" s="7">
        <v>7.4074783561644E-2</v>
      </c>
      <c r="G12936" s="7">
        <v>9.2593479452054997E-2</v>
      </c>
      <c r="H12936" s="7">
        <v>0.1111121753424661</v>
      </c>
      <c r="I12936" s="7">
        <v>0.12963087123287759</v>
      </c>
      <c r="J12936" s="7">
        <v>0.148149567123288</v>
      </c>
      <c r="K12936" s="7">
        <v>0.16666826301369961</v>
      </c>
      <c r="L12936" s="7">
        <v>0.18518695890410999</v>
      </c>
    </row>
    <row r="12937" spans="1:12" ht="25.5">
      <c r="A12937" s="1">
        <f t="shared" si="272"/>
        <v>45423</v>
      </c>
      <c r="B12937" s="49" t="s">
        <v>6313</v>
      </c>
      <c r="C12937" s="7">
        <v>1.3019178082191839E-3</v>
      </c>
      <c r="D12937" s="7">
        <v>2.60383561643838E-3</v>
      </c>
      <c r="E12937" s="7">
        <v>3.9057534246575635E-3</v>
      </c>
      <c r="F12937" s="7">
        <v>5.2076712328767358E-3</v>
      </c>
      <c r="G12937" s="7">
        <v>6.5095890410959206E-3</v>
      </c>
      <c r="H12937" s="7">
        <v>7.8115068493151158E-3</v>
      </c>
      <c r="I12937" s="7">
        <v>9.113424657534324E-3</v>
      </c>
      <c r="J12937" s="7">
        <v>1.0415342465753484E-2</v>
      </c>
      <c r="K12937" s="7">
        <v>1.1717260273972669E-2</v>
      </c>
      <c r="L12937" s="7">
        <v>1.3019178082191841E-2</v>
      </c>
    </row>
    <row r="12938" spans="1:12" ht="12.75">
      <c r="A12938" s="1">
        <f t="shared" si="272"/>
        <v>45424</v>
      </c>
      <c r="B12938" s="49" t="s">
        <v>8075</v>
      </c>
      <c r="C12938" s="7">
        <v>2.2297873972602838E-2</v>
      </c>
      <c r="D12938" s="7">
        <v>4.4595747945205565E-2</v>
      </c>
      <c r="E12938" s="7">
        <v>6.6893621917808399E-2</v>
      </c>
      <c r="F12938" s="7">
        <v>8.9191495890410991E-2</v>
      </c>
      <c r="G12938" s="7">
        <v>0.11148936986301372</v>
      </c>
      <c r="H12938" s="7">
        <v>0.1337872438356168</v>
      </c>
      <c r="I12938" s="7">
        <v>0.15608511780822001</v>
      </c>
      <c r="J12938" s="7">
        <v>0.17838299178082198</v>
      </c>
      <c r="K12938" s="7">
        <v>0.2006808657534252</v>
      </c>
      <c r="L12938" s="7">
        <v>0.22297873972602719</v>
      </c>
    </row>
    <row r="12939" spans="1:12" ht="38.25">
      <c r="A12939" s="1">
        <f t="shared" si="272"/>
        <v>45425</v>
      </c>
      <c r="B12939" s="49" t="s">
        <v>8076</v>
      </c>
      <c r="C12939" s="7">
        <v>1.1236273972602769E-2</v>
      </c>
      <c r="D12939" s="7">
        <v>2.2472547945205559E-2</v>
      </c>
      <c r="E12939" s="7">
        <v>3.3708821917808281E-2</v>
      </c>
      <c r="F12939" s="7">
        <v>4.4945095890410999E-2</v>
      </c>
      <c r="G12939" s="7">
        <v>5.6181369863013718E-2</v>
      </c>
      <c r="H12939" s="7">
        <v>6.7417643835616436E-2</v>
      </c>
      <c r="I12939" s="7">
        <v>7.8653917808219523E-2</v>
      </c>
      <c r="J12939" s="7">
        <v>8.9890191780821999E-2</v>
      </c>
      <c r="K12939" s="7">
        <v>0.10112646575342484</v>
      </c>
      <c r="L12939" s="7">
        <v>0.11236273972602744</v>
      </c>
    </row>
    <row r="12940" spans="1:12" ht="38.25">
      <c r="A12940" s="1">
        <f t="shared" si="272"/>
        <v>45426</v>
      </c>
      <c r="B12940" s="49" t="s">
        <v>8076</v>
      </c>
      <c r="C12940" s="7">
        <v>5.3813687671232992E-2</v>
      </c>
      <c r="D12940" s="7">
        <v>0.10762737534246598</v>
      </c>
      <c r="E12940" s="7">
        <v>0.16144106301369959</v>
      </c>
      <c r="F12940" s="7">
        <v>0.21525475068493197</v>
      </c>
      <c r="G12940" s="7">
        <v>0.2690684383561644</v>
      </c>
      <c r="H12940" s="7">
        <v>0.32288212602739802</v>
      </c>
      <c r="I12940" s="7">
        <v>0.37669581369863159</v>
      </c>
      <c r="J12940" s="7">
        <v>0.43050950136986393</v>
      </c>
      <c r="K12940" s="7">
        <v>0.48432318904109639</v>
      </c>
      <c r="L12940" s="7">
        <v>0.53813687671232879</v>
      </c>
    </row>
    <row r="12941" spans="1:12" ht="25.5">
      <c r="A12941" s="1">
        <f t="shared" si="272"/>
        <v>45427</v>
      </c>
      <c r="B12941" s="49" t="s">
        <v>8077</v>
      </c>
      <c r="C12941" s="7">
        <v>0.16450165479452161</v>
      </c>
      <c r="D12941" s="7">
        <v>0.329003309589042</v>
      </c>
      <c r="E12941" s="7">
        <v>0.49350496438356356</v>
      </c>
      <c r="F12941" s="7">
        <v>0.65800661917808279</v>
      </c>
      <c r="G12941" s="7">
        <v>0.82250827397260318</v>
      </c>
      <c r="H12941" s="7">
        <v>0.98700992876712346</v>
      </c>
      <c r="I12941" s="7">
        <v>1.1515115835616463</v>
      </c>
      <c r="J12941" s="7">
        <v>1.316013238356168</v>
      </c>
      <c r="K12941" s="7">
        <v>1.48051489315068</v>
      </c>
      <c r="L12941" s="7">
        <v>1.6450165479452039</v>
      </c>
    </row>
    <row r="12942" spans="1:12" ht="25.5">
      <c r="A12942" s="1">
        <f t="shared" si="272"/>
        <v>45428</v>
      </c>
      <c r="B12942" s="49" t="s">
        <v>8077</v>
      </c>
      <c r="C12942" s="7">
        <v>0.16273827945205441</v>
      </c>
      <c r="D12942" s="7">
        <v>0.32547655890411004</v>
      </c>
      <c r="E12942" s="7">
        <v>0.48821483835616436</v>
      </c>
      <c r="F12942" s="7">
        <v>0.65095311780821763</v>
      </c>
      <c r="G12942" s="7">
        <v>0.81369139726027195</v>
      </c>
      <c r="H12942" s="7">
        <v>0.9764296767123275</v>
      </c>
      <c r="I12942" s="7">
        <v>1.1391679561643844</v>
      </c>
      <c r="J12942" s="7">
        <v>1.3019062356164401</v>
      </c>
      <c r="K12942" s="7">
        <v>1.4646445150684919</v>
      </c>
      <c r="L12942" s="7">
        <v>1.6273827945205439</v>
      </c>
    </row>
    <row r="12943" spans="1:12" ht="38.25">
      <c r="A12943" s="1">
        <f t="shared" si="272"/>
        <v>45429</v>
      </c>
      <c r="B12943" s="49" t="s">
        <v>5454</v>
      </c>
      <c r="C12943" s="7">
        <v>9.6231254794520882E-2</v>
      </c>
      <c r="D12943" s="7">
        <v>0.19246250958904199</v>
      </c>
      <c r="E12943" s="7">
        <v>0.28869376438356242</v>
      </c>
      <c r="F12943" s="7">
        <v>0.38492501917808281</v>
      </c>
      <c r="G12943" s="7">
        <v>0.48115627397260319</v>
      </c>
      <c r="H12943" s="7">
        <v>0.57738752876712363</v>
      </c>
      <c r="I12943" s="7">
        <v>0.67361878356164639</v>
      </c>
      <c r="J12943" s="7">
        <v>0.76985003835616439</v>
      </c>
      <c r="K12943" s="7">
        <v>0.86608129315068594</v>
      </c>
      <c r="L12943" s="7">
        <v>0.96231254794520515</v>
      </c>
    </row>
    <row r="12944" spans="1:12" ht="25.5">
      <c r="A12944" s="1">
        <f t="shared" ref="A12944:A13007" si="273">A12943+1</f>
        <v>45430</v>
      </c>
      <c r="B12944" s="49" t="s">
        <v>5746</v>
      </c>
      <c r="C12944" s="7">
        <v>1.8344021917808279E-2</v>
      </c>
      <c r="D12944" s="7">
        <v>3.6688043835616441E-2</v>
      </c>
      <c r="E12944" s="7">
        <v>5.5032065753424717E-2</v>
      </c>
      <c r="F12944" s="7">
        <v>7.3376087671232756E-2</v>
      </c>
      <c r="G12944" s="7">
        <v>9.1720109589040907E-2</v>
      </c>
      <c r="H12944" s="7">
        <v>0.11006413150684907</v>
      </c>
      <c r="I12944" s="7">
        <v>0.12840815342465758</v>
      </c>
      <c r="J12944" s="7">
        <v>0.14675217534246598</v>
      </c>
      <c r="K12944" s="7">
        <v>0.16509619726027319</v>
      </c>
      <c r="L12944" s="7">
        <v>0.18344021917808159</v>
      </c>
    </row>
    <row r="12945" spans="1:12" ht="63.75">
      <c r="A12945" s="1">
        <f t="shared" si="273"/>
        <v>45431</v>
      </c>
      <c r="B12945" s="49" t="s">
        <v>8078</v>
      </c>
      <c r="C12945" s="7">
        <v>4.1379287671233E-2</v>
      </c>
      <c r="D12945" s="7">
        <v>8.2758575342466001E-2</v>
      </c>
      <c r="E12945" s="7">
        <v>0.12413786301369839</v>
      </c>
      <c r="F12945" s="7">
        <v>0.165517150684932</v>
      </c>
      <c r="G12945" s="7">
        <v>0.20689643835616439</v>
      </c>
      <c r="H12945" s="7">
        <v>0.248275726027398</v>
      </c>
      <c r="I12945" s="7">
        <v>0.28965501369863161</v>
      </c>
      <c r="J12945" s="7">
        <v>0.33103430136986278</v>
      </c>
      <c r="K12945" s="7">
        <v>0.37241358904109639</v>
      </c>
      <c r="L12945" s="7">
        <v>0.41379287671232878</v>
      </c>
    </row>
    <row r="12946" spans="1:12" ht="38.25">
      <c r="A12946" s="1">
        <f t="shared" si="273"/>
        <v>45432</v>
      </c>
      <c r="B12946" s="49" t="s">
        <v>8079</v>
      </c>
      <c r="C12946" s="7">
        <v>5.1507484931506919E-2</v>
      </c>
      <c r="D12946" s="7">
        <v>0.10301496986301384</v>
      </c>
      <c r="E12946" s="7">
        <v>0.1545224547945204</v>
      </c>
      <c r="F12946" s="7">
        <v>0.20602993972602721</v>
      </c>
      <c r="G12946" s="7">
        <v>0.25753742465753399</v>
      </c>
      <c r="H12946" s="7">
        <v>0.30904490958904079</v>
      </c>
      <c r="I12946" s="7">
        <v>0.36055239452054877</v>
      </c>
      <c r="J12946" s="7">
        <v>0.41205987945205441</v>
      </c>
      <c r="K12946" s="7">
        <v>0.46356736438356116</v>
      </c>
      <c r="L12946" s="7">
        <v>0.51507484931506797</v>
      </c>
    </row>
    <row r="12947" spans="1:12" ht="25.5">
      <c r="A12947" s="1">
        <f t="shared" si="273"/>
        <v>45433</v>
      </c>
      <c r="B12947" s="49" t="s">
        <v>8080</v>
      </c>
      <c r="C12947" s="7">
        <v>3.3524383561644118E-2</v>
      </c>
      <c r="D12947" s="7">
        <v>6.7048767123288125E-2</v>
      </c>
      <c r="E12947" s="7">
        <v>0.10057315068493224</v>
      </c>
      <c r="F12947" s="7">
        <v>0.134097534246576</v>
      </c>
      <c r="G12947" s="7">
        <v>0.16762191780821997</v>
      </c>
      <c r="H12947" s="7">
        <v>0.201146301369864</v>
      </c>
      <c r="I12947" s="7">
        <v>0.234670684931508</v>
      </c>
      <c r="J12947" s="7">
        <v>0.26819506849315078</v>
      </c>
      <c r="K12947" s="7">
        <v>0.30171945205479478</v>
      </c>
      <c r="L12947" s="7">
        <v>0.33524383561643878</v>
      </c>
    </row>
    <row r="12948" spans="1:12" ht="25.5">
      <c r="A12948" s="1">
        <f t="shared" si="273"/>
        <v>45434</v>
      </c>
      <c r="B12948" s="49" t="s">
        <v>5558</v>
      </c>
      <c r="C12948" s="7">
        <v>0.19192474520548078</v>
      </c>
      <c r="D12948" s="7">
        <v>0.38384949041096039</v>
      </c>
      <c r="E12948" s="7">
        <v>0.57577423561644114</v>
      </c>
      <c r="F12948" s="7">
        <v>0.76769898082191956</v>
      </c>
      <c r="G12948" s="7">
        <v>0.9596237260273992</v>
      </c>
      <c r="H12948" s="7">
        <v>1.1515484712328787</v>
      </c>
      <c r="I12948" s="7">
        <v>1.343473216438368</v>
      </c>
      <c r="J12948" s="7">
        <v>1.535397961643844</v>
      </c>
      <c r="K12948" s="7">
        <v>1.7273227068493198</v>
      </c>
      <c r="L12948" s="7">
        <v>1.919247452054796</v>
      </c>
    </row>
    <row r="12949" spans="1:12" ht="25.5">
      <c r="A12949" s="1">
        <f t="shared" si="273"/>
        <v>45435</v>
      </c>
      <c r="B12949" s="49" t="s">
        <v>6620</v>
      </c>
      <c r="C12949" s="7">
        <v>1.108076712328771E-2</v>
      </c>
      <c r="D12949" s="7">
        <v>2.2161534246575399E-2</v>
      </c>
      <c r="E12949" s="7">
        <v>3.3242301369863156E-2</v>
      </c>
      <c r="F12949" s="7">
        <v>4.4323068493150798E-2</v>
      </c>
      <c r="G12949" s="7">
        <v>5.540383561643844E-2</v>
      </c>
      <c r="H12949" s="7">
        <v>6.6484602739726076E-2</v>
      </c>
      <c r="I12949" s="7">
        <v>7.7565369863013961E-2</v>
      </c>
      <c r="J12949" s="7">
        <v>8.8646136986301485E-2</v>
      </c>
      <c r="K12949" s="7">
        <v>9.9726904109589121E-2</v>
      </c>
      <c r="L12949" s="7">
        <v>0.11080767123287676</v>
      </c>
    </row>
    <row r="12950" spans="1:12" ht="38.25">
      <c r="A12950" s="1">
        <f t="shared" si="273"/>
        <v>45436</v>
      </c>
      <c r="B12950" s="49" t="s">
        <v>7851</v>
      </c>
      <c r="C12950" s="7">
        <v>3.098564383561668E-2</v>
      </c>
      <c r="D12950" s="7">
        <v>6.1971287671233242E-2</v>
      </c>
      <c r="E12950" s="7">
        <v>9.2956931506849916E-2</v>
      </c>
      <c r="F12950" s="7">
        <v>0.123942575342466</v>
      </c>
      <c r="G12950" s="7">
        <v>0.15492821917808278</v>
      </c>
      <c r="H12950" s="7">
        <v>0.18591386301369839</v>
      </c>
      <c r="I12950" s="7">
        <v>0.21689950684931639</v>
      </c>
      <c r="J12950" s="7">
        <v>0.247885150684932</v>
      </c>
      <c r="K12950" s="7">
        <v>0.2788707945205488</v>
      </c>
      <c r="L12950" s="7">
        <v>0.30985643835616439</v>
      </c>
    </row>
    <row r="12951" spans="1:12" ht="51">
      <c r="A12951" s="1">
        <f t="shared" si="273"/>
        <v>45437</v>
      </c>
      <c r="B12951" s="49" t="s">
        <v>8081</v>
      </c>
      <c r="C12951" s="7">
        <v>9.5669260273972805E-3</v>
      </c>
      <c r="D12951" s="7">
        <v>1.9133852054794561E-2</v>
      </c>
      <c r="E12951" s="7">
        <v>2.8700778082191836E-2</v>
      </c>
      <c r="F12951" s="7">
        <v>3.8267704109589004E-2</v>
      </c>
      <c r="G12951" s="7">
        <v>4.7834630136986279E-2</v>
      </c>
      <c r="H12951" s="7">
        <v>5.7401556164383555E-2</v>
      </c>
      <c r="I12951" s="7">
        <v>6.6968482191781087E-2</v>
      </c>
      <c r="J12951" s="7">
        <v>7.6535408219178119E-2</v>
      </c>
      <c r="K12951" s="7">
        <v>8.6102334246575402E-2</v>
      </c>
      <c r="L12951" s="7">
        <v>9.5669260273972559E-2</v>
      </c>
    </row>
    <row r="12952" spans="1:12" ht="51">
      <c r="A12952" s="1">
        <f t="shared" si="273"/>
        <v>45438</v>
      </c>
      <c r="B12952" s="49" t="s">
        <v>6328</v>
      </c>
      <c r="C12952" s="7">
        <v>9.3304109589041522E-5</v>
      </c>
      <c r="D12952" s="7">
        <v>1.866082191780828E-4</v>
      </c>
      <c r="E12952" s="7">
        <v>2.799123287671248E-4</v>
      </c>
      <c r="F12952" s="7">
        <v>3.732164383561656E-4</v>
      </c>
      <c r="G12952" s="7">
        <v>4.6652054794520635E-4</v>
      </c>
      <c r="H12952" s="7">
        <v>5.5982465753424721E-4</v>
      </c>
      <c r="I12952" s="7">
        <v>6.5312876712329034E-4</v>
      </c>
      <c r="J12952" s="7">
        <v>7.464328767123299E-4</v>
      </c>
      <c r="K12952" s="7">
        <v>8.3973698630137076E-4</v>
      </c>
      <c r="L12952" s="7">
        <v>9.3304109589041162E-4</v>
      </c>
    </row>
    <row r="12953" spans="1:12" ht="25.5">
      <c r="A12953" s="1">
        <f t="shared" si="273"/>
        <v>45439</v>
      </c>
      <c r="B12953" s="49" t="s">
        <v>6017</v>
      </c>
      <c r="C12953" s="7">
        <v>4.2160438356164516E-2</v>
      </c>
      <c r="D12953" s="7">
        <v>8.4320876712329032E-2</v>
      </c>
      <c r="E12953" s="7">
        <v>0.12648131506849319</v>
      </c>
      <c r="F12953" s="7">
        <v>0.16864175342465762</v>
      </c>
      <c r="G12953" s="7">
        <v>0.21080219178082199</v>
      </c>
      <c r="H12953" s="7">
        <v>0.25296263013698639</v>
      </c>
      <c r="I12953" s="7">
        <v>0.29512306849315201</v>
      </c>
      <c r="J12953" s="7">
        <v>0.33728350684931524</v>
      </c>
      <c r="K12953" s="7">
        <v>0.37944394520547958</v>
      </c>
      <c r="L12953" s="7">
        <v>0.42160438356164398</v>
      </c>
    </row>
    <row r="12954" spans="1:12" ht="25.5">
      <c r="A12954" s="1">
        <f t="shared" si="273"/>
        <v>45440</v>
      </c>
      <c r="B12954" s="49" t="s">
        <v>8082</v>
      </c>
      <c r="C12954" s="7">
        <v>1.0198356164383584E-2</v>
      </c>
      <c r="D12954" s="7">
        <v>2.0396712328767122E-2</v>
      </c>
      <c r="E12954" s="7">
        <v>3.0595068493150798E-2</v>
      </c>
      <c r="F12954" s="7">
        <v>4.0793424657534244E-2</v>
      </c>
      <c r="G12954" s="7">
        <v>5.0991780821917798E-2</v>
      </c>
      <c r="H12954" s="7">
        <v>6.1190136986301352E-2</v>
      </c>
      <c r="I12954" s="7">
        <v>7.1388493150685156E-2</v>
      </c>
      <c r="J12954" s="7">
        <v>8.1586849315068599E-2</v>
      </c>
      <c r="K12954" s="7">
        <v>9.1785205479452153E-2</v>
      </c>
      <c r="L12954" s="7">
        <v>0.1019835616438356</v>
      </c>
    </row>
    <row r="12955" spans="1:12" ht="12.75">
      <c r="A12955" s="1">
        <f t="shared" si="273"/>
        <v>45441</v>
      </c>
      <c r="B12955" s="49" t="s">
        <v>8083</v>
      </c>
      <c r="C12955" s="7">
        <v>1.82268493150686E-2</v>
      </c>
      <c r="D12955" s="7">
        <v>3.6453698630137081E-2</v>
      </c>
      <c r="E12955" s="7">
        <v>5.4680547945205681E-2</v>
      </c>
      <c r="F12955" s="7">
        <v>7.2907397260274037E-2</v>
      </c>
      <c r="G12955" s="7">
        <v>9.1134246575342526E-2</v>
      </c>
      <c r="H12955" s="7">
        <v>0.109361095890411</v>
      </c>
      <c r="I12955" s="7">
        <v>0.12758794520547959</v>
      </c>
      <c r="J12955" s="7">
        <v>0.1458147945205476</v>
      </c>
      <c r="K12955" s="7">
        <v>0.16404164383561681</v>
      </c>
      <c r="L12955" s="7">
        <v>0.18226849315068477</v>
      </c>
    </row>
    <row r="12956" spans="1:12" ht="25.5">
      <c r="A12956" s="1">
        <f t="shared" si="273"/>
        <v>45442</v>
      </c>
      <c r="B12956" s="49" t="s">
        <v>8084</v>
      </c>
      <c r="C12956" s="7">
        <v>1.7084054794520638E-2</v>
      </c>
      <c r="D12956" s="7">
        <v>3.4168109589041158E-2</v>
      </c>
      <c r="E12956" s="7">
        <v>5.1252164383561803E-2</v>
      </c>
      <c r="F12956" s="7">
        <v>6.8336219178082191E-2</v>
      </c>
      <c r="G12956" s="7">
        <v>8.5420273972602725E-2</v>
      </c>
      <c r="H12956" s="7">
        <v>0.10250432876712323</v>
      </c>
      <c r="I12956" s="7">
        <v>0.11958838356164411</v>
      </c>
      <c r="J12956" s="7">
        <v>0.13667243835616438</v>
      </c>
      <c r="K12956" s="7">
        <v>0.15375649315068482</v>
      </c>
      <c r="L12956" s="7">
        <v>0.1708405479452052</v>
      </c>
    </row>
    <row r="12957" spans="1:12" ht="51">
      <c r="A12957" s="1">
        <f t="shared" si="273"/>
        <v>45443</v>
      </c>
      <c r="B12957" s="49" t="s">
        <v>8085</v>
      </c>
      <c r="C12957" s="7">
        <v>7.5207452054794802E-2</v>
      </c>
      <c r="D12957" s="7">
        <v>0.1504149041095896</v>
      </c>
      <c r="E12957" s="7">
        <v>0.22562235616438439</v>
      </c>
      <c r="F12957" s="7">
        <v>0.30082980821917799</v>
      </c>
      <c r="G12957" s="7">
        <v>0.37603726027397277</v>
      </c>
      <c r="H12957" s="7">
        <v>0.45124471232876756</v>
      </c>
      <c r="I12957" s="7">
        <v>0.52645216438356357</v>
      </c>
      <c r="J12957" s="7">
        <v>0.60165961643835719</v>
      </c>
      <c r="K12957" s="7">
        <v>0.67686706849315204</v>
      </c>
      <c r="L12957" s="7">
        <v>0.75207452054794555</v>
      </c>
    </row>
    <row r="12958" spans="1:12" ht="25.5">
      <c r="A12958" s="1">
        <f t="shared" si="273"/>
        <v>45444</v>
      </c>
      <c r="B12958" s="49" t="s">
        <v>8086</v>
      </c>
      <c r="C12958" s="7">
        <v>1.3117906849315079E-2</v>
      </c>
      <c r="D12958" s="7">
        <v>2.6235813698630279E-2</v>
      </c>
      <c r="E12958" s="7">
        <v>3.9353720547945358E-2</v>
      </c>
      <c r="F12958" s="7">
        <v>5.2471627397260315E-2</v>
      </c>
      <c r="G12958" s="7">
        <v>6.5589534246575404E-2</v>
      </c>
      <c r="H12958" s="7">
        <v>7.8707441095890479E-2</v>
      </c>
      <c r="I12958" s="7">
        <v>9.1825347945205929E-2</v>
      </c>
      <c r="J12958" s="7">
        <v>0.10494325479452077</v>
      </c>
      <c r="K12958" s="7">
        <v>0.11806116164383584</v>
      </c>
      <c r="L12958" s="7">
        <v>0.13117906849315081</v>
      </c>
    </row>
    <row r="12959" spans="1:12" ht="25.5">
      <c r="A12959" s="1">
        <f t="shared" si="273"/>
        <v>45445</v>
      </c>
      <c r="B12959" s="49" t="s">
        <v>8087</v>
      </c>
      <c r="C12959" s="7">
        <v>1.3353336986301359E-2</v>
      </c>
      <c r="D12959" s="7">
        <v>2.6706673972602839E-2</v>
      </c>
      <c r="E12959" s="7">
        <v>4.0060010958904199E-2</v>
      </c>
      <c r="F12959" s="7">
        <v>5.3413347945205435E-2</v>
      </c>
      <c r="G12959" s="7">
        <v>6.6766684931506795E-2</v>
      </c>
      <c r="H12959" s="7">
        <v>8.0120021917808287E-2</v>
      </c>
      <c r="I12959" s="7">
        <v>9.3473358904109877E-2</v>
      </c>
      <c r="J12959" s="7">
        <v>0.10682669589041099</v>
      </c>
      <c r="K12959" s="7">
        <v>0.120180032876712</v>
      </c>
      <c r="L12959" s="7">
        <v>0.13353336986301359</v>
      </c>
    </row>
    <row r="12960" spans="1:12" ht="38.25">
      <c r="A12960" s="1">
        <f t="shared" si="273"/>
        <v>45446</v>
      </c>
      <c r="B12960" s="49" t="s">
        <v>8088</v>
      </c>
      <c r="C12960" s="7">
        <v>1.3648438356164399E-2</v>
      </c>
      <c r="D12960" s="7">
        <v>2.7296876712328919E-2</v>
      </c>
      <c r="E12960" s="7">
        <v>4.0945315068493325E-2</v>
      </c>
      <c r="F12960" s="7">
        <v>5.4593753424657596E-2</v>
      </c>
      <c r="G12960" s="7">
        <v>6.8242191780821998E-2</v>
      </c>
      <c r="H12960" s="7">
        <v>8.18906301369864E-2</v>
      </c>
      <c r="I12960" s="7">
        <v>9.5539068493151164E-2</v>
      </c>
      <c r="J12960" s="7">
        <v>0.10918750684931532</v>
      </c>
      <c r="K12960" s="7">
        <v>0.12283594520547959</v>
      </c>
      <c r="L12960" s="7">
        <v>0.136484383561644</v>
      </c>
    </row>
    <row r="12961" spans="1:12" ht="12.75">
      <c r="A12961" s="1">
        <f t="shared" si="273"/>
        <v>45447</v>
      </c>
      <c r="B12961" s="49" t="s">
        <v>8089</v>
      </c>
      <c r="C12961" s="7">
        <v>1.0655835616438392E-2</v>
      </c>
      <c r="D12961" s="7">
        <v>2.131167123287676E-2</v>
      </c>
      <c r="E12961" s="7">
        <v>3.1967506849315201E-2</v>
      </c>
      <c r="F12961" s="7">
        <v>4.2623342465753521E-2</v>
      </c>
      <c r="G12961" s="7">
        <v>5.327917808219184E-2</v>
      </c>
      <c r="H12961" s="7">
        <v>6.3935013698630153E-2</v>
      </c>
      <c r="I12961" s="7">
        <v>7.4590849315068722E-2</v>
      </c>
      <c r="J12961" s="7">
        <v>8.5246684931506916E-2</v>
      </c>
      <c r="K12961" s="7">
        <v>9.5902520547945236E-2</v>
      </c>
      <c r="L12961" s="7">
        <v>0.10655835616438356</v>
      </c>
    </row>
    <row r="12962" spans="1:12" ht="25.5">
      <c r="A12962" s="1">
        <f t="shared" si="273"/>
        <v>45448</v>
      </c>
      <c r="B12962" s="49" t="s">
        <v>8090</v>
      </c>
      <c r="C12962" s="7">
        <v>1.0884394520547984E-2</v>
      </c>
      <c r="D12962" s="7">
        <v>2.1768789041095919E-2</v>
      </c>
      <c r="E12962" s="7">
        <v>3.2653183561643997E-2</v>
      </c>
      <c r="F12962" s="7">
        <v>4.3537578082191837E-2</v>
      </c>
      <c r="G12962" s="7">
        <v>5.4421972602739795E-2</v>
      </c>
      <c r="H12962" s="7">
        <v>6.5306367123287759E-2</v>
      </c>
      <c r="I12962" s="7">
        <v>7.6190761643835953E-2</v>
      </c>
      <c r="J12962" s="7">
        <v>8.7075156164383674E-2</v>
      </c>
      <c r="K12962" s="7">
        <v>9.7959550684931632E-2</v>
      </c>
      <c r="L12962" s="7">
        <v>0.10884394520547948</v>
      </c>
    </row>
    <row r="12963" spans="1:12" ht="25.5">
      <c r="A12963" s="1">
        <f t="shared" si="273"/>
        <v>45449</v>
      </c>
      <c r="B12963" s="49" t="s">
        <v>8091</v>
      </c>
      <c r="C12963" s="7">
        <v>0.12575983561643878</v>
      </c>
      <c r="D12963" s="7">
        <v>0.25151967123287883</v>
      </c>
      <c r="E12963" s="7">
        <v>0.3772795068493176</v>
      </c>
      <c r="F12963" s="7">
        <v>0.5030393424657551</v>
      </c>
      <c r="G12963" s="7">
        <v>0.62879917808219388</v>
      </c>
      <c r="H12963" s="7">
        <v>0.75455901369863276</v>
      </c>
      <c r="I12963" s="7">
        <v>0.8803188493150752</v>
      </c>
      <c r="J12963" s="7">
        <v>1.0060786849315115</v>
      </c>
      <c r="K12963" s="7">
        <v>1.1318385205479504</v>
      </c>
      <c r="L12963" s="7">
        <v>1.2575983561643878</v>
      </c>
    </row>
    <row r="12964" spans="1:12" ht="12.75">
      <c r="A12964" s="1">
        <f t="shared" si="273"/>
        <v>45450</v>
      </c>
      <c r="B12964" s="49" t="s">
        <v>8092</v>
      </c>
      <c r="C12964" s="7">
        <v>7.3449863013698878E-3</v>
      </c>
      <c r="D12964" s="7">
        <v>1.4689972602739798E-2</v>
      </c>
      <c r="E12964" s="7">
        <v>2.2034958904109638E-2</v>
      </c>
      <c r="F12964" s="7">
        <v>2.9379945205479478E-2</v>
      </c>
      <c r="G12964" s="7">
        <v>3.6724931506849322E-2</v>
      </c>
      <c r="H12964" s="7">
        <v>4.4069917808219158E-2</v>
      </c>
      <c r="I12964" s="7">
        <v>5.1414904109589238E-2</v>
      </c>
      <c r="J12964" s="7">
        <v>5.8759890410958956E-2</v>
      </c>
      <c r="K12964" s="7">
        <v>6.61048767123288E-2</v>
      </c>
      <c r="L12964" s="7">
        <v>7.3449863013698644E-2</v>
      </c>
    </row>
    <row r="12965" spans="1:12" ht="51">
      <c r="A12965" s="1">
        <f t="shared" si="273"/>
        <v>45451</v>
      </c>
      <c r="B12965" s="49" t="s">
        <v>8093</v>
      </c>
      <c r="C12965" s="7">
        <v>1.345315068493152E-2</v>
      </c>
      <c r="D12965" s="7">
        <v>2.6906301369863158E-2</v>
      </c>
      <c r="E12965" s="7">
        <v>4.035945205479468E-2</v>
      </c>
      <c r="F12965" s="7">
        <v>5.3812602739726205E-2</v>
      </c>
      <c r="G12965" s="7">
        <v>6.7265753424657723E-2</v>
      </c>
      <c r="H12965" s="7">
        <v>8.0718904109589235E-2</v>
      </c>
      <c r="I12965" s="7">
        <v>9.4172054794520996E-2</v>
      </c>
      <c r="J12965" s="7">
        <v>0.10762520547945227</v>
      </c>
      <c r="K12965" s="7">
        <v>0.12107835616438439</v>
      </c>
      <c r="L12965" s="7">
        <v>0.1345315068493152</v>
      </c>
    </row>
    <row r="12966" spans="1:12" ht="25.5">
      <c r="A12966" s="1">
        <f t="shared" si="273"/>
        <v>45452</v>
      </c>
      <c r="B12966" s="49" t="s">
        <v>8094</v>
      </c>
      <c r="C12966" s="7">
        <v>1.118998356164388E-2</v>
      </c>
      <c r="D12966" s="7">
        <v>2.2379967123287759E-2</v>
      </c>
      <c r="E12966" s="7">
        <v>3.356995068493164E-2</v>
      </c>
      <c r="F12966" s="7">
        <v>4.47599342465754E-2</v>
      </c>
      <c r="G12966" s="7">
        <v>5.5949917808219278E-2</v>
      </c>
      <c r="H12966" s="7">
        <v>6.7139901369863156E-2</v>
      </c>
      <c r="I12966" s="7">
        <v>7.8329884931507165E-2</v>
      </c>
      <c r="J12966" s="7">
        <v>8.95198684931508E-2</v>
      </c>
      <c r="K12966" s="7">
        <v>0.10070985205479467</v>
      </c>
      <c r="L12966" s="7">
        <v>0.11189983561643843</v>
      </c>
    </row>
    <row r="12967" spans="1:12" ht="12.75">
      <c r="A12967" s="1">
        <f t="shared" si="273"/>
        <v>45453</v>
      </c>
      <c r="B12967" s="49" t="s">
        <v>5309</v>
      </c>
      <c r="C12967" s="7">
        <v>6.5891506849315318E-3</v>
      </c>
      <c r="D12967" s="7">
        <v>1.3178301369863041E-2</v>
      </c>
      <c r="E12967" s="7">
        <v>1.9767452054794559E-2</v>
      </c>
      <c r="F12967" s="7">
        <v>2.6356602739726082E-2</v>
      </c>
      <c r="G12967" s="7">
        <v>3.2945753424657602E-2</v>
      </c>
      <c r="H12967" s="7">
        <v>3.9534904109589118E-2</v>
      </c>
      <c r="I12967" s="7">
        <v>4.6124054794520759E-2</v>
      </c>
      <c r="J12967" s="7">
        <v>5.2713205479452165E-2</v>
      </c>
      <c r="K12967" s="7">
        <v>5.9302356164383674E-2</v>
      </c>
      <c r="L12967" s="7">
        <v>6.5891506849315079E-2</v>
      </c>
    </row>
    <row r="12968" spans="1:12" ht="25.5">
      <c r="A12968" s="1">
        <f t="shared" si="273"/>
        <v>45454</v>
      </c>
      <c r="B12968" s="49" t="s">
        <v>8095</v>
      </c>
      <c r="C12968" s="7">
        <v>1.5703660273972679E-2</v>
      </c>
      <c r="D12968" s="7">
        <v>3.140732054794524E-2</v>
      </c>
      <c r="E12968" s="7">
        <v>4.7110980821917912E-2</v>
      </c>
      <c r="F12968" s="7">
        <v>6.2814641095890356E-2</v>
      </c>
      <c r="G12968" s="7">
        <v>7.8518301369862917E-2</v>
      </c>
      <c r="H12968" s="7">
        <v>9.4221961643835478E-2</v>
      </c>
      <c r="I12968" s="7">
        <v>0.1099256219178084</v>
      </c>
      <c r="J12968" s="7">
        <v>0.12562928219178121</v>
      </c>
      <c r="K12968" s="7">
        <v>0.14133294246575279</v>
      </c>
      <c r="L12968" s="7">
        <v>0.15703660273972558</v>
      </c>
    </row>
    <row r="12969" spans="1:12" ht="25.5">
      <c r="A12969" s="1">
        <f t="shared" si="273"/>
        <v>45455</v>
      </c>
      <c r="B12969" s="49" t="s">
        <v>8096</v>
      </c>
      <c r="C12969" s="7">
        <v>1.6501808219178238E-2</v>
      </c>
      <c r="D12969" s="7">
        <v>3.3003616438356358E-2</v>
      </c>
      <c r="E12969" s="7">
        <v>4.9505424657534595E-2</v>
      </c>
      <c r="F12969" s="7">
        <v>6.6007232876712604E-2</v>
      </c>
      <c r="G12969" s="7">
        <v>8.2509041095890717E-2</v>
      </c>
      <c r="H12969" s="7">
        <v>9.9010849315068844E-2</v>
      </c>
      <c r="I12969" s="7">
        <v>0.1155126575342473</v>
      </c>
      <c r="J12969" s="7">
        <v>0.13201446575342521</v>
      </c>
      <c r="K12969" s="7">
        <v>0.1485162739726032</v>
      </c>
      <c r="L12969" s="7">
        <v>0.16501808219178121</v>
      </c>
    </row>
    <row r="12970" spans="1:12" ht="25.5">
      <c r="A12970" s="1">
        <f t="shared" si="273"/>
        <v>45456</v>
      </c>
      <c r="B12970" s="49" t="s">
        <v>8097</v>
      </c>
      <c r="C12970" s="7">
        <v>1.6949161643835722E-2</v>
      </c>
      <c r="D12970" s="7">
        <v>3.3898323287671318E-2</v>
      </c>
      <c r="E12970" s="7">
        <v>5.0847484931507043E-2</v>
      </c>
      <c r="F12970" s="7">
        <v>6.7796646575342512E-2</v>
      </c>
      <c r="G12970" s="7">
        <v>8.4745808219178126E-2</v>
      </c>
      <c r="H12970" s="7">
        <v>0.10169496986301371</v>
      </c>
      <c r="I12970" s="7">
        <v>0.11864413150684967</v>
      </c>
      <c r="J12970" s="7">
        <v>0.1355932931506848</v>
      </c>
      <c r="K12970" s="7">
        <v>0.15254245479452042</v>
      </c>
      <c r="L12970" s="7">
        <v>0.16949161643835597</v>
      </c>
    </row>
    <row r="12971" spans="1:12" ht="25.5">
      <c r="A12971" s="1">
        <f t="shared" si="273"/>
        <v>45457</v>
      </c>
      <c r="B12971" s="49" t="s">
        <v>8098</v>
      </c>
      <c r="C12971" s="7">
        <v>2.2581041095890478E-3</v>
      </c>
      <c r="D12971" s="7">
        <v>4.5162082191780835E-3</v>
      </c>
      <c r="E12971" s="7">
        <v>6.7743123287671318E-3</v>
      </c>
      <c r="F12971" s="7">
        <v>9.0324164383561566E-3</v>
      </c>
      <c r="G12971" s="7">
        <v>1.1290520547945191E-2</v>
      </c>
      <c r="H12971" s="7">
        <v>1.3548624657534239E-2</v>
      </c>
      <c r="I12971" s="7">
        <v>1.580672876712336E-2</v>
      </c>
      <c r="J12971" s="7">
        <v>1.8064832876712358E-2</v>
      </c>
      <c r="K12971" s="7">
        <v>2.0322936986301356E-2</v>
      </c>
      <c r="L12971" s="7">
        <v>2.2581041095890358E-2</v>
      </c>
    </row>
    <row r="12972" spans="1:12" ht="25.5">
      <c r="A12972" s="1">
        <f t="shared" si="273"/>
        <v>45458</v>
      </c>
      <c r="B12972" s="49" t="s">
        <v>8099</v>
      </c>
      <c r="C12972" s="7">
        <v>1.7318038356164397E-2</v>
      </c>
      <c r="D12972" s="7">
        <v>3.463607671232892E-2</v>
      </c>
      <c r="E12972" s="7">
        <v>5.1954115068493317E-2</v>
      </c>
      <c r="F12972" s="7">
        <v>6.927215342465759E-2</v>
      </c>
      <c r="G12972" s="7">
        <v>8.6590191780821987E-2</v>
      </c>
      <c r="H12972" s="7">
        <v>0.1039082301369864</v>
      </c>
      <c r="I12972" s="7">
        <v>0.1212262684931508</v>
      </c>
      <c r="J12972" s="7">
        <v>0.13854430684931518</v>
      </c>
      <c r="K12972" s="7">
        <v>0.15586234520547959</v>
      </c>
      <c r="L12972" s="7">
        <v>0.17318038356164397</v>
      </c>
    </row>
    <row r="12973" spans="1:12" ht="12.75">
      <c r="A12973" s="1">
        <f t="shared" si="273"/>
        <v>45459</v>
      </c>
      <c r="B12973" s="49" t="s">
        <v>8100</v>
      </c>
      <c r="C12973" s="7">
        <v>1.2372197260273918E-2</v>
      </c>
      <c r="D12973" s="7">
        <v>2.4744394520547958E-2</v>
      </c>
      <c r="E12973" s="7">
        <v>3.7116591780821877E-2</v>
      </c>
      <c r="F12973" s="7">
        <v>4.9488789041095674E-2</v>
      </c>
      <c r="G12973" s="7">
        <v>6.1860986301369596E-2</v>
      </c>
      <c r="H12973" s="7">
        <v>7.4233183561643518E-2</v>
      </c>
      <c r="I12973" s="7">
        <v>8.6605380821917807E-2</v>
      </c>
      <c r="J12973" s="7">
        <v>9.8977578082191486E-2</v>
      </c>
      <c r="K12973" s="7">
        <v>0.1113497753424654</v>
      </c>
      <c r="L12973" s="7">
        <v>0.12372197260273919</v>
      </c>
    </row>
    <row r="12974" spans="1:12" ht="25.5">
      <c r="A12974" s="1">
        <f t="shared" si="273"/>
        <v>45460</v>
      </c>
      <c r="B12974" s="49" t="s">
        <v>6062</v>
      </c>
      <c r="C12974" s="7">
        <v>6.282838356164412E-3</v>
      </c>
      <c r="D12974" s="7">
        <v>1.25656767123288E-2</v>
      </c>
      <c r="E12974" s="7">
        <v>1.8848515068493197E-2</v>
      </c>
      <c r="F12974" s="7">
        <v>2.5131353424657599E-2</v>
      </c>
      <c r="G12974" s="7">
        <v>3.1414191780821998E-2</v>
      </c>
      <c r="H12974" s="7">
        <v>3.7697030136986394E-2</v>
      </c>
      <c r="I12974" s="7">
        <v>4.3979868493150914E-2</v>
      </c>
      <c r="J12974" s="7">
        <v>5.0262706849315199E-2</v>
      </c>
      <c r="K12974" s="7">
        <v>5.6545545205479476E-2</v>
      </c>
      <c r="L12974" s="7">
        <v>6.2828383561643886E-2</v>
      </c>
    </row>
    <row r="12975" spans="1:12" ht="25.5">
      <c r="A12975" s="1">
        <f t="shared" si="273"/>
        <v>45461</v>
      </c>
      <c r="B12975" s="49" t="s">
        <v>8101</v>
      </c>
      <c r="C12975" s="7">
        <v>2.172756164383572E-2</v>
      </c>
      <c r="D12975" s="7">
        <v>4.3455123287671323E-2</v>
      </c>
      <c r="E12975" s="7">
        <v>6.5182684931507043E-2</v>
      </c>
      <c r="F12975" s="7">
        <v>8.6910246575342506E-2</v>
      </c>
      <c r="G12975" s="7">
        <v>0.10863780821917812</v>
      </c>
      <c r="H12975" s="7">
        <v>0.13036536986301359</v>
      </c>
      <c r="I12975" s="7">
        <v>0.15209293150684919</v>
      </c>
      <c r="J12975" s="7">
        <v>0.17382049315068479</v>
      </c>
      <c r="K12975" s="7">
        <v>0.19554805479452039</v>
      </c>
      <c r="L12975" s="7">
        <v>0.217275616438356</v>
      </c>
    </row>
    <row r="12976" spans="1:12" ht="25.5">
      <c r="A12976" s="1">
        <f t="shared" si="273"/>
        <v>45462</v>
      </c>
      <c r="B12976" s="49" t="s">
        <v>8102</v>
      </c>
      <c r="C12976" s="7">
        <v>0.10139769863013719</v>
      </c>
      <c r="D12976" s="7">
        <v>0.20279539726027437</v>
      </c>
      <c r="E12976" s="7">
        <v>0.30419309589041155</v>
      </c>
      <c r="F12976" s="7">
        <v>0.40559079452054758</v>
      </c>
      <c r="G12976" s="7">
        <v>0.50698849315068473</v>
      </c>
      <c r="H12976" s="7">
        <v>0.60838619178082187</v>
      </c>
      <c r="I12976" s="7">
        <v>0.70978389041096157</v>
      </c>
      <c r="J12976" s="7">
        <v>0.81118158904109638</v>
      </c>
      <c r="K12976" s="7">
        <v>0.91257928767123353</v>
      </c>
      <c r="L12976" s="7">
        <v>1.0139769863013695</v>
      </c>
    </row>
    <row r="12977" spans="1:12" ht="25.5">
      <c r="A12977" s="1">
        <f t="shared" si="273"/>
        <v>45463</v>
      </c>
      <c r="B12977" s="49" t="s">
        <v>5396</v>
      </c>
      <c r="C12977" s="7">
        <v>2.7640438356164518E-3</v>
      </c>
      <c r="D12977" s="7">
        <v>5.5280876712328923E-3</v>
      </c>
      <c r="E12977" s="7">
        <v>8.2921315068493432E-3</v>
      </c>
      <c r="F12977" s="7">
        <v>1.105617534246576E-2</v>
      </c>
      <c r="G12977" s="7">
        <v>1.38202191780822E-2</v>
      </c>
      <c r="H12977" s="7">
        <v>1.6584263013698638E-2</v>
      </c>
      <c r="I12977" s="7">
        <v>1.9348306849315197E-2</v>
      </c>
      <c r="J12977" s="7">
        <v>2.2112350684931521E-2</v>
      </c>
      <c r="K12977" s="7">
        <v>2.4876394520547962E-2</v>
      </c>
      <c r="L12977" s="7">
        <v>2.76404383561644E-2</v>
      </c>
    </row>
    <row r="12978" spans="1:12" ht="25.5">
      <c r="A12978" s="1">
        <f t="shared" si="273"/>
        <v>45464</v>
      </c>
      <c r="B12978" s="49" t="s">
        <v>8103</v>
      </c>
      <c r="C12978" s="7">
        <v>3.2374356164383798E-2</v>
      </c>
      <c r="D12978" s="7">
        <v>6.4748712328767472E-2</v>
      </c>
      <c r="E12978" s="7">
        <v>9.7123068493151277E-2</v>
      </c>
      <c r="F12978" s="7">
        <v>0.12949742465753519</v>
      </c>
      <c r="G12978" s="7">
        <v>0.16187178082191839</v>
      </c>
      <c r="H12978" s="7">
        <v>0.19424613698630158</v>
      </c>
      <c r="I12978" s="7">
        <v>0.226620493150686</v>
      </c>
      <c r="J12978" s="7">
        <v>0.25899484931506916</v>
      </c>
      <c r="K12978" s="7">
        <v>0.29136920547945239</v>
      </c>
      <c r="L12978" s="7">
        <v>0.32374356164383555</v>
      </c>
    </row>
    <row r="12979" spans="1:12" ht="25.5">
      <c r="A12979" s="1">
        <f t="shared" si="273"/>
        <v>45465</v>
      </c>
      <c r="B12979" s="49" t="s">
        <v>8104</v>
      </c>
      <c r="C12979" s="7">
        <v>1.939857534246588E-2</v>
      </c>
      <c r="D12979" s="7">
        <v>3.8797150684931635E-2</v>
      </c>
      <c r="E12979" s="7">
        <v>5.8195726027397518E-2</v>
      </c>
      <c r="F12979" s="7">
        <v>7.7594301369863158E-2</v>
      </c>
      <c r="G12979" s="7">
        <v>9.6992876712328924E-2</v>
      </c>
      <c r="H12979" s="7">
        <v>0.11639145205479468</v>
      </c>
      <c r="I12979" s="7">
        <v>0.13579002739726079</v>
      </c>
      <c r="J12979" s="7">
        <v>0.15518860273972682</v>
      </c>
      <c r="K12979" s="7">
        <v>0.1745871780821916</v>
      </c>
      <c r="L12979" s="7">
        <v>0.1939857534246576</v>
      </c>
    </row>
    <row r="12980" spans="1:12" ht="12.75">
      <c r="A12980" s="1">
        <f t="shared" si="273"/>
        <v>45466</v>
      </c>
      <c r="B12980" s="49" t="s">
        <v>8105</v>
      </c>
      <c r="C12980" s="7">
        <v>1.6773041095890479E-2</v>
      </c>
      <c r="D12980" s="7">
        <v>3.3546082191780839E-2</v>
      </c>
      <c r="E12980" s="7">
        <v>5.0319123287671318E-2</v>
      </c>
      <c r="F12980" s="7">
        <v>6.7092164383561553E-2</v>
      </c>
      <c r="G12980" s="7">
        <v>8.3865205479451921E-2</v>
      </c>
      <c r="H12980" s="7">
        <v>0.10063824657534227</v>
      </c>
      <c r="I12980" s="7">
        <v>0.11741128767123288</v>
      </c>
      <c r="J12980" s="7">
        <v>0.13418432876712358</v>
      </c>
      <c r="K12980" s="7">
        <v>0.15095736986301359</v>
      </c>
      <c r="L12980" s="7">
        <v>0.16773041095890359</v>
      </c>
    </row>
    <row r="12981" spans="1:12" ht="25.5">
      <c r="A12981" s="1">
        <f t="shared" si="273"/>
        <v>45467</v>
      </c>
      <c r="B12981" s="49" t="s">
        <v>8106</v>
      </c>
      <c r="C12981" s="7">
        <v>2.5826794520548198E-2</v>
      </c>
      <c r="D12981" s="7">
        <v>5.1653589041096272E-2</v>
      </c>
      <c r="E12981" s="7">
        <v>7.7480383561644467E-2</v>
      </c>
      <c r="F12981" s="7">
        <v>0.10330717808219232</v>
      </c>
      <c r="G12981" s="7">
        <v>0.1291339726027404</v>
      </c>
      <c r="H12981" s="7">
        <v>0.15496076712328802</v>
      </c>
      <c r="I12981" s="7">
        <v>0.18078756164383677</v>
      </c>
      <c r="J12981" s="7">
        <v>0.20661435616438439</v>
      </c>
      <c r="K12981" s="7">
        <v>0.23244115068493199</v>
      </c>
      <c r="L12981" s="7">
        <v>0.25826794520547958</v>
      </c>
    </row>
    <row r="12982" spans="1:12" ht="25.5">
      <c r="A12982" s="1">
        <f t="shared" si="273"/>
        <v>45468</v>
      </c>
      <c r="B12982" s="49" t="s">
        <v>5620</v>
      </c>
      <c r="C12982" s="7">
        <v>1.2657534246575399E-3</v>
      </c>
      <c r="D12982" s="7">
        <v>2.531506849315092E-3</v>
      </c>
      <c r="E12982" s="7">
        <v>3.7972602739726321E-3</v>
      </c>
      <c r="F12982" s="7">
        <v>5.0630136986301597E-3</v>
      </c>
      <c r="G12982" s="7">
        <v>6.3287671232876994E-3</v>
      </c>
      <c r="H12982" s="7">
        <v>7.59452054794524E-3</v>
      </c>
      <c r="I12982" s="7">
        <v>8.8602739726028161E-3</v>
      </c>
      <c r="J12982" s="7">
        <v>1.0126027397260332E-2</v>
      </c>
      <c r="K12982" s="7">
        <v>1.1391780821917871E-2</v>
      </c>
      <c r="L12982" s="7">
        <v>1.2657534246575399E-2</v>
      </c>
    </row>
    <row r="12983" spans="1:12" ht="12.75">
      <c r="A12983" s="1">
        <f t="shared" si="273"/>
        <v>45469</v>
      </c>
      <c r="B12983" s="49" t="s">
        <v>6100</v>
      </c>
      <c r="C12983" s="7">
        <v>7.1243835616438436E-4</v>
      </c>
      <c r="D12983" s="7">
        <v>1.4248767123287642E-3</v>
      </c>
      <c r="E12983" s="7">
        <v>2.137315068493152E-3</v>
      </c>
      <c r="F12983" s="7">
        <v>2.8497534246575283E-3</v>
      </c>
      <c r="G12983" s="7">
        <v>3.5621917808219155E-3</v>
      </c>
      <c r="H12983" s="7">
        <v>4.274630136986304E-3</v>
      </c>
      <c r="I12983" s="7">
        <v>4.9870684931507042E-3</v>
      </c>
      <c r="J12983" s="7">
        <v>5.6995068493150679E-3</v>
      </c>
      <c r="K12983" s="7">
        <v>6.411945205479456E-3</v>
      </c>
      <c r="L12983" s="7">
        <v>7.124383561643831E-3</v>
      </c>
    </row>
    <row r="12984" spans="1:12" ht="25.5">
      <c r="A12984" s="1">
        <f t="shared" si="273"/>
        <v>45470</v>
      </c>
      <c r="B12984" s="49" t="s">
        <v>8107</v>
      </c>
      <c r="C12984" s="7">
        <v>6.5211616438356365E-2</v>
      </c>
      <c r="D12984" s="7">
        <v>0.1304232328767132</v>
      </c>
      <c r="E12984" s="7">
        <v>0.19563484931506919</v>
      </c>
      <c r="F12984" s="7">
        <v>0.26084646575342518</v>
      </c>
      <c r="G12984" s="7">
        <v>0.32605808219178123</v>
      </c>
      <c r="H12984" s="7">
        <v>0.39126969863013722</v>
      </c>
      <c r="I12984" s="7">
        <v>0.45648131506849438</v>
      </c>
      <c r="J12984" s="7">
        <v>0.52169293150684914</v>
      </c>
      <c r="K12984" s="7">
        <v>0.58690454794520519</v>
      </c>
      <c r="L12984" s="7">
        <v>0.65211616438356124</v>
      </c>
    </row>
    <row r="12985" spans="1:12" ht="12.75">
      <c r="A12985" s="1">
        <f t="shared" si="273"/>
        <v>45471</v>
      </c>
      <c r="B12985" s="49" t="s">
        <v>8108</v>
      </c>
      <c r="C12985" s="7">
        <v>3.1029041095890601E-3</v>
      </c>
      <c r="D12985" s="7">
        <v>6.2058082191781072E-3</v>
      </c>
      <c r="E12985" s="7">
        <v>9.3087123287671682E-3</v>
      </c>
      <c r="F12985" s="7">
        <v>1.2411616438356241E-2</v>
      </c>
      <c r="G12985" s="7">
        <v>1.551452054794524E-2</v>
      </c>
      <c r="H12985" s="7">
        <v>1.8617424657534239E-2</v>
      </c>
      <c r="I12985" s="7">
        <v>2.1720328767123358E-2</v>
      </c>
      <c r="J12985" s="7">
        <v>2.482323287671236E-2</v>
      </c>
      <c r="K12985" s="7">
        <v>2.7926136986301361E-2</v>
      </c>
      <c r="L12985" s="7">
        <v>3.1029041095890358E-2</v>
      </c>
    </row>
    <row r="12986" spans="1:12" ht="12.75">
      <c r="A12986" s="1">
        <f t="shared" si="273"/>
        <v>45472</v>
      </c>
      <c r="B12986" s="49" t="s">
        <v>8109</v>
      </c>
      <c r="C12986" s="7">
        <v>2.7470465753424839E-2</v>
      </c>
      <c r="D12986" s="7">
        <v>5.4940931506849554E-2</v>
      </c>
      <c r="E12986" s="7">
        <v>8.2411397260274397E-2</v>
      </c>
      <c r="F12986" s="7">
        <v>0.10988186301369889</v>
      </c>
      <c r="G12986" s="7">
        <v>0.13735232876712358</v>
      </c>
      <c r="H12986" s="7">
        <v>0.1648227945205476</v>
      </c>
      <c r="I12986" s="7">
        <v>0.19229326027397278</v>
      </c>
      <c r="J12986" s="7">
        <v>0.2197637260273968</v>
      </c>
      <c r="K12986" s="7">
        <v>0.24723419178082198</v>
      </c>
      <c r="L12986" s="7">
        <v>0.274704657534246</v>
      </c>
    </row>
    <row r="12987" spans="1:12" ht="25.5">
      <c r="A12987" s="1">
        <f t="shared" si="273"/>
        <v>45473</v>
      </c>
      <c r="B12987" s="49" t="s">
        <v>6106</v>
      </c>
      <c r="C12987" s="7">
        <v>1.1568986301369899E-3</v>
      </c>
      <c r="D12987" s="7">
        <v>2.3137972602739797E-3</v>
      </c>
      <c r="E12987" s="7">
        <v>3.4706958904109639E-3</v>
      </c>
      <c r="F12987" s="7">
        <v>4.6275945205479473E-3</v>
      </c>
      <c r="G12987" s="7">
        <v>5.7844931506849323E-3</v>
      </c>
      <c r="H12987" s="7">
        <v>6.9413917808219278E-3</v>
      </c>
      <c r="I12987" s="7">
        <v>8.0982904109589363E-3</v>
      </c>
      <c r="J12987" s="7">
        <v>9.2551890410959084E-3</v>
      </c>
      <c r="K12987" s="7">
        <v>1.0412087671232891E-2</v>
      </c>
      <c r="L12987" s="7">
        <v>1.1568986301369865E-2</v>
      </c>
    </row>
    <row r="12988" spans="1:12" ht="25.5">
      <c r="A12988" s="1">
        <f t="shared" si="273"/>
        <v>45474</v>
      </c>
      <c r="B12988" s="49" t="s">
        <v>6111</v>
      </c>
      <c r="C12988" s="7">
        <v>9.7499178082192064E-2</v>
      </c>
      <c r="D12988" s="7">
        <v>0.19499835616438441</v>
      </c>
      <c r="E12988" s="7">
        <v>0.29249753424657599</v>
      </c>
      <c r="F12988" s="7">
        <v>0.38999671232876759</v>
      </c>
      <c r="G12988" s="7">
        <v>0.4874958904109592</v>
      </c>
      <c r="H12988" s="7">
        <v>0.58499506849315075</v>
      </c>
      <c r="I12988" s="7">
        <v>0.68249424657534474</v>
      </c>
      <c r="J12988" s="7">
        <v>0.77999342465753407</v>
      </c>
      <c r="K12988" s="7">
        <v>0.87749260273972685</v>
      </c>
      <c r="L12988" s="7">
        <v>0.97499178082191718</v>
      </c>
    </row>
    <row r="12989" spans="1:12" ht="25.5">
      <c r="A12989" s="1">
        <f t="shared" si="273"/>
        <v>45475</v>
      </c>
      <c r="B12989" s="49" t="s">
        <v>5420</v>
      </c>
      <c r="C12989" s="7">
        <v>9.9886027397260557E-3</v>
      </c>
      <c r="D12989" s="7">
        <v>1.997720547945216E-2</v>
      </c>
      <c r="E12989" s="7">
        <v>2.9965808219178117E-2</v>
      </c>
      <c r="F12989" s="7">
        <v>3.9954410958904077E-2</v>
      </c>
      <c r="G12989" s="7">
        <v>4.9943013698630162E-2</v>
      </c>
      <c r="H12989" s="7">
        <v>5.9931616438356233E-2</v>
      </c>
      <c r="I12989" s="7">
        <v>6.9920219178082443E-2</v>
      </c>
      <c r="J12989" s="7">
        <v>7.9908821917808279E-2</v>
      </c>
      <c r="K12989" s="7">
        <v>8.989742465753435E-2</v>
      </c>
      <c r="L12989" s="7">
        <v>9.9886027397260324E-2</v>
      </c>
    </row>
    <row r="12990" spans="1:12" ht="25.5">
      <c r="A12990" s="1">
        <f t="shared" si="273"/>
        <v>45476</v>
      </c>
      <c r="B12990" s="49" t="s">
        <v>8110</v>
      </c>
      <c r="C12990" s="7">
        <v>6.3519123287671314E-2</v>
      </c>
      <c r="D12990" s="7">
        <v>0.12703824657534238</v>
      </c>
      <c r="E12990" s="7">
        <v>0.19055736986301358</v>
      </c>
      <c r="F12990" s="7">
        <v>0.25407649315068476</v>
      </c>
      <c r="G12990" s="7">
        <v>0.31759561643835599</v>
      </c>
      <c r="H12990" s="7">
        <v>0.38111473972602716</v>
      </c>
      <c r="I12990" s="7">
        <v>0.44463386301369956</v>
      </c>
      <c r="J12990" s="7">
        <v>0.50815298630136951</v>
      </c>
      <c r="K12990" s="7">
        <v>0.5716721095890408</v>
      </c>
      <c r="L12990" s="7">
        <v>0.63519123287671198</v>
      </c>
    </row>
    <row r="12991" spans="1:12" ht="25.5">
      <c r="A12991" s="1">
        <f t="shared" si="273"/>
        <v>45477</v>
      </c>
      <c r="B12991" s="49" t="s">
        <v>8111</v>
      </c>
      <c r="C12991" s="7">
        <v>0.1810533698630136</v>
      </c>
      <c r="D12991" s="7">
        <v>0.36210673972602841</v>
      </c>
      <c r="E12991" s="7">
        <v>0.54316010958904193</v>
      </c>
      <c r="F12991" s="7">
        <v>0.72421347945205439</v>
      </c>
      <c r="G12991" s="7">
        <v>0.90526684931506796</v>
      </c>
      <c r="H12991" s="7">
        <v>1.0863202191780827</v>
      </c>
      <c r="I12991" s="7">
        <v>1.2673735890410998</v>
      </c>
      <c r="J12991" s="7">
        <v>1.4484269589041161</v>
      </c>
      <c r="K12991" s="7">
        <v>1.62948032876712</v>
      </c>
      <c r="L12991" s="7">
        <v>1.8105336986301359</v>
      </c>
    </row>
    <row r="12992" spans="1:12" ht="12.75">
      <c r="A12992" s="1">
        <f t="shared" si="273"/>
        <v>45478</v>
      </c>
      <c r="B12992" s="49" t="s">
        <v>8112</v>
      </c>
      <c r="C12992" s="7">
        <v>2.5708175342465878E-2</v>
      </c>
      <c r="D12992" s="7">
        <v>5.1416350684931639E-2</v>
      </c>
      <c r="E12992" s="7">
        <v>7.7124526027397514E-2</v>
      </c>
      <c r="F12992" s="7">
        <v>0.10283270136986303</v>
      </c>
      <c r="G12992" s="7">
        <v>0.12854087671232881</v>
      </c>
      <c r="H12992" s="7">
        <v>0.15424905205479481</v>
      </c>
      <c r="I12992" s="7">
        <v>0.1799572273972608</v>
      </c>
      <c r="J12992" s="7">
        <v>0.2056654027397268</v>
      </c>
      <c r="K12992" s="7">
        <v>0.23137357808219158</v>
      </c>
      <c r="L12992" s="7">
        <v>0.25708175342465761</v>
      </c>
    </row>
    <row r="12993" spans="1:12" ht="25.5">
      <c r="A12993" s="1">
        <f t="shared" si="273"/>
        <v>45479</v>
      </c>
      <c r="B12993" s="49" t="s">
        <v>7116</v>
      </c>
      <c r="C12993" s="7">
        <v>4.5169315068493317E-3</v>
      </c>
      <c r="D12993" s="7">
        <v>9.0338630136986633E-3</v>
      </c>
      <c r="E12993" s="7">
        <v>1.3550794520547959E-2</v>
      </c>
      <c r="F12993" s="7">
        <v>1.8067726027397278E-2</v>
      </c>
      <c r="G12993" s="7">
        <v>2.2584657534246599E-2</v>
      </c>
      <c r="H12993" s="7">
        <v>2.7101589041095917E-2</v>
      </c>
      <c r="I12993" s="7">
        <v>3.161852054794536E-2</v>
      </c>
      <c r="J12993" s="7">
        <v>3.6135452054794556E-2</v>
      </c>
      <c r="K12993" s="7">
        <v>4.0652383561643878E-2</v>
      </c>
      <c r="L12993" s="7">
        <v>4.5169315068493199E-2</v>
      </c>
    </row>
    <row r="12994" spans="1:12" ht="25.5">
      <c r="A12994" s="1">
        <f t="shared" si="273"/>
        <v>45480</v>
      </c>
      <c r="B12994" s="49" t="s">
        <v>6927</v>
      </c>
      <c r="C12994" s="7">
        <v>2.1590136986301481E-2</v>
      </c>
      <c r="D12994" s="7">
        <v>4.3180273972602837E-2</v>
      </c>
      <c r="E12994" s="7">
        <v>6.4770410958904318E-2</v>
      </c>
      <c r="F12994" s="7">
        <v>8.6360547945205549E-2</v>
      </c>
      <c r="G12994" s="7">
        <v>0.1079506849315069</v>
      </c>
      <c r="H12994" s="7">
        <v>0.12954082191780839</v>
      </c>
      <c r="I12994" s="7">
        <v>0.15113095890410999</v>
      </c>
      <c r="J12994" s="7">
        <v>0.1727210958904116</v>
      </c>
      <c r="K12994" s="7">
        <v>0.19431123287671201</v>
      </c>
      <c r="L12994" s="7">
        <v>0.21590136986301359</v>
      </c>
    </row>
    <row r="12995" spans="1:12" ht="25.5">
      <c r="A12995" s="1">
        <f t="shared" si="273"/>
        <v>45481</v>
      </c>
      <c r="B12995" s="49" t="s">
        <v>5438</v>
      </c>
      <c r="C12995" s="7">
        <v>7.6361095890411356E-3</v>
      </c>
      <c r="D12995" s="7">
        <v>1.527221917808232E-2</v>
      </c>
      <c r="E12995" s="7">
        <v>2.290832876712336E-2</v>
      </c>
      <c r="F12995" s="7">
        <v>3.0544438356164397E-2</v>
      </c>
      <c r="G12995" s="7">
        <v>3.8180547945205555E-2</v>
      </c>
      <c r="H12995" s="7">
        <v>4.5816657534246595E-2</v>
      </c>
      <c r="I12995" s="7">
        <v>5.3452767123287878E-2</v>
      </c>
      <c r="J12995" s="7">
        <v>6.1088876712328918E-2</v>
      </c>
      <c r="K12995" s="7">
        <v>6.8724986301369959E-2</v>
      </c>
      <c r="L12995" s="7">
        <v>7.6361095890410999E-2</v>
      </c>
    </row>
    <row r="12996" spans="1:12" ht="25.5">
      <c r="A12996" s="1">
        <f t="shared" si="273"/>
        <v>45482</v>
      </c>
      <c r="B12996" s="49" t="s">
        <v>5448</v>
      </c>
      <c r="C12996" s="7">
        <v>1.0505753424657576E-3</v>
      </c>
      <c r="D12996" s="7">
        <v>2.1011506849315199E-3</v>
      </c>
      <c r="E12996" s="7">
        <v>3.1517260273972799E-3</v>
      </c>
      <c r="F12996" s="7">
        <v>4.2023013698630164E-3</v>
      </c>
      <c r="G12996" s="7">
        <v>5.2528767123287759E-3</v>
      </c>
      <c r="H12996" s="7">
        <v>6.3034520547945233E-3</v>
      </c>
      <c r="I12996" s="7">
        <v>7.3540273972603071E-3</v>
      </c>
      <c r="J12996" s="7">
        <v>8.4046027397260432E-3</v>
      </c>
      <c r="K12996" s="7">
        <v>9.4551780821917914E-3</v>
      </c>
      <c r="L12996" s="7">
        <v>1.050575342465754E-2</v>
      </c>
    </row>
    <row r="12997" spans="1:12" ht="25.5">
      <c r="A12997" s="1">
        <f t="shared" si="273"/>
        <v>45483</v>
      </c>
      <c r="B12997" s="49" t="s">
        <v>5340</v>
      </c>
      <c r="C12997" s="7">
        <v>7.6587123287671435E-2</v>
      </c>
      <c r="D12997" s="7">
        <v>0.15317424657534237</v>
      </c>
      <c r="E12997" s="7">
        <v>0.2297613698630136</v>
      </c>
      <c r="F12997" s="7">
        <v>0.30634849315068474</v>
      </c>
      <c r="G12997" s="7">
        <v>0.382935616438356</v>
      </c>
      <c r="H12997" s="7">
        <v>0.4595227397260272</v>
      </c>
      <c r="I12997" s="7">
        <v>0.53610986301370078</v>
      </c>
      <c r="J12997" s="7">
        <v>0.61269698630137071</v>
      </c>
      <c r="K12997" s="7">
        <v>0.68928410958904196</v>
      </c>
      <c r="L12997" s="7">
        <v>0.76587123287671199</v>
      </c>
    </row>
    <row r="12998" spans="1:12" ht="63.75">
      <c r="A12998" s="1">
        <f t="shared" si="273"/>
        <v>45484</v>
      </c>
      <c r="B12998" s="49" t="s">
        <v>5341</v>
      </c>
      <c r="C12998" s="7">
        <v>4.0876602739726197E-3</v>
      </c>
      <c r="D12998" s="7">
        <v>8.1753205479452393E-3</v>
      </c>
      <c r="E12998" s="7">
        <v>1.2262980821917799E-2</v>
      </c>
      <c r="F12998" s="7">
        <v>1.6350641095890479E-2</v>
      </c>
      <c r="G12998" s="7">
        <v>2.0438301369863038E-2</v>
      </c>
      <c r="H12998" s="7">
        <v>2.452596164383572E-2</v>
      </c>
      <c r="I12998" s="7">
        <v>2.8613621917808401E-2</v>
      </c>
      <c r="J12998" s="7">
        <v>3.2701282191780839E-2</v>
      </c>
      <c r="K12998" s="7">
        <v>3.6788942465753517E-2</v>
      </c>
      <c r="L12998" s="7">
        <v>4.0876602739726077E-2</v>
      </c>
    </row>
    <row r="12999" spans="1:12" ht="38.25">
      <c r="A12999" s="1">
        <f t="shared" si="273"/>
        <v>45485</v>
      </c>
      <c r="B12999" s="49" t="s">
        <v>5275</v>
      </c>
      <c r="C12999" s="7">
        <v>1.1283287671232916E-4</v>
      </c>
      <c r="D12999" s="7">
        <v>2.2566575342465876E-4</v>
      </c>
      <c r="E12999" s="7">
        <v>3.3849863013698758E-4</v>
      </c>
      <c r="F12999" s="7">
        <v>4.513315068493152E-4</v>
      </c>
      <c r="G12999" s="7">
        <v>5.6416438356164395E-4</v>
      </c>
      <c r="H12999" s="7">
        <v>6.7699726027397277E-4</v>
      </c>
      <c r="I12999" s="7">
        <v>7.8983013698630397E-4</v>
      </c>
      <c r="J12999" s="7">
        <v>9.0266301369863159E-4</v>
      </c>
      <c r="K12999" s="7">
        <v>1.0154958904109604E-3</v>
      </c>
      <c r="L12999" s="7">
        <v>1.1283287671232879E-3</v>
      </c>
    </row>
    <row r="13000" spans="1:12" ht="63.75">
      <c r="A13000" s="1">
        <f t="shared" si="273"/>
        <v>45486</v>
      </c>
      <c r="B13000" s="49" t="s">
        <v>5341</v>
      </c>
      <c r="C13000" s="7">
        <v>4.0876602739726197E-3</v>
      </c>
      <c r="D13000" s="7">
        <v>8.1753205479452393E-3</v>
      </c>
      <c r="E13000" s="7">
        <v>1.2262980821917799E-2</v>
      </c>
      <c r="F13000" s="7">
        <v>1.6350641095890479E-2</v>
      </c>
      <c r="G13000" s="7">
        <v>2.0438301369863038E-2</v>
      </c>
      <c r="H13000" s="7">
        <v>2.452596164383572E-2</v>
      </c>
      <c r="I13000" s="7">
        <v>2.8613621917808401E-2</v>
      </c>
      <c r="J13000" s="7">
        <v>3.2701282191780839E-2</v>
      </c>
      <c r="K13000" s="7">
        <v>3.6788942465753517E-2</v>
      </c>
      <c r="L13000" s="7">
        <v>4.0876602739726077E-2</v>
      </c>
    </row>
    <row r="13001" spans="1:12" ht="25.5">
      <c r="A13001" s="1">
        <f t="shared" si="273"/>
        <v>45487</v>
      </c>
      <c r="B13001" s="49" t="s">
        <v>8113</v>
      </c>
      <c r="C13001" s="7">
        <v>9.446136986301408E-2</v>
      </c>
      <c r="D13001" s="7">
        <v>0.18892273972602838</v>
      </c>
      <c r="E13001" s="7">
        <v>0.28338410958904198</v>
      </c>
      <c r="F13001" s="7">
        <v>0.37784547945205554</v>
      </c>
      <c r="G13001" s="7">
        <v>0.47230684931506917</v>
      </c>
      <c r="H13001" s="7">
        <v>0.56676821917808273</v>
      </c>
      <c r="I13001" s="7">
        <v>0.66122958904109874</v>
      </c>
      <c r="J13001" s="7">
        <v>0.75569095890411109</v>
      </c>
      <c r="K13001" s="7">
        <v>0.85015232876712477</v>
      </c>
      <c r="L13001" s="7">
        <v>0.94461369863013711</v>
      </c>
    </row>
    <row r="13002" spans="1:12" ht="25.5">
      <c r="A13002" s="1">
        <f t="shared" si="273"/>
        <v>45488</v>
      </c>
      <c r="B13002" s="49" t="s">
        <v>8113</v>
      </c>
      <c r="C13002" s="7">
        <v>8.4969304109589347E-2</v>
      </c>
      <c r="D13002" s="7">
        <v>0.16993860821917919</v>
      </c>
      <c r="E13002" s="7">
        <v>0.25490791232876758</v>
      </c>
      <c r="F13002" s="7">
        <v>0.339877216438356</v>
      </c>
      <c r="G13002" s="7">
        <v>0.42484652054794564</v>
      </c>
      <c r="H13002" s="7">
        <v>0.50981582465753394</v>
      </c>
      <c r="I13002" s="7">
        <v>0.59478512876712475</v>
      </c>
      <c r="J13002" s="7">
        <v>0.67975443287671322</v>
      </c>
      <c r="K13002" s="7">
        <v>0.76472373698630158</v>
      </c>
      <c r="L13002" s="7">
        <v>0.84969304109589006</v>
      </c>
    </row>
    <row r="13003" spans="1:12" ht="38.25">
      <c r="A13003" s="1">
        <f t="shared" si="273"/>
        <v>45489</v>
      </c>
      <c r="B13003" s="49" t="s">
        <v>8114</v>
      </c>
      <c r="C13003" s="7">
        <v>2.9980273972602836E-3</v>
      </c>
      <c r="D13003" s="7">
        <v>5.9960547945205559E-3</v>
      </c>
      <c r="E13003" s="7">
        <v>8.9940821917808399E-3</v>
      </c>
      <c r="F13003" s="7">
        <v>1.1992109589041088E-2</v>
      </c>
      <c r="G13003" s="7">
        <v>1.4990136986301359E-2</v>
      </c>
      <c r="H13003" s="7">
        <v>1.798816438356168E-2</v>
      </c>
      <c r="I13003" s="7">
        <v>2.0986191780821999E-2</v>
      </c>
      <c r="J13003" s="7">
        <v>2.3984219178082199E-2</v>
      </c>
      <c r="K13003" s="7">
        <v>2.6982246575342522E-2</v>
      </c>
      <c r="L13003" s="7">
        <v>2.9980273972602719E-2</v>
      </c>
    </row>
    <row r="13004" spans="1:12" ht="38.25">
      <c r="A13004" s="1">
        <f t="shared" si="273"/>
        <v>45490</v>
      </c>
      <c r="B13004" s="49" t="s">
        <v>8114</v>
      </c>
      <c r="C13004" s="7">
        <v>3.1918684931506918E-3</v>
      </c>
      <c r="D13004" s="7">
        <v>6.3837369863013723E-3</v>
      </c>
      <c r="E13004" s="7">
        <v>9.575605479452064E-3</v>
      </c>
      <c r="F13004" s="7">
        <v>1.276747397260272E-2</v>
      </c>
      <c r="G13004" s="7">
        <v>1.5959342465753399E-2</v>
      </c>
      <c r="H13004" s="7">
        <v>1.915121095890408E-2</v>
      </c>
      <c r="I13004" s="7">
        <v>2.2343079452054878E-2</v>
      </c>
      <c r="J13004" s="7">
        <v>2.5534947945205441E-2</v>
      </c>
      <c r="K13004" s="7">
        <v>2.8726816438356118E-2</v>
      </c>
      <c r="L13004" s="7">
        <v>3.1918684931506798E-2</v>
      </c>
    </row>
    <row r="13005" spans="1:12" ht="38.25">
      <c r="A13005" s="1">
        <f t="shared" si="273"/>
        <v>45491</v>
      </c>
      <c r="B13005" s="49" t="s">
        <v>8114</v>
      </c>
      <c r="C13005" s="7">
        <v>4.2529315068493321E-4</v>
      </c>
      <c r="D13005" s="7">
        <v>8.5058630136986642E-4</v>
      </c>
      <c r="E13005" s="7">
        <v>1.2758794520547959E-3</v>
      </c>
      <c r="F13005" s="7">
        <v>1.7011726027397281E-3</v>
      </c>
      <c r="G13005" s="7">
        <v>2.12646575342466E-3</v>
      </c>
      <c r="H13005" s="7">
        <v>2.5517589041095918E-3</v>
      </c>
      <c r="I13005" s="7">
        <v>2.9770520547945361E-3</v>
      </c>
      <c r="J13005" s="7">
        <v>3.4023452054794561E-3</v>
      </c>
      <c r="K13005" s="7">
        <v>3.8276383561643874E-3</v>
      </c>
      <c r="L13005" s="7">
        <v>4.2529315068493201E-3</v>
      </c>
    </row>
    <row r="13006" spans="1:12" ht="38.25">
      <c r="A13006" s="1">
        <f t="shared" si="273"/>
        <v>45492</v>
      </c>
      <c r="B13006" s="49" t="s">
        <v>8114</v>
      </c>
      <c r="C13006" s="7">
        <v>6.1190136986301476E-4</v>
      </c>
      <c r="D13006" s="7">
        <v>1.2238027397260319E-3</v>
      </c>
      <c r="E13006" s="7">
        <v>1.835704109589048E-3</v>
      </c>
      <c r="F13006" s="7">
        <v>2.4476054794520517E-3</v>
      </c>
      <c r="G13006" s="7">
        <v>3.0595068493150675E-3</v>
      </c>
      <c r="H13006" s="7">
        <v>3.6714082191780838E-3</v>
      </c>
      <c r="I13006" s="7">
        <v>4.2833095890411118E-3</v>
      </c>
      <c r="J13006" s="7">
        <v>4.8952109589041164E-3</v>
      </c>
      <c r="K13006" s="7">
        <v>5.5071123287671313E-3</v>
      </c>
      <c r="L13006" s="7">
        <v>6.119013698630135E-3</v>
      </c>
    </row>
    <row r="13007" spans="1:12" ht="38.25">
      <c r="A13007" s="1">
        <f t="shared" si="273"/>
        <v>45493</v>
      </c>
      <c r="B13007" s="49" t="s">
        <v>8114</v>
      </c>
      <c r="C13007" s="7">
        <v>0.15035197808219161</v>
      </c>
      <c r="D13007" s="7">
        <v>0.30070395616438439</v>
      </c>
      <c r="E13007" s="7">
        <v>0.45105593424657597</v>
      </c>
      <c r="F13007" s="7">
        <v>0.60140791232876645</v>
      </c>
      <c r="G13007" s="7">
        <v>0.75175989041095792</v>
      </c>
      <c r="H13007" s="7">
        <v>0.90211186849314962</v>
      </c>
      <c r="I13007" s="7">
        <v>1.0524638465753446</v>
      </c>
      <c r="J13007" s="7">
        <v>1.20281582465754</v>
      </c>
      <c r="K13007" s="7">
        <v>1.353167802739728</v>
      </c>
      <c r="L13007" s="7">
        <v>1.5035197808219158</v>
      </c>
    </row>
    <row r="13008" spans="1:12" ht="38.25">
      <c r="A13008" s="1">
        <f t="shared" ref="A13008:A13071" si="274">A13007+1</f>
        <v>45494</v>
      </c>
      <c r="B13008" s="49" t="s">
        <v>8114</v>
      </c>
      <c r="C13008" s="7">
        <v>3.3632876712328917E-2</v>
      </c>
      <c r="D13008" s="7">
        <v>6.7265753424657723E-2</v>
      </c>
      <c r="E13008" s="7">
        <v>0.10089863013698663</v>
      </c>
      <c r="F13008" s="7">
        <v>0.1345315068493152</v>
      </c>
      <c r="G13008" s="7">
        <v>0.16816438356164401</v>
      </c>
      <c r="H13008" s="7">
        <v>0.20179726027397279</v>
      </c>
      <c r="I13008" s="7">
        <v>0.23543013698630277</v>
      </c>
      <c r="J13008" s="7">
        <v>0.26906301369863039</v>
      </c>
      <c r="K13008" s="7">
        <v>0.30269589041095918</v>
      </c>
      <c r="L13008" s="7">
        <v>0.33632876712328802</v>
      </c>
    </row>
    <row r="13009" spans="1:12" ht="38.25">
      <c r="A13009" s="1">
        <f t="shared" si="274"/>
        <v>45495</v>
      </c>
      <c r="B13009" s="49" t="s">
        <v>8114</v>
      </c>
      <c r="C13009" s="7">
        <v>5.3957260273972676E-3</v>
      </c>
      <c r="D13009" s="7">
        <v>1.0791452054794535E-2</v>
      </c>
      <c r="E13009" s="7">
        <v>1.618717808219184E-2</v>
      </c>
      <c r="F13009" s="7">
        <v>2.1582904109589001E-2</v>
      </c>
      <c r="G13009" s="7">
        <v>2.6978630136986276E-2</v>
      </c>
      <c r="H13009" s="7">
        <v>3.2374356164383562E-2</v>
      </c>
      <c r="I13009" s="7">
        <v>3.7770082191780956E-2</v>
      </c>
      <c r="J13009" s="7">
        <v>4.3165808219178113E-2</v>
      </c>
      <c r="K13009" s="7">
        <v>4.8561534246575395E-2</v>
      </c>
      <c r="L13009" s="7">
        <v>5.3957260273972553E-2</v>
      </c>
    </row>
    <row r="13010" spans="1:12" ht="63.75">
      <c r="A13010" s="1">
        <f t="shared" si="274"/>
        <v>45496</v>
      </c>
      <c r="B13010" s="49" t="s">
        <v>7683</v>
      </c>
      <c r="C13010" s="7">
        <v>9.771616438356192E-3</v>
      </c>
      <c r="D13010" s="7">
        <v>1.954323287671236E-2</v>
      </c>
      <c r="E13010" s="7">
        <v>2.9314849315068597E-2</v>
      </c>
      <c r="F13010" s="7">
        <v>3.9086465753424719E-2</v>
      </c>
      <c r="G13010" s="7">
        <v>4.8858082191780838E-2</v>
      </c>
      <c r="H13010" s="7">
        <v>5.8629698630137075E-2</v>
      </c>
      <c r="I13010" s="7">
        <v>6.8401315068493437E-2</v>
      </c>
      <c r="J13010" s="7">
        <v>7.8172931506849438E-2</v>
      </c>
      <c r="K13010" s="7">
        <v>8.7944547945205551E-2</v>
      </c>
      <c r="L13010" s="7">
        <v>9.7716164383561677E-2</v>
      </c>
    </row>
    <row r="13011" spans="1:12" ht="38.25">
      <c r="A13011" s="1">
        <f t="shared" si="274"/>
        <v>45497</v>
      </c>
      <c r="B13011" s="49" t="s">
        <v>5354</v>
      </c>
      <c r="C13011" s="7">
        <v>4.4843835616438441E-3</v>
      </c>
      <c r="D13011" s="7">
        <v>8.9687671232876881E-3</v>
      </c>
      <c r="E13011" s="7">
        <v>1.345315068493152E-2</v>
      </c>
      <c r="F13011" s="7">
        <v>1.7937534246575279E-2</v>
      </c>
      <c r="G13011" s="7">
        <v>2.2421917808219161E-2</v>
      </c>
      <c r="H13011" s="7">
        <v>2.690630136986304E-2</v>
      </c>
      <c r="I13011" s="7">
        <v>3.1390684931506915E-2</v>
      </c>
      <c r="J13011" s="7">
        <v>3.5875068493150676E-2</v>
      </c>
      <c r="K13011" s="7">
        <v>4.0359452054794555E-2</v>
      </c>
      <c r="L13011" s="7">
        <v>4.4843835616438323E-2</v>
      </c>
    </row>
    <row r="13012" spans="1:12" ht="51">
      <c r="A13012" s="1">
        <f t="shared" si="274"/>
        <v>45498</v>
      </c>
      <c r="B13012" s="49" t="s">
        <v>6290</v>
      </c>
      <c r="C13012" s="7">
        <v>1.9962739726027561E-2</v>
      </c>
      <c r="D13012" s="7">
        <v>3.9925479452054997E-2</v>
      </c>
      <c r="E13012" s="7">
        <v>5.9888219178082555E-2</v>
      </c>
      <c r="F13012" s="7">
        <v>7.9850958904109884E-2</v>
      </c>
      <c r="G13012" s="7">
        <v>9.9813698630137324E-2</v>
      </c>
      <c r="H13012" s="7">
        <v>0.11977643835616475</v>
      </c>
      <c r="I13012" s="7">
        <v>0.1397391780821928</v>
      </c>
      <c r="J13012" s="7">
        <v>0.15970191780821999</v>
      </c>
      <c r="K13012" s="7">
        <v>0.17966465753424721</v>
      </c>
      <c r="L13012" s="7">
        <v>0.19962739726027437</v>
      </c>
    </row>
    <row r="13013" spans="1:12" ht="51">
      <c r="A13013" s="1">
        <f t="shared" si="274"/>
        <v>45499</v>
      </c>
      <c r="B13013" s="49" t="s">
        <v>6290</v>
      </c>
      <c r="C13013" s="7">
        <v>9.0555616438356482E-3</v>
      </c>
      <c r="D13013" s="7">
        <v>1.8111123287671321E-2</v>
      </c>
      <c r="E13013" s="7">
        <v>2.716668493150692E-2</v>
      </c>
      <c r="F13013" s="7">
        <v>3.6222246575342516E-2</v>
      </c>
      <c r="G13013" s="7">
        <v>4.5277808219178123E-2</v>
      </c>
      <c r="H13013" s="7">
        <v>5.4333369863013722E-2</v>
      </c>
      <c r="I13013" s="7">
        <v>6.3388931506849433E-2</v>
      </c>
      <c r="J13013" s="7">
        <v>7.2444493150684922E-2</v>
      </c>
      <c r="K13013" s="7">
        <v>8.1500054794520521E-2</v>
      </c>
      <c r="L13013" s="7">
        <v>9.0555616438356107E-2</v>
      </c>
    </row>
    <row r="13014" spans="1:12" ht="51">
      <c r="A13014" s="1">
        <f t="shared" si="274"/>
        <v>45500</v>
      </c>
      <c r="B13014" s="49" t="s">
        <v>6290</v>
      </c>
      <c r="C13014" s="7">
        <v>5.2951890410959076E-3</v>
      </c>
      <c r="D13014" s="7">
        <v>1.0590378082191815E-2</v>
      </c>
      <c r="E13014" s="7">
        <v>1.5885567123287758E-2</v>
      </c>
      <c r="F13014" s="7">
        <v>2.1180756164383561E-2</v>
      </c>
      <c r="G13014" s="7">
        <v>2.6475945205479478E-2</v>
      </c>
      <c r="H13014" s="7">
        <v>3.1771134246575398E-2</v>
      </c>
      <c r="I13014" s="7">
        <v>3.706632328767144E-2</v>
      </c>
      <c r="J13014" s="7">
        <v>4.236151232876724E-2</v>
      </c>
      <c r="K13014" s="7">
        <v>4.7656701369863157E-2</v>
      </c>
      <c r="L13014" s="7">
        <v>5.2951890410958956E-2</v>
      </c>
    </row>
    <row r="13015" spans="1:12" ht="63.75">
      <c r="A13015" s="1">
        <f t="shared" si="274"/>
        <v>45501</v>
      </c>
      <c r="B13015" s="49" t="s">
        <v>6291</v>
      </c>
      <c r="C13015" s="7">
        <v>1.1638060273972644E-2</v>
      </c>
      <c r="D13015" s="7">
        <v>2.3276120547945239E-2</v>
      </c>
      <c r="E13015" s="7">
        <v>3.4914180821917919E-2</v>
      </c>
      <c r="F13015" s="7">
        <v>4.6552241095890477E-2</v>
      </c>
      <c r="G13015" s="7">
        <v>5.8190301369863043E-2</v>
      </c>
      <c r="H13015" s="7">
        <v>6.9828361643835712E-2</v>
      </c>
      <c r="I13015" s="7">
        <v>8.1466421917808521E-2</v>
      </c>
      <c r="J13015" s="7">
        <v>9.3104482191780955E-2</v>
      </c>
      <c r="K13015" s="7">
        <v>0.10474254246575364</v>
      </c>
      <c r="L13015" s="7">
        <v>0.11638060273972609</v>
      </c>
    </row>
    <row r="13016" spans="1:12" ht="63.75">
      <c r="A13016" s="1">
        <f t="shared" si="274"/>
        <v>45502</v>
      </c>
      <c r="B13016" s="49" t="s">
        <v>6291</v>
      </c>
      <c r="C13016" s="7">
        <v>2.4677852054794679E-2</v>
      </c>
      <c r="D13016" s="7">
        <v>4.9355704109589241E-2</v>
      </c>
      <c r="E13016" s="7">
        <v>7.4033556164383924E-2</v>
      </c>
      <c r="F13016" s="7">
        <v>9.8711408219178232E-2</v>
      </c>
      <c r="G13016" s="7">
        <v>0.12338926027397279</v>
      </c>
      <c r="H13016" s="7">
        <v>0.1480671123287676</v>
      </c>
      <c r="I13016" s="7">
        <v>0.17274496438356238</v>
      </c>
      <c r="J13016" s="7">
        <v>0.19742281643835721</v>
      </c>
      <c r="K13016" s="7">
        <v>0.22210066849315077</v>
      </c>
      <c r="L13016" s="7">
        <v>0.24677852054794558</v>
      </c>
    </row>
    <row r="13017" spans="1:12" ht="63.75">
      <c r="A13017" s="1">
        <f t="shared" si="274"/>
        <v>45503</v>
      </c>
      <c r="B13017" s="49" t="s">
        <v>6291</v>
      </c>
      <c r="C13017" s="7">
        <v>2.0578257534246722E-2</v>
      </c>
      <c r="D13017" s="7">
        <v>4.115651506849332E-2</v>
      </c>
      <c r="E13017" s="7">
        <v>6.1734772602740039E-2</v>
      </c>
      <c r="F13017" s="7">
        <v>8.2313030136986515E-2</v>
      </c>
      <c r="G13017" s="7">
        <v>0.10289128767123311</v>
      </c>
      <c r="H13017" s="7">
        <v>0.12346954520547959</v>
      </c>
      <c r="I13017" s="7">
        <v>0.14404780273972678</v>
      </c>
      <c r="J13017" s="7">
        <v>0.16462606027397281</v>
      </c>
      <c r="K13017" s="7">
        <v>0.18520431780821997</v>
      </c>
      <c r="L13017" s="7">
        <v>0.205782575342466</v>
      </c>
    </row>
    <row r="13018" spans="1:12" ht="51">
      <c r="A13018" s="1">
        <f t="shared" si="274"/>
        <v>45504</v>
      </c>
      <c r="B13018" s="49" t="s">
        <v>6640</v>
      </c>
      <c r="C13018" s="7">
        <v>9.8330958904110002E-3</v>
      </c>
      <c r="D13018" s="7">
        <v>1.9666191780822E-2</v>
      </c>
      <c r="E13018" s="7">
        <v>2.9499287671232999E-2</v>
      </c>
      <c r="F13018" s="7">
        <v>3.9332383561643883E-2</v>
      </c>
      <c r="G13018" s="7">
        <v>4.9165479452054878E-2</v>
      </c>
      <c r="H13018" s="7">
        <v>5.8998575342465762E-2</v>
      </c>
      <c r="I13018" s="7">
        <v>6.8831671232876993E-2</v>
      </c>
      <c r="J13018" s="7">
        <v>7.8664767123287765E-2</v>
      </c>
      <c r="K13018" s="7">
        <v>8.849786301369876E-2</v>
      </c>
      <c r="L13018" s="7">
        <v>9.8330958904109644E-2</v>
      </c>
    </row>
    <row r="13019" spans="1:12" ht="25.5">
      <c r="A13019" s="1">
        <f t="shared" si="274"/>
        <v>45505</v>
      </c>
      <c r="B13019" s="49" t="s">
        <v>8115</v>
      </c>
      <c r="C13019" s="7">
        <v>7.6245369863014081E-3</v>
      </c>
      <c r="D13019" s="7">
        <v>1.5249073972602839E-2</v>
      </c>
      <c r="E13019" s="7">
        <v>2.2873610958904198E-2</v>
      </c>
      <c r="F13019" s="7">
        <v>3.0498147945205559E-2</v>
      </c>
      <c r="G13019" s="7">
        <v>3.8122684931506924E-2</v>
      </c>
      <c r="H13019" s="7">
        <v>4.5747221917808285E-2</v>
      </c>
      <c r="I13019" s="7">
        <v>5.3371758904109758E-2</v>
      </c>
      <c r="J13019" s="7">
        <v>6.0996295890410994E-2</v>
      </c>
      <c r="K13019" s="7">
        <v>6.8620832876712362E-2</v>
      </c>
      <c r="L13019" s="7">
        <v>7.6245369863013709E-2</v>
      </c>
    </row>
    <row r="13020" spans="1:12" ht="25.5">
      <c r="A13020" s="1">
        <f t="shared" si="274"/>
        <v>45506</v>
      </c>
      <c r="B13020" s="49" t="s">
        <v>8116</v>
      </c>
      <c r="C13020" s="7">
        <v>1.384372602739728E-2</v>
      </c>
      <c r="D13020" s="7">
        <v>2.768745205479468E-2</v>
      </c>
      <c r="E13020" s="7">
        <v>4.1531178082191963E-2</v>
      </c>
      <c r="F13020" s="7">
        <v>5.5374904109589118E-2</v>
      </c>
      <c r="G13020" s="7">
        <v>6.9218630136986398E-2</v>
      </c>
      <c r="H13020" s="7">
        <v>8.3062356164383677E-2</v>
      </c>
      <c r="I13020" s="7">
        <v>9.6906082191781318E-2</v>
      </c>
      <c r="J13020" s="7">
        <v>0.11074980821917835</v>
      </c>
      <c r="K13020" s="7">
        <v>0.12459353424657599</v>
      </c>
      <c r="L13020" s="7">
        <v>0.1384372602739728</v>
      </c>
    </row>
    <row r="13021" spans="1:12" ht="25.5">
      <c r="A13021" s="1">
        <f t="shared" si="274"/>
        <v>45507</v>
      </c>
      <c r="B13021" s="49" t="s">
        <v>8117</v>
      </c>
      <c r="C13021" s="7">
        <v>6.8640000000000116E-3</v>
      </c>
      <c r="D13021" s="7">
        <v>1.3728000000000001E-2</v>
      </c>
      <c r="E13021" s="7">
        <v>2.0592000000000003E-2</v>
      </c>
      <c r="F13021" s="7">
        <v>2.7456000000000001E-2</v>
      </c>
      <c r="G13021" s="7">
        <v>3.4319999999999996E-2</v>
      </c>
      <c r="H13021" s="7">
        <v>4.1184000000000005E-2</v>
      </c>
      <c r="I13021" s="7">
        <v>4.8048000000000125E-2</v>
      </c>
      <c r="J13021" s="7">
        <v>5.4912000000000002E-2</v>
      </c>
      <c r="K13021" s="7">
        <v>6.1775999999999998E-2</v>
      </c>
      <c r="L13021" s="7">
        <v>6.8639999999999993E-2</v>
      </c>
    </row>
    <row r="13022" spans="1:12" ht="12.75">
      <c r="A13022" s="1">
        <f t="shared" si="274"/>
        <v>45508</v>
      </c>
      <c r="B13022" s="49" t="s">
        <v>8118</v>
      </c>
      <c r="C13022" s="7">
        <v>6.7699726027397517E-2</v>
      </c>
      <c r="D13022" s="7">
        <v>0.13539945205479478</v>
      </c>
      <c r="E13022" s="7">
        <v>0.2030991780821928</v>
      </c>
      <c r="F13022" s="7">
        <v>0.27079890410958957</v>
      </c>
      <c r="G13022" s="7">
        <v>0.33849863013698639</v>
      </c>
      <c r="H13022" s="7">
        <v>0.40619835616438438</v>
      </c>
      <c r="I13022" s="7">
        <v>0.47389808219178237</v>
      </c>
      <c r="J13022" s="7">
        <v>0.54159780821917913</v>
      </c>
      <c r="K13022" s="7">
        <v>0.60929753424657596</v>
      </c>
      <c r="L13022" s="7">
        <v>0.67699726027397278</v>
      </c>
    </row>
    <row r="13023" spans="1:12" ht="25.5">
      <c r="A13023" s="1">
        <f t="shared" si="274"/>
        <v>45509</v>
      </c>
      <c r="B13023" s="49" t="s">
        <v>8119</v>
      </c>
      <c r="C13023" s="7">
        <v>1.43355616438356E-2</v>
      </c>
      <c r="D13023" s="7">
        <v>2.8671123287671317E-2</v>
      </c>
      <c r="E13023" s="7">
        <v>4.3006684931506917E-2</v>
      </c>
      <c r="F13023" s="7">
        <v>5.7342246575342398E-2</v>
      </c>
      <c r="G13023" s="7">
        <v>7.1677808219177991E-2</v>
      </c>
      <c r="H13023" s="7">
        <v>8.6013369863013597E-2</v>
      </c>
      <c r="I13023" s="7">
        <v>0.10034893150684956</v>
      </c>
      <c r="J13023" s="7">
        <v>0.11468449315068492</v>
      </c>
      <c r="K13023" s="7">
        <v>0.12902005479452039</v>
      </c>
      <c r="L13023" s="7">
        <v>0.14335561643835598</v>
      </c>
    </row>
    <row r="13024" spans="1:12" ht="12.75">
      <c r="A13024" s="1">
        <f t="shared" si="274"/>
        <v>45510</v>
      </c>
      <c r="B13024" s="49" t="s">
        <v>8120</v>
      </c>
      <c r="C13024" s="7">
        <v>1.1977643835616477E-2</v>
      </c>
      <c r="D13024" s="7">
        <v>2.3955287671232998E-2</v>
      </c>
      <c r="E13024" s="7">
        <v>3.5932931506849439E-2</v>
      </c>
      <c r="F13024" s="7">
        <v>4.7910575342465761E-2</v>
      </c>
      <c r="G13024" s="7">
        <v>5.9888219178082201E-2</v>
      </c>
      <c r="H13024" s="7">
        <v>7.1865863013698753E-2</v>
      </c>
      <c r="I13024" s="7">
        <v>8.384350684931545E-2</v>
      </c>
      <c r="J13024" s="7">
        <v>9.5821150684931647E-2</v>
      </c>
      <c r="K13024" s="7">
        <v>0.10779879452054807</v>
      </c>
      <c r="L13024" s="7">
        <v>0.1197764383561644</v>
      </c>
    </row>
    <row r="13025" spans="1:12" ht="12.75">
      <c r="A13025" s="1">
        <f t="shared" si="274"/>
        <v>45511</v>
      </c>
      <c r="B13025" s="49" t="s">
        <v>8121</v>
      </c>
      <c r="C13025" s="7">
        <v>8.2787506849315434E-3</v>
      </c>
      <c r="D13025" s="7">
        <v>1.6557501369863038E-2</v>
      </c>
      <c r="E13025" s="7">
        <v>2.4836252054794679E-2</v>
      </c>
      <c r="F13025" s="7">
        <v>3.3115002739726077E-2</v>
      </c>
      <c r="G13025" s="7">
        <v>4.1393753424657599E-2</v>
      </c>
      <c r="H13025" s="7">
        <v>4.9672504109589115E-2</v>
      </c>
      <c r="I13025" s="7">
        <v>5.7951254794520755E-2</v>
      </c>
      <c r="J13025" s="7">
        <v>6.6230005479452153E-2</v>
      </c>
      <c r="K13025" s="7">
        <v>7.4508756164383683E-2</v>
      </c>
      <c r="L13025" s="7">
        <v>8.2787506849315073E-2</v>
      </c>
    </row>
    <row r="13026" spans="1:12" ht="12.75">
      <c r="A13026" s="1">
        <f t="shared" si="274"/>
        <v>45512</v>
      </c>
      <c r="B13026" s="49" t="s">
        <v>7020</v>
      </c>
      <c r="C13026" s="7">
        <v>1.0603397260274015E-2</v>
      </c>
      <c r="D13026" s="7">
        <v>2.1206794520548081E-2</v>
      </c>
      <c r="E13026" s="7">
        <v>3.1810191780821999E-2</v>
      </c>
      <c r="F13026" s="7">
        <v>4.241358904109592E-2</v>
      </c>
      <c r="G13026" s="7">
        <v>5.3016986301369952E-2</v>
      </c>
      <c r="H13026" s="7">
        <v>6.3620383561643887E-2</v>
      </c>
      <c r="I13026" s="7">
        <v>7.4223780821918162E-2</v>
      </c>
      <c r="J13026" s="7">
        <v>8.4827178082191951E-2</v>
      </c>
      <c r="K13026" s="7">
        <v>9.5430575342465879E-2</v>
      </c>
      <c r="L13026" s="7">
        <v>0.10603397260273979</v>
      </c>
    </row>
    <row r="13027" spans="1:12" ht="25.5">
      <c r="A13027" s="1">
        <f t="shared" si="274"/>
        <v>45513</v>
      </c>
      <c r="B13027" s="49" t="s">
        <v>8122</v>
      </c>
      <c r="C13027" s="7">
        <v>1.5749950684931638E-2</v>
      </c>
      <c r="D13027" s="7">
        <v>3.1499901369863158E-2</v>
      </c>
      <c r="E13027" s="7">
        <v>4.7249852054794796E-2</v>
      </c>
      <c r="F13027" s="7">
        <v>6.2999802739726191E-2</v>
      </c>
      <c r="G13027" s="7">
        <v>7.8749753424657717E-2</v>
      </c>
      <c r="H13027" s="7">
        <v>9.4499704109589244E-2</v>
      </c>
      <c r="I13027" s="7">
        <v>0.11024965479452099</v>
      </c>
      <c r="J13027" s="7">
        <v>0.12599960547945238</v>
      </c>
      <c r="K13027" s="7">
        <v>0.14174955616438439</v>
      </c>
      <c r="L13027" s="7">
        <v>0.15749950684931519</v>
      </c>
    </row>
    <row r="13028" spans="1:12" ht="25.5">
      <c r="A13028" s="1">
        <f t="shared" si="274"/>
        <v>45514</v>
      </c>
      <c r="B13028" s="49" t="s">
        <v>8123</v>
      </c>
      <c r="C13028" s="7">
        <v>1.3887123287671319E-2</v>
      </c>
      <c r="D13028" s="7">
        <v>2.7774246575342523E-2</v>
      </c>
      <c r="E13028" s="7">
        <v>4.1661369863013838E-2</v>
      </c>
      <c r="F13028" s="7">
        <v>5.554849315068492E-2</v>
      </c>
      <c r="G13028" s="7">
        <v>6.9435616438356121E-2</v>
      </c>
      <c r="H13028" s="7">
        <v>8.3322739726027314E-2</v>
      </c>
      <c r="I13028" s="7">
        <v>9.7209863013698758E-2</v>
      </c>
      <c r="J13028" s="7">
        <v>0.11109698630136972</v>
      </c>
      <c r="K13028" s="7">
        <v>0.12498410958904078</v>
      </c>
      <c r="L13028" s="7">
        <v>0.13887123287671199</v>
      </c>
    </row>
    <row r="13029" spans="1:12" ht="25.5">
      <c r="A13029" s="1">
        <f t="shared" si="274"/>
        <v>45515</v>
      </c>
      <c r="B13029" s="49" t="s">
        <v>8124</v>
      </c>
      <c r="C13029" s="7">
        <v>8.8110904109589359E-3</v>
      </c>
      <c r="D13029" s="7">
        <v>1.762218082191792E-2</v>
      </c>
      <c r="E13029" s="7">
        <v>2.6433271232876761E-2</v>
      </c>
      <c r="F13029" s="7">
        <v>3.5244361643835598E-2</v>
      </c>
      <c r="G13029" s="7">
        <v>4.405545205479456E-2</v>
      </c>
      <c r="H13029" s="7">
        <v>5.2866542465753397E-2</v>
      </c>
      <c r="I13029" s="7">
        <v>6.1677632876712477E-2</v>
      </c>
      <c r="J13029" s="7">
        <v>7.048872328767132E-2</v>
      </c>
      <c r="K13029" s="7">
        <v>7.9299813698630164E-2</v>
      </c>
      <c r="L13029" s="7">
        <v>8.8110904109588994E-2</v>
      </c>
    </row>
    <row r="13030" spans="1:12" ht="25.5">
      <c r="A13030" s="1">
        <f t="shared" si="274"/>
        <v>45516</v>
      </c>
      <c r="B13030" s="49" t="s">
        <v>8125</v>
      </c>
      <c r="C13030" s="7">
        <v>1.4755068493150681E-3</v>
      </c>
      <c r="D13030" s="7">
        <v>2.9510136986301478E-3</v>
      </c>
      <c r="E13030" s="7">
        <v>4.4265205479452159E-3</v>
      </c>
      <c r="F13030" s="7">
        <v>5.9020273972602722E-3</v>
      </c>
      <c r="G13030" s="7">
        <v>7.377534246575339E-3</v>
      </c>
      <c r="H13030" s="7">
        <v>8.8530410958904075E-3</v>
      </c>
      <c r="I13030" s="7">
        <v>1.0328547945205512E-2</v>
      </c>
      <c r="J13030" s="7">
        <v>1.1804054794520557E-2</v>
      </c>
      <c r="K13030" s="7">
        <v>1.32795616438356E-2</v>
      </c>
      <c r="L13030" s="7">
        <v>1.4755068493150678E-2</v>
      </c>
    </row>
    <row r="13031" spans="1:12" ht="25.5">
      <c r="A13031" s="1">
        <f t="shared" si="274"/>
        <v>45517</v>
      </c>
      <c r="B13031" s="49" t="s">
        <v>8125</v>
      </c>
      <c r="C13031" s="7">
        <v>3.2081424657534356E-3</v>
      </c>
      <c r="D13031" s="7">
        <v>6.4162849315068599E-3</v>
      </c>
      <c r="E13031" s="7">
        <v>9.6244273972602972E-3</v>
      </c>
      <c r="F13031" s="7">
        <v>1.283256986301372E-2</v>
      </c>
      <c r="G13031" s="7">
        <v>1.604071232876712E-2</v>
      </c>
      <c r="H13031" s="7">
        <v>1.9248854794520518E-2</v>
      </c>
      <c r="I13031" s="7">
        <v>2.2456997260274041E-2</v>
      </c>
      <c r="J13031" s="7">
        <v>2.566513972602744E-2</v>
      </c>
      <c r="K13031" s="7">
        <v>2.8873282191780838E-2</v>
      </c>
      <c r="L13031" s="7">
        <v>3.208142465753424E-2</v>
      </c>
    </row>
    <row r="13032" spans="1:12" ht="25.5">
      <c r="A13032" s="1">
        <f t="shared" si="274"/>
        <v>45518</v>
      </c>
      <c r="B13032" s="49" t="s">
        <v>8125</v>
      </c>
      <c r="C13032" s="7">
        <v>9.6703561643835846E-4</v>
      </c>
      <c r="D13032" s="7">
        <v>1.9340712328767119E-3</v>
      </c>
      <c r="E13032" s="7">
        <v>2.9011068493150802E-3</v>
      </c>
      <c r="F13032" s="7">
        <v>3.8681424657534239E-3</v>
      </c>
      <c r="G13032" s="7">
        <v>4.8351780821917793E-3</v>
      </c>
      <c r="H13032" s="7">
        <v>5.802213698630136E-3</v>
      </c>
      <c r="I13032" s="7">
        <v>6.7692493150685162E-3</v>
      </c>
      <c r="J13032" s="7">
        <v>7.7362849315068599E-3</v>
      </c>
      <c r="K13032" s="7">
        <v>8.7033205479452157E-3</v>
      </c>
      <c r="L13032" s="7">
        <v>9.6703561643835586E-3</v>
      </c>
    </row>
    <row r="13033" spans="1:12" ht="25.5">
      <c r="A13033" s="1">
        <f t="shared" si="274"/>
        <v>45519</v>
      </c>
      <c r="B13033" s="49" t="s">
        <v>8125</v>
      </c>
      <c r="C13033" s="7">
        <v>1.0896328767123313E-3</v>
      </c>
      <c r="D13033" s="7">
        <v>2.17926575342466E-3</v>
      </c>
      <c r="E13033" s="7">
        <v>3.2688986301369961E-3</v>
      </c>
      <c r="F13033" s="7">
        <v>4.35853150684932E-3</v>
      </c>
      <c r="G13033" s="7">
        <v>5.4481643835616435E-3</v>
      </c>
      <c r="H13033" s="7">
        <v>6.5377972602739792E-3</v>
      </c>
      <c r="I13033" s="7">
        <v>7.6274301369863278E-3</v>
      </c>
      <c r="J13033" s="7">
        <v>8.71706301369864E-3</v>
      </c>
      <c r="K13033" s="7">
        <v>9.8066958904109627E-3</v>
      </c>
      <c r="L13033" s="7">
        <v>1.0896328767123287E-2</v>
      </c>
    </row>
    <row r="13034" spans="1:12" ht="25.5">
      <c r="A13034" s="1">
        <f t="shared" si="274"/>
        <v>45520</v>
      </c>
      <c r="B13034" s="49" t="s">
        <v>8125</v>
      </c>
      <c r="C13034" s="7">
        <v>7.3731945205479836E-3</v>
      </c>
      <c r="D13034" s="7">
        <v>1.4746389041095919E-2</v>
      </c>
      <c r="E13034" s="7">
        <v>2.2119583561643879E-2</v>
      </c>
      <c r="F13034" s="7">
        <v>2.9492778082191837E-2</v>
      </c>
      <c r="G13034" s="7">
        <v>3.6865972602739799E-2</v>
      </c>
      <c r="H13034" s="7">
        <v>4.4239167123287758E-2</v>
      </c>
      <c r="I13034" s="7">
        <v>5.1612361643835841E-2</v>
      </c>
      <c r="J13034" s="7">
        <v>5.8985556164383675E-2</v>
      </c>
      <c r="K13034" s="7">
        <v>6.6358750684931633E-2</v>
      </c>
      <c r="L13034" s="7">
        <v>7.3731945205479474E-2</v>
      </c>
    </row>
    <row r="13035" spans="1:12" ht="25.5">
      <c r="A13035" s="1">
        <f t="shared" si="274"/>
        <v>45521</v>
      </c>
      <c r="B13035" s="49" t="s">
        <v>8125</v>
      </c>
      <c r="C13035" s="7">
        <v>5.260109589041123E-3</v>
      </c>
      <c r="D13035" s="7">
        <v>1.0520219178082246E-2</v>
      </c>
      <c r="E13035" s="7">
        <v>1.5780328767123358E-2</v>
      </c>
      <c r="F13035" s="7">
        <v>2.1040438356164398E-2</v>
      </c>
      <c r="G13035" s="7">
        <v>2.630054794520556E-2</v>
      </c>
      <c r="H13035" s="7">
        <v>3.1560657534246597E-2</v>
      </c>
      <c r="I13035" s="7">
        <v>3.6820767123287877E-2</v>
      </c>
      <c r="J13035" s="7">
        <v>4.2080876712328796E-2</v>
      </c>
      <c r="K13035" s="7">
        <v>4.7340986301369958E-2</v>
      </c>
      <c r="L13035" s="7">
        <v>5.2601095890411002E-2</v>
      </c>
    </row>
    <row r="13036" spans="1:12" ht="25.5">
      <c r="A13036" s="1">
        <f t="shared" si="274"/>
        <v>45522</v>
      </c>
      <c r="B13036" s="49" t="s">
        <v>8125</v>
      </c>
      <c r="C13036" s="7">
        <v>1.406794520547948E-4</v>
      </c>
      <c r="D13036" s="7">
        <v>2.8135890410959079E-4</v>
      </c>
      <c r="E13036" s="7">
        <v>4.220383561643856E-4</v>
      </c>
      <c r="F13036" s="7">
        <v>5.627178082191792E-4</v>
      </c>
      <c r="G13036" s="7">
        <v>7.0339726027397406E-4</v>
      </c>
      <c r="H13036" s="7">
        <v>8.440767123287687E-4</v>
      </c>
      <c r="I13036" s="7">
        <v>9.8475616438356713E-4</v>
      </c>
      <c r="J13036" s="7">
        <v>1.1254356164383595E-3</v>
      </c>
      <c r="K13036" s="7">
        <v>1.2661150684931521E-3</v>
      </c>
      <c r="L13036" s="7">
        <v>1.4067945205479481E-3</v>
      </c>
    </row>
    <row r="13037" spans="1:12" ht="25.5">
      <c r="A13037" s="1">
        <f t="shared" si="274"/>
        <v>45523</v>
      </c>
      <c r="B13037" s="49" t="s">
        <v>8125</v>
      </c>
      <c r="C13037" s="7">
        <v>1.262860273972608E-3</v>
      </c>
      <c r="D13037" s="7">
        <v>2.5257205479452278E-3</v>
      </c>
      <c r="E13037" s="7">
        <v>3.7885808219178356E-3</v>
      </c>
      <c r="F13037" s="7">
        <v>5.0514410958904321E-3</v>
      </c>
      <c r="G13037" s="7">
        <v>6.31430136986304E-3</v>
      </c>
      <c r="H13037" s="7">
        <v>7.5771616438356478E-3</v>
      </c>
      <c r="I13037" s="7">
        <v>8.8400219178082912E-3</v>
      </c>
      <c r="J13037" s="7">
        <v>1.0102882191780876E-2</v>
      </c>
      <c r="K13037" s="7">
        <v>1.1365742465753484E-2</v>
      </c>
      <c r="L13037" s="7">
        <v>1.262860273972608E-2</v>
      </c>
    </row>
    <row r="13038" spans="1:12" ht="25.5">
      <c r="A13038" s="1">
        <f t="shared" si="274"/>
        <v>45524</v>
      </c>
      <c r="B13038" s="49" t="s">
        <v>8125</v>
      </c>
      <c r="C13038" s="7">
        <v>3.294575342465772E-3</v>
      </c>
      <c r="D13038" s="7">
        <v>6.5891506849315318E-3</v>
      </c>
      <c r="E13038" s="7">
        <v>9.8837260273973038E-3</v>
      </c>
      <c r="F13038" s="7">
        <v>1.3178301369863041E-2</v>
      </c>
      <c r="G13038" s="7">
        <v>1.6472876712328801E-2</v>
      </c>
      <c r="H13038" s="7">
        <v>1.9767452054794559E-2</v>
      </c>
      <c r="I13038" s="7">
        <v>2.3062027397260317E-2</v>
      </c>
      <c r="J13038" s="7">
        <v>2.6356602739725961E-2</v>
      </c>
      <c r="K13038" s="7">
        <v>2.9651178082191719E-2</v>
      </c>
      <c r="L13038" s="7">
        <v>3.2945753424657477E-2</v>
      </c>
    </row>
    <row r="13039" spans="1:12" ht="25.5">
      <c r="A13039" s="1">
        <f t="shared" si="274"/>
        <v>45525</v>
      </c>
      <c r="B13039" s="49" t="s">
        <v>8125</v>
      </c>
      <c r="C13039" s="7">
        <v>1.6798356164383561E-3</v>
      </c>
      <c r="D13039" s="7">
        <v>3.3596712328767238E-3</v>
      </c>
      <c r="E13039" s="7">
        <v>5.0395068493150801E-3</v>
      </c>
      <c r="F13039" s="7">
        <v>6.7193424657534242E-3</v>
      </c>
      <c r="G13039" s="7">
        <v>8.3991780821917796E-3</v>
      </c>
      <c r="H13039" s="7">
        <v>1.0079013698630148E-2</v>
      </c>
      <c r="I13039" s="7">
        <v>1.1758849315068539E-2</v>
      </c>
      <c r="J13039" s="7">
        <v>1.3438684931506921E-2</v>
      </c>
      <c r="K13039" s="7">
        <v>1.5118520547945239E-2</v>
      </c>
      <c r="L13039" s="7">
        <v>1.6798356164383559E-2</v>
      </c>
    </row>
    <row r="13040" spans="1:12" ht="38.25">
      <c r="A13040" s="1">
        <f t="shared" si="274"/>
        <v>45526</v>
      </c>
      <c r="B13040" s="49" t="s">
        <v>5832</v>
      </c>
      <c r="C13040" s="7">
        <v>7.9442301369863286E-3</v>
      </c>
      <c r="D13040" s="7">
        <v>1.5888460273972678E-2</v>
      </c>
      <c r="E13040" s="7">
        <v>2.3832690410958961E-2</v>
      </c>
      <c r="F13040" s="7">
        <v>3.1776920547945238E-2</v>
      </c>
      <c r="G13040" s="7">
        <v>3.9721150684931518E-2</v>
      </c>
      <c r="H13040" s="7">
        <v>4.7665380821917798E-2</v>
      </c>
      <c r="I13040" s="7">
        <v>5.5609610958904321E-2</v>
      </c>
      <c r="J13040" s="7">
        <v>6.3553841095890476E-2</v>
      </c>
      <c r="K13040" s="7">
        <v>7.1498071232876756E-2</v>
      </c>
      <c r="L13040" s="7">
        <v>7.9442301369863036E-2</v>
      </c>
    </row>
    <row r="13041" spans="1:12" ht="25.5">
      <c r="A13041" s="1">
        <f t="shared" si="274"/>
        <v>45527</v>
      </c>
      <c r="B13041" s="49" t="s">
        <v>8126</v>
      </c>
      <c r="C13041" s="7">
        <v>1.1587068493150729E-2</v>
      </c>
      <c r="D13041" s="7">
        <v>2.3174136986301479E-2</v>
      </c>
      <c r="E13041" s="7">
        <v>3.4761205479452162E-2</v>
      </c>
      <c r="F13041" s="7">
        <v>4.6348273972602841E-2</v>
      </c>
      <c r="G13041" s="7">
        <v>5.793534246575352E-2</v>
      </c>
      <c r="H13041" s="7">
        <v>6.9522410958904199E-2</v>
      </c>
      <c r="I13041" s="7">
        <v>8.1109479452055128E-2</v>
      </c>
      <c r="J13041" s="7">
        <v>9.2696547945205682E-2</v>
      </c>
      <c r="K13041" s="7">
        <v>0.10428361643835635</v>
      </c>
      <c r="L13041" s="7">
        <v>0.11587068493150691</v>
      </c>
    </row>
    <row r="13042" spans="1:12" ht="25.5">
      <c r="A13042" s="1">
        <f t="shared" si="274"/>
        <v>45528</v>
      </c>
      <c r="B13042" s="49" t="s">
        <v>8127</v>
      </c>
      <c r="C13042" s="7">
        <v>1.0111561643835648E-2</v>
      </c>
      <c r="D13042" s="7">
        <v>2.022312328767132E-2</v>
      </c>
      <c r="E13042" s="7">
        <v>3.0334684931506917E-2</v>
      </c>
      <c r="F13042" s="7">
        <v>4.0446246575342515E-2</v>
      </c>
      <c r="G13042" s="7">
        <v>5.0557808219178116E-2</v>
      </c>
      <c r="H13042" s="7">
        <v>6.0669369863013717E-2</v>
      </c>
      <c r="I13042" s="7">
        <v>7.0780931506849554E-2</v>
      </c>
      <c r="J13042" s="7">
        <v>8.0892493150684919E-2</v>
      </c>
      <c r="K13042" s="7">
        <v>9.1004054794520631E-2</v>
      </c>
      <c r="L13042" s="7">
        <v>0.10111561643835611</v>
      </c>
    </row>
    <row r="13043" spans="1:12" ht="25.5">
      <c r="A13043" s="1">
        <f t="shared" si="274"/>
        <v>45529</v>
      </c>
      <c r="B13043" s="49" t="s">
        <v>8128</v>
      </c>
      <c r="C13043" s="7">
        <v>1.4031780821917798E-3</v>
      </c>
      <c r="D13043" s="7">
        <v>2.8063561643835717E-3</v>
      </c>
      <c r="E13043" s="7">
        <v>4.2095342465753522E-3</v>
      </c>
      <c r="F13043" s="7">
        <v>5.6127123287671192E-3</v>
      </c>
      <c r="G13043" s="7">
        <v>7.0158904109589E-3</v>
      </c>
      <c r="H13043" s="7">
        <v>8.4190684931506801E-3</v>
      </c>
      <c r="I13043" s="7">
        <v>9.8222465753424956E-3</v>
      </c>
      <c r="J13043" s="7">
        <v>1.1225424657534252E-2</v>
      </c>
      <c r="K13043" s="7">
        <v>1.262860273972608E-2</v>
      </c>
      <c r="L13043" s="7">
        <v>1.40317808219178E-2</v>
      </c>
    </row>
    <row r="13044" spans="1:12" ht="25.5">
      <c r="A13044" s="1">
        <f t="shared" si="274"/>
        <v>45530</v>
      </c>
      <c r="B13044" s="49" t="s">
        <v>8129</v>
      </c>
      <c r="C13044" s="7">
        <v>7.507726027397279E-3</v>
      </c>
      <c r="D13044" s="7">
        <v>1.5015452054794558E-2</v>
      </c>
      <c r="E13044" s="7">
        <v>2.2523178082191838E-2</v>
      </c>
      <c r="F13044" s="7">
        <v>3.0030904109589002E-2</v>
      </c>
      <c r="G13044" s="7">
        <v>3.753863013698628E-2</v>
      </c>
      <c r="H13044" s="7">
        <v>4.5046356164383558E-2</v>
      </c>
      <c r="I13044" s="7">
        <v>5.2554082191780954E-2</v>
      </c>
      <c r="J13044" s="7">
        <v>6.0061808219178114E-2</v>
      </c>
      <c r="K13044" s="7">
        <v>6.75695342465754E-2</v>
      </c>
      <c r="L13044" s="7">
        <v>7.507726027397256E-2</v>
      </c>
    </row>
    <row r="13045" spans="1:12" ht="25.5">
      <c r="A13045" s="1">
        <f t="shared" si="274"/>
        <v>45531</v>
      </c>
      <c r="B13045" s="49" t="s">
        <v>8130</v>
      </c>
      <c r="C13045" s="7">
        <v>1.9191353424657602E-2</v>
      </c>
      <c r="D13045" s="7">
        <v>3.8382706849315079E-2</v>
      </c>
      <c r="E13045" s="7">
        <v>5.7574060273972674E-2</v>
      </c>
      <c r="F13045" s="7">
        <v>7.6765413698630033E-2</v>
      </c>
      <c r="G13045" s="7">
        <v>9.5956767123287517E-2</v>
      </c>
      <c r="H13045" s="7">
        <v>0.115148120547945</v>
      </c>
      <c r="I13045" s="7">
        <v>0.13433947397260321</v>
      </c>
      <c r="J13045" s="7">
        <v>0.15353082739725957</v>
      </c>
      <c r="K13045" s="7">
        <v>0.1727221808219172</v>
      </c>
      <c r="L13045" s="7">
        <v>0.19191353424657481</v>
      </c>
    </row>
    <row r="13046" spans="1:12" ht="51">
      <c r="A13046" s="1">
        <f t="shared" si="274"/>
        <v>45532</v>
      </c>
      <c r="B13046" s="49" t="s">
        <v>8131</v>
      </c>
      <c r="C13046" s="7">
        <v>5.313669041095908E-2</v>
      </c>
      <c r="D13046" s="7">
        <v>0.10627338082191816</v>
      </c>
      <c r="E13046" s="7">
        <v>0.15941007123287759</v>
      </c>
      <c r="F13046" s="7">
        <v>0.2125467616438356</v>
      </c>
      <c r="G13046" s="7">
        <v>0.26568345205479477</v>
      </c>
      <c r="H13046" s="7">
        <v>0.31882014246575396</v>
      </c>
      <c r="I13046" s="7">
        <v>0.37195683287671438</v>
      </c>
      <c r="J13046" s="7">
        <v>0.42509352328767241</v>
      </c>
      <c r="K13046" s="7">
        <v>0.47823021369863161</v>
      </c>
      <c r="L13046" s="7">
        <v>0.53136690410958953</v>
      </c>
    </row>
    <row r="13047" spans="1:12" ht="38.25">
      <c r="A13047" s="1">
        <f t="shared" si="274"/>
        <v>45533</v>
      </c>
      <c r="B13047" s="49" t="s">
        <v>8132</v>
      </c>
      <c r="C13047" s="7">
        <v>4.6420602739726195E-2</v>
      </c>
      <c r="D13047" s="7">
        <v>9.2841205479452391E-2</v>
      </c>
      <c r="E13047" s="7">
        <v>0.139261808219178</v>
      </c>
      <c r="F13047" s="7">
        <v>0.18568241095890478</v>
      </c>
      <c r="G13047" s="7">
        <v>0.2321030136986304</v>
      </c>
      <c r="H13047" s="7">
        <v>0.27852361643835721</v>
      </c>
      <c r="I13047" s="7">
        <v>0.32494421917808403</v>
      </c>
      <c r="J13047" s="7">
        <v>0.37136482191780834</v>
      </c>
      <c r="K13047" s="7">
        <v>0.41778542465753515</v>
      </c>
      <c r="L13047" s="7">
        <v>0.4642060273972608</v>
      </c>
    </row>
    <row r="13048" spans="1:12" ht="38.25">
      <c r="A13048" s="1">
        <f t="shared" si="274"/>
        <v>45534</v>
      </c>
      <c r="B13048" s="49" t="s">
        <v>8132</v>
      </c>
      <c r="C13048" s="7">
        <v>4.2500745205479723E-2</v>
      </c>
      <c r="D13048" s="7">
        <v>8.5001490410959446E-2</v>
      </c>
      <c r="E13048" s="7">
        <v>0.12750223561643881</v>
      </c>
      <c r="F13048" s="7">
        <v>0.17000298082191839</v>
      </c>
      <c r="G13048" s="7">
        <v>0.212503726027398</v>
      </c>
      <c r="H13048" s="7">
        <v>0.25500447123287762</v>
      </c>
      <c r="I13048" s="7">
        <v>0.2975052164383572</v>
      </c>
      <c r="J13048" s="7">
        <v>0.34000596164383556</v>
      </c>
      <c r="K13048" s="7">
        <v>0.3825067068493152</v>
      </c>
      <c r="L13048" s="7">
        <v>0.42500745205479479</v>
      </c>
    </row>
    <row r="13049" spans="1:12" ht="38.25">
      <c r="A13049" s="1">
        <f t="shared" si="274"/>
        <v>45535</v>
      </c>
      <c r="B13049" s="49" t="s">
        <v>8132</v>
      </c>
      <c r="C13049" s="7">
        <v>9.2436164383561913E-3</v>
      </c>
      <c r="D13049" s="7">
        <v>1.8487232876712358E-2</v>
      </c>
      <c r="E13049" s="7">
        <v>2.7730849315068602E-2</v>
      </c>
      <c r="F13049" s="7">
        <v>3.6974465753424716E-2</v>
      </c>
      <c r="G13049" s="7">
        <v>4.6218082191780842E-2</v>
      </c>
      <c r="H13049" s="7">
        <v>5.5461698630137078E-2</v>
      </c>
      <c r="I13049" s="7">
        <v>6.4705315068493433E-2</v>
      </c>
      <c r="J13049" s="7">
        <v>7.3948931506849433E-2</v>
      </c>
      <c r="K13049" s="7">
        <v>8.3192547945205544E-2</v>
      </c>
      <c r="L13049" s="7">
        <v>9.2436164383561684E-2</v>
      </c>
    </row>
    <row r="13050" spans="1:12" ht="38.25">
      <c r="A13050" s="1">
        <f t="shared" si="274"/>
        <v>45536</v>
      </c>
      <c r="B13050" s="49" t="s">
        <v>8132</v>
      </c>
      <c r="C13050" s="7">
        <v>5.8152328767123479E-2</v>
      </c>
      <c r="D13050" s="7">
        <v>0.11630465753424696</v>
      </c>
      <c r="E13050" s="7">
        <v>0.17445698630137077</v>
      </c>
      <c r="F13050" s="7">
        <v>0.23260931506849319</v>
      </c>
      <c r="G13050" s="7">
        <v>0.29076164383561681</v>
      </c>
      <c r="H13050" s="7">
        <v>0.34891397260274037</v>
      </c>
      <c r="I13050" s="7">
        <v>0.40706630136986516</v>
      </c>
      <c r="J13050" s="7">
        <v>0.46521863013698761</v>
      </c>
      <c r="K13050" s="7">
        <v>0.52337095890411123</v>
      </c>
      <c r="L13050" s="7">
        <v>0.58152328767123362</v>
      </c>
    </row>
    <row r="13051" spans="1:12" ht="38.25">
      <c r="A13051" s="1">
        <f t="shared" si="274"/>
        <v>45537</v>
      </c>
      <c r="B13051" s="49" t="s">
        <v>8132</v>
      </c>
      <c r="C13051" s="7">
        <v>2.1698630136986401E-3</v>
      </c>
      <c r="D13051" s="7">
        <v>4.339726027397268E-3</v>
      </c>
      <c r="E13051" s="7">
        <v>6.5095890410959076E-3</v>
      </c>
      <c r="F13051" s="7">
        <v>8.6794520547945238E-3</v>
      </c>
      <c r="G13051" s="7">
        <v>1.084931506849315E-2</v>
      </c>
      <c r="H13051" s="7">
        <v>1.301917808219172E-2</v>
      </c>
      <c r="I13051" s="7">
        <v>1.518904109589048E-2</v>
      </c>
      <c r="J13051" s="7">
        <v>1.7358904109588999E-2</v>
      </c>
      <c r="K13051" s="7">
        <v>1.9528767123287639E-2</v>
      </c>
      <c r="L13051" s="7">
        <v>2.169863013698628E-2</v>
      </c>
    </row>
    <row r="13052" spans="1:12" ht="38.25">
      <c r="A13052" s="1">
        <f t="shared" si="274"/>
        <v>45538</v>
      </c>
      <c r="B13052" s="49" t="s">
        <v>8133</v>
      </c>
      <c r="C13052" s="7">
        <v>6.1269698630137079E-2</v>
      </c>
      <c r="D13052" s="7">
        <v>0.12253939726027439</v>
      </c>
      <c r="E13052" s="7">
        <v>0.18380909589041161</v>
      </c>
      <c r="F13052" s="7">
        <v>0.24507879452054759</v>
      </c>
      <c r="G13052" s="7">
        <v>0.30634849315068474</v>
      </c>
      <c r="H13052" s="7">
        <v>0.367618191780822</v>
      </c>
      <c r="I13052" s="7">
        <v>0.42888789041096037</v>
      </c>
      <c r="J13052" s="7">
        <v>0.49015758904109635</v>
      </c>
      <c r="K13052" s="7">
        <v>0.5514272876712335</v>
      </c>
      <c r="L13052" s="7">
        <v>0.61269698630136948</v>
      </c>
    </row>
    <row r="13053" spans="1:12" ht="38.25">
      <c r="A13053" s="1">
        <f t="shared" si="274"/>
        <v>45539</v>
      </c>
      <c r="B13053" s="49" t="s">
        <v>8133</v>
      </c>
      <c r="C13053" s="7">
        <v>4.0576438356164515E-4</v>
      </c>
      <c r="D13053" s="7">
        <v>8.1152876712329029E-4</v>
      </c>
      <c r="E13053" s="7">
        <v>1.2172931506849321E-3</v>
      </c>
      <c r="F13053" s="7">
        <v>1.623057534246576E-3</v>
      </c>
      <c r="G13053" s="7">
        <v>2.0288219178082197E-3</v>
      </c>
      <c r="H13053" s="7">
        <v>2.4345863013698643E-3</v>
      </c>
      <c r="I13053" s="7">
        <v>2.8403506849315197E-3</v>
      </c>
      <c r="J13053" s="7">
        <v>3.2461150684931521E-3</v>
      </c>
      <c r="K13053" s="7">
        <v>3.6518794520547957E-3</v>
      </c>
      <c r="L13053" s="7">
        <v>4.0576438356164394E-3</v>
      </c>
    </row>
    <row r="13054" spans="1:12" ht="25.5">
      <c r="A13054" s="1">
        <f t="shared" si="274"/>
        <v>45540</v>
      </c>
      <c r="B13054" s="49" t="s">
        <v>8134</v>
      </c>
      <c r="C13054" s="7">
        <v>3.4744208219178355E-2</v>
      </c>
      <c r="D13054" s="7">
        <v>6.9488416438356709E-2</v>
      </c>
      <c r="E13054" s="7">
        <v>0.10423262465753495</v>
      </c>
      <c r="F13054" s="7">
        <v>0.1389768328767132</v>
      </c>
      <c r="G13054" s="7">
        <v>0.1737210410958912</v>
      </c>
      <c r="H13054" s="7">
        <v>0.20846524931506921</v>
      </c>
      <c r="I13054" s="7">
        <v>0.24320945753424719</v>
      </c>
      <c r="J13054" s="7">
        <v>0.27795366575342517</v>
      </c>
      <c r="K13054" s="7">
        <v>0.31269787397260318</v>
      </c>
      <c r="L13054" s="7">
        <v>0.34744208219178124</v>
      </c>
    </row>
    <row r="13055" spans="1:12" ht="25.5">
      <c r="A13055" s="1">
        <f t="shared" si="274"/>
        <v>45541</v>
      </c>
      <c r="B13055" s="49" t="s">
        <v>8134</v>
      </c>
      <c r="C13055" s="7">
        <v>2.5384504109589239E-2</v>
      </c>
      <c r="D13055" s="7">
        <v>5.076900821917836E-2</v>
      </c>
      <c r="E13055" s="7">
        <v>7.6153512328767603E-2</v>
      </c>
      <c r="F13055" s="7">
        <v>0.10153801643835648</v>
      </c>
      <c r="G13055" s="7">
        <v>0.12692252054794559</v>
      </c>
      <c r="H13055" s="7">
        <v>0.15230702465753401</v>
      </c>
      <c r="I13055" s="7">
        <v>0.1776915287671236</v>
      </c>
      <c r="J13055" s="7">
        <v>0.203076032876712</v>
      </c>
      <c r="K13055" s="7">
        <v>0.22846053698630159</v>
      </c>
      <c r="L13055" s="7">
        <v>0.25384504109589001</v>
      </c>
    </row>
    <row r="13056" spans="1:12" ht="25.5">
      <c r="A13056" s="1">
        <f t="shared" si="274"/>
        <v>45542</v>
      </c>
      <c r="B13056" s="49" t="s">
        <v>8134</v>
      </c>
      <c r="C13056" s="7">
        <v>8.0317841095890713E-2</v>
      </c>
      <c r="D13056" s="7">
        <v>0.16063568219178118</v>
      </c>
      <c r="E13056" s="7">
        <v>0.24095352328767239</v>
      </c>
      <c r="F13056" s="7">
        <v>0.32127136438356235</v>
      </c>
      <c r="G13056" s="7">
        <v>0.40158920547945237</v>
      </c>
      <c r="H13056" s="7">
        <v>0.48190704657534233</v>
      </c>
      <c r="I13056" s="7">
        <v>0.5622248876712348</v>
      </c>
      <c r="J13056" s="7">
        <v>0.64254272876712359</v>
      </c>
      <c r="K13056" s="7">
        <v>0.72286056986301361</v>
      </c>
      <c r="L13056" s="7">
        <v>0.80317841095890352</v>
      </c>
    </row>
    <row r="13057" spans="1:12" ht="51">
      <c r="A13057" s="1">
        <f t="shared" si="274"/>
        <v>45543</v>
      </c>
      <c r="B13057" s="49" t="s">
        <v>8135</v>
      </c>
      <c r="C13057" s="7">
        <v>2.9969424657534357E-3</v>
      </c>
      <c r="D13057" s="7">
        <v>5.99388493150686E-3</v>
      </c>
      <c r="E13057" s="7">
        <v>8.9908273972602957E-3</v>
      </c>
      <c r="F13057" s="7">
        <v>1.1987769863013696E-2</v>
      </c>
      <c r="G13057" s="7">
        <v>1.4984712328767118E-2</v>
      </c>
      <c r="H13057" s="7">
        <v>1.7981654794520519E-2</v>
      </c>
      <c r="I13057" s="7">
        <v>2.097859726027404E-2</v>
      </c>
      <c r="J13057" s="7">
        <v>2.397553972602744E-2</v>
      </c>
      <c r="K13057" s="7">
        <v>2.697248219178084E-2</v>
      </c>
      <c r="L13057" s="7">
        <v>2.9969424657534237E-2</v>
      </c>
    </row>
    <row r="13058" spans="1:12" ht="51">
      <c r="A13058" s="1">
        <f t="shared" si="274"/>
        <v>45544</v>
      </c>
      <c r="B13058" s="49" t="s">
        <v>8135</v>
      </c>
      <c r="C13058" s="7">
        <v>1.3840471232876761E-2</v>
      </c>
      <c r="D13058" s="7">
        <v>2.7680942465753637E-2</v>
      </c>
      <c r="E13058" s="7">
        <v>4.1521413698630397E-2</v>
      </c>
      <c r="F13058" s="7">
        <v>5.5361884931507045E-2</v>
      </c>
      <c r="G13058" s="7">
        <v>6.9202356164383791E-2</v>
      </c>
      <c r="H13058" s="7">
        <v>8.3042827397260682E-2</v>
      </c>
      <c r="I13058" s="7">
        <v>9.6883298630137671E-2</v>
      </c>
      <c r="J13058" s="7">
        <v>0.1107237698630142</v>
      </c>
      <c r="K13058" s="7">
        <v>0.12456424109589119</v>
      </c>
      <c r="L13058" s="7">
        <v>0.13840471232876758</v>
      </c>
    </row>
    <row r="13059" spans="1:12" ht="12.75">
      <c r="A13059" s="1">
        <f t="shared" si="274"/>
        <v>45545</v>
      </c>
      <c r="B13059" s="49" t="s">
        <v>8136</v>
      </c>
      <c r="C13059" s="7">
        <v>4.4471704109589234E-2</v>
      </c>
      <c r="D13059" s="7">
        <v>8.8943408219178469E-2</v>
      </c>
      <c r="E13059" s="7">
        <v>0.1334151123287676</v>
      </c>
      <c r="F13059" s="7">
        <v>0.17788681643835599</v>
      </c>
      <c r="G13059" s="7">
        <v>0.22235852054794558</v>
      </c>
      <c r="H13059" s="7">
        <v>0.26683022465753398</v>
      </c>
      <c r="I13059" s="7">
        <v>0.31130192876712354</v>
      </c>
      <c r="J13059" s="7">
        <v>0.35577363287671199</v>
      </c>
      <c r="K13059" s="7">
        <v>0.40024533698630155</v>
      </c>
      <c r="L13059" s="7">
        <v>0.44471704109589</v>
      </c>
    </row>
    <row r="13060" spans="1:12" ht="12.75">
      <c r="A13060" s="1">
        <f t="shared" si="274"/>
        <v>45546</v>
      </c>
      <c r="B13060" s="49" t="s">
        <v>8137</v>
      </c>
      <c r="C13060" s="7">
        <v>2.2769095890411119E-2</v>
      </c>
      <c r="D13060" s="7">
        <v>4.5538191780822121E-2</v>
      </c>
      <c r="E13060" s="7">
        <v>6.8307287671233244E-2</v>
      </c>
      <c r="F13060" s="7">
        <v>9.1076383561644117E-2</v>
      </c>
      <c r="G13060" s="7">
        <v>0.11384547945205511</v>
      </c>
      <c r="H13060" s="7">
        <v>0.13661457534246599</v>
      </c>
      <c r="I13060" s="7">
        <v>0.15938367123287758</v>
      </c>
      <c r="J13060" s="7">
        <v>0.18215276712328798</v>
      </c>
      <c r="K13060" s="7">
        <v>0.20492186301369958</v>
      </c>
      <c r="L13060" s="7">
        <v>0.22769095890410998</v>
      </c>
    </row>
    <row r="13061" spans="1:12" ht="25.5">
      <c r="A13061" s="1">
        <f t="shared" si="274"/>
        <v>45547</v>
      </c>
      <c r="B13061" s="49" t="s">
        <v>8138</v>
      </c>
      <c r="C13061" s="7">
        <v>3.7061260273972677E-2</v>
      </c>
      <c r="D13061" s="7">
        <v>7.4122520547945353E-2</v>
      </c>
      <c r="E13061" s="7">
        <v>0.11118378082191792</v>
      </c>
      <c r="F13061" s="7">
        <v>0.14824504109588998</v>
      </c>
      <c r="G13061" s="7">
        <v>0.18530630136986281</v>
      </c>
      <c r="H13061" s="7">
        <v>0.22236756164383562</v>
      </c>
      <c r="I13061" s="7">
        <v>0.25942882191780842</v>
      </c>
      <c r="J13061" s="7">
        <v>0.29649008219178119</v>
      </c>
      <c r="K13061" s="7">
        <v>0.3335513424657528</v>
      </c>
      <c r="L13061" s="7">
        <v>0.37061260273972563</v>
      </c>
    </row>
    <row r="13062" spans="1:12" ht="25.5">
      <c r="A13062" s="1">
        <f t="shared" si="274"/>
        <v>45548</v>
      </c>
      <c r="B13062" s="49" t="s">
        <v>8139</v>
      </c>
      <c r="C13062" s="7">
        <v>3.5941610958904198E-2</v>
      </c>
      <c r="D13062" s="7">
        <v>7.1883221917808396E-2</v>
      </c>
      <c r="E13062" s="7">
        <v>0.10782483287671248</v>
      </c>
      <c r="F13062" s="7">
        <v>0.14376644383561679</v>
      </c>
      <c r="G13062" s="7">
        <v>0.1797080547945204</v>
      </c>
      <c r="H13062" s="7">
        <v>0.21564966575342401</v>
      </c>
      <c r="I13062" s="7">
        <v>0.25159127671232878</v>
      </c>
      <c r="J13062" s="7">
        <v>0.28753288767123242</v>
      </c>
      <c r="K13062" s="7">
        <v>0.32347449863013722</v>
      </c>
      <c r="L13062" s="7">
        <v>0.3594161095890408</v>
      </c>
    </row>
    <row r="13063" spans="1:12" ht="51">
      <c r="A13063" s="1">
        <f t="shared" si="274"/>
        <v>45549</v>
      </c>
      <c r="B13063" s="49" t="s">
        <v>8140</v>
      </c>
      <c r="C13063" s="7">
        <v>0.11261589041095919</v>
      </c>
      <c r="D13063" s="7">
        <v>0.22523178082191839</v>
      </c>
      <c r="E13063" s="7">
        <v>0.33784767123287762</v>
      </c>
      <c r="F13063" s="7">
        <v>0.45046356164383561</v>
      </c>
      <c r="G13063" s="7">
        <v>0.56307945205479482</v>
      </c>
      <c r="H13063" s="7">
        <v>0.67569534246575402</v>
      </c>
      <c r="I13063" s="7">
        <v>0.78831123287671556</v>
      </c>
      <c r="J13063" s="7">
        <v>0.90092712328767233</v>
      </c>
      <c r="K13063" s="7">
        <v>1.0135430136986316</v>
      </c>
      <c r="L13063" s="7">
        <v>1.1261589041095896</v>
      </c>
    </row>
    <row r="13064" spans="1:12" ht="51">
      <c r="A13064" s="1">
        <f t="shared" si="274"/>
        <v>45550</v>
      </c>
      <c r="B13064" s="49" t="s">
        <v>8140</v>
      </c>
      <c r="C13064" s="7">
        <v>4.6337424657534355E-2</v>
      </c>
      <c r="D13064" s="7">
        <v>9.2674849315068711E-2</v>
      </c>
      <c r="E13064" s="7">
        <v>0.13901227397260318</v>
      </c>
      <c r="F13064" s="7">
        <v>0.1853496986301372</v>
      </c>
      <c r="G13064" s="7">
        <v>0.23168712328767121</v>
      </c>
      <c r="H13064" s="7">
        <v>0.2780245479452052</v>
      </c>
      <c r="I13064" s="7">
        <v>0.32436197260274041</v>
      </c>
      <c r="J13064" s="7">
        <v>0.3706993972602744</v>
      </c>
      <c r="K13064" s="7">
        <v>0.41703682191780839</v>
      </c>
      <c r="L13064" s="7">
        <v>0.46337424657534243</v>
      </c>
    </row>
    <row r="13065" spans="1:12" ht="25.5">
      <c r="A13065" s="1">
        <f t="shared" si="274"/>
        <v>45551</v>
      </c>
      <c r="B13065" s="49" t="s">
        <v>6069</v>
      </c>
      <c r="C13065" s="7">
        <v>3.3379726027397402E-4</v>
      </c>
      <c r="D13065" s="7">
        <v>6.6759452054794674E-4</v>
      </c>
      <c r="E13065" s="7">
        <v>1.0013917808219207E-3</v>
      </c>
      <c r="F13065" s="7">
        <v>1.3351890410958961E-3</v>
      </c>
      <c r="G13065" s="7">
        <v>1.6689863013698641E-3</v>
      </c>
      <c r="H13065" s="7">
        <v>2.0027835616438319E-3</v>
      </c>
      <c r="I13065" s="7">
        <v>2.336580821917812E-3</v>
      </c>
      <c r="J13065" s="7">
        <v>2.6703780821917796E-3</v>
      </c>
      <c r="K13065" s="7">
        <v>3.0041753424657602E-3</v>
      </c>
      <c r="L13065" s="7">
        <v>3.3379726027397282E-3</v>
      </c>
    </row>
    <row r="13066" spans="1:12" ht="25.5">
      <c r="A13066" s="1">
        <f t="shared" si="274"/>
        <v>45552</v>
      </c>
      <c r="B13066" s="49" t="s">
        <v>6070</v>
      </c>
      <c r="C13066" s="7">
        <v>4.9733260273972679E-2</v>
      </c>
      <c r="D13066" s="7">
        <v>9.9466520547945358E-2</v>
      </c>
      <c r="E13066" s="7">
        <v>0.1491997808219184</v>
      </c>
      <c r="F13066" s="7">
        <v>0.19893304109588997</v>
      </c>
      <c r="G13066" s="7">
        <v>0.24866630136986279</v>
      </c>
      <c r="H13066" s="7">
        <v>0.29839956164383558</v>
      </c>
      <c r="I13066" s="7">
        <v>0.34813282191780959</v>
      </c>
      <c r="J13066" s="7">
        <v>0.39786608219178116</v>
      </c>
      <c r="K13066" s="7">
        <v>0.447599342465754</v>
      </c>
      <c r="L13066" s="7">
        <v>0.49733260273972557</v>
      </c>
    </row>
    <row r="13067" spans="1:12" ht="25.5">
      <c r="A13067" s="1">
        <f t="shared" si="274"/>
        <v>45553</v>
      </c>
      <c r="B13067" s="49" t="s">
        <v>6070</v>
      </c>
      <c r="C13067" s="7">
        <v>3.0609534246575639E-2</v>
      </c>
      <c r="D13067" s="7">
        <v>6.121906849315116E-2</v>
      </c>
      <c r="E13067" s="7">
        <v>9.1828602739726789E-2</v>
      </c>
      <c r="F13067" s="7">
        <v>0.12243813698630159</v>
      </c>
      <c r="G13067" s="7">
        <v>0.15304767123287757</v>
      </c>
      <c r="H13067" s="7">
        <v>0.18365720547945238</v>
      </c>
      <c r="I13067" s="7">
        <v>0.21426673972602839</v>
      </c>
      <c r="J13067" s="7">
        <v>0.24487627397260317</v>
      </c>
      <c r="K13067" s="7">
        <v>0.27548580821917917</v>
      </c>
      <c r="L13067" s="7">
        <v>0.30609534246575398</v>
      </c>
    </row>
    <row r="13068" spans="1:12" ht="25.5">
      <c r="A13068" s="1">
        <f t="shared" si="274"/>
        <v>45554</v>
      </c>
      <c r="B13068" s="49" t="s">
        <v>8141</v>
      </c>
      <c r="C13068" s="7">
        <v>6.3164712328767234E-2</v>
      </c>
      <c r="D13068" s="7">
        <v>0.126329424657534</v>
      </c>
      <c r="E13068" s="7">
        <v>0.1894941369863016</v>
      </c>
      <c r="F13068" s="7">
        <v>0.25265884931506799</v>
      </c>
      <c r="G13068" s="7">
        <v>0.31582356164383557</v>
      </c>
      <c r="H13068" s="7">
        <v>0.37898827397260321</v>
      </c>
      <c r="I13068" s="7">
        <v>0.44215298630137195</v>
      </c>
      <c r="J13068" s="7">
        <v>0.5053176986301372</v>
      </c>
      <c r="K13068" s="7">
        <v>0.56848241095890473</v>
      </c>
      <c r="L13068" s="7">
        <v>0.63164712328767114</v>
      </c>
    </row>
    <row r="13069" spans="1:12" ht="12.75">
      <c r="A13069" s="1">
        <f t="shared" si="274"/>
        <v>45555</v>
      </c>
      <c r="B13069" s="49" t="s">
        <v>7626</v>
      </c>
      <c r="C13069" s="7">
        <v>2.1704416438356241E-2</v>
      </c>
      <c r="D13069" s="7">
        <v>4.3408832876712357E-2</v>
      </c>
      <c r="E13069" s="7">
        <v>6.5113249315068594E-2</v>
      </c>
      <c r="F13069" s="7">
        <v>8.6817665753424603E-2</v>
      </c>
      <c r="G13069" s="7">
        <v>0.10852208219178071</v>
      </c>
      <c r="H13069" s="7">
        <v>0.13022649863013719</v>
      </c>
      <c r="I13069" s="7">
        <v>0.15193091506849318</v>
      </c>
      <c r="J13069" s="7">
        <v>0.17363533150684921</v>
      </c>
      <c r="K13069" s="7">
        <v>0.1953397479452052</v>
      </c>
      <c r="L13069" s="7">
        <v>0.21704416438356119</v>
      </c>
    </row>
    <row r="13070" spans="1:12" ht="12.75">
      <c r="A13070" s="1">
        <f t="shared" si="274"/>
        <v>45556</v>
      </c>
      <c r="B13070" s="49" t="s">
        <v>5707</v>
      </c>
      <c r="C13070" s="7">
        <v>6.2311232876712604E-4</v>
      </c>
      <c r="D13070" s="7">
        <v>1.2462246575342521E-3</v>
      </c>
      <c r="E13070" s="7">
        <v>1.869336986301384E-3</v>
      </c>
      <c r="F13070" s="7">
        <v>2.4924493150685042E-3</v>
      </c>
      <c r="G13070" s="7">
        <v>3.1155616438356239E-3</v>
      </c>
      <c r="H13070" s="7">
        <v>3.7386739726027437E-3</v>
      </c>
      <c r="I13070" s="7">
        <v>4.3617863013698755E-3</v>
      </c>
      <c r="J13070" s="7">
        <v>4.9848986301369953E-3</v>
      </c>
      <c r="K13070" s="7">
        <v>5.6080109589041159E-3</v>
      </c>
      <c r="L13070" s="7">
        <v>6.2311232876712357E-3</v>
      </c>
    </row>
    <row r="13071" spans="1:12" ht="12.75">
      <c r="A13071" s="1">
        <f t="shared" si="274"/>
        <v>45557</v>
      </c>
      <c r="B13071" s="49" t="s">
        <v>5707</v>
      </c>
      <c r="C13071" s="7">
        <v>2.9810301369863159E-3</v>
      </c>
      <c r="D13071" s="7">
        <v>5.9620602739726197E-3</v>
      </c>
      <c r="E13071" s="7">
        <v>8.943090410958936E-3</v>
      </c>
      <c r="F13071" s="7">
        <v>1.1924120547945215E-2</v>
      </c>
      <c r="G13071" s="7">
        <v>1.490515068493152E-2</v>
      </c>
      <c r="H13071" s="7">
        <v>1.7886180821917799E-2</v>
      </c>
      <c r="I13071" s="7">
        <v>2.08672109589042E-2</v>
      </c>
      <c r="J13071" s="7">
        <v>2.3848241095890479E-2</v>
      </c>
      <c r="K13071" s="7">
        <v>2.6829271232876761E-2</v>
      </c>
      <c r="L13071" s="7">
        <v>2.981030136986304E-2</v>
      </c>
    </row>
    <row r="13072" spans="1:12" ht="12.75">
      <c r="A13072" s="1">
        <f t="shared" ref="A13072:A13135" si="275">A13071+1</f>
        <v>45558</v>
      </c>
      <c r="B13072" s="49" t="s">
        <v>5611</v>
      </c>
      <c r="C13072" s="7">
        <v>2.9119561643835717E-3</v>
      </c>
      <c r="D13072" s="7">
        <v>5.8239123287671321E-3</v>
      </c>
      <c r="E13072" s="7">
        <v>8.7358684931507034E-3</v>
      </c>
      <c r="F13072" s="7">
        <v>1.1647824657534238E-2</v>
      </c>
      <c r="G13072" s="7">
        <v>1.4559780821917799E-2</v>
      </c>
      <c r="H13072" s="7">
        <v>1.7471736986301362E-2</v>
      </c>
      <c r="I13072" s="7">
        <v>2.0383693150685039E-2</v>
      </c>
      <c r="J13072" s="7">
        <v>2.3295649315068476E-2</v>
      </c>
      <c r="K13072" s="7">
        <v>2.6207605479452039E-2</v>
      </c>
      <c r="L13072" s="7">
        <v>2.9119561643835598E-2</v>
      </c>
    </row>
    <row r="13073" spans="1:12" ht="12.75">
      <c r="A13073" s="1">
        <f t="shared" si="275"/>
        <v>45559</v>
      </c>
      <c r="B13073" s="49" t="s">
        <v>5611</v>
      </c>
      <c r="C13073" s="7">
        <v>1.9857863013698759E-3</v>
      </c>
      <c r="D13073" s="7">
        <v>3.9715726027397397E-3</v>
      </c>
      <c r="E13073" s="7">
        <v>5.9573589041096156E-3</v>
      </c>
      <c r="F13073" s="7">
        <v>7.9431452054794672E-3</v>
      </c>
      <c r="G13073" s="7">
        <v>9.9289315068493301E-3</v>
      </c>
      <c r="H13073" s="7">
        <v>1.1914717808219196E-2</v>
      </c>
      <c r="I13073" s="7">
        <v>1.3900504109589118E-2</v>
      </c>
      <c r="J13073" s="7">
        <v>1.5886290410958959E-2</v>
      </c>
      <c r="K13073" s="7">
        <v>1.7872076712328797E-2</v>
      </c>
      <c r="L13073" s="7">
        <v>1.9857863013698639E-2</v>
      </c>
    </row>
    <row r="13074" spans="1:12" ht="12.75">
      <c r="A13074" s="1">
        <f t="shared" si="275"/>
        <v>45560</v>
      </c>
      <c r="B13074" s="49" t="s">
        <v>8142</v>
      </c>
      <c r="C13074" s="7">
        <v>6.6990904109589244E-3</v>
      </c>
      <c r="D13074" s="7">
        <v>1.33981808219178E-2</v>
      </c>
      <c r="E13074" s="7">
        <v>2.0097271232876759E-2</v>
      </c>
      <c r="F13074" s="7">
        <v>2.6796361643835601E-2</v>
      </c>
      <c r="G13074" s="7">
        <v>3.349545205479456E-2</v>
      </c>
      <c r="H13074" s="7">
        <v>4.0194542465753519E-2</v>
      </c>
      <c r="I13074" s="7">
        <v>4.6893632876712596E-2</v>
      </c>
      <c r="J13074" s="7">
        <v>5.3592723287671319E-2</v>
      </c>
      <c r="K13074" s="7">
        <v>6.0291813698630278E-2</v>
      </c>
      <c r="L13074" s="7">
        <v>6.6990904109589119E-2</v>
      </c>
    </row>
    <row r="13075" spans="1:12" ht="12.75">
      <c r="A13075" s="1">
        <f t="shared" si="275"/>
        <v>45561</v>
      </c>
      <c r="B13075" s="49" t="s">
        <v>8142</v>
      </c>
      <c r="C13075" s="7">
        <v>2.206027397260284E-2</v>
      </c>
      <c r="D13075" s="7">
        <v>4.4120547945205563E-2</v>
      </c>
      <c r="E13075" s="7">
        <v>6.61808219178084E-2</v>
      </c>
      <c r="F13075" s="7">
        <v>8.8241095890410987E-2</v>
      </c>
      <c r="G13075" s="7">
        <v>0.11030136986301371</v>
      </c>
      <c r="H13075" s="7">
        <v>0.1323616438356168</v>
      </c>
      <c r="I13075" s="7">
        <v>0.15442191780822001</v>
      </c>
      <c r="J13075" s="7">
        <v>0.17648219178082197</v>
      </c>
      <c r="K13075" s="7">
        <v>0.19854246575342518</v>
      </c>
      <c r="L13075" s="7">
        <v>0.2206027397260272</v>
      </c>
    </row>
    <row r="13076" spans="1:12" ht="25.5">
      <c r="A13076" s="1">
        <f t="shared" si="275"/>
        <v>45562</v>
      </c>
      <c r="B13076" s="49" t="s">
        <v>6072</v>
      </c>
      <c r="C13076" s="7">
        <v>1.8035539726027561E-2</v>
      </c>
      <c r="D13076" s="7">
        <v>3.6071079452054997E-2</v>
      </c>
      <c r="E13076" s="7">
        <v>5.4106619178082557E-2</v>
      </c>
      <c r="F13076" s="7">
        <v>7.2142158904109882E-2</v>
      </c>
      <c r="G13076" s="7">
        <v>9.0177698630137318E-2</v>
      </c>
      <c r="H13076" s="7">
        <v>0.10821323835616477</v>
      </c>
      <c r="I13076" s="7">
        <v>0.12624877808219279</v>
      </c>
      <c r="J13076" s="7">
        <v>0.14428431780821999</v>
      </c>
      <c r="K13076" s="7">
        <v>0.16231985753424721</v>
      </c>
      <c r="L13076" s="7">
        <v>0.18035539726027439</v>
      </c>
    </row>
    <row r="13077" spans="1:12" ht="38.25">
      <c r="A13077" s="1">
        <f t="shared" si="275"/>
        <v>45563</v>
      </c>
      <c r="B13077" s="49" t="s">
        <v>8143</v>
      </c>
      <c r="C13077" s="7">
        <v>1.8762082191780959E-2</v>
      </c>
      <c r="D13077" s="7">
        <v>3.7524164383561799E-2</v>
      </c>
      <c r="E13077" s="7">
        <v>5.6286246575342758E-2</v>
      </c>
      <c r="F13077" s="7">
        <v>7.5048328767123473E-2</v>
      </c>
      <c r="G13077" s="7">
        <v>9.3810410958904314E-2</v>
      </c>
      <c r="H13077" s="7">
        <v>0.11257249315068515</v>
      </c>
      <c r="I13077" s="7">
        <v>0.13133457534246601</v>
      </c>
      <c r="J13077" s="7">
        <v>0.1500966575342472</v>
      </c>
      <c r="K13077" s="7">
        <v>0.16885873972602719</v>
      </c>
      <c r="L13077" s="7">
        <v>0.18762082191780841</v>
      </c>
    </row>
    <row r="13078" spans="1:12" ht="12.75">
      <c r="A13078" s="1">
        <f t="shared" si="275"/>
        <v>45564</v>
      </c>
      <c r="B13078" s="49" t="s">
        <v>8144</v>
      </c>
      <c r="C13078" s="7">
        <v>1.9435463013698761E-2</v>
      </c>
      <c r="D13078" s="7">
        <v>3.8870926027397404E-2</v>
      </c>
      <c r="E13078" s="7">
        <v>5.8306389041096154E-2</v>
      </c>
      <c r="F13078" s="7">
        <v>7.7741852054794669E-2</v>
      </c>
      <c r="G13078" s="7">
        <v>9.7177315068493308E-2</v>
      </c>
      <c r="H13078" s="7">
        <v>0.11661277808219195</v>
      </c>
      <c r="I13078" s="7">
        <v>0.1360482410958912</v>
      </c>
      <c r="J13078" s="7">
        <v>0.15548370410958962</v>
      </c>
      <c r="K13078" s="7">
        <v>0.17491916712328798</v>
      </c>
      <c r="L13078" s="7">
        <v>0.19435463013698639</v>
      </c>
    </row>
    <row r="13079" spans="1:12" ht="12.75">
      <c r="A13079" s="1">
        <f t="shared" si="275"/>
        <v>45565</v>
      </c>
      <c r="B13079" s="49" t="s">
        <v>8144</v>
      </c>
      <c r="C13079" s="7">
        <v>4.2025545205479721E-2</v>
      </c>
      <c r="D13079" s="7">
        <v>8.4051090410959442E-2</v>
      </c>
      <c r="E13079" s="7">
        <v>0.12607663561643878</v>
      </c>
      <c r="F13079" s="7">
        <v>0.16810218082191838</v>
      </c>
      <c r="G13079" s="7">
        <v>0.21012772602739799</v>
      </c>
      <c r="H13079" s="7">
        <v>0.25215327123287756</v>
      </c>
      <c r="I13079" s="7">
        <v>0.29417881643835719</v>
      </c>
      <c r="J13079" s="7">
        <v>0.33620436164383677</v>
      </c>
      <c r="K13079" s="7">
        <v>0.37822990684931518</v>
      </c>
      <c r="L13079" s="7">
        <v>0.42025545205479475</v>
      </c>
    </row>
    <row r="13080" spans="1:12" ht="12.75">
      <c r="A13080" s="1">
        <f t="shared" si="275"/>
        <v>45566</v>
      </c>
      <c r="B13080" s="49" t="s">
        <v>8145</v>
      </c>
      <c r="C13080" s="7">
        <v>2.7385117808219398E-2</v>
      </c>
      <c r="D13080" s="7">
        <v>5.4770235616438678E-2</v>
      </c>
      <c r="E13080" s="7">
        <v>8.2155353424658087E-2</v>
      </c>
      <c r="F13080" s="7">
        <v>0.10954047123287711</v>
      </c>
      <c r="G13080" s="7">
        <v>0.13692558904109639</v>
      </c>
      <c r="H13080" s="7">
        <v>0.1643107068493152</v>
      </c>
      <c r="I13080" s="7">
        <v>0.19169582465753518</v>
      </c>
      <c r="J13080" s="7">
        <v>0.21908094246575399</v>
      </c>
      <c r="K13080" s="7">
        <v>0.24646606027397278</v>
      </c>
      <c r="L13080" s="7">
        <v>0.27385117808219162</v>
      </c>
    </row>
    <row r="13081" spans="1:12" ht="51">
      <c r="A13081" s="1">
        <f t="shared" si="275"/>
        <v>45567</v>
      </c>
      <c r="B13081" s="49" t="s">
        <v>8146</v>
      </c>
      <c r="C13081" s="7">
        <v>9.8222465753424956E-2</v>
      </c>
      <c r="D13081" s="7">
        <v>0.19644493150685038</v>
      </c>
      <c r="E13081" s="7">
        <v>0.29466739726027441</v>
      </c>
      <c r="F13081" s="7">
        <v>0.39288986301369838</v>
      </c>
      <c r="G13081" s="7">
        <v>0.49111232876712357</v>
      </c>
      <c r="H13081" s="7">
        <v>0.58933479452054882</v>
      </c>
      <c r="I13081" s="7">
        <v>0.68755726027397523</v>
      </c>
      <c r="J13081" s="7">
        <v>0.78577972602739798</v>
      </c>
      <c r="K13081" s="7">
        <v>0.88400219178082329</v>
      </c>
      <c r="L13081" s="7">
        <v>0.98222465753424715</v>
      </c>
    </row>
    <row r="13082" spans="1:12" ht="25.5">
      <c r="A13082" s="1">
        <f t="shared" si="275"/>
        <v>45568</v>
      </c>
      <c r="B13082" s="49" t="s">
        <v>6079</v>
      </c>
      <c r="C13082" s="7">
        <v>2.205918904109604E-2</v>
      </c>
      <c r="D13082" s="7">
        <v>4.4118378082191961E-2</v>
      </c>
      <c r="E13082" s="7">
        <v>6.6177567123287998E-2</v>
      </c>
      <c r="F13082" s="7">
        <v>8.8236756164383798E-2</v>
      </c>
      <c r="G13082" s="7">
        <v>0.11029594520547971</v>
      </c>
      <c r="H13082" s="7">
        <v>0.132355134246576</v>
      </c>
      <c r="I13082" s="7">
        <v>0.15441432328767241</v>
      </c>
      <c r="J13082" s="7">
        <v>0.1764735123287676</v>
      </c>
      <c r="K13082" s="7">
        <v>0.19853270136986398</v>
      </c>
      <c r="L13082" s="7">
        <v>0.2205918904109592</v>
      </c>
    </row>
    <row r="13083" spans="1:12" ht="12.75">
      <c r="A13083" s="1">
        <f t="shared" si="275"/>
        <v>45569</v>
      </c>
      <c r="B13083" s="49" t="s">
        <v>7325</v>
      </c>
      <c r="C13083" s="7">
        <v>1.0773369863013719E-3</v>
      </c>
      <c r="D13083" s="7">
        <v>2.1546739726027437E-3</v>
      </c>
      <c r="E13083" s="7">
        <v>3.2320109589041158E-3</v>
      </c>
      <c r="F13083" s="7">
        <v>4.3093479452054762E-3</v>
      </c>
      <c r="G13083" s="7">
        <v>5.3866849315068483E-3</v>
      </c>
      <c r="H13083" s="7">
        <v>6.4640219178082195E-3</v>
      </c>
      <c r="I13083" s="7">
        <v>7.541358904109615E-3</v>
      </c>
      <c r="J13083" s="7">
        <v>8.6186958904109628E-3</v>
      </c>
      <c r="K13083" s="7">
        <v>9.6960328767123367E-3</v>
      </c>
      <c r="L13083" s="7">
        <v>1.0773369863013697E-2</v>
      </c>
    </row>
    <row r="13084" spans="1:12" ht="12.75">
      <c r="A13084" s="1">
        <f t="shared" si="275"/>
        <v>45570</v>
      </c>
      <c r="B13084" s="49" t="s">
        <v>7325</v>
      </c>
      <c r="C13084" s="7">
        <v>2.3018630136986398E-3</v>
      </c>
      <c r="D13084" s="7">
        <v>4.6037260273972674E-3</v>
      </c>
      <c r="E13084" s="7">
        <v>6.9055890410959081E-3</v>
      </c>
      <c r="F13084" s="7">
        <v>9.2074520547945245E-3</v>
      </c>
      <c r="G13084" s="7">
        <v>1.1509315068493151E-2</v>
      </c>
      <c r="H13084" s="7">
        <v>1.3811178082191719E-2</v>
      </c>
      <c r="I13084" s="7">
        <v>1.6113041095890481E-2</v>
      </c>
      <c r="J13084" s="7">
        <v>1.8414904109589E-2</v>
      </c>
      <c r="K13084" s="7">
        <v>2.0716767123287641E-2</v>
      </c>
      <c r="L13084" s="7">
        <v>2.3018630136986282E-2</v>
      </c>
    </row>
    <row r="13085" spans="1:12" ht="12.75">
      <c r="A13085" s="1">
        <f t="shared" si="275"/>
        <v>45571</v>
      </c>
      <c r="B13085" s="49" t="s">
        <v>7325</v>
      </c>
      <c r="C13085" s="7">
        <v>6.7663561643835845E-4</v>
      </c>
      <c r="D13085" s="7">
        <v>1.3532712328767119E-3</v>
      </c>
      <c r="E13085" s="7">
        <v>2.0299068493150681E-3</v>
      </c>
      <c r="F13085" s="7">
        <v>2.7065424657534238E-3</v>
      </c>
      <c r="G13085" s="7">
        <v>3.38317808219178E-3</v>
      </c>
      <c r="H13085" s="7">
        <v>4.0598136986301362E-3</v>
      </c>
      <c r="I13085" s="7">
        <v>4.7364493150685036E-3</v>
      </c>
      <c r="J13085" s="7">
        <v>5.4130849315068476E-3</v>
      </c>
      <c r="K13085" s="7">
        <v>6.089720547945216E-3</v>
      </c>
      <c r="L13085" s="7">
        <v>6.76635616438356E-3</v>
      </c>
    </row>
    <row r="13086" spans="1:12" ht="12.75">
      <c r="A13086" s="1">
        <f t="shared" si="275"/>
        <v>45572</v>
      </c>
      <c r="B13086" s="49" t="s">
        <v>7325</v>
      </c>
      <c r="C13086" s="7">
        <v>9.3087123287671433E-4</v>
      </c>
      <c r="D13086" s="7">
        <v>1.8617424657534241E-3</v>
      </c>
      <c r="E13086" s="7">
        <v>2.7926136986301479E-3</v>
      </c>
      <c r="F13086" s="7">
        <v>3.7234849315068482E-3</v>
      </c>
      <c r="G13086" s="7">
        <v>4.6543561643835598E-3</v>
      </c>
      <c r="H13086" s="7">
        <v>5.5852273972602715E-3</v>
      </c>
      <c r="I13086" s="7">
        <v>6.5160986301370074E-3</v>
      </c>
      <c r="J13086" s="7">
        <v>7.4469698630137077E-3</v>
      </c>
      <c r="K13086" s="7">
        <v>8.3778410958904193E-3</v>
      </c>
      <c r="L13086" s="7">
        <v>9.3087123287671197E-3</v>
      </c>
    </row>
    <row r="13087" spans="1:12" ht="12.75">
      <c r="A13087" s="1">
        <f t="shared" si="275"/>
        <v>45573</v>
      </c>
      <c r="B13087" s="49" t="s">
        <v>7325</v>
      </c>
      <c r="C13087" s="7">
        <v>2.0429260273972559E-3</v>
      </c>
      <c r="D13087" s="7">
        <v>4.085852054794524E-3</v>
      </c>
      <c r="E13087" s="7">
        <v>6.1287780821917799E-3</v>
      </c>
      <c r="F13087" s="7">
        <v>8.1717041095890237E-3</v>
      </c>
      <c r="G13087" s="7">
        <v>1.0214630136986281E-2</v>
      </c>
      <c r="H13087" s="7">
        <v>1.225755616438356E-2</v>
      </c>
      <c r="I13087" s="7">
        <v>1.4300482191780839E-2</v>
      </c>
      <c r="J13087" s="7">
        <v>1.634340821917812E-2</v>
      </c>
      <c r="K13087" s="7">
        <v>1.8386334246575282E-2</v>
      </c>
      <c r="L13087" s="7">
        <v>2.0429260273972561E-2</v>
      </c>
    </row>
    <row r="13088" spans="1:12" ht="12.75">
      <c r="A13088" s="1">
        <f t="shared" si="275"/>
        <v>45574</v>
      </c>
      <c r="B13088" s="49" t="s">
        <v>7325</v>
      </c>
      <c r="C13088" s="7">
        <v>1.1077150684931556E-3</v>
      </c>
      <c r="D13088" s="7">
        <v>2.215430136986316E-3</v>
      </c>
      <c r="E13088" s="7">
        <v>3.3231452054794681E-3</v>
      </c>
      <c r="F13088" s="7">
        <v>4.4308602739726076E-3</v>
      </c>
      <c r="G13088" s="7">
        <v>5.5385753424657602E-3</v>
      </c>
      <c r="H13088" s="7">
        <v>6.6462904109589119E-3</v>
      </c>
      <c r="I13088" s="7">
        <v>7.7540054794520879E-3</v>
      </c>
      <c r="J13088" s="7">
        <v>8.8617205479452153E-3</v>
      </c>
      <c r="K13088" s="7">
        <v>9.9694356164383678E-3</v>
      </c>
      <c r="L13088" s="7">
        <v>1.1077150684931508E-2</v>
      </c>
    </row>
    <row r="13089" spans="1:12" ht="12.75">
      <c r="A13089" s="1">
        <f t="shared" si="275"/>
        <v>45575</v>
      </c>
      <c r="B13089" s="49" t="s">
        <v>7325</v>
      </c>
      <c r="C13089" s="7">
        <v>1.8498082191780959E-3</v>
      </c>
      <c r="D13089" s="7">
        <v>3.6996164383561801E-3</v>
      </c>
      <c r="E13089" s="7">
        <v>5.549424657534276E-3</v>
      </c>
      <c r="F13089" s="7">
        <v>7.3992328767123472E-3</v>
      </c>
      <c r="G13089" s="7">
        <v>9.2490410958904323E-3</v>
      </c>
      <c r="H13089" s="7">
        <v>1.1098849315068503E-2</v>
      </c>
      <c r="I13089" s="7">
        <v>1.2948657534246599E-2</v>
      </c>
      <c r="J13089" s="7">
        <v>1.479846575342472E-2</v>
      </c>
      <c r="K13089" s="7">
        <v>1.6648273972602719E-2</v>
      </c>
      <c r="L13089" s="7">
        <v>1.849808219178084E-2</v>
      </c>
    </row>
    <row r="13090" spans="1:12" ht="12.75">
      <c r="A13090" s="1">
        <f t="shared" si="275"/>
        <v>45576</v>
      </c>
      <c r="B13090" s="49" t="s">
        <v>7325</v>
      </c>
      <c r="C13090" s="7">
        <v>8.5347945205479838E-5</v>
      </c>
      <c r="D13090" s="7">
        <v>1.7069589041095919E-4</v>
      </c>
      <c r="E13090" s="7">
        <v>2.5604383561643999E-4</v>
      </c>
      <c r="F13090" s="7">
        <v>3.4139178082191838E-4</v>
      </c>
      <c r="G13090" s="7">
        <v>4.2673972602739801E-4</v>
      </c>
      <c r="H13090" s="7">
        <v>5.1208767123287759E-4</v>
      </c>
      <c r="I13090" s="7">
        <v>5.9743561643835848E-4</v>
      </c>
      <c r="J13090" s="7">
        <v>6.8278356164383676E-4</v>
      </c>
      <c r="K13090" s="7">
        <v>7.6813150684931634E-4</v>
      </c>
      <c r="L13090" s="7">
        <v>8.5347945205479483E-4</v>
      </c>
    </row>
    <row r="13091" spans="1:12" ht="25.5">
      <c r="A13091" s="1">
        <f t="shared" si="275"/>
        <v>45577</v>
      </c>
      <c r="B13091" s="49" t="s">
        <v>7326</v>
      </c>
      <c r="C13091" s="7">
        <v>3.6536876712328918E-3</v>
      </c>
      <c r="D13091" s="7">
        <v>7.3073753424657837E-3</v>
      </c>
      <c r="E13091" s="7">
        <v>1.0961063013698664E-2</v>
      </c>
      <c r="F13091" s="7">
        <v>1.4614750684931519E-2</v>
      </c>
      <c r="G13091" s="7">
        <v>1.8268438356164401E-2</v>
      </c>
      <c r="H13091" s="7">
        <v>2.1922126027397282E-2</v>
      </c>
      <c r="I13091" s="7">
        <v>2.5575813698630281E-2</v>
      </c>
      <c r="J13091" s="7">
        <v>2.9229501369863038E-2</v>
      </c>
      <c r="K13091" s="7">
        <v>3.2883189041095919E-2</v>
      </c>
      <c r="L13091" s="7">
        <v>3.6536876712328803E-2</v>
      </c>
    </row>
    <row r="13092" spans="1:12" ht="25.5">
      <c r="A13092" s="1">
        <f t="shared" si="275"/>
        <v>45578</v>
      </c>
      <c r="B13092" s="49" t="s">
        <v>6081</v>
      </c>
      <c r="C13092" s="7">
        <v>3.3329095890411241E-2</v>
      </c>
      <c r="D13092" s="7">
        <v>6.6658191780822357E-2</v>
      </c>
      <c r="E13092" s="7">
        <v>9.9987287671233591E-2</v>
      </c>
      <c r="F13092" s="7">
        <v>0.13331638356164399</v>
      </c>
      <c r="G13092" s="7">
        <v>0.16664547945205557</v>
      </c>
      <c r="H13092" s="7">
        <v>0.19997457534246599</v>
      </c>
      <c r="I13092" s="7">
        <v>0.23330367123287757</v>
      </c>
      <c r="J13092" s="7">
        <v>0.26663276712328798</v>
      </c>
      <c r="K13092" s="7">
        <v>0.29996186301369959</v>
      </c>
      <c r="L13092" s="7">
        <v>0.33329095890410998</v>
      </c>
    </row>
    <row r="13093" spans="1:12" ht="25.5">
      <c r="A13093" s="1">
        <f t="shared" si="275"/>
        <v>45579</v>
      </c>
      <c r="B13093" s="49" t="s">
        <v>8147</v>
      </c>
      <c r="C13093" s="7">
        <v>6.5963835616438564E-3</v>
      </c>
      <c r="D13093" s="7">
        <v>1.319276712328776E-2</v>
      </c>
      <c r="E13093" s="7">
        <v>1.978915068493152E-2</v>
      </c>
      <c r="F13093" s="7">
        <v>2.638553424657528E-2</v>
      </c>
      <c r="G13093" s="7">
        <v>3.2981917808219158E-2</v>
      </c>
      <c r="H13093" s="7">
        <v>3.9578301369863039E-2</v>
      </c>
      <c r="I13093" s="7">
        <v>4.6174684931507039E-2</v>
      </c>
      <c r="J13093" s="7">
        <v>5.2771068493150684E-2</v>
      </c>
      <c r="K13093" s="7">
        <v>5.9367452054794559E-2</v>
      </c>
      <c r="L13093" s="7">
        <v>6.5963835616438316E-2</v>
      </c>
    </row>
    <row r="13094" spans="1:12" ht="25.5">
      <c r="A13094" s="1">
        <f t="shared" si="275"/>
        <v>45580</v>
      </c>
      <c r="B13094" s="49" t="s">
        <v>8147</v>
      </c>
      <c r="C13094" s="7">
        <v>6.1038246575342757E-2</v>
      </c>
      <c r="D13094" s="7">
        <v>0.122076493150686</v>
      </c>
      <c r="E13094" s="7">
        <v>0.1831147397260284</v>
      </c>
      <c r="F13094" s="7">
        <v>0.24415298630137081</v>
      </c>
      <c r="G13094" s="7">
        <v>0.30519123287671318</v>
      </c>
      <c r="H13094" s="7">
        <v>0.36622947945205558</v>
      </c>
      <c r="I13094" s="7">
        <v>0.42726772602739921</v>
      </c>
      <c r="J13094" s="7">
        <v>0.48830597260274039</v>
      </c>
      <c r="K13094" s="7">
        <v>0.54934421917808285</v>
      </c>
      <c r="L13094" s="7">
        <v>0.61038246575342525</v>
      </c>
    </row>
    <row r="13095" spans="1:12" ht="25.5">
      <c r="A13095" s="1">
        <f t="shared" si="275"/>
        <v>45581</v>
      </c>
      <c r="B13095" s="49" t="s">
        <v>8148</v>
      </c>
      <c r="C13095" s="7">
        <v>2.3327112328767236E-2</v>
      </c>
      <c r="D13095" s="7">
        <v>4.6654224657534361E-2</v>
      </c>
      <c r="E13095" s="7">
        <v>6.9981336986301601E-2</v>
      </c>
      <c r="F13095" s="7">
        <v>9.3308449315068598E-2</v>
      </c>
      <c r="G13095" s="7">
        <v>0.11663556164383571</v>
      </c>
      <c r="H13095" s="7">
        <v>0.1399626739726032</v>
      </c>
      <c r="I13095" s="7">
        <v>0.16328978630137081</v>
      </c>
      <c r="J13095" s="7">
        <v>0.1866168986301372</v>
      </c>
      <c r="K13095" s="7">
        <v>0.2099440109589048</v>
      </c>
      <c r="L13095" s="7">
        <v>0.23327112328767119</v>
      </c>
    </row>
    <row r="13096" spans="1:12" ht="25.5">
      <c r="A13096" s="1">
        <f t="shared" si="275"/>
        <v>45582</v>
      </c>
      <c r="B13096" s="49" t="s">
        <v>8149</v>
      </c>
      <c r="C13096" s="7">
        <v>2.9879013698630278E-2</v>
      </c>
      <c r="D13096" s="7">
        <v>5.9758027397260438E-2</v>
      </c>
      <c r="E13096" s="7">
        <v>8.9637041095890727E-2</v>
      </c>
      <c r="F13096" s="7">
        <v>0.11951605479452063</v>
      </c>
      <c r="G13096" s="7">
        <v>0.14939506849315079</v>
      </c>
      <c r="H13096" s="7">
        <v>0.1792740821917812</v>
      </c>
      <c r="I13096" s="7">
        <v>0.20915309589041162</v>
      </c>
      <c r="J13096" s="7">
        <v>0.239032109589042</v>
      </c>
      <c r="K13096" s="7">
        <v>0.26891112328767119</v>
      </c>
      <c r="L13096" s="7">
        <v>0.29879013698630158</v>
      </c>
    </row>
    <row r="13097" spans="1:12" ht="25.5">
      <c r="A13097" s="1">
        <f t="shared" si="275"/>
        <v>45583</v>
      </c>
      <c r="B13097" s="49" t="s">
        <v>8150</v>
      </c>
      <c r="C13097" s="7">
        <v>6.7627397260274042E-3</v>
      </c>
      <c r="D13097" s="7">
        <v>1.352547945205476E-2</v>
      </c>
      <c r="E13097" s="7">
        <v>2.0288219178082201E-2</v>
      </c>
      <c r="F13097" s="7">
        <v>2.705095890410952E-2</v>
      </c>
      <c r="G13097" s="7">
        <v>3.381369863013696E-2</v>
      </c>
      <c r="H13097" s="7">
        <v>4.0576438356164403E-2</v>
      </c>
      <c r="I13097" s="7">
        <v>4.7339178082191957E-2</v>
      </c>
      <c r="J13097" s="7">
        <v>5.4101917808219158E-2</v>
      </c>
      <c r="K13097" s="7">
        <v>6.0864657534246601E-2</v>
      </c>
      <c r="L13097" s="7">
        <v>6.7627397260273919E-2</v>
      </c>
    </row>
    <row r="13098" spans="1:12" ht="38.25">
      <c r="A13098" s="1">
        <f t="shared" si="275"/>
        <v>45584</v>
      </c>
      <c r="B13098" s="49" t="s">
        <v>8151</v>
      </c>
      <c r="C13098" s="7">
        <v>3.778237808219196E-2</v>
      </c>
      <c r="D13098" s="7">
        <v>7.556475616438392E-2</v>
      </c>
      <c r="E13098" s="7">
        <v>0.11334713424657587</v>
      </c>
      <c r="F13098" s="7">
        <v>0.15112951232876762</v>
      </c>
      <c r="G13098" s="7">
        <v>0.18891189041095921</v>
      </c>
      <c r="H13098" s="7">
        <v>0.22669426849315077</v>
      </c>
      <c r="I13098" s="7">
        <v>0.26447664657534359</v>
      </c>
      <c r="J13098" s="7">
        <v>0.30225902465753524</v>
      </c>
      <c r="K13098" s="7">
        <v>0.34004140273972683</v>
      </c>
      <c r="L13098" s="7">
        <v>0.37782378082191842</v>
      </c>
    </row>
    <row r="13099" spans="1:12" ht="25.5">
      <c r="A13099" s="1">
        <f t="shared" si="275"/>
        <v>45585</v>
      </c>
      <c r="B13099" s="49" t="s">
        <v>8152</v>
      </c>
      <c r="C13099" s="7">
        <v>2.2185764383561801E-2</v>
      </c>
      <c r="D13099" s="7">
        <v>4.4371528767123476E-2</v>
      </c>
      <c r="E13099" s="7">
        <v>6.6557293150685273E-2</v>
      </c>
      <c r="F13099" s="7">
        <v>8.8743057534246841E-2</v>
      </c>
      <c r="G13099" s="7">
        <v>0.11092882191780852</v>
      </c>
      <c r="H13099" s="7">
        <v>0.13311458630136958</v>
      </c>
      <c r="I13099" s="7">
        <v>0.155300350684932</v>
      </c>
      <c r="J13099" s="7">
        <v>0.17748611506849321</v>
      </c>
      <c r="K13099" s="7">
        <v>0.19967187945205561</v>
      </c>
      <c r="L13099" s="7">
        <v>0.22185764383561682</v>
      </c>
    </row>
    <row r="13100" spans="1:12" ht="25.5">
      <c r="A13100" s="1">
        <f t="shared" si="275"/>
        <v>45586</v>
      </c>
      <c r="B13100" s="49" t="s">
        <v>7805</v>
      </c>
      <c r="C13100" s="7">
        <v>2.6114301369863157E-2</v>
      </c>
      <c r="D13100" s="7">
        <v>5.2228602739726203E-2</v>
      </c>
      <c r="E13100" s="7">
        <v>7.8342904109589356E-2</v>
      </c>
      <c r="F13100" s="7">
        <v>0.10445720547945216</v>
      </c>
      <c r="G13100" s="7">
        <v>0.13057150684931521</v>
      </c>
      <c r="H13100" s="7">
        <v>0.15668580821917802</v>
      </c>
      <c r="I13100" s="7">
        <v>0.182800109589042</v>
      </c>
      <c r="J13100" s="7">
        <v>0.20891441095890481</v>
      </c>
      <c r="K13100" s="7">
        <v>0.23502871232876757</v>
      </c>
      <c r="L13100" s="7">
        <v>0.26114301369863041</v>
      </c>
    </row>
    <row r="13101" spans="1:12" ht="25.5">
      <c r="A13101" s="1">
        <f t="shared" si="275"/>
        <v>45587</v>
      </c>
      <c r="B13101" s="49" t="s">
        <v>8153</v>
      </c>
      <c r="C13101" s="7">
        <v>5.0173380821918037E-2</v>
      </c>
      <c r="D13101" s="7">
        <v>0.10034676164383607</v>
      </c>
      <c r="E13101" s="7">
        <v>0.15052014246575399</v>
      </c>
      <c r="F13101" s="7">
        <v>0.20069352328767118</v>
      </c>
      <c r="G13101" s="7">
        <v>0.25086690410958956</v>
      </c>
      <c r="H13101" s="7">
        <v>0.30104028493150681</v>
      </c>
      <c r="I13101" s="7">
        <v>0.35121366575342644</v>
      </c>
      <c r="J13101" s="7">
        <v>0.40138704657534235</v>
      </c>
      <c r="K13101" s="7">
        <v>0.45156042739726077</v>
      </c>
      <c r="L13101" s="7">
        <v>0.5017338082191779</v>
      </c>
    </row>
    <row r="13102" spans="1:12" ht="25.5">
      <c r="A13102" s="1">
        <f t="shared" si="275"/>
        <v>45588</v>
      </c>
      <c r="B13102" s="49" t="s">
        <v>7331</v>
      </c>
      <c r="C13102" s="7">
        <v>4.0142465753424839E-2</v>
      </c>
      <c r="D13102" s="7">
        <v>8.0284931506849677E-2</v>
      </c>
      <c r="E13102" s="7">
        <v>0.12042739726027439</v>
      </c>
      <c r="F13102" s="7">
        <v>0.16056986301369838</v>
      </c>
      <c r="G13102" s="7">
        <v>0.20071232876712361</v>
      </c>
      <c r="H13102" s="7">
        <v>0.24085479452054878</v>
      </c>
      <c r="I13102" s="7">
        <v>0.28099726027397398</v>
      </c>
      <c r="J13102" s="7">
        <v>0.32113972602739799</v>
      </c>
      <c r="K13102" s="7">
        <v>0.36128219178082321</v>
      </c>
      <c r="L13102" s="7">
        <v>0.40142465753424722</v>
      </c>
    </row>
    <row r="13103" spans="1:12" ht="25.5">
      <c r="A13103" s="1">
        <f t="shared" si="275"/>
        <v>45589</v>
      </c>
      <c r="B13103" s="49" t="s">
        <v>7331</v>
      </c>
      <c r="C13103" s="7">
        <v>2.4432657534246841E-2</v>
      </c>
      <c r="D13103" s="7">
        <v>4.8865315068493557E-2</v>
      </c>
      <c r="E13103" s="7">
        <v>7.3297972602740388E-2</v>
      </c>
      <c r="F13103" s="7">
        <v>9.7730630136986879E-2</v>
      </c>
      <c r="G13103" s="7">
        <v>0.12216328767123361</v>
      </c>
      <c r="H13103" s="7">
        <v>0.14659594520547958</v>
      </c>
      <c r="I13103" s="7">
        <v>0.17102860273972678</v>
      </c>
      <c r="J13103" s="7">
        <v>0.19546126027397279</v>
      </c>
      <c r="K13103" s="7">
        <v>0.21989391780822001</v>
      </c>
      <c r="L13103" s="7">
        <v>0.24432657534246599</v>
      </c>
    </row>
    <row r="13104" spans="1:12" ht="25.5">
      <c r="A13104" s="1">
        <f t="shared" si="275"/>
        <v>45590</v>
      </c>
      <c r="B13104" s="49" t="s">
        <v>8154</v>
      </c>
      <c r="C13104" s="7">
        <v>4.5523726027397397E-2</v>
      </c>
      <c r="D13104" s="7">
        <v>9.1047452054794795E-2</v>
      </c>
      <c r="E13104" s="7">
        <v>0.1365711780821916</v>
      </c>
      <c r="F13104" s="7">
        <v>0.18209490410958959</v>
      </c>
      <c r="G13104" s="7">
        <v>0.22761863013698638</v>
      </c>
      <c r="H13104" s="7">
        <v>0.27314235616438437</v>
      </c>
      <c r="I13104" s="7">
        <v>0.31866608219178244</v>
      </c>
      <c r="J13104" s="7">
        <v>0.36418980821917796</v>
      </c>
      <c r="K13104" s="7">
        <v>0.40971353424657597</v>
      </c>
      <c r="L13104" s="7">
        <v>0.45523726027397277</v>
      </c>
    </row>
    <row r="13105" spans="1:12" ht="25.5">
      <c r="A13105" s="1">
        <f t="shared" si="275"/>
        <v>45591</v>
      </c>
      <c r="B13105" s="49" t="s">
        <v>8154</v>
      </c>
      <c r="C13105" s="7">
        <v>2.5560986301369958E-2</v>
      </c>
      <c r="D13105" s="7">
        <v>5.1121972602739797E-2</v>
      </c>
      <c r="E13105" s="7">
        <v>7.6682958904109755E-2</v>
      </c>
      <c r="F13105" s="7">
        <v>0.10224394520547934</v>
      </c>
      <c r="G13105" s="7">
        <v>0.12780493150684918</v>
      </c>
      <c r="H13105" s="7">
        <v>0.15336591780821879</v>
      </c>
      <c r="I13105" s="7">
        <v>0.17892690410958961</v>
      </c>
      <c r="J13105" s="7">
        <v>0.20448789041095919</v>
      </c>
      <c r="K13105" s="7">
        <v>0.23004887671232879</v>
      </c>
      <c r="L13105" s="7">
        <v>0.25560986301369837</v>
      </c>
    </row>
    <row r="13106" spans="1:12" ht="25.5">
      <c r="A13106" s="1">
        <f t="shared" si="275"/>
        <v>45592</v>
      </c>
      <c r="B13106" s="49" t="s">
        <v>7332</v>
      </c>
      <c r="C13106" s="7">
        <v>5.654663013698652E-2</v>
      </c>
      <c r="D13106" s="7">
        <v>0.11309326027397304</v>
      </c>
      <c r="E13106" s="7">
        <v>0.1696398904109592</v>
      </c>
      <c r="F13106" s="7">
        <v>0.22618652054794558</v>
      </c>
      <c r="G13106" s="7">
        <v>0.28273315068493199</v>
      </c>
      <c r="H13106" s="7">
        <v>0.3392797808219184</v>
      </c>
      <c r="I13106" s="7">
        <v>0.39582641095890475</v>
      </c>
      <c r="J13106" s="7">
        <v>0.45237304109589116</v>
      </c>
      <c r="K13106" s="7">
        <v>0.50891967123287751</v>
      </c>
      <c r="L13106" s="7">
        <v>0.56546630136986276</v>
      </c>
    </row>
    <row r="13107" spans="1:12" ht="25.5">
      <c r="A13107" s="1">
        <f t="shared" si="275"/>
        <v>45593</v>
      </c>
      <c r="B13107" s="49" t="s">
        <v>8155</v>
      </c>
      <c r="C13107" s="7">
        <v>2.6363835616438441E-2</v>
      </c>
      <c r="D13107" s="7">
        <v>5.2727671232876756E-2</v>
      </c>
      <c r="E13107" s="7">
        <v>7.9091506849315207E-2</v>
      </c>
      <c r="F13107" s="7">
        <v>0.10545534246575328</v>
      </c>
      <c r="G13107" s="7">
        <v>0.1318191780821916</v>
      </c>
      <c r="H13107" s="7">
        <v>0.15818301369863041</v>
      </c>
      <c r="I13107" s="7">
        <v>0.18454684931506921</v>
      </c>
      <c r="J13107" s="7">
        <v>0.2109106849315068</v>
      </c>
      <c r="K13107" s="7">
        <v>0.23727452054794557</v>
      </c>
      <c r="L13107" s="7">
        <v>0.26363835616438319</v>
      </c>
    </row>
    <row r="13108" spans="1:12" ht="12.75">
      <c r="A13108" s="1">
        <f t="shared" si="275"/>
        <v>45594</v>
      </c>
      <c r="B13108" s="49" t="s">
        <v>6103</v>
      </c>
      <c r="C13108" s="7">
        <v>8.5384109589041511E-4</v>
      </c>
      <c r="D13108" s="7">
        <v>1.7076821917808278E-3</v>
      </c>
      <c r="E13108" s="7">
        <v>2.5615232876712479E-3</v>
      </c>
      <c r="F13108" s="7">
        <v>3.4153643835616557E-3</v>
      </c>
      <c r="G13108" s="7">
        <v>4.2692054794520639E-3</v>
      </c>
      <c r="H13108" s="7">
        <v>5.1230465753424725E-3</v>
      </c>
      <c r="I13108" s="7">
        <v>5.9768876712329036E-3</v>
      </c>
      <c r="J13108" s="7">
        <v>6.8307287671233001E-3</v>
      </c>
      <c r="K13108" s="7">
        <v>7.6845698630137078E-3</v>
      </c>
      <c r="L13108" s="7">
        <v>8.5384109589041156E-3</v>
      </c>
    </row>
    <row r="13109" spans="1:12" ht="12.75">
      <c r="A13109" s="1">
        <f t="shared" si="275"/>
        <v>45595</v>
      </c>
      <c r="B13109" s="49" t="s">
        <v>7345</v>
      </c>
      <c r="C13109" s="7">
        <v>3.8912876712328919E-4</v>
      </c>
      <c r="D13109" s="7">
        <v>7.7825753424657837E-4</v>
      </c>
      <c r="E13109" s="7">
        <v>1.1673863013698664E-3</v>
      </c>
      <c r="F13109" s="7">
        <v>1.556515068493152E-3</v>
      </c>
      <c r="G13109" s="7">
        <v>1.9456438356164397E-3</v>
      </c>
      <c r="H13109" s="7">
        <v>2.3347726027397276E-3</v>
      </c>
      <c r="I13109" s="7">
        <v>2.7239013698630282E-3</v>
      </c>
      <c r="J13109" s="7">
        <v>3.1130301369863039E-3</v>
      </c>
      <c r="K13109" s="7">
        <v>3.5021589041095923E-3</v>
      </c>
      <c r="L13109" s="7">
        <v>3.8912876712328794E-3</v>
      </c>
    </row>
    <row r="13110" spans="1:12" ht="12.75">
      <c r="A13110" s="1">
        <f t="shared" si="275"/>
        <v>45596</v>
      </c>
      <c r="B13110" s="49" t="s">
        <v>7345</v>
      </c>
      <c r="C13110" s="7">
        <v>8.6107397260274158E-4</v>
      </c>
      <c r="D13110" s="7">
        <v>1.7221479452054881E-3</v>
      </c>
      <c r="E13110" s="7">
        <v>2.5832219178082202E-3</v>
      </c>
      <c r="F13110" s="7">
        <v>3.444295890410952E-3</v>
      </c>
      <c r="G13110" s="7">
        <v>4.305369863013696E-3</v>
      </c>
      <c r="H13110" s="7">
        <v>5.1664438356164404E-3</v>
      </c>
      <c r="I13110" s="7">
        <v>6.027517808219196E-3</v>
      </c>
      <c r="J13110" s="7">
        <v>6.8885917808219161E-3</v>
      </c>
      <c r="K13110" s="7">
        <v>7.7496657534246588E-3</v>
      </c>
      <c r="L13110" s="7">
        <v>8.6107397260273919E-3</v>
      </c>
    </row>
    <row r="13111" spans="1:12" ht="12.75">
      <c r="A13111" s="1">
        <f t="shared" si="275"/>
        <v>45597</v>
      </c>
      <c r="B13111" s="49" t="s">
        <v>7345</v>
      </c>
      <c r="C13111" s="7">
        <v>1.2443802739726079E-2</v>
      </c>
      <c r="D13111" s="7">
        <v>2.488760547945228E-2</v>
      </c>
      <c r="E13111" s="7">
        <v>3.7331408219178359E-2</v>
      </c>
      <c r="F13111" s="7">
        <v>4.9775210958904317E-2</v>
      </c>
      <c r="G13111" s="7">
        <v>6.2219013698630393E-2</v>
      </c>
      <c r="H13111" s="7">
        <v>7.4662816438356594E-2</v>
      </c>
      <c r="I13111" s="7">
        <v>8.710661917808292E-2</v>
      </c>
      <c r="J13111" s="7">
        <v>9.955042191780876E-2</v>
      </c>
      <c r="K13111" s="7">
        <v>0.11199422465753484</v>
      </c>
      <c r="L13111" s="7">
        <v>0.12443802739726079</v>
      </c>
    </row>
    <row r="13112" spans="1:12" ht="25.5">
      <c r="A13112" s="1">
        <f t="shared" si="275"/>
        <v>45598</v>
      </c>
      <c r="B13112" s="49" t="s">
        <v>8156</v>
      </c>
      <c r="C13112" s="7">
        <v>9.2197479452055128E-2</v>
      </c>
      <c r="D13112" s="7">
        <v>0.18439495890410998</v>
      </c>
      <c r="E13112" s="7">
        <v>0.27659243835616559</v>
      </c>
      <c r="F13112" s="7">
        <v>0.36878991780821996</v>
      </c>
      <c r="G13112" s="7">
        <v>0.46098739726027438</v>
      </c>
      <c r="H13112" s="7">
        <v>0.55318487671232874</v>
      </c>
      <c r="I13112" s="7">
        <v>0.64538235616438566</v>
      </c>
      <c r="J13112" s="7">
        <v>0.73757983561643869</v>
      </c>
      <c r="K13112" s="7">
        <v>0.82977731506849317</v>
      </c>
      <c r="L13112" s="7">
        <v>0.92197479452054754</v>
      </c>
    </row>
    <row r="13113" spans="1:12" ht="25.5">
      <c r="A13113" s="1">
        <f t="shared" si="275"/>
        <v>45599</v>
      </c>
      <c r="B13113" s="49" t="s">
        <v>5328</v>
      </c>
      <c r="C13113" s="7">
        <v>9.9336328767123585E-3</v>
      </c>
      <c r="D13113" s="7">
        <v>1.9867265753424717E-2</v>
      </c>
      <c r="E13113" s="7">
        <v>2.9800898630137081E-2</v>
      </c>
      <c r="F13113" s="7">
        <v>3.9734531506849323E-2</v>
      </c>
      <c r="G13113" s="7">
        <v>4.9668164383561683E-2</v>
      </c>
      <c r="H13113" s="7">
        <v>5.9601797260273918E-2</v>
      </c>
      <c r="I13113" s="7">
        <v>6.9535430136986515E-2</v>
      </c>
      <c r="J13113" s="7">
        <v>7.9469063013698646E-2</v>
      </c>
      <c r="K13113" s="7">
        <v>8.9402695890410999E-2</v>
      </c>
      <c r="L13113" s="7">
        <v>9.9336328767123228E-2</v>
      </c>
    </row>
    <row r="13114" spans="1:12" ht="12.75">
      <c r="A13114" s="1">
        <f t="shared" si="275"/>
        <v>45600</v>
      </c>
      <c r="B13114" s="49" t="s">
        <v>8157</v>
      </c>
      <c r="C13114" s="7">
        <v>2.3424394520548078E-2</v>
      </c>
      <c r="D13114" s="7">
        <v>4.6848789041096038E-2</v>
      </c>
      <c r="E13114" s="7">
        <v>7.0273183561644109E-2</v>
      </c>
      <c r="F13114" s="7">
        <v>9.3697578082191965E-2</v>
      </c>
      <c r="G13114" s="7">
        <v>0.11712197260273992</v>
      </c>
      <c r="H13114" s="7">
        <v>0.140546367123288</v>
      </c>
      <c r="I13114" s="7">
        <v>0.16397076164383678</v>
      </c>
      <c r="J13114" s="7">
        <v>0.1873951561643844</v>
      </c>
      <c r="K13114" s="7">
        <v>0.21081955068493199</v>
      </c>
      <c r="L13114" s="7">
        <v>0.23424394520547959</v>
      </c>
    </row>
    <row r="13115" spans="1:12" ht="25.5">
      <c r="A13115" s="1">
        <f t="shared" si="275"/>
        <v>45601</v>
      </c>
      <c r="B13115" s="49" t="s">
        <v>5623</v>
      </c>
      <c r="C13115" s="7">
        <v>2.5723726027397399E-3</v>
      </c>
      <c r="D13115" s="7">
        <v>5.1447452054794686E-3</v>
      </c>
      <c r="E13115" s="7">
        <v>7.7171178082192076E-3</v>
      </c>
      <c r="F13115" s="7">
        <v>1.0289490410958911E-2</v>
      </c>
      <c r="G13115" s="7">
        <v>1.2861863013698639E-2</v>
      </c>
      <c r="H13115" s="7">
        <v>1.5434235616438439E-2</v>
      </c>
      <c r="I13115" s="7">
        <v>1.8006608219178117E-2</v>
      </c>
      <c r="J13115" s="7">
        <v>2.0578980821917798E-2</v>
      </c>
      <c r="K13115" s="7">
        <v>2.3151353424657597E-2</v>
      </c>
      <c r="L13115" s="7">
        <v>2.5723726027397278E-2</v>
      </c>
    </row>
    <row r="13116" spans="1:12" ht="25.5">
      <c r="A13116" s="1">
        <f t="shared" si="275"/>
        <v>45602</v>
      </c>
      <c r="B13116" s="49" t="s">
        <v>6716</v>
      </c>
      <c r="C13116" s="7">
        <v>1.9865095890411123E-2</v>
      </c>
      <c r="D13116" s="7">
        <v>3.973019178082212E-2</v>
      </c>
      <c r="E13116" s="7">
        <v>5.9595287671233239E-2</v>
      </c>
      <c r="F13116" s="7">
        <v>7.9460383561644116E-2</v>
      </c>
      <c r="G13116" s="7">
        <v>9.9325479452055124E-2</v>
      </c>
      <c r="H13116" s="7">
        <v>0.1191905753424661</v>
      </c>
      <c r="I13116" s="7">
        <v>0.1390556712328776</v>
      </c>
      <c r="J13116" s="7">
        <v>0.15892076712328801</v>
      </c>
      <c r="K13116" s="7">
        <v>0.17878586301369959</v>
      </c>
      <c r="L13116" s="7">
        <v>0.19865095890410997</v>
      </c>
    </row>
    <row r="13117" spans="1:12" ht="12.75">
      <c r="A13117" s="1">
        <f t="shared" si="275"/>
        <v>45603</v>
      </c>
      <c r="B13117" s="49" t="s">
        <v>8158</v>
      </c>
      <c r="C13117" s="7">
        <v>3.8314356164383799E-2</v>
      </c>
      <c r="D13117" s="7">
        <v>7.6628712328767598E-2</v>
      </c>
      <c r="E13117" s="7">
        <v>0.11494306849315139</v>
      </c>
      <c r="F13117" s="7">
        <v>0.1532574246575352</v>
      </c>
      <c r="G13117" s="7">
        <v>0.19157178082191842</v>
      </c>
      <c r="H13117" s="7">
        <v>0.22988613698630159</v>
      </c>
      <c r="I13117" s="7">
        <v>0.268200493150686</v>
      </c>
      <c r="J13117" s="7">
        <v>0.30651484931506917</v>
      </c>
      <c r="K13117" s="7">
        <v>0.34482920547945234</v>
      </c>
      <c r="L13117" s="7">
        <v>0.38314356164383562</v>
      </c>
    </row>
    <row r="13118" spans="1:12" ht="25.5">
      <c r="A13118" s="1">
        <f t="shared" si="275"/>
        <v>45604</v>
      </c>
      <c r="B13118" s="49" t="s">
        <v>6982</v>
      </c>
      <c r="C13118" s="7">
        <v>9.7419616438356466E-3</v>
      </c>
      <c r="D13118" s="7">
        <v>1.9483923287671318E-2</v>
      </c>
      <c r="E13118" s="7">
        <v>2.9225884931506917E-2</v>
      </c>
      <c r="F13118" s="7">
        <v>3.8967846575342517E-2</v>
      </c>
      <c r="G13118" s="7">
        <v>4.8709808219178113E-2</v>
      </c>
      <c r="H13118" s="7">
        <v>5.8451769863013717E-2</v>
      </c>
      <c r="I13118" s="7">
        <v>6.8193731506849556E-2</v>
      </c>
      <c r="J13118" s="7">
        <v>7.7935693150684923E-2</v>
      </c>
      <c r="K13118" s="7">
        <v>8.7677654794520637E-2</v>
      </c>
      <c r="L13118" s="7">
        <v>9.7419616438356116E-2</v>
      </c>
    </row>
    <row r="13119" spans="1:12" ht="25.5">
      <c r="A13119" s="1">
        <f t="shared" si="275"/>
        <v>45605</v>
      </c>
      <c r="B13119" s="49" t="s">
        <v>8159</v>
      </c>
      <c r="C13119" s="7">
        <v>1.1572602739726068E-2</v>
      </c>
      <c r="D13119" s="7">
        <v>2.3145205479452161E-2</v>
      </c>
      <c r="E13119" s="7">
        <v>3.4717808219178241E-2</v>
      </c>
      <c r="F13119" s="7">
        <v>4.6290410958904078E-2</v>
      </c>
      <c r="G13119" s="7">
        <v>5.7863013698630159E-2</v>
      </c>
      <c r="H13119" s="7">
        <v>6.9435616438356232E-2</v>
      </c>
      <c r="I13119" s="7">
        <v>8.1008219178082555E-2</v>
      </c>
      <c r="J13119" s="7">
        <v>9.2580821917808392E-2</v>
      </c>
      <c r="K13119" s="7">
        <v>0.10415342465753435</v>
      </c>
      <c r="L13119" s="7">
        <v>0.11572602739726032</v>
      </c>
    </row>
    <row r="13120" spans="1:12" ht="25.5">
      <c r="A13120" s="1">
        <f t="shared" si="275"/>
        <v>45606</v>
      </c>
      <c r="B13120" s="49" t="s">
        <v>8159</v>
      </c>
      <c r="C13120" s="7">
        <v>2.5152328767123477E-2</v>
      </c>
      <c r="D13120" s="7">
        <v>5.0304657534246837E-2</v>
      </c>
      <c r="E13120" s="7">
        <v>7.5456986301370307E-2</v>
      </c>
      <c r="F13120" s="7">
        <v>0.10060931506849342</v>
      </c>
      <c r="G13120" s="7">
        <v>0.1257616438356168</v>
      </c>
      <c r="H13120" s="7">
        <v>0.1509139726027392</v>
      </c>
      <c r="I13120" s="7">
        <v>0.17606630136986279</v>
      </c>
      <c r="J13120" s="7">
        <v>0.2012186301369864</v>
      </c>
      <c r="K13120" s="7">
        <v>0.22637095890410999</v>
      </c>
      <c r="L13120" s="7">
        <v>0.25152328767123239</v>
      </c>
    </row>
    <row r="13121" spans="1:12" ht="25.5">
      <c r="A13121" s="1">
        <f t="shared" si="275"/>
        <v>45607</v>
      </c>
      <c r="B13121" s="49" t="s">
        <v>5667</v>
      </c>
      <c r="C13121" s="7">
        <v>5.4564821917808516E-2</v>
      </c>
      <c r="D13121" s="7">
        <v>0.10912964383561703</v>
      </c>
      <c r="E13121" s="7">
        <v>0.16369446575342519</v>
      </c>
      <c r="F13121" s="7">
        <v>0.21825928767123359</v>
      </c>
      <c r="G13121" s="7">
        <v>0.27282410958904196</v>
      </c>
      <c r="H13121" s="7">
        <v>0.32738893150685039</v>
      </c>
      <c r="I13121" s="7">
        <v>0.38195375342465876</v>
      </c>
      <c r="J13121" s="7">
        <v>0.43651857534246719</v>
      </c>
      <c r="K13121" s="7">
        <v>0.49108339726027556</v>
      </c>
      <c r="L13121" s="7">
        <v>0.54564821917808282</v>
      </c>
    </row>
    <row r="13122" spans="1:12" ht="25.5">
      <c r="A13122" s="1">
        <f t="shared" si="275"/>
        <v>45608</v>
      </c>
      <c r="B13122" s="49" t="s">
        <v>5667</v>
      </c>
      <c r="C13122" s="7">
        <v>3.0649315068493319E-2</v>
      </c>
      <c r="D13122" s="7">
        <v>6.1298630136986519E-2</v>
      </c>
      <c r="E13122" s="7">
        <v>9.1947945205479845E-2</v>
      </c>
      <c r="F13122" s="7">
        <v>0.1225972602739728</v>
      </c>
      <c r="G13122" s="7">
        <v>0.15324657534246597</v>
      </c>
      <c r="H13122" s="7">
        <v>0.18389589041095919</v>
      </c>
      <c r="I13122" s="7">
        <v>0.2145452054794536</v>
      </c>
      <c r="J13122" s="7">
        <v>0.2451945205479456</v>
      </c>
      <c r="K13122" s="7">
        <v>0.27584383561643877</v>
      </c>
      <c r="L13122" s="7">
        <v>0.30649315068493194</v>
      </c>
    </row>
    <row r="13123" spans="1:12" ht="25.5">
      <c r="A13123" s="1">
        <f t="shared" si="275"/>
        <v>45609</v>
      </c>
      <c r="B13123" s="49" t="s">
        <v>6129</v>
      </c>
      <c r="C13123" s="7">
        <v>4.1372054794520753E-2</v>
      </c>
      <c r="D13123" s="7">
        <v>8.2744109589041506E-2</v>
      </c>
      <c r="E13123" s="7">
        <v>0.12411616438356241</v>
      </c>
      <c r="F13123" s="7">
        <v>0.16548821917808279</v>
      </c>
      <c r="G13123" s="7">
        <v>0.2068602739726032</v>
      </c>
      <c r="H13123" s="7">
        <v>0.24823232876712359</v>
      </c>
      <c r="I13123" s="7">
        <v>0.2896043835616452</v>
      </c>
      <c r="J13123" s="7">
        <v>0.33097643835616436</v>
      </c>
      <c r="K13123" s="7">
        <v>0.37234849315068475</v>
      </c>
      <c r="L13123" s="7">
        <v>0.41372054794520519</v>
      </c>
    </row>
    <row r="13124" spans="1:12" ht="25.5">
      <c r="A13124" s="1">
        <f t="shared" si="275"/>
        <v>45610</v>
      </c>
      <c r="B13124" s="49" t="s">
        <v>6129</v>
      </c>
      <c r="C13124" s="7">
        <v>2.423013698630148E-3</v>
      </c>
      <c r="D13124" s="7">
        <v>4.8460273972602838E-3</v>
      </c>
      <c r="E13124" s="7">
        <v>7.2690410958904314E-3</v>
      </c>
      <c r="F13124" s="7">
        <v>9.6920547945205434E-3</v>
      </c>
      <c r="G13124" s="7">
        <v>1.211506849315068E-2</v>
      </c>
      <c r="H13124" s="7">
        <v>1.453808219178084E-2</v>
      </c>
      <c r="I13124" s="7">
        <v>1.6961095890411001E-2</v>
      </c>
      <c r="J13124" s="7">
        <v>1.938410958904116E-2</v>
      </c>
      <c r="K13124" s="7">
        <v>2.1807123287671197E-2</v>
      </c>
      <c r="L13124" s="7">
        <v>2.4230136986301359E-2</v>
      </c>
    </row>
    <row r="13125" spans="1:12" ht="25.5">
      <c r="A13125" s="1">
        <f t="shared" si="275"/>
        <v>45611</v>
      </c>
      <c r="B13125" s="49" t="s">
        <v>6129</v>
      </c>
      <c r="C13125" s="7">
        <v>2.0975342465753517E-2</v>
      </c>
      <c r="D13125" s="7">
        <v>4.1950684931506922E-2</v>
      </c>
      <c r="E13125" s="7">
        <v>6.2926027397260442E-2</v>
      </c>
      <c r="F13125" s="7">
        <v>8.3901369863013719E-2</v>
      </c>
      <c r="G13125" s="7">
        <v>0.10487671232876712</v>
      </c>
      <c r="H13125" s="7">
        <v>0.12585205479452038</v>
      </c>
      <c r="I13125" s="7">
        <v>0.14682739726027441</v>
      </c>
      <c r="J13125" s="7">
        <v>0.16780273972602719</v>
      </c>
      <c r="K13125" s="7">
        <v>0.18877808219178119</v>
      </c>
      <c r="L13125" s="7">
        <v>0.20975342465753399</v>
      </c>
    </row>
    <row r="13126" spans="1:12" ht="38.25">
      <c r="A13126" s="1">
        <f t="shared" si="275"/>
        <v>45612</v>
      </c>
      <c r="B13126" s="49" t="s">
        <v>8160</v>
      </c>
      <c r="C13126" s="7">
        <v>9.8895123287671433E-3</v>
      </c>
      <c r="D13126" s="7">
        <v>1.9779024657534238E-2</v>
      </c>
      <c r="E13126" s="7">
        <v>2.9668536986301477E-2</v>
      </c>
      <c r="F13126" s="7">
        <v>3.9558049315068476E-2</v>
      </c>
      <c r="G13126" s="7">
        <v>4.9447561643835604E-2</v>
      </c>
      <c r="H13126" s="7">
        <v>5.9337073972602711E-2</v>
      </c>
      <c r="I13126" s="7">
        <v>6.9226586301370074E-2</v>
      </c>
      <c r="J13126" s="7">
        <v>7.9116098630137077E-2</v>
      </c>
      <c r="K13126" s="7">
        <v>8.9005610958904205E-2</v>
      </c>
      <c r="L13126" s="7">
        <v>9.8895123287671208E-2</v>
      </c>
    </row>
    <row r="13127" spans="1:12" ht="25.5">
      <c r="A13127" s="1">
        <f t="shared" si="275"/>
        <v>45613</v>
      </c>
      <c r="B13127" s="49" t="s">
        <v>6400</v>
      </c>
      <c r="C13127" s="7">
        <v>5.4506958904109873E-3</v>
      </c>
      <c r="D13127" s="7">
        <v>1.0901391780821975E-2</v>
      </c>
      <c r="E13127" s="7">
        <v>1.6352087671233001E-2</v>
      </c>
      <c r="F13127" s="7">
        <v>2.180278356164388E-2</v>
      </c>
      <c r="G13127" s="7">
        <v>2.7253479452054877E-2</v>
      </c>
      <c r="H13127" s="7">
        <v>3.2704175342465759E-2</v>
      </c>
      <c r="I13127" s="7">
        <v>3.8154871232876877E-2</v>
      </c>
      <c r="J13127" s="7">
        <v>4.360556712328776E-2</v>
      </c>
      <c r="K13127" s="7">
        <v>4.905626301369876E-2</v>
      </c>
      <c r="L13127" s="7">
        <v>5.4506958904109636E-2</v>
      </c>
    </row>
    <row r="13128" spans="1:12" ht="25.5">
      <c r="A13128" s="1">
        <f t="shared" si="275"/>
        <v>45614</v>
      </c>
      <c r="B13128" s="49" t="s">
        <v>5439</v>
      </c>
      <c r="C13128" s="7">
        <v>2.4664109589041159E-3</v>
      </c>
      <c r="D13128" s="7">
        <v>4.9328219178082196E-3</v>
      </c>
      <c r="E13128" s="7">
        <v>7.3992328767123359E-3</v>
      </c>
      <c r="F13128" s="7">
        <v>9.8656438356164167E-3</v>
      </c>
      <c r="G13128" s="7">
        <v>1.2332054794520521E-2</v>
      </c>
      <c r="H13128" s="7">
        <v>1.4798465753424599E-2</v>
      </c>
      <c r="I13128" s="7">
        <v>1.7264876712328799E-2</v>
      </c>
      <c r="J13128" s="7">
        <v>1.9731287671232878E-2</v>
      </c>
      <c r="K13128" s="7">
        <v>2.2197698630136958E-2</v>
      </c>
      <c r="L13128" s="7">
        <v>2.4664109589041042E-2</v>
      </c>
    </row>
    <row r="13129" spans="1:12" ht="25.5">
      <c r="A13129" s="1">
        <f t="shared" si="275"/>
        <v>45615</v>
      </c>
      <c r="B13129" s="49" t="s">
        <v>5439</v>
      </c>
      <c r="C13129" s="7">
        <v>8.2744109589041274E-3</v>
      </c>
      <c r="D13129" s="7">
        <v>1.6548821917808279E-2</v>
      </c>
      <c r="E13129" s="7">
        <v>2.482323287671236E-2</v>
      </c>
      <c r="F13129" s="7">
        <v>3.309764383561644E-2</v>
      </c>
      <c r="G13129" s="7">
        <v>4.1372054794520524E-2</v>
      </c>
      <c r="H13129" s="7">
        <v>4.9646465753424601E-2</v>
      </c>
      <c r="I13129" s="7">
        <v>5.7920876712328914E-2</v>
      </c>
      <c r="J13129" s="7">
        <v>6.619528767123288E-2</v>
      </c>
      <c r="K13129" s="7">
        <v>7.4469698630136957E-2</v>
      </c>
      <c r="L13129" s="7">
        <v>8.2744109589041048E-2</v>
      </c>
    </row>
    <row r="13130" spans="1:12" ht="25.5">
      <c r="A13130" s="1">
        <f t="shared" si="275"/>
        <v>45616</v>
      </c>
      <c r="B13130" s="49" t="s">
        <v>5439</v>
      </c>
      <c r="C13130" s="7">
        <v>9.2002191780822234E-3</v>
      </c>
      <c r="D13130" s="7">
        <v>1.8400438356164398E-2</v>
      </c>
      <c r="E13130" s="7">
        <v>2.760065753424672E-2</v>
      </c>
      <c r="F13130" s="7">
        <v>3.6800876712328796E-2</v>
      </c>
      <c r="G13130" s="7">
        <v>4.6001095890410994E-2</v>
      </c>
      <c r="H13130" s="7">
        <v>5.5201315068493198E-2</v>
      </c>
      <c r="I13130" s="7">
        <v>6.440153424657552E-2</v>
      </c>
      <c r="J13130" s="7">
        <v>7.3601753424657593E-2</v>
      </c>
      <c r="K13130" s="7">
        <v>8.280197260273979E-2</v>
      </c>
      <c r="L13130" s="7">
        <v>9.2002191780821876E-2</v>
      </c>
    </row>
    <row r="13131" spans="1:12" ht="12.75">
      <c r="A13131" s="1">
        <f t="shared" si="275"/>
        <v>45617</v>
      </c>
      <c r="B13131" s="49" t="s">
        <v>5297</v>
      </c>
      <c r="C13131" s="7">
        <v>4.3364712328767237E-3</v>
      </c>
      <c r="D13131" s="7">
        <v>8.6729424657534474E-3</v>
      </c>
      <c r="E13131" s="7">
        <v>1.300941369863016E-2</v>
      </c>
      <c r="F13131" s="7">
        <v>1.7345884931506801E-2</v>
      </c>
      <c r="G13131" s="7">
        <v>2.1682356164383559E-2</v>
      </c>
      <c r="H13131" s="7">
        <v>2.601882739726032E-2</v>
      </c>
      <c r="I13131" s="7">
        <v>3.0355298630137081E-2</v>
      </c>
      <c r="J13131" s="7">
        <v>3.469176986301372E-2</v>
      </c>
      <c r="K13131" s="7">
        <v>3.9028241095890474E-2</v>
      </c>
      <c r="L13131" s="7">
        <v>4.3364712328767117E-2</v>
      </c>
    </row>
    <row r="13132" spans="1:12" ht="25.5">
      <c r="A13132" s="1">
        <f t="shared" si="275"/>
        <v>45618</v>
      </c>
      <c r="B13132" s="49" t="s">
        <v>5445</v>
      </c>
      <c r="C13132" s="7">
        <v>1.8038794520548081E-3</v>
      </c>
      <c r="D13132" s="7">
        <v>3.607758904109604E-3</v>
      </c>
      <c r="E13132" s="7">
        <v>5.4116383561644112E-3</v>
      </c>
      <c r="F13132" s="7">
        <v>7.2155178082191958E-3</v>
      </c>
      <c r="G13132" s="7">
        <v>9.0193972602739918E-3</v>
      </c>
      <c r="H13132" s="7">
        <v>1.0823276712328788E-2</v>
      </c>
      <c r="I13132" s="7">
        <v>1.2627156164383561E-2</v>
      </c>
      <c r="J13132" s="7">
        <v>1.4431035616438439E-2</v>
      </c>
      <c r="K13132" s="7">
        <v>1.62349150684932E-2</v>
      </c>
      <c r="L13132" s="7">
        <v>1.8038794520547959E-2</v>
      </c>
    </row>
    <row r="13133" spans="1:12" ht="25.5">
      <c r="A13133" s="1">
        <f t="shared" si="275"/>
        <v>45619</v>
      </c>
      <c r="B13133" s="49" t="s">
        <v>6693</v>
      </c>
      <c r="C13133" s="7">
        <v>5.4040438356164518E-2</v>
      </c>
      <c r="D13133" s="7">
        <v>0.10808087671232904</v>
      </c>
      <c r="E13133" s="7">
        <v>0.1621213150684932</v>
      </c>
      <c r="F13133" s="7">
        <v>0.2161617534246576</v>
      </c>
      <c r="G13133" s="7">
        <v>0.270202191780822</v>
      </c>
      <c r="H13133" s="7">
        <v>0.3242426301369864</v>
      </c>
      <c r="I13133" s="7">
        <v>0.37828306849315202</v>
      </c>
      <c r="J13133" s="7">
        <v>0.4323235068493152</v>
      </c>
      <c r="K13133" s="7">
        <v>0.4863639452054796</v>
      </c>
      <c r="L13133" s="7">
        <v>0.540404383561644</v>
      </c>
    </row>
    <row r="13134" spans="1:12" ht="12.75">
      <c r="A13134" s="1">
        <f t="shared" si="275"/>
        <v>45620</v>
      </c>
      <c r="B13134" s="49" t="s">
        <v>5446</v>
      </c>
      <c r="C13134" s="7">
        <v>3.497095890410988E-3</v>
      </c>
      <c r="D13134" s="7">
        <v>6.9941917808219759E-3</v>
      </c>
      <c r="E13134" s="7">
        <v>1.0491287671232951E-2</v>
      </c>
      <c r="F13134" s="7">
        <v>1.3988383561643881E-2</v>
      </c>
      <c r="G13134" s="7">
        <v>1.7485479452054881E-2</v>
      </c>
      <c r="H13134" s="7">
        <v>2.098257534246576E-2</v>
      </c>
      <c r="I13134" s="7">
        <v>2.4479671232876879E-2</v>
      </c>
      <c r="J13134" s="7">
        <v>2.7976767123287762E-2</v>
      </c>
      <c r="K13134" s="7">
        <v>3.1473863013698755E-2</v>
      </c>
      <c r="L13134" s="7">
        <v>3.4970958904109638E-2</v>
      </c>
    </row>
    <row r="13135" spans="1:12" ht="25.5">
      <c r="A13135" s="1">
        <f t="shared" si="275"/>
        <v>45621</v>
      </c>
      <c r="B13135" s="49" t="s">
        <v>5655</v>
      </c>
      <c r="C13135" s="7">
        <v>1.2665490410958961E-2</v>
      </c>
      <c r="D13135" s="7">
        <v>2.5330980821918037E-2</v>
      </c>
      <c r="E13135" s="7">
        <v>3.7996471232876992E-2</v>
      </c>
      <c r="F13135" s="7">
        <v>5.0661961643835844E-2</v>
      </c>
      <c r="G13135" s="7">
        <v>6.33274520547948E-2</v>
      </c>
      <c r="H13135" s="7">
        <v>7.5992942465753763E-2</v>
      </c>
      <c r="I13135" s="7">
        <v>8.8658432876713072E-2</v>
      </c>
      <c r="J13135" s="7">
        <v>0.1013239232876718</v>
      </c>
      <c r="K13135" s="7">
        <v>0.11398941369863076</v>
      </c>
      <c r="L13135" s="7">
        <v>0.1266549041095896</v>
      </c>
    </row>
    <row r="13136" spans="1:12" ht="12.75">
      <c r="A13136" s="1">
        <f t="shared" ref="A13136:A13199" si="276">A13135+1</f>
        <v>45622</v>
      </c>
      <c r="B13136" s="49" t="s">
        <v>5871</v>
      </c>
      <c r="C13136" s="7">
        <v>1.6422246575342519E-3</v>
      </c>
      <c r="D13136" s="7">
        <v>3.284449315068516E-3</v>
      </c>
      <c r="E13136" s="7">
        <v>4.9266739726027678E-3</v>
      </c>
      <c r="F13136" s="7">
        <v>6.5688986301370078E-3</v>
      </c>
      <c r="G13136" s="7">
        <v>8.2111232876712591E-3</v>
      </c>
      <c r="H13136" s="7">
        <v>9.853347945205513E-3</v>
      </c>
      <c r="I13136" s="7">
        <v>1.14955726027398E-2</v>
      </c>
      <c r="J13136" s="7">
        <v>1.313779726027404E-2</v>
      </c>
      <c r="K13136" s="7">
        <v>1.478002191780828E-2</v>
      </c>
      <c r="L13136" s="7">
        <v>1.6422246575342518E-2</v>
      </c>
    </row>
    <row r="13137" spans="1:12" ht="25.5">
      <c r="A13137" s="1">
        <f t="shared" si="276"/>
        <v>45623</v>
      </c>
      <c r="B13137" s="49" t="s">
        <v>6286</v>
      </c>
      <c r="C13137" s="7">
        <v>2.4290893150685156E-2</v>
      </c>
      <c r="D13137" s="7">
        <v>4.8581786301370201E-2</v>
      </c>
      <c r="E13137" s="7">
        <v>7.2872679452055361E-2</v>
      </c>
      <c r="F13137" s="7">
        <v>9.7163572602740167E-2</v>
      </c>
      <c r="G13137" s="7">
        <v>0.12145446575342519</v>
      </c>
      <c r="H13137" s="7">
        <v>0.14574535890411</v>
      </c>
      <c r="I13137" s="7">
        <v>0.17003625205479481</v>
      </c>
      <c r="J13137" s="7">
        <v>0.19432714520547958</v>
      </c>
      <c r="K13137" s="7">
        <v>0.21861803835616439</v>
      </c>
      <c r="L13137" s="7">
        <v>0.2429089315068492</v>
      </c>
    </row>
    <row r="13138" spans="1:12" ht="25.5">
      <c r="A13138" s="1">
        <f t="shared" si="276"/>
        <v>45624</v>
      </c>
      <c r="B13138" s="49" t="s">
        <v>5448</v>
      </c>
      <c r="C13138" s="7">
        <v>1.4653808219178119E-3</v>
      </c>
      <c r="D13138" s="7">
        <v>2.9307616438356359E-3</v>
      </c>
      <c r="E13138" s="7">
        <v>4.3961424657534484E-3</v>
      </c>
      <c r="F13138" s="7">
        <v>5.8615232876712475E-3</v>
      </c>
      <c r="G13138" s="7">
        <v>7.3269041095890596E-3</v>
      </c>
      <c r="H13138" s="7">
        <v>8.7922849315068708E-3</v>
      </c>
      <c r="I13138" s="7">
        <v>1.0257665753424719E-2</v>
      </c>
      <c r="J13138" s="7">
        <v>1.1723046575342509E-2</v>
      </c>
      <c r="K13138" s="7">
        <v>1.3188427397260319E-2</v>
      </c>
      <c r="L13138" s="7">
        <v>1.4653808219178119E-2</v>
      </c>
    </row>
    <row r="13139" spans="1:12" ht="25.5">
      <c r="A13139" s="1">
        <f t="shared" si="276"/>
        <v>45625</v>
      </c>
      <c r="B13139" s="49" t="s">
        <v>5448</v>
      </c>
      <c r="C13139" s="7">
        <v>3.7213150684931642E-4</v>
      </c>
      <c r="D13139" s="7">
        <v>7.4426301369863283E-4</v>
      </c>
      <c r="E13139" s="7">
        <v>1.116394520547948E-3</v>
      </c>
      <c r="F13139" s="7">
        <v>1.4885260273972561E-3</v>
      </c>
      <c r="G13139" s="7">
        <v>1.860657534246576E-3</v>
      </c>
      <c r="H13139" s="7">
        <v>2.232789041095896E-3</v>
      </c>
      <c r="I13139" s="7">
        <v>2.6049205479452158E-3</v>
      </c>
      <c r="J13139" s="7">
        <v>2.9770520547945239E-3</v>
      </c>
      <c r="K13139" s="7">
        <v>3.3491835616438442E-3</v>
      </c>
      <c r="L13139" s="7">
        <v>3.7213150684931519E-3</v>
      </c>
    </row>
    <row r="13140" spans="1:12" ht="25.5">
      <c r="A13140" s="1">
        <f t="shared" si="276"/>
        <v>45626</v>
      </c>
      <c r="B13140" s="49" t="s">
        <v>5448</v>
      </c>
      <c r="C13140" s="7">
        <v>1.0465972602739751E-3</v>
      </c>
      <c r="D13140" s="7">
        <v>2.0931945205479481E-3</v>
      </c>
      <c r="E13140" s="7">
        <v>3.1397917808219278E-3</v>
      </c>
      <c r="F13140" s="7">
        <v>4.1863890410958962E-3</v>
      </c>
      <c r="G13140" s="7">
        <v>5.2329863013698642E-3</v>
      </c>
      <c r="H13140" s="7">
        <v>6.2795835616438443E-3</v>
      </c>
      <c r="I13140" s="7">
        <v>7.3261808219178357E-3</v>
      </c>
      <c r="J13140" s="7">
        <v>8.3727780821917924E-3</v>
      </c>
      <c r="K13140" s="7">
        <v>9.4193753424657595E-3</v>
      </c>
      <c r="L13140" s="7">
        <v>1.0465972602739728E-2</v>
      </c>
    </row>
    <row r="13141" spans="1:12" ht="25.5">
      <c r="A13141" s="1">
        <f t="shared" si="276"/>
        <v>45627</v>
      </c>
      <c r="B13141" s="49" t="s">
        <v>5448</v>
      </c>
      <c r="C13141" s="7">
        <v>1.2476712328767119E-3</v>
      </c>
      <c r="D13141" s="7">
        <v>2.4953424657534356E-3</v>
      </c>
      <c r="E13141" s="7">
        <v>3.743013698630148E-3</v>
      </c>
      <c r="F13141" s="7">
        <v>4.9906849315068478E-3</v>
      </c>
      <c r="G13141" s="7">
        <v>6.2383561643835602E-3</v>
      </c>
      <c r="H13141" s="7">
        <v>7.4860273972602717E-3</v>
      </c>
      <c r="I13141" s="7">
        <v>8.7336986301370188E-3</v>
      </c>
      <c r="J13141" s="7">
        <v>9.9813698630137077E-3</v>
      </c>
      <c r="K13141" s="7">
        <v>1.1229041095890419E-2</v>
      </c>
      <c r="L13141" s="7">
        <v>1.247671232876712E-2</v>
      </c>
    </row>
    <row r="13142" spans="1:12" ht="38.25">
      <c r="A13142" s="1">
        <f t="shared" si="276"/>
        <v>45628</v>
      </c>
      <c r="B13142" s="49" t="s">
        <v>5449</v>
      </c>
      <c r="C13142" s="7">
        <v>5.4427397260274277E-3</v>
      </c>
      <c r="D13142" s="7">
        <v>1.0885479452054855E-2</v>
      </c>
      <c r="E13142" s="7">
        <v>1.6328219178082321E-2</v>
      </c>
      <c r="F13142" s="7">
        <v>2.1770958904109641E-2</v>
      </c>
      <c r="G13142" s="7">
        <v>2.7213698630137079E-2</v>
      </c>
      <c r="H13142" s="7">
        <v>3.2656438356164399E-2</v>
      </c>
      <c r="I13142" s="7">
        <v>3.8099178082191959E-2</v>
      </c>
      <c r="J13142" s="7">
        <v>4.3541917808219283E-2</v>
      </c>
      <c r="K13142" s="7">
        <v>4.8984657534246717E-2</v>
      </c>
      <c r="L13142" s="7">
        <v>5.4427397260274041E-2</v>
      </c>
    </row>
    <row r="13143" spans="1:12" ht="25.5">
      <c r="A13143" s="1">
        <f t="shared" si="276"/>
        <v>45629</v>
      </c>
      <c r="B13143" s="49" t="s">
        <v>6402</v>
      </c>
      <c r="C13143" s="7">
        <v>5.2800000000000112E-4</v>
      </c>
      <c r="D13143" s="7">
        <v>1.0560000000000022E-3</v>
      </c>
      <c r="E13143" s="7">
        <v>1.5839999999999999E-3</v>
      </c>
      <c r="F13143" s="7">
        <v>2.1120000000000002E-3</v>
      </c>
      <c r="G13143" s="7">
        <v>2.64E-3</v>
      </c>
      <c r="H13143" s="7">
        <v>3.1679999999999998E-3</v>
      </c>
      <c r="I13143" s="7">
        <v>3.6960000000000118E-3</v>
      </c>
      <c r="J13143" s="7">
        <v>4.2240000000000003E-3</v>
      </c>
      <c r="K13143" s="7">
        <v>4.7520000000000001E-3</v>
      </c>
      <c r="L13143" s="7">
        <v>5.28E-3</v>
      </c>
    </row>
    <row r="13144" spans="1:12" ht="25.5">
      <c r="A13144" s="1">
        <f t="shared" si="276"/>
        <v>45630</v>
      </c>
      <c r="B13144" s="49" t="s">
        <v>6402</v>
      </c>
      <c r="C13144" s="7">
        <v>4.4945095890411242E-2</v>
      </c>
      <c r="D13144" s="7">
        <v>8.9890191780822484E-2</v>
      </c>
      <c r="E13144" s="7">
        <v>0.13483528767123359</v>
      </c>
      <c r="F13144" s="7">
        <v>0.179780383561644</v>
      </c>
      <c r="G13144" s="7">
        <v>0.22472547945205559</v>
      </c>
      <c r="H13144" s="7">
        <v>0.26967057534246602</v>
      </c>
      <c r="I13144" s="7">
        <v>0.31461567123287754</v>
      </c>
      <c r="J13144" s="7">
        <v>0.35956076712328799</v>
      </c>
      <c r="K13144" s="7">
        <v>0.40450586301369962</v>
      </c>
      <c r="L13144" s="7">
        <v>0.44945095890410997</v>
      </c>
    </row>
    <row r="13145" spans="1:12" ht="25.5">
      <c r="A13145" s="1">
        <f t="shared" si="276"/>
        <v>45631</v>
      </c>
      <c r="B13145" s="49" t="s">
        <v>7361</v>
      </c>
      <c r="C13145" s="7">
        <v>2.2468931506849438E-2</v>
      </c>
      <c r="D13145" s="7">
        <v>4.4937863013698752E-2</v>
      </c>
      <c r="E13145" s="7">
        <v>6.7406794520548194E-2</v>
      </c>
      <c r="F13145" s="7">
        <v>8.9875726027397393E-2</v>
      </c>
      <c r="G13145" s="7">
        <v>0.11234465753424673</v>
      </c>
      <c r="H13145" s="7">
        <v>0.13481358904109639</v>
      </c>
      <c r="I13145" s="7">
        <v>0.15728252054794559</v>
      </c>
      <c r="J13145" s="7">
        <v>0.17975145205479479</v>
      </c>
      <c r="K13145" s="7">
        <v>0.20222038356164398</v>
      </c>
      <c r="L13145" s="7">
        <v>0.22468931506849318</v>
      </c>
    </row>
    <row r="13146" spans="1:12" ht="51">
      <c r="A13146" s="1">
        <f t="shared" si="276"/>
        <v>45632</v>
      </c>
      <c r="B13146" s="49" t="s">
        <v>7671</v>
      </c>
      <c r="C13146" s="7">
        <v>9.7437698630137206E-3</v>
      </c>
      <c r="D13146" s="7">
        <v>1.9487539726027441E-2</v>
      </c>
      <c r="E13146" s="7">
        <v>2.9231309589041157E-2</v>
      </c>
      <c r="F13146" s="7">
        <v>3.8975079452054757E-2</v>
      </c>
      <c r="G13146" s="7">
        <v>4.871884931506848E-2</v>
      </c>
      <c r="H13146" s="7">
        <v>5.8462619178082195E-2</v>
      </c>
      <c r="I13146" s="7">
        <v>6.820638904109616E-2</v>
      </c>
      <c r="J13146" s="7">
        <v>7.795015890410964E-2</v>
      </c>
      <c r="K13146" s="7">
        <v>8.7693928767123355E-2</v>
      </c>
      <c r="L13146" s="7">
        <v>9.743769863013696E-2</v>
      </c>
    </row>
    <row r="13147" spans="1:12" ht="25.5">
      <c r="A13147" s="1">
        <f t="shared" si="276"/>
        <v>45633</v>
      </c>
      <c r="B13147" s="49" t="s">
        <v>7365</v>
      </c>
      <c r="C13147" s="7">
        <v>5.6315178082191955E-3</v>
      </c>
      <c r="D13147" s="7">
        <v>1.1263035616438403E-2</v>
      </c>
      <c r="E13147" s="7">
        <v>1.6894553424657597E-2</v>
      </c>
      <c r="F13147" s="7">
        <v>2.2526071232876758E-2</v>
      </c>
      <c r="G13147" s="7">
        <v>2.8157589041095922E-2</v>
      </c>
      <c r="H13147" s="7">
        <v>3.3789106849315083E-2</v>
      </c>
      <c r="I13147" s="7">
        <v>3.9420624657534362E-2</v>
      </c>
      <c r="J13147" s="7">
        <v>4.5052142465753515E-2</v>
      </c>
      <c r="K13147" s="7">
        <v>5.0683660273972676E-2</v>
      </c>
      <c r="L13147" s="7">
        <v>5.6315178082191844E-2</v>
      </c>
    </row>
    <row r="13148" spans="1:12" ht="25.5">
      <c r="A13148" s="1">
        <f t="shared" si="276"/>
        <v>45634</v>
      </c>
      <c r="B13148" s="49" t="s">
        <v>7993</v>
      </c>
      <c r="C13148" s="7">
        <v>3.4717808219178361E-3</v>
      </c>
      <c r="D13148" s="7">
        <v>6.9435616438356723E-3</v>
      </c>
      <c r="E13148" s="7">
        <v>1.0415342465753494E-2</v>
      </c>
      <c r="F13148" s="7">
        <v>1.3887123287671319E-2</v>
      </c>
      <c r="G13148" s="7">
        <v>1.735890410958912E-2</v>
      </c>
      <c r="H13148" s="7">
        <v>2.0830684931506919E-2</v>
      </c>
      <c r="I13148" s="7">
        <v>2.4302465753424721E-2</v>
      </c>
      <c r="J13148" s="7">
        <v>2.7774246575342523E-2</v>
      </c>
      <c r="K13148" s="7">
        <v>3.1246027397260318E-2</v>
      </c>
      <c r="L13148" s="7">
        <v>3.4717808219178116E-2</v>
      </c>
    </row>
    <row r="13149" spans="1:12" ht="25.5">
      <c r="A13149" s="1">
        <f t="shared" si="276"/>
        <v>45635</v>
      </c>
      <c r="B13149" s="49" t="s">
        <v>5664</v>
      </c>
      <c r="C13149" s="7">
        <v>2.22266301369864E-3</v>
      </c>
      <c r="D13149" s="7">
        <v>4.4453260273972679E-3</v>
      </c>
      <c r="E13149" s="7">
        <v>6.667989041095908E-3</v>
      </c>
      <c r="F13149" s="7">
        <v>8.8906520547945237E-3</v>
      </c>
      <c r="G13149" s="7">
        <v>1.1113315068493152E-2</v>
      </c>
      <c r="H13149" s="7">
        <v>1.3335978082191721E-2</v>
      </c>
      <c r="I13149" s="7">
        <v>1.5558641095890479E-2</v>
      </c>
      <c r="J13149" s="7">
        <v>1.7781304109588999E-2</v>
      </c>
      <c r="K13149" s="7">
        <v>2.0003967123287638E-2</v>
      </c>
      <c r="L13149" s="7">
        <v>2.2226630136986281E-2</v>
      </c>
    </row>
    <row r="13150" spans="1:12" ht="25.5">
      <c r="A13150" s="1">
        <f t="shared" si="276"/>
        <v>45636</v>
      </c>
      <c r="B13150" s="49" t="s">
        <v>5458</v>
      </c>
      <c r="C13150" s="7">
        <v>3.26383561643838E-3</v>
      </c>
      <c r="D13150" s="7">
        <v>6.5276712328767479E-3</v>
      </c>
      <c r="E13150" s="7">
        <v>9.7915068493151271E-3</v>
      </c>
      <c r="F13150" s="7">
        <v>1.305534246575352E-2</v>
      </c>
      <c r="G13150" s="7">
        <v>1.631917808219184E-2</v>
      </c>
      <c r="H13150" s="7">
        <v>1.9583013698630157E-2</v>
      </c>
      <c r="I13150" s="7">
        <v>2.2846849315068599E-2</v>
      </c>
      <c r="J13150" s="7">
        <v>2.6110684931506919E-2</v>
      </c>
      <c r="K13150" s="7">
        <v>2.9374520547945239E-2</v>
      </c>
      <c r="L13150" s="7">
        <v>3.2638356164383556E-2</v>
      </c>
    </row>
    <row r="13151" spans="1:12" ht="25.5">
      <c r="A13151" s="1">
        <f t="shared" si="276"/>
        <v>45637</v>
      </c>
      <c r="B13151" s="49" t="s">
        <v>5882</v>
      </c>
      <c r="C13151" s="7">
        <v>1.491419178082188E-3</v>
      </c>
      <c r="D13151" s="7">
        <v>2.9828383561643882E-3</v>
      </c>
      <c r="E13151" s="7">
        <v>4.4742575342465755E-3</v>
      </c>
      <c r="F13151" s="7">
        <v>5.965676712328752E-3</v>
      </c>
      <c r="G13151" s="7">
        <v>7.4570958904109398E-3</v>
      </c>
      <c r="H13151" s="7">
        <v>8.9485150684931267E-3</v>
      </c>
      <c r="I13151" s="7">
        <v>1.0439934246575352E-2</v>
      </c>
      <c r="J13151" s="7">
        <v>1.1931353424657516E-2</v>
      </c>
      <c r="K13151" s="7">
        <v>1.3422772602739679E-2</v>
      </c>
      <c r="L13151" s="7">
        <v>1.491419178082188E-2</v>
      </c>
    </row>
    <row r="13152" spans="1:12" ht="25.5">
      <c r="A13152" s="1">
        <f t="shared" si="276"/>
        <v>45638</v>
      </c>
      <c r="B13152" s="49" t="s">
        <v>5277</v>
      </c>
      <c r="C13152" s="7">
        <v>1.9995287671233002E-3</v>
      </c>
      <c r="D13152" s="7">
        <v>3.9990575342465882E-3</v>
      </c>
      <c r="E13152" s="7">
        <v>5.9985863013698876E-3</v>
      </c>
      <c r="F13152" s="7">
        <v>7.9981150684931644E-3</v>
      </c>
      <c r="G13152" s="7">
        <v>9.9976438356164533E-3</v>
      </c>
      <c r="H13152" s="7">
        <v>1.1997172602739739E-2</v>
      </c>
      <c r="I13152" s="7">
        <v>1.3996701369863038E-2</v>
      </c>
      <c r="J13152" s="7">
        <v>1.599623013698628E-2</v>
      </c>
      <c r="K13152" s="7">
        <v>1.7995758904109638E-2</v>
      </c>
      <c r="L13152" s="7">
        <v>1.9995287671232879E-2</v>
      </c>
    </row>
    <row r="13153" spans="1:12" ht="25.5">
      <c r="A13153" s="1">
        <f t="shared" si="276"/>
        <v>45639</v>
      </c>
      <c r="B13153" s="49" t="s">
        <v>5278</v>
      </c>
      <c r="C13153" s="7">
        <v>6.0929753424657715E-3</v>
      </c>
      <c r="D13153" s="7">
        <v>1.218595068493152E-2</v>
      </c>
      <c r="E13153" s="7">
        <v>1.827892602739728E-2</v>
      </c>
      <c r="F13153" s="7">
        <v>2.4371901369863041E-2</v>
      </c>
      <c r="G13153" s="7">
        <v>3.0464876712328798E-2</v>
      </c>
      <c r="H13153" s="7">
        <v>3.655785205479456E-2</v>
      </c>
      <c r="I13153" s="7">
        <v>4.2650827397260435E-2</v>
      </c>
      <c r="J13153" s="7">
        <v>4.8743802739726082E-2</v>
      </c>
      <c r="K13153" s="7">
        <v>5.4836778082191839E-2</v>
      </c>
      <c r="L13153" s="7">
        <v>6.0929753424657597E-2</v>
      </c>
    </row>
    <row r="13154" spans="1:12" ht="25.5">
      <c r="A13154" s="1">
        <f t="shared" si="276"/>
        <v>45640</v>
      </c>
      <c r="B13154" s="49" t="s">
        <v>8161</v>
      </c>
      <c r="C13154" s="7">
        <v>7.6543364383561921E-2</v>
      </c>
      <c r="D13154" s="7">
        <v>0.15308672876712362</v>
      </c>
      <c r="E13154" s="7">
        <v>0.22963009315068597</v>
      </c>
      <c r="F13154" s="7">
        <v>0.30617345753424724</v>
      </c>
      <c r="G13154" s="7">
        <v>0.38271682191780837</v>
      </c>
      <c r="H13154" s="7">
        <v>0.45926018630137078</v>
      </c>
      <c r="I13154" s="7">
        <v>0.53580355068493324</v>
      </c>
      <c r="J13154" s="7">
        <v>0.61234691506849448</v>
      </c>
      <c r="K13154" s="7">
        <v>0.68889027945205561</v>
      </c>
      <c r="L13154" s="7">
        <v>0.76543364383561674</v>
      </c>
    </row>
    <row r="13155" spans="1:12" ht="25.5">
      <c r="A13155" s="1">
        <f t="shared" si="276"/>
        <v>45641</v>
      </c>
      <c r="B13155" s="49" t="s">
        <v>8161</v>
      </c>
      <c r="C13155" s="7">
        <v>5.9186630136986523E-2</v>
      </c>
      <c r="D13155" s="7">
        <v>0.11837326027397316</v>
      </c>
      <c r="E13155" s="7">
        <v>0.17755989041095918</v>
      </c>
      <c r="F13155" s="7">
        <v>0.23674652054794559</v>
      </c>
      <c r="G13155" s="7">
        <v>0.29593315068493198</v>
      </c>
      <c r="H13155" s="7">
        <v>0.35511978082191836</v>
      </c>
      <c r="I13155" s="7">
        <v>0.41430641095890602</v>
      </c>
      <c r="J13155" s="7">
        <v>0.47349304109589119</v>
      </c>
      <c r="K13155" s="7">
        <v>0.53267967123287763</v>
      </c>
      <c r="L13155" s="7">
        <v>0.59186630136986274</v>
      </c>
    </row>
    <row r="13156" spans="1:12" ht="25.5">
      <c r="A13156" s="1">
        <f t="shared" si="276"/>
        <v>45642</v>
      </c>
      <c r="B13156" s="49" t="s">
        <v>8161</v>
      </c>
      <c r="C13156" s="7">
        <v>1.2180526027397279E-2</v>
      </c>
      <c r="D13156" s="7">
        <v>2.436105205479468E-2</v>
      </c>
      <c r="E13156" s="7">
        <v>3.654157808219196E-2</v>
      </c>
      <c r="F13156" s="7">
        <v>4.8722104109589118E-2</v>
      </c>
      <c r="G13156" s="7">
        <v>6.0902630136986394E-2</v>
      </c>
      <c r="H13156" s="7">
        <v>7.3083156164383684E-2</v>
      </c>
      <c r="I13156" s="7">
        <v>8.526368219178132E-2</v>
      </c>
      <c r="J13156" s="7">
        <v>9.7444208219178347E-2</v>
      </c>
      <c r="K13156" s="7">
        <v>0.10962473424657564</v>
      </c>
      <c r="L13156" s="7">
        <v>0.12180526027397279</v>
      </c>
    </row>
    <row r="13157" spans="1:12" ht="25.5">
      <c r="A13157" s="1">
        <f t="shared" si="276"/>
        <v>45643</v>
      </c>
      <c r="B13157" s="49" t="s">
        <v>5462</v>
      </c>
      <c r="C13157" s="7">
        <v>6.7008986301370079E-3</v>
      </c>
      <c r="D13157" s="7">
        <v>1.3401797260274038E-2</v>
      </c>
      <c r="E13157" s="7">
        <v>2.0102695890411002E-2</v>
      </c>
      <c r="F13157" s="7">
        <v>2.6803594520547962E-2</v>
      </c>
      <c r="G13157" s="7">
        <v>3.3504493150684919E-2</v>
      </c>
      <c r="H13157" s="7">
        <v>4.0205391780821879E-2</v>
      </c>
      <c r="I13157" s="7">
        <v>4.6906290410959083E-2</v>
      </c>
      <c r="J13157" s="7">
        <v>5.3607189041095925E-2</v>
      </c>
      <c r="K13157" s="7">
        <v>6.0308087671232878E-2</v>
      </c>
      <c r="L13157" s="7">
        <v>6.7008986301369838E-2</v>
      </c>
    </row>
    <row r="13158" spans="1:12" ht="25.5">
      <c r="A13158" s="1">
        <f t="shared" si="276"/>
        <v>45644</v>
      </c>
      <c r="B13158" s="49" t="s">
        <v>6145</v>
      </c>
      <c r="C13158" s="7">
        <v>3.447912328767132E-3</v>
      </c>
      <c r="D13158" s="7">
        <v>6.8958246575342519E-3</v>
      </c>
      <c r="E13158" s="7">
        <v>1.0343736986301385E-2</v>
      </c>
      <c r="F13158" s="7">
        <v>1.379164931506848E-2</v>
      </c>
      <c r="G13158" s="7">
        <v>1.72395616438356E-2</v>
      </c>
      <c r="H13158" s="7">
        <v>2.0687473972602718E-2</v>
      </c>
      <c r="I13158" s="7">
        <v>2.4135386301369962E-2</v>
      </c>
      <c r="J13158" s="7">
        <v>2.7583298630136959E-2</v>
      </c>
      <c r="K13158" s="7">
        <v>3.1031210958904081E-2</v>
      </c>
      <c r="L13158" s="7">
        <v>3.44791232876712E-2</v>
      </c>
    </row>
    <row r="13159" spans="1:12" ht="12.75">
      <c r="A13159" s="1">
        <f t="shared" si="276"/>
        <v>45645</v>
      </c>
      <c r="B13159" s="49" t="s">
        <v>5345</v>
      </c>
      <c r="C13159" s="7">
        <v>3.7285479452054998E-4</v>
      </c>
      <c r="D13159" s="7">
        <v>7.4570958904109997E-4</v>
      </c>
      <c r="E13159" s="7">
        <v>1.1185643835616486E-3</v>
      </c>
      <c r="F13159" s="7">
        <v>1.4914191780821999E-3</v>
      </c>
      <c r="G13159" s="7">
        <v>1.8642739726027438E-3</v>
      </c>
      <c r="H13159" s="7">
        <v>2.2371287671232878E-3</v>
      </c>
      <c r="I13159" s="7">
        <v>2.6099835616438436E-3</v>
      </c>
      <c r="J13159" s="7">
        <v>2.9828383561643882E-3</v>
      </c>
      <c r="K13159" s="7">
        <v>3.3556931506849319E-3</v>
      </c>
      <c r="L13159" s="7">
        <v>3.728547945205476E-3</v>
      </c>
    </row>
    <row r="13160" spans="1:12" ht="25.5">
      <c r="A13160" s="1">
        <f t="shared" si="276"/>
        <v>45646</v>
      </c>
      <c r="B13160" s="49" t="s">
        <v>5280</v>
      </c>
      <c r="C13160" s="7">
        <v>7.0075726027397514E-3</v>
      </c>
      <c r="D13160" s="7">
        <v>1.401514520547948E-2</v>
      </c>
      <c r="E13160" s="7">
        <v>2.1022717808219279E-2</v>
      </c>
      <c r="F13160" s="7">
        <v>2.8030290410958961E-2</v>
      </c>
      <c r="G13160" s="7">
        <v>3.5037863013698635E-2</v>
      </c>
      <c r="H13160" s="7">
        <v>4.2045435616438434E-2</v>
      </c>
      <c r="I13160" s="7">
        <v>4.905300821917824E-2</v>
      </c>
      <c r="J13160" s="7">
        <v>5.6060580821917921E-2</v>
      </c>
      <c r="K13160" s="7">
        <v>6.3068153424657589E-2</v>
      </c>
      <c r="L13160" s="7">
        <v>7.007572602739727E-2</v>
      </c>
    </row>
    <row r="13161" spans="1:12" ht="25.5">
      <c r="A13161" s="1">
        <f t="shared" si="276"/>
        <v>45647</v>
      </c>
      <c r="B13161" s="49" t="s">
        <v>6147</v>
      </c>
      <c r="C13161" s="7">
        <v>8.6707726027397524E-3</v>
      </c>
      <c r="D13161" s="7">
        <v>1.7341545205479477E-2</v>
      </c>
      <c r="E13161" s="7">
        <v>2.601231780821928E-2</v>
      </c>
      <c r="F13161" s="7">
        <v>3.4683090410958954E-2</v>
      </c>
      <c r="G13161" s="7">
        <v>4.3353863013698639E-2</v>
      </c>
      <c r="H13161" s="7">
        <v>5.2024635616438442E-2</v>
      </c>
      <c r="I13161" s="7">
        <v>6.0695408219178362E-2</v>
      </c>
      <c r="J13161" s="7">
        <v>6.9366180821917908E-2</v>
      </c>
      <c r="K13161" s="7">
        <v>7.8036953424657593E-2</v>
      </c>
      <c r="L13161" s="7">
        <v>8.6707726027397278E-2</v>
      </c>
    </row>
    <row r="13162" spans="1:12" ht="38.25">
      <c r="A13162" s="1">
        <f t="shared" si="276"/>
        <v>45648</v>
      </c>
      <c r="B13162" s="49" t="s">
        <v>5346</v>
      </c>
      <c r="C13162" s="7">
        <v>2.7597041095890596E-3</v>
      </c>
      <c r="D13162" s="7">
        <v>5.5194082191781079E-3</v>
      </c>
      <c r="E13162" s="7">
        <v>8.2791123287671679E-3</v>
      </c>
      <c r="F13162" s="7">
        <v>1.1038816438356192E-2</v>
      </c>
      <c r="G13162" s="7">
        <v>1.3798520547945239E-2</v>
      </c>
      <c r="H13162" s="7">
        <v>1.6558224657534239E-2</v>
      </c>
      <c r="I13162" s="7">
        <v>1.9317928767123359E-2</v>
      </c>
      <c r="J13162" s="7">
        <v>2.2077632876712359E-2</v>
      </c>
      <c r="K13162" s="7">
        <v>2.4837336986301358E-2</v>
      </c>
      <c r="L13162" s="7">
        <v>2.7597041095890357E-2</v>
      </c>
    </row>
    <row r="13163" spans="1:12" ht="38.25">
      <c r="A13163" s="1">
        <f t="shared" si="276"/>
        <v>45649</v>
      </c>
      <c r="B13163" s="49" t="s">
        <v>5346</v>
      </c>
      <c r="C13163" s="7">
        <v>7.4234630136986637E-3</v>
      </c>
      <c r="D13163" s="7">
        <v>1.4846926027397279E-2</v>
      </c>
      <c r="E13163" s="7">
        <v>2.227038904109592E-2</v>
      </c>
      <c r="F13163" s="7">
        <v>2.9693852054794558E-2</v>
      </c>
      <c r="G13163" s="7">
        <v>3.7117315068493202E-2</v>
      </c>
      <c r="H13163" s="7">
        <v>4.454077808219184E-2</v>
      </c>
      <c r="I13163" s="7">
        <v>5.1964241095890602E-2</v>
      </c>
      <c r="J13163" s="7">
        <v>5.9387704109589115E-2</v>
      </c>
      <c r="K13163" s="7">
        <v>6.681116712328776E-2</v>
      </c>
      <c r="L13163" s="7">
        <v>7.4234630136986279E-2</v>
      </c>
    </row>
    <row r="13164" spans="1:12" ht="51">
      <c r="A13164" s="1">
        <f t="shared" si="276"/>
        <v>45650</v>
      </c>
      <c r="B13164" s="49" t="s">
        <v>8162</v>
      </c>
      <c r="C13164" s="7">
        <v>1.8299178082191961E-2</v>
      </c>
      <c r="D13164" s="7">
        <v>3.6598356164383797E-2</v>
      </c>
      <c r="E13164" s="7">
        <v>5.4897534246575758E-2</v>
      </c>
      <c r="F13164" s="7">
        <v>7.3196712328767469E-2</v>
      </c>
      <c r="G13164" s="7">
        <v>9.1495890410959305E-2</v>
      </c>
      <c r="H13164" s="7">
        <v>0.10979506849315117</v>
      </c>
      <c r="I13164" s="7">
        <v>0.1280942465753436</v>
      </c>
      <c r="J13164" s="7">
        <v>0.14639342465753519</v>
      </c>
      <c r="K13164" s="7">
        <v>0.16469260273972677</v>
      </c>
      <c r="L13164" s="7">
        <v>0.18299178082191839</v>
      </c>
    </row>
    <row r="13165" spans="1:12" ht="38.25">
      <c r="A13165" s="1">
        <f t="shared" si="276"/>
        <v>45651</v>
      </c>
      <c r="B13165" s="49" t="s">
        <v>6152</v>
      </c>
      <c r="C13165" s="7">
        <v>1.0936109589041136E-2</v>
      </c>
      <c r="D13165" s="7">
        <v>2.1872219178082318E-2</v>
      </c>
      <c r="E13165" s="7">
        <v>3.2808328767123481E-2</v>
      </c>
      <c r="F13165" s="7">
        <v>4.3744438356164393E-2</v>
      </c>
      <c r="G13165" s="7">
        <v>5.4680547945205556E-2</v>
      </c>
      <c r="H13165" s="7">
        <v>6.56166575342466E-2</v>
      </c>
      <c r="I13165" s="7">
        <v>7.6552767123287999E-2</v>
      </c>
      <c r="J13165" s="7">
        <v>8.7488876712328925E-2</v>
      </c>
      <c r="K13165" s="7">
        <v>9.8424986301369949E-2</v>
      </c>
      <c r="L13165" s="7">
        <v>0.109361095890411</v>
      </c>
    </row>
    <row r="13166" spans="1:12" ht="38.25">
      <c r="A13166" s="1">
        <f t="shared" si="276"/>
        <v>45652</v>
      </c>
      <c r="B13166" s="49" t="s">
        <v>7547</v>
      </c>
      <c r="C13166" s="7">
        <v>2.267145205479468E-3</v>
      </c>
      <c r="D13166" s="7">
        <v>4.5342904109589239E-3</v>
      </c>
      <c r="E13166" s="7">
        <v>6.8014356164383914E-3</v>
      </c>
      <c r="F13166" s="7">
        <v>9.0685808219178356E-3</v>
      </c>
      <c r="G13166" s="7">
        <v>1.1335726027397292E-2</v>
      </c>
      <c r="H13166" s="7">
        <v>1.360287123287676E-2</v>
      </c>
      <c r="I13166" s="7">
        <v>1.5870016438356237E-2</v>
      </c>
      <c r="J13166" s="7">
        <v>1.813716164383572E-2</v>
      </c>
      <c r="K13166" s="7">
        <v>2.0404306849315081E-2</v>
      </c>
      <c r="L13166" s="7">
        <v>2.2671452054794559E-2</v>
      </c>
    </row>
    <row r="13167" spans="1:12" ht="38.25">
      <c r="A13167" s="1">
        <f t="shared" si="276"/>
        <v>45653</v>
      </c>
      <c r="B13167" s="49" t="s">
        <v>8163</v>
      </c>
      <c r="C13167" s="7">
        <v>1.0921643835616465E-3</v>
      </c>
      <c r="D13167" s="7">
        <v>2.1843287671232878E-3</v>
      </c>
      <c r="E13167" s="7">
        <v>3.2764931506849442E-3</v>
      </c>
      <c r="F13167" s="7">
        <v>4.3686575342465755E-3</v>
      </c>
      <c r="G13167" s="7">
        <v>5.4608219178082203E-3</v>
      </c>
      <c r="H13167" s="7">
        <v>6.5529863013698642E-3</v>
      </c>
      <c r="I13167" s="7">
        <v>7.6451506849315315E-3</v>
      </c>
      <c r="J13167" s="7">
        <v>8.7373150684931632E-3</v>
      </c>
      <c r="K13167" s="7">
        <v>9.8294794520548071E-3</v>
      </c>
      <c r="L13167" s="7">
        <v>1.0921643835616441E-2</v>
      </c>
    </row>
    <row r="13168" spans="1:12" ht="38.25">
      <c r="A13168" s="1">
        <f t="shared" si="276"/>
        <v>45654</v>
      </c>
      <c r="B13168" s="49" t="s">
        <v>8163</v>
      </c>
      <c r="C13168" s="7">
        <v>2.8152526027397401E-2</v>
      </c>
      <c r="D13168" s="7">
        <v>5.6305052054794677E-2</v>
      </c>
      <c r="E13168" s="7">
        <v>8.4457578082192078E-2</v>
      </c>
      <c r="F13168" s="7">
        <v>0.11261010410958912</v>
      </c>
      <c r="G13168" s="7">
        <v>0.14076263013698639</v>
      </c>
      <c r="H13168" s="7">
        <v>0.16891515616438321</v>
      </c>
      <c r="I13168" s="7">
        <v>0.1970676821917812</v>
      </c>
      <c r="J13168" s="7">
        <v>0.22522020821917799</v>
      </c>
      <c r="K13168" s="7">
        <v>0.25337273424657597</v>
      </c>
      <c r="L13168" s="7">
        <v>0.28152526027397279</v>
      </c>
    </row>
    <row r="13169" spans="1:12" ht="38.25">
      <c r="A13169" s="1">
        <f t="shared" si="276"/>
        <v>45655</v>
      </c>
      <c r="B13169" s="49" t="s">
        <v>6154</v>
      </c>
      <c r="C13169" s="7">
        <v>3.0421479452054996E-3</v>
      </c>
      <c r="D13169" s="7">
        <v>6.084295890410988E-3</v>
      </c>
      <c r="E13169" s="7">
        <v>9.1264438356164872E-3</v>
      </c>
      <c r="F13169" s="7">
        <v>1.2168591780821999E-2</v>
      </c>
      <c r="G13169" s="7">
        <v>1.5210739726027439E-2</v>
      </c>
      <c r="H13169" s="7">
        <v>1.8252887671232881E-2</v>
      </c>
      <c r="I13169" s="7">
        <v>2.1295035616438439E-2</v>
      </c>
      <c r="J13169" s="7">
        <v>2.4337183561643879E-2</v>
      </c>
      <c r="K13169" s="7">
        <v>2.7379331506849323E-2</v>
      </c>
      <c r="L13169" s="7">
        <v>3.0421479452054759E-2</v>
      </c>
    </row>
    <row r="13170" spans="1:12" ht="25.5">
      <c r="A13170" s="1">
        <f t="shared" si="276"/>
        <v>45656</v>
      </c>
      <c r="B13170" s="49" t="s">
        <v>5470</v>
      </c>
      <c r="C13170" s="7">
        <v>9.7643835616438557E-4</v>
      </c>
      <c r="D13170" s="7">
        <v>1.9528767123287759E-3</v>
      </c>
      <c r="E13170" s="7">
        <v>2.9293150684931522E-3</v>
      </c>
      <c r="F13170" s="7">
        <v>3.9057534246575275E-3</v>
      </c>
      <c r="G13170" s="7">
        <v>4.8821917808219159E-3</v>
      </c>
      <c r="H13170" s="7">
        <v>5.8586301369863043E-3</v>
      </c>
      <c r="I13170" s="7">
        <v>6.835068493150704E-3</v>
      </c>
      <c r="J13170" s="7">
        <v>7.8115068493150794E-3</v>
      </c>
      <c r="K13170" s="7">
        <v>8.7879452054794565E-3</v>
      </c>
      <c r="L13170" s="7">
        <v>9.7643835616438319E-3</v>
      </c>
    </row>
    <row r="13171" spans="1:12" ht="38.25">
      <c r="A13171" s="1">
        <f t="shared" si="276"/>
        <v>45657</v>
      </c>
      <c r="B13171" s="49" t="s">
        <v>8164</v>
      </c>
      <c r="C13171" s="7">
        <v>2.0494356164383679E-2</v>
      </c>
      <c r="D13171" s="7">
        <v>4.0988712328767239E-2</v>
      </c>
      <c r="E13171" s="7">
        <v>6.1483068493150918E-2</v>
      </c>
      <c r="F13171" s="7">
        <v>8.1977424657534367E-2</v>
      </c>
      <c r="G13171" s="7">
        <v>0.10247178082191792</v>
      </c>
      <c r="H13171" s="7">
        <v>0.1229661369863016</v>
      </c>
      <c r="I13171" s="7">
        <v>0.14346049315068601</v>
      </c>
      <c r="J13171" s="7">
        <v>0.16395484931506918</v>
      </c>
      <c r="K13171" s="7">
        <v>0.1844492054794524</v>
      </c>
      <c r="L13171" s="7">
        <v>0.20494356164383559</v>
      </c>
    </row>
    <row r="13172" spans="1:12" ht="38.25">
      <c r="A13172" s="1">
        <f t="shared" si="276"/>
        <v>45658</v>
      </c>
      <c r="B13172" s="49" t="s">
        <v>8164</v>
      </c>
      <c r="C13172" s="7">
        <v>0.10619309589041136</v>
      </c>
      <c r="D13172" s="7">
        <v>0.21238619178082319</v>
      </c>
      <c r="E13172" s="7">
        <v>0.31857928767123478</v>
      </c>
      <c r="F13172" s="7">
        <v>0.42477238356164398</v>
      </c>
      <c r="G13172" s="7">
        <v>0.53096547945205563</v>
      </c>
      <c r="H13172" s="7">
        <v>0.63715857534246589</v>
      </c>
      <c r="I13172" s="7">
        <v>0.74335167123287993</v>
      </c>
      <c r="J13172" s="7">
        <v>0.84954476712328908</v>
      </c>
      <c r="K13172" s="7">
        <v>0.95573786301369945</v>
      </c>
      <c r="L13172" s="7">
        <v>1.0619309589041099</v>
      </c>
    </row>
    <row r="13173" spans="1:12" ht="51">
      <c r="A13173" s="1">
        <f t="shared" si="276"/>
        <v>45659</v>
      </c>
      <c r="B13173" s="49" t="s">
        <v>6289</v>
      </c>
      <c r="C13173" s="7">
        <v>2.0635397260274038E-2</v>
      </c>
      <c r="D13173" s="7">
        <v>4.1270794520547958E-2</v>
      </c>
      <c r="E13173" s="7">
        <v>6.1906191780821997E-2</v>
      </c>
      <c r="F13173" s="7">
        <v>8.2541589041095792E-2</v>
      </c>
      <c r="G13173" s="7">
        <v>0.10317698630136972</v>
      </c>
      <c r="H13173" s="7">
        <v>0.12381238356164399</v>
      </c>
      <c r="I13173" s="7">
        <v>0.14444778082191839</v>
      </c>
      <c r="J13173" s="7">
        <v>0.16508317808219158</v>
      </c>
      <c r="K13173" s="7">
        <v>0.18571857534246597</v>
      </c>
      <c r="L13173" s="7">
        <v>0.20635397260273919</v>
      </c>
    </row>
    <row r="13174" spans="1:12" ht="38.25">
      <c r="A13174" s="1">
        <f t="shared" si="276"/>
        <v>45660</v>
      </c>
      <c r="B13174" s="49" t="s">
        <v>5354</v>
      </c>
      <c r="C13174" s="7">
        <v>9.2725479452055115E-2</v>
      </c>
      <c r="D13174" s="7">
        <v>0.18545095890411001</v>
      </c>
      <c r="E13174" s="7">
        <v>0.27817643835616562</v>
      </c>
      <c r="F13174" s="7">
        <v>0.37090191780822002</v>
      </c>
      <c r="G13174" s="7">
        <v>0.46362739726027441</v>
      </c>
      <c r="H13174" s="7">
        <v>0.5563528767123288</v>
      </c>
      <c r="I13174" s="7">
        <v>0.64907835616438558</v>
      </c>
      <c r="J13174" s="7">
        <v>0.74180383561643881</v>
      </c>
      <c r="K13174" s="7">
        <v>0.83452931506849326</v>
      </c>
      <c r="L13174" s="7">
        <v>0.9272547945205476</v>
      </c>
    </row>
    <row r="13175" spans="1:12" ht="38.25">
      <c r="A13175" s="1">
        <f t="shared" si="276"/>
        <v>45661</v>
      </c>
      <c r="B13175" s="49" t="s">
        <v>8165</v>
      </c>
      <c r="C13175" s="7">
        <v>1.567147397260284E-2</v>
      </c>
      <c r="D13175" s="7">
        <v>3.1342947945205563E-2</v>
      </c>
      <c r="E13175" s="7">
        <v>4.7014421917808399E-2</v>
      </c>
      <c r="F13175" s="7">
        <v>6.2685895890411E-2</v>
      </c>
      <c r="G13175" s="7">
        <v>7.8357369863013726E-2</v>
      </c>
      <c r="H13175" s="7">
        <v>9.4028843835616438E-2</v>
      </c>
      <c r="I13175" s="7">
        <v>0.1097003178082194</v>
      </c>
      <c r="J13175" s="7">
        <v>0.125371791780822</v>
      </c>
      <c r="K13175" s="7">
        <v>0.14104326575342521</v>
      </c>
      <c r="L13175" s="7">
        <v>0.15671473972602717</v>
      </c>
    </row>
    <row r="13176" spans="1:12" ht="51">
      <c r="A13176" s="1">
        <f t="shared" si="276"/>
        <v>45662</v>
      </c>
      <c r="B13176" s="49" t="s">
        <v>5252</v>
      </c>
      <c r="C13176" s="7">
        <v>8.0765917808219515E-3</v>
      </c>
      <c r="D13176" s="7">
        <v>1.6153183561643879E-2</v>
      </c>
      <c r="E13176" s="7">
        <v>2.4229775342465877E-2</v>
      </c>
      <c r="F13176" s="7">
        <v>3.2306367123287758E-2</v>
      </c>
      <c r="G13176" s="7">
        <v>4.0382958904109638E-2</v>
      </c>
      <c r="H13176" s="7">
        <v>4.8459550684931525E-2</v>
      </c>
      <c r="I13176" s="7">
        <v>5.6536142465753635E-2</v>
      </c>
      <c r="J13176" s="7">
        <v>6.461273424657539E-2</v>
      </c>
      <c r="K13176" s="7">
        <v>7.2689326027397277E-2</v>
      </c>
      <c r="L13176" s="7">
        <v>8.0765917808219151E-2</v>
      </c>
    </row>
    <row r="13177" spans="1:12" ht="51">
      <c r="A13177" s="1">
        <f t="shared" si="276"/>
        <v>45663</v>
      </c>
      <c r="B13177" s="49" t="s">
        <v>8166</v>
      </c>
      <c r="C13177" s="7">
        <v>0.12775249315068479</v>
      </c>
      <c r="D13177" s="7">
        <v>0.25550498630137081</v>
      </c>
      <c r="E13177" s="7">
        <v>0.38325747945205557</v>
      </c>
      <c r="F13177" s="7">
        <v>0.51100997260273917</v>
      </c>
      <c r="G13177" s="7">
        <v>0.63876246575342399</v>
      </c>
      <c r="H13177" s="7">
        <v>0.76651495890410881</v>
      </c>
      <c r="I13177" s="7">
        <v>0.89426745205479719</v>
      </c>
      <c r="J13177" s="7">
        <v>1.0220199452054797</v>
      </c>
      <c r="K13177" s="7">
        <v>1.1497724383561645</v>
      </c>
      <c r="L13177" s="7">
        <v>1.277524931506848</v>
      </c>
    </row>
    <row r="13178" spans="1:12" ht="51">
      <c r="A13178" s="1">
        <f t="shared" si="276"/>
        <v>45664</v>
      </c>
      <c r="B13178" s="49" t="s">
        <v>6640</v>
      </c>
      <c r="C13178" s="7">
        <v>2.7227802739726199E-2</v>
      </c>
      <c r="D13178" s="7">
        <v>5.4455605479452281E-2</v>
      </c>
      <c r="E13178" s="7">
        <v>8.168340821917848E-2</v>
      </c>
      <c r="F13178" s="7">
        <v>0.10891121095890431</v>
      </c>
      <c r="G13178" s="7">
        <v>0.13613901369863041</v>
      </c>
      <c r="H13178" s="7">
        <v>0.16336681643835718</v>
      </c>
      <c r="I13178" s="7">
        <v>0.19059461917808279</v>
      </c>
      <c r="J13178" s="7">
        <v>0.2178224219178084</v>
      </c>
      <c r="K13178" s="7">
        <v>0.24505022465753518</v>
      </c>
      <c r="L13178" s="7">
        <v>0.27227802739726081</v>
      </c>
    </row>
    <row r="13179" spans="1:12" ht="51">
      <c r="A13179" s="1">
        <f t="shared" si="276"/>
        <v>45665</v>
      </c>
      <c r="B13179" s="49" t="s">
        <v>6640</v>
      </c>
      <c r="C13179" s="7">
        <v>1.0484416438356193E-2</v>
      </c>
      <c r="D13179" s="7">
        <v>2.0968832876712359E-2</v>
      </c>
      <c r="E13179" s="7">
        <v>3.1453249315068599E-2</v>
      </c>
      <c r="F13179" s="7">
        <v>4.1937665753424717E-2</v>
      </c>
      <c r="G13179" s="7">
        <v>5.2422082191780843E-2</v>
      </c>
      <c r="H13179" s="7">
        <v>6.2906498630137073E-2</v>
      </c>
      <c r="I13179" s="7">
        <v>7.3390915068493434E-2</v>
      </c>
      <c r="J13179" s="7">
        <v>8.3875331506849435E-2</v>
      </c>
      <c r="K13179" s="7">
        <v>9.435974794520556E-2</v>
      </c>
      <c r="L13179" s="7">
        <v>0.10484416438356169</v>
      </c>
    </row>
    <row r="13180" spans="1:12" ht="51">
      <c r="A13180" s="1">
        <f t="shared" si="276"/>
        <v>45666</v>
      </c>
      <c r="B13180" s="49" t="s">
        <v>8167</v>
      </c>
      <c r="C13180" s="7">
        <v>1.0958893150684969E-2</v>
      </c>
      <c r="D13180" s="7">
        <v>2.1917786301369958E-2</v>
      </c>
      <c r="E13180" s="7">
        <v>3.2876679452054879E-2</v>
      </c>
      <c r="F13180" s="7">
        <v>4.3835572602739799E-2</v>
      </c>
      <c r="G13180" s="7">
        <v>5.4794465753424719E-2</v>
      </c>
      <c r="H13180" s="7">
        <v>6.5753358904109632E-2</v>
      </c>
      <c r="I13180" s="7">
        <v>7.6712252054794788E-2</v>
      </c>
      <c r="J13180" s="7">
        <v>8.7671145205479487E-2</v>
      </c>
      <c r="K13180" s="7">
        <v>9.8630038356164518E-2</v>
      </c>
      <c r="L13180" s="7">
        <v>0.10958893150684931</v>
      </c>
    </row>
    <row r="13181" spans="1:12" ht="25.5">
      <c r="A13181" s="1">
        <f t="shared" si="276"/>
        <v>45667</v>
      </c>
      <c r="B13181" s="49" t="s">
        <v>7378</v>
      </c>
      <c r="C13181" s="7">
        <v>5.5114520547945481E-2</v>
      </c>
      <c r="D13181" s="7">
        <v>0.11022904109589096</v>
      </c>
      <c r="E13181" s="7">
        <v>0.16534356164383679</v>
      </c>
      <c r="F13181" s="7">
        <v>0.2204580821917812</v>
      </c>
      <c r="G13181" s="7">
        <v>0.27557260273972678</v>
      </c>
      <c r="H13181" s="7">
        <v>0.33068712328767119</v>
      </c>
      <c r="I13181" s="7">
        <v>0.38580164383561794</v>
      </c>
      <c r="J13181" s="7">
        <v>0.4409161643835624</v>
      </c>
      <c r="K13181" s="7">
        <v>0.49603068493150793</v>
      </c>
      <c r="L13181" s="7">
        <v>0.55114520547945234</v>
      </c>
    </row>
    <row r="13182" spans="1:12" ht="63.75">
      <c r="A13182" s="1">
        <f t="shared" si="276"/>
        <v>45668</v>
      </c>
      <c r="B13182" s="49" t="s">
        <v>7848</v>
      </c>
      <c r="C13182" s="7">
        <v>2.649402739726044E-2</v>
      </c>
      <c r="D13182" s="7">
        <v>5.2988054794520754E-2</v>
      </c>
      <c r="E13182" s="7">
        <v>7.9482082191781198E-2</v>
      </c>
      <c r="F13182" s="7">
        <v>0.10597610958904129</v>
      </c>
      <c r="G13182" s="7">
        <v>0.13247013698630158</v>
      </c>
      <c r="H13182" s="7">
        <v>0.1589641643835624</v>
      </c>
      <c r="I13182" s="7">
        <v>0.18545819178082321</v>
      </c>
      <c r="J13182" s="7">
        <v>0.2119522191780828</v>
      </c>
      <c r="K13182" s="7">
        <v>0.23844624657534358</v>
      </c>
      <c r="L13182" s="7">
        <v>0.26494027397260317</v>
      </c>
    </row>
    <row r="13183" spans="1:12" ht="63.75">
      <c r="A13183" s="1">
        <f t="shared" si="276"/>
        <v>45669</v>
      </c>
      <c r="B13183" s="49" t="s">
        <v>7848</v>
      </c>
      <c r="C13183" s="7">
        <v>3.1983780821918037E-2</v>
      </c>
      <c r="D13183" s="7">
        <v>6.3967561643835963E-2</v>
      </c>
      <c r="E13183" s="7">
        <v>9.5951342465754E-2</v>
      </c>
      <c r="F13183" s="7">
        <v>0.1279351232876712</v>
      </c>
      <c r="G13183" s="7">
        <v>0.15991890410958959</v>
      </c>
      <c r="H13183" s="7">
        <v>0.19190268493150681</v>
      </c>
      <c r="I13183" s="7">
        <v>0.22388646575342519</v>
      </c>
      <c r="J13183" s="7">
        <v>0.25587024657534241</v>
      </c>
      <c r="K13183" s="7">
        <v>0.28785402739726079</v>
      </c>
      <c r="L13183" s="7">
        <v>0.31983780821917795</v>
      </c>
    </row>
    <row r="13184" spans="1:12" ht="51">
      <c r="A13184" s="1">
        <f t="shared" si="276"/>
        <v>45670</v>
      </c>
      <c r="B13184" s="49" t="s">
        <v>8168</v>
      </c>
      <c r="C13184" s="7">
        <v>4.0710969863013959E-2</v>
      </c>
      <c r="D13184" s="7">
        <v>8.1421939726027917E-2</v>
      </c>
      <c r="E13184" s="7">
        <v>0.12213290958904199</v>
      </c>
      <c r="F13184" s="7">
        <v>0.16284387945205558</v>
      </c>
      <c r="G13184" s="7">
        <v>0.2035548493150692</v>
      </c>
      <c r="H13184" s="7">
        <v>0.24426581917808279</v>
      </c>
      <c r="I13184" s="7">
        <v>0.28497678904109758</v>
      </c>
      <c r="J13184" s="7">
        <v>0.32568775890410995</v>
      </c>
      <c r="K13184" s="7">
        <v>0.36639872876712359</v>
      </c>
      <c r="L13184" s="7">
        <v>0.40710969863013718</v>
      </c>
    </row>
    <row r="13185" spans="1:12" ht="63.75">
      <c r="A13185" s="1">
        <f t="shared" si="276"/>
        <v>45671</v>
      </c>
      <c r="B13185" s="49" t="s">
        <v>7686</v>
      </c>
      <c r="C13185" s="7">
        <v>3.4397030136986521E-2</v>
      </c>
      <c r="D13185" s="7">
        <v>6.8794060273973043E-2</v>
      </c>
      <c r="E13185" s="7">
        <v>0.10319109041095943</v>
      </c>
      <c r="F13185" s="7">
        <v>0.13758812054794559</v>
      </c>
      <c r="G13185" s="7">
        <v>0.171985150684932</v>
      </c>
      <c r="H13185" s="7">
        <v>0.20638218082191839</v>
      </c>
      <c r="I13185" s="7">
        <v>0.24077921095890478</v>
      </c>
      <c r="J13185" s="7">
        <v>0.27517624109589001</v>
      </c>
      <c r="K13185" s="7">
        <v>0.30957327123287637</v>
      </c>
      <c r="L13185" s="7">
        <v>0.34397030136986279</v>
      </c>
    </row>
    <row r="13186" spans="1:12" ht="38.25">
      <c r="A13186" s="1">
        <f t="shared" si="276"/>
        <v>45672</v>
      </c>
      <c r="B13186" s="49" t="s">
        <v>5285</v>
      </c>
      <c r="C13186" s="7">
        <v>8.947068493150728E-4</v>
      </c>
      <c r="D13186" s="7">
        <v>1.7894136986301478E-3</v>
      </c>
      <c r="E13186" s="7">
        <v>2.684120547945216E-3</v>
      </c>
      <c r="F13186" s="7">
        <v>3.5788273972602838E-3</v>
      </c>
      <c r="G13186" s="7">
        <v>4.4735342465753516E-3</v>
      </c>
      <c r="H13186" s="7">
        <v>5.3682410958904199E-3</v>
      </c>
      <c r="I13186" s="7">
        <v>6.2629479452055116E-3</v>
      </c>
      <c r="J13186" s="7">
        <v>7.1576547945205564E-3</v>
      </c>
      <c r="K13186" s="7">
        <v>8.052361643835635E-3</v>
      </c>
      <c r="L13186" s="7">
        <v>8.9470684931506912E-3</v>
      </c>
    </row>
    <row r="13187" spans="1:12" ht="38.25">
      <c r="A13187" s="1">
        <f t="shared" si="276"/>
        <v>45673</v>
      </c>
      <c r="B13187" s="49" t="s">
        <v>5285</v>
      </c>
      <c r="C13187" s="7">
        <v>8.3756712328767358E-4</v>
      </c>
      <c r="D13187" s="7">
        <v>1.6751342465753519E-3</v>
      </c>
      <c r="E13187" s="7">
        <v>2.5127013698630161E-3</v>
      </c>
      <c r="F13187" s="7">
        <v>3.35026849315068E-3</v>
      </c>
      <c r="G13187" s="7">
        <v>4.1878356164383561E-3</v>
      </c>
      <c r="H13187" s="7">
        <v>5.0254027397260322E-3</v>
      </c>
      <c r="I13187" s="7">
        <v>5.8629698630137204E-3</v>
      </c>
      <c r="J13187" s="7">
        <v>6.7005369863013713E-3</v>
      </c>
      <c r="K13187" s="7">
        <v>7.5381041095890482E-3</v>
      </c>
      <c r="L13187" s="7">
        <v>8.3756712328767122E-3</v>
      </c>
    </row>
    <row r="13188" spans="1:12" ht="38.25">
      <c r="A13188" s="1">
        <f t="shared" si="276"/>
        <v>45674</v>
      </c>
      <c r="B13188" s="49" t="s">
        <v>7148</v>
      </c>
      <c r="C13188" s="7">
        <v>1.1785972602739751E-3</v>
      </c>
      <c r="D13188" s="7">
        <v>2.3571945205479476E-3</v>
      </c>
      <c r="E13188" s="7">
        <v>3.5357917808219279E-3</v>
      </c>
      <c r="F13188" s="7">
        <v>4.7143890410958952E-3</v>
      </c>
      <c r="G13188" s="7">
        <v>5.8929863013698642E-3</v>
      </c>
      <c r="H13188" s="7">
        <v>7.0715835616438436E-3</v>
      </c>
      <c r="I13188" s="7">
        <v>8.2501808219178352E-3</v>
      </c>
      <c r="J13188" s="7">
        <v>9.4287780821917903E-3</v>
      </c>
      <c r="K13188" s="7">
        <v>1.0607375342465761E-2</v>
      </c>
      <c r="L13188" s="7">
        <v>1.1785972602739728E-2</v>
      </c>
    </row>
    <row r="13189" spans="1:12" ht="51">
      <c r="A13189" s="1">
        <f t="shared" si="276"/>
        <v>45675</v>
      </c>
      <c r="B13189" s="49" t="s">
        <v>5910</v>
      </c>
      <c r="C13189" s="7">
        <v>6.8893150684931636E-4</v>
      </c>
      <c r="D13189" s="7">
        <v>1.377863013698628E-3</v>
      </c>
      <c r="E13189" s="7">
        <v>2.0667945205479479E-3</v>
      </c>
      <c r="F13189" s="7">
        <v>2.7557260273972559E-3</v>
      </c>
      <c r="G13189" s="7">
        <v>3.4446575342465761E-3</v>
      </c>
      <c r="H13189" s="7">
        <v>4.1335890410958958E-3</v>
      </c>
      <c r="I13189" s="7">
        <v>4.8225205479452285E-3</v>
      </c>
      <c r="J13189" s="7">
        <v>5.511452054794524E-3</v>
      </c>
      <c r="K13189" s="7">
        <v>6.2003835616438437E-3</v>
      </c>
      <c r="L13189" s="7">
        <v>6.8893150684931521E-3</v>
      </c>
    </row>
    <row r="13190" spans="1:12" ht="63.75">
      <c r="A13190" s="1">
        <f t="shared" si="276"/>
        <v>45676</v>
      </c>
      <c r="B13190" s="49" t="s">
        <v>6831</v>
      </c>
      <c r="C13190" s="7">
        <v>3.79726027397262E-3</v>
      </c>
      <c r="D13190" s="7">
        <v>7.59452054794524E-3</v>
      </c>
      <c r="E13190" s="7">
        <v>1.1391780821917849E-2</v>
      </c>
      <c r="F13190" s="7">
        <v>1.518904109589048E-2</v>
      </c>
      <c r="G13190" s="7">
        <v>1.898630136986304E-2</v>
      </c>
      <c r="H13190" s="7">
        <v>2.2783561643835718E-2</v>
      </c>
      <c r="I13190" s="7">
        <v>2.65808219178084E-2</v>
      </c>
      <c r="J13190" s="7">
        <v>3.0378082191780838E-2</v>
      </c>
      <c r="K13190" s="7">
        <v>3.4175342465753523E-2</v>
      </c>
      <c r="L13190" s="7">
        <v>3.797260273972608E-2</v>
      </c>
    </row>
    <row r="13191" spans="1:12" ht="63.75">
      <c r="A13191" s="1">
        <f t="shared" si="276"/>
        <v>45677</v>
      </c>
      <c r="B13191" s="49" t="s">
        <v>6831</v>
      </c>
      <c r="C13191" s="7">
        <v>4.970432876712348E-3</v>
      </c>
      <c r="D13191" s="7">
        <v>9.940865753424696E-3</v>
      </c>
      <c r="E13191" s="7">
        <v>1.491129863013708E-2</v>
      </c>
      <c r="F13191" s="7">
        <v>1.9881731506849323E-2</v>
      </c>
      <c r="G13191" s="7">
        <v>2.4852164383561678E-2</v>
      </c>
      <c r="H13191" s="7">
        <v>2.9822597260273916E-2</v>
      </c>
      <c r="I13191" s="7">
        <v>3.4793030136986397E-2</v>
      </c>
      <c r="J13191" s="7">
        <v>3.9763463013698645E-2</v>
      </c>
      <c r="K13191" s="7">
        <v>4.4733895890410998E-2</v>
      </c>
      <c r="L13191" s="7">
        <v>4.9704328767123239E-2</v>
      </c>
    </row>
    <row r="13192" spans="1:12" ht="51">
      <c r="A13192" s="1">
        <f t="shared" si="276"/>
        <v>45678</v>
      </c>
      <c r="B13192" s="49" t="s">
        <v>5692</v>
      </c>
      <c r="C13192" s="7">
        <v>6.6831780821918155E-3</v>
      </c>
      <c r="D13192" s="7">
        <v>1.336635616438368E-2</v>
      </c>
      <c r="E13192" s="7">
        <v>2.00495342465754E-2</v>
      </c>
      <c r="F13192" s="7">
        <v>2.673271232876712E-2</v>
      </c>
      <c r="G13192" s="7">
        <v>3.3415890410958958E-2</v>
      </c>
      <c r="H13192" s="7">
        <v>4.0099068493150682E-2</v>
      </c>
      <c r="I13192" s="7">
        <v>4.6782246575342641E-2</v>
      </c>
      <c r="J13192" s="7">
        <v>5.346542465753424E-2</v>
      </c>
      <c r="K13192" s="7">
        <v>6.0148602739726074E-2</v>
      </c>
      <c r="L13192" s="7">
        <v>6.6831780821917791E-2</v>
      </c>
    </row>
    <row r="13193" spans="1:12" ht="38.25">
      <c r="A13193" s="1">
        <f t="shared" si="276"/>
        <v>45679</v>
      </c>
      <c r="B13193" s="49" t="s">
        <v>8169</v>
      </c>
      <c r="C13193" s="7">
        <v>9.2696547945205678E-3</v>
      </c>
      <c r="D13193" s="7">
        <v>1.853930958904116E-2</v>
      </c>
      <c r="E13193" s="7">
        <v>2.7808964383561677E-2</v>
      </c>
      <c r="F13193" s="7">
        <v>3.7078619178082202E-2</v>
      </c>
      <c r="G13193" s="7">
        <v>4.6348273972602716E-2</v>
      </c>
      <c r="H13193" s="7">
        <v>5.5617928767123355E-2</v>
      </c>
      <c r="I13193" s="7">
        <v>6.4887583561643994E-2</v>
      </c>
      <c r="J13193" s="7">
        <v>7.4157238356164404E-2</v>
      </c>
      <c r="K13193" s="7">
        <v>8.3426893150684925E-2</v>
      </c>
      <c r="L13193" s="7">
        <v>9.2696547945205432E-2</v>
      </c>
    </row>
    <row r="13194" spans="1:12" ht="12.75">
      <c r="A13194" s="1">
        <f t="shared" si="276"/>
        <v>45680</v>
      </c>
      <c r="B13194" s="49" t="s">
        <v>8170</v>
      </c>
      <c r="C13194" s="7">
        <v>9.2866520547945589E-3</v>
      </c>
      <c r="D13194" s="7">
        <v>1.8573304109589118E-2</v>
      </c>
      <c r="E13194" s="7">
        <v>2.7859956164383679E-2</v>
      </c>
      <c r="F13194" s="7">
        <v>3.7146608219178118E-2</v>
      </c>
      <c r="G13194" s="7">
        <v>4.6433260273972675E-2</v>
      </c>
      <c r="H13194" s="7">
        <v>5.5719912328767239E-2</v>
      </c>
      <c r="I13194" s="7">
        <v>6.5006564383561921E-2</v>
      </c>
      <c r="J13194" s="7">
        <v>7.4293216438356235E-2</v>
      </c>
      <c r="K13194" s="7">
        <v>8.3579868493150786E-2</v>
      </c>
      <c r="L13194" s="7">
        <v>9.2866520547945239E-2</v>
      </c>
    </row>
    <row r="13195" spans="1:12" ht="38.25">
      <c r="A13195" s="1">
        <f t="shared" si="276"/>
        <v>45681</v>
      </c>
      <c r="B13195" s="49" t="s">
        <v>8171</v>
      </c>
      <c r="C13195" s="7">
        <v>8.3380602739726306E-3</v>
      </c>
      <c r="D13195" s="7">
        <v>1.667612054794524E-2</v>
      </c>
      <c r="E13195" s="7">
        <v>2.501418082191792E-2</v>
      </c>
      <c r="F13195" s="7">
        <v>3.3352241095890481E-2</v>
      </c>
      <c r="G13195" s="7">
        <v>4.1690301369863035E-2</v>
      </c>
      <c r="H13195" s="7">
        <v>5.0028361643835714E-2</v>
      </c>
      <c r="I13195" s="7">
        <v>5.8366421917808518E-2</v>
      </c>
      <c r="J13195" s="7">
        <v>6.6704482191780962E-2</v>
      </c>
      <c r="K13195" s="7">
        <v>7.5042542465753523E-2</v>
      </c>
      <c r="L13195" s="7">
        <v>8.338060273972607E-2</v>
      </c>
    </row>
    <row r="13196" spans="1:12" ht="25.5">
      <c r="A13196" s="1">
        <f t="shared" si="276"/>
        <v>45682</v>
      </c>
      <c r="B13196" s="49" t="s">
        <v>8172</v>
      </c>
      <c r="C13196" s="7">
        <v>1.2654641095890361E-2</v>
      </c>
      <c r="D13196" s="7">
        <v>2.5309282191780837E-2</v>
      </c>
      <c r="E13196" s="7">
        <v>3.7963923287671203E-2</v>
      </c>
      <c r="F13196" s="7">
        <v>5.0618564383561555E-2</v>
      </c>
      <c r="G13196" s="7">
        <v>6.3273205479451908E-2</v>
      </c>
      <c r="H13196" s="7">
        <v>7.5927846575342267E-2</v>
      </c>
      <c r="I13196" s="7">
        <v>8.8582487671232876E-2</v>
      </c>
      <c r="J13196" s="7">
        <v>0.101237128767123</v>
      </c>
      <c r="K13196" s="7">
        <v>0.11389176986301336</v>
      </c>
      <c r="L13196" s="7">
        <v>0.12654641095890359</v>
      </c>
    </row>
    <row r="13197" spans="1:12" ht="25.5">
      <c r="A13197" s="1">
        <f t="shared" si="276"/>
        <v>45683</v>
      </c>
      <c r="B13197" s="49" t="s">
        <v>8172</v>
      </c>
      <c r="C13197" s="7">
        <v>6.7265753424657721E-4</v>
      </c>
      <c r="D13197" s="7">
        <v>1.3453150684931518E-3</v>
      </c>
      <c r="E13197" s="7">
        <v>2.0179726027397277E-3</v>
      </c>
      <c r="F13197" s="7">
        <v>2.6906301369863037E-3</v>
      </c>
      <c r="G13197" s="7">
        <v>3.36328767123288E-3</v>
      </c>
      <c r="H13197" s="7">
        <v>4.0359452054794555E-3</v>
      </c>
      <c r="I13197" s="7">
        <v>4.7086027397260435E-3</v>
      </c>
      <c r="J13197" s="7">
        <v>5.3812602739726073E-3</v>
      </c>
      <c r="K13197" s="7">
        <v>6.0539178082191841E-3</v>
      </c>
      <c r="L13197" s="7">
        <v>6.72657534246576E-3</v>
      </c>
    </row>
    <row r="13198" spans="1:12" ht="25.5">
      <c r="A13198" s="1">
        <f t="shared" si="276"/>
        <v>45684</v>
      </c>
      <c r="B13198" s="49" t="s">
        <v>8173</v>
      </c>
      <c r="C13198" s="7">
        <v>9.2439780821918158E-3</v>
      </c>
      <c r="D13198" s="7">
        <v>1.848795616438368E-2</v>
      </c>
      <c r="E13198" s="7">
        <v>2.7731934246575402E-2</v>
      </c>
      <c r="F13198" s="7">
        <v>3.6975912328767117E-2</v>
      </c>
      <c r="G13198" s="7">
        <v>4.6219890410958961E-2</v>
      </c>
      <c r="H13198" s="7">
        <v>5.546386849315068E-2</v>
      </c>
      <c r="I13198" s="7">
        <v>6.4707846575342634E-2</v>
      </c>
      <c r="J13198" s="7">
        <v>7.395182465753436E-2</v>
      </c>
      <c r="K13198" s="7">
        <v>8.3195802739726085E-2</v>
      </c>
      <c r="L13198" s="7">
        <v>9.2439780821917797E-2</v>
      </c>
    </row>
    <row r="13199" spans="1:12" ht="12.75">
      <c r="A13199" s="1">
        <f t="shared" si="276"/>
        <v>45685</v>
      </c>
      <c r="B13199" s="49" t="s">
        <v>8174</v>
      </c>
      <c r="C13199" s="7">
        <v>1.222898630136984E-2</v>
      </c>
      <c r="D13199" s="7">
        <v>2.44579726027398E-2</v>
      </c>
      <c r="E13199" s="7">
        <v>3.668695890410964E-2</v>
      </c>
      <c r="F13199" s="7">
        <v>4.8915945205479358E-2</v>
      </c>
      <c r="G13199" s="7">
        <v>6.1144931506849201E-2</v>
      </c>
      <c r="H13199" s="7">
        <v>7.3373917808219044E-2</v>
      </c>
      <c r="I13199" s="7">
        <v>8.5602904109589234E-2</v>
      </c>
      <c r="J13199" s="7">
        <v>9.7831890410958841E-2</v>
      </c>
      <c r="K13199" s="7">
        <v>0.11006087671232868</v>
      </c>
      <c r="L13199" s="7">
        <v>0.1222898630136984</v>
      </c>
    </row>
    <row r="13200" spans="1:12" ht="12.75">
      <c r="A13200" s="1">
        <f t="shared" ref="A13200:A13263" si="277">A13199+1</f>
        <v>45686</v>
      </c>
      <c r="B13200" s="49" t="s">
        <v>5808</v>
      </c>
      <c r="C13200" s="7">
        <v>8.5836164383561921E-3</v>
      </c>
      <c r="D13200" s="7">
        <v>1.716723287671236E-2</v>
      </c>
      <c r="E13200" s="7">
        <v>2.5750849315068599E-2</v>
      </c>
      <c r="F13200" s="7">
        <v>3.433446575342472E-2</v>
      </c>
      <c r="G13200" s="7">
        <v>4.2918082191780837E-2</v>
      </c>
      <c r="H13200" s="7">
        <v>5.150169863013708E-2</v>
      </c>
      <c r="I13200" s="7">
        <v>6.0085315068493433E-2</v>
      </c>
      <c r="J13200" s="7">
        <v>6.866893150684944E-2</v>
      </c>
      <c r="K13200" s="7">
        <v>7.7252547945205557E-2</v>
      </c>
      <c r="L13200" s="7">
        <v>8.5836164383561675E-2</v>
      </c>
    </row>
    <row r="13201" spans="1:12" ht="12.75">
      <c r="A13201" s="1">
        <f t="shared" si="277"/>
        <v>45687</v>
      </c>
      <c r="B13201" s="49" t="s">
        <v>5931</v>
      </c>
      <c r="C13201" s="7">
        <v>1.1822136986301419E-3</v>
      </c>
      <c r="D13201" s="7">
        <v>2.3644273972602838E-3</v>
      </c>
      <c r="E13201" s="7">
        <v>3.5466410958904199E-3</v>
      </c>
      <c r="F13201" s="7">
        <v>4.7288547945205555E-3</v>
      </c>
      <c r="G13201" s="7">
        <v>5.9110684931506915E-3</v>
      </c>
      <c r="H13201" s="7">
        <v>7.0932821917808276E-3</v>
      </c>
      <c r="I13201" s="7">
        <v>8.275495890410987E-3</v>
      </c>
      <c r="J13201" s="7">
        <v>9.4577095890411109E-3</v>
      </c>
      <c r="K13201" s="7">
        <v>1.0639923287671249E-2</v>
      </c>
      <c r="L13201" s="7">
        <v>1.1822136986301373E-2</v>
      </c>
    </row>
    <row r="13202" spans="1:12" ht="12.75">
      <c r="A13202" s="1">
        <f t="shared" si="277"/>
        <v>45688</v>
      </c>
      <c r="B13202" s="49" t="s">
        <v>8175</v>
      </c>
      <c r="C13202" s="7">
        <v>1.228178630136984E-2</v>
      </c>
      <c r="D13202" s="7">
        <v>2.4563572602739798E-2</v>
      </c>
      <c r="E13202" s="7">
        <v>3.6845358904109643E-2</v>
      </c>
      <c r="F13202" s="7">
        <v>4.912714520547936E-2</v>
      </c>
      <c r="G13202" s="7">
        <v>6.1408931506849194E-2</v>
      </c>
      <c r="H13202" s="7">
        <v>7.3690717808219036E-2</v>
      </c>
      <c r="I13202" s="7">
        <v>8.5972504109589246E-2</v>
      </c>
      <c r="J13202" s="7">
        <v>9.8254290410958844E-2</v>
      </c>
      <c r="K13202" s="7">
        <v>0.11053607671232868</v>
      </c>
      <c r="L13202" s="7">
        <v>0.12281786301369839</v>
      </c>
    </row>
    <row r="13203" spans="1:12" ht="25.5">
      <c r="A13203" s="1">
        <f t="shared" si="277"/>
        <v>45689</v>
      </c>
      <c r="B13203" s="49" t="s">
        <v>8176</v>
      </c>
      <c r="C13203" s="7">
        <v>7.5341260273972793E-3</v>
      </c>
      <c r="D13203" s="7">
        <v>1.5068252054794559E-2</v>
      </c>
      <c r="E13203" s="7">
        <v>2.2602378082191839E-2</v>
      </c>
      <c r="F13203" s="7">
        <v>3.0136504109588999E-2</v>
      </c>
      <c r="G13203" s="7">
        <v>3.767063013698628E-2</v>
      </c>
      <c r="H13203" s="7">
        <v>4.5204756164383561E-2</v>
      </c>
      <c r="I13203" s="7">
        <v>5.273888219178096E-2</v>
      </c>
      <c r="J13203" s="7">
        <v>6.0273008219178123E-2</v>
      </c>
      <c r="K13203" s="7">
        <v>6.7807134246575404E-2</v>
      </c>
      <c r="L13203" s="7">
        <v>7.534126027397256E-2</v>
      </c>
    </row>
    <row r="13204" spans="1:12" ht="25.5">
      <c r="A13204" s="1">
        <f t="shared" si="277"/>
        <v>45690</v>
      </c>
      <c r="B13204" s="49" t="s">
        <v>8176</v>
      </c>
      <c r="C13204" s="7">
        <v>6.8614684931507042E-3</v>
      </c>
      <c r="D13204" s="7">
        <v>1.372293698630136E-2</v>
      </c>
      <c r="E13204" s="7">
        <v>2.0584405479452037E-2</v>
      </c>
      <c r="F13204" s="7">
        <v>2.744587397260272E-2</v>
      </c>
      <c r="G13204" s="7">
        <v>3.4307342465753399E-2</v>
      </c>
      <c r="H13204" s="7">
        <v>4.1168810958904074E-2</v>
      </c>
      <c r="I13204" s="7">
        <v>4.8030279452054875E-2</v>
      </c>
      <c r="J13204" s="7">
        <v>5.4891747945205439E-2</v>
      </c>
      <c r="K13204" s="7">
        <v>6.175321643835624E-2</v>
      </c>
      <c r="L13204" s="7">
        <v>6.8614684931506797E-2</v>
      </c>
    </row>
    <row r="13205" spans="1:12" ht="25.5">
      <c r="A13205" s="1">
        <f t="shared" si="277"/>
        <v>45691</v>
      </c>
      <c r="B13205" s="49" t="s">
        <v>6175</v>
      </c>
      <c r="C13205" s="7">
        <v>3.638498630136996E-3</v>
      </c>
      <c r="D13205" s="7">
        <v>7.2769972602739919E-3</v>
      </c>
      <c r="E13205" s="7">
        <v>1.0915495890410977E-2</v>
      </c>
      <c r="F13205" s="7">
        <v>1.455399452054796E-2</v>
      </c>
      <c r="G13205" s="7">
        <v>1.819249315068492E-2</v>
      </c>
      <c r="H13205" s="7">
        <v>2.1830991780821877E-2</v>
      </c>
      <c r="I13205" s="7">
        <v>2.5469490410958962E-2</v>
      </c>
      <c r="J13205" s="7">
        <v>2.9107989041095919E-2</v>
      </c>
      <c r="K13205" s="7">
        <v>3.274648767123288E-2</v>
      </c>
      <c r="L13205" s="7">
        <v>3.638498630136984E-2</v>
      </c>
    </row>
    <row r="13206" spans="1:12" ht="25.5">
      <c r="A13206" s="1">
        <f t="shared" si="277"/>
        <v>45692</v>
      </c>
      <c r="B13206" s="49" t="s">
        <v>6175</v>
      </c>
      <c r="C13206" s="7">
        <v>2.5257205479452278E-3</v>
      </c>
      <c r="D13206" s="7">
        <v>5.0514410958904443E-3</v>
      </c>
      <c r="E13206" s="7">
        <v>7.5771616438356712E-3</v>
      </c>
      <c r="F13206" s="7">
        <v>1.0102882191780864E-2</v>
      </c>
      <c r="G13206" s="7">
        <v>1.262860273972608E-2</v>
      </c>
      <c r="H13206" s="7">
        <v>1.51543232876712E-2</v>
      </c>
      <c r="I13206" s="7">
        <v>1.768004383561644E-2</v>
      </c>
      <c r="J13206" s="7">
        <v>2.0205764383561677E-2</v>
      </c>
      <c r="K13206" s="7">
        <v>2.273148493150692E-2</v>
      </c>
      <c r="L13206" s="7">
        <v>2.5257205479452042E-2</v>
      </c>
    </row>
    <row r="13207" spans="1:12" ht="25.5">
      <c r="A13207" s="1">
        <f t="shared" si="277"/>
        <v>45693</v>
      </c>
      <c r="B13207" s="49" t="s">
        <v>6175</v>
      </c>
      <c r="C13207" s="7">
        <v>1.2682849315068482E-3</v>
      </c>
      <c r="D13207" s="7">
        <v>2.536569863013708E-3</v>
      </c>
      <c r="E13207" s="7">
        <v>3.8048547945205556E-3</v>
      </c>
      <c r="F13207" s="7">
        <v>5.0731397260273927E-3</v>
      </c>
      <c r="G13207" s="7">
        <v>6.3414246575342397E-3</v>
      </c>
      <c r="H13207" s="7">
        <v>7.6097095890410877E-3</v>
      </c>
      <c r="I13207" s="7">
        <v>8.8779945205479712E-3</v>
      </c>
      <c r="J13207" s="7">
        <v>1.0146279452054796E-2</v>
      </c>
      <c r="K13207" s="7">
        <v>1.1414564383561643E-2</v>
      </c>
      <c r="L13207" s="7">
        <v>1.2682849315068479E-2</v>
      </c>
    </row>
    <row r="13208" spans="1:12" ht="51">
      <c r="A13208" s="1">
        <f t="shared" si="277"/>
        <v>45694</v>
      </c>
      <c r="B13208" s="49" t="s">
        <v>8177</v>
      </c>
      <c r="C13208" s="7">
        <v>1.4028164383561801E-2</v>
      </c>
      <c r="D13208" s="7">
        <v>2.8056328767123481E-2</v>
      </c>
      <c r="E13208" s="7">
        <v>4.2084493150685277E-2</v>
      </c>
      <c r="F13208" s="7">
        <v>5.6112657534246838E-2</v>
      </c>
      <c r="G13208" s="7">
        <v>7.0140821917808516E-2</v>
      </c>
      <c r="H13208" s="7">
        <v>8.4168986301370194E-2</v>
      </c>
      <c r="I13208" s="7">
        <v>9.8197150684932122E-2</v>
      </c>
      <c r="J13208" s="7">
        <v>0.11222531506849355</v>
      </c>
      <c r="K13208" s="7">
        <v>0.12625347945205559</v>
      </c>
      <c r="L13208" s="7">
        <v>0.14028164383561678</v>
      </c>
    </row>
    <row r="13209" spans="1:12" ht="12.75">
      <c r="A13209" s="1">
        <f t="shared" si="277"/>
        <v>45695</v>
      </c>
      <c r="B13209" s="49" t="s">
        <v>8178</v>
      </c>
      <c r="C13209" s="7">
        <v>9.7640219178082559E-3</v>
      </c>
      <c r="D13209" s="7">
        <v>1.9528043835616557E-2</v>
      </c>
      <c r="E13209" s="7">
        <v>2.9292065753424718E-2</v>
      </c>
      <c r="F13209" s="7">
        <v>3.9056087671232885E-2</v>
      </c>
      <c r="G13209" s="7">
        <v>4.8820109589041157E-2</v>
      </c>
      <c r="H13209" s="7">
        <v>5.8584131506849317E-2</v>
      </c>
      <c r="I13209" s="7">
        <v>6.8348153424657832E-2</v>
      </c>
      <c r="J13209" s="7">
        <v>7.8112175342465881E-2</v>
      </c>
      <c r="K13209" s="7">
        <v>8.7876197260274028E-2</v>
      </c>
      <c r="L13209" s="7">
        <v>9.7640219178082202E-2</v>
      </c>
    </row>
    <row r="13210" spans="1:12" ht="25.5">
      <c r="A13210" s="1">
        <f t="shared" si="277"/>
        <v>45696</v>
      </c>
      <c r="B13210" s="49" t="s">
        <v>7890</v>
      </c>
      <c r="C13210" s="7">
        <v>3.2620273972602839E-3</v>
      </c>
      <c r="D13210" s="7">
        <v>6.5240547945205557E-3</v>
      </c>
      <c r="E13210" s="7">
        <v>9.786082191780841E-3</v>
      </c>
      <c r="F13210" s="7">
        <v>1.304810958904104E-2</v>
      </c>
      <c r="G13210" s="7">
        <v>1.6310136986301359E-2</v>
      </c>
      <c r="H13210" s="7">
        <v>1.9572164383561682E-2</v>
      </c>
      <c r="I13210" s="7">
        <v>2.2834191780821998E-2</v>
      </c>
      <c r="J13210" s="7">
        <v>2.6096219178082202E-2</v>
      </c>
      <c r="K13210" s="7">
        <v>2.9358246575342518E-2</v>
      </c>
      <c r="L13210" s="7">
        <v>3.2620273972602719E-2</v>
      </c>
    </row>
    <row r="13211" spans="1:12" ht="25.5">
      <c r="A13211" s="1">
        <f t="shared" si="277"/>
        <v>45697</v>
      </c>
      <c r="B13211" s="49" t="s">
        <v>7890</v>
      </c>
      <c r="C13211" s="7">
        <v>3.7390356164383794E-3</v>
      </c>
      <c r="D13211" s="7">
        <v>7.4780712328767589E-3</v>
      </c>
      <c r="E13211" s="7">
        <v>1.1217106849315128E-2</v>
      </c>
      <c r="F13211" s="7">
        <v>1.4956142465753518E-2</v>
      </c>
      <c r="G13211" s="7">
        <v>1.869517808219184E-2</v>
      </c>
      <c r="H13211" s="7">
        <v>2.2434213698630159E-2</v>
      </c>
      <c r="I13211" s="7">
        <v>2.6173249315068599E-2</v>
      </c>
      <c r="J13211" s="7">
        <v>2.9912284931506921E-2</v>
      </c>
      <c r="K13211" s="7">
        <v>3.3651320547945236E-2</v>
      </c>
      <c r="L13211" s="7">
        <v>3.7390356164383562E-2</v>
      </c>
    </row>
    <row r="13212" spans="1:12" ht="12.75">
      <c r="A13212" s="1">
        <f t="shared" si="277"/>
        <v>45698</v>
      </c>
      <c r="B13212" s="49" t="s">
        <v>7712</v>
      </c>
      <c r="C13212" s="7">
        <v>8.972383561643856E-4</v>
      </c>
      <c r="D13212" s="7">
        <v>1.794476712328776E-3</v>
      </c>
      <c r="E13212" s="7">
        <v>2.6917150684931516E-3</v>
      </c>
      <c r="F13212" s="7">
        <v>3.5889534246575277E-3</v>
      </c>
      <c r="G13212" s="7">
        <v>4.4861917808219163E-3</v>
      </c>
      <c r="H13212" s="7">
        <v>5.3834301369863032E-3</v>
      </c>
      <c r="I13212" s="7">
        <v>6.280668493150704E-3</v>
      </c>
      <c r="J13212" s="7">
        <v>7.1779068493150683E-3</v>
      </c>
      <c r="K13212" s="7">
        <v>8.0751452054794552E-3</v>
      </c>
      <c r="L13212" s="7">
        <v>8.9723835616438326E-3</v>
      </c>
    </row>
    <row r="13213" spans="1:12" ht="12.75">
      <c r="A13213" s="1">
        <f t="shared" si="277"/>
        <v>45699</v>
      </c>
      <c r="B13213" s="49" t="s">
        <v>7712</v>
      </c>
      <c r="C13213" s="7">
        <v>6.2488438356164515E-3</v>
      </c>
      <c r="D13213" s="7">
        <v>1.249768767123288E-2</v>
      </c>
      <c r="E13213" s="7">
        <v>1.874653150684932E-2</v>
      </c>
      <c r="F13213" s="7">
        <v>2.4995375342465761E-2</v>
      </c>
      <c r="G13213" s="7">
        <v>3.1244219178082198E-2</v>
      </c>
      <c r="H13213" s="7">
        <v>3.749306301369864E-2</v>
      </c>
      <c r="I13213" s="7">
        <v>4.3741906849315199E-2</v>
      </c>
      <c r="J13213" s="7">
        <v>4.9990750684931522E-2</v>
      </c>
      <c r="K13213" s="7">
        <v>5.6239594520548074E-2</v>
      </c>
      <c r="L13213" s="7">
        <v>6.2488438356164397E-2</v>
      </c>
    </row>
    <row r="13214" spans="1:12" ht="38.25">
      <c r="A13214" s="1">
        <f t="shared" si="277"/>
        <v>45700</v>
      </c>
      <c r="B13214" s="49" t="s">
        <v>8179</v>
      </c>
      <c r="C13214" s="7">
        <v>6.9580273972602953E-3</v>
      </c>
      <c r="D13214" s="7">
        <v>1.3916054794520639E-2</v>
      </c>
      <c r="E13214" s="7">
        <v>2.087408219178084E-2</v>
      </c>
      <c r="F13214" s="7">
        <v>2.7832109589041042E-2</v>
      </c>
      <c r="G13214" s="7">
        <v>3.4790136986301359E-2</v>
      </c>
      <c r="H13214" s="7">
        <v>4.174816438356168E-2</v>
      </c>
      <c r="I13214" s="7">
        <v>4.8706191780822118E-2</v>
      </c>
      <c r="J13214" s="7">
        <v>5.5664219178082196E-2</v>
      </c>
      <c r="K13214" s="7">
        <v>6.2622246575342516E-2</v>
      </c>
      <c r="L13214" s="7">
        <v>6.9580273972602719E-2</v>
      </c>
    </row>
    <row r="13215" spans="1:12" ht="25.5">
      <c r="A13215" s="1">
        <f t="shared" si="277"/>
        <v>45701</v>
      </c>
      <c r="B13215" s="49" t="s">
        <v>6655</v>
      </c>
      <c r="C13215" s="7">
        <v>2.3087342465753519E-2</v>
      </c>
      <c r="D13215" s="7">
        <v>4.6174684931506921E-2</v>
      </c>
      <c r="E13215" s="7">
        <v>6.9262027397260437E-2</v>
      </c>
      <c r="F13215" s="7">
        <v>9.2349369863013717E-2</v>
      </c>
      <c r="G13215" s="7">
        <v>0.11543671232876712</v>
      </c>
      <c r="H13215" s="7">
        <v>0.1385240547945204</v>
      </c>
      <c r="I13215" s="7">
        <v>0.1616113972602744</v>
      </c>
      <c r="J13215" s="7">
        <v>0.18469873972602718</v>
      </c>
      <c r="K13215" s="7">
        <v>0.20778608219178119</v>
      </c>
      <c r="L13215" s="7">
        <v>0.23087342465753399</v>
      </c>
    </row>
    <row r="13216" spans="1:12" ht="51">
      <c r="A13216" s="1">
        <f t="shared" si="277"/>
        <v>45702</v>
      </c>
      <c r="B13216" s="49" t="s">
        <v>8180</v>
      </c>
      <c r="C13216" s="7">
        <v>7.4288876712329038E-3</v>
      </c>
      <c r="D13216" s="7">
        <v>1.4857775342465761E-2</v>
      </c>
      <c r="E13216" s="7">
        <v>2.2286663013698638E-2</v>
      </c>
      <c r="F13216" s="7">
        <v>2.9715550684931522E-2</v>
      </c>
      <c r="G13216" s="7">
        <v>3.7144438356164398E-2</v>
      </c>
      <c r="H13216" s="7">
        <v>4.4573326027397275E-2</v>
      </c>
      <c r="I13216" s="7">
        <v>5.2002213698630395E-2</v>
      </c>
      <c r="J13216" s="7">
        <v>5.9431101369863154E-2</v>
      </c>
      <c r="K13216" s="7">
        <v>6.6859989041096038E-2</v>
      </c>
      <c r="L13216" s="7">
        <v>7.4288876712328797E-2</v>
      </c>
    </row>
    <row r="13217" spans="1:12" ht="25.5">
      <c r="A13217" s="1">
        <f t="shared" si="277"/>
        <v>45703</v>
      </c>
      <c r="B13217" s="49" t="s">
        <v>7718</v>
      </c>
      <c r="C13217" s="7">
        <v>1.11006575342466E-2</v>
      </c>
      <c r="D13217" s="7">
        <v>2.22013150684932E-2</v>
      </c>
      <c r="E13217" s="7">
        <v>3.3301972602739795E-2</v>
      </c>
      <c r="F13217" s="7">
        <v>4.4402630136986275E-2</v>
      </c>
      <c r="G13217" s="7">
        <v>5.550328767123288E-2</v>
      </c>
      <c r="H13217" s="7">
        <v>6.6603945205479478E-2</v>
      </c>
      <c r="I13217" s="7">
        <v>7.7704602739726319E-2</v>
      </c>
      <c r="J13217" s="7">
        <v>8.8805260273972689E-2</v>
      </c>
      <c r="K13217" s="7">
        <v>9.990591780821928E-2</v>
      </c>
      <c r="L13217" s="7">
        <v>0.11100657534246576</v>
      </c>
    </row>
    <row r="13218" spans="1:12" ht="12.75">
      <c r="A13218" s="1">
        <f t="shared" si="277"/>
        <v>45704</v>
      </c>
      <c r="B13218" s="49" t="s">
        <v>6534</v>
      </c>
      <c r="C13218" s="7">
        <v>8.3879671232877113E-3</v>
      </c>
      <c r="D13218" s="7">
        <v>1.6775934246575398E-2</v>
      </c>
      <c r="E13218" s="7">
        <v>2.516390136986316E-2</v>
      </c>
      <c r="F13218" s="7">
        <v>3.3551868493150797E-2</v>
      </c>
      <c r="G13218" s="7">
        <v>4.1939835616438437E-2</v>
      </c>
      <c r="H13218" s="7">
        <v>5.0327802739726084E-2</v>
      </c>
      <c r="I13218" s="7">
        <v>5.8715769863013953E-2</v>
      </c>
      <c r="J13218" s="7">
        <v>6.7103736986301468E-2</v>
      </c>
      <c r="K13218" s="7">
        <v>7.5491704109589122E-2</v>
      </c>
      <c r="L13218" s="7">
        <v>8.3879671232876762E-2</v>
      </c>
    </row>
    <row r="13219" spans="1:12" ht="25.5">
      <c r="A13219" s="1">
        <f t="shared" si="277"/>
        <v>45705</v>
      </c>
      <c r="B13219" s="49" t="s">
        <v>7315</v>
      </c>
      <c r="C13219" s="7">
        <v>7.2408328767123598E-3</v>
      </c>
      <c r="D13219" s="7">
        <v>1.448166575342472E-2</v>
      </c>
      <c r="E13219" s="7">
        <v>2.1722498630137078E-2</v>
      </c>
      <c r="F13219" s="7">
        <v>2.8963331506849318E-2</v>
      </c>
      <c r="G13219" s="7">
        <v>3.6204164383561679E-2</v>
      </c>
      <c r="H13219" s="7">
        <v>4.344499726027392E-2</v>
      </c>
      <c r="I13219" s="7">
        <v>5.0685830136986396E-2</v>
      </c>
      <c r="J13219" s="7">
        <v>5.7926663013698636E-2</v>
      </c>
      <c r="K13219" s="7">
        <v>6.5167495890411001E-2</v>
      </c>
      <c r="L13219" s="7">
        <v>7.2408328767123234E-2</v>
      </c>
    </row>
    <row r="13220" spans="1:12" ht="12.75">
      <c r="A13220" s="1">
        <f t="shared" si="277"/>
        <v>45706</v>
      </c>
      <c r="B13220" s="49" t="s">
        <v>6846</v>
      </c>
      <c r="C13220" s="7">
        <v>4.5064438356164516E-3</v>
      </c>
      <c r="D13220" s="7">
        <v>9.0128876712329033E-3</v>
      </c>
      <c r="E13220" s="7">
        <v>1.351933150684932E-2</v>
      </c>
      <c r="F13220" s="7">
        <v>1.8025775342465761E-2</v>
      </c>
      <c r="G13220" s="7">
        <v>2.2532219178082201E-2</v>
      </c>
      <c r="H13220" s="7">
        <v>2.703866301369864E-2</v>
      </c>
      <c r="I13220" s="7">
        <v>3.1545106849315198E-2</v>
      </c>
      <c r="J13220" s="7">
        <v>3.6051550684931523E-2</v>
      </c>
      <c r="K13220" s="7">
        <v>4.0557994520547959E-2</v>
      </c>
      <c r="L13220" s="7">
        <v>4.5064438356164402E-2</v>
      </c>
    </row>
    <row r="13221" spans="1:12" ht="12.75">
      <c r="A13221" s="1">
        <f t="shared" si="277"/>
        <v>45707</v>
      </c>
      <c r="B13221" s="49" t="s">
        <v>6911</v>
      </c>
      <c r="C13221" s="7">
        <v>1.5361906849315078E-2</v>
      </c>
      <c r="D13221" s="7">
        <v>3.0723813698630278E-2</v>
      </c>
      <c r="E13221" s="7">
        <v>4.6085720547945359E-2</v>
      </c>
      <c r="F13221" s="7">
        <v>6.1447627397260313E-2</v>
      </c>
      <c r="G13221" s="7">
        <v>7.6809534246575398E-2</v>
      </c>
      <c r="H13221" s="7">
        <v>9.2171441095890594E-2</v>
      </c>
      <c r="I13221" s="7">
        <v>0.10753334794520591</v>
      </c>
      <c r="J13221" s="7">
        <v>0.1228952547945204</v>
      </c>
      <c r="K13221" s="7">
        <v>0.13825716164383561</v>
      </c>
      <c r="L13221" s="7">
        <v>0.1536190684931508</v>
      </c>
    </row>
    <row r="13222" spans="1:12" ht="25.5">
      <c r="A13222" s="1">
        <f t="shared" si="277"/>
        <v>45708</v>
      </c>
      <c r="B13222" s="49" t="s">
        <v>7154</v>
      </c>
      <c r="C13222" s="7">
        <v>4.5936000000000119E-3</v>
      </c>
      <c r="D13222" s="7">
        <v>9.1872000000000238E-3</v>
      </c>
      <c r="E13222" s="7">
        <v>1.3780799999999999E-2</v>
      </c>
      <c r="F13222" s="7">
        <v>1.8374399999999999E-2</v>
      </c>
      <c r="G13222" s="7">
        <v>2.2967999999999999E-2</v>
      </c>
      <c r="H13222" s="7">
        <v>2.7561599999999999E-2</v>
      </c>
      <c r="I13222" s="7">
        <v>3.215520000000012E-2</v>
      </c>
      <c r="J13222" s="7">
        <v>3.6748799999999998E-2</v>
      </c>
      <c r="K13222" s="7">
        <v>4.1342400000000001E-2</v>
      </c>
      <c r="L13222" s="7">
        <v>4.5935999999999998E-2</v>
      </c>
    </row>
    <row r="13223" spans="1:12" ht="25.5">
      <c r="A13223" s="1">
        <f t="shared" si="277"/>
        <v>45709</v>
      </c>
      <c r="B13223" s="49" t="s">
        <v>8181</v>
      </c>
      <c r="C13223" s="7">
        <v>1.1333917808219207E-2</v>
      </c>
      <c r="D13223" s="7">
        <v>2.2667835616438443E-2</v>
      </c>
      <c r="E13223" s="7">
        <v>3.4001753424657596E-2</v>
      </c>
      <c r="F13223" s="7">
        <v>4.5335671232876761E-2</v>
      </c>
      <c r="G13223" s="7">
        <v>5.6669589041095918E-2</v>
      </c>
      <c r="H13223" s="7">
        <v>6.8003506849315193E-2</v>
      </c>
      <c r="I13223" s="7">
        <v>7.93374246575346E-2</v>
      </c>
      <c r="J13223" s="7">
        <v>9.0671342465753521E-2</v>
      </c>
      <c r="K13223" s="7">
        <v>0.10200526027397279</v>
      </c>
      <c r="L13223" s="7">
        <v>0.11333917808219184</v>
      </c>
    </row>
    <row r="13224" spans="1:12" ht="25.5">
      <c r="A13224" s="1">
        <f t="shared" si="277"/>
        <v>45710</v>
      </c>
      <c r="B13224" s="49" t="s">
        <v>8182</v>
      </c>
      <c r="C13224" s="7">
        <v>9.7242410958904308E-3</v>
      </c>
      <c r="D13224" s="7">
        <v>1.9448482191780837E-2</v>
      </c>
      <c r="E13224" s="7">
        <v>2.9172723287671318E-2</v>
      </c>
      <c r="F13224" s="7">
        <v>3.8896964383561675E-2</v>
      </c>
      <c r="G13224" s="7">
        <v>4.8621205479452041E-2</v>
      </c>
      <c r="H13224" s="7">
        <v>5.8345446575342512E-2</v>
      </c>
      <c r="I13224" s="7">
        <v>6.8069687671233114E-2</v>
      </c>
      <c r="J13224" s="7">
        <v>7.7793928767123349E-2</v>
      </c>
      <c r="K13224" s="7">
        <v>8.7518169863013709E-2</v>
      </c>
      <c r="L13224" s="7">
        <v>9.7242410958904082E-2</v>
      </c>
    </row>
    <row r="13225" spans="1:12" ht="25.5">
      <c r="A13225" s="1">
        <f t="shared" si="277"/>
        <v>45711</v>
      </c>
      <c r="B13225" s="49" t="s">
        <v>8183</v>
      </c>
      <c r="C13225" s="7">
        <v>1.1253271232876736E-2</v>
      </c>
      <c r="D13225" s="7">
        <v>2.250654246575352E-2</v>
      </c>
      <c r="E13225" s="7">
        <v>3.3759813698630278E-2</v>
      </c>
      <c r="F13225" s="7">
        <v>4.5013084931506804E-2</v>
      </c>
      <c r="G13225" s="7">
        <v>5.6266356164383552E-2</v>
      </c>
      <c r="H13225" s="7">
        <v>6.7519627397260321E-2</v>
      </c>
      <c r="I13225" s="7">
        <v>7.87728986301372E-2</v>
      </c>
      <c r="J13225" s="7">
        <v>9.0026169863013719E-2</v>
      </c>
      <c r="K13225" s="7">
        <v>0.10127944109589047</v>
      </c>
      <c r="L13225" s="7">
        <v>0.1125327123287671</v>
      </c>
    </row>
    <row r="13226" spans="1:12" ht="25.5">
      <c r="A13226" s="1">
        <f t="shared" si="277"/>
        <v>45712</v>
      </c>
      <c r="B13226" s="49" t="s">
        <v>7596</v>
      </c>
      <c r="C13226" s="7">
        <v>8.6371397260274398E-3</v>
      </c>
      <c r="D13226" s="7">
        <v>1.727427945205488E-2</v>
      </c>
      <c r="E13226" s="7">
        <v>2.5911419178082321E-2</v>
      </c>
      <c r="F13226" s="7">
        <v>3.4548558904109634E-2</v>
      </c>
      <c r="G13226" s="7">
        <v>4.3185698630137083E-2</v>
      </c>
      <c r="H13226" s="7">
        <v>5.1822838356164518E-2</v>
      </c>
      <c r="I13226" s="7">
        <v>6.0459978082192084E-2</v>
      </c>
      <c r="J13226" s="7">
        <v>6.9097117808219269E-2</v>
      </c>
      <c r="K13226" s="7">
        <v>7.7734257534246717E-2</v>
      </c>
      <c r="L13226" s="7">
        <v>8.6371397260274041E-2</v>
      </c>
    </row>
    <row r="13227" spans="1:12" ht="12.75">
      <c r="A13227" s="1">
        <f t="shared" si="277"/>
        <v>45713</v>
      </c>
      <c r="B13227" s="49" t="s">
        <v>8184</v>
      </c>
      <c r="C13227" s="7">
        <v>8.9546630136986636E-3</v>
      </c>
      <c r="D13227" s="7">
        <v>1.7909326027397279E-2</v>
      </c>
      <c r="E13227" s="7">
        <v>2.6863989041096038E-2</v>
      </c>
      <c r="F13227" s="7">
        <v>3.5818652054794557E-2</v>
      </c>
      <c r="G13227" s="7">
        <v>4.4773315068493198E-2</v>
      </c>
      <c r="H13227" s="7">
        <v>5.3727978082191839E-2</v>
      </c>
      <c r="I13227" s="7">
        <v>6.2682641095890598E-2</v>
      </c>
      <c r="J13227" s="7">
        <v>7.1637304109589114E-2</v>
      </c>
      <c r="K13227" s="7">
        <v>8.0591967123287755E-2</v>
      </c>
      <c r="L13227" s="7">
        <v>8.9546630136986272E-2</v>
      </c>
    </row>
    <row r="13228" spans="1:12" ht="12.75">
      <c r="A13228" s="1">
        <f t="shared" si="277"/>
        <v>45714</v>
      </c>
      <c r="B13228" s="49" t="s">
        <v>8185</v>
      </c>
      <c r="C13228" s="7">
        <v>1.9358432876712479E-2</v>
      </c>
      <c r="D13228" s="7">
        <v>3.8716865753424839E-2</v>
      </c>
      <c r="E13228" s="7">
        <v>5.8075298630137315E-2</v>
      </c>
      <c r="F13228" s="7">
        <v>7.7433731506849554E-2</v>
      </c>
      <c r="G13228" s="7">
        <v>9.6792164383561918E-2</v>
      </c>
      <c r="H13228" s="7">
        <v>0.11615059726027428</v>
      </c>
      <c r="I13228" s="7">
        <v>0.13550903013698759</v>
      </c>
      <c r="J13228" s="7">
        <v>0.15486746301369958</v>
      </c>
      <c r="K13228" s="7">
        <v>0.17422589589041157</v>
      </c>
      <c r="L13228" s="7">
        <v>0.19358432876712361</v>
      </c>
    </row>
    <row r="13229" spans="1:12" ht="25.5">
      <c r="A13229" s="1">
        <f t="shared" si="277"/>
        <v>45715</v>
      </c>
      <c r="B13229" s="49" t="s">
        <v>5289</v>
      </c>
      <c r="C13229" s="7">
        <v>3.1614904109589239E-3</v>
      </c>
      <c r="D13229" s="7">
        <v>6.3229808219178356E-3</v>
      </c>
      <c r="E13229" s="7">
        <v>9.4844712328767591E-3</v>
      </c>
      <c r="F13229" s="7">
        <v>1.2645961643835598E-2</v>
      </c>
      <c r="G13229" s="7">
        <v>1.5807452054794561E-2</v>
      </c>
      <c r="H13229" s="7">
        <v>1.8968942465753397E-2</v>
      </c>
      <c r="I13229" s="7">
        <v>2.2130432876712361E-2</v>
      </c>
      <c r="J13229" s="7">
        <v>2.5291923287671197E-2</v>
      </c>
      <c r="K13229" s="7">
        <v>2.8453413698630161E-2</v>
      </c>
      <c r="L13229" s="7">
        <v>3.1614904109588997E-2</v>
      </c>
    </row>
    <row r="13230" spans="1:12" ht="25.5">
      <c r="A13230" s="1">
        <f t="shared" si="277"/>
        <v>45716</v>
      </c>
      <c r="B13230" s="49" t="s">
        <v>5992</v>
      </c>
      <c r="C13230" s="7">
        <v>1.3008328767123241E-3</v>
      </c>
      <c r="D13230" s="7">
        <v>2.6016657534246599E-3</v>
      </c>
      <c r="E13230" s="7">
        <v>3.9024986301369837E-3</v>
      </c>
      <c r="F13230" s="7">
        <v>5.2033315068492963E-3</v>
      </c>
      <c r="G13230" s="7">
        <v>6.5041643835616206E-3</v>
      </c>
      <c r="H13230" s="7">
        <v>7.8049972602739432E-3</v>
      </c>
      <c r="I13230" s="7">
        <v>9.1058301369863048E-3</v>
      </c>
      <c r="J13230" s="7">
        <v>1.0406663013698605E-2</v>
      </c>
      <c r="K13230" s="7">
        <v>1.1707495890410927E-2</v>
      </c>
      <c r="L13230" s="7">
        <v>1.3008328767123241E-2</v>
      </c>
    </row>
    <row r="13231" spans="1:12" ht="12.75">
      <c r="A13231" s="1">
        <f t="shared" si="277"/>
        <v>45717</v>
      </c>
      <c r="B13231" s="49" t="s">
        <v>7402</v>
      </c>
      <c r="C13231" s="7">
        <v>2.8056328767123479E-3</v>
      </c>
      <c r="D13231" s="7">
        <v>5.6112657534246836E-3</v>
      </c>
      <c r="E13231" s="7">
        <v>8.4168986301370319E-3</v>
      </c>
      <c r="F13231" s="7">
        <v>1.1222531506849345E-2</v>
      </c>
      <c r="G13231" s="7">
        <v>1.402816438356168E-2</v>
      </c>
      <c r="H13231" s="7">
        <v>1.6833797260273918E-2</v>
      </c>
      <c r="I13231" s="7">
        <v>1.9639430136986279E-2</v>
      </c>
      <c r="J13231" s="7">
        <v>2.2445063013698637E-2</v>
      </c>
      <c r="K13231" s="7">
        <v>2.5250695890410998E-2</v>
      </c>
      <c r="L13231" s="7">
        <v>2.8056328767123238E-2</v>
      </c>
    </row>
    <row r="13232" spans="1:12" ht="25.5">
      <c r="A13232" s="1">
        <f t="shared" si="277"/>
        <v>45718</v>
      </c>
      <c r="B13232" s="49" t="s">
        <v>7404</v>
      </c>
      <c r="C13232" s="7">
        <v>4.6485698630137082E-3</v>
      </c>
      <c r="D13232" s="7">
        <v>9.2971397260274164E-3</v>
      </c>
      <c r="E13232" s="7">
        <v>1.3945709589041158E-2</v>
      </c>
      <c r="F13232" s="7">
        <v>1.859427945205476E-2</v>
      </c>
      <c r="G13232" s="7">
        <v>2.3242849315068478E-2</v>
      </c>
      <c r="H13232" s="7">
        <v>2.7891419178082199E-2</v>
      </c>
      <c r="I13232" s="7">
        <v>3.2539989041096042E-2</v>
      </c>
      <c r="J13232" s="7">
        <v>3.7188558904109638E-2</v>
      </c>
      <c r="K13232" s="7">
        <v>4.1837128767123241E-2</v>
      </c>
      <c r="L13232" s="7">
        <v>4.6485698630136955E-2</v>
      </c>
    </row>
    <row r="13233" spans="1:12" ht="25.5">
      <c r="A13233" s="1">
        <f t="shared" si="277"/>
        <v>45719</v>
      </c>
      <c r="B13233" s="49" t="s">
        <v>8186</v>
      </c>
      <c r="C13233" s="7">
        <v>5.2944657534246846E-3</v>
      </c>
      <c r="D13233" s="7">
        <v>1.0588931506849369E-2</v>
      </c>
      <c r="E13233" s="7">
        <v>1.5883397260274039E-2</v>
      </c>
      <c r="F13233" s="7">
        <v>2.1177863013698641E-2</v>
      </c>
      <c r="G13233" s="7">
        <v>2.6472328767123358E-2</v>
      </c>
      <c r="H13233" s="7">
        <v>3.176679452054796E-2</v>
      </c>
      <c r="I13233" s="7">
        <v>3.7061260273972801E-2</v>
      </c>
      <c r="J13233" s="7">
        <v>4.2355726027397282E-2</v>
      </c>
      <c r="K13233" s="7">
        <v>4.7650191780821992E-2</v>
      </c>
      <c r="L13233" s="7">
        <v>5.2944657534246597E-2</v>
      </c>
    </row>
    <row r="13234" spans="1:12" ht="25.5">
      <c r="A13234" s="1">
        <f t="shared" si="277"/>
        <v>45720</v>
      </c>
      <c r="B13234" s="49" t="s">
        <v>8186</v>
      </c>
      <c r="C13234" s="7">
        <v>7.5370191780822233E-3</v>
      </c>
      <c r="D13234" s="7">
        <v>1.5074038356164398E-2</v>
      </c>
      <c r="E13234" s="7">
        <v>2.2611057534246599E-2</v>
      </c>
      <c r="F13234" s="7">
        <v>3.0148076712328796E-2</v>
      </c>
      <c r="G13234" s="7">
        <v>3.7685095890410997E-2</v>
      </c>
      <c r="H13234" s="7">
        <v>4.5222115068493197E-2</v>
      </c>
      <c r="I13234" s="7">
        <v>5.2759134246575516E-2</v>
      </c>
      <c r="J13234" s="7">
        <v>6.0296153424657592E-2</v>
      </c>
      <c r="K13234" s="7">
        <v>6.78331726027398E-2</v>
      </c>
      <c r="L13234" s="7">
        <v>7.5370191780821882E-2</v>
      </c>
    </row>
    <row r="13235" spans="1:12" ht="25.5">
      <c r="A13235" s="1">
        <f t="shared" si="277"/>
        <v>45721</v>
      </c>
      <c r="B13235" s="49" t="s">
        <v>6001</v>
      </c>
      <c r="C13235" s="7">
        <v>5.0839890410959076E-3</v>
      </c>
      <c r="D13235" s="7">
        <v>1.0167978082191815E-2</v>
      </c>
      <c r="E13235" s="7">
        <v>1.525196712328776E-2</v>
      </c>
      <c r="F13235" s="7">
        <v>2.0335956164383561E-2</v>
      </c>
      <c r="G13235" s="7">
        <v>2.541994520547948E-2</v>
      </c>
      <c r="H13235" s="7">
        <v>3.0503934246575399E-2</v>
      </c>
      <c r="I13235" s="7">
        <v>3.5587923287671443E-2</v>
      </c>
      <c r="J13235" s="7">
        <v>4.067191232876724E-2</v>
      </c>
      <c r="K13235" s="7">
        <v>4.5755901369863163E-2</v>
      </c>
      <c r="L13235" s="7">
        <v>5.083989041095896E-2</v>
      </c>
    </row>
    <row r="13236" spans="1:12" ht="25.5">
      <c r="A13236" s="1">
        <f t="shared" si="277"/>
        <v>45722</v>
      </c>
      <c r="B13236" s="49" t="s">
        <v>6001</v>
      </c>
      <c r="C13236" s="7">
        <v>3.5423013698630277E-3</v>
      </c>
      <c r="D13236" s="7">
        <v>7.0846027397260553E-3</v>
      </c>
      <c r="E13236" s="7">
        <v>1.0626904109589072E-2</v>
      </c>
      <c r="F13236" s="7">
        <v>1.4169205479452038E-2</v>
      </c>
      <c r="G13236" s="7">
        <v>1.7711506849315078E-2</v>
      </c>
      <c r="H13236" s="7">
        <v>2.1253808219178119E-2</v>
      </c>
      <c r="I13236" s="7">
        <v>2.479610958904116E-2</v>
      </c>
      <c r="J13236" s="7">
        <v>2.8338410958904197E-2</v>
      </c>
      <c r="K13236" s="7">
        <v>3.1880712328767116E-2</v>
      </c>
      <c r="L13236" s="7">
        <v>3.5423013698630157E-2</v>
      </c>
    </row>
    <row r="13237" spans="1:12" ht="12.75">
      <c r="A13237" s="1">
        <f t="shared" si="277"/>
        <v>45723</v>
      </c>
      <c r="B13237" s="49" t="s">
        <v>8187</v>
      </c>
      <c r="C13237" s="7">
        <v>1.4141720547945238E-2</v>
      </c>
      <c r="D13237" s="7">
        <v>2.8283441095890597E-2</v>
      </c>
      <c r="E13237" s="7">
        <v>4.2425161643835842E-2</v>
      </c>
      <c r="F13237" s="7">
        <v>5.6566882191780951E-2</v>
      </c>
      <c r="G13237" s="7">
        <v>7.0708602739726192E-2</v>
      </c>
      <c r="H13237" s="7">
        <v>8.4850323287671559E-2</v>
      </c>
      <c r="I13237" s="7">
        <v>9.8992043835617036E-2</v>
      </c>
      <c r="J13237" s="7">
        <v>0.11313376438356204</v>
      </c>
      <c r="K13237" s="7">
        <v>0.12727548493150681</v>
      </c>
      <c r="L13237" s="7">
        <v>0.14141720547945238</v>
      </c>
    </row>
    <row r="13238" spans="1:12" ht="12.75">
      <c r="A13238" s="1">
        <f t="shared" si="277"/>
        <v>45724</v>
      </c>
      <c r="B13238" s="49" t="s">
        <v>7409</v>
      </c>
      <c r="C13238" s="7">
        <v>1.0776986301369888E-3</v>
      </c>
      <c r="D13238" s="7">
        <v>2.1553972602739798E-3</v>
      </c>
      <c r="E13238" s="7">
        <v>3.2330958904109638E-3</v>
      </c>
      <c r="F13238" s="7">
        <v>4.3107945205479474E-3</v>
      </c>
      <c r="G13238" s="7">
        <v>5.3884931506849318E-3</v>
      </c>
      <c r="H13238" s="7">
        <v>6.4661917808219276E-3</v>
      </c>
      <c r="I13238" s="7">
        <v>7.5438904109589354E-3</v>
      </c>
      <c r="J13238" s="7">
        <v>8.6215890410958947E-3</v>
      </c>
      <c r="K13238" s="7">
        <v>9.6992876712328913E-3</v>
      </c>
      <c r="L13238" s="7">
        <v>1.0776986301369864E-2</v>
      </c>
    </row>
    <row r="13239" spans="1:12" ht="12.75">
      <c r="A13239" s="1">
        <f t="shared" si="277"/>
        <v>45725</v>
      </c>
      <c r="B13239" s="49" t="s">
        <v>8188</v>
      </c>
      <c r="C13239" s="7">
        <v>1.3362739726027438E-3</v>
      </c>
      <c r="D13239" s="7">
        <v>2.6725479452054998E-3</v>
      </c>
      <c r="E13239" s="7">
        <v>4.0088219178082436E-3</v>
      </c>
      <c r="F13239" s="7">
        <v>5.3450958904109752E-3</v>
      </c>
      <c r="G13239" s="7">
        <v>6.6813698630137199E-3</v>
      </c>
      <c r="H13239" s="7">
        <v>8.0176438356164628E-3</v>
      </c>
      <c r="I13239" s="7">
        <v>9.3539178082192448E-3</v>
      </c>
      <c r="J13239" s="7">
        <v>1.0690191780821963E-2</v>
      </c>
      <c r="K13239" s="7">
        <v>1.2026465753424719E-2</v>
      </c>
      <c r="L13239" s="7">
        <v>1.336273972602744E-2</v>
      </c>
    </row>
    <row r="13240" spans="1:12" ht="12.75">
      <c r="A13240" s="1">
        <f t="shared" si="277"/>
        <v>45726</v>
      </c>
      <c r="B13240" s="49" t="s">
        <v>7410</v>
      </c>
      <c r="C13240" s="7">
        <v>1.0104328767123311E-3</v>
      </c>
      <c r="D13240" s="7">
        <v>2.0208657534246601E-3</v>
      </c>
      <c r="E13240" s="7">
        <v>3.0312986301369959E-3</v>
      </c>
      <c r="F13240" s="7">
        <v>4.0417315068493201E-3</v>
      </c>
      <c r="G13240" s="7">
        <v>5.0521643835616439E-3</v>
      </c>
      <c r="H13240" s="7">
        <v>6.0625972602739798E-3</v>
      </c>
      <c r="I13240" s="7">
        <v>7.0730301369863278E-3</v>
      </c>
      <c r="J13240" s="7">
        <v>8.0834630136986402E-3</v>
      </c>
      <c r="K13240" s="7">
        <v>9.0938958904109631E-3</v>
      </c>
      <c r="L13240" s="7">
        <v>1.0104328767123288E-2</v>
      </c>
    </row>
    <row r="13241" spans="1:12" ht="12.75">
      <c r="A13241" s="1">
        <f t="shared" si="277"/>
        <v>45727</v>
      </c>
      <c r="B13241" s="49" t="s">
        <v>8189</v>
      </c>
      <c r="C13241" s="7">
        <v>1.1951243835616477E-2</v>
      </c>
      <c r="D13241" s="7">
        <v>2.3902487671233E-2</v>
      </c>
      <c r="E13241" s="7">
        <v>3.5853731506849437E-2</v>
      </c>
      <c r="F13241" s="7">
        <v>4.7804975342465757E-2</v>
      </c>
      <c r="G13241" s="7">
        <v>5.9756219178082201E-2</v>
      </c>
      <c r="H13241" s="7">
        <v>7.1707463013698639E-2</v>
      </c>
      <c r="I13241" s="7">
        <v>8.3658706849315312E-2</v>
      </c>
      <c r="J13241" s="7">
        <v>9.5609950684931624E-2</v>
      </c>
      <c r="K13241" s="7">
        <v>0.10756119452054809</v>
      </c>
      <c r="L13241" s="7">
        <v>0.1195124383561644</v>
      </c>
    </row>
    <row r="13242" spans="1:12" ht="25.5">
      <c r="A13242" s="1">
        <f t="shared" si="277"/>
        <v>45728</v>
      </c>
      <c r="B13242" s="49" t="s">
        <v>8190</v>
      </c>
      <c r="C13242" s="7">
        <v>3.6714082191781081E-3</v>
      </c>
      <c r="D13242" s="7">
        <v>7.3428164383562162E-3</v>
      </c>
      <c r="E13242" s="7">
        <v>1.1014224657534323E-2</v>
      </c>
      <c r="F13242" s="7">
        <v>1.468563287671236E-2</v>
      </c>
      <c r="G13242" s="7">
        <v>1.8357041095890481E-2</v>
      </c>
      <c r="H13242" s="7">
        <v>2.202844931506848E-2</v>
      </c>
      <c r="I13242" s="7">
        <v>2.5699857534246719E-2</v>
      </c>
      <c r="J13242" s="7">
        <v>2.9371265753424719E-2</v>
      </c>
      <c r="K13242" s="7">
        <v>3.304267397260284E-2</v>
      </c>
      <c r="L13242" s="7">
        <v>3.6714082191780836E-2</v>
      </c>
    </row>
    <row r="13243" spans="1:12" ht="25.5">
      <c r="A13243" s="1">
        <f t="shared" si="277"/>
        <v>45729</v>
      </c>
      <c r="B13243" s="49" t="s">
        <v>8190</v>
      </c>
      <c r="C13243" s="7">
        <v>6.9113753424657719E-3</v>
      </c>
      <c r="D13243" s="7">
        <v>1.3822750684931521E-2</v>
      </c>
      <c r="E13243" s="7">
        <v>2.0734126027397281E-2</v>
      </c>
      <c r="F13243" s="7">
        <v>2.7645501369863042E-2</v>
      </c>
      <c r="G13243" s="7">
        <v>3.45568767123288E-2</v>
      </c>
      <c r="H13243" s="7">
        <v>4.1468252054794562E-2</v>
      </c>
      <c r="I13243" s="7">
        <v>4.8379627397260434E-2</v>
      </c>
      <c r="J13243" s="7">
        <v>5.5291002739726085E-2</v>
      </c>
      <c r="K13243" s="7">
        <v>6.2202378082191957E-2</v>
      </c>
      <c r="L13243" s="7">
        <v>6.9113753424657601E-2</v>
      </c>
    </row>
    <row r="13244" spans="1:12" ht="25.5">
      <c r="A13244" s="1">
        <f t="shared" si="277"/>
        <v>45730</v>
      </c>
      <c r="B13244" s="49" t="s">
        <v>8190</v>
      </c>
      <c r="C13244" s="7">
        <v>9.0881095890411358E-3</v>
      </c>
      <c r="D13244" s="7">
        <v>1.817621917808232E-2</v>
      </c>
      <c r="E13244" s="7">
        <v>2.7264328767123359E-2</v>
      </c>
      <c r="F13244" s="7">
        <v>3.6352438356164397E-2</v>
      </c>
      <c r="G13244" s="7">
        <v>4.5440547945205557E-2</v>
      </c>
      <c r="H13244" s="7">
        <v>5.45286575342466E-2</v>
      </c>
      <c r="I13244" s="7">
        <v>6.3616767123287871E-2</v>
      </c>
      <c r="J13244" s="7">
        <v>7.270487671232892E-2</v>
      </c>
      <c r="K13244" s="7">
        <v>8.1792986301369955E-2</v>
      </c>
      <c r="L13244" s="7">
        <v>9.0881095890411004E-2</v>
      </c>
    </row>
    <row r="13245" spans="1:12" ht="12.75">
      <c r="A13245" s="1">
        <f t="shared" si="277"/>
        <v>45731</v>
      </c>
      <c r="B13245" s="49" t="s">
        <v>8191</v>
      </c>
      <c r="C13245" s="7">
        <v>6.75948493150686E-3</v>
      </c>
      <c r="D13245" s="7">
        <v>1.351896986301372E-2</v>
      </c>
      <c r="E13245" s="7">
        <v>2.0278454794520642E-2</v>
      </c>
      <c r="F13245" s="7">
        <v>2.703793972602744E-2</v>
      </c>
      <c r="G13245" s="7">
        <v>3.3797424657534242E-2</v>
      </c>
      <c r="H13245" s="7">
        <v>4.0556909589041158E-2</v>
      </c>
      <c r="I13245" s="7">
        <v>4.7316394520548082E-2</v>
      </c>
      <c r="J13245" s="7">
        <v>5.407587945205488E-2</v>
      </c>
      <c r="K13245" s="7">
        <v>6.0835364383561671E-2</v>
      </c>
      <c r="L13245" s="7">
        <v>6.7594849315068484E-2</v>
      </c>
    </row>
    <row r="13246" spans="1:12" ht="25.5">
      <c r="A13246" s="1">
        <f t="shared" si="277"/>
        <v>45732</v>
      </c>
      <c r="B13246" s="49" t="s">
        <v>8192</v>
      </c>
      <c r="C13246" s="7">
        <v>6.7699726027397513E-3</v>
      </c>
      <c r="D13246" s="7">
        <v>1.353994520547948E-2</v>
      </c>
      <c r="E13246" s="7">
        <v>2.030991780821928E-2</v>
      </c>
      <c r="F13246" s="7">
        <v>2.707989041095896E-2</v>
      </c>
      <c r="G13246" s="7">
        <v>3.384986301369864E-2</v>
      </c>
      <c r="H13246" s="7">
        <v>4.0619835616438442E-2</v>
      </c>
      <c r="I13246" s="7">
        <v>4.7389808219178237E-2</v>
      </c>
      <c r="J13246" s="7">
        <v>5.415978082191792E-2</v>
      </c>
      <c r="K13246" s="7">
        <v>6.0929753424657597E-2</v>
      </c>
      <c r="L13246" s="7">
        <v>6.7699726027397281E-2</v>
      </c>
    </row>
    <row r="13247" spans="1:12" ht="25.5">
      <c r="A13247" s="1">
        <f t="shared" si="277"/>
        <v>45733</v>
      </c>
      <c r="B13247" s="49" t="s">
        <v>5328</v>
      </c>
      <c r="C13247" s="7">
        <v>1.2017424657534239E-3</v>
      </c>
      <c r="D13247" s="7">
        <v>2.4034849315068599E-3</v>
      </c>
      <c r="E13247" s="7">
        <v>3.6052273972602836E-3</v>
      </c>
      <c r="F13247" s="7">
        <v>4.8069698630136956E-3</v>
      </c>
      <c r="G13247" s="7">
        <v>6.0087123287671197E-3</v>
      </c>
      <c r="H13247" s="7">
        <v>7.2104547945205429E-3</v>
      </c>
      <c r="I13247" s="7">
        <v>8.4121972602740035E-3</v>
      </c>
      <c r="J13247" s="7">
        <v>9.6139397260274033E-3</v>
      </c>
      <c r="K13247" s="7">
        <v>1.0815682191780827E-2</v>
      </c>
      <c r="L13247" s="7">
        <v>1.2017424657534239E-2</v>
      </c>
    </row>
    <row r="13248" spans="1:12" ht="25.5">
      <c r="A13248" s="1">
        <f t="shared" si="277"/>
        <v>45734</v>
      </c>
      <c r="B13248" s="49" t="s">
        <v>5328</v>
      </c>
      <c r="C13248" s="7">
        <v>1.8580175342465879E-2</v>
      </c>
      <c r="D13248" s="7">
        <v>3.7160350684931641E-2</v>
      </c>
      <c r="E13248" s="7">
        <v>5.574052602739752E-2</v>
      </c>
      <c r="F13248" s="7">
        <v>7.4320701369863157E-2</v>
      </c>
      <c r="G13248" s="7">
        <v>9.2900876712328925E-2</v>
      </c>
      <c r="H13248" s="7">
        <v>0.11148105205479468</v>
      </c>
      <c r="I13248" s="7">
        <v>0.13006122739726078</v>
      </c>
      <c r="J13248" s="7">
        <v>0.14864140273972681</v>
      </c>
      <c r="K13248" s="7">
        <v>0.1672215780821916</v>
      </c>
      <c r="L13248" s="7">
        <v>0.18580175342465757</v>
      </c>
    </row>
    <row r="13249" spans="1:12" ht="25.5">
      <c r="A13249" s="1">
        <f t="shared" si="277"/>
        <v>45735</v>
      </c>
      <c r="B13249" s="49" t="s">
        <v>6197</v>
      </c>
      <c r="C13249" s="7">
        <v>6.363846575342484E-3</v>
      </c>
      <c r="D13249" s="7">
        <v>1.2727693150684919E-2</v>
      </c>
      <c r="E13249" s="7">
        <v>1.9091539726027441E-2</v>
      </c>
      <c r="F13249" s="7">
        <v>2.5455386301369839E-2</v>
      </c>
      <c r="G13249" s="7">
        <v>3.1819232876712358E-2</v>
      </c>
      <c r="H13249" s="7">
        <v>3.8183079452054881E-2</v>
      </c>
      <c r="I13249" s="7">
        <v>4.4546926027397397E-2</v>
      </c>
      <c r="J13249" s="7">
        <v>5.0910772602739796E-2</v>
      </c>
      <c r="K13249" s="7">
        <v>5.7274619178082319E-2</v>
      </c>
      <c r="L13249" s="7">
        <v>6.3638465753424717E-2</v>
      </c>
    </row>
    <row r="13250" spans="1:12" ht="25.5">
      <c r="A13250" s="1">
        <f t="shared" si="277"/>
        <v>45736</v>
      </c>
      <c r="B13250" s="49" t="s">
        <v>8193</v>
      </c>
      <c r="C13250" s="7">
        <v>6.9178849315068595E-3</v>
      </c>
      <c r="D13250" s="7">
        <v>1.3835769863013719E-2</v>
      </c>
      <c r="E13250" s="7">
        <v>2.075365479452064E-2</v>
      </c>
      <c r="F13250" s="7">
        <v>2.7671539726027438E-2</v>
      </c>
      <c r="G13250" s="7">
        <v>3.4589424657534236E-2</v>
      </c>
      <c r="H13250" s="7">
        <v>4.1507309589041155E-2</v>
      </c>
      <c r="I13250" s="7">
        <v>4.8425194520548082E-2</v>
      </c>
      <c r="J13250" s="7">
        <v>5.5343079452054876E-2</v>
      </c>
      <c r="K13250" s="7">
        <v>6.2260964383561677E-2</v>
      </c>
      <c r="L13250" s="7">
        <v>6.9178849315068472E-2</v>
      </c>
    </row>
    <row r="13251" spans="1:12" ht="25.5">
      <c r="A13251" s="1">
        <f t="shared" si="277"/>
        <v>45737</v>
      </c>
      <c r="B13251" s="49" t="s">
        <v>8194</v>
      </c>
      <c r="C13251" s="7">
        <v>1.2799298630136959E-2</v>
      </c>
      <c r="D13251" s="7">
        <v>2.5598597260274039E-2</v>
      </c>
      <c r="E13251" s="7">
        <v>3.8397895890410996E-2</v>
      </c>
      <c r="F13251" s="7">
        <v>5.1197194520547835E-2</v>
      </c>
      <c r="G13251" s="7">
        <v>6.3996493150684799E-2</v>
      </c>
      <c r="H13251" s="7">
        <v>7.6795791780821868E-2</v>
      </c>
      <c r="I13251" s="7">
        <v>8.9595090410959075E-2</v>
      </c>
      <c r="J13251" s="7">
        <v>0.1023943890410958</v>
      </c>
      <c r="K13251" s="7">
        <v>0.11519368767123275</v>
      </c>
      <c r="L13251" s="7">
        <v>0.1279929863013696</v>
      </c>
    </row>
    <row r="13252" spans="1:12" ht="25.5">
      <c r="A13252" s="1">
        <f t="shared" si="277"/>
        <v>45738</v>
      </c>
      <c r="B13252" s="49" t="s">
        <v>6026</v>
      </c>
      <c r="C13252" s="7">
        <v>1.6751342465753518E-2</v>
      </c>
      <c r="D13252" s="7">
        <v>3.3502684931506918E-2</v>
      </c>
      <c r="E13252" s="7">
        <v>5.025402739726044E-2</v>
      </c>
      <c r="F13252" s="7">
        <v>6.7005369863013725E-2</v>
      </c>
      <c r="G13252" s="7">
        <v>8.3756712328767108E-2</v>
      </c>
      <c r="H13252" s="7">
        <v>0.1005080547945205</v>
      </c>
      <c r="I13252" s="7">
        <v>0.11725939726027428</v>
      </c>
      <c r="J13252" s="7">
        <v>0.1340107397260272</v>
      </c>
      <c r="K13252" s="7">
        <v>0.15076208219178119</v>
      </c>
      <c r="L13252" s="7">
        <v>0.16751342465753399</v>
      </c>
    </row>
    <row r="13253" spans="1:12" ht="25.5">
      <c r="A13253" s="1">
        <f t="shared" si="277"/>
        <v>45739</v>
      </c>
      <c r="B13253" s="49" t="s">
        <v>8195</v>
      </c>
      <c r="C13253" s="7">
        <v>3.4531561643835716E-2</v>
      </c>
      <c r="D13253" s="7">
        <v>6.9063123287671321E-2</v>
      </c>
      <c r="E13253" s="7">
        <v>0.10359468493150703</v>
      </c>
      <c r="F13253" s="7">
        <v>0.13812624657534239</v>
      </c>
      <c r="G13253" s="7">
        <v>0.17265780821917801</v>
      </c>
      <c r="H13253" s="7">
        <v>0.20718936986301359</v>
      </c>
      <c r="I13253" s="7">
        <v>0.24172093150685039</v>
      </c>
      <c r="J13253" s="7">
        <v>0.27625249315068479</v>
      </c>
      <c r="K13253" s="7">
        <v>0.31078405479452043</v>
      </c>
      <c r="L13253" s="7">
        <v>0.34531561643835601</v>
      </c>
    </row>
    <row r="13254" spans="1:12" ht="25.5">
      <c r="A13254" s="1">
        <f t="shared" si="277"/>
        <v>45740</v>
      </c>
      <c r="B13254" s="49" t="s">
        <v>8195</v>
      </c>
      <c r="C13254" s="7">
        <v>7.9963068493151043E-3</v>
      </c>
      <c r="D13254" s="7">
        <v>1.599261369863016E-2</v>
      </c>
      <c r="E13254" s="7">
        <v>2.398892054794536E-2</v>
      </c>
      <c r="F13254" s="7">
        <v>3.198522739726032E-2</v>
      </c>
      <c r="G13254" s="7">
        <v>3.9981534246575405E-2</v>
      </c>
      <c r="H13254" s="7">
        <v>4.7977841095890476E-2</v>
      </c>
      <c r="I13254" s="7">
        <v>5.5974147945205673E-2</v>
      </c>
      <c r="J13254" s="7">
        <v>6.397045479452064E-2</v>
      </c>
      <c r="K13254" s="7">
        <v>7.1966761643835711E-2</v>
      </c>
      <c r="L13254" s="7">
        <v>7.9963068493150671E-2</v>
      </c>
    </row>
    <row r="13255" spans="1:12" ht="25.5">
      <c r="A13255" s="1">
        <f t="shared" si="277"/>
        <v>45741</v>
      </c>
      <c r="B13255" s="49" t="s">
        <v>8196</v>
      </c>
      <c r="C13255" s="7">
        <v>8.3575890410959204E-3</v>
      </c>
      <c r="D13255" s="7">
        <v>1.6715178082191841E-2</v>
      </c>
      <c r="E13255" s="7">
        <v>2.5072767123287758E-2</v>
      </c>
      <c r="F13255" s="7">
        <v>3.3430356164383557E-2</v>
      </c>
      <c r="G13255" s="7">
        <v>4.1787945205479474E-2</v>
      </c>
      <c r="H13255" s="7">
        <v>5.0145534246575398E-2</v>
      </c>
      <c r="I13255" s="7">
        <v>5.8503123287671439E-2</v>
      </c>
      <c r="J13255" s="7">
        <v>6.6860712328767238E-2</v>
      </c>
      <c r="K13255" s="7">
        <v>7.5218301369863155E-2</v>
      </c>
      <c r="L13255" s="7">
        <v>8.3575890410958947E-2</v>
      </c>
    </row>
    <row r="13256" spans="1:12" ht="38.25">
      <c r="A13256" s="1">
        <f t="shared" si="277"/>
        <v>45742</v>
      </c>
      <c r="B13256" s="49" t="s">
        <v>8197</v>
      </c>
      <c r="C13256" s="7">
        <v>3.6400175342465882E-2</v>
      </c>
      <c r="D13256" s="7">
        <v>7.2800350684931764E-2</v>
      </c>
      <c r="E13256" s="7">
        <v>0.10920052602739752</v>
      </c>
      <c r="F13256" s="7">
        <v>0.14560070136986281</v>
      </c>
      <c r="G13256" s="7">
        <v>0.18200087671232881</v>
      </c>
      <c r="H13256" s="7">
        <v>0.21840105205479479</v>
      </c>
      <c r="I13256" s="7">
        <v>0.2548012273972608</v>
      </c>
      <c r="J13256" s="7">
        <v>0.29120140273972678</v>
      </c>
      <c r="K13256" s="7">
        <v>0.32760157808219159</v>
      </c>
      <c r="L13256" s="7">
        <v>0.36400175342465763</v>
      </c>
    </row>
    <row r="13257" spans="1:12" ht="12.75">
      <c r="A13257" s="1">
        <f t="shared" si="277"/>
        <v>45743</v>
      </c>
      <c r="B13257" s="49" t="s">
        <v>7024</v>
      </c>
      <c r="C13257" s="7">
        <v>3.3483517808219398E-2</v>
      </c>
      <c r="D13257" s="7">
        <v>6.6967035616438672E-2</v>
      </c>
      <c r="E13257" s="7">
        <v>0.10045055342465807</v>
      </c>
      <c r="F13257" s="7">
        <v>0.13393407123287759</v>
      </c>
      <c r="G13257" s="7">
        <v>0.16741758904109638</v>
      </c>
      <c r="H13257" s="7">
        <v>0.2009011068493152</v>
      </c>
      <c r="I13257" s="7">
        <v>0.23438462465753518</v>
      </c>
      <c r="J13257" s="7">
        <v>0.26786814246575397</v>
      </c>
      <c r="K13257" s="7">
        <v>0.30135166027397281</v>
      </c>
      <c r="L13257" s="7">
        <v>0.3348351780821916</v>
      </c>
    </row>
    <row r="13258" spans="1:12" ht="25.5">
      <c r="A13258" s="1">
        <f t="shared" si="277"/>
        <v>45744</v>
      </c>
      <c r="B13258" s="49" t="s">
        <v>8198</v>
      </c>
      <c r="C13258" s="7">
        <v>1.8939287671232879E-3</v>
      </c>
      <c r="D13258" s="7">
        <v>3.7878575342465875E-3</v>
      </c>
      <c r="E13258" s="7">
        <v>5.6817863013698755E-3</v>
      </c>
      <c r="F13258" s="7">
        <v>7.5757150684931515E-3</v>
      </c>
      <c r="G13258" s="7">
        <v>9.4696438356164387E-3</v>
      </c>
      <c r="H13258" s="7">
        <v>1.1363572602739741E-2</v>
      </c>
      <c r="I13258" s="7">
        <v>1.3257501369863041E-2</v>
      </c>
      <c r="J13258" s="7">
        <v>1.515143013698628E-2</v>
      </c>
      <c r="K13258" s="7">
        <v>1.7045358904109641E-2</v>
      </c>
      <c r="L13258" s="7">
        <v>1.8939287671232877E-2</v>
      </c>
    </row>
    <row r="13259" spans="1:12" ht="38.25">
      <c r="A13259" s="1">
        <f t="shared" si="277"/>
        <v>45745</v>
      </c>
      <c r="B13259" s="49" t="s">
        <v>8199</v>
      </c>
      <c r="C13259" s="7">
        <v>9.3665753424657834E-3</v>
      </c>
      <c r="D13259" s="7">
        <v>1.8733150684931522E-2</v>
      </c>
      <c r="E13259" s="7">
        <v>2.8099726027397399E-2</v>
      </c>
      <c r="F13259" s="7">
        <v>3.7466301369863043E-2</v>
      </c>
      <c r="G13259" s="7">
        <v>4.6832876712328803E-2</v>
      </c>
      <c r="H13259" s="7">
        <v>5.6199452054794562E-2</v>
      </c>
      <c r="I13259" s="7">
        <v>6.5566027397260432E-2</v>
      </c>
      <c r="J13259" s="7">
        <v>7.4932602739726087E-2</v>
      </c>
      <c r="K13259" s="7">
        <v>8.4299178082191839E-2</v>
      </c>
      <c r="L13259" s="7">
        <v>9.3665753424657466E-2</v>
      </c>
    </row>
    <row r="13260" spans="1:12" ht="38.25">
      <c r="A13260" s="1">
        <f t="shared" si="277"/>
        <v>45746</v>
      </c>
      <c r="B13260" s="49" t="s">
        <v>8200</v>
      </c>
      <c r="C13260" s="7">
        <v>1.529753424657552E-2</v>
      </c>
      <c r="D13260" s="7">
        <v>3.0595068493150919E-2</v>
      </c>
      <c r="E13260" s="7">
        <v>4.5892602739726444E-2</v>
      </c>
      <c r="F13260" s="7">
        <v>6.119013698630172E-2</v>
      </c>
      <c r="G13260" s="7">
        <v>7.6487671232877114E-2</v>
      </c>
      <c r="H13260" s="7">
        <v>9.1785205479452514E-2</v>
      </c>
      <c r="I13260" s="7">
        <v>0.10708273972602815</v>
      </c>
      <c r="J13260" s="7">
        <v>0.12238027397260319</v>
      </c>
      <c r="K13260" s="7">
        <v>0.13767780821917919</v>
      </c>
      <c r="L13260" s="7">
        <v>0.15297534246575398</v>
      </c>
    </row>
    <row r="13261" spans="1:12" ht="25.5">
      <c r="A13261" s="1">
        <f t="shared" si="277"/>
        <v>45747</v>
      </c>
      <c r="B13261" s="49" t="s">
        <v>8201</v>
      </c>
      <c r="C13261" s="7">
        <v>8.0675506849315445E-2</v>
      </c>
      <c r="D13261" s="7">
        <v>0.16135101369863039</v>
      </c>
      <c r="E13261" s="7">
        <v>0.24202652054794679</v>
      </c>
      <c r="F13261" s="7">
        <v>0.32270202739726078</v>
      </c>
      <c r="G13261" s="7">
        <v>0.40337753424657602</v>
      </c>
      <c r="H13261" s="7">
        <v>0.4840530410958912</v>
      </c>
      <c r="I13261" s="7">
        <v>0.56472854794520755</v>
      </c>
      <c r="J13261" s="7">
        <v>0.64540405479452156</v>
      </c>
      <c r="K13261" s="7">
        <v>0.72607956164383669</v>
      </c>
      <c r="L13261" s="7">
        <v>0.80675506849315082</v>
      </c>
    </row>
    <row r="13262" spans="1:12" ht="25.5">
      <c r="A13262" s="1">
        <f t="shared" si="277"/>
        <v>45748</v>
      </c>
      <c r="B13262" s="49" t="s">
        <v>5529</v>
      </c>
      <c r="C13262" s="7">
        <v>1.7373369863013838E-3</v>
      </c>
      <c r="D13262" s="7">
        <v>3.4746739726027559E-3</v>
      </c>
      <c r="E13262" s="7">
        <v>5.2120109589041397E-3</v>
      </c>
      <c r="F13262" s="7">
        <v>6.9493479452054996E-3</v>
      </c>
      <c r="G13262" s="7">
        <v>8.6866849315068717E-3</v>
      </c>
      <c r="H13262" s="7">
        <v>1.0424021917808243E-2</v>
      </c>
      <c r="I13262" s="7">
        <v>1.216135890410964E-2</v>
      </c>
      <c r="J13262" s="7">
        <v>1.3898695890410999E-2</v>
      </c>
      <c r="K13262" s="7">
        <v>1.563603287671236E-2</v>
      </c>
      <c r="L13262" s="7">
        <v>1.7373369863013719E-2</v>
      </c>
    </row>
    <row r="13263" spans="1:12" ht="25.5">
      <c r="A13263" s="1">
        <f t="shared" si="277"/>
        <v>45749</v>
      </c>
      <c r="B13263" s="49" t="s">
        <v>8202</v>
      </c>
      <c r="C13263" s="7">
        <v>7.0220383561644117E-3</v>
      </c>
      <c r="D13263" s="7">
        <v>1.4044076712328799E-2</v>
      </c>
      <c r="E13263" s="7">
        <v>2.1066115068493201E-2</v>
      </c>
      <c r="F13263" s="7">
        <v>2.8088153424657598E-2</v>
      </c>
      <c r="G13263" s="7">
        <v>3.5110191780821996E-2</v>
      </c>
      <c r="H13263" s="7">
        <v>4.2132230136986401E-2</v>
      </c>
      <c r="I13263" s="7">
        <v>4.9154268493150917E-2</v>
      </c>
      <c r="J13263" s="7">
        <v>5.6176306849315197E-2</v>
      </c>
      <c r="K13263" s="7">
        <v>6.3198345205479595E-2</v>
      </c>
      <c r="L13263" s="7">
        <v>7.0220383561643882E-2</v>
      </c>
    </row>
    <row r="13264" spans="1:12" ht="12.75">
      <c r="A13264" s="1">
        <f t="shared" ref="A13264:A13327" si="278">A13263+1</f>
        <v>45750</v>
      </c>
      <c r="B13264" s="49" t="s">
        <v>6217</v>
      </c>
      <c r="C13264" s="7">
        <v>6.927287671232892E-3</v>
      </c>
      <c r="D13264" s="7">
        <v>1.385457534246576E-2</v>
      </c>
      <c r="E13264" s="7">
        <v>2.0781863013698641E-2</v>
      </c>
      <c r="F13264" s="7">
        <v>2.770915068493152E-2</v>
      </c>
      <c r="G13264" s="7">
        <v>3.4636438356164395E-2</v>
      </c>
      <c r="H13264" s="7">
        <v>4.1563726027397281E-2</v>
      </c>
      <c r="I13264" s="7">
        <v>4.8491013698630396E-2</v>
      </c>
      <c r="J13264" s="7">
        <v>5.5418301369863157E-2</v>
      </c>
      <c r="K13264" s="7">
        <v>6.2345589041096036E-2</v>
      </c>
      <c r="L13264" s="7">
        <v>6.927287671232879E-2</v>
      </c>
    </row>
    <row r="13265" spans="1:12" ht="25.5">
      <c r="A13265" s="1">
        <f t="shared" si="278"/>
        <v>45751</v>
      </c>
      <c r="B13265" s="49" t="s">
        <v>8203</v>
      </c>
      <c r="C13265" s="7">
        <v>1.394896438356168E-2</v>
      </c>
      <c r="D13265" s="7">
        <v>2.7897928767123482E-2</v>
      </c>
      <c r="E13265" s="7">
        <v>4.1846893150685162E-2</v>
      </c>
      <c r="F13265" s="7">
        <v>5.5795857534246721E-2</v>
      </c>
      <c r="G13265" s="7">
        <v>6.9744821917808397E-2</v>
      </c>
      <c r="H13265" s="7">
        <v>8.3693786301370185E-2</v>
      </c>
      <c r="I13265" s="7">
        <v>9.7642750684932111E-2</v>
      </c>
      <c r="J13265" s="7">
        <v>0.11159171506849355</v>
      </c>
      <c r="K13265" s="7">
        <v>0.1255406794520556</v>
      </c>
      <c r="L13265" s="7">
        <v>0.13948964383561679</v>
      </c>
    </row>
    <row r="13266" spans="1:12" ht="12.75">
      <c r="A13266" s="1">
        <f t="shared" si="278"/>
        <v>45752</v>
      </c>
      <c r="B13266" s="49" t="s">
        <v>8204</v>
      </c>
      <c r="C13266" s="7">
        <v>7.22383561643838E-3</v>
      </c>
      <c r="D13266" s="7">
        <v>1.444767123287676E-2</v>
      </c>
      <c r="E13266" s="7">
        <v>2.1671506849315198E-2</v>
      </c>
      <c r="F13266" s="7">
        <v>2.889534246575352E-2</v>
      </c>
      <c r="G13266" s="7">
        <v>3.6119178082191838E-2</v>
      </c>
      <c r="H13266" s="7">
        <v>4.3343013698630153E-2</v>
      </c>
      <c r="I13266" s="7">
        <v>5.0566849315068725E-2</v>
      </c>
      <c r="J13266" s="7">
        <v>5.7790684931506915E-2</v>
      </c>
      <c r="K13266" s="7">
        <v>6.5014520547945237E-2</v>
      </c>
      <c r="L13266" s="7">
        <v>7.2238356164383552E-2</v>
      </c>
    </row>
    <row r="13267" spans="1:12" ht="25.5">
      <c r="A13267" s="1">
        <f t="shared" si="278"/>
        <v>45753</v>
      </c>
      <c r="B13267" s="49" t="s">
        <v>8205</v>
      </c>
      <c r="C13267" s="7">
        <v>7.669380821917848E-3</v>
      </c>
      <c r="D13267" s="7">
        <v>1.5338761643835718E-2</v>
      </c>
      <c r="E13267" s="7">
        <v>2.3008142465753518E-2</v>
      </c>
      <c r="F13267" s="7">
        <v>3.0677523287671316E-2</v>
      </c>
      <c r="G13267" s="7">
        <v>3.8346904109589117E-2</v>
      </c>
      <c r="H13267" s="7">
        <v>4.6016284931506925E-2</v>
      </c>
      <c r="I13267" s="7">
        <v>5.3685665753424837E-2</v>
      </c>
      <c r="J13267" s="7">
        <v>6.135504657534252E-2</v>
      </c>
      <c r="K13267" s="7">
        <v>6.9024427397260321E-2</v>
      </c>
      <c r="L13267" s="7">
        <v>7.6693808219178108E-2</v>
      </c>
    </row>
    <row r="13268" spans="1:12" ht="25.5">
      <c r="A13268" s="1">
        <f t="shared" si="278"/>
        <v>45754</v>
      </c>
      <c r="B13268" s="49" t="s">
        <v>8206</v>
      </c>
      <c r="C13268" s="7">
        <v>2.1018739726027559E-2</v>
      </c>
      <c r="D13268" s="7">
        <v>4.2037479452054993E-2</v>
      </c>
      <c r="E13268" s="7">
        <v>6.3056219178082559E-2</v>
      </c>
      <c r="F13268" s="7">
        <v>8.4074958904109875E-2</v>
      </c>
      <c r="G13268" s="7">
        <v>0.10509369863013733</v>
      </c>
      <c r="H13268" s="7">
        <v>0.1261124383561644</v>
      </c>
      <c r="I13268" s="7">
        <v>0.14713117808219278</v>
      </c>
      <c r="J13268" s="7">
        <v>0.16814991780821997</v>
      </c>
      <c r="K13268" s="7">
        <v>0.18916865753424719</v>
      </c>
      <c r="L13268" s="7">
        <v>0.21018739726027438</v>
      </c>
    </row>
    <row r="13269" spans="1:12" ht="25.5">
      <c r="A13269" s="1">
        <f t="shared" si="278"/>
        <v>45755</v>
      </c>
      <c r="B13269" s="49" t="s">
        <v>8206</v>
      </c>
      <c r="C13269" s="7">
        <v>8.5347945205479838E-5</v>
      </c>
      <c r="D13269" s="7">
        <v>1.7069589041095919E-4</v>
      </c>
      <c r="E13269" s="7">
        <v>2.5604383561643999E-4</v>
      </c>
      <c r="F13269" s="7">
        <v>3.4139178082191838E-4</v>
      </c>
      <c r="G13269" s="7">
        <v>4.2673972602739801E-4</v>
      </c>
      <c r="H13269" s="7">
        <v>5.1208767123287759E-4</v>
      </c>
      <c r="I13269" s="7">
        <v>5.9743561643835848E-4</v>
      </c>
      <c r="J13269" s="7">
        <v>6.8278356164383676E-4</v>
      </c>
      <c r="K13269" s="7">
        <v>7.6813150684931634E-4</v>
      </c>
      <c r="L13269" s="7">
        <v>8.5347945205479483E-4</v>
      </c>
    </row>
    <row r="13270" spans="1:12" ht="25.5">
      <c r="A13270" s="1">
        <f t="shared" si="278"/>
        <v>45756</v>
      </c>
      <c r="B13270" s="49" t="s">
        <v>8207</v>
      </c>
      <c r="C13270" s="7">
        <v>7.7695561643835835E-3</v>
      </c>
      <c r="D13270" s="7">
        <v>1.553911232876712E-2</v>
      </c>
      <c r="E13270" s="7">
        <v>2.3308668493150681E-2</v>
      </c>
      <c r="F13270" s="7">
        <v>3.107822465753424E-2</v>
      </c>
      <c r="G13270" s="7">
        <v>3.8847780821917796E-2</v>
      </c>
      <c r="H13270" s="7">
        <v>4.6617336986301362E-2</v>
      </c>
      <c r="I13270" s="7">
        <v>5.4386893150685157E-2</v>
      </c>
      <c r="J13270" s="7">
        <v>6.2156449315068599E-2</v>
      </c>
      <c r="K13270" s="7">
        <v>6.9926005479452158E-2</v>
      </c>
      <c r="L13270" s="7">
        <v>7.7695561643835592E-2</v>
      </c>
    </row>
    <row r="13271" spans="1:12" ht="12.75">
      <c r="A13271" s="1">
        <f t="shared" si="278"/>
        <v>45757</v>
      </c>
      <c r="B13271" s="49" t="s">
        <v>8208</v>
      </c>
      <c r="C13271" s="7">
        <v>1.7559978082191958E-2</v>
      </c>
      <c r="D13271" s="7">
        <v>3.5119956164383799E-2</v>
      </c>
      <c r="E13271" s="7">
        <v>5.2679934246575764E-2</v>
      </c>
      <c r="F13271" s="7">
        <v>7.0239912328767473E-2</v>
      </c>
      <c r="G13271" s="7">
        <v>8.7799890410959314E-2</v>
      </c>
      <c r="H13271" s="7">
        <v>0.10535986849315115</v>
      </c>
      <c r="I13271" s="7">
        <v>0.12291984657534361</v>
      </c>
      <c r="J13271" s="7">
        <v>0.1404798246575352</v>
      </c>
      <c r="K13271" s="7">
        <v>0.15803980273972679</v>
      </c>
      <c r="L13271" s="7">
        <v>0.17559978082191838</v>
      </c>
    </row>
    <row r="13272" spans="1:12" ht="25.5">
      <c r="A13272" s="1">
        <f t="shared" si="278"/>
        <v>45758</v>
      </c>
      <c r="B13272" s="49" t="s">
        <v>8209</v>
      </c>
      <c r="C13272" s="7">
        <v>6.9489863013698873E-3</v>
      </c>
      <c r="D13272" s="7">
        <v>1.3897972602739801E-2</v>
      </c>
      <c r="E13272" s="7">
        <v>2.084695890410964E-2</v>
      </c>
      <c r="F13272" s="7">
        <v>2.779594520547948E-2</v>
      </c>
      <c r="G13272" s="7">
        <v>3.4744931506849319E-2</v>
      </c>
      <c r="H13272" s="7">
        <v>4.1693917808219155E-2</v>
      </c>
      <c r="I13272" s="7">
        <v>4.8642904109589234E-2</v>
      </c>
      <c r="J13272" s="7">
        <v>5.5591890410958959E-2</v>
      </c>
      <c r="K13272" s="7">
        <v>6.2540876712328802E-2</v>
      </c>
      <c r="L13272" s="7">
        <v>6.9489863013698638E-2</v>
      </c>
    </row>
    <row r="13273" spans="1:12" ht="25.5">
      <c r="A13273" s="1">
        <f t="shared" si="278"/>
        <v>45759</v>
      </c>
      <c r="B13273" s="49" t="s">
        <v>8209</v>
      </c>
      <c r="C13273" s="7">
        <v>2.4631561643835721E-3</v>
      </c>
      <c r="D13273" s="7">
        <v>4.9263123287671311E-3</v>
      </c>
      <c r="E13273" s="7">
        <v>7.3894684931507032E-3</v>
      </c>
      <c r="F13273" s="7">
        <v>9.8526246575342397E-3</v>
      </c>
      <c r="G13273" s="7">
        <v>1.2315780821917801E-2</v>
      </c>
      <c r="H13273" s="7">
        <v>1.4778936986301359E-2</v>
      </c>
      <c r="I13273" s="7">
        <v>1.7242093150685041E-2</v>
      </c>
      <c r="J13273" s="7">
        <v>1.9705249315068479E-2</v>
      </c>
      <c r="K13273" s="7">
        <v>2.2168405479452039E-2</v>
      </c>
      <c r="L13273" s="7">
        <v>2.4631561643835603E-2</v>
      </c>
    </row>
    <row r="13274" spans="1:12" ht="38.25">
      <c r="A13274" s="1">
        <f t="shared" si="278"/>
        <v>45760</v>
      </c>
      <c r="B13274" s="49" t="s">
        <v>6042</v>
      </c>
      <c r="C13274" s="7">
        <v>3.5484493150685155E-3</v>
      </c>
      <c r="D13274" s="7">
        <v>7.096898630137031E-3</v>
      </c>
      <c r="E13274" s="7">
        <v>1.0645347945205537E-2</v>
      </c>
      <c r="F13274" s="7">
        <v>1.4193797260274039E-2</v>
      </c>
      <c r="G13274" s="7">
        <v>1.774224657534252E-2</v>
      </c>
      <c r="H13274" s="7">
        <v>2.1290695890410997E-2</v>
      </c>
      <c r="I13274" s="7">
        <v>2.4839145205479477E-2</v>
      </c>
      <c r="J13274" s="7">
        <v>2.8387594520547958E-2</v>
      </c>
      <c r="K13274" s="7">
        <v>3.1936043835616441E-2</v>
      </c>
      <c r="L13274" s="7">
        <v>3.5484493150684922E-2</v>
      </c>
    </row>
    <row r="13275" spans="1:12" ht="25.5">
      <c r="A13275" s="1">
        <f t="shared" si="278"/>
        <v>45761</v>
      </c>
      <c r="B13275" s="49" t="s">
        <v>5734</v>
      </c>
      <c r="C13275" s="7">
        <v>3.3470136986301479E-3</v>
      </c>
      <c r="D13275" s="7">
        <v>6.6940273972602958E-3</v>
      </c>
      <c r="E13275" s="7">
        <v>1.0041041095890432E-2</v>
      </c>
      <c r="F13275" s="7">
        <v>1.3388054794520519E-2</v>
      </c>
      <c r="G13275" s="7">
        <v>1.6735068493150679E-2</v>
      </c>
      <c r="H13275" s="7">
        <v>2.0082082191780839E-2</v>
      </c>
      <c r="I13275" s="7">
        <v>2.3429095890411002E-2</v>
      </c>
      <c r="J13275" s="7">
        <v>2.6776109589041159E-2</v>
      </c>
      <c r="K13275" s="7">
        <v>3.0123123287671201E-2</v>
      </c>
      <c r="L13275" s="7">
        <v>3.3470136986301358E-2</v>
      </c>
    </row>
    <row r="13276" spans="1:12" ht="12.75">
      <c r="A13276" s="1">
        <f t="shared" si="278"/>
        <v>45762</v>
      </c>
      <c r="B13276" s="49" t="s">
        <v>8210</v>
      </c>
      <c r="C13276" s="7">
        <v>1.482522739726032E-2</v>
      </c>
      <c r="D13276" s="7">
        <v>2.9650454794520758E-2</v>
      </c>
      <c r="E13276" s="7">
        <v>4.447568219178108E-2</v>
      </c>
      <c r="F13276" s="7">
        <v>5.930090958904128E-2</v>
      </c>
      <c r="G13276" s="7">
        <v>7.4126136986301591E-2</v>
      </c>
      <c r="H13276" s="7">
        <v>8.8951364383562034E-2</v>
      </c>
      <c r="I13276" s="7">
        <v>0.10377659178082259</v>
      </c>
      <c r="J13276" s="7">
        <v>0.11860181917808268</v>
      </c>
      <c r="K13276" s="7">
        <v>0.1334270465753436</v>
      </c>
      <c r="L13276" s="7">
        <v>0.14825227397260318</v>
      </c>
    </row>
    <row r="13277" spans="1:12" ht="25.5">
      <c r="A13277" s="1">
        <f t="shared" si="278"/>
        <v>45763</v>
      </c>
      <c r="B13277" s="49" t="s">
        <v>8211</v>
      </c>
      <c r="C13277" s="7">
        <v>1.1424328767123324E-2</v>
      </c>
      <c r="D13277" s="7">
        <v>2.2848657534246596E-2</v>
      </c>
      <c r="E13277" s="7">
        <v>3.4272986301369962E-2</v>
      </c>
      <c r="F13277" s="7">
        <v>4.5697315068493193E-2</v>
      </c>
      <c r="G13277" s="7">
        <v>5.7121643835616437E-2</v>
      </c>
      <c r="H13277" s="7">
        <v>6.8545972602739799E-2</v>
      </c>
      <c r="I13277" s="7">
        <v>7.9970301369863286E-2</v>
      </c>
      <c r="J13277" s="7">
        <v>9.1394630136986385E-2</v>
      </c>
      <c r="K13277" s="7">
        <v>0.10281895890410964</v>
      </c>
      <c r="L13277" s="7">
        <v>0.11424328767123287</v>
      </c>
    </row>
    <row r="13278" spans="1:12" ht="25.5">
      <c r="A13278" s="1">
        <f t="shared" si="278"/>
        <v>45764</v>
      </c>
      <c r="B13278" s="49" t="s">
        <v>6254</v>
      </c>
      <c r="C13278" s="7">
        <v>5.7139726027397395E-3</v>
      </c>
      <c r="D13278" s="7">
        <v>1.1427945205479479E-2</v>
      </c>
      <c r="E13278" s="7">
        <v>1.7141917808219279E-2</v>
      </c>
      <c r="F13278" s="7">
        <v>2.2855890410958958E-2</v>
      </c>
      <c r="G13278" s="7">
        <v>2.856986301369864E-2</v>
      </c>
      <c r="H13278" s="7">
        <v>3.4283835616438441E-2</v>
      </c>
      <c r="I13278" s="7">
        <v>3.9997808219178234E-2</v>
      </c>
      <c r="J13278" s="7">
        <v>4.5711780821917916E-2</v>
      </c>
      <c r="K13278" s="7">
        <v>5.1425753424657598E-2</v>
      </c>
      <c r="L13278" s="7">
        <v>5.7139726027397281E-2</v>
      </c>
    </row>
    <row r="13279" spans="1:12" ht="25.5">
      <c r="A13279" s="1">
        <f t="shared" si="278"/>
        <v>45765</v>
      </c>
      <c r="B13279" s="49" t="s">
        <v>7481</v>
      </c>
      <c r="C13279" s="7">
        <v>8.2028054794520879E-3</v>
      </c>
      <c r="D13279" s="7">
        <v>1.64056109589042E-2</v>
      </c>
      <c r="E13279" s="7">
        <v>2.4608416438356238E-2</v>
      </c>
      <c r="F13279" s="7">
        <v>3.2811221917808275E-2</v>
      </c>
      <c r="G13279" s="7">
        <v>4.1014027397260316E-2</v>
      </c>
      <c r="H13279" s="7">
        <v>4.9216832876712364E-2</v>
      </c>
      <c r="I13279" s="7">
        <v>5.7419638356164517E-2</v>
      </c>
      <c r="J13279" s="7">
        <v>6.562244383561644E-2</v>
      </c>
      <c r="K13279" s="7">
        <v>7.3825249315068606E-2</v>
      </c>
      <c r="L13279" s="7">
        <v>8.2028054794520508E-2</v>
      </c>
    </row>
    <row r="13280" spans="1:12" ht="25.5">
      <c r="A13280" s="1">
        <f t="shared" si="278"/>
        <v>45766</v>
      </c>
      <c r="B13280" s="49" t="s">
        <v>6657</v>
      </c>
      <c r="C13280" s="7">
        <v>8.0371726027397526E-3</v>
      </c>
      <c r="D13280" s="7">
        <v>1.6074345205479477E-2</v>
      </c>
      <c r="E13280" s="7">
        <v>2.4111517808219279E-2</v>
      </c>
      <c r="F13280" s="7">
        <v>3.2148690410958955E-2</v>
      </c>
      <c r="G13280" s="7">
        <v>4.0185863013698642E-2</v>
      </c>
      <c r="H13280" s="7">
        <v>4.8223035616438432E-2</v>
      </c>
      <c r="I13280" s="7">
        <v>5.6260208219178237E-2</v>
      </c>
      <c r="J13280" s="7">
        <v>6.429738082191791E-2</v>
      </c>
      <c r="K13280" s="7">
        <v>7.2334553424657597E-2</v>
      </c>
      <c r="L13280" s="7">
        <v>8.0371726027397283E-2</v>
      </c>
    </row>
    <row r="13281" spans="1:12" ht="25.5">
      <c r="A13281" s="1">
        <f t="shared" si="278"/>
        <v>45767</v>
      </c>
      <c r="B13281" s="49" t="s">
        <v>8212</v>
      </c>
      <c r="C13281" s="7">
        <v>1.7214246575342519E-2</v>
      </c>
      <c r="D13281" s="7">
        <v>3.4428493150685156E-2</v>
      </c>
      <c r="E13281" s="7">
        <v>5.1642739726027675E-2</v>
      </c>
      <c r="F13281" s="7">
        <v>6.8856986301370077E-2</v>
      </c>
      <c r="G13281" s="7">
        <v>8.6071232876712603E-2</v>
      </c>
      <c r="H13281" s="7">
        <v>0.10328547945205512</v>
      </c>
      <c r="I13281" s="7">
        <v>0.12049972602739799</v>
      </c>
      <c r="J13281" s="7">
        <v>0.1377139726027404</v>
      </c>
      <c r="K13281" s="7">
        <v>0.15492821917808278</v>
      </c>
      <c r="L13281" s="7">
        <v>0.17214246575342521</v>
      </c>
    </row>
    <row r="13282" spans="1:12" ht="25.5">
      <c r="A13282" s="1">
        <f t="shared" si="278"/>
        <v>45768</v>
      </c>
      <c r="B13282" s="49" t="s">
        <v>7226</v>
      </c>
      <c r="C13282" s="7">
        <v>4.4493041095890595E-3</v>
      </c>
      <c r="D13282" s="7">
        <v>8.8986082191781189E-3</v>
      </c>
      <c r="E13282" s="7">
        <v>1.3347912328767239E-2</v>
      </c>
      <c r="F13282" s="7">
        <v>1.7797216438356238E-2</v>
      </c>
      <c r="G13282" s="7">
        <v>2.224652054794524E-2</v>
      </c>
      <c r="H13282" s="7">
        <v>2.6695824657534239E-2</v>
      </c>
      <c r="I13282" s="7">
        <v>3.1145128767123359E-2</v>
      </c>
      <c r="J13282" s="7">
        <v>3.5594432876712358E-2</v>
      </c>
      <c r="K13282" s="7">
        <v>4.0043736986301356E-2</v>
      </c>
      <c r="L13282" s="7">
        <v>4.4493041095890355E-2</v>
      </c>
    </row>
    <row r="13283" spans="1:12" ht="38.25">
      <c r="A13283" s="1">
        <f t="shared" si="278"/>
        <v>45769</v>
      </c>
      <c r="B13283" s="49" t="s">
        <v>5600</v>
      </c>
      <c r="C13283" s="7">
        <v>5.2510684931506924E-4</v>
      </c>
      <c r="D13283" s="7">
        <v>1.0502136986301385E-3</v>
      </c>
      <c r="E13283" s="7">
        <v>1.575320547945204E-3</v>
      </c>
      <c r="F13283" s="7">
        <v>2.1004273972602718E-3</v>
      </c>
      <c r="G13283" s="7">
        <v>2.6255342465753401E-3</v>
      </c>
      <c r="H13283" s="7">
        <v>3.1506410958904081E-3</v>
      </c>
      <c r="I13283" s="7">
        <v>3.6757479452054881E-3</v>
      </c>
      <c r="J13283" s="7">
        <v>4.2008547945205435E-3</v>
      </c>
      <c r="K13283" s="7">
        <v>4.7259616438356114E-3</v>
      </c>
      <c r="L13283" s="7">
        <v>5.2510684931506802E-3</v>
      </c>
    </row>
    <row r="13284" spans="1:12" ht="25.5">
      <c r="A13284" s="1">
        <f t="shared" si="278"/>
        <v>45770</v>
      </c>
      <c r="B13284" s="49" t="s">
        <v>6271</v>
      </c>
      <c r="C13284" s="7">
        <v>1.7767561643835601E-2</v>
      </c>
      <c r="D13284" s="7">
        <v>3.5535123287671319E-2</v>
      </c>
      <c r="E13284" s="7">
        <v>5.3302684931506916E-2</v>
      </c>
      <c r="F13284" s="7">
        <v>7.1070246575342402E-2</v>
      </c>
      <c r="G13284" s="7">
        <v>8.8837808219177999E-2</v>
      </c>
      <c r="H13284" s="7">
        <v>0.10660536986301371</v>
      </c>
      <c r="I13284" s="7">
        <v>0.12437293150684919</v>
      </c>
      <c r="J13284" s="7">
        <v>0.1421404931506848</v>
      </c>
      <c r="K13284" s="7">
        <v>0.15990805479452042</v>
      </c>
      <c r="L13284" s="7">
        <v>0.177675616438356</v>
      </c>
    </row>
    <row r="13285" spans="1:12" ht="25.5">
      <c r="A13285" s="1">
        <f t="shared" si="278"/>
        <v>45771</v>
      </c>
      <c r="B13285" s="49" t="s">
        <v>8213</v>
      </c>
      <c r="C13285" s="7">
        <v>7.8972164383561919E-3</v>
      </c>
      <c r="D13285" s="7">
        <v>1.579443287671236E-2</v>
      </c>
      <c r="E13285" s="7">
        <v>2.3691649315068598E-2</v>
      </c>
      <c r="F13285" s="7">
        <v>3.1588865753424719E-2</v>
      </c>
      <c r="G13285" s="7">
        <v>3.948608219178084E-2</v>
      </c>
      <c r="H13285" s="7">
        <v>4.7383298630137079E-2</v>
      </c>
      <c r="I13285" s="7">
        <v>5.5280515068493317E-2</v>
      </c>
      <c r="J13285" s="7">
        <v>6.3177731506849438E-2</v>
      </c>
      <c r="K13285" s="7">
        <v>7.1074947945205552E-2</v>
      </c>
      <c r="L13285" s="7">
        <v>7.897216438356168E-2</v>
      </c>
    </row>
    <row r="13286" spans="1:12" ht="25.5">
      <c r="A13286" s="1">
        <f t="shared" si="278"/>
        <v>45772</v>
      </c>
      <c r="B13286" s="49" t="s">
        <v>7864</v>
      </c>
      <c r="C13286" s="7">
        <v>3.420789041095908E-3</v>
      </c>
      <c r="D13286" s="7">
        <v>6.8415780821918159E-3</v>
      </c>
      <c r="E13286" s="7">
        <v>1.0262367123287713E-2</v>
      </c>
      <c r="F13286" s="7">
        <v>1.3683156164383559E-2</v>
      </c>
      <c r="G13286" s="7">
        <v>1.710394520547948E-2</v>
      </c>
      <c r="H13286" s="7">
        <v>2.0524734246575398E-2</v>
      </c>
      <c r="I13286" s="7">
        <v>2.3945523287671321E-2</v>
      </c>
      <c r="J13286" s="7">
        <v>2.7366312328767239E-2</v>
      </c>
      <c r="K13286" s="7">
        <v>3.078710136986304E-2</v>
      </c>
      <c r="L13286" s="7">
        <v>3.4207890410958959E-2</v>
      </c>
    </row>
    <row r="13287" spans="1:12" ht="25.5">
      <c r="A13287" s="1">
        <f t="shared" si="278"/>
        <v>45773</v>
      </c>
      <c r="B13287" s="49" t="s">
        <v>5602</v>
      </c>
      <c r="C13287" s="7">
        <v>2.5369315068493321E-3</v>
      </c>
      <c r="D13287" s="7">
        <v>5.0738630136986512E-3</v>
      </c>
      <c r="E13287" s="7">
        <v>7.6107945205479838E-3</v>
      </c>
      <c r="F13287" s="7">
        <v>1.014772602739728E-2</v>
      </c>
      <c r="G13287" s="7">
        <v>1.26846575342466E-2</v>
      </c>
      <c r="H13287" s="7">
        <v>1.5221589041095919E-2</v>
      </c>
      <c r="I13287" s="7">
        <v>1.7758520547945359E-2</v>
      </c>
      <c r="J13287" s="7">
        <v>2.029545205479456E-2</v>
      </c>
      <c r="K13287" s="7">
        <v>2.2832383561643878E-2</v>
      </c>
      <c r="L13287" s="7">
        <v>2.5369315068493201E-2</v>
      </c>
    </row>
    <row r="13288" spans="1:12" ht="25.5">
      <c r="A13288" s="1">
        <f t="shared" si="278"/>
        <v>45774</v>
      </c>
      <c r="B13288" s="49" t="s">
        <v>7759</v>
      </c>
      <c r="C13288" s="7">
        <v>5.2579397260274279E-3</v>
      </c>
      <c r="D13288" s="7">
        <v>1.0515879452054856E-2</v>
      </c>
      <c r="E13288" s="7">
        <v>1.5773819178082318E-2</v>
      </c>
      <c r="F13288" s="7">
        <v>2.1031758904109639E-2</v>
      </c>
      <c r="G13288" s="7">
        <v>2.6289698630137078E-2</v>
      </c>
      <c r="H13288" s="7">
        <v>3.1547638356164399E-2</v>
      </c>
      <c r="I13288" s="7">
        <v>3.680557808219196E-2</v>
      </c>
      <c r="J13288" s="7">
        <v>4.2063517808219278E-2</v>
      </c>
      <c r="K13288" s="7">
        <v>4.7321457534246721E-2</v>
      </c>
      <c r="L13288" s="7">
        <v>5.2579397260274038E-2</v>
      </c>
    </row>
    <row r="13289" spans="1:12" ht="25.5">
      <c r="A13289" s="1">
        <f t="shared" si="278"/>
        <v>45775</v>
      </c>
      <c r="B13289" s="49" t="s">
        <v>6742</v>
      </c>
      <c r="C13289" s="7">
        <v>5.0930301369863156E-3</v>
      </c>
      <c r="D13289" s="7">
        <v>1.0186060273972631E-2</v>
      </c>
      <c r="E13289" s="7">
        <v>1.527909041095896E-2</v>
      </c>
      <c r="F13289" s="7">
        <v>2.0372120547945238E-2</v>
      </c>
      <c r="G13289" s="7">
        <v>2.546515068493152E-2</v>
      </c>
      <c r="H13289" s="7">
        <v>3.0558180821917798E-2</v>
      </c>
      <c r="I13289" s="7">
        <v>3.5651210958904202E-2</v>
      </c>
      <c r="J13289" s="7">
        <v>4.0744241095890477E-2</v>
      </c>
      <c r="K13289" s="7">
        <v>4.5837271232876758E-2</v>
      </c>
      <c r="L13289" s="7">
        <v>5.093030136986304E-2</v>
      </c>
    </row>
    <row r="13290" spans="1:12" ht="12.75">
      <c r="A13290" s="1">
        <f t="shared" si="278"/>
        <v>45776</v>
      </c>
      <c r="B13290" s="49" t="s">
        <v>6475</v>
      </c>
      <c r="C13290" s="7">
        <v>3.0450410958904202E-3</v>
      </c>
      <c r="D13290" s="7">
        <v>6.0900821917808275E-3</v>
      </c>
      <c r="E13290" s="7">
        <v>9.1351232876712481E-3</v>
      </c>
      <c r="F13290" s="7">
        <v>1.2180164383561681E-2</v>
      </c>
      <c r="G13290" s="7">
        <v>1.5225205479452039E-2</v>
      </c>
      <c r="H13290" s="7">
        <v>1.8270246575342521E-2</v>
      </c>
      <c r="I13290" s="7">
        <v>2.1315287671232881E-2</v>
      </c>
      <c r="J13290" s="7">
        <v>2.436032876712324E-2</v>
      </c>
      <c r="K13290" s="7">
        <v>2.7405369863013718E-2</v>
      </c>
      <c r="L13290" s="7">
        <v>3.0450410958904078E-2</v>
      </c>
    </row>
    <row r="13291" spans="1:12" ht="12.75">
      <c r="A13291" s="1">
        <f t="shared" si="278"/>
        <v>45777</v>
      </c>
      <c r="B13291" s="49" t="s">
        <v>5320</v>
      </c>
      <c r="C13291" s="7">
        <v>1.5279452054794559E-3</v>
      </c>
      <c r="D13291" s="7">
        <v>3.0558904109589239E-3</v>
      </c>
      <c r="E13291" s="7">
        <v>4.58383561643838E-3</v>
      </c>
      <c r="F13291" s="7">
        <v>6.1117808219178235E-3</v>
      </c>
      <c r="G13291" s="7">
        <v>7.6397260273972801E-3</v>
      </c>
      <c r="H13291" s="7">
        <v>9.1676712328767358E-3</v>
      </c>
      <c r="I13291" s="7">
        <v>1.0695616438356226E-2</v>
      </c>
      <c r="J13291" s="7">
        <v>1.2223561643835599E-2</v>
      </c>
      <c r="K13291" s="7">
        <v>1.375150684931508E-2</v>
      </c>
      <c r="L13291" s="7">
        <v>1.527945205479456E-2</v>
      </c>
    </row>
    <row r="13292" spans="1:12" ht="12.75">
      <c r="A13292" s="1">
        <f t="shared" si="278"/>
        <v>45778</v>
      </c>
      <c r="B13292" s="49" t="s">
        <v>8214</v>
      </c>
      <c r="C13292" s="7">
        <v>7.4108054794520878E-3</v>
      </c>
      <c r="D13292" s="7">
        <v>1.4821610958904198E-2</v>
      </c>
      <c r="E13292" s="7">
        <v>2.2232416438356242E-2</v>
      </c>
      <c r="F13292" s="7">
        <v>2.9643221917808278E-2</v>
      </c>
      <c r="G13292" s="7">
        <v>3.7054027397260318E-2</v>
      </c>
      <c r="H13292" s="7">
        <v>4.4464832876712358E-2</v>
      </c>
      <c r="I13292" s="7">
        <v>5.1875638356164516E-2</v>
      </c>
      <c r="J13292" s="7">
        <v>5.9286443835616438E-2</v>
      </c>
      <c r="K13292" s="7">
        <v>6.6697249315068471E-2</v>
      </c>
      <c r="L13292" s="7">
        <v>7.4108054794520525E-2</v>
      </c>
    </row>
    <row r="13293" spans="1:12" ht="12.75">
      <c r="A13293" s="1">
        <f t="shared" si="278"/>
        <v>45779</v>
      </c>
      <c r="B13293" s="49" t="s">
        <v>7616</v>
      </c>
      <c r="C13293" s="7">
        <v>6.3287671232876994E-3</v>
      </c>
      <c r="D13293" s="7">
        <v>1.2657534246575399E-2</v>
      </c>
      <c r="E13293" s="7">
        <v>1.8986301369863158E-2</v>
      </c>
      <c r="F13293" s="7">
        <v>2.5315068493150798E-2</v>
      </c>
      <c r="G13293" s="7">
        <v>3.1643835616438437E-2</v>
      </c>
      <c r="H13293" s="7">
        <v>3.797260273972608E-2</v>
      </c>
      <c r="I13293" s="7">
        <v>4.4301369863013841E-2</v>
      </c>
      <c r="J13293" s="7">
        <v>5.0630136986301477E-2</v>
      </c>
      <c r="K13293" s="7">
        <v>5.695890410958912E-2</v>
      </c>
      <c r="L13293" s="7">
        <v>6.3287671232876763E-2</v>
      </c>
    </row>
    <row r="13294" spans="1:12" ht="25.5">
      <c r="A13294" s="1">
        <f t="shared" si="278"/>
        <v>45780</v>
      </c>
      <c r="B13294" s="49" t="s">
        <v>5321</v>
      </c>
      <c r="C13294" s="7">
        <v>1.0296000000000023E-3</v>
      </c>
      <c r="D13294" s="7">
        <v>2.0592000000000002E-3</v>
      </c>
      <c r="E13294" s="7">
        <v>3.0888000000000118E-3</v>
      </c>
      <c r="F13294" s="7">
        <v>4.1184000000000004E-3</v>
      </c>
      <c r="G13294" s="7">
        <v>5.1480000000000007E-3</v>
      </c>
      <c r="H13294" s="7">
        <v>6.1775999999999992E-3</v>
      </c>
      <c r="I13294" s="7">
        <v>7.2072000000000238E-3</v>
      </c>
      <c r="J13294" s="7">
        <v>8.2368000000000111E-3</v>
      </c>
      <c r="K13294" s="7">
        <v>9.2664000000000114E-3</v>
      </c>
      <c r="L13294" s="7">
        <v>1.0296000000000001E-2</v>
      </c>
    </row>
    <row r="13295" spans="1:12" ht="25.5">
      <c r="A13295" s="1">
        <f t="shared" si="278"/>
        <v>45781</v>
      </c>
      <c r="B13295" s="49" t="s">
        <v>5321</v>
      </c>
      <c r="C13295" s="7">
        <v>1.0462356164383584E-3</v>
      </c>
      <c r="D13295" s="7">
        <v>2.0924712328767117E-3</v>
      </c>
      <c r="E13295" s="7">
        <v>3.1387068493150799E-3</v>
      </c>
      <c r="F13295" s="7">
        <v>4.1849424657534233E-3</v>
      </c>
      <c r="G13295" s="7">
        <v>5.2311780821917798E-3</v>
      </c>
      <c r="H13295" s="7">
        <v>6.2774136986301354E-3</v>
      </c>
      <c r="I13295" s="7">
        <v>7.3236493150685162E-3</v>
      </c>
      <c r="J13295" s="7">
        <v>8.3698849315068605E-3</v>
      </c>
      <c r="K13295" s="7">
        <v>9.4161205479452153E-3</v>
      </c>
      <c r="L13295" s="7">
        <v>1.046235616438356E-2</v>
      </c>
    </row>
    <row r="13296" spans="1:12" ht="25.5">
      <c r="A13296" s="1">
        <f t="shared" si="278"/>
        <v>45782</v>
      </c>
      <c r="B13296" s="49" t="s">
        <v>5321</v>
      </c>
      <c r="C13296" s="7">
        <v>1.3272328767123239E-3</v>
      </c>
      <c r="D13296" s="7">
        <v>2.6544657534246598E-3</v>
      </c>
      <c r="E13296" s="7">
        <v>3.9816986301369839E-3</v>
      </c>
      <c r="F13296" s="7">
        <v>5.3089315068492954E-3</v>
      </c>
      <c r="G13296" s="7">
        <v>6.6361643835616199E-3</v>
      </c>
      <c r="H13296" s="7">
        <v>7.9633972602739557E-3</v>
      </c>
      <c r="I13296" s="7">
        <v>9.2906301369863036E-3</v>
      </c>
      <c r="J13296" s="7">
        <v>1.0617863013698603E-2</v>
      </c>
      <c r="K13296" s="7">
        <v>1.1945095890410928E-2</v>
      </c>
      <c r="L13296" s="7">
        <v>1.327232876712324E-2</v>
      </c>
    </row>
    <row r="13297" spans="1:12" ht="12.75">
      <c r="A13297" s="1">
        <f t="shared" si="278"/>
        <v>45783</v>
      </c>
      <c r="B13297" s="49" t="s">
        <v>7024</v>
      </c>
      <c r="C13297" s="7">
        <v>1.3590575342465759E-2</v>
      </c>
      <c r="D13297" s="7">
        <v>2.7181150684931637E-2</v>
      </c>
      <c r="E13297" s="7">
        <v>4.0771726027397398E-2</v>
      </c>
      <c r="F13297" s="7">
        <v>5.4362301369863038E-2</v>
      </c>
      <c r="G13297" s="7">
        <v>6.7952876712328802E-2</v>
      </c>
      <c r="H13297" s="7">
        <v>8.154345205479456E-2</v>
      </c>
      <c r="I13297" s="7">
        <v>9.5134027397260679E-2</v>
      </c>
      <c r="J13297" s="7">
        <v>0.1087246027397262</v>
      </c>
      <c r="K13297" s="7">
        <v>0.12231517808219158</v>
      </c>
      <c r="L13297" s="7">
        <v>0.1359057534246576</v>
      </c>
    </row>
    <row r="13298" spans="1:12" ht="12.75">
      <c r="A13298" s="1">
        <f t="shared" si="278"/>
        <v>45784</v>
      </c>
      <c r="B13298" s="49" t="s">
        <v>7024</v>
      </c>
      <c r="C13298" s="7">
        <v>8.766246575342496E-4</v>
      </c>
      <c r="D13298" s="7">
        <v>1.7532493150685037E-3</v>
      </c>
      <c r="E13298" s="7">
        <v>2.629873972602744E-3</v>
      </c>
      <c r="F13298" s="7">
        <v>3.5064986301369836E-3</v>
      </c>
      <c r="G13298" s="7">
        <v>4.3831232876712358E-3</v>
      </c>
      <c r="H13298" s="7">
        <v>5.259747945205488E-3</v>
      </c>
      <c r="I13298" s="7">
        <v>6.1363726027397515E-3</v>
      </c>
      <c r="J13298" s="7">
        <v>7.0129972602739803E-3</v>
      </c>
      <c r="K13298" s="7">
        <v>7.8896219178082316E-3</v>
      </c>
      <c r="L13298" s="7">
        <v>8.7662465753424717E-3</v>
      </c>
    </row>
    <row r="13299" spans="1:12" ht="25.5">
      <c r="A13299" s="1">
        <f t="shared" si="278"/>
        <v>45785</v>
      </c>
      <c r="B13299" s="49" t="s">
        <v>6283</v>
      </c>
      <c r="C13299" s="7">
        <v>6.014136986301396E-4</v>
      </c>
      <c r="D13299" s="7">
        <v>1.202827397260284E-3</v>
      </c>
      <c r="E13299" s="7">
        <v>1.8042410958904198E-3</v>
      </c>
      <c r="F13299" s="7">
        <v>2.4056547945205558E-3</v>
      </c>
      <c r="G13299" s="7">
        <v>3.0070684931506916E-3</v>
      </c>
      <c r="H13299" s="7">
        <v>3.6084821917808279E-3</v>
      </c>
      <c r="I13299" s="7">
        <v>4.2098958904109758E-3</v>
      </c>
      <c r="J13299" s="7">
        <v>4.8113095890411003E-3</v>
      </c>
      <c r="K13299" s="7">
        <v>5.4127232876712362E-3</v>
      </c>
      <c r="L13299" s="7">
        <v>6.014136986301372E-3</v>
      </c>
    </row>
    <row r="13300" spans="1:12" ht="38.25">
      <c r="A13300" s="1">
        <f t="shared" si="278"/>
        <v>45786</v>
      </c>
      <c r="B13300" s="49" t="s">
        <v>7620</v>
      </c>
      <c r="C13300" s="7">
        <v>4.7143890410959082E-3</v>
      </c>
      <c r="D13300" s="7">
        <v>9.4287780821918164E-3</v>
      </c>
      <c r="E13300" s="7">
        <v>1.4143167123287758E-2</v>
      </c>
      <c r="F13300" s="7">
        <v>1.885755616438356E-2</v>
      </c>
      <c r="G13300" s="7">
        <v>2.3571945205479481E-2</v>
      </c>
      <c r="H13300" s="7">
        <v>2.8286334246575395E-2</v>
      </c>
      <c r="I13300" s="7">
        <v>3.3000723287671438E-2</v>
      </c>
      <c r="J13300" s="7">
        <v>3.7715112328767238E-2</v>
      </c>
      <c r="K13300" s="7">
        <v>4.2429501369863044E-2</v>
      </c>
      <c r="L13300" s="7">
        <v>4.7143890410958962E-2</v>
      </c>
    </row>
    <row r="13301" spans="1:12" ht="25.5">
      <c r="A13301" s="1">
        <f t="shared" si="278"/>
        <v>45787</v>
      </c>
      <c r="B13301" s="49" t="s">
        <v>5322</v>
      </c>
      <c r="C13301" s="7">
        <v>1.0433424657534287E-3</v>
      </c>
      <c r="D13301" s="7">
        <v>2.08668493150686E-3</v>
      </c>
      <c r="E13301" s="7">
        <v>3.1300273972602842E-3</v>
      </c>
      <c r="F13301" s="7">
        <v>4.1733698630137079E-3</v>
      </c>
      <c r="G13301" s="7">
        <v>5.2167123287671317E-3</v>
      </c>
      <c r="H13301" s="7">
        <v>6.2600547945205554E-3</v>
      </c>
      <c r="I13301" s="7">
        <v>7.3033972602740034E-3</v>
      </c>
      <c r="J13301" s="7">
        <v>8.3467397260274037E-3</v>
      </c>
      <c r="K13301" s="7">
        <v>9.3900821917808405E-3</v>
      </c>
      <c r="L13301" s="7">
        <v>1.0433424657534253E-2</v>
      </c>
    </row>
    <row r="13302" spans="1:12" ht="12.75">
      <c r="A13302" s="1">
        <f t="shared" si="278"/>
        <v>45788</v>
      </c>
      <c r="B13302" s="49" t="s">
        <v>5610</v>
      </c>
      <c r="C13302" s="7">
        <v>3.4517095890411242E-2</v>
      </c>
      <c r="D13302" s="7">
        <v>6.903419178082236E-2</v>
      </c>
      <c r="E13302" s="7">
        <v>0.10355128767123359</v>
      </c>
      <c r="F13302" s="7">
        <v>0.138068383561644</v>
      </c>
      <c r="G13302" s="7">
        <v>0.1725854794520556</v>
      </c>
      <c r="H13302" s="7">
        <v>0.20710257534246598</v>
      </c>
      <c r="I13302" s="7">
        <v>0.24161967123287759</v>
      </c>
      <c r="J13302" s="7">
        <v>0.276136767123288</v>
      </c>
      <c r="K13302" s="7">
        <v>0.31065386301369963</v>
      </c>
      <c r="L13302" s="7">
        <v>0.34517095890410998</v>
      </c>
    </row>
    <row r="13303" spans="1:12" ht="12.75">
      <c r="A13303" s="1">
        <f t="shared" si="278"/>
        <v>45789</v>
      </c>
      <c r="B13303" s="49" t="s">
        <v>5610</v>
      </c>
      <c r="C13303" s="7">
        <v>1.1399013698630172E-3</v>
      </c>
      <c r="D13303" s="7">
        <v>2.2798027397260322E-3</v>
      </c>
      <c r="E13303" s="7">
        <v>3.4197041095890479E-3</v>
      </c>
      <c r="F13303" s="7">
        <v>4.5596054794520514E-3</v>
      </c>
      <c r="G13303" s="7">
        <v>5.6995068493150679E-3</v>
      </c>
      <c r="H13303" s="7">
        <v>6.8394082191780836E-3</v>
      </c>
      <c r="I13303" s="7">
        <v>7.9793095890411236E-3</v>
      </c>
      <c r="J13303" s="7">
        <v>9.119210958904115E-3</v>
      </c>
      <c r="K13303" s="7">
        <v>1.0259112328767131E-2</v>
      </c>
      <c r="L13303" s="7">
        <v>1.1399013698630136E-2</v>
      </c>
    </row>
    <row r="13304" spans="1:12" ht="12.75">
      <c r="A13304" s="1">
        <f t="shared" si="278"/>
        <v>45790</v>
      </c>
      <c r="B13304" s="49" t="s">
        <v>5610</v>
      </c>
      <c r="C13304" s="7">
        <v>6.1153972602739793E-3</v>
      </c>
      <c r="D13304" s="7">
        <v>1.2230794520547959E-2</v>
      </c>
      <c r="E13304" s="7">
        <v>1.8346191780821999E-2</v>
      </c>
      <c r="F13304" s="7">
        <v>2.4461589041095917E-2</v>
      </c>
      <c r="G13304" s="7">
        <v>3.0576986301369839E-2</v>
      </c>
      <c r="H13304" s="7">
        <v>3.6692383561643879E-2</v>
      </c>
      <c r="I13304" s="7">
        <v>4.2807780821917919E-2</v>
      </c>
      <c r="J13304" s="7">
        <v>4.8923178082191834E-2</v>
      </c>
      <c r="K13304" s="7">
        <v>5.5038575342465756E-2</v>
      </c>
      <c r="L13304" s="7">
        <v>6.1153972602739678E-2</v>
      </c>
    </row>
    <row r="13305" spans="1:12" ht="12.75">
      <c r="A13305" s="1">
        <f t="shared" si="278"/>
        <v>45791</v>
      </c>
      <c r="B13305" s="49" t="s">
        <v>5610</v>
      </c>
      <c r="C13305" s="7">
        <v>2.5206575342465881E-4</v>
      </c>
      <c r="D13305" s="7">
        <v>5.0413150684931632E-4</v>
      </c>
      <c r="E13305" s="7">
        <v>7.5619726027397513E-4</v>
      </c>
      <c r="F13305" s="7">
        <v>1.0082630136986305E-3</v>
      </c>
      <c r="G13305" s="7">
        <v>1.2603287671232881E-3</v>
      </c>
      <c r="H13305" s="7">
        <v>1.5123945205479481E-3</v>
      </c>
      <c r="I13305" s="7">
        <v>1.7644602739726079E-3</v>
      </c>
      <c r="J13305" s="7">
        <v>2.0165260273972679E-3</v>
      </c>
      <c r="K13305" s="7">
        <v>2.2685917808219162E-3</v>
      </c>
      <c r="L13305" s="7">
        <v>2.5206575342465762E-3</v>
      </c>
    </row>
    <row r="13306" spans="1:12" ht="38.25">
      <c r="A13306" s="1">
        <f t="shared" si="278"/>
        <v>45792</v>
      </c>
      <c r="B13306" s="49" t="s">
        <v>6568</v>
      </c>
      <c r="C13306" s="7">
        <v>1.8628273972602718E-3</v>
      </c>
      <c r="D13306" s="7">
        <v>3.7256547945205562E-3</v>
      </c>
      <c r="E13306" s="7">
        <v>5.5884821917808278E-3</v>
      </c>
      <c r="F13306" s="7">
        <v>7.4513095890410873E-3</v>
      </c>
      <c r="G13306" s="7">
        <v>9.3141369863013589E-3</v>
      </c>
      <c r="H13306" s="7">
        <v>1.1176964383561633E-2</v>
      </c>
      <c r="I13306" s="7">
        <v>1.3039791780822001E-2</v>
      </c>
      <c r="J13306" s="7">
        <v>1.4902619178082199E-2</v>
      </c>
      <c r="K13306" s="7">
        <v>1.676544657534252E-2</v>
      </c>
      <c r="L13306" s="7">
        <v>1.8628273972602718E-2</v>
      </c>
    </row>
    <row r="13307" spans="1:12" ht="25.5">
      <c r="A13307" s="1">
        <f t="shared" si="278"/>
        <v>45793</v>
      </c>
      <c r="B13307" s="49" t="s">
        <v>6655</v>
      </c>
      <c r="C13307" s="7">
        <v>1.8204427397260439E-2</v>
      </c>
      <c r="D13307" s="7">
        <v>3.6408854794520759E-2</v>
      </c>
      <c r="E13307" s="7">
        <v>5.4613282191781201E-2</v>
      </c>
      <c r="F13307" s="7">
        <v>7.2817709589041393E-2</v>
      </c>
      <c r="G13307" s="7">
        <v>9.102213698630171E-2</v>
      </c>
      <c r="H13307" s="7">
        <v>0.10922656438356203</v>
      </c>
      <c r="I13307" s="7">
        <v>0.12743099178082321</v>
      </c>
      <c r="J13307" s="7">
        <v>0.14563541917808279</v>
      </c>
      <c r="K13307" s="7">
        <v>0.16383984657534359</v>
      </c>
      <c r="L13307" s="7">
        <v>0.1820442739726032</v>
      </c>
    </row>
    <row r="13308" spans="1:12" ht="25.5">
      <c r="A13308" s="1">
        <f t="shared" si="278"/>
        <v>45794</v>
      </c>
      <c r="B13308" s="49" t="s">
        <v>5614</v>
      </c>
      <c r="C13308" s="7">
        <v>8.3539726027397523E-2</v>
      </c>
      <c r="D13308" s="7">
        <v>0.1670794520547948</v>
      </c>
      <c r="E13308" s="7">
        <v>0.25061917808219281</v>
      </c>
      <c r="F13308" s="7">
        <v>0.33415890410958959</v>
      </c>
      <c r="G13308" s="7">
        <v>0.41769863013698638</v>
      </c>
      <c r="H13308" s="7">
        <v>0.50123835616438439</v>
      </c>
      <c r="I13308" s="7">
        <v>0.58477808219178351</v>
      </c>
      <c r="J13308" s="7">
        <v>0.66831780821917919</v>
      </c>
      <c r="K13308" s="7">
        <v>0.75185753424657598</v>
      </c>
      <c r="L13308" s="7">
        <v>0.83539726027397276</v>
      </c>
    </row>
    <row r="13309" spans="1:12" ht="25.5">
      <c r="A13309" s="1">
        <f t="shared" si="278"/>
        <v>45795</v>
      </c>
      <c r="B13309" s="49" t="s">
        <v>5615</v>
      </c>
      <c r="C13309" s="7">
        <v>7.9778630136986637E-3</v>
      </c>
      <c r="D13309" s="7">
        <v>1.5955726027397279E-2</v>
      </c>
      <c r="E13309" s="7">
        <v>2.3933589041096038E-2</v>
      </c>
      <c r="F13309" s="7">
        <v>3.1911452054794558E-2</v>
      </c>
      <c r="G13309" s="7">
        <v>3.9889315068493199E-2</v>
      </c>
      <c r="H13309" s="7">
        <v>4.786717808219184E-2</v>
      </c>
      <c r="I13309" s="7">
        <v>5.5845041095890599E-2</v>
      </c>
      <c r="J13309" s="7">
        <v>6.3822904109589115E-2</v>
      </c>
      <c r="K13309" s="7">
        <v>7.1800767123287756E-2</v>
      </c>
      <c r="L13309" s="7">
        <v>7.9778630136986287E-2</v>
      </c>
    </row>
    <row r="13310" spans="1:12" ht="25.5">
      <c r="A13310" s="1">
        <f t="shared" si="278"/>
        <v>45796</v>
      </c>
      <c r="B13310" s="49" t="s">
        <v>8215</v>
      </c>
      <c r="C13310" s="7">
        <v>3.746340821917836E-2</v>
      </c>
      <c r="D13310" s="7">
        <v>7.4926816438356719E-2</v>
      </c>
      <c r="E13310" s="7">
        <v>0.11239022465753495</v>
      </c>
      <c r="F13310" s="7">
        <v>0.14985363287671319</v>
      </c>
      <c r="G13310" s="7">
        <v>0.18731704109589117</v>
      </c>
      <c r="H13310" s="7">
        <v>0.22478044931506921</v>
      </c>
      <c r="I13310" s="7">
        <v>0.26224385753424717</v>
      </c>
      <c r="J13310" s="7">
        <v>0.29970726575342521</v>
      </c>
      <c r="K13310" s="7">
        <v>0.3371706739726032</v>
      </c>
      <c r="L13310" s="7">
        <v>0.37463408219178118</v>
      </c>
    </row>
    <row r="13311" spans="1:12" ht="25.5">
      <c r="A13311" s="1">
        <f t="shared" si="278"/>
        <v>45797</v>
      </c>
      <c r="B13311" s="49" t="s">
        <v>6402</v>
      </c>
      <c r="C13311" s="7">
        <v>1.9792940350684921E-2</v>
      </c>
      <c r="D13311" s="7">
        <v>3.9585880701369959E-2</v>
      </c>
      <c r="E13311" s="7">
        <v>5.9378821052054873E-2</v>
      </c>
      <c r="F13311" s="7">
        <v>7.9171761402739682E-2</v>
      </c>
      <c r="G13311" s="7">
        <v>9.8964701753424603E-2</v>
      </c>
      <c r="H13311" s="7">
        <v>0.11875764210410963</v>
      </c>
      <c r="I13311" s="7">
        <v>0.13855058245479479</v>
      </c>
      <c r="J13311" s="7">
        <v>0.15834352280547961</v>
      </c>
      <c r="K13311" s="7">
        <v>0.17813646315616438</v>
      </c>
      <c r="L13311" s="7">
        <v>0.19792940350684921</v>
      </c>
    </row>
    <row r="13312" spans="1:12" ht="12.75">
      <c r="A13312" s="1">
        <f t="shared" si="278"/>
        <v>45798</v>
      </c>
      <c r="B13312" s="49" t="s">
        <v>8216</v>
      </c>
      <c r="C13312" s="7">
        <v>1.9382799715068479E-2</v>
      </c>
      <c r="D13312" s="7">
        <v>3.8765599430137077E-2</v>
      </c>
      <c r="E13312" s="7">
        <v>5.8148399145205552E-2</v>
      </c>
      <c r="F13312" s="7">
        <v>7.7531198860273917E-2</v>
      </c>
      <c r="G13312" s="7">
        <v>9.69139985753424E-2</v>
      </c>
      <c r="H13312" s="7">
        <v>0.11629679829041099</v>
      </c>
      <c r="I13312" s="7">
        <v>0.1356795980054796</v>
      </c>
      <c r="J13312" s="7">
        <v>0.15506239772054758</v>
      </c>
      <c r="K13312" s="7">
        <v>0.17444519743561679</v>
      </c>
      <c r="L13312" s="7">
        <v>0.1938279971506848</v>
      </c>
    </row>
    <row r="13313" spans="1:12" ht="25.5">
      <c r="A13313" s="1">
        <f t="shared" si="278"/>
        <v>45799</v>
      </c>
      <c r="B13313" s="49" t="s">
        <v>5412</v>
      </c>
      <c r="C13313" s="7">
        <v>4.4120547945205563E-2</v>
      </c>
      <c r="D13313" s="7">
        <v>8.8241095890411125E-2</v>
      </c>
      <c r="E13313" s="7">
        <v>0.1323616438356168</v>
      </c>
      <c r="F13313" s="7">
        <v>0.17648219178082197</v>
      </c>
      <c r="G13313" s="7">
        <v>0.2206027397260272</v>
      </c>
      <c r="H13313" s="7">
        <v>0.26472328767123238</v>
      </c>
      <c r="I13313" s="7">
        <v>0.3088438356164388</v>
      </c>
      <c r="J13313" s="7">
        <v>0.35296438356164395</v>
      </c>
      <c r="K13313" s="7">
        <v>0.39708493150684915</v>
      </c>
      <c r="L13313" s="7">
        <v>0.44120547945205441</v>
      </c>
    </row>
    <row r="13314" spans="1:12" ht="25.5">
      <c r="A13314" s="1">
        <f t="shared" si="278"/>
        <v>45800</v>
      </c>
      <c r="B13314" s="49" t="s">
        <v>5618</v>
      </c>
      <c r="C13314" s="7">
        <v>1.2498410958904081E-2</v>
      </c>
      <c r="D13314" s="7">
        <v>2.499682191780828E-2</v>
      </c>
      <c r="E13314" s="7">
        <v>3.7495232876712359E-2</v>
      </c>
      <c r="F13314" s="7">
        <v>4.9993643835616323E-2</v>
      </c>
      <c r="G13314" s="7">
        <v>6.2492054794520392E-2</v>
      </c>
      <c r="H13314" s="7">
        <v>7.4990465753424607E-2</v>
      </c>
      <c r="I13314" s="7">
        <v>8.7488876712328925E-2</v>
      </c>
      <c r="J13314" s="7">
        <v>9.9987287671232758E-2</v>
      </c>
      <c r="K13314" s="7">
        <v>0.11248569863013684</v>
      </c>
      <c r="L13314" s="7">
        <v>0.12498410958904078</v>
      </c>
    </row>
    <row r="13315" spans="1:12" ht="38.25">
      <c r="A13315" s="1">
        <f t="shared" si="278"/>
        <v>45801</v>
      </c>
      <c r="B13315" s="49" t="s">
        <v>5408</v>
      </c>
      <c r="C13315" s="7">
        <v>3.1896986301369959E-2</v>
      </c>
      <c r="D13315" s="7">
        <v>6.3793972602739793E-2</v>
      </c>
      <c r="E13315" s="7">
        <v>9.5690958904109752E-2</v>
      </c>
      <c r="F13315" s="7">
        <v>0.12758794520547959</v>
      </c>
      <c r="G13315" s="7">
        <v>0.1594849315068492</v>
      </c>
      <c r="H13315" s="7">
        <v>0.19138191780821881</v>
      </c>
      <c r="I13315" s="7">
        <v>0.22327890410958959</v>
      </c>
      <c r="J13315" s="7">
        <v>0.25517589041095917</v>
      </c>
      <c r="K13315" s="7">
        <v>0.28707287671232878</v>
      </c>
      <c r="L13315" s="7">
        <v>0.3189698630136984</v>
      </c>
    </row>
    <row r="13316" spans="1:12" ht="12.75">
      <c r="A13316" s="1">
        <f t="shared" si="278"/>
        <v>45802</v>
      </c>
      <c r="B13316" s="49" t="s">
        <v>5619</v>
      </c>
      <c r="C13316" s="7">
        <v>9.5275068493151042E-3</v>
      </c>
      <c r="D13316" s="7">
        <v>1.905501369863016E-2</v>
      </c>
      <c r="E13316" s="7">
        <v>2.8582520547945359E-2</v>
      </c>
      <c r="F13316" s="7">
        <v>3.811002739726032E-2</v>
      </c>
      <c r="G13316" s="7">
        <v>4.7637534246575401E-2</v>
      </c>
      <c r="H13316" s="7">
        <v>5.7165041095890476E-2</v>
      </c>
      <c r="I13316" s="7">
        <v>6.6692547945205682E-2</v>
      </c>
      <c r="J13316" s="7">
        <v>7.6220054794520639E-2</v>
      </c>
      <c r="K13316" s="7">
        <v>8.5747561643835721E-2</v>
      </c>
      <c r="L13316" s="7">
        <v>9.5275068493150677E-2</v>
      </c>
    </row>
    <row r="13317" spans="1:12" ht="25.5">
      <c r="A13317" s="1">
        <f t="shared" si="278"/>
        <v>45803</v>
      </c>
      <c r="B13317" s="49" t="s">
        <v>7346</v>
      </c>
      <c r="C13317" s="7">
        <v>1.4435375342465761E-2</v>
      </c>
      <c r="D13317" s="7">
        <v>2.8870750684931636E-2</v>
      </c>
      <c r="E13317" s="7">
        <v>4.3306126027397397E-2</v>
      </c>
      <c r="F13317" s="7">
        <v>5.7741501369863044E-2</v>
      </c>
      <c r="G13317" s="7">
        <v>7.2176876712328794E-2</v>
      </c>
      <c r="H13317" s="7">
        <v>8.6612252054794683E-2</v>
      </c>
      <c r="I13317" s="7">
        <v>0.10104762739726068</v>
      </c>
      <c r="J13317" s="7">
        <v>0.1154830027397262</v>
      </c>
      <c r="K13317" s="7">
        <v>0.12991837808219159</v>
      </c>
      <c r="L13317" s="7">
        <v>0.14435375342465759</v>
      </c>
    </row>
    <row r="13318" spans="1:12" ht="25.5">
      <c r="A13318" s="1">
        <f t="shared" si="278"/>
        <v>45804</v>
      </c>
      <c r="B13318" s="49" t="s">
        <v>7346</v>
      </c>
      <c r="C13318" s="7">
        <v>5.6011397260274038E-3</v>
      </c>
      <c r="D13318" s="7">
        <v>1.1202279452054808E-2</v>
      </c>
      <c r="E13318" s="7">
        <v>1.6803419178082198E-2</v>
      </c>
      <c r="F13318" s="7">
        <v>2.2404558904109521E-2</v>
      </c>
      <c r="G13318" s="7">
        <v>2.8005698630136959E-2</v>
      </c>
      <c r="H13318" s="7">
        <v>3.3606838356164397E-2</v>
      </c>
      <c r="I13318" s="7">
        <v>3.9207978082191834E-2</v>
      </c>
      <c r="J13318" s="7">
        <v>4.4809117808219161E-2</v>
      </c>
      <c r="K13318" s="7">
        <v>5.0410257534246598E-2</v>
      </c>
      <c r="L13318" s="7">
        <v>5.6011397260273918E-2</v>
      </c>
    </row>
    <row r="13319" spans="1:12" ht="12.75">
      <c r="A13319" s="1">
        <f t="shared" si="278"/>
        <v>45805</v>
      </c>
      <c r="B13319" s="49" t="s">
        <v>5624</v>
      </c>
      <c r="C13319" s="7">
        <v>1.146591780821922E-2</v>
      </c>
      <c r="D13319" s="7">
        <v>2.293183561643844E-2</v>
      </c>
      <c r="E13319" s="7">
        <v>3.4397753424657597E-2</v>
      </c>
      <c r="F13319" s="7">
        <v>4.5863671232876761E-2</v>
      </c>
      <c r="G13319" s="7">
        <v>5.7329589041095919E-2</v>
      </c>
      <c r="H13319" s="7">
        <v>6.8795506849315069E-2</v>
      </c>
      <c r="I13319" s="7">
        <v>8.0261424657534483E-2</v>
      </c>
      <c r="J13319" s="7">
        <v>9.1727342465753384E-2</v>
      </c>
      <c r="K13319" s="7">
        <v>0.10319326027397269</v>
      </c>
      <c r="L13319" s="7">
        <v>0.11465917808219171</v>
      </c>
    </row>
    <row r="13320" spans="1:12" ht="25.5">
      <c r="A13320" s="1">
        <f t="shared" si="278"/>
        <v>45806</v>
      </c>
      <c r="B13320" s="49" t="s">
        <v>8217</v>
      </c>
      <c r="C13320" s="7">
        <v>2.2602739726027558E-2</v>
      </c>
      <c r="D13320" s="7">
        <v>4.5205479452054997E-2</v>
      </c>
      <c r="E13320" s="7">
        <v>6.7808219178082565E-2</v>
      </c>
      <c r="F13320" s="7">
        <v>9.0410958904109884E-2</v>
      </c>
      <c r="G13320" s="7">
        <v>0.11301369863013731</v>
      </c>
      <c r="H13320" s="7">
        <v>0.13561643835616438</v>
      </c>
      <c r="I13320" s="7">
        <v>0.1582191780821928</v>
      </c>
      <c r="J13320" s="7">
        <v>0.18082191780821999</v>
      </c>
      <c r="K13320" s="7">
        <v>0.20342465753424718</v>
      </c>
      <c r="L13320" s="7">
        <v>0.2260273972602744</v>
      </c>
    </row>
    <row r="13321" spans="1:12" ht="25.5">
      <c r="A13321" s="1">
        <f t="shared" si="278"/>
        <v>45807</v>
      </c>
      <c r="B13321" s="49" t="s">
        <v>7348</v>
      </c>
      <c r="C13321" s="7">
        <v>1.5691726027397279E-3</v>
      </c>
      <c r="D13321" s="7">
        <v>3.1383452054794679E-3</v>
      </c>
      <c r="E13321" s="7">
        <v>4.707517808219196E-3</v>
      </c>
      <c r="F13321" s="7">
        <v>6.2766904109589116E-3</v>
      </c>
      <c r="G13321" s="7">
        <v>7.8458630136986392E-3</v>
      </c>
      <c r="H13321" s="7">
        <v>9.415035616438366E-3</v>
      </c>
      <c r="I13321" s="7">
        <v>1.0984208219178131E-2</v>
      </c>
      <c r="J13321" s="7">
        <v>1.2553380821917799E-2</v>
      </c>
      <c r="K13321" s="7">
        <v>1.4122553424657599E-2</v>
      </c>
      <c r="L13321" s="7">
        <v>1.5691726027397278E-2</v>
      </c>
    </row>
    <row r="13322" spans="1:12" ht="25.5">
      <c r="A13322" s="1">
        <f t="shared" si="278"/>
        <v>45808</v>
      </c>
      <c r="B13322" s="49" t="s">
        <v>5625</v>
      </c>
      <c r="C13322" s="7">
        <v>2.8352876712328917E-2</v>
      </c>
      <c r="D13322" s="7">
        <v>5.6705753424657716E-2</v>
      </c>
      <c r="E13322" s="7">
        <v>8.5058630136986627E-2</v>
      </c>
      <c r="F13322" s="7">
        <v>0.1134115068493152</v>
      </c>
      <c r="G13322" s="7">
        <v>0.141764383561644</v>
      </c>
      <c r="H13322" s="7">
        <v>0.17011726027397281</v>
      </c>
      <c r="I13322" s="7">
        <v>0.19847013698630278</v>
      </c>
      <c r="J13322" s="7">
        <v>0.22682301369863039</v>
      </c>
      <c r="K13322" s="7">
        <v>0.25517589041095917</v>
      </c>
      <c r="L13322" s="7">
        <v>0.28352876712328801</v>
      </c>
    </row>
    <row r="13323" spans="1:12" ht="25.5">
      <c r="A13323" s="1">
        <f t="shared" si="278"/>
        <v>45809</v>
      </c>
      <c r="B13323" s="49" t="s">
        <v>7500</v>
      </c>
      <c r="C13323" s="7">
        <v>0.2428441972602744</v>
      </c>
      <c r="D13323" s="7">
        <v>0.48568839452055002</v>
      </c>
      <c r="E13323" s="7">
        <v>0.72853259178082441</v>
      </c>
      <c r="F13323" s="7">
        <v>0.97137678904109759</v>
      </c>
      <c r="G13323" s="7">
        <v>1.214220986301372</v>
      </c>
      <c r="H13323" s="7">
        <v>1.4570651835616439</v>
      </c>
      <c r="I13323" s="7">
        <v>1.6999093808219279</v>
      </c>
      <c r="J13323" s="7">
        <v>1.9427535780822001</v>
      </c>
      <c r="K13323" s="7">
        <v>2.185597775342472</v>
      </c>
      <c r="L13323" s="7">
        <v>2.428441972602744</v>
      </c>
    </row>
    <row r="13324" spans="1:12" ht="38.25">
      <c r="A13324" s="1">
        <f t="shared" si="278"/>
        <v>45810</v>
      </c>
      <c r="B13324" s="49" t="s">
        <v>8218</v>
      </c>
      <c r="C13324" s="7">
        <v>3.4113139726027558E-2</v>
      </c>
      <c r="D13324" s="7">
        <v>6.8226279452055116E-2</v>
      </c>
      <c r="E13324" s="7">
        <v>0.10233941917808255</v>
      </c>
      <c r="F13324" s="7">
        <v>0.13645255890410998</v>
      </c>
      <c r="G13324" s="7">
        <v>0.17056569863013721</v>
      </c>
      <c r="H13324" s="7">
        <v>0.20467883835616441</v>
      </c>
      <c r="I13324" s="7">
        <v>0.23879197808219277</v>
      </c>
      <c r="J13324" s="7">
        <v>0.27290511780821997</v>
      </c>
      <c r="K13324" s="7">
        <v>0.30701825753424722</v>
      </c>
      <c r="L13324" s="7">
        <v>0.34113139726027442</v>
      </c>
    </row>
    <row r="13325" spans="1:12" ht="12.75">
      <c r="A13325" s="1">
        <f t="shared" si="278"/>
        <v>45811</v>
      </c>
      <c r="B13325" s="49" t="s">
        <v>5329</v>
      </c>
      <c r="C13325" s="7">
        <v>4.0214794520548193E-2</v>
      </c>
      <c r="D13325" s="7">
        <v>8.0429589041096386E-2</v>
      </c>
      <c r="E13325" s="7">
        <v>0.12064438356164399</v>
      </c>
      <c r="F13325" s="7">
        <v>0.16085917808219277</v>
      </c>
      <c r="G13325" s="7">
        <v>0.2010739726027404</v>
      </c>
      <c r="H13325" s="7">
        <v>0.24128876712328798</v>
      </c>
      <c r="I13325" s="7">
        <v>0.28150356164383677</v>
      </c>
      <c r="J13325" s="7">
        <v>0.32171835616438438</v>
      </c>
      <c r="K13325" s="7">
        <v>0.36193315068493198</v>
      </c>
      <c r="L13325" s="7">
        <v>0.40214794520547958</v>
      </c>
    </row>
    <row r="13326" spans="1:12" ht="25.5">
      <c r="A13326" s="1">
        <f t="shared" si="278"/>
        <v>45812</v>
      </c>
      <c r="B13326" s="49" t="s">
        <v>5330</v>
      </c>
      <c r="C13326" s="7">
        <v>2.679346849315092E-2</v>
      </c>
      <c r="D13326" s="7">
        <v>5.3586936986301723E-2</v>
      </c>
      <c r="E13326" s="7">
        <v>8.0380405479452632E-2</v>
      </c>
      <c r="F13326" s="7">
        <v>0.1071738739726032</v>
      </c>
      <c r="G13326" s="7">
        <v>0.13396734246575401</v>
      </c>
      <c r="H13326" s="7">
        <v>0.16076081095890479</v>
      </c>
      <c r="I13326" s="7">
        <v>0.18755427945205558</v>
      </c>
      <c r="J13326" s="7">
        <v>0.2143477479452052</v>
      </c>
      <c r="K13326" s="7">
        <v>0.24114121643835598</v>
      </c>
      <c r="L13326" s="7">
        <v>0.26793468493150679</v>
      </c>
    </row>
    <row r="13327" spans="1:12" ht="12.75">
      <c r="A13327" s="1">
        <f t="shared" si="278"/>
        <v>45813</v>
      </c>
      <c r="B13327" s="49" t="s">
        <v>8219</v>
      </c>
      <c r="C13327" s="7">
        <v>4.9874301369863157E-3</v>
      </c>
      <c r="D13327" s="7">
        <v>9.9748602739726314E-3</v>
      </c>
      <c r="E13327" s="7">
        <v>1.4962290410958959E-2</v>
      </c>
      <c r="F13327" s="7">
        <v>1.9949720547945242E-2</v>
      </c>
      <c r="G13327" s="7">
        <v>2.4937150684931516E-2</v>
      </c>
      <c r="H13327" s="7">
        <v>2.9924580821917797E-2</v>
      </c>
      <c r="I13327" s="7">
        <v>3.4912010958904199E-2</v>
      </c>
      <c r="J13327" s="7">
        <v>3.9899441095890484E-2</v>
      </c>
      <c r="K13327" s="7">
        <v>4.4886871232876761E-2</v>
      </c>
      <c r="L13327" s="7">
        <v>4.9874301369863032E-2</v>
      </c>
    </row>
    <row r="13328" spans="1:12" ht="25.5">
      <c r="A13328" s="1">
        <f t="shared" ref="A13328:A13391" si="279">A13327+1</f>
        <v>45814</v>
      </c>
      <c r="B13328" s="49" t="s">
        <v>8220</v>
      </c>
      <c r="C13328" s="7">
        <v>7.3064712328767364E-2</v>
      </c>
      <c r="D13328" s="7">
        <v>0.1461294246575352</v>
      </c>
      <c r="E13328" s="7">
        <v>0.21919413698630161</v>
      </c>
      <c r="F13328" s="7">
        <v>0.29225884931506801</v>
      </c>
      <c r="G13328" s="7">
        <v>0.36532356164383556</v>
      </c>
      <c r="H13328" s="7">
        <v>0.43838827397260322</v>
      </c>
      <c r="I13328" s="7">
        <v>0.51145298630137204</v>
      </c>
      <c r="J13328" s="7">
        <v>0.58451769863013725</v>
      </c>
      <c r="K13328" s="7">
        <v>0.65758241095890479</v>
      </c>
      <c r="L13328" s="7">
        <v>0.73064712328767112</v>
      </c>
    </row>
    <row r="13329" spans="1:12" ht="25.5">
      <c r="A13329" s="1">
        <f t="shared" si="279"/>
        <v>45815</v>
      </c>
      <c r="B13329" s="49" t="s">
        <v>8221</v>
      </c>
      <c r="C13329" s="7">
        <v>3.520421917808244E-2</v>
      </c>
      <c r="D13329" s="7">
        <v>7.0408438356164879E-2</v>
      </c>
      <c r="E13329" s="7">
        <v>0.1056126575342472</v>
      </c>
      <c r="F13329" s="7">
        <v>0.14081687671232879</v>
      </c>
      <c r="G13329" s="7">
        <v>0.17602109589041162</v>
      </c>
      <c r="H13329" s="7">
        <v>0.21122531506849321</v>
      </c>
      <c r="I13329" s="7">
        <v>0.24642953424657599</v>
      </c>
      <c r="J13329" s="7">
        <v>0.28163375342465757</v>
      </c>
      <c r="K13329" s="7">
        <v>0.31683797260274038</v>
      </c>
      <c r="L13329" s="7">
        <v>0.35204219178082197</v>
      </c>
    </row>
    <row r="13330" spans="1:12" ht="25.5">
      <c r="A13330" s="1">
        <f t="shared" si="279"/>
        <v>45816</v>
      </c>
      <c r="B13330" s="49" t="s">
        <v>6111</v>
      </c>
      <c r="C13330" s="7">
        <v>4.3097095890411233E-3</v>
      </c>
      <c r="D13330" s="7">
        <v>8.6194191780822466E-3</v>
      </c>
      <c r="E13330" s="7">
        <v>1.2929128767123359E-2</v>
      </c>
      <c r="F13330" s="7">
        <v>1.7238838356164399E-2</v>
      </c>
      <c r="G13330" s="7">
        <v>2.1548547945205557E-2</v>
      </c>
      <c r="H13330" s="7">
        <v>2.5858257534246597E-2</v>
      </c>
      <c r="I13330" s="7">
        <v>3.0167967123287759E-2</v>
      </c>
      <c r="J13330" s="7">
        <v>3.4477676712328799E-2</v>
      </c>
      <c r="K13330" s="7">
        <v>3.8787386301369964E-2</v>
      </c>
      <c r="L13330" s="7">
        <v>4.3097095890410997E-2</v>
      </c>
    </row>
    <row r="13331" spans="1:12" ht="25.5">
      <c r="A13331" s="1">
        <f t="shared" si="279"/>
        <v>45817</v>
      </c>
      <c r="B13331" s="49" t="s">
        <v>5424</v>
      </c>
      <c r="C13331" s="7">
        <v>4.4109698630137081E-3</v>
      </c>
      <c r="D13331" s="7">
        <v>8.8219397260274161E-3</v>
      </c>
      <c r="E13331" s="7">
        <v>1.3232909589041161E-2</v>
      </c>
      <c r="F13331" s="7">
        <v>1.7643879452054759E-2</v>
      </c>
      <c r="G13331" s="7">
        <v>2.2054849315068476E-2</v>
      </c>
      <c r="H13331" s="7">
        <v>2.64658191780822E-2</v>
      </c>
      <c r="I13331" s="7">
        <v>3.0876789041095917E-2</v>
      </c>
      <c r="J13331" s="7">
        <v>3.5287758904109637E-2</v>
      </c>
      <c r="K13331" s="7">
        <v>3.9698728767123243E-2</v>
      </c>
      <c r="L13331" s="7">
        <v>4.4109698630136952E-2</v>
      </c>
    </row>
    <row r="13332" spans="1:12" ht="25.5">
      <c r="A13332" s="1">
        <f t="shared" si="279"/>
        <v>45818</v>
      </c>
      <c r="B13332" s="49" t="s">
        <v>8222</v>
      </c>
      <c r="C13332" s="7">
        <v>0.13114326575342519</v>
      </c>
      <c r="D13332" s="7">
        <v>0.26228653150685161</v>
      </c>
      <c r="E13332" s="7">
        <v>0.39342979726027683</v>
      </c>
      <c r="F13332" s="7">
        <v>0.52457306301370077</v>
      </c>
      <c r="G13332" s="7">
        <v>0.65571632876712604</v>
      </c>
      <c r="H13332" s="7">
        <v>0.78685959452055121</v>
      </c>
      <c r="I13332" s="7">
        <v>0.91800286027397993</v>
      </c>
      <c r="J13332" s="7">
        <v>1.0491461260274026</v>
      </c>
      <c r="K13332" s="7">
        <v>1.1802893917808279</v>
      </c>
      <c r="L13332" s="7">
        <v>1.3114326575342521</v>
      </c>
    </row>
    <row r="13333" spans="1:12" ht="25.5">
      <c r="A13333" s="1">
        <f t="shared" si="279"/>
        <v>45819</v>
      </c>
      <c r="B13333" s="49" t="s">
        <v>8223</v>
      </c>
      <c r="C13333" s="7">
        <v>1.7558531506849318E-2</v>
      </c>
      <c r="D13333" s="7">
        <v>3.5117063013698761E-2</v>
      </c>
      <c r="E13333" s="7">
        <v>5.2675594520548076E-2</v>
      </c>
      <c r="F13333" s="7">
        <v>7.0234126027397273E-2</v>
      </c>
      <c r="G13333" s="7">
        <v>8.7792657534246601E-2</v>
      </c>
      <c r="H13333" s="7">
        <v>0.10535118904109604</v>
      </c>
      <c r="I13333" s="7">
        <v>0.12290972054794561</v>
      </c>
      <c r="J13333" s="7">
        <v>0.1404682520547948</v>
      </c>
      <c r="K13333" s="7">
        <v>0.15802678356164399</v>
      </c>
      <c r="L13333" s="7">
        <v>0.1755853150684932</v>
      </c>
    </row>
    <row r="13334" spans="1:12" ht="25.5">
      <c r="A13334" s="1">
        <f t="shared" si="279"/>
        <v>45820</v>
      </c>
      <c r="B13334" s="49" t="s">
        <v>8224</v>
      </c>
      <c r="C13334" s="7">
        <v>0.13783150684931519</v>
      </c>
      <c r="D13334" s="7">
        <v>0.27566301369863161</v>
      </c>
      <c r="E13334" s="7">
        <v>0.41349452054794678</v>
      </c>
      <c r="F13334" s="7">
        <v>0.55132602739726078</v>
      </c>
      <c r="G13334" s="7">
        <v>0.689157534246576</v>
      </c>
      <c r="H13334" s="7">
        <v>0.82698904109589122</v>
      </c>
      <c r="I13334" s="7">
        <v>0.96482054794520999</v>
      </c>
      <c r="J13334" s="7">
        <v>1.1026520547945227</v>
      </c>
      <c r="K13334" s="7">
        <v>1.2404835616438319</v>
      </c>
      <c r="L13334" s="7">
        <v>1.378315068493152</v>
      </c>
    </row>
    <row r="13335" spans="1:12" ht="25.5">
      <c r="A13335" s="1">
        <f t="shared" si="279"/>
        <v>45821</v>
      </c>
      <c r="B13335" s="49" t="s">
        <v>8224</v>
      </c>
      <c r="C13335" s="7">
        <v>7.1800405479452281E-2</v>
      </c>
      <c r="D13335" s="7">
        <v>0.14360081095890478</v>
      </c>
      <c r="E13335" s="7">
        <v>0.21540121643835719</v>
      </c>
      <c r="F13335" s="7">
        <v>0.2872016219178084</v>
      </c>
      <c r="G13335" s="7">
        <v>0.35900202739726078</v>
      </c>
      <c r="H13335" s="7">
        <v>0.43080243287671199</v>
      </c>
      <c r="I13335" s="7">
        <v>0.50260283835616559</v>
      </c>
      <c r="J13335" s="7">
        <v>0.57440324383561681</v>
      </c>
      <c r="K13335" s="7">
        <v>0.64620364931506913</v>
      </c>
      <c r="L13335" s="7">
        <v>0.71800405479452034</v>
      </c>
    </row>
    <row r="13336" spans="1:12" ht="38.25">
      <c r="A13336" s="1">
        <f t="shared" si="279"/>
        <v>45822</v>
      </c>
      <c r="B13336" s="49" t="s">
        <v>8225</v>
      </c>
      <c r="C13336" s="7">
        <v>4.7736986301369954E-3</v>
      </c>
      <c r="D13336" s="7">
        <v>9.5473972602739907E-3</v>
      </c>
      <c r="E13336" s="7">
        <v>1.4321095890410999E-2</v>
      </c>
      <c r="F13336" s="7">
        <v>1.9094794520547957E-2</v>
      </c>
      <c r="G13336" s="7">
        <v>2.3868493150684917E-2</v>
      </c>
      <c r="H13336" s="7">
        <v>2.8642191780821877E-2</v>
      </c>
      <c r="I13336" s="7">
        <v>3.3415890410958958E-2</v>
      </c>
      <c r="J13336" s="7">
        <v>3.8189589041095914E-2</v>
      </c>
      <c r="K13336" s="7">
        <v>4.2963287671232878E-2</v>
      </c>
      <c r="L13336" s="7">
        <v>4.7736986301369834E-2</v>
      </c>
    </row>
    <row r="13337" spans="1:12" ht="25.5">
      <c r="A13337" s="1">
        <f t="shared" si="279"/>
        <v>45823</v>
      </c>
      <c r="B13337" s="49" t="s">
        <v>8224</v>
      </c>
      <c r="C13337" s="7">
        <v>6.0040109589041393E-2</v>
      </c>
      <c r="D13337" s="7">
        <v>0.12008021917808279</v>
      </c>
      <c r="E13337" s="7">
        <v>0.1801203287671248</v>
      </c>
      <c r="F13337" s="7">
        <v>0.24016043835616557</v>
      </c>
      <c r="G13337" s="7">
        <v>0.3002005479452064</v>
      </c>
      <c r="H13337" s="7">
        <v>0.36024065753424722</v>
      </c>
      <c r="I13337" s="7">
        <v>0.42028076712328916</v>
      </c>
      <c r="J13337" s="7">
        <v>0.48032087671232998</v>
      </c>
      <c r="K13337" s="7">
        <v>0.54036098630137075</v>
      </c>
      <c r="L13337" s="7">
        <v>0.60040109589041157</v>
      </c>
    </row>
    <row r="13338" spans="1:12" ht="25.5">
      <c r="A13338" s="1">
        <f t="shared" si="279"/>
        <v>45824</v>
      </c>
      <c r="B13338" s="49" t="s">
        <v>8226</v>
      </c>
      <c r="C13338" s="7">
        <v>7.0900273972602956E-2</v>
      </c>
      <c r="D13338" s="7">
        <v>0.14180054794520638</v>
      </c>
      <c r="E13338" s="7">
        <v>0.2127008219178084</v>
      </c>
      <c r="F13338" s="7">
        <v>0.28360109589041038</v>
      </c>
      <c r="G13338" s="7">
        <v>0.35450136986301362</v>
      </c>
      <c r="H13338" s="7">
        <v>0.42540164383561679</v>
      </c>
      <c r="I13338" s="7">
        <v>0.49630191780822119</v>
      </c>
      <c r="J13338" s="7">
        <v>0.56720219178082198</v>
      </c>
      <c r="K13338" s="7">
        <v>0.63810246575342522</v>
      </c>
      <c r="L13338" s="7">
        <v>0.70900273972602723</v>
      </c>
    </row>
    <row r="13339" spans="1:12" ht="25.5">
      <c r="A13339" s="1">
        <f t="shared" si="279"/>
        <v>45825</v>
      </c>
      <c r="B13339" s="49" t="s">
        <v>7763</v>
      </c>
      <c r="C13339" s="7">
        <v>1.5787200000000119E-2</v>
      </c>
      <c r="D13339" s="7">
        <v>3.157440000000012E-2</v>
      </c>
      <c r="E13339" s="7">
        <v>4.7361600000000233E-2</v>
      </c>
      <c r="F13339" s="7">
        <v>6.3148800000000116E-2</v>
      </c>
      <c r="G13339" s="7">
        <v>7.8936000000000117E-2</v>
      </c>
      <c r="H13339" s="7">
        <v>9.4723200000000007E-2</v>
      </c>
      <c r="I13339" s="7">
        <v>0.11051040000000036</v>
      </c>
      <c r="J13339" s="7">
        <v>0.12629759999999998</v>
      </c>
      <c r="K13339" s="7">
        <v>0.14208479999999998</v>
      </c>
      <c r="L13339" s="7">
        <v>0.15787200000000001</v>
      </c>
    </row>
    <row r="13340" spans="1:12" ht="51">
      <c r="A13340" s="1">
        <f t="shared" si="279"/>
        <v>45826</v>
      </c>
      <c r="B13340" s="49" t="s">
        <v>5270</v>
      </c>
      <c r="C13340" s="7">
        <v>1.501581369863016E-2</v>
      </c>
      <c r="D13340" s="7">
        <v>3.0031627397260438E-2</v>
      </c>
      <c r="E13340" s="7">
        <v>4.5047441095890602E-2</v>
      </c>
      <c r="F13340" s="7">
        <v>6.006325479452064E-2</v>
      </c>
      <c r="G13340" s="7">
        <v>7.5079068493150797E-2</v>
      </c>
      <c r="H13340" s="7">
        <v>9.0094882191781064E-2</v>
      </c>
      <c r="I13340" s="7">
        <v>0.10511069589041147</v>
      </c>
      <c r="J13340" s="7">
        <v>0.12012650958904199</v>
      </c>
      <c r="K13340" s="7">
        <v>0.1351423232876712</v>
      </c>
      <c r="L13340" s="7">
        <v>0.15015813698630159</v>
      </c>
    </row>
    <row r="13341" spans="1:12" ht="25.5">
      <c r="A13341" s="1">
        <f t="shared" si="279"/>
        <v>45827</v>
      </c>
      <c r="B13341" s="49" t="s">
        <v>6400</v>
      </c>
      <c r="C13341" s="7">
        <v>1.067689558356168E-2</v>
      </c>
      <c r="D13341" s="7">
        <v>2.1353791167123361E-2</v>
      </c>
      <c r="E13341" s="7">
        <v>3.2030686750685038E-2</v>
      </c>
      <c r="F13341" s="7">
        <v>4.2707582334246597E-2</v>
      </c>
      <c r="G13341" s="7">
        <v>5.338447791780828E-2</v>
      </c>
      <c r="H13341" s="7">
        <v>6.4061373501369964E-2</v>
      </c>
      <c r="I13341" s="7">
        <v>7.4738269084931752E-2</v>
      </c>
      <c r="J13341" s="7">
        <v>8.5415164668493193E-2</v>
      </c>
      <c r="K13341" s="7">
        <v>9.6092060252054884E-2</v>
      </c>
      <c r="L13341" s="7">
        <v>0.10676895583561644</v>
      </c>
    </row>
    <row r="13342" spans="1:12" ht="25.5">
      <c r="A13342" s="1">
        <f t="shared" si="279"/>
        <v>45828</v>
      </c>
      <c r="B13342" s="49" t="s">
        <v>7359</v>
      </c>
      <c r="C13342" s="7">
        <v>3.1025424657534356E-3</v>
      </c>
      <c r="D13342" s="7">
        <v>6.20508493150686E-3</v>
      </c>
      <c r="E13342" s="7">
        <v>9.3076273972602964E-3</v>
      </c>
      <c r="F13342" s="7">
        <v>1.241016986301372E-2</v>
      </c>
      <c r="G13342" s="7">
        <v>1.5512712328767119E-2</v>
      </c>
      <c r="H13342" s="7">
        <v>1.861525479452052E-2</v>
      </c>
      <c r="I13342" s="7">
        <v>2.1717797260274039E-2</v>
      </c>
      <c r="J13342" s="7">
        <v>2.482033972602744E-2</v>
      </c>
      <c r="K13342" s="7">
        <v>2.7922882191780841E-2</v>
      </c>
      <c r="L13342" s="7">
        <v>3.1025424657534238E-2</v>
      </c>
    </row>
    <row r="13343" spans="1:12" ht="25.5">
      <c r="A13343" s="1">
        <f t="shared" si="279"/>
        <v>45829</v>
      </c>
      <c r="B13343" s="49" t="s">
        <v>5336</v>
      </c>
      <c r="C13343" s="7">
        <v>2.7882739726027556E-4</v>
      </c>
      <c r="D13343" s="7">
        <v>5.5765479452055003E-4</v>
      </c>
      <c r="E13343" s="7">
        <v>8.3648219178082564E-4</v>
      </c>
      <c r="F13343" s="7">
        <v>1.1153095890410975E-3</v>
      </c>
      <c r="G13343" s="7">
        <v>1.3941369863013718E-3</v>
      </c>
      <c r="H13343" s="7">
        <v>1.6729643835616439E-3</v>
      </c>
      <c r="I13343" s="7">
        <v>1.9517917808219278E-3</v>
      </c>
      <c r="J13343" s="7">
        <v>2.2306191780822001E-3</v>
      </c>
      <c r="K13343" s="7">
        <v>2.5094465753424723E-3</v>
      </c>
      <c r="L13343" s="7">
        <v>2.7882739726027435E-3</v>
      </c>
    </row>
    <row r="13344" spans="1:12" ht="25.5">
      <c r="A13344" s="1">
        <f t="shared" si="279"/>
        <v>45830</v>
      </c>
      <c r="B13344" s="49" t="s">
        <v>5655</v>
      </c>
      <c r="C13344" s="7">
        <v>1.0292383561643856E-3</v>
      </c>
      <c r="D13344" s="7">
        <v>2.0584767123287759E-3</v>
      </c>
      <c r="E13344" s="7">
        <v>3.0877150684931517E-3</v>
      </c>
      <c r="F13344" s="7">
        <v>4.1169534246575275E-3</v>
      </c>
      <c r="G13344" s="7">
        <v>5.1461917808219154E-3</v>
      </c>
      <c r="H13344" s="7">
        <v>6.1754301369863034E-3</v>
      </c>
      <c r="I13344" s="7">
        <v>7.2046684931507034E-3</v>
      </c>
      <c r="J13344" s="7">
        <v>8.2339068493150792E-3</v>
      </c>
      <c r="K13344" s="7">
        <v>9.263145205479455E-3</v>
      </c>
      <c r="L13344" s="7">
        <v>1.0292383561643831E-2</v>
      </c>
    </row>
    <row r="13345" spans="1:12" ht="12.75">
      <c r="A13345" s="1">
        <f t="shared" si="279"/>
        <v>45831</v>
      </c>
      <c r="B13345" s="49" t="s">
        <v>8227</v>
      </c>
      <c r="C13345" s="7">
        <v>2.2746673972602837E-2</v>
      </c>
      <c r="D13345" s="7">
        <v>4.5493347945205563E-2</v>
      </c>
      <c r="E13345" s="7">
        <v>6.8240021917808397E-2</v>
      </c>
      <c r="F13345" s="7">
        <v>9.0986695890411001E-2</v>
      </c>
      <c r="G13345" s="7">
        <v>0.11373336986301372</v>
      </c>
      <c r="H13345" s="7">
        <v>0.13648004383561679</v>
      </c>
      <c r="I13345" s="7">
        <v>0.15922671780821998</v>
      </c>
      <c r="J13345" s="7">
        <v>0.181973391780822</v>
      </c>
      <c r="K13345" s="7">
        <v>0.20472006575342519</v>
      </c>
      <c r="L13345" s="7">
        <v>0.22746673972602718</v>
      </c>
    </row>
    <row r="13346" spans="1:12" ht="12.75">
      <c r="A13346" s="1">
        <f t="shared" si="279"/>
        <v>45832</v>
      </c>
      <c r="B13346" s="49" t="s">
        <v>8227</v>
      </c>
      <c r="C13346" s="7">
        <v>8.4881424657534468E-3</v>
      </c>
      <c r="D13346" s="7">
        <v>1.6976284931506918E-2</v>
      </c>
      <c r="E13346" s="7">
        <v>2.546442739726032E-2</v>
      </c>
      <c r="F13346" s="7">
        <v>3.3952569863013718E-2</v>
      </c>
      <c r="G13346" s="7">
        <v>4.2440712328767116E-2</v>
      </c>
      <c r="H13346" s="7">
        <v>5.0928854794520639E-2</v>
      </c>
      <c r="I13346" s="7">
        <v>5.9416997260274156E-2</v>
      </c>
      <c r="J13346" s="7">
        <v>6.7905139726027436E-2</v>
      </c>
      <c r="K13346" s="7">
        <v>7.6393282191780834E-2</v>
      </c>
      <c r="L13346" s="7">
        <v>8.4881424657534232E-2</v>
      </c>
    </row>
    <row r="13347" spans="1:12" ht="25.5">
      <c r="A13347" s="1">
        <f t="shared" si="279"/>
        <v>45833</v>
      </c>
      <c r="B13347" s="49" t="s">
        <v>5337</v>
      </c>
      <c r="C13347" s="7">
        <v>1.9981906849315199E-2</v>
      </c>
      <c r="D13347" s="7">
        <v>3.9963813698630279E-2</v>
      </c>
      <c r="E13347" s="7">
        <v>5.9945720547945475E-2</v>
      </c>
      <c r="F13347" s="7">
        <v>7.9927627397260448E-2</v>
      </c>
      <c r="G13347" s="7">
        <v>9.9909534246575518E-2</v>
      </c>
      <c r="H13347" s="7">
        <v>0.1198914410958906</v>
      </c>
      <c r="I13347" s="7">
        <v>0.13987334794520639</v>
      </c>
      <c r="J13347" s="7">
        <v>0.1598552547945204</v>
      </c>
      <c r="K13347" s="7">
        <v>0.17983716164383559</v>
      </c>
      <c r="L13347" s="7">
        <v>0.19981906849315079</v>
      </c>
    </row>
    <row r="13348" spans="1:12" ht="25.5">
      <c r="A13348" s="1">
        <f t="shared" si="279"/>
        <v>45834</v>
      </c>
      <c r="B13348" s="49" t="s">
        <v>5448</v>
      </c>
      <c r="C13348" s="7">
        <v>6.83868493150686E-4</v>
      </c>
      <c r="D13348" s="7">
        <v>1.367736986301372E-3</v>
      </c>
      <c r="E13348" s="7">
        <v>2.0516054794520637E-3</v>
      </c>
      <c r="F13348" s="7">
        <v>2.735473972602744E-3</v>
      </c>
      <c r="G13348" s="7">
        <v>3.4193424657534242E-3</v>
      </c>
      <c r="H13348" s="7">
        <v>4.1032109589041153E-3</v>
      </c>
      <c r="I13348" s="7">
        <v>4.7870794520548082E-3</v>
      </c>
      <c r="J13348" s="7">
        <v>5.470947945205488E-3</v>
      </c>
      <c r="K13348" s="7">
        <v>6.1548164383561678E-3</v>
      </c>
      <c r="L13348" s="7">
        <v>6.8386849315068485E-3</v>
      </c>
    </row>
    <row r="13349" spans="1:12" ht="25.5">
      <c r="A13349" s="1">
        <f t="shared" si="279"/>
        <v>45835</v>
      </c>
      <c r="B13349" s="49" t="s">
        <v>5448</v>
      </c>
      <c r="C13349" s="7">
        <v>2.1590136986301481E-3</v>
      </c>
      <c r="D13349" s="7">
        <v>4.318027397260284E-3</v>
      </c>
      <c r="E13349" s="7">
        <v>6.4770410958904312E-3</v>
      </c>
      <c r="F13349" s="7">
        <v>8.6360547945205559E-3</v>
      </c>
      <c r="G13349" s="7">
        <v>1.0795068493150692E-2</v>
      </c>
      <c r="H13349" s="7">
        <v>1.295408219178084E-2</v>
      </c>
      <c r="I13349" s="7">
        <v>1.5113095890410998E-2</v>
      </c>
      <c r="J13349" s="7">
        <v>1.727210958904116E-2</v>
      </c>
      <c r="K13349" s="7">
        <v>1.9431123287671197E-2</v>
      </c>
      <c r="L13349" s="7">
        <v>2.1590136986301359E-2</v>
      </c>
    </row>
    <row r="13350" spans="1:12" ht="25.5">
      <c r="A13350" s="1">
        <f t="shared" si="279"/>
        <v>45836</v>
      </c>
      <c r="B13350" s="49" t="s">
        <v>5656</v>
      </c>
      <c r="C13350" s="7">
        <v>5.9757665753424838E-2</v>
      </c>
      <c r="D13350" s="7">
        <v>0.11951533150684979</v>
      </c>
      <c r="E13350" s="7">
        <v>0.1792729972602744</v>
      </c>
      <c r="F13350" s="7">
        <v>0.23903066301369838</v>
      </c>
      <c r="G13350" s="7">
        <v>0.29878832876712358</v>
      </c>
      <c r="H13350" s="7">
        <v>0.35854599452054881</v>
      </c>
      <c r="I13350" s="7">
        <v>0.41830366027397398</v>
      </c>
      <c r="J13350" s="7">
        <v>0.47806132602739798</v>
      </c>
      <c r="K13350" s="7">
        <v>0.53781899178082315</v>
      </c>
      <c r="L13350" s="7">
        <v>0.59757665753424716</v>
      </c>
    </row>
    <row r="13351" spans="1:12" ht="25.5">
      <c r="A13351" s="1">
        <f t="shared" si="279"/>
        <v>45837</v>
      </c>
      <c r="B13351" s="49" t="s">
        <v>5340</v>
      </c>
      <c r="C13351" s="7">
        <v>6.8654465753424836E-3</v>
      </c>
      <c r="D13351" s="7">
        <v>1.373089315068492E-2</v>
      </c>
      <c r="E13351" s="7">
        <v>2.0596339726027441E-2</v>
      </c>
      <c r="F13351" s="7">
        <v>2.7461786301369841E-2</v>
      </c>
      <c r="G13351" s="7">
        <v>3.4327232876712362E-2</v>
      </c>
      <c r="H13351" s="7">
        <v>4.1192679452054883E-2</v>
      </c>
      <c r="I13351" s="7">
        <v>4.8058126027397521E-2</v>
      </c>
      <c r="J13351" s="7">
        <v>5.4923572602739799E-2</v>
      </c>
      <c r="K13351" s="7">
        <v>6.178901917808232E-2</v>
      </c>
      <c r="L13351" s="7">
        <v>6.8654465753424723E-2</v>
      </c>
    </row>
    <row r="13352" spans="1:12" ht="25.5">
      <c r="A13352" s="1">
        <f t="shared" si="279"/>
        <v>45838</v>
      </c>
      <c r="B13352" s="49" t="s">
        <v>5456</v>
      </c>
      <c r="C13352" s="7">
        <v>6.484273972602756E-4</v>
      </c>
      <c r="D13352" s="7">
        <v>1.296854794520556E-3</v>
      </c>
      <c r="E13352" s="7">
        <v>1.945282191780828E-3</v>
      </c>
      <c r="F13352" s="7">
        <v>2.5937095890410998E-3</v>
      </c>
      <c r="G13352" s="7">
        <v>3.2421369863013718E-3</v>
      </c>
      <c r="H13352" s="7">
        <v>3.8905643835616438E-3</v>
      </c>
      <c r="I13352" s="7">
        <v>4.5389917808219393E-3</v>
      </c>
      <c r="J13352" s="7">
        <v>5.1874191780821996E-3</v>
      </c>
      <c r="K13352" s="7">
        <v>5.835846575342472E-3</v>
      </c>
      <c r="L13352" s="7">
        <v>6.4842739726027436E-3</v>
      </c>
    </row>
    <row r="13353" spans="1:12" ht="38.25">
      <c r="A13353" s="1">
        <f t="shared" si="279"/>
        <v>45839</v>
      </c>
      <c r="B13353" s="49" t="s">
        <v>5275</v>
      </c>
      <c r="C13353" s="7">
        <v>3.1788493150685163E-4</v>
      </c>
      <c r="D13353" s="7">
        <v>6.3576986301370196E-4</v>
      </c>
      <c r="E13353" s="7">
        <v>9.5365479452055358E-4</v>
      </c>
      <c r="F13353" s="7">
        <v>1.2715397260274039E-3</v>
      </c>
      <c r="G13353" s="7">
        <v>1.589424657534252E-3</v>
      </c>
      <c r="H13353" s="7">
        <v>1.9073095890411E-3</v>
      </c>
      <c r="I13353" s="7">
        <v>2.2251945205479478E-3</v>
      </c>
      <c r="J13353" s="7">
        <v>2.5430794520547957E-3</v>
      </c>
      <c r="K13353" s="7">
        <v>2.8609643835616435E-3</v>
      </c>
      <c r="L13353" s="7">
        <v>3.1788493150684922E-3</v>
      </c>
    </row>
    <row r="13354" spans="1:12" ht="25.5">
      <c r="A13354" s="1">
        <f t="shared" si="279"/>
        <v>45840</v>
      </c>
      <c r="B13354" s="49" t="s">
        <v>5343</v>
      </c>
      <c r="C13354" s="7">
        <v>1.5459312E-3</v>
      </c>
      <c r="D13354" s="7">
        <v>3.0918624000000122E-3</v>
      </c>
      <c r="E13354" s="7">
        <v>4.6377936000000118E-3</v>
      </c>
      <c r="F13354" s="7">
        <v>6.1837248000000001E-3</v>
      </c>
      <c r="G13354" s="7">
        <v>7.7296559999999997E-3</v>
      </c>
      <c r="H13354" s="7">
        <v>9.2755872000000114E-3</v>
      </c>
      <c r="I13354" s="7">
        <v>1.0821518400000037E-2</v>
      </c>
      <c r="J13354" s="7">
        <v>1.23674496E-2</v>
      </c>
      <c r="K13354" s="7">
        <v>1.39133808E-2</v>
      </c>
      <c r="L13354" s="7">
        <v>1.5459311999999999E-2</v>
      </c>
    </row>
    <row r="13355" spans="1:12" ht="25.5">
      <c r="A13355" s="1">
        <f t="shared" si="279"/>
        <v>45841</v>
      </c>
      <c r="B13355" s="49" t="s">
        <v>5462</v>
      </c>
      <c r="C13355" s="7">
        <v>4.6963068493150921E-3</v>
      </c>
      <c r="D13355" s="7">
        <v>9.3926136986301843E-3</v>
      </c>
      <c r="E13355" s="7">
        <v>1.4088920547945239E-2</v>
      </c>
      <c r="F13355" s="7">
        <v>1.878522739726032E-2</v>
      </c>
      <c r="G13355" s="7">
        <v>2.3481534246575401E-2</v>
      </c>
      <c r="H13355" s="7">
        <v>2.8177841095890478E-2</v>
      </c>
      <c r="I13355" s="7">
        <v>3.2874147945205559E-2</v>
      </c>
      <c r="J13355" s="7">
        <v>3.7570454794520515E-2</v>
      </c>
      <c r="K13355" s="7">
        <v>4.2266761643835596E-2</v>
      </c>
      <c r="L13355" s="7">
        <v>4.6963068493150677E-2</v>
      </c>
    </row>
    <row r="13356" spans="1:12" ht="25.5">
      <c r="A13356" s="1">
        <f t="shared" si="279"/>
        <v>45842</v>
      </c>
      <c r="B13356" s="49" t="s">
        <v>5462</v>
      </c>
      <c r="C13356" s="7">
        <v>2.0603210958904199E-2</v>
      </c>
      <c r="D13356" s="7">
        <v>4.1206421917808281E-2</v>
      </c>
      <c r="E13356" s="7">
        <v>6.1809632876712484E-2</v>
      </c>
      <c r="F13356" s="7">
        <v>8.2412843835616437E-2</v>
      </c>
      <c r="G13356" s="7">
        <v>0.10301605479452051</v>
      </c>
      <c r="H13356" s="7">
        <v>0.123619265753424</v>
      </c>
      <c r="I13356" s="7">
        <v>0.1442224767123288</v>
      </c>
      <c r="J13356" s="7">
        <v>0.16482568767123237</v>
      </c>
      <c r="K13356" s="7">
        <v>0.18542889863013717</v>
      </c>
      <c r="L13356" s="7">
        <v>0.20603210958904081</v>
      </c>
    </row>
    <row r="13357" spans="1:12" ht="25.5">
      <c r="A13357" s="1">
        <f t="shared" si="279"/>
        <v>45843</v>
      </c>
      <c r="B13357" s="49" t="s">
        <v>5462</v>
      </c>
      <c r="C13357" s="7">
        <v>3.03419178082194E-3</v>
      </c>
      <c r="D13357" s="7">
        <v>6.0683835616438678E-3</v>
      </c>
      <c r="E13357" s="7">
        <v>9.1025753424658074E-3</v>
      </c>
      <c r="F13357" s="7">
        <v>1.213676712328776E-2</v>
      </c>
      <c r="G13357" s="7">
        <v>1.517095890410964E-2</v>
      </c>
      <c r="H13357" s="7">
        <v>1.8205150684931518E-2</v>
      </c>
      <c r="I13357" s="7">
        <v>2.123934246575352E-2</v>
      </c>
      <c r="J13357" s="7">
        <v>2.4273534246575398E-2</v>
      </c>
      <c r="K13357" s="7">
        <v>2.730772602739728E-2</v>
      </c>
      <c r="L13357" s="7">
        <v>3.0341917808219158E-2</v>
      </c>
    </row>
    <row r="13358" spans="1:12" ht="25.5">
      <c r="A13358" s="1">
        <f t="shared" si="279"/>
        <v>45844</v>
      </c>
      <c r="B13358" s="49" t="s">
        <v>5462</v>
      </c>
      <c r="C13358" s="7">
        <v>4.852898630136996E-3</v>
      </c>
      <c r="D13358" s="7">
        <v>9.705797260273992E-3</v>
      </c>
      <c r="E13358" s="7">
        <v>1.4558695890411E-2</v>
      </c>
      <c r="F13358" s="7">
        <v>1.941159452054796E-2</v>
      </c>
      <c r="G13358" s="7">
        <v>2.4264493150684917E-2</v>
      </c>
      <c r="H13358" s="7">
        <v>2.9117391780821879E-2</v>
      </c>
      <c r="I13358" s="7">
        <v>3.3970290410958962E-2</v>
      </c>
      <c r="J13358" s="7">
        <v>3.8823189041095919E-2</v>
      </c>
      <c r="K13358" s="7">
        <v>4.3676087671232884E-2</v>
      </c>
      <c r="L13358" s="7">
        <v>4.8528986301369835E-2</v>
      </c>
    </row>
    <row r="13359" spans="1:12" ht="38.25">
      <c r="A13359" s="1">
        <f t="shared" si="279"/>
        <v>45845</v>
      </c>
      <c r="B13359" s="49" t="s">
        <v>5346</v>
      </c>
      <c r="C13359" s="7">
        <v>8.9658739726027684E-3</v>
      </c>
      <c r="D13359" s="7">
        <v>1.7931747945205561E-2</v>
      </c>
      <c r="E13359" s="7">
        <v>2.6897621917808281E-2</v>
      </c>
      <c r="F13359" s="7">
        <v>3.5863495890410997E-2</v>
      </c>
      <c r="G13359" s="7">
        <v>4.4829369863013717E-2</v>
      </c>
      <c r="H13359" s="7">
        <v>5.3795243835616444E-2</v>
      </c>
      <c r="I13359" s="7">
        <v>6.2761117808219399E-2</v>
      </c>
      <c r="J13359" s="7">
        <v>7.1726991780821994E-2</v>
      </c>
      <c r="K13359" s="7">
        <v>8.0692865753424714E-2</v>
      </c>
      <c r="L13359" s="7">
        <v>8.9658739726027434E-2</v>
      </c>
    </row>
    <row r="13360" spans="1:12" ht="38.25">
      <c r="A13360" s="1">
        <f t="shared" si="279"/>
        <v>45846</v>
      </c>
      <c r="B13360" s="49" t="s">
        <v>8114</v>
      </c>
      <c r="C13360" s="7">
        <v>9.5473972602740168E-3</v>
      </c>
      <c r="D13360" s="7">
        <v>1.9094794520548079E-2</v>
      </c>
      <c r="E13360" s="7">
        <v>2.8642191780821998E-2</v>
      </c>
      <c r="F13360" s="7">
        <v>3.8189589041095914E-2</v>
      </c>
      <c r="G13360" s="7">
        <v>4.7736986301369959E-2</v>
      </c>
      <c r="H13360" s="7">
        <v>5.7284383561643878E-2</v>
      </c>
      <c r="I13360" s="7">
        <v>6.6831780821918041E-2</v>
      </c>
      <c r="J13360" s="7">
        <v>7.6379178082191829E-2</v>
      </c>
      <c r="K13360" s="7">
        <v>8.5926575342465866E-2</v>
      </c>
      <c r="L13360" s="7">
        <v>9.5473972602739793E-2</v>
      </c>
    </row>
    <row r="13361" spans="1:12" ht="38.25">
      <c r="A13361" s="1">
        <f t="shared" si="279"/>
        <v>45847</v>
      </c>
      <c r="B13361" s="49" t="s">
        <v>8114</v>
      </c>
      <c r="C13361" s="7">
        <v>2.60383561643838E-3</v>
      </c>
      <c r="D13361" s="7">
        <v>5.2076712328767471E-3</v>
      </c>
      <c r="E13361" s="7">
        <v>7.8115068493151271E-3</v>
      </c>
      <c r="F13361" s="7">
        <v>1.0415342465753472E-2</v>
      </c>
      <c r="G13361" s="7">
        <v>1.3019178082191841E-2</v>
      </c>
      <c r="H13361" s="7">
        <v>1.5623013698630159E-2</v>
      </c>
      <c r="I13361" s="7">
        <v>1.82268493150686E-2</v>
      </c>
      <c r="J13361" s="7">
        <v>2.0830684931506919E-2</v>
      </c>
      <c r="K13361" s="7">
        <v>2.3434520547945238E-2</v>
      </c>
      <c r="L13361" s="7">
        <v>2.6038356164383561E-2</v>
      </c>
    </row>
    <row r="13362" spans="1:12" ht="38.25">
      <c r="A13362" s="1">
        <f t="shared" si="279"/>
        <v>45848</v>
      </c>
      <c r="B13362" s="49" t="s">
        <v>8114</v>
      </c>
      <c r="C13362" s="7">
        <v>1.0216438356164424E-2</v>
      </c>
      <c r="D13362" s="7">
        <v>2.0432876712328799E-2</v>
      </c>
      <c r="E13362" s="7">
        <v>3.0649315068493319E-2</v>
      </c>
      <c r="F13362" s="7">
        <v>4.0865753424657598E-2</v>
      </c>
      <c r="G13362" s="7">
        <v>5.1082191780821996E-2</v>
      </c>
      <c r="H13362" s="7">
        <v>6.1298630136986401E-2</v>
      </c>
      <c r="I13362" s="7">
        <v>7.151506849315091E-2</v>
      </c>
      <c r="J13362" s="7">
        <v>8.1731506849315197E-2</v>
      </c>
      <c r="K13362" s="7">
        <v>9.1947945205479595E-2</v>
      </c>
      <c r="L13362" s="7">
        <v>0.10216438356164388</v>
      </c>
    </row>
    <row r="13363" spans="1:12" ht="38.25">
      <c r="A13363" s="1">
        <f t="shared" si="279"/>
        <v>45849</v>
      </c>
      <c r="B13363" s="49" t="s">
        <v>5672</v>
      </c>
      <c r="C13363" s="7">
        <v>9.6580602739726323E-3</v>
      </c>
      <c r="D13363" s="7">
        <v>1.931612054794524E-2</v>
      </c>
      <c r="E13363" s="7">
        <v>2.8974180821917921E-2</v>
      </c>
      <c r="F13363" s="7">
        <v>3.8632241095890481E-2</v>
      </c>
      <c r="G13363" s="7">
        <v>4.8290301369863044E-2</v>
      </c>
      <c r="H13363" s="7">
        <v>5.7948361643835718E-2</v>
      </c>
      <c r="I13363" s="7">
        <v>6.7606421917808524E-2</v>
      </c>
      <c r="J13363" s="7">
        <v>7.7264482191780962E-2</v>
      </c>
      <c r="K13363" s="7">
        <v>8.6922542465753511E-2</v>
      </c>
      <c r="L13363" s="7">
        <v>9.6580602739726087E-2</v>
      </c>
    </row>
    <row r="13364" spans="1:12" ht="76.5">
      <c r="A13364" s="1">
        <f t="shared" si="279"/>
        <v>45850</v>
      </c>
      <c r="B13364" s="49" t="s">
        <v>7136</v>
      </c>
      <c r="C13364" s="7">
        <v>4.4265205479452278E-2</v>
      </c>
      <c r="D13364" s="7">
        <v>8.8530410958904557E-2</v>
      </c>
      <c r="E13364" s="7">
        <v>0.13279561643835719</v>
      </c>
      <c r="F13364" s="7">
        <v>0.17706082191780839</v>
      </c>
      <c r="G13364" s="7">
        <v>0.22132602739726079</v>
      </c>
      <c r="H13364" s="7">
        <v>0.26559123287671199</v>
      </c>
      <c r="I13364" s="7">
        <v>0.30985643835616555</v>
      </c>
      <c r="J13364" s="7">
        <v>0.35412164383561678</v>
      </c>
      <c r="K13364" s="7">
        <v>0.39838684931506918</v>
      </c>
      <c r="L13364" s="7">
        <v>0.44265205479452041</v>
      </c>
    </row>
    <row r="13365" spans="1:12" ht="76.5">
      <c r="A13365" s="1">
        <f t="shared" si="279"/>
        <v>45851</v>
      </c>
      <c r="B13365" s="49" t="s">
        <v>7136</v>
      </c>
      <c r="C13365" s="7">
        <v>0.11376519452054831</v>
      </c>
      <c r="D13365" s="7">
        <v>0.22753038904109638</v>
      </c>
      <c r="E13365" s="7">
        <v>0.34129558356164519</v>
      </c>
      <c r="F13365" s="7">
        <v>0.45506077808219275</v>
      </c>
      <c r="G13365" s="7">
        <v>0.56882597260274037</v>
      </c>
      <c r="H13365" s="7">
        <v>0.68259116712328805</v>
      </c>
      <c r="I13365" s="7">
        <v>0.79635636164383794</v>
      </c>
      <c r="J13365" s="7">
        <v>0.91012155616438428</v>
      </c>
      <c r="K13365" s="7">
        <v>1.0238867506849318</v>
      </c>
      <c r="L13365" s="7">
        <v>1.1376519452054796</v>
      </c>
    </row>
    <row r="13366" spans="1:12" ht="38.25">
      <c r="A13366" s="1">
        <f t="shared" si="279"/>
        <v>45852</v>
      </c>
      <c r="B13366" s="49" t="s">
        <v>5906</v>
      </c>
      <c r="C13366" s="7">
        <v>1.725402739726032E-2</v>
      </c>
      <c r="D13366" s="7">
        <v>3.4508054794520758E-2</v>
      </c>
      <c r="E13366" s="7">
        <v>5.1762082191781078E-2</v>
      </c>
      <c r="F13366" s="7">
        <v>6.901610958904128E-2</v>
      </c>
      <c r="G13366" s="7">
        <v>8.6270136986301593E-2</v>
      </c>
      <c r="H13366" s="7">
        <v>0.10352416438356205</v>
      </c>
      <c r="I13366" s="7">
        <v>0.12077819178082319</v>
      </c>
      <c r="J13366" s="7">
        <v>0.13803221917808278</v>
      </c>
      <c r="K13366" s="7">
        <v>0.15528624657534359</v>
      </c>
      <c r="L13366" s="7">
        <v>0.17254027397260319</v>
      </c>
    </row>
    <row r="13367" spans="1:12" ht="63.75">
      <c r="A13367" s="1">
        <f t="shared" si="279"/>
        <v>45853</v>
      </c>
      <c r="B13367" s="49" t="s">
        <v>8228</v>
      </c>
      <c r="C13367" s="7">
        <v>6.6108493150685163E-2</v>
      </c>
      <c r="D13367" s="7">
        <v>0.1322169863013708</v>
      </c>
      <c r="E13367" s="7">
        <v>0.19832547945205559</v>
      </c>
      <c r="F13367" s="7">
        <v>0.26443397260274037</v>
      </c>
      <c r="G13367" s="7">
        <v>0.33054246575342522</v>
      </c>
      <c r="H13367" s="7">
        <v>0.39665095890411001</v>
      </c>
      <c r="I13367" s="7">
        <v>0.46275945205479596</v>
      </c>
      <c r="J13367" s="7">
        <v>0.52886794520547953</v>
      </c>
      <c r="K13367" s="7">
        <v>0.59497643835616443</v>
      </c>
      <c r="L13367" s="7">
        <v>0.66108493150684922</v>
      </c>
    </row>
    <row r="13368" spans="1:12" ht="63.75">
      <c r="A13368" s="1">
        <f t="shared" si="279"/>
        <v>45854</v>
      </c>
      <c r="B13368" s="49" t="s">
        <v>7140</v>
      </c>
      <c r="C13368" s="7">
        <v>5.5573808219178357E-3</v>
      </c>
      <c r="D13368" s="7">
        <v>1.1114761643835671E-2</v>
      </c>
      <c r="E13368" s="7">
        <v>1.667214246575352E-2</v>
      </c>
      <c r="F13368" s="7">
        <v>2.2229523287671322E-2</v>
      </c>
      <c r="G13368" s="7">
        <v>2.7786904109589117E-2</v>
      </c>
      <c r="H13368" s="7">
        <v>3.3344284931506915E-2</v>
      </c>
      <c r="I13368" s="7">
        <v>3.8901665753424838E-2</v>
      </c>
      <c r="J13368" s="7">
        <v>4.4459046575342519E-2</v>
      </c>
      <c r="K13368" s="7">
        <v>5.0016427397260317E-2</v>
      </c>
      <c r="L13368" s="7">
        <v>5.5573808219178115E-2</v>
      </c>
    </row>
    <row r="13369" spans="1:12" ht="51">
      <c r="A13369" s="1">
        <f t="shared" si="279"/>
        <v>45855</v>
      </c>
      <c r="B13369" s="49" t="s">
        <v>5252</v>
      </c>
      <c r="C13369" s="7">
        <v>1.7460164383561679E-2</v>
      </c>
      <c r="D13369" s="7">
        <v>3.4920328767123476E-2</v>
      </c>
      <c r="E13369" s="7">
        <v>5.2380493150685152E-2</v>
      </c>
      <c r="F13369" s="7">
        <v>6.9840657534246717E-2</v>
      </c>
      <c r="G13369" s="7">
        <v>8.7300821917808399E-2</v>
      </c>
      <c r="H13369" s="7">
        <v>0.10476098630137008</v>
      </c>
      <c r="I13369" s="7">
        <v>0.122221150684932</v>
      </c>
      <c r="J13369" s="7">
        <v>0.13968131506849321</v>
      </c>
      <c r="K13369" s="7">
        <v>0.15714147945205562</v>
      </c>
      <c r="L13369" s="7">
        <v>0.1746016438356168</v>
      </c>
    </row>
    <row r="13370" spans="1:12" ht="51">
      <c r="A13370" s="1">
        <f t="shared" si="279"/>
        <v>45856</v>
      </c>
      <c r="B13370" s="49" t="s">
        <v>5252</v>
      </c>
      <c r="C13370" s="7">
        <v>2.1206794520548081E-2</v>
      </c>
      <c r="D13370" s="7">
        <v>4.2413589041096038E-2</v>
      </c>
      <c r="E13370" s="7">
        <v>6.3620383561644109E-2</v>
      </c>
      <c r="F13370" s="7">
        <v>8.4827178082191951E-2</v>
      </c>
      <c r="G13370" s="7">
        <v>0.1060339726027399</v>
      </c>
      <c r="H13370" s="7">
        <v>0.127240767123288</v>
      </c>
      <c r="I13370" s="7">
        <v>0.1484475616438368</v>
      </c>
      <c r="J13370" s="7">
        <v>0.1696543561643844</v>
      </c>
      <c r="K13370" s="7">
        <v>0.19086115068493201</v>
      </c>
      <c r="L13370" s="7">
        <v>0.21206794520547959</v>
      </c>
    </row>
    <row r="13371" spans="1:12" ht="51">
      <c r="A13371" s="1">
        <f t="shared" si="279"/>
        <v>45857</v>
      </c>
      <c r="B13371" s="49" t="s">
        <v>5252</v>
      </c>
      <c r="C13371" s="7">
        <v>3.1799342465753638E-2</v>
      </c>
      <c r="D13371" s="7">
        <v>6.3598684931507166E-2</v>
      </c>
      <c r="E13371" s="7">
        <v>9.539802739726079E-2</v>
      </c>
      <c r="F13371" s="7">
        <v>0.12719736986301358</v>
      </c>
      <c r="G13371" s="7">
        <v>0.15899671232876758</v>
      </c>
      <c r="H13371" s="7">
        <v>0.19079605479452039</v>
      </c>
      <c r="I13371" s="7">
        <v>0.22259539726027441</v>
      </c>
      <c r="J13371" s="7">
        <v>0.25439473972602716</v>
      </c>
      <c r="K13371" s="7">
        <v>0.28619408219178116</v>
      </c>
      <c r="L13371" s="7">
        <v>0.31799342465753394</v>
      </c>
    </row>
    <row r="13372" spans="1:12" ht="51">
      <c r="A13372" s="1">
        <f t="shared" si="279"/>
        <v>45858</v>
      </c>
      <c r="B13372" s="49" t="s">
        <v>6640</v>
      </c>
      <c r="C13372" s="7">
        <v>0.1245537534246576</v>
      </c>
      <c r="D13372" s="7">
        <v>0.2491075068493164</v>
      </c>
      <c r="E13372" s="7">
        <v>0.37366126027397401</v>
      </c>
      <c r="F13372" s="7">
        <v>0.49821501369863158</v>
      </c>
      <c r="G13372" s="7">
        <v>0.62276876712328921</v>
      </c>
      <c r="H13372" s="7">
        <v>0.74732252054794679</v>
      </c>
      <c r="I13372" s="7">
        <v>0.8718762739726067</v>
      </c>
      <c r="J13372" s="7">
        <v>0.99643002739726194</v>
      </c>
      <c r="K13372" s="7">
        <v>1.1209837808219196</v>
      </c>
      <c r="L13372" s="7">
        <v>1.245537534246576</v>
      </c>
    </row>
    <row r="13373" spans="1:12" ht="51">
      <c r="A13373" s="1">
        <f t="shared" si="279"/>
        <v>45859</v>
      </c>
      <c r="B13373" s="49" t="s">
        <v>6640</v>
      </c>
      <c r="C13373" s="7">
        <v>0.22644437260274039</v>
      </c>
      <c r="D13373" s="7">
        <v>0.45288874520547956</v>
      </c>
      <c r="E13373" s="7">
        <v>0.67933311780821992</v>
      </c>
      <c r="F13373" s="7">
        <v>0.9057774904109579</v>
      </c>
      <c r="G13373" s="7">
        <v>1.1322218630136971</v>
      </c>
      <c r="H13373" s="7">
        <v>1.3586662356164398</v>
      </c>
      <c r="I13373" s="7">
        <v>1.5851106082191839</v>
      </c>
      <c r="J13373" s="7">
        <v>1.8115549808219158</v>
      </c>
      <c r="K13373" s="7">
        <v>2.0379993534246599</v>
      </c>
      <c r="L13373" s="7">
        <v>2.264443726027392</v>
      </c>
    </row>
    <row r="13374" spans="1:12" ht="51">
      <c r="A13374" s="1">
        <f t="shared" si="279"/>
        <v>45860</v>
      </c>
      <c r="B13374" s="49" t="s">
        <v>5684</v>
      </c>
      <c r="C13374" s="7">
        <v>5.0630136986301484E-3</v>
      </c>
      <c r="D13374" s="7">
        <v>1.0126027397260297E-2</v>
      </c>
      <c r="E13374" s="7">
        <v>1.518904109589048E-2</v>
      </c>
      <c r="F13374" s="7">
        <v>2.0252054794520517E-2</v>
      </c>
      <c r="G13374" s="7">
        <v>2.531506849315068E-2</v>
      </c>
      <c r="H13374" s="7">
        <v>3.0378082191780838E-2</v>
      </c>
      <c r="I13374" s="7">
        <v>3.5441095890411119E-2</v>
      </c>
      <c r="J13374" s="7">
        <v>4.050410958904116E-2</v>
      </c>
      <c r="K13374" s="7">
        <v>4.5567123287671318E-2</v>
      </c>
      <c r="L13374" s="7">
        <v>5.0630136986301359E-2</v>
      </c>
    </row>
    <row r="13375" spans="1:12" ht="63.75">
      <c r="A13375" s="1">
        <f t="shared" si="279"/>
        <v>45861</v>
      </c>
      <c r="B13375" s="49" t="s">
        <v>5357</v>
      </c>
      <c r="C13375" s="7">
        <v>2.1492493150685039E-2</v>
      </c>
      <c r="D13375" s="7">
        <v>4.2984986301369953E-2</v>
      </c>
      <c r="E13375" s="7">
        <v>6.4477479452054995E-2</v>
      </c>
      <c r="F13375" s="7">
        <v>8.5969972602739794E-2</v>
      </c>
      <c r="G13375" s="7">
        <v>0.1074624657534247</v>
      </c>
      <c r="H13375" s="7">
        <v>0.12895495890410999</v>
      </c>
      <c r="I13375" s="7">
        <v>0.15044745205479479</v>
      </c>
      <c r="J13375" s="7">
        <v>0.17193994520547959</v>
      </c>
      <c r="K13375" s="7">
        <v>0.19343243835616439</v>
      </c>
      <c r="L13375" s="7">
        <v>0.21492493150684919</v>
      </c>
    </row>
    <row r="13376" spans="1:12" ht="51">
      <c r="A13376" s="1">
        <f t="shared" si="279"/>
        <v>45862</v>
      </c>
      <c r="B13376" s="49" t="s">
        <v>5360</v>
      </c>
      <c r="C13376" s="7">
        <v>2.8931506849315318E-3</v>
      </c>
      <c r="D13376" s="7">
        <v>5.7863013698630514E-3</v>
      </c>
      <c r="E13376" s="7">
        <v>8.6794520547945845E-3</v>
      </c>
      <c r="F13376" s="7">
        <v>1.157260273972608E-2</v>
      </c>
      <c r="G13376" s="7">
        <v>1.4465753424657599E-2</v>
      </c>
      <c r="H13376" s="7">
        <v>1.7358904109588999E-2</v>
      </c>
      <c r="I13376" s="7">
        <v>2.0252054794520639E-2</v>
      </c>
      <c r="J13376" s="7">
        <v>2.3145205479452039E-2</v>
      </c>
      <c r="K13376" s="7">
        <v>2.6038356164383561E-2</v>
      </c>
      <c r="L13376" s="7">
        <v>2.8931506849315079E-2</v>
      </c>
    </row>
    <row r="13377" spans="1:12" ht="51">
      <c r="A13377" s="1">
        <f t="shared" si="279"/>
        <v>45863</v>
      </c>
      <c r="B13377" s="49" t="s">
        <v>8229</v>
      </c>
      <c r="C13377" s="7">
        <v>3.9205808219178358E-3</v>
      </c>
      <c r="D13377" s="7">
        <v>7.8411616438356715E-3</v>
      </c>
      <c r="E13377" s="7">
        <v>1.1761742465753497E-2</v>
      </c>
      <c r="F13377" s="7">
        <v>1.5682323287671319E-2</v>
      </c>
      <c r="G13377" s="7">
        <v>1.9602904109589116E-2</v>
      </c>
      <c r="H13377" s="7">
        <v>2.3523484931506917E-2</v>
      </c>
      <c r="I13377" s="7">
        <v>2.7444065753424719E-2</v>
      </c>
      <c r="J13377" s="7">
        <v>3.136464657534252E-2</v>
      </c>
      <c r="K13377" s="7">
        <v>3.5285227397260317E-2</v>
      </c>
      <c r="L13377" s="7">
        <v>3.9205808219178122E-2</v>
      </c>
    </row>
    <row r="13378" spans="1:12" ht="51">
      <c r="A13378" s="1">
        <f t="shared" si="279"/>
        <v>45864</v>
      </c>
      <c r="B13378" s="49" t="s">
        <v>8229</v>
      </c>
      <c r="C13378" s="7">
        <v>1.9525150684931521E-3</v>
      </c>
      <c r="D13378" s="7">
        <v>3.9050301369863158E-3</v>
      </c>
      <c r="E13378" s="7">
        <v>5.8575452054794681E-3</v>
      </c>
      <c r="F13378" s="7">
        <v>7.8100602739726082E-3</v>
      </c>
      <c r="G13378" s="7">
        <v>9.7625753424657614E-3</v>
      </c>
      <c r="H13378" s="7">
        <v>1.1715090410958912E-2</v>
      </c>
      <c r="I13378" s="7">
        <v>1.366760547945216E-2</v>
      </c>
      <c r="J13378" s="7">
        <v>1.5620120547945239E-2</v>
      </c>
      <c r="K13378" s="7">
        <v>1.7572635616438438E-2</v>
      </c>
      <c r="L13378" s="7">
        <v>1.9525150684931523E-2</v>
      </c>
    </row>
    <row r="13379" spans="1:12" ht="51">
      <c r="A13379" s="1">
        <f t="shared" si="279"/>
        <v>45865</v>
      </c>
      <c r="B13379" s="49" t="s">
        <v>5476</v>
      </c>
      <c r="C13379" s="7">
        <v>2.6407232876712598E-3</v>
      </c>
      <c r="D13379" s="7">
        <v>5.2814465753425075E-3</v>
      </c>
      <c r="E13379" s="7">
        <v>7.9221698630137678E-3</v>
      </c>
      <c r="F13379" s="7">
        <v>1.0562893150684991E-2</v>
      </c>
      <c r="G13379" s="7">
        <v>1.320361643835624E-2</v>
      </c>
      <c r="H13379" s="7">
        <v>1.5844339726027439E-2</v>
      </c>
      <c r="I13379" s="7">
        <v>1.8485063013698757E-2</v>
      </c>
      <c r="J13379" s="7">
        <v>2.1125786301369961E-2</v>
      </c>
      <c r="K13379" s="7">
        <v>2.3766509589041158E-2</v>
      </c>
      <c r="L13379" s="7">
        <v>2.6407232876712358E-2</v>
      </c>
    </row>
    <row r="13380" spans="1:12" ht="51">
      <c r="A13380" s="1">
        <f t="shared" si="279"/>
        <v>45866</v>
      </c>
      <c r="B13380" s="49" t="s">
        <v>5476</v>
      </c>
      <c r="C13380" s="7">
        <v>1.5543452054794561E-3</v>
      </c>
      <c r="D13380" s="7">
        <v>3.1086904109589239E-3</v>
      </c>
      <c r="E13380" s="7">
        <v>4.6630356164383798E-3</v>
      </c>
      <c r="F13380" s="7">
        <v>6.2173808219178244E-3</v>
      </c>
      <c r="G13380" s="7">
        <v>7.7717260273972803E-3</v>
      </c>
      <c r="H13380" s="7">
        <v>9.3260712328767474E-3</v>
      </c>
      <c r="I13380" s="7">
        <v>1.0880416438356228E-2</v>
      </c>
      <c r="J13380" s="7">
        <v>1.2434761643835718E-2</v>
      </c>
      <c r="K13380" s="7">
        <v>1.3989106849315079E-2</v>
      </c>
      <c r="L13380" s="7">
        <v>1.5543452054794561E-2</v>
      </c>
    </row>
    <row r="13381" spans="1:12" ht="51">
      <c r="A13381" s="1">
        <f t="shared" si="279"/>
        <v>45867</v>
      </c>
      <c r="B13381" s="49" t="s">
        <v>5477</v>
      </c>
      <c r="C13381" s="7">
        <v>6.7401677260274153E-3</v>
      </c>
      <c r="D13381" s="7">
        <v>1.3480335452054879E-2</v>
      </c>
      <c r="E13381" s="7">
        <v>2.0220503178082199E-2</v>
      </c>
      <c r="F13381" s="7">
        <v>2.6960670904109519E-2</v>
      </c>
      <c r="G13381" s="7">
        <v>3.370083863013696E-2</v>
      </c>
      <c r="H13381" s="7">
        <v>4.0441006356164398E-2</v>
      </c>
      <c r="I13381" s="7">
        <v>4.7181174082191961E-2</v>
      </c>
      <c r="J13381" s="7">
        <v>5.3921341808219156E-2</v>
      </c>
      <c r="K13381" s="7">
        <v>6.0661509534246594E-2</v>
      </c>
      <c r="L13381" s="7">
        <v>6.7401677260273921E-2</v>
      </c>
    </row>
    <row r="13382" spans="1:12" ht="51">
      <c r="A13382" s="1">
        <f t="shared" si="279"/>
        <v>45868</v>
      </c>
      <c r="B13382" s="49" t="s">
        <v>5477</v>
      </c>
      <c r="C13382" s="7">
        <v>1.781457534246576E-3</v>
      </c>
      <c r="D13382" s="7">
        <v>3.5629150684931637E-3</v>
      </c>
      <c r="E13382" s="7">
        <v>5.3443726027397401E-3</v>
      </c>
      <c r="F13382" s="7">
        <v>7.1258301369863039E-3</v>
      </c>
      <c r="G13382" s="7">
        <v>8.9072876712328799E-3</v>
      </c>
      <c r="H13382" s="7">
        <v>1.0688745205479456E-2</v>
      </c>
      <c r="I13382" s="7">
        <v>1.247020273972608E-2</v>
      </c>
      <c r="J13382" s="7">
        <v>1.4251660273972681E-2</v>
      </c>
      <c r="K13382" s="7">
        <v>1.6033117808219158E-2</v>
      </c>
      <c r="L13382" s="7">
        <v>1.781457534246576E-2</v>
      </c>
    </row>
    <row r="13383" spans="1:12" ht="38.25">
      <c r="A13383" s="1">
        <f t="shared" si="279"/>
        <v>45869</v>
      </c>
      <c r="B13383" s="49" t="s">
        <v>5481</v>
      </c>
      <c r="C13383" s="7">
        <v>2.87832328767126E-3</v>
      </c>
      <c r="D13383" s="7">
        <v>5.7566465753425078E-3</v>
      </c>
      <c r="E13383" s="7">
        <v>8.6349698630137674E-3</v>
      </c>
      <c r="F13383" s="7">
        <v>1.1513293150684991E-2</v>
      </c>
      <c r="G13383" s="7">
        <v>1.439161643835624E-2</v>
      </c>
      <c r="H13383" s="7">
        <v>1.7269939726027438E-2</v>
      </c>
      <c r="I13383" s="7">
        <v>2.014826301369876E-2</v>
      </c>
      <c r="J13383" s="7">
        <v>2.3026586301369958E-2</v>
      </c>
      <c r="K13383" s="7">
        <v>2.5904909589041156E-2</v>
      </c>
      <c r="L13383" s="7">
        <v>2.8783232876712361E-2</v>
      </c>
    </row>
    <row r="13384" spans="1:12" ht="38.25">
      <c r="A13384" s="1">
        <f t="shared" si="279"/>
        <v>45870</v>
      </c>
      <c r="B13384" s="49" t="s">
        <v>5481</v>
      </c>
      <c r="C13384" s="7">
        <v>1.2223561643835601E-3</v>
      </c>
      <c r="D13384" s="7">
        <v>2.4447123287671319E-3</v>
      </c>
      <c r="E13384" s="7">
        <v>3.667068493150692E-3</v>
      </c>
      <c r="F13384" s="7">
        <v>4.8894246575342405E-3</v>
      </c>
      <c r="G13384" s="7">
        <v>6.1117808219177993E-3</v>
      </c>
      <c r="H13384" s="7">
        <v>7.3341369863013598E-3</v>
      </c>
      <c r="I13384" s="7">
        <v>8.5564931506849559E-3</v>
      </c>
      <c r="J13384" s="7">
        <v>9.7788493150684913E-3</v>
      </c>
      <c r="K13384" s="7">
        <v>1.1001205479452051E-2</v>
      </c>
      <c r="L13384" s="7">
        <v>1.2223561643835599E-2</v>
      </c>
    </row>
    <row r="13385" spans="1:12" ht="25.5">
      <c r="A13385" s="1">
        <f t="shared" si="279"/>
        <v>45871</v>
      </c>
      <c r="B13385" s="49" t="s">
        <v>8176</v>
      </c>
      <c r="C13385" s="7">
        <v>6.4372602739726199E-5</v>
      </c>
      <c r="D13385" s="7">
        <v>1.287452054794524E-4</v>
      </c>
      <c r="E13385" s="7">
        <v>1.9311780821917919E-4</v>
      </c>
      <c r="F13385" s="7">
        <v>2.5749041095890479E-4</v>
      </c>
      <c r="G13385" s="7">
        <v>3.2186301369863037E-4</v>
      </c>
      <c r="H13385" s="7">
        <v>3.8623561643835719E-4</v>
      </c>
      <c r="I13385" s="7">
        <v>4.5060821917808396E-4</v>
      </c>
      <c r="J13385" s="7">
        <v>5.1498082191780959E-4</v>
      </c>
      <c r="K13385" s="7">
        <v>5.7935342465753516E-4</v>
      </c>
      <c r="L13385" s="7">
        <v>6.4372602739726074E-4</v>
      </c>
    </row>
    <row r="13386" spans="1:12" ht="25.5">
      <c r="A13386" s="1">
        <f t="shared" si="279"/>
        <v>45872</v>
      </c>
      <c r="B13386" s="49" t="s">
        <v>7860</v>
      </c>
      <c r="C13386" s="7">
        <v>9.7065205479452397E-4</v>
      </c>
      <c r="D13386" s="7">
        <v>1.9413041095890479E-3</v>
      </c>
      <c r="E13386" s="7">
        <v>2.9119561643835717E-3</v>
      </c>
      <c r="F13386" s="7">
        <v>3.8826082191780837E-3</v>
      </c>
      <c r="G13386" s="7">
        <v>4.8532602739726084E-3</v>
      </c>
      <c r="H13386" s="7">
        <v>5.8239123287671321E-3</v>
      </c>
      <c r="I13386" s="7">
        <v>6.794564383561668E-3</v>
      </c>
      <c r="J13386" s="7">
        <v>7.7652164383561675E-3</v>
      </c>
      <c r="K13386" s="7">
        <v>8.7358684931506912E-3</v>
      </c>
      <c r="L13386" s="7">
        <v>9.7065205479452046E-3</v>
      </c>
    </row>
    <row r="13387" spans="1:12" ht="25.5">
      <c r="A13387" s="1">
        <f t="shared" si="279"/>
        <v>45873</v>
      </c>
      <c r="B13387" s="49" t="s">
        <v>8230</v>
      </c>
      <c r="C13387" s="7">
        <v>1.0361457534246599E-2</v>
      </c>
      <c r="D13387" s="7">
        <v>2.0722915068493199E-2</v>
      </c>
      <c r="E13387" s="7">
        <v>3.1084372602739798E-2</v>
      </c>
      <c r="F13387" s="7">
        <v>4.1445830136986279E-2</v>
      </c>
      <c r="G13387" s="7">
        <v>5.1807287671232875E-2</v>
      </c>
      <c r="H13387" s="7">
        <v>6.2168745205479478E-2</v>
      </c>
      <c r="I13387" s="7">
        <v>7.2530202739726324E-2</v>
      </c>
      <c r="J13387" s="7">
        <v>8.2891660273972684E-2</v>
      </c>
      <c r="K13387" s="7">
        <v>9.325311780821928E-2</v>
      </c>
      <c r="L13387" s="7">
        <v>0.10361457534246575</v>
      </c>
    </row>
    <row r="13388" spans="1:12" ht="25.5">
      <c r="A13388" s="1">
        <f t="shared" si="279"/>
        <v>45874</v>
      </c>
      <c r="B13388" s="49" t="s">
        <v>7426</v>
      </c>
      <c r="C13388" s="7">
        <v>2.889521227397268E-3</v>
      </c>
      <c r="D13388" s="7">
        <v>5.7790424547945239E-3</v>
      </c>
      <c r="E13388" s="7">
        <v>8.6685636821917916E-3</v>
      </c>
      <c r="F13388" s="7">
        <v>1.1558084909589024E-2</v>
      </c>
      <c r="G13388" s="7">
        <v>1.444760613698628E-2</v>
      </c>
      <c r="H13388" s="7">
        <v>1.7337127364383559E-2</v>
      </c>
      <c r="I13388" s="7">
        <v>2.0226648591780839E-2</v>
      </c>
      <c r="J13388" s="7">
        <v>2.311616981917812E-2</v>
      </c>
      <c r="K13388" s="7">
        <v>2.6005691046575279E-2</v>
      </c>
      <c r="L13388" s="7">
        <v>2.889521227397256E-2</v>
      </c>
    </row>
    <row r="13389" spans="1:12" ht="25.5">
      <c r="A13389" s="1">
        <f t="shared" si="279"/>
        <v>45875</v>
      </c>
      <c r="B13389" s="49" t="s">
        <v>7426</v>
      </c>
      <c r="C13389" s="7">
        <v>1.6342684931506801E-3</v>
      </c>
      <c r="D13389" s="7">
        <v>3.268536986301372E-3</v>
      </c>
      <c r="E13389" s="7">
        <v>4.9028054794520515E-3</v>
      </c>
      <c r="F13389" s="7">
        <v>6.5370739726027206E-3</v>
      </c>
      <c r="G13389" s="7">
        <v>8.1713424657533992E-3</v>
      </c>
      <c r="H13389" s="7">
        <v>9.8056109589040909E-3</v>
      </c>
      <c r="I13389" s="7">
        <v>1.1439879452054796E-2</v>
      </c>
      <c r="J13389" s="7">
        <v>1.3074147945205441E-2</v>
      </c>
      <c r="K13389" s="7">
        <v>1.4708416438356121E-2</v>
      </c>
      <c r="L13389" s="7">
        <v>1.6342684931506798E-2</v>
      </c>
    </row>
    <row r="13390" spans="1:12" ht="25.5">
      <c r="A13390" s="1">
        <f t="shared" si="279"/>
        <v>45876</v>
      </c>
      <c r="B13390" s="49" t="s">
        <v>8231</v>
      </c>
      <c r="C13390" s="7">
        <v>8.1369863013698879E-3</v>
      </c>
      <c r="D13390" s="7">
        <v>1.62739726027398E-2</v>
      </c>
      <c r="E13390" s="7">
        <v>2.4410958904109641E-2</v>
      </c>
      <c r="F13390" s="7">
        <v>3.2547945205479475E-2</v>
      </c>
      <c r="G13390" s="7">
        <v>4.068493150684932E-2</v>
      </c>
      <c r="H13390" s="7">
        <v>4.8821917808219283E-2</v>
      </c>
      <c r="I13390" s="7">
        <v>5.6958904109589231E-2</v>
      </c>
      <c r="J13390" s="7">
        <v>6.5095890410958951E-2</v>
      </c>
      <c r="K13390" s="7">
        <v>7.3232876712328795E-2</v>
      </c>
      <c r="L13390" s="7">
        <v>8.136986301369864E-2</v>
      </c>
    </row>
    <row r="13391" spans="1:12" ht="25.5">
      <c r="A13391" s="1">
        <f t="shared" si="279"/>
        <v>45877</v>
      </c>
      <c r="B13391" s="49" t="s">
        <v>8232</v>
      </c>
      <c r="C13391" s="7">
        <v>8.6469041095890719E-4</v>
      </c>
      <c r="D13391" s="7">
        <v>1.7293808219178118E-3</v>
      </c>
      <c r="E13391" s="7">
        <v>2.5940712328767239E-3</v>
      </c>
      <c r="F13391" s="7">
        <v>3.4587616438356236E-3</v>
      </c>
      <c r="G13391" s="7">
        <v>4.3234520547945233E-3</v>
      </c>
      <c r="H13391" s="7">
        <v>5.1881424657534234E-3</v>
      </c>
      <c r="I13391" s="7">
        <v>6.0528328767123479E-3</v>
      </c>
      <c r="J13391" s="7">
        <v>6.9175232876712359E-3</v>
      </c>
      <c r="K13391" s="7">
        <v>7.7822136986301351E-3</v>
      </c>
      <c r="L13391" s="7">
        <v>8.6469041095890362E-3</v>
      </c>
    </row>
    <row r="13392" spans="1:12" ht="25.5">
      <c r="A13392" s="1">
        <f t="shared" ref="A13392:A13455" si="280">A13391+1</f>
        <v>45878</v>
      </c>
      <c r="B13392" s="49" t="s">
        <v>8232</v>
      </c>
      <c r="C13392" s="7">
        <v>9.1166794520548319E-3</v>
      </c>
      <c r="D13392" s="7">
        <v>1.8233358904109639E-2</v>
      </c>
      <c r="E13392" s="7">
        <v>2.7350038356164522E-2</v>
      </c>
      <c r="F13392" s="7">
        <v>3.6466717808219279E-2</v>
      </c>
      <c r="G13392" s="7">
        <v>4.5583397260274036E-2</v>
      </c>
      <c r="H13392" s="7">
        <v>5.47000767123288E-2</v>
      </c>
      <c r="I13392" s="7">
        <v>6.38167561643838E-2</v>
      </c>
      <c r="J13392" s="7">
        <v>7.2933435616438447E-2</v>
      </c>
      <c r="K13392" s="7">
        <v>8.2050115068493204E-2</v>
      </c>
      <c r="L13392" s="7">
        <v>9.1166794520547961E-2</v>
      </c>
    </row>
    <row r="13393" spans="1:12" ht="25.5">
      <c r="A13393" s="1">
        <f t="shared" si="280"/>
        <v>45879</v>
      </c>
      <c r="B13393" s="49" t="s">
        <v>5511</v>
      </c>
      <c r="C13393" s="7">
        <v>7.6523835616438554E-4</v>
      </c>
      <c r="D13393" s="7">
        <v>1.5304767123287761E-3</v>
      </c>
      <c r="E13393" s="7">
        <v>2.2957150684931519E-3</v>
      </c>
      <c r="F13393" s="7">
        <v>3.0609534246575283E-3</v>
      </c>
      <c r="G13393" s="7">
        <v>3.8261917808219159E-3</v>
      </c>
      <c r="H13393" s="7">
        <v>4.5914301369863039E-3</v>
      </c>
      <c r="I13393" s="7">
        <v>5.3566684931507045E-3</v>
      </c>
      <c r="J13393" s="7">
        <v>6.1219068493150678E-3</v>
      </c>
      <c r="K13393" s="7">
        <v>6.8871452054794563E-3</v>
      </c>
      <c r="L13393" s="7">
        <v>7.6523835616438317E-3</v>
      </c>
    </row>
    <row r="13394" spans="1:12" ht="12.75">
      <c r="A13394" s="1">
        <f t="shared" si="280"/>
        <v>45880</v>
      </c>
      <c r="B13394" s="49" t="s">
        <v>8233</v>
      </c>
      <c r="C13394" s="7">
        <v>1.2670553424657479E-2</v>
      </c>
      <c r="D13394" s="7">
        <v>2.5341106849315079E-2</v>
      </c>
      <c r="E13394" s="7">
        <v>3.8011660273972563E-2</v>
      </c>
      <c r="F13394" s="7">
        <v>5.0682213698629915E-2</v>
      </c>
      <c r="G13394" s="7">
        <v>6.3352767123287398E-2</v>
      </c>
      <c r="H13394" s="7">
        <v>7.6023320547944875E-2</v>
      </c>
      <c r="I13394" s="7">
        <v>8.8693873972602713E-2</v>
      </c>
      <c r="J13394" s="7">
        <v>0.10136442739725995</v>
      </c>
      <c r="K13394" s="7">
        <v>0.11403498082191743</v>
      </c>
      <c r="L13394" s="7">
        <v>0.1267055342465748</v>
      </c>
    </row>
    <row r="13395" spans="1:12" ht="12.75">
      <c r="A13395" s="1">
        <f t="shared" si="280"/>
        <v>45881</v>
      </c>
      <c r="B13395" s="49" t="s">
        <v>7191</v>
      </c>
      <c r="C13395" s="7">
        <v>1.1815627397260308E-2</v>
      </c>
      <c r="D13395" s="7">
        <v>2.3631254794520638E-2</v>
      </c>
      <c r="E13395" s="7">
        <v>3.5446882191780958E-2</v>
      </c>
      <c r="F13395" s="7">
        <v>4.7262509589041039E-2</v>
      </c>
      <c r="G13395" s="7">
        <v>5.9078136986301356E-2</v>
      </c>
      <c r="H13395" s="7">
        <v>7.089376438356168E-2</v>
      </c>
      <c r="I13395" s="7">
        <v>8.2709391780822247E-2</v>
      </c>
      <c r="J13395" s="7">
        <v>9.4525019178082315E-2</v>
      </c>
      <c r="K13395" s="7">
        <v>0.10634064657534251</v>
      </c>
      <c r="L13395" s="7">
        <v>0.11815627397260271</v>
      </c>
    </row>
    <row r="13396" spans="1:12" ht="12.75">
      <c r="A13396" s="1">
        <f t="shared" si="280"/>
        <v>45882</v>
      </c>
      <c r="B13396" s="49" t="s">
        <v>7191</v>
      </c>
      <c r="C13396" s="7">
        <v>5.2879561643835718E-3</v>
      </c>
      <c r="D13396" s="7">
        <v>1.0575912328767144E-2</v>
      </c>
      <c r="E13396" s="7">
        <v>1.586386849315068E-2</v>
      </c>
      <c r="F13396" s="7">
        <v>2.1151824657534238E-2</v>
      </c>
      <c r="G13396" s="7">
        <v>2.6439780821917797E-2</v>
      </c>
      <c r="H13396" s="7">
        <v>3.1727736986301359E-2</v>
      </c>
      <c r="I13396" s="7">
        <v>3.7015693150685036E-2</v>
      </c>
      <c r="J13396" s="7">
        <v>4.2303649315068477E-2</v>
      </c>
      <c r="K13396" s="7">
        <v>4.7591605479452036E-2</v>
      </c>
      <c r="L13396" s="7">
        <v>5.2879561643835594E-2</v>
      </c>
    </row>
    <row r="13397" spans="1:12" ht="25.5">
      <c r="A13397" s="1">
        <f t="shared" si="280"/>
        <v>45883</v>
      </c>
      <c r="B13397" s="49" t="s">
        <v>8234</v>
      </c>
      <c r="C13397" s="7">
        <v>3.8905643835616677E-3</v>
      </c>
      <c r="D13397" s="7">
        <v>7.7811287671233353E-3</v>
      </c>
      <c r="E13397" s="7">
        <v>1.1671693150684993E-2</v>
      </c>
      <c r="F13397" s="7">
        <v>1.5562257534246598E-2</v>
      </c>
      <c r="G13397" s="7">
        <v>1.9452821917808279E-2</v>
      </c>
      <c r="H13397" s="7">
        <v>2.3343386301369839E-2</v>
      </c>
      <c r="I13397" s="7">
        <v>2.7233950684931642E-2</v>
      </c>
      <c r="J13397" s="7">
        <v>3.1124515068493196E-2</v>
      </c>
      <c r="K13397" s="7">
        <v>3.5015079452054877E-2</v>
      </c>
      <c r="L13397" s="7">
        <v>3.8905643835616441E-2</v>
      </c>
    </row>
    <row r="13398" spans="1:12" ht="25.5">
      <c r="A13398" s="1">
        <f t="shared" si="280"/>
        <v>45884</v>
      </c>
      <c r="B13398" s="49" t="s">
        <v>8234</v>
      </c>
      <c r="C13398" s="7">
        <v>1.2162805479452039E-2</v>
      </c>
      <c r="D13398" s="7">
        <v>2.43256109589042E-2</v>
      </c>
      <c r="E13398" s="7">
        <v>3.6488416438356236E-2</v>
      </c>
      <c r="F13398" s="7">
        <v>4.8651221917808157E-2</v>
      </c>
      <c r="G13398" s="7">
        <v>6.0814027397260197E-2</v>
      </c>
      <c r="H13398" s="7">
        <v>7.2976832876712236E-2</v>
      </c>
      <c r="I13398" s="7">
        <v>8.5139638356164629E-2</v>
      </c>
      <c r="J13398" s="7">
        <v>9.730244383561644E-2</v>
      </c>
      <c r="K13398" s="7">
        <v>0.10946524931506847</v>
      </c>
      <c r="L13398" s="7">
        <v>0.12162805479452039</v>
      </c>
    </row>
    <row r="13399" spans="1:12" ht="25.5">
      <c r="A13399" s="1">
        <f t="shared" si="280"/>
        <v>45885</v>
      </c>
      <c r="B13399" s="49" t="s">
        <v>8235</v>
      </c>
      <c r="C13399" s="7">
        <v>4.1088887671232997E-2</v>
      </c>
      <c r="D13399" s="7">
        <v>8.2177775342465995E-2</v>
      </c>
      <c r="E13399" s="7">
        <v>0.12326666301369839</v>
      </c>
      <c r="F13399" s="7">
        <v>0.16435555068493199</v>
      </c>
      <c r="G13399" s="7">
        <v>0.20544443835616441</v>
      </c>
      <c r="H13399" s="7">
        <v>0.24653332602739797</v>
      </c>
      <c r="I13399" s="7">
        <v>0.28762221369863161</v>
      </c>
      <c r="J13399" s="7">
        <v>0.32871110136986281</v>
      </c>
      <c r="K13399" s="7">
        <v>0.3697999890410964</v>
      </c>
      <c r="L13399" s="7">
        <v>0.41088887671232882</v>
      </c>
    </row>
    <row r="13400" spans="1:12" ht="12.75">
      <c r="A13400" s="1">
        <f t="shared" si="280"/>
        <v>45886</v>
      </c>
      <c r="B13400" s="49" t="s">
        <v>8236</v>
      </c>
      <c r="C13400" s="7">
        <v>1.1080405479452087E-2</v>
      </c>
      <c r="D13400" s="7">
        <v>2.2160810958904199E-2</v>
      </c>
      <c r="E13400" s="7">
        <v>3.3241216438356237E-2</v>
      </c>
      <c r="F13400" s="7">
        <v>4.4321621917808279E-2</v>
      </c>
      <c r="G13400" s="7">
        <v>5.5402027397260314E-2</v>
      </c>
      <c r="H13400" s="7">
        <v>6.6482432876712363E-2</v>
      </c>
      <c r="I13400" s="7">
        <v>7.7562838356164635E-2</v>
      </c>
      <c r="J13400" s="7">
        <v>8.8643243835616448E-2</v>
      </c>
      <c r="K13400" s="7">
        <v>9.9723649315068608E-2</v>
      </c>
      <c r="L13400" s="7">
        <v>0.11080405479452052</v>
      </c>
    </row>
    <row r="13401" spans="1:12" ht="25.5">
      <c r="A13401" s="1">
        <f t="shared" si="280"/>
        <v>45887</v>
      </c>
      <c r="B13401" s="49" t="s">
        <v>8237</v>
      </c>
      <c r="C13401" s="7">
        <v>8.4480000000000232E-3</v>
      </c>
      <c r="D13401" s="7">
        <v>1.6896000000000001E-2</v>
      </c>
      <c r="E13401" s="7">
        <v>2.534400000000012E-2</v>
      </c>
      <c r="F13401" s="7">
        <v>3.3792000000000003E-2</v>
      </c>
      <c r="G13401" s="7">
        <v>4.224E-2</v>
      </c>
      <c r="H13401" s="7">
        <v>5.0687999999999997E-2</v>
      </c>
      <c r="I13401" s="7">
        <v>5.9136000000000237E-2</v>
      </c>
      <c r="J13401" s="7">
        <v>6.7584000000000116E-2</v>
      </c>
      <c r="K13401" s="7">
        <v>7.6032000000000113E-2</v>
      </c>
      <c r="L13401" s="7">
        <v>8.448E-2</v>
      </c>
    </row>
    <row r="13402" spans="1:12" ht="12.75">
      <c r="A13402" s="1">
        <f t="shared" si="280"/>
        <v>45888</v>
      </c>
      <c r="B13402" s="49" t="s">
        <v>8238</v>
      </c>
      <c r="C13402" s="7">
        <v>8.8226630136986634E-3</v>
      </c>
      <c r="D13402" s="7">
        <v>1.7645326027397278E-2</v>
      </c>
      <c r="E13402" s="7">
        <v>2.6467989041096037E-2</v>
      </c>
      <c r="F13402" s="7">
        <v>3.5290652054794557E-2</v>
      </c>
      <c r="G13402" s="7">
        <v>4.4113315068493204E-2</v>
      </c>
      <c r="H13402" s="7">
        <v>5.2935978082191838E-2</v>
      </c>
      <c r="I13402" s="7">
        <v>6.1758641095890604E-2</v>
      </c>
      <c r="J13402" s="7">
        <v>7.0581304109589113E-2</v>
      </c>
      <c r="K13402" s="7">
        <v>7.9403967123287747E-2</v>
      </c>
      <c r="L13402" s="7">
        <v>8.822663013698627E-2</v>
      </c>
    </row>
    <row r="13403" spans="1:12" ht="12.75">
      <c r="A13403" s="1">
        <f t="shared" si="280"/>
        <v>45889</v>
      </c>
      <c r="B13403" s="49" t="s">
        <v>8239</v>
      </c>
      <c r="C13403" s="7">
        <v>1.440644383561644E-2</v>
      </c>
      <c r="D13403" s="7">
        <v>2.8812887671233002E-2</v>
      </c>
      <c r="E13403" s="7">
        <v>4.3219331506849444E-2</v>
      </c>
      <c r="F13403" s="7">
        <v>5.7625775342465761E-2</v>
      </c>
      <c r="G13403" s="7">
        <v>7.2032219178082196E-2</v>
      </c>
      <c r="H13403" s="7">
        <v>8.6438663013698749E-2</v>
      </c>
      <c r="I13403" s="7">
        <v>0.10084510684931544</v>
      </c>
      <c r="J13403" s="7">
        <v>0.11525155068493163</v>
      </c>
      <c r="K13403" s="7">
        <v>0.1296579945205476</v>
      </c>
      <c r="L13403" s="7">
        <v>0.14406443835616439</v>
      </c>
    </row>
    <row r="13404" spans="1:12" ht="12.75">
      <c r="A13404" s="1">
        <f t="shared" si="280"/>
        <v>45890</v>
      </c>
      <c r="B13404" s="49" t="s">
        <v>8240</v>
      </c>
      <c r="C13404" s="7">
        <v>1.234435068493152E-2</v>
      </c>
      <c r="D13404" s="7">
        <v>2.4688701369863161E-2</v>
      </c>
      <c r="E13404" s="7">
        <v>3.703305205479468E-2</v>
      </c>
      <c r="F13404" s="7">
        <v>4.937740273972608E-2</v>
      </c>
      <c r="G13404" s="7">
        <v>6.1721753424657598E-2</v>
      </c>
      <c r="H13404" s="7">
        <v>7.4066104109589234E-2</v>
      </c>
      <c r="I13404" s="7">
        <v>8.6410454794521002E-2</v>
      </c>
      <c r="J13404" s="7">
        <v>9.8754805479452271E-2</v>
      </c>
      <c r="K13404" s="7">
        <v>0.1110991561643838</v>
      </c>
      <c r="L13404" s="7">
        <v>0.1234435068493152</v>
      </c>
    </row>
    <row r="13405" spans="1:12" ht="76.5">
      <c r="A13405" s="1">
        <f t="shared" si="280"/>
        <v>45891</v>
      </c>
      <c r="B13405" s="49" t="s">
        <v>8241</v>
      </c>
      <c r="C13405" s="7">
        <v>6.7717808219178478E-3</v>
      </c>
      <c r="D13405" s="7">
        <v>1.354356164383572E-2</v>
      </c>
      <c r="E13405" s="7">
        <v>2.0315342465753519E-2</v>
      </c>
      <c r="F13405" s="7">
        <v>2.7087123287671318E-2</v>
      </c>
      <c r="G13405" s="7">
        <v>3.3858904109589118E-2</v>
      </c>
      <c r="H13405" s="7">
        <v>4.0630684931506914E-2</v>
      </c>
      <c r="I13405" s="7">
        <v>4.7402465753424841E-2</v>
      </c>
      <c r="J13405" s="7">
        <v>5.4174246575342512E-2</v>
      </c>
      <c r="K13405" s="7">
        <v>6.0946027397260315E-2</v>
      </c>
      <c r="L13405" s="7">
        <v>6.7717808219178111E-2</v>
      </c>
    </row>
    <row r="13406" spans="1:12" ht="25.5">
      <c r="A13406" s="1">
        <f t="shared" si="280"/>
        <v>45892</v>
      </c>
      <c r="B13406" s="49" t="s">
        <v>8242</v>
      </c>
      <c r="C13406" s="7">
        <v>1.332766027397256E-2</v>
      </c>
      <c r="D13406" s="7">
        <v>2.6655320547945241E-2</v>
      </c>
      <c r="E13406" s="7">
        <v>3.9982980821917799E-2</v>
      </c>
      <c r="F13406" s="7">
        <v>5.3310641095890239E-2</v>
      </c>
      <c r="G13406" s="7">
        <v>6.663830136986279E-2</v>
      </c>
      <c r="H13406" s="7">
        <v>7.9965961643835362E-2</v>
      </c>
      <c r="I13406" s="7">
        <v>9.3293621917808267E-2</v>
      </c>
      <c r="J13406" s="7">
        <v>0.10662128219178059</v>
      </c>
      <c r="K13406" s="7">
        <v>0.11994894246575315</v>
      </c>
      <c r="L13406" s="7">
        <v>0.13327660273972558</v>
      </c>
    </row>
    <row r="13407" spans="1:12" ht="25.5">
      <c r="A13407" s="1">
        <f t="shared" si="280"/>
        <v>45893</v>
      </c>
      <c r="B13407" s="49" t="s">
        <v>8243</v>
      </c>
      <c r="C13407" s="7">
        <v>7.3663232876712715E-3</v>
      </c>
      <c r="D13407" s="7">
        <v>1.473264657534252E-2</v>
      </c>
      <c r="E13407" s="7">
        <v>2.2098969863013837E-2</v>
      </c>
      <c r="F13407" s="7">
        <v>2.9465293150685041E-2</v>
      </c>
      <c r="G13407" s="7">
        <v>3.6831616438356238E-2</v>
      </c>
      <c r="H13407" s="7">
        <v>4.4197939726027445E-2</v>
      </c>
      <c r="I13407" s="7">
        <v>5.1564263013698881E-2</v>
      </c>
      <c r="J13407" s="7">
        <v>5.8930586301369957E-2</v>
      </c>
      <c r="K13407" s="7">
        <v>6.6296909589041164E-2</v>
      </c>
      <c r="L13407" s="7">
        <v>7.3663232876712351E-2</v>
      </c>
    </row>
    <row r="13408" spans="1:12" ht="12.75">
      <c r="A13408" s="1">
        <f t="shared" si="280"/>
        <v>45894</v>
      </c>
      <c r="B13408" s="49" t="s">
        <v>8244</v>
      </c>
      <c r="C13408" s="7">
        <v>6.8093917808219398E-3</v>
      </c>
      <c r="D13408" s="7">
        <v>1.361878356164388E-2</v>
      </c>
      <c r="E13408" s="7">
        <v>2.0428175342465882E-2</v>
      </c>
      <c r="F13408" s="7">
        <v>2.7237567123287759E-2</v>
      </c>
      <c r="G13408" s="7">
        <v>3.4046958904109637E-2</v>
      </c>
      <c r="H13408" s="7">
        <v>4.0856350684931521E-2</v>
      </c>
      <c r="I13408" s="7">
        <v>4.7665742465753516E-2</v>
      </c>
      <c r="J13408" s="7">
        <v>5.44751342465754E-2</v>
      </c>
      <c r="K13408" s="7">
        <v>6.1284526027397278E-2</v>
      </c>
      <c r="L13408" s="7">
        <v>6.8093917808219148E-2</v>
      </c>
    </row>
    <row r="13409" spans="1:12" ht="51">
      <c r="A13409" s="1">
        <f t="shared" si="280"/>
        <v>45895</v>
      </c>
      <c r="B13409" s="49" t="s">
        <v>8245</v>
      </c>
      <c r="C13409" s="7">
        <v>9.0049315068493428E-3</v>
      </c>
      <c r="D13409" s="7">
        <v>1.800986301369864E-2</v>
      </c>
      <c r="E13409" s="7">
        <v>2.7014794520548082E-2</v>
      </c>
      <c r="F13409" s="7">
        <v>3.6019726027397281E-2</v>
      </c>
      <c r="G13409" s="7">
        <v>4.5024657534246594E-2</v>
      </c>
      <c r="H13409" s="7">
        <v>5.4029589041095921E-2</v>
      </c>
      <c r="I13409" s="7">
        <v>6.3034520547945477E-2</v>
      </c>
      <c r="J13409" s="7">
        <v>7.2039452054794686E-2</v>
      </c>
      <c r="K13409" s="7">
        <v>8.1044383561644007E-2</v>
      </c>
      <c r="L13409" s="7">
        <v>9.0049315068493188E-2</v>
      </c>
    </row>
    <row r="13410" spans="1:12" ht="12.75">
      <c r="A13410" s="1">
        <f t="shared" si="280"/>
        <v>45896</v>
      </c>
      <c r="B13410" s="49" t="s">
        <v>7191</v>
      </c>
      <c r="C13410" s="7">
        <v>1.1015309589041136E-2</v>
      </c>
      <c r="D13410" s="7">
        <v>2.2030619178082318E-2</v>
      </c>
      <c r="E13410" s="7">
        <v>3.3045928767123478E-2</v>
      </c>
      <c r="F13410" s="7">
        <v>4.4061238356164399E-2</v>
      </c>
      <c r="G13410" s="7">
        <v>5.5076547945205563E-2</v>
      </c>
      <c r="H13410" s="7">
        <v>6.6091857534246595E-2</v>
      </c>
      <c r="I13410" s="7">
        <v>7.7107167123288009E-2</v>
      </c>
      <c r="J13410" s="7">
        <v>8.8122476712328909E-2</v>
      </c>
      <c r="K13410" s="7">
        <v>9.9137786301369962E-2</v>
      </c>
      <c r="L13410" s="7">
        <v>0.110153095890411</v>
      </c>
    </row>
    <row r="13411" spans="1:12" ht="25.5">
      <c r="A13411" s="1">
        <f t="shared" si="280"/>
        <v>45897</v>
      </c>
      <c r="B13411" s="49" t="s">
        <v>5555</v>
      </c>
      <c r="C13411" s="7">
        <v>1.8986301369863161E-4</v>
      </c>
      <c r="D13411" s="7">
        <v>3.7972602739726197E-4</v>
      </c>
      <c r="E13411" s="7">
        <v>5.6958904109589352E-4</v>
      </c>
      <c r="F13411" s="7">
        <v>7.5945205479452274E-4</v>
      </c>
      <c r="G13411" s="7">
        <v>9.4931506849315315E-4</v>
      </c>
      <c r="H13411" s="7">
        <v>1.1391780821917836E-3</v>
      </c>
      <c r="I13411" s="7">
        <v>1.3290410958904199E-3</v>
      </c>
      <c r="J13411" s="7">
        <v>1.5189041095890479E-3</v>
      </c>
      <c r="K13411" s="7">
        <v>1.708767123287676E-3</v>
      </c>
      <c r="L13411" s="7">
        <v>1.8986301369863039E-3</v>
      </c>
    </row>
    <row r="13412" spans="1:12" ht="25.5">
      <c r="A13412" s="1">
        <f t="shared" si="280"/>
        <v>45898</v>
      </c>
      <c r="B13412" s="49" t="s">
        <v>8246</v>
      </c>
      <c r="C13412" s="7">
        <v>3.3936657534246843E-2</v>
      </c>
      <c r="D13412" s="7">
        <v>6.7873315068493562E-2</v>
      </c>
      <c r="E13412" s="7">
        <v>0.1018099726027404</v>
      </c>
      <c r="F13412" s="7">
        <v>0.1357466301369864</v>
      </c>
      <c r="G13412" s="7">
        <v>0.16968328767123358</v>
      </c>
      <c r="H13412" s="7">
        <v>0.2036199452054796</v>
      </c>
      <c r="I13412" s="7">
        <v>0.23755660273972679</v>
      </c>
      <c r="J13412" s="7">
        <v>0.2714932602739728</v>
      </c>
      <c r="K13412" s="7">
        <v>0.30542991780821999</v>
      </c>
      <c r="L13412" s="7">
        <v>0.33936657534246595</v>
      </c>
    </row>
    <row r="13413" spans="1:12" ht="12.75">
      <c r="A13413" s="1">
        <f t="shared" si="280"/>
        <v>45899</v>
      </c>
      <c r="B13413" s="49" t="s">
        <v>8247</v>
      </c>
      <c r="C13413" s="7">
        <v>8.9637041095890716E-3</v>
      </c>
      <c r="D13413" s="7">
        <v>1.7927408219178119E-2</v>
      </c>
      <c r="E13413" s="7">
        <v>2.6891112328767237E-2</v>
      </c>
      <c r="F13413" s="7">
        <v>3.5854816438356238E-2</v>
      </c>
      <c r="G13413" s="7">
        <v>4.4818520547945238E-2</v>
      </c>
      <c r="H13413" s="7">
        <v>5.3782224657534232E-2</v>
      </c>
      <c r="I13413" s="7">
        <v>6.2745928767123468E-2</v>
      </c>
      <c r="J13413" s="7">
        <v>7.1709632876712351E-2</v>
      </c>
      <c r="K13413" s="7">
        <v>8.0673336986301358E-2</v>
      </c>
      <c r="L13413" s="7">
        <v>8.9637041095890352E-2</v>
      </c>
    </row>
    <row r="13414" spans="1:12" ht="25.5">
      <c r="A13414" s="1">
        <f t="shared" si="280"/>
        <v>45900</v>
      </c>
      <c r="B13414" s="49" t="s">
        <v>7861</v>
      </c>
      <c r="C13414" s="7">
        <v>3.5621917808219402E-4</v>
      </c>
      <c r="D13414" s="7">
        <v>7.1243835616438805E-4</v>
      </c>
      <c r="E13414" s="7">
        <v>1.0686575342465808E-3</v>
      </c>
      <c r="F13414" s="7">
        <v>1.4248767123287761E-3</v>
      </c>
      <c r="G13414" s="7">
        <v>1.7810958904109638E-3</v>
      </c>
      <c r="H13414" s="7">
        <v>2.137315068493152E-3</v>
      </c>
      <c r="I13414" s="7">
        <v>2.4935342465753521E-3</v>
      </c>
      <c r="J13414" s="7">
        <v>2.84975342465754E-3</v>
      </c>
      <c r="K13414" s="7">
        <v>3.205972602739728E-3</v>
      </c>
      <c r="L13414" s="7">
        <v>3.5621917808219155E-3</v>
      </c>
    </row>
    <row r="13415" spans="1:12" ht="12.75">
      <c r="A13415" s="1">
        <f t="shared" si="280"/>
        <v>45901</v>
      </c>
      <c r="B13415" s="49" t="s">
        <v>8248</v>
      </c>
      <c r="C13415" s="7">
        <v>1.1745217512328812E-2</v>
      </c>
      <c r="D13415" s="7">
        <v>2.3490435024657599E-2</v>
      </c>
      <c r="E13415" s="7">
        <v>3.5235652536986399E-2</v>
      </c>
      <c r="F13415" s="7">
        <v>4.6980870049315081E-2</v>
      </c>
      <c r="G13415" s="7">
        <v>5.8726087561643874E-2</v>
      </c>
      <c r="H13415" s="7">
        <v>7.0471305073972548E-2</v>
      </c>
      <c r="I13415" s="7">
        <v>8.2216522586301591E-2</v>
      </c>
      <c r="J13415" s="7">
        <v>9.3961740098630162E-2</v>
      </c>
      <c r="K13415" s="7">
        <v>0.10570695761095897</v>
      </c>
      <c r="L13415" s="7">
        <v>0.11745217512328764</v>
      </c>
    </row>
    <row r="13416" spans="1:12" ht="12.75">
      <c r="A13416" s="1">
        <f t="shared" si="280"/>
        <v>45902</v>
      </c>
      <c r="B13416" s="49" t="s">
        <v>8249</v>
      </c>
      <c r="C13416" s="7">
        <v>2.634575342465772E-3</v>
      </c>
      <c r="D13416" s="7">
        <v>5.269150684931531E-3</v>
      </c>
      <c r="E13416" s="7">
        <v>7.903726027397303E-3</v>
      </c>
      <c r="F13416" s="7">
        <v>1.0538301369863039E-2</v>
      </c>
      <c r="G13416" s="7">
        <v>1.31728767123288E-2</v>
      </c>
      <c r="H13416" s="7">
        <v>1.5807452054794439E-2</v>
      </c>
      <c r="I13416" s="7">
        <v>1.8442027397260318E-2</v>
      </c>
      <c r="J13416" s="7">
        <v>2.1076602739725957E-2</v>
      </c>
      <c r="K13416" s="7">
        <v>2.3711178082191718E-2</v>
      </c>
      <c r="L13416" s="7">
        <v>2.6345753424657479E-2</v>
      </c>
    </row>
    <row r="13417" spans="1:12" ht="12.75">
      <c r="A13417" s="1">
        <f t="shared" si="280"/>
        <v>45903</v>
      </c>
      <c r="B13417" s="49" t="s">
        <v>8249</v>
      </c>
      <c r="C13417" s="7">
        <v>1.2274553424657478E-2</v>
      </c>
      <c r="D13417" s="7">
        <v>2.4549106849315078E-2</v>
      </c>
      <c r="E13417" s="7">
        <v>3.6823660273972554E-2</v>
      </c>
      <c r="F13417" s="7">
        <v>4.9098213698629913E-2</v>
      </c>
      <c r="G13417" s="7">
        <v>6.1372767123287396E-2</v>
      </c>
      <c r="H13417" s="7">
        <v>7.3647320547944886E-2</v>
      </c>
      <c r="I13417" s="7">
        <v>8.5921873972602716E-2</v>
      </c>
      <c r="J13417" s="7">
        <v>9.8196427397259964E-2</v>
      </c>
      <c r="K13417" s="7">
        <v>0.11047098082191743</v>
      </c>
      <c r="L13417" s="7">
        <v>0.12274553424657479</v>
      </c>
    </row>
    <row r="13418" spans="1:12" ht="12.75">
      <c r="A13418" s="1">
        <f t="shared" si="280"/>
        <v>45904</v>
      </c>
      <c r="B13418" s="49" t="s">
        <v>8250</v>
      </c>
      <c r="C13418" s="7">
        <v>7.0846027397260551E-4</v>
      </c>
      <c r="D13418" s="7">
        <v>1.416920547945216E-3</v>
      </c>
      <c r="E13418" s="7">
        <v>2.1253808219178117E-3</v>
      </c>
      <c r="F13418" s="7">
        <v>2.8338410958904082E-3</v>
      </c>
      <c r="G13418" s="7">
        <v>3.542301369863016E-3</v>
      </c>
      <c r="H13418" s="7">
        <v>4.2507616438356233E-3</v>
      </c>
      <c r="I13418" s="7">
        <v>4.9592219178082441E-3</v>
      </c>
      <c r="J13418" s="7">
        <v>5.6676821917808276E-3</v>
      </c>
      <c r="K13418" s="7">
        <v>6.3761424657534354E-3</v>
      </c>
      <c r="L13418" s="7">
        <v>7.0846027397260319E-3</v>
      </c>
    </row>
    <row r="13419" spans="1:12" ht="12.75">
      <c r="A13419" s="1">
        <f t="shared" si="280"/>
        <v>45905</v>
      </c>
      <c r="B13419" s="49" t="s">
        <v>8250</v>
      </c>
      <c r="C13419" s="7">
        <v>1.9456438356164521E-3</v>
      </c>
      <c r="D13419" s="7">
        <v>3.891287671232892E-3</v>
      </c>
      <c r="E13419" s="7">
        <v>5.8369315068493438E-3</v>
      </c>
      <c r="F13419" s="7">
        <v>7.7825753424657718E-3</v>
      </c>
      <c r="G13419" s="7">
        <v>9.7282191780822119E-3</v>
      </c>
      <c r="H13419" s="7">
        <v>1.1673863013698651E-2</v>
      </c>
      <c r="I13419" s="7">
        <v>1.3619506849315078E-2</v>
      </c>
      <c r="J13419" s="7">
        <v>1.5565150684931518E-2</v>
      </c>
      <c r="K13419" s="7">
        <v>1.7510794520547959E-2</v>
      </c>
      <c r="L13419" s="7">
        <v>1.94564383561644E-2</v>
      </c>
    </row>
    <row r="13420" spans="1:12" ht="12.75">
      <c r="A13420" s="1">
        <f t="shared" si="280"/>
        <v>45906</v>
      </c>
      <c r="B13420" s="49" t="s">
        <v>8250</v>
      </c>
      <c r="C13420" s="7">
        <v>8.2635616438356489E-3</v>
      </c>
      <c r="D13420" s="7">
        <v>1.6527123287671319E-2</v>
      </c>
      <c r="E13420" s="7">
        <v>2.4790684931506921E-2</v>
      </c>
      <c r="F13420" s="7">
        <v>3.3054246575342519E-2</v>
      </c>
      <c r="G13420" s="7">
        <v>4.1317808219178118E-2</v>
      </c>
      <c r="H13420" s="7">
        <v>4.9581369863013716E-2</v>
      </c>
      <c r="I13420" s="7">
        <v>5.784493150684944E-2</v>
      </c>
      <c r="J13420" s="7">
        <v>6.6108493150684913E-2</v>
      </c>
      <c r="K13420" s="7">
        <v>7.4372054794520637E-2</v>
      </c>
      <c r="L13420" s="7">
        <v>8.263561643835611E-2</v>
      </c>
    </row>
    <row r="13421" spans="1:12" ht="12.75">
      <c r="A13421" s="1">
        <f t="shared" si="280"/>
        <v>45907</v>
      </c>
      <c r="B13421" s="49" t="s">
        <v>8251</v>
      </c>
      <c r="C13421" s="7">
        <v>7.5442520547945599E-3</v>
      </c>
      <c r="D13421" s="7">
        <v>1.508850410958912E-2</v>
      </c>
      <c r="E13421" s="7">
        <v>2.2632756164383681E-2</v>
      </c>
      <c r="F13421" s="7">
        <v>3.0177008219178118E-2</v>
      </c>
      <c r="G13421" s="7">
        <v>3.7721260273972677E-2</v>
      </c>
      <c r="H13421" s="7">
        <v>4.5265512328767118E-2</v>
      </c>
      <c r="I13421" s="7">
        <v>5.280976438356192E-2</v>
      </c>
      <c r="J13421" s="7">
        <v>6.0354016438356237E-2</v>
      </c>
      <c r="K13421" s="7">
        <v>6.7898268493150796E-2</v>
      </c>
      <c r="L13421" s="7">
        <v>7.5442520547945244E-2</v>
      </c>
    </row>
    <row r="13422" spans="1:12" ht="12.75">
      <c r="A13422" s="1">
        <f t="shared" si="280"/>
        <v>45908</v>
      </c>
      <c r="B13422" s="49" t="s">
        <v>8252</v>
      </c>
      <c r="C13422" s="7">
        <v>7.0340514410959076E-3</v>
      </c>
      <c r="D13422" s="7">
        <v>1.4068102882191839E-2</v>
      </c>
      <c r="E13422" s="7">
        <v>2.1102154323287759E-2</v>
      </c>
      <c r="F13422" s="7">
        <v>2.8136205764383557E-2</v>
      </c>
      <c r="G13422" s="7">
        <v>3.5170257205479477E-2</v>
      </c>
      <c r="H13422" s="7">
        <v>4.2204308646575282E-2</v>
      </c>
      <c r="I13422" s="7">
        <v>4.9238360087671323E-2</v>
      </c>
      <c r="J13422" s="7">
        <v>5.6272411528767115E-2</v>
      </c>
      <c r="K13422" s="7">
        <v>6.3306462969863045E-2</v>
      </c>
      <c r="L13422" s="7">
        <v>7.0340514410958843E-2</v>
      </c>
    </row>
    <row r="13423" spans="1:12" ht="25.5">
      <c r="A13423" s="1">
        <f t="shared" si="280"/>
        <v>45909</v>
      </c>
      <c r="B13423" s="49" t="s">
        <v>8253</v>
      </c>
      <c r="C13423" s="7">
        <v>1.671675557260284E-2</v>
      </c>
      <c r="D13423" s="7">
        <v>3.3433511145205555E-2</v>
      </c>
      <c r="E13423" s="7">
        <v>5.0150266717808402E-2</v>
      </c>
      <c r="F13423" s="7">
        <v>6.6867022290410999E-2</v>
      </c>
      <c r="G13423" s="7">
        <v>8.3583777863013728E-2</v>
      </c>
      <c r="H13423" s="7">
        <v>0.10030053343561644</v>
      </c>
      <c r="I13423" s="7">
        <v>0.11701728900821952</v>
      </c>
      <c r="J13423" s="7">
        <v>0.133734044580822</v>
      </c>
      <c r="K13423" s="7">
        <v>0.15045080015342518</v>
      </c>
      <c r="L13423" s="7">
        <v>0.16716755572602718</v>
      </c>
    </row>
    <row r="13424" spans="1:12" ht="12.75">
      <c r="A13424" s="1">
        <f t="shared" si="280"/>
        <v>45910</v>
      </c>
      <c r="B13424" s="49" t="s">
        <v>8254</v>
      </c>
      <c r="C13424" s="7">
        <v>6.2351013698630281E-3</v>
      </c>
      <c r="D13424" s="7">
        <v>1.247020273972608E-2</v>
      </c>
      <c r="E13424" s="7">
        <v>1.8705304109589118E-2</v>
      </c>
      <c r="F13424" s="7">
        <v>2.4940405479452039E-2</v>
      </c>
      <c r="G13424" s="7">
        <v>3.1175506849315075E-2</v>
      </c>
      <c r="H13424" s="7">
        <v>3.7410608219178118E-2</v>
      </c>
      <c r="I13424" s="7">
        <v>4.3645709589041279E-2</v>
      </c>
      <c r="J13424" s="7">
        <v>4.9880810958904197E-2</v>
      </c>
      <c r="K13424" s="7">
        <v>5.611591232876724E-2</v>
      </c>
      <c r="L13424" s="7">
        <v>6.2351013698630151E-2</v>
      </c>
    </row>
    <row r="13425" spans="1:12" ht="25.5">
      <c r="A13425" s="1">
        <f t="shared" si="280"/>
        <v>45911</v>
      </c>
      <c r="B13425" s="49" t="s">
        <v>5738</v>
      </c>
      <c r="C13425" s="7">
        <v>6.0958684931507164E-3</v>
      </c>
      <c r="D13425" s="7">
        <v>1.219173698630148E-2</v>
      </c>
      <c r="E13425" s="7">
        <v>1.8287605479452157E-2</v>
      </c>
      <c r="F13425" s="7">
        <v>2.4383473972602838E-2</v>
      </c>
      <c r="G13425" s="7">
        <v>3.0479342465753519E-2</v>
      </c>
      <c r="H13425" s="7">
        <v>3.6575210958904203E-2</v>
      </c>
      <c r="I13425" s="7">
        <v>4.2671079452054998E-2</v>
      </c>
      <c r="J13425" s="7">
        <v>4.8766947945205565E-2</v>
      </c>
      <c r="K13425" s="7">
        <v>5.4862816438356235E-2</v>
      </c>
      <c r="L13425" s="7">
        <v>6.0958684931506919E-2</v>
      </c>
    </row>
    <row r="13426" spans="1:12" ht="25.5">
      <c r="A13426" s="1">
        <f t="shared" si="280"/>
        <v>45912</v>
      </c>
      <c r="B13426" s="49" t="s">
        <v>7207</v>
      </c>
      <c r="C13426" s="7">
        <v>1.0549150684931543E-3</v>
      </c>
      <c r="D13426" s="7">
        <v>2.1098301369863038E-3</v>
      </c>
      <c r="E13426" s="7">
        <v>3.1647452054794677E-3</v>
      </c>
      <c r="F13426" s="7">
        <v>4.2196602739726077E-3</v>
      </c>
      <c r="G13426" s="7">
        <v>5.2745753424657598E-3</v>
      </c>
      <c r="H13426" s="7">
        <v>6.329490410958912E-3</v>
      </c>
      <c r="I13426" s="7">
        <v>7.3844054794520875E-3</v>
      </c>
      <c r="J13426" s="7">
        <v>8.4393205479452154E-3</v>
      </c>
      <c r="K13426" s="7">
        <v>9.4942356164383675E-3</v>
      </c>
      <c r="L13426" s="7">
        <v>1.0549150684931509E-2</v>
      </c>
    </row>
    <row r="13427" spans="1:12" ht="12.75">
      <c r="A13427" s="1">
        <f t="shared" si="280"/>
        <v>45913</v>
      </c>
      <c r="B13427" s="49" t="s">
        <v>8255</v>
      </c>
      <c r="C13427" s="7">
        <v>6.871594520547984E-3</v>
      </c>
      <c r="D13427" s="7">
        <v>1.3743189041095919E-2</v>
      </c>
      <c r="E13427" s="7">
        <v>2.0614783561643882E-2</v>
      </c>
      <c r="F13427" s="7">
        <v>2.7486378082191839E-2</v>
      </c>
      <c r="G13427" s="7">
        <v>3.4357972602739803E-2</v>
      </c>
      <c r="H13427" s="7">
        <v>4.1229567123287764E-2</v>
      </c>
      <c r="I13427" s="7">
        <v>4.8101161643835835E-2</v>
      </c>
      <c r="J13427" s="7">
        <v>5.4972756164383678E-2</v>
      </c>
      <c r="K13427" s="7">
        <v>6.1844350684931632E-2</v>
      </c>
      <c r="L13427" s="7">
        <v>6.8715945205479481E-2</v>
      </c>
    </row>
    <row r="13428" spans="1:12" ht="25.5">
      <c r="A13428" s="1">
        <f t="shared" si="280"/>
        <v>45914</v>
      </c>
      <c r="B13428" s="49" t="s">
        <v>8256</v>
      </c>
      <c r="C13428" s="7">
        <v>1.1418180821917848E-2</v>
      </c>
      <c r="D13428" s="7">
        <v>2.283636164383572E-2</v>
      </c>
      <c r="E13428" s="7">
        <v>3.4254542465753518E-2</v>
      </c>
      <c r="F13428" s="7">
        <v>4.5672723287671316E-2</v>
      </c>
      <c r="G13428" s="7">
        <v>5.7090904109589113E-2</v>
      </c>
      <c r="H13428" s="7">
        <v>6.8509084931506911E-2</v>
      </c>
      <c r="I13428" s="7">
        <v>7.9927265753424945E-2</v>
      </c>
      <c r="J13428" s="7">
        <v>9.1345446575342631E-2</v>
      </c>
      <c r="K13428" s="7">
        <v>0.10276362739726043</v>
      </c>
      <c r="L13428" s="7">
        <v>0.11418180821917812</v>
      </c>
    </row>
    <row r="13429" spans="1:12" ht="25.5">
      <c r="A13429" s="1">
        <f t="shared" si="280"/>
        <v>45915</v>
      </c>
      <c r="B13429" s="49" t="s">
        <v>8257</v>
      </c>
      <c r="C13429" s="7">
        <v>1.0749501369863039E-2</v>
      </c>
      <c r="D13429" s="7">
        <v>2.1499002739726079E-2</v>
      </c>
      <c r="E13429" s="7">
        <v>3.224850410958912E-2</v>
      </c>
      <c r="F13429" s="7">
        <v>4.2998005479452039E-2</v>
      </c>
      <c r="G13429" s="7">
        <v>5.3747506849315084E-2</v>
      </c>
      <c r="H13429" s="7">
        <v>6.4497008219178115E-2</v>
      </c>
      <c r="I13429" s="7">
        <v>7.5246509589041388E-2</v>
      </c>
      <c r="J13429" s="7">
        <v>8.599601095890419E-2</v>
      </c>
      <c r="K13429" s="7">
        <v>9.6745512328767241E-2</v>
      </c>
      <c r="L13429" s="7">
        <v>0.10749501369863017</v>
      </c>
    </row>
    <row r="13430" spans="1:12" ht="25.5">
      <c r="A13430" s="1">
        <f t="shared" si="280"/>
        <v>45916</v>
      </c>
      <c r="B13430" s="49" t="s">
        <v>8258</v>
      </c>
      <c r="C13430" s="7">
        <v>9.3445150684931758E-3</v>
      </c>
      <c r="D13430" s="7">
        <v>1.86890301369864E-2</v>
      </c>
      <c r="E13430" s="7">
        <v>2.8033545205479481E-2</v>
      </c>
      <c r="F13430" s="7">
        <v>3.7378060273972558E-2</v>
      </c>
      <c r="G13430" s="7">
        <v>4.6722575342465759E-2</v>
      </c>
      <c r="H13430" s="7">
        <v>5.6067090410958961E-2</v>
      </c>
      <c r="I13430" s="7">
        <v>6.5411605479452281E-2</v>
      </c>
      <c r="J13430" s="7">
        <v>7.475612054794524E-2</v>
      </c>
      <c r="K13430" s="7">
        <v>8.4100635616438449E-2</v>
      </c>
      <c r="L13430" s="7">
        <v>9.3445150684931519E-2</v>
      </c>
    </row>
    <row r="13431" spans="1:12" ht="25.5">
      <c r="A13431" s="1">
        <f t="shared" si="280"/>
        <v>45917</v>
      </c>
      <c r="B13431" s="49" t="s">
        <v>8258</v>
      </c>
      <c r="C13431" s="7">
        <v>2.2834191780822001E-3</v>
      </c>
      <c r="D13431" s="7">
        <v>4.5668383561643881E-3</v>
      </c>
      <c r="E13431" s="7">
        <v>6.8502575342465873E-3</v>
      </c>
      <c r="F13431" s="7">
        <v>9.133676712328764E-3</v>
      </c>
      <c r="G13431" s="7">
        <v>1.1417095890410952E-2</v>
      </c>
      <c r="H13431" s="7">
        <v>1.3700515068493079E-2</v>
      </c>
      <c r="I13431" s="7">
        <v>1.5983934246575397E-2</v>
      </c>
      <c r="J13431" s="7">
        <v>1.8267353424657479E-2</v>
      </c>
      <c r="K13431" s="7">
        <v>2.0550772602739676E-2</v>
      </c>
      <c r="L13431" s="7">
        <v>2.283419178082188E-2</v>
      </c>
    </row>
    <row r="13432" spans="1:12" ht="25.5">
      <c r="A13432" s="1">
        <f t="shared" si="280"/>
        <v>45918</v>
      </c>
      <c r="B13432" s="49" t="s">
        <v>8258</v>
      </c>
      <c r="C13432" s="7">
        <v>2.3529632876712479E-2</v>
      </c>
      <c r="D13432" s="7">
        <v>4.7059265753424839E-2</v>
      </c>
      <c r="E13432" s="7">
        <v>7.0588898630137314E-2</v>
      </c>
      <c r="F13432" s="7">
        <v>9.4118531506849554E-2</v>
      </c>
      <c r="G13432" s="7">
        <v>0.1176481643835619</v>
      </c>
      <c r="H13432" s="7">
        <v>0.14117779726027441</v>
      </c>
      <c r="I13432" s="7">
        <v>0.16470743013698758</v>
      </c>
      <c r="J13432" s="7">
        <v>0.18823706301369958</v>
      </c>
      <c r="K13432" s="7">
        <v>0.21176669589041158</v>
      </c>
      <c r="L13432" s="7">
        <v>0.23529632876712359</v>
      </c>
    </row>
    <row r="13433" spans="1:12" ht="25.5">
      <c r="A13433" s="1">
        <f t="shared" si="280"/>
        <v>45919</v>
      </c>
      <c r="B13433" s="49" t="s">
        <v>8258</v>
      </c>
      <c r="C13433" s="7">
        <v>8.5456438356164635E-4</v>
      </c>
      <c r="D13433" s="7">
        <v>1.7091287671232881E-3</v>
      </c>
      <c r="E13433" s="7">
        <v>2.5636931506849443E-3</v>
      </c>
      <c r="F13433" s="7">
        <v>3.4182575342465763E-3</v>
      </c>
      <c r="G13433" s="7">
        <v>4.2728219178082196E-3</v>
      </c>
      <c r="H13433" s="7">
        <v>5.1273863013698634E-3</v>
      </c>
      <c r="I13433" s="7">
        <v>5.9819506849315323E-3</v>
      </c>
      <c r="J13433" s="7">
        <v>6.8365150684931639E-3</v>
      </c>
      <c r="K13433" s="7">
        <v>7.6910794520548076E-3</v>
      </c>
      <c r="L13433" s="7">
        <v>8.5456438356164392E-3</v>
      </c>
    </row>
    <row r="13434" spans="1:12" ht="25.5">
      <c r="A13434" s="1">
        <f t="shared" si="280"/>
        <v>45920</v>
      </c>
      <c r="B13434" s="49" t="s">
        <v>5579</v>
      </c>
      <c r="C13434" s="7">
        <v>3.096032876712348E-3</v>
      </c>
      <c r="D13434" s="7">
        <v>6.1920657534246838E-3</v>
      </c>
      <c r="E13434" s="7">
        <v>9.2880986301370309E-3</v>
      </c>
      <c r="F13434" s="7">
        <v>1.2384131506849319E-2</v>
      </c>
      <c r="G13434" s="7">
        <v>1.5480164383561678E-2</v>
      </c>
      <c r="H13434" s="7">
        <v>1.857619726027392E-2</v>
      </c>
      <c r="I13434" s="7">
        <v>2.1672230136986399E-2</v>
      </c>
      <c r="J13434" s="7">
        <v>2.4768263013698638E-2</v>
      </c>
      <c r="K13434" s="7">
        <v>2.7864295890410999E-2</v>
      </c>
      <c r="L13434" s="7">
        <v>3.0960328767123235E-2</v>
      </c>
    </row>
    <row r="13435" spans="1:12" ht="25.5">
      <c r="A13435" s="1">
        <f t="shared" si="280"/>
        <v>45921</v>
      </c>
      <c r="B13435" s="49" t="s">
        <v>8128</v>
      </c>
      <c r="C13435" s="7">
        <v>4.6109589041096041E-3</v>
      </c>
      <c r="D13435" s="7">
        <v>9.2219178082192082E-3</v>
      </c>
      <c r="E13435" s="7">
        <v>1.3832876712328799E-2</v>
      </c>
      <c r="F13435" s="7">
        <v>1.8443835616438319E-2</v>
      </c>
      <c r="G13435" s="7">
        <v>2.3054794520547959E-2</v>
      </c>
      <c r="H13435" s="7">
        <v>2.7665753424657599E-2</v>
      </c>
      <c r="I13435" s="7">
        <v>3.2276712328767242E-2</v>
      </c>
      <c r="J13435" s="7">
        <v>3.6887671232876763E-2</v>
      </c>
      <c r="K13435" s="7">
        <v>4.1498630136986403E-2</v>
      </c>
      <c r="L13435" s="7">
        <v>4.6109589041095918E-2</v>
      </c>
    </row>
    <row r="13436" spans="1:12" ht="25.5">
      <c r="A13436" s="1">
        <f t="shared" si="280"/>
        <v>45922</v>
      </c>
      <c r="B13436" s="49" t="s">
        <v>8259</v>
      </c>
      <c r="C13436" s="7">
        <v>8.8588273972602955E-3</v>
      </c>
      <c r="D13436" s="7">
        <v>1.771765479452064E-2</v>
      </c>
      <c r="E13436" s="7">
        <v>2.657648219178084E-2</v>
      </c>
      <c r="F13436" s="7">
        <v>3.5435309589041036E-2</v>
      </c>
      <c r="G13436" s="7">
        <v>4.4294136986301365E-2</v>
      </c>
      <c r="H13436" s="7">
        <v>5.3152964383561679E-2</v>
      </c>
      <c r="I13436" s="7">
        <v>6.2011791780822119E-2</v>
      </c>
      <c r="J13436" s="7">
        <v>7.0870619178082198E-2</v>
      </c>
      <c r="K13436" s="7">
        <v>7.9729446575342519E-2</v>
      </c>
      <c r="L13436" s="7">
        <v>8.858827397260273E-2</v>
      </c>
    </row>
    <row r="13437" spans="1:12" ht="12.75">
      <c r="A13437" s="1">
        <f t="shared" si="280"/>
        <v>45923</v>
      </c>
      <c r="B13437" s="49" t="s">
        <v>5380</v>
      </c>
      <c r="C13437" s="7">
        <v>9.8157369863014089E-3</v>
      </c>
      <c r="D13437" s="7">
        <v>1.9631473972602842E-2</v>
      </c>
      <c r="E13437" s="7">
        <v>2.9447210958904201E-2</v>
      </c>
      <c r="F13437" s="7">
        <v>3.9262947945205559E-2</v>
      </c>
      <c r="G13437" s="7">
        <v>4.9078684931506918E-2</v>
      </c>
      <c r="H13437" s="7">
        <v>5.8894421917808276E-2</v>
      </c>
      <c r="I13437" s="7">
        <v>6.8710158904109878E-2</v>
      </c>
      <c r="J13437" s="7">
        <v>7.8525895890410993E-2</v>
      </c>
      <c r="K13437" s="7">
        <v>8.834163287671247E-2</v>
      </c>
      <c r="L13437" s="7">
        <v>9.8157369863013724E-2</v>
      </c>
    </row>
    <row r="13438" spans="1:12" ht="25.5">
      <c r="A13438" s="1">
        <f t="shared" si="280"/>
        <v>45924</v>
      </c>
      <c r="B13438" s="49" t="s">
        <v>5381</v>
      </c>
      <c r="C13438" s="7">
        <v>5.3523287671232997E-4</v>
      </c>
      <c r="D13438" s="7">
        <v>1.0704657534246599E-3</v>
      </c>
      <c r="E13438" s="7">
        <v>1.6056986301369958E-3</v>
      </c>
      <c r="F13438" s="7">
        <v>2.1409315068493199E-3</v>
      </c>
      <c r="G13438" s="7">
        <v>2.6761643835616442E-3</v>
      </c>
      <c r="H13438" s="7">
        <v>3.2113972602739798E-3</v>
      </c>
      <c r="I13438" s="7">
        <v>3.7466301369863159E-3</v>
      </c>
      <c r="J13438" s="7">
        <v>4.2818630136986398E-3</v>
      </c>
      <c r="K13438" s="7">
        <v>4.8170958904109632E-3</v>
      </c>
      <c r="L13438" s="7">
        <v>5.3523287671232884E-3</v>
      </c>
    </row>
    <row r="13439" spans="1:12" ht="25.5">
      <c r="A13439" s="1">
        <f t="shared" si="280"/>
        <v>45925</v>
      </c>
      <c r="B13439" s="49" t="s">
        <v>8260</v>
      </c>
      <c r="C13439" s="7">
        <v>1.9810849315068598E-2</v>
      </c>
      <c r="D13439" s="7">
        <v>3.9621698630137078E-2</v>
      </c>
      <c r="E13439" s="7">
        <v>5.943254794520568E-2</v>
      </c>
      <c r="F13439" s="7">
        <v>7.9243397260274046E-2</v>
      </c>
      <c r="G13439" s="7">
        <v>9.9054246575342522E-2</v>
      </c>
      <c r="H13439" s="7">
        <v>0.11886509589041099</v>
      </c>
      <c r="I13439" s="7">
        <v>0.1386759452054796</v>
      </c>
      <c r="J13439" s="7">
        <v>0.15848679452054759</v>
      </c>
      <c r="K13439" s="7">
        <v>0.1782976438356168</v>
      </c>
      <c r="L13439" s="7">
        <v>0.19810849315068479</v>
      </c>
    </row>
    <row r="13440" spans="1:12" ht="25.5">
      <c r="A13440" s="1">
        <f t="shared" si="280"/>
        <v>45926</v>
      </c>
      <c r="B13440" s="49" t="s">
        <v>8261</v>
      </c>
      <c r="C13440" s="7">
        <v>1.4334115068493199E-2</v>
      </c>
      <c r="D13440" s="7">
        <v>2.8668230136986519E-2</v>
      </c>
      <c r="E13440" s="7">
        <v>4.3002345205479714E-2</v>
      </c>
      <c r="F13440" s="7">
        <v>5.7336460273972795E-2</v>
      </c>
      <c r="G13440" s="7">
        <v>7.1670575342466E-2</v>
      </c>
      <c r="H13440" s="7">
        <v>8.6004690410959317E-2</v>
      </c>
      <c r="I13440" s="7">
        <v>0.10033880547945276</v>
      </c>
      <c r="J13440" s="7">
        <v>0.11467292054794573</v>
      </c>
      <c r="K13440" s="7">
        <v>0.12900703561643878</v>
      </c>
      <c r="L13440" s="7">
        <v>0.143341150684932</v>
      </c>
    </row>
    <row r="13441" spans="1:12" ht="12.75">
      <c r="A13441" s="1">
        <f t="shared" si="280"/>
        <v>45927</v>
      </c>
      <c r="B13441" s="49" t="s">
        <v>8262</v>
      </c>
      <c r="C13441" s="7">
        <v>9.6920547945205677E-3</v>
      </c>
      <c r="D13441" s="7">
        <v>1.938410958904116E-2</v>
      </c>
      <c r="E13441" s="7">
        <v>2.9076164383561681E-2</v>
      </c>
      <c r="F13441" s="7">
        <v>3.8768219178082194E-2</v>
      </c>
      <c r="G13441" s="7">
        <v>4.8460273972602719E-2</v>
      </c>
      <c r="H13441" s="7">
        <v>5.8152328767123361E-2</v>
      </c>
      <c r="I13441" s="7">
        <v>6.7844383561644003E-2</v>
      </c>
      <c r="J13441" s="7">
        <v>7.7536438356164389E-2</v>
      </c>
      <c r="K13441" s="7">
        <v>8.7228493150684927E-2</v>
      </c>
      <c r="L13441" s="7">
        <v>9.6920547945205437E-2</v>
      </c>
    </row>
    <row r="13442" spans="1:12" ht="25.5">
      <c r="A13442" s="1">
        <f t="shared" si="280"/>
        <v>45928</v>
      </c>
      <c r="B13442" s="49" t="s">
        <v>5744</v>
      </c>
      <c r="C13442" s="7">
        <v>5.1432986301369957E-3</v>
      </c>
      <c r="D13442" s="7">
        <v>1.0286597260273991E-2</v>
      </c>
      <c r="E13442" s="7">
        <v>1.5429895890410999E-2</v>
      </c>
      <c r="F13442" s="7">
        <v>2.0573194520547958E-2</v>
      </c>
      <c r="G13442" s="7">
        <v>2.5716493150684919E-2</v>
      </c>
      <c r="H13442" s="7">
        <v>3.0859791780821877E-2</v>
      </c>
      <c r="I13442" s="7">
        <v>3.6003090410958956E-2</v>
      </c>
      <c r="J13442" s="7">
        <v>4.1146389041095917E-2</v>
      </c>
      <c r="K13442" s="7">
        <v>4.6289687671232878E-2</v>
      </c>
      <c r="L13442" s="7">
        <v>5.1432986301369839E-2</v>
      </c>
    </row>
    <row r="13443" spans="1:12" ht="25.5">
      <c r="A13443" s="1">
        <f t="shared" si="280"/>
        <v>45929</v>
      </c>
      <c r="B13443" s="49" t="s">
        <v>6873</v>
      </c>
      <c r="C13443" s="7">
        <v>3.8240219178082438E-3</v>
      </c>
      <c r="D13443" s="7">
        <v>7.6480438356164877E-3</v>
      </c>
      <c r="E13443" s="7">
        <v>1.147206575342472E-2</v>
      </c>
      <c r="F13443" s="7">
        <v>1.5296087671232878E-2</v>
      </c>
      <c r="G13443" s="7">
        <v>1.9120109589041159E-2</v>
      </c>
      <c r="H13443" s="7">
        <v>2.2944131506849319E-2</v>
      </c>
      <c r="I13443" s="7">
        <v>2.6768153424657597E-2</v>
      </c>
      <c r="J13443" s="7">
        <v>3.0592175342465756E-2</v>
      </c>
      <c r="K13443" s="7">
        <v>3.4416197260274041E-2</v>
      </c>
      <c r="L13443" s="7">
        <v>3.8240219178082201E-2</v>
      </c>
    </row>
    <row r="13444" spans="1:12" ht="25.5">
      <c r="A13444" s="1">
        <f t="shared" si="280"/>
        <v>45930</v>
      </c>
      <c r="B13444" s="49" t="s">
        <v>8263</v>
      </c>
      <c r="C13444" s="7">
        <v>9.4642191780822235E-4</v>
      </c>
      <c r="D13444" s="7">
        <v>1.8928438356164397E-3</v>
      </c>
      <c r="E13444" s="7">
        <v>2.8392657534246717E-3</v>
      </c>
      <c r="F13444" s="7">
        <v>3.7856876712328794E-3</v>
      </c>
      <c r="G13444" s="7">
        <v>4.7321095890410997E-3</v>
      </c>
      <c r="H13444" s="7">
        <v>5.6785315068493191E-3</v>
      </c>
      <c r="I13444" s="7">
        <v>6.6249534246575516E-3</v>
      </c>
      <c r="J13444" s="7">
        <v>7.5713753424657589E-3</v>
      </c>
      <c r="K13444" s="7">
        <v>8.51779726027398E-3</v>
      </c>
      <c r="L13444" s="7">
        <v>9.4642191780821873E-3</v>
      </c>
    </row>
    <row r="13445" spans="1:12" ht="25.5">
      <c r="A13445" s="1">
        <f t="shared" si="280"/>
        <v>45931</v>
      </c>
      <c r="B13445" s="49" t="s">
        <v>8264</v>
      </c>
      <c r="C13445" s="7">
        <v>2.137387397260284E-2</v>
      </c>
      <c r="D13445" s="7">
        <v>4.2747747945205562E-2</v>
      </c>
      <c r="E13445" s="7">
        <v>6.4121621917808402E-2</v>
      </c>
      <c r="F13445" s="7">
        <v>8.5495495890410986E-2</v>
      </c>
      <c r="G13445" s="7">
        <v>0.10686936986301371</v>
      </c>
      <c r="H13445" s="7">
        <v>0.1282432438356168</v>
      </c>
      <c r="I13445" s="7">
        <v>0.14961711780821998</v>
      </c>
      <c r="J13445" s="7">
        <v>0.17099099178082197</v>
      </c>
      <c r="K13445" s="7">
        <v>0.19236486575342521</v>
      </c>
      <c r="L13445" s="7">
        <v>0.21373873972602719</v>
      </c>
    </row>
    <row r="13446" spans="1:12" ht="51">
      <c r="A13446" s="1">
        <f t="shared" si="280"/>
        <v>45932</v>
      </c>
      <c r="B13446" s="49" t="s">
        <v>5772</v>
      </c>
      <c r="C13446" s="7">
        <v>9.0266301369863276E-3</v>
      </c>
      <c r="D13446" s="7">
        <v>1.8053260273972679E-2</v>
      </c>
      <c r="E13446" s="7">
        <v>2.707989041095896E-2</v>
      </c>
      <c r="F13446" s="7">
        <v>3.6106520547945234E-2</v>
      </c>
      <c r="G13446" s="7">
        <v>4.5133150684931518E-2</v>
      </c>
      <c r="H13446" s="7">
        <v>5.415978082191792E-2</v>
      </c>
      <c r="I13446" s="7">
        <v>6.3186410958904315E-2</v>
      </c>
      <c r="J13446" s="7">
        <v>7.2213041095890468E-2</v>
      </c>
      <c r="K13446" s="7">
        <v>8.1239671232876745E-2</v>
      </c>
      <c r="L13446" s="7">
        <v>9.0266301369863036E-2</v>
      </c>
    </row>
    <row r="13447" spans="1:12" ht="25.5">
      <c r="A13447" s="1">
        <f t="shared" si="280"/>
        <v>45933</v>
      </c>
      <c r="B13447" s="49" t="s">
        <v>6278</v>
      </c>
      <c r="C13447" s="7">
        <v>1.9955987835616439E-3</v>
      </c>
      <c r="D13447" s="7">
        <v>3.9911975671232999E-3</v>
      </c>
      <c r="E13447" s="7">
        <v>5.9867963506849437E-3</v>
      </c>
      <c r="F13447" s="7">
        <v>7.9823951342465754E-3</v>
      </c>
      <c r="G13447" s="7">
        <v>9.9779939178082193E-3</v>
      </c>
      <c r="H13447" s="7">
        <v>1.1973592701369875E-2</v>
      </c>
      <c r="I13447" s="7">
        <v>1.3969191484931521E-2</v>
      </c>
      <c r="J13447" s="7">
        <v>1.5964790268493199E-2</v>
      </c>
      <c r="K13447" s="7">
        <v>1.796038905205476E-2</v>
      </c>
      <c r="L13447" s="7">
        <v>1.9955987835616439E-2</v>
      </c>
    </row>
    <row r="13448" spans="1:12" ht="25.5">
      <c r="A13448" s="1">
        <f t="shared" si="280"/>
        <v>45934</v>
      </c>
      <c r="B13448" s="49" t="s">
        <v>5321</v>
      </c>
      <c r="C13448" s="7">
        <v>8.4660821917808638E-4</v>
      </c>
      <c r="D13448" s="7">
        <v>1.693216438356168E-3</v>
      </c>
      <c r="E13448" s="7">
        <v>2.5398246575342636E-3</v>
      </c>
      <c r="F13448" s="7">
        <v>3.386432876712336E-3</v>
      </c>
      <c r="G13448" s="7">
        <v>4.2330410958904196E-3</v>
      </c>
      <c r="H13448" s="7">
        <v>5.0796493150685037E-3</v>
      </c>
      <c r="I13448" s="7">
        <v>5.9262575342466E-3</v>
      </c>
      <c r="J13448" s="7">
        <v>6.7728657534246719E-3</v>
      </c>
      <c r="K13448" s="7">
        <v>7.6194739726027551E-3</v>
      </c>
      <c r="L13448" s="7">
        <v>8.4660821917808271E-3</v>
      </c>
    </row>
    <row r="13449" spans="1:12" ht="25.5">
      <c r="A13449" s="1">
        <f t="shared" si="280"/>
        <v>45935</v>
      </c>
      <c r="B13449" s="49" t="s">
        <v>8265</v>
      </c>
      <c r="C13449" s="7">
        <v>7.3948931506849676E-3</v>
      </c>
      <c r="D13449" s="7">
        <v>1.4789786301369959E-2</v>
      </c>
      <c r="E13449" s="7">
        <v>2.2184679452054878E-2</v>
      </c>
      <c r="F13449" s="7">
        <v>2.9579572602739797E-2</v>
      </c>
      <c r="G13449" s="7">
        <v>3.6974465753424716E-2</v>
      </c>
      <c r="H13449" s="7">
        <v>4.4369358904109639E-2</v>
      </c>
      <c r="I13449" s="7">
        <v>5.1764252054794679E-2</v>
      </c>
      <c r="J13449" s="7">
        <v>5.9159145205479477E-2</v>
      </c>
      <c r="K13449" s="7">
        <v>6.6554038356164399E-2</v>
      </c>
      <c r="L13449" s="7">
        <v>7.3948931506849308E-2</v>
      </c>
    </row>
    <row r="13450" spans="1:12" ht="25.5">
      <c r="A13450" s="1">
        <f t="shared" si="280"/>
        <v>45936</v>
      </c>
      <c r="B13450" s="49" t="s">
        <v>5448</v>
      </c>
      <c r="C13450" s="7">
        <v>7.4400986301370077E-3</v>
      </c>
      <c r="D13450" s="7">
        <v>1.488019726027404E-2</v>
      </c>
      <c r="E13450" s="7">
        <v>2.2320295890410999E-2</v>
      </c>
      <c r="F13450" s="7">
        <v>2.9760394520547958E-2</v>
      </c>
      <c r="G13450" s="7">
        <v>3.7200493150684917E-2</v>
      </c>
      <c r="H13450" s="7">
        <v>4.464059178082188E-2</v>
      </c>
      <c r="I13450" s="7">
        <v>5.2080690410959078E-2</v>
      </c>
      <c r="J13450" s="7">
        <v>5.9520789041095916E-2</v>
      </c>
      <c r="K13450" s="7">
        <v>6.6960887671232872E-2</v>
      </c>
      <c r="L13450" s="7">
        <v>7.4400986301369834E-2</v>
      </c>
    </row>
    <row r="13451" spans="1:12" ht="25.5">
      <c r="A13451" s="1">
        <f t="shared" si="280"/>
        <v>45937</v>
      </c>
      <c r="B13451" s="49" t="s">
        <v>7314</v>
      </c>
      <c r="C13451" s="7">
        <v>6.423156164383572E-3</v>
      </c>
      <c r="D13451" s="7">
        <v>1.2846312328767118E-2</v>
      </c>
      <c r="E13451" s="7">
        <v>1.9269468493150681E-2</v>
      </c>
      <c r="F13451" s="7">
        <v>2.5692624657534236E-2</v>
      </c>
      <c r="G13451" s="7">
        <v>3.2115780821917801E-2</v>
      </c>
      <c r="H13451" s="7">
        <v>3.8538936986301363E-2</v>
      </c>
      <c r="I13451" s="7">
        <v>4.4962093150685035E-2</v>
      </c>
      <c r="J13451" s="7">
        <v>5.1385249315068597E-2</v>
      </c>
      <c r="K13451" s="7">
        <v>5.7808405479452159E-2</v>
      </c>
      <c r="L13451" s="7">
        <v>6.4231561643835602E-2</v>
      </c>
    </row>
    <row r="13452" spans="1:12" ht="25.5">
      <c r="A13452" s="1">
        <f t="shared" si="280"/>
        <v>45938</v>
      </c>
      <c r="B13452" s="49" t="s">
        <v>8266</v>
      </c>
      <c r="C13452" s="7">
        <v>1.5492821917808399E-2</v>
      </c>
      <c r="D13452" s="7">
        <v>3.098564383561668E-2</v>
      </c>
      <c r="E13452" s="7">
        <v>4.6478465753425083E-2</v>
      </c>
      <c r="F13452" s="7">
        <v>6.1971287671233242E-2</v>
      </c>
      <c r="G13452" s="7">
        <v>7.7464109589041513E-2</v>
      </c>
      <c r="H13452" s="7">
        <v>9.2956931506849791E-2</v>
      </c>
      <c r="I13452" s="7">
        <v>0.10844975342465832</v>
      </c>
      <c r="J13452" s="7">
        <v>0.123942575342466</v>
      </c>
      <c r="K13452" s="7">
        <v>0.1394353972602744</v>
      </c>
      <c r="L13452" s="7">
        <v>0.15492821917808278</v>
      </c>
    </row>
    <row r="13453" spans="1:12" ht="25.5">
      <c r="A13453" s="1">
        <f t="shared" si="280"/>
        <v>45939</v>
      </c>
      <c r="B13453" s="49" t="s">
        <v>6335</v>
      </c>
      <c r="C13453" s="7">
        <v>0.1485922191780816</v>
      </c>
      <c r="D13453" s="7">
        <v>0.29718443835616437</v>
      </c>
      <c r="E13453" s="7">
        <v>0.445776657534246</v>
      </c>
      <c r="F13453" s="7">
        <v>0.59436887671232641</v>
      </c>
      <c r="G13453" s="7">
        <v>0.74296109589040793</v>
      </c>
      <c r="H13453" s="7">
        <v>0.89155331506848967</v>
      </c>
      <c r="I13453" s="7">
        <v>1.0401455342465746</v>
      </c>
      <c r="J13453" s="7">
        <v>1.1887377534246539</v>
      </c>
      <c r="K13453" s="7">
        <v>1.3373299726027319</v>
      </c>
      <c r="L13453" s="7">
        <v>1.4859221917808159</v>
      </c>
    </row>
    <row r="13454" spans="1:12" ht="25.5">
      <c r="A13454" s="1">
        <f t="shared" si="280"/>
        <v>45940</v>
      </c>
      <c r="B13454" s="49" t="s">
        <v>6335</v>
      </c>
      <c r="C13454" s="7">
        <v>0.1699436712328764</v>
      </c>
      <c r="D13454" s="7">
        <v>0.33988734246575397</v>
      </c>
      <c r="E13454" s="7">
        <v>0.50983101369863038</v>
      </c>
      <c r="F13454" s="7">
        <v>0.67977468493150561</v>
      </c>
      <c r="G13454" s="7">
        <v>0.84971835616438207</v>
      </c>
      <c r="H13454" s="7">
        <v>1.0196620273972583</v>
      </c>
      <c r="I13454" s="7">
        <v>1.1896056986301384</v>
      </c>
      <c r="J13454" s="7">
        <v>1.3595493698630159</v>
      </c>
      <c r="K13454" s="7">
        <v>1.5294930410958838</v>
      </c>
      <c r="L13454" s="7">
        <v>1.6994367123287641</v>
      </c>
    </row>
    <row r="13455" spans="1:12" ht="38.25">
      <c r="A13455" s="1">
        <f t="shared" si="280"/>
        <v>45941</v>
      </c>
      <c r="B13455" s="49" t="s">
        <v>8267</v>
      </c>
      <c r="C13455" s="7">
        <v>8.2992920547945603E-2</v>
      </c>
      <c r="D13455" s="7">
        <v>0.16598584109589121</v>
      </c>
      <c r="E13455" s="7">
        <v>0.24897876164383681</v>
      </c>
      <c r="F13455" s="7">
        <v>0.33197168219178119</v>
      </c>
      <c r="G13455" s="7">
        <v>0.4149646027397268</v>
      </c>
      <c r="H13455" s="7">
        <v>0.49795752328767118</v>
      </c>
      <c r="I13455" s="7">
        <v>0.58095044383561922</v>
      </c>
      <c r="J13455" s="7">
        <v>0.66394336438356238</v>
      </c>
      <c r="K13455" s="7">
        <v>0.74693628493150799</v>
      </c>
      <c r="L13455" s="7">
        <v>0.82992920547945237</v>
      </c>
    </row>
    <row r="13456" spans="1:12" ht="25.5">
      <c r="A13456" s="1">
        <f t="shared" ref="A13456:A13519" si="281">A13455+1</f>
        <v>45942</v>
      </c>
      <c r="B13456" s="49" t="s">
        <v>8268</v>
      </c>
      <c r="C13456" s="7">
        <v>2.4089457534246839E-2</v>
      </c>
      <c r="D13456" s="7">
        <v>4.8178915068493561E-2</v>
      </c>
      <c r="E13456" s="7">
        <v>7.2268372602740397E-2</v>
      </c>
      <c r="F13456" s="7">
        <v>9.6357830136986872E-2</v>
      </c>
      <c r="G13456" s="7">
        <v>0.1204472876712336</v>
      </c>
      <c r="H13456" s="7">
        <v>0.1445367452054796</v>
      </c>
      <c r="I13456" s="7">
        <v>0.16862620273972678</v>
      </c>
      <c r="J13456" s="7">
        <v>0.19271566027397277</v>
      </c>
      <c r="K13456" s="7">
        <v>0.21680511780822001</v>
      </c>
      <c r="L13456" s="7">
        <v>0.240894575342466</v>
      </c>
    </row>
    <row r="13457" spans="1:12" ht="12.75">
      <c r="A13457" s="1">
        <f t="shared" si="281"/>
        <v>45943</v>
      </c>
      <c r="B13457" s="49" t="s">
        <v>8269</v>
      </c>
      <c r="C13457" s="7">
        <v>2.1072263013698762E-2</v>
      </c>
      <c r="D13457" s="7">
        <v>4.2144526027397398E-2</v>
      </c>
      <c r="E13457" s="7">
        <v>6.321678904109615E-2</v>
      </c>
      <c r="F13457" s="7">
        <v>8.4289052054794672E-2</v>
      </c>
      <c r="G13457" s="7">
        <v>0.10536131506849332</v>
      </c>
      <c r="H13457" s="7">
        <v>0.12643357808219161</v>
      </c>
      <c r="I13457" s="7">
        <v>0.14750584109589118</v>
      </c>
      <c r="J13457" s="7">
        <v>0.16857810410958959</v>
      </c>
      <c r="K13457" s="7">
        <v>0.18965036712328801</v>
      </c>
      <c r="L13457" s="7">
        <v>0.21072263013698642</v>
      </c>
    </row>
    <row r="13458" spans="1:12" ht="25.5">
      <c r="A13458" s="1">
        <f t="shared" si="281"/>
        <v>45944</v>
      </c>
      <c r="B13458" s="49" t="s">
        <v>8270</v>
      </c>
      <c r="C13458" s="7">
        <v>2.212536986301384E-2</v>
      </c>
      <c r="D13458" s="7">
        <v>4.4250739726027562E-2</v>
      </c>
      <c r="E13458" s="7">
        <v>6.6376109589041402E-2</v>
      </c>
      <c r="F13458" s="7">
        <v>8.8501479452054985E-2</v>
      </c>
      <c r="G13458" s="7">
        <v>0.11062684931506872</v>
      </c>
      <c r="H13458" s="7">
        <v>0.1327522191780828</v>
      </c>
      <c r="I13458" s="7">
        <v>0.15487758904109641</v>
      </c>
      <c r="J13458" s="7">
        <v>0.17700295890410997</v>
      </c>
      <c r="K13458" s="7">
        <v>0.19912832876712358</v>
      </c>
      <c r="L13458" s="7">
        <v>0.22125369863013719</v>
      </c>
    </row>
    <row r="13459" spans="1:12" ht="12.75">
      <c r="A13459" s="1">
        <f t="shared" si="281"/>
        <v>45945</v>
      </c>
      <c r="B13459" s="49" t="s">
        <v>8271</v>
      </c>
      <c r="C13459" s="7">
        <v>4.8009304109589236E-2</v>
      </c>
      <c r="D13459" s="7">
        <v>9.6018608219178472E-2</v>
      </c>
      <c r="E13459" s="7">
        <v>0.1440279123287676</v>
      </c>
      <c r="F13459" s="7">
        <v>0.19203721643835597</v>
      </c>
      <c r="G13459" s="7">
        <v>0.24004652054794559</v>
      </c>
      <c r="H13459" s="7">
        <v>0.28805582465753399</v>
      </c>
      <c r="I13459" s="7">
        <v>0.3360651287671248</v>
      </c>
      <c r="J13459" s="7">
        <v>0.38407443287671195</v>
      </c>
      <c r="K13459" s="7">
        <v>0.43208373698630159</v>
      </c>
      <c r="L13459" s="7">
        <v>0.48009304109588996</v>
      </c>
    </row>
    <row r="13460" spans="1:12" ht="12.75">
      <c r="A13460" s="1">
        <f t="shared" si="281"/>
        <v>45946</v>
      </c>
      <c r="B13460" s="49" t="s">
        <v>7801</v>
      </c>
      <c r="C13460" s="7">
        <v>1.0140493150684968E-3</v>
      </c>
      <c r="D13460" s="7">
        <v>2.0280986301369958E-3</v>
      </c>
      <c r="E13460" s="7">
        <v>3.0421479452054879E-3</v>
      </c>
      <c r="F13460" s="7">
        <v>4.0561972602739796E-3</v>
      </c>
      <c r="G13460" s="7">
        <v>5.0702465753424712E-3</v>
      </c>
      <c r="H13460" s="7">
        <v>6.0842958904109646E-3</v>
      </c>
      <c r="I13460" s="7">
        <v>7.0983452054794796E-3</v>
      </c>
      <c r="J13460" s="7">
        <v>8.1123945205479591E-3</v>
      </c>
      <c r="K13460" s="7">
        <v>9.1264438356164507E-3</v>
      </c>
      <c r="L13460" s="7">
        <v>1.0140493150684932E-2</v>
      </c>
    </row>
    <row r="13461" spans="1:12" ht="12.75">
      <c r="A13461" s="1">
        <f t="shared" si="281"/>
        <v>45947</v>
      </c>
      <c r="B13461" s="49" t="s">
        <v>7801</v>
      </c>
      <c r="C13461" s="7">
        <v>1.370630136986304E-4</v>
      </c>
      <c r="D13461" s="7">
        <v>2.74126027397262E-4</v>
      </c>
      <c r="E13461" s="7">
        <v>4.1118904109589238E-4</v>
      </c>
      <c r="F13461" s="7">
        <v>5.4825205479452162E-4</v>
      </c>
      <c r="G13461" s="7">
        <v>6.8531506849315194E-4</v>
      </c>
      <c r="H13461" s="7">
        <v>8.2237808219178248E-4</v>
      </c>
      <c r="I13461" s="7">
        <v>9.5944109589041638E-4</v>
      </c>
      <c r="J13461" s="7">
        <v>1.0965041095890443E-3</v>
      </c>
      <c r="K13461" s="7">
        <v>1.2335671232876759E-3</v>
      </c>
      <c r="L13461" s="7">
        <v>1.3706301369863039E-3</v>
      </c>
    </row>
    <row r="13462" spans="1:12" ht="25.5">
      <c r="A13462" s="1">
        <f t="shared" si="281"/>
        <v>45948</v>
      </c>
      <c r="B13462" s="49" t="s">
        <v>8272</v>
      </c>
      <c r="C13462" s="7">
        <v>2.4313676712328921E-2</v>
      </c>
      <c r="D13462" s="7">
        <v>4.8627353424657717E-2</v>
      </c>
      <c r="E13462" s="7">
        <v>7.2941030136986634E-2</v>
      </c>
      <c r="F13462" s="7">
        <v>9.7254706849315198E-2</v>
      </c>
      <c r="G13462" s="7">
        <v>0.121568383561644</v>
      </c>
      <c r="H13462" s="7">
        <v>0.1458820602739728</v>
      </c>
      <c r="I13462" s="7">
        <v>0.17019573698630278</v>
      </c>
      <c r="J13462" s="7">
        <v>0.1945094136986304</v>
      </c>
      <c r="K13462" s="7">
        <v>0.21882309041095918</v>
      </c>
      <c r="L13462" s="7">
        <v>0.24313676712328799</v>
      </c>
    </row>
    <row r="13463" spans="1:12" ht="12.75">
      <c r="A13463" s="1">
        <f t="shared" si="281"/>
        <v>45949</v>
      </c>
      <c r="B13463" s="49" t="s">
        <v>8273</v>
      </c>
      <c r="C13463" s="7">
        <v>4.8898224657534357E-2</v>
      </c>
      <c r="D13463" s="7">
        <v>9.7796449315068715E-2</v>
      </c>
      <c r="E13463" s="7">
        <v>0.14669467397260319</v>
      </c>
      <c r="F13463" s="7">
        <v>0.19559289863013718</v>
      </c>
      <c r="G13463" s="7">
        <v>0.2444911232876712</v>
      </c>
      <c r="H13463" s="7">
        <v>0.29338934794520521</v>
      </c>
      <c r="I13463" s="7">
        <v>0.3422875726027404</v>
      </c>
      <c r="J13463" s="7">
        <v>0.39118579726027436</v>
      </c>
      <c r="K13463" s="7">
        <v>0.44008402191780843</v>
      </c>
      <c r="L13463" s="7">
        <v>0.48898224657534239</v>
      </c>
    </row>
    <row r="13464" spans="1:12" ht="12.75">
      <c r="A13464" s="1">
        <f t="shared" si="281"/>
        <v>45950</v>
      </c>
      <c r="B13464" s="49" t="s">
        <v>8274</v>
      </c>
      <c r="C13464" s="7">
        <v>7.5663123287671427E-2</v>
      </c>
      <c r="D13464" s="7">
        <v>0.15132624657534241</v>
      </c>
      <c r="E13464" s="7">
        <v>0.22698936986301477</v>
      </c>
      <c r="F13464" s="7">
        <v>0.30265249315068482</v>
      </c>
      <c r="G13464" s="7">
        <v>0.37831561643835604</v>
      </c>
      <c r="H13464" s="7">
        <v>0.45397873972602715</v>
      </c>
      <c r="I13464" s="7">
        <v>0.52964186301370075</v>
      </c>
      <c r="J13464" s="7">
        <v>0.60530498630137075</v>
      </c>
      <c r="K13464" s="7">
        <v>0.68096810958904197</v>
      </c>
      <c r="L13464" s="7">
        <v>0.75663123287671208</v>
      </c>
    </row>
    <row r="13465" spans="1:12" ht="25.5">
      <c r="A13465" s="1">
        <f t="shared" si="281"/>
        <v>45951</v>
      </c>
      <c r="B13465" s="49" t="s">
        <v>8275</v>
      </c>
      <c r="C13465" s="7">
        <v>4.2590432876712596E-2</v>
      </c>
      <c r="D13465" s="7">
        <v>8.5180865753425192E-2</v>
      </c>
      <c r="E13465" s="7">
        <v>0.1277712986301372</v>
      </c>
      <c r="F13465" s="7">
        <v>0.17036173150685038</v>
      </c>
      <c r="G13465" s="7">
        <v>0.2129521643835624</v>
      </c>
      <c r="H13465" s="7">
        <v>0.2555425972602744</v>
      </c>
      <c r="I13465" s="7">
        <v>0.29813303013698761</v>
      </c>
      <c r="J13465" s="7">
        <v>0.34072346301369955</v>
      </c>
      <c r="K13465" s="7">
        <v>0.38331389589041159</v>
      </c>
      <c r="L13465" s="7">
        <v>0.42590432876712359</v>
      </c>
    </row>
    <row r="13466" spans="1:12" ht="25.5">
      <c r="A13466" s="1">
        <f t="shared" si="281"/>
        <v>45952</v>
      </c>
      <c r="B13466" s="49" t="s">
        <v>7251</v>
      </c>
      <c r="C13466" s="7">
        <v>4.5129534246575644E-3</v>
      </c>
      <c r="D13466" s="7">
        <v>9.0259068493151288E-3</v>
      </c>
      <c r="E13466" s="7">
        <v>1.3538860273972679E-2</v>
      </c>
      <c r="F13466" s="7">
        <v>1.8051813698630157E-2</v>
      </c>
      <c r="G13466" s="7">
        <v>2.2564767123287761E-2</v>
      </c>
      <c r="H13466" s="7">
        <v>2.7077720547945237E-2</v>
      </c>
      <c r="I13466" s="7">
        <v>3.1590673972602838E-2</v>
      </c>
      <c r="J13466" s="7">
        <v>3.6103627397260314E-2</v>
      </c>
      <c r="K13466" s="7">
        <v>4.0616580821917915E-2</v>
      </c>
      <c r="L13466" s="7">
        <v>4.5129534246575398E-2</v>
      </c>
    </row>
    <row r="13467" spans="1:12" ht="12.75">
      <c r="A13467" s="1">
        <f t="shared" si="281"/>
        <v>45953</v>
      </c>
      <c r="B13467" s="49" t="s">
        <v>8276</v>
      </c>
      <c r="C13467" s="7">
        <v>5.2886794520548196E-2</v>
      </c>
      <c r="D13467" s="7">
        <v>0.10577358904109639</v>
      </c>
      <c r="E13467" s="7">
        <v>0.15866038356164519</v>
      </c>
      <c r="F13467" s="7">
        <v>0.21154717808219278</v>
      </c>
      <c r="G13467" s="7">
        <v>0.26443397260274037</v>
      </c>
      <c r="H13467" s="7">
        <v>0.31732076712328799</v>
      </c>
      <c r="I13467" s="7">
        <v>0.37020756164383678</v>
      </c>
      <c r="J13467" s="7">
        <v>0.42309435616438434</v>
      </c>
      <c r="K13467" s="7">
        <v>0.47598115068493196</v>
      </c>
      <c r="L13467" s="7">
        <v>0.52886794520547953</v>
      </c>
    </row>
    <row r="13468" spans="1:12" ht="12.75">
      <c r="A13468" s="1">
        <f t="shared" si="281"/>
        <v>45954</v>
      </c>
      <c r="B13468" s="49" t="s">
        <v>5647</v>
      </c>
      <c r="C13468" s="7">
        <v>2.4704252054794682E-2</v>
      </c>
      <c r="D13468" s="7">
        <v>4.9408504109589239E-2</v>
      </c>
      <c r="E13468" s="7">
        <v>7.4112756164383911E-2</v>
      </c>
      <c r="F13468" s="7">
        <v>9.8817008219178243E-2</v>
      </c>
      <c r="G13468" s="7">
        <v>0.1235212602739728</v>
      </c>
      <c r="H13468" s="7">
        <v>0.1482255123287676</v>
      </c>
      <c r="I13468" s="7">
        <v>0.17292976438356242</v>
      </c>
      <c r="J13468" s="7">
        <v>0.19763401643835718</v>
      </c>
      <c r="K13468" s="7">
        <v>0.22233826849315078</v>
      </c>
      <c r="L13468" s="7">
        <v>0.24704252054794559</v>
      </c>
    </row>
    <row r="13469" spans="1:12" ht="12.75">
      <c r="A13469" s="1">
        <f t="shared" si="281"/>
        <v>45955</v>
      </c>
      <c r="B13469" s="49" t="s">
        <v>8277</v>
      </c>
      <c r="C13469" s="7">
        <v>5.4015123287671316E-2</v>
      </c>
      <c r="D13469" s="7">
        <v>0.10803024657534263</v>
      </c>
      <c r="E13469" s="7">
        <v>0.16204536986301357</v>
      </c>
      <c r="F13469" s="7">
        <v>0.21606049315068479</v>
      </c>
      <c r="G13469" s="7">
        <v>0.27007561643835598</v>
      </c>
      <c r="H13469" s="7">
        <v>0.32409073972602714</v>
      </c>
      <c r="I13469" s="7">
        <v>0.37810586301369958</v>
      </c>
      <c r="J13469" s="7">
        <v>0.43212098630136958</v>
      </c>
      <c r="K13469" s="7">
        <v>0.4861361095890408</v>
      </c>
      <c r="L13469" s="7">
        <v>0.54015123287671196</v>
      </c>
    </row>
    <row r="13470" spans="1:12" ht="25.5">
      <c r="A13470" s="1">
        <f t="shared" si="281"/>
        <v>45956</v>
      </c>
      <c r="B13470" s="49" t="s">
        <v>8278</v>
      </c>
      <c r="C13470" s="7">
        <v>2.4244602739726201E-2</v>
      </c>
      <c r="D13470" s="7">
        <v>4.8489205479452277E-2</v>
      </c>
      <c r="E13470" s="7">
        <v>7.2733808219178478E-2</v>
      </c>
      <c r="F13470" s="7">
        <v>9.6978410958904318E-2</v>
      </c>
      <c r="G13470" s="7">
        <v>0.12122301369863039</v>
      </c>
      <c r="H13470" s="7">
        <v>0.14546761643835601</v>
      </c>
      <c r="I13470" s="7">
        <v>0.1697122191780828</v>
      </c>
      <c r="J13470" s="7">
        <v>0.19395682191780841</v>
      </c>
      <c r="K13470" s="7">
        <v>0.2182014246575352</v>
      </c>
      <c r="L13470" s="7">
        <v>0.24244602739726079</v>
      </c>
    </row>
    <row r="13471" spans="1:12" ht="38.25">
      <c r="A13471" s="1">
        <f t="shared" si="281"/>
        <v>45957</v>
      </c>
      <c r="B13471" s="49" t="s">
        <v>8279</v>
      </c>
      <c r="C13471" s="7">
        <v>4.6930520547945479E-3</v>
      </c>
      <c r="D13471" s="7">
        <v>9.3861041095890958E-3</v>
      </c>
      <c r="E13471" s="7">
        <v>1.4079156164383679E-2</v>
      </c>
      <c r="F13471" s="7">
        <v>1.8772208219178119E-2</v>
      </c>
      <c r="G13471" s="7">
        <v>2.346526027397268E-2</v>
      </c>
      <c r="H13471" s="7">
        <v>2.8158312328767119E-2</v>
      </c>
      <c r="I13471" s="7">
        <v>3.2851364383561801E-2</v>
      </c>
      <c r="J13471" s="7">
        <v>3.7544416438356237E-2</v>
      </c>
      <c r="K13471" s="7">
        <v>4.2237468493150798E-2</v>
      </c>
      <c r="L13471" s="7">
        <v>4.6930520547945241E-2</v>
      </c>
    </row>
    <row r="13472" spans="1:12" ht="38.25">
      <c r="A13472" s="1">
        <f t="shared" si="281"/>
        <v>45958</v>
      </c>
      <c r="B13472" s="49" t="s">
        <v>8279</v>
      </c>
      <c r="C13472" s="7">
        <v>1.5723189041096038E-2</v>
      </c>
      <c r="D13472" s="7">
        <v>3.1446378082191959E-2</v>
      </c>
      <c r="E13472" s="7">
        <v>4.7169567123288E-2</v>
      </c>
      <c r="F13472" s="7">
        <v>6.2892756164383792E-2</v>
      </c>
      <c r="G13472" s="7">
        <v>7.8615945205479723E-2</v>
      </c>
      <c r="H13472" s="7">
        <v>9.4339134246575626E-2</v>
      </c>
      <c r="I13472" s="7">
        <v>0.11006232328767179</v>
      </c>
      <c r="J13472" s="7">
        <v>0.12578551232876758</v>
      </c>
      <c r="K13472" s="7">
        <v>0.14150870136986399</v>
      </c>
      <c r="L13472" s="7">
        <v>0.1572318904109592</v>
      </c>
    </row>
    <row r="13473" spans="1:12" ht="38.25">
      <c r="A13473" s="1">
        <f t="shared" si="281"/>
        <v>45959</v>
      </c>
      <c r="B13473" s="49" t="s">
        <v>8160</v>
      </c>
      <c r="C13473" s="7">
        <v>1.1263035616438403E-2</v>
      </c>
      <c r="D13473" s="7">
        <v>2.2526071232876758E-2</v>
      </c>
      <c r="E13473" s="7">
        <v>3.3789106849315194E-2</v>
      </c>
      <c r="F13473" s="7">
        <v>4.5052142465753515E-2</v>
      </c>
      <c r="G13473" s="7">
        <v>5.6315178082191844E-2</v>
      </c>
      <c r="H13473" s="7">
        <v>6.7578213698630166E-2</v>
      </c>
      <c r="I13473" s="7">
        <v>7.8841249315068723E-2</v>
      </c>
      <c r="J13473" s="7">
        <v>9.010428493150692E-2</v>
      </c>
      <c r="K13473" s="7">
        <v>0.10136732054794524</v>
      </c>
      <c r="L13473" s="7">
        <v>0.11263035616438355</v>
      </c>
    </row>
    <row r="13474" spans="1:12" ht="12.75">
      <c r="A13474" s="1">
        <f t="shared" si="281"/>
        <v>45960</v>
      </c>
      <c r="B13474" s="49" t="s">
        <v>7764</v>
      </c>
      <c r="C13474" s="7">
        <v>9.0627945205479839E-3</v>
      </c>
      <c r="D13474" s="7">
        <v>1.8125589041095919E-2</v>
      </c>
      <c r="E13474" s="7">
        <v>2.7188383561643999E-2</v>
      </c>
      <c r="F13474" s="7">
        <v>3.6251178082191839E-2</v>
      </c>
      <c r="G13474" s="7">
        <v>4.5313972602739797E-2</v>
      </c>
      <c r="H13474" s="7">
        <v>5.4376767123287754E-2</v>
      </c>
      <c r="I13474" s="7">
        <v>6.3439561643835837E-2</v>
      </c>
      <c r="J13474" s="7">
        <v>7.2502356164383677E-2</v>
      </c>
      <c r="K13474" s="7">
        <v>8.1565150684931642E-2</v>
      </c>
      <c r="L13474" s="7">
        <v>9.0627945205479468E-2</v>
      </c>
    </row>
    <row r="13475" spans="1:12" ht="25.5">
      <c r="A13475" s="1">
        <f t="shared" si="281"/>
        <v>45961</v>
      </c>
      <c r="B13475" s="49" t="s">
        <v>5448</v>
      </c>
      <c r="C13475" s="7">
        <v>1.8942904109589119E-3</v>
      </c>
      <c r="D13475" s="7">
        <v>3.7885808219178117E-3</v>
      </c>
      <c r="E13475" s="7">
        <v>5.6828712328767239E-3</v>
      </c>
      <c r="F13475" s="7">
        <v>7.5771616438356114E-3</v>
      </c>
      <c r="G13475" s="7">
        <v>9.4714520547945127E-3</v>
      </c>
      <c r="H13475" s="7">
        <v>1.1365742465753411E-2</v>
      </c>
      <c r="I13475" s="7">
        <v>1.3260032876712359E-2</v>
      </c>
      <c r="J13475" s="7">
        <v>1.51543232876712E-2</v>
      </c>
      <c r="K13475" s="7">
        <v>1.7048613698630158E-2</v>
      </c>
      <c r="L13475" s="7">
        <v>1.8942904109588998E-2</v>
      </c>
    </row>
    <row r="13476" spans="1:12" ht="38.25">
      <c r="A13476" s="1">
        <f t="shared" si="281"/>
        <v>45962</v>
      </c>
      <c r="B13476" s="49" t="s">
        <v>7992</v>
      </c>
      <c r="C13476" s="7">
        <v>9.4577095890411352E-3</v>
      </c>
      <c r="D13476" s="7">
        <v>1.8915419178082319E-2</v>
      </c>
      <c r="E13476" s="7">
        <v>2.8373128767123359E-2</v>
      </c>
      <c r="F13476" s="7">
        <v>3.7830838356164402E-2</v>
      </c>
      <c r="G13476" s="7">
        <v>4.728854794520556E-2</v>
      </c>
      <c r="H13476" s="7">
        <v>5.6746257534246593E-2</v>
      </c>
      <c r="I13476" s="7">
        <v>6.6203967123287868E-2</v>
      </c>
      <c r="J13476" s="7">
        <v>7.5661676712328915E-2</v>
      </c>
      <c r="K13476" s="7">
        <v>8.5119386301369948E-2</v>
      </c>
      <c r="L13476" s="7">
        <v>9.4577095890410995E-2</v>
      </c>
    </row>
    <row r="13477" spans="1:12" ht="25.5">
      <c r="A13477" s="1">
        <f t="shared" si="281"/>
        <v>45963</v>
      </c>
      <c r="B13477" s="49" t="s">
        <v>8280</v>
      </c>
      <c r="C13477" s="7">
        <v>1.30021808219178E-2</v>
      </c>
      <c r="D13477" s="7">
        <v>2.6004361643835721E-2</v>
      </c>
      <c r="E13477" s="7">
        <v>3.9006542465753517E-2</v>
      </c>
      <c r="F13477" s="7">
        <v>5.2008723287671199E-2</v>
      </c>
      <c r="G13477" s="7">
        <v>6.5010904109588999E-2</v>
      </c>
      <c r="H13477" s="7">
        <v>7.8013084931506799E-2</v>
      </c>
      <c r="I13477" s="7">
        <v>9.1015265753424959E-2</v>
      </c>
      <c r="J13477" s="7">
        <v>0.10401744657534252</v>
      </c>
      <c r="K13477" s="7">
        <v>0.11701962739726032</v>
      </c>
      <c r="L13477" s="7">
        <v>0.130021808219178</v>
      </c>
    </row>
    <row r="13478" spans="1:12" ht="25.5">
      <c r="A13478" s="1">
        <f t="shared" si="281"/>
        <v>45964</v>
      </c>
      <c r="B13478" s="49" t="s">
        <v>8280</v>
      </c>
      <c r="C13478" s="7">
        <v>9.7137534246575768E-3</v>
      </c>
      <c r="D13478" s="7">
        <v>1.9427506849315199E-2</v>
      </c>
      <c r="E13478" s="7">
        <v>2.914126027397268E-2</v>
      </c>
      <c r="F13478" s="7">
        <v>3.8855013698630154E-2</v>
      </c>
      <c r="G13478" s="7">
        <v>4.8568767123287761E-2</v>
      </c>
      <c r="H13478" s="7">
        <v>5.8282520547945235E-2</v>
      </c>
      <c r="I13478" s="7">
        <v>6.7996273972603077E-2</v>
      </c>
      <c r="J13478" s="7">
        <v>7.7710027397260448E-2</v>
      </c>
      <c r="K13478" s="7">
        <v>8.7423780821917915E-2</v>
      </c>
      <c r="L13478" s="7">
        <v>9.7137534246575397E-2</v>
      </c>
    </row>
    <row r="13479" spans="1:12" ht="25.5">
      <c r="A13479" s="1">
        <f t="shared" si="281"/>
        <v>45965</v>
      </c>
      <c r="B13479" s="49" t="s">
        <v>7523</v>
      </c>
      <c r="C13479" s="7">
        <v>2.4690147945205559E-2</v>
      </c>
      <c r="D13479" s="7">
        <v>4.9380295890410993E-2</v>
      </c>
      <c r="E13479" s="7">
        <v>7.4070443835616562E-2</v>
      </c>
      <c r="F13479" s="7">
        <v>9.8760591780821763E-2</v>
      </c>
      <c r="G13479" s="7">
        <v>0.12345073972602719</v>
      </c>
      <c r="H13479" s="7">
        <v>0.1481408876712324</v>
      </c>
      <c r="I13479" s="7">
        <v>0.17283103561643878</v>
      </c>
      <c r="J13479" s="7">
        <v>0.19752118356164397</v>
      </c>
      <c r="K13479" s="7">
        <v>0.22221133150684919</v>
      </c>
      <c r="L13479" s="7">
        <v>0.24690147945205437</v>
      </c>
    </row>
    <row r="13480" spans="1:12" ht="25.5">
      <c r="A13480" s="1">
        <f t="shared" si="281"/>
        <v>45966</v>
      </c>
      <c r="B13480" s="49" t="s">
        <v>2743</v>
      </c>
      <c r="C13480" s="7">
        <v>1.0773369863013719E-2</v>
      </c>
      <c r="D13480" s="7">
        <v>2.1546739726027438E-2</v>
      </c>
      <c r="E13480" s="7">
        <v>3.2320109589041156E-2</v>
      </c>
      <c r="F13480" s="7">
        <v>4.3093479452054759E-2</v>
      </c>
      <c r="G13480" s="7">
        <v>5.3866849315068473E-2</v>
      </c>
      <c r="H13480" s="7">
        <v>6.4640219178082201E-2</v>
      </c>
      <c r="I13480" s="7">
        <v>7.5413589041096157E-2</v>
      </c>
      <c r="J13480" s="7">
        <v>8.6186958904109642E-2</v>
      </c>
      <c r="K13480" s="7">
        <v>9.6960328767123349E-2</v>
      </c>
      <c r="L13480" s="7">
        <v>0.10773369863013695</v>
      </c>
    </row>
    <row r="13481" spans="1:12" ht="25.5">
      <c r="A13481" s="1">
        <f t="shared" si="281"/>
        <v>45967</v>
      </c>
      <c r="B13481" s="49" t="s">
        <v>5664</v>
      </c>
      <c r="C13481" s="7">
        <v>5.8908164383561796E-3</v>
      </c>
      <c r="D13481" s="7">
        <v>1.1781632876712371E-2</v>
      </c>
      <c r="E13481" s="7">
        <v>1.7672449315068599E-2</v>
      </c>
      <c r="F13481" s="7">
        <v>2.3563265753424718E-2</v>
      </c>
      <c r="G13481" s="7">
        <v>2.9454082191780841E-2</v>
      </c>
      <c r="H13481" s="7">
        <v>3.5344898630137081E-2</v>
      </c>
      <c r="I13481" s="7">
        <v>4.1235715068493321E-2</v>
      </c>
      <c r="J13481" s="7">
        <v>4.7126531506849437E-2</v>
      </c>
      <c r="K13481" s="7">
        <v>5.3017347945205559E-2</v>
      </c>
      <c r="L13481" s="7">
        <v>5.8908164383561681E-2</v>
      </c>
    </row>
    <row r="13482" spans="1:12" ht="76.5">
      <c r="A13482" s="1">
        <f t="shared" si="281"/>
        <v>45968</v>
      </c>
      <c r="B13482" s="49" t="s">
        <v>7503</v>
      </c>
      <c r="C13482" s="7">
        <v>1.859934246575352E-2</v>
      </c>
      <c r="D13482" s="7">
        <v>3.7198684931506916E-2</v>
      </c>
      <c r="E13482" s="7">
        <v>5.579802739726044E-2</v>
      </c>
      <c r="F13482" s="7">
        <v>7.4397369863013721E-2</v>
      </c>
      <c r="G13482" s="7">
        <v>9.299671232876712E-2</v>
      </c>
      <c r="H13482" s="7">
        <v>0.11159605479452052</v>
      </c>
      <c r="I13482" s="7">
        <v>0.13019539726027438</v>
      </c>
      <c r="J13482" s="7">
        <v>0.14879473972602719</v>
      </c>
      <c r="K13482" s="7">
        <v>0.16739408219178117</v>
      </c>
      <c r="L13482" s="7">
        <v>0.18599342465753399</v>
      </c>
    </row>
    <row r="13483" spans="1:12" ht="25.5">
      <c r="A13483" s="1">
        <f t="shared" si="281"/>
        <v>45969</v>
      </c>
      <c r="B13483" s="49" t="s">
        <v>8281</v>
      </c>
      <c r="C13483" s="7">
        <v>3.0166520547945479E-2</v>
      </c>
      <c r="D13483" s="7">
        <v>6.0333041095890841E-2</v>
      </c>
      <c r="E13483" s="7">
        <v>9.0499561643836324E-2</v>
      </c>
      <c r="F13483" s="7">
        <v>0.1206660821917812</v>
      </c>
      <c r="G13483" s="7">
        <v>0.15083260273972679</v>
      </c>
      <c r="H13483" s="7">
        <v>0.1809991232876712</v>
      </c>
      <c r="I13483" s="7">
        <v>0.21116564383561801</v>
      </c>
      <c r="J13483" s="7">
        <v>0.24133216438356239</v>
      </c>
      <c r="K13483" s="7">
        <v>0.27149868493150681</v>
      </c>
      <c r="L13483" s="7">
        <v>0.30166520547945236</v>
      </c>
    </row>
    <row r="13484" spans="1:12" ht="38.25">
      <c r="A13484" s="1">
        <f t="shared" si="281"/>
        <v>45970</v>
      </c>
      <c r="B13484" s="49" t="s">
        <v>5346</v>
      </c>
      <c r="C13484" s="7">
        <v>8.6950027397260567E-3</v>
      </c>
      <c r="D13484" s="7">
        <v>1.7390005479452159E-2</v>
      </c>
      <c r="E13484" s="7">
        <v>2.608500821917812E-2</v>
      </c>
      <c r="F13484" s="7">
        <v>3.4780010958904081E-2</v>
      </c>
      <c r="G13484" s="7">
        <v>4.3475013698630161E-2</v>
      </c>
      <c r="H13484" s="7">
        <v>5.217001643835624E-2</v>
      </c>
      <c r="I13484" s="7">
        <v>6.0865019178082437E-2</v>
      </c>
      <c r="J13484" s="7">
        <v>6.9560021917808273E-2</v>
      </c>
      <c r="K13484" s="7">
        <v>7.8255024657534353E-2</v>
      </c>
      <c r="L13484" s="7">
        <v>8.6950027397260321E-2</v>
      </c>
    </row>
    <row r="13485" spans="1:12" ht="63.75">
      <c r="A13485" s="1">
        <f t="shared" si="281"/>
        <v>45971</v>
      </c>
      <c r="B13485" s="49" t="s">
        <v>8282</v>
      </c>
      <c r="C13485" s="7">
        <v>3.5103682191781074E-2</v>
      </c>
      <c r="D13485" s="7">
        <v>7.0207364383562149E-2</v>
      </c>
      <c r="E13485" s="7">
        <v>0.10531104657534311</v>
      </c>
      <c r="F13485" s="7">
        <v>0.1404147287671236</v>
      </c>
      <c r="G13485" s="7">
        <v>0.1755184109589048</v>
      </c>
      <c r="H13485" s="7">
        <v>0.21062209315068478</v>
      </c>
      <c r="I13485" s="7">
        <v>0.2457257753424672</v>
      </c>
      <c r="J13485" s="7">
        <v>0.28082945753424721</v>
      </c>
      <c r="K13485" s="7">
        <v>0.31593313972602838</v>
      </c>
      <c r="L13485" s="7">
        <v>0.35103682191780844</v>
      </c>
    </row>
    <row r="13486" spans="1:12" ht="38.25">
      <c r="A13486" s="1">
        <f t="shared" si="281"/>
        <v>45972</v>
      </c>
      <c r="B13486" s="49" t="s">
        <v>5678</v>
      </c>
      <c r="C13486" s="7">
        <v>1.0339758904109616E-2</v>
      </c>
      <c r="D13486" s="7">
        <v>2.0679517808219278E-2</v>
      </c>
      <c r="E13486" s="7">
        <v>3.1019276712328799E-2</v>
      </c>
      <c r="F13486" s="7">
        <v>4.1359035616438312E-2</v>
      </c>
      <c r="G13486" s="7">
        <v>5.1698794520547958E-2</v>
      </c>
      <c r="H13486" s="7">
        <v>6.2038553424657597E-2</v>
      </c>
      <c r="I13486" s="7">
        <v>7.2378312328767361E-2</v>
      </c>
      <c r="J13486" s="7">
        <v>8.2718071232876764E-2</v>
      </c>
      <c r="K13486" s="7">
        <v>9.3057830136986402E-2</v>
      </c>
      <c r="L13486" s="7">
        <v>0.10339758904109592</v>
      </c>
    </row>
    <row r="13487" spans="1:12" ht="38.25">
      <c r="A13487" s="1">
        <f t="shared" si="281"/>
        <v>45973</v>
      </c>
      <c r="B13487" s="49" t="s">
        <v>6631</v>
      </c>
      <c r="C13487" s="7">
        <v>1.2376898630136959E-2</v>
      </c>
      <c r="D13487" s="7">
        <v>2.4753797260274039E-2</v>
      </c>
      <c r="E13487" s="7">
        <v>3.7130695890411E-2</v>
      </c>
      <c r="F13487" s="7">
        <v>4.9507594520547836E-2</v>
      </c>
      <c r="G13487" s="7">
        <v>6.1884493150684797E-2</v>
      </c>
      <c r="H13487" s="7">
        <v>7.4261391780821751E-2</v>
      </c>
      <c r="I13487" s="7">
        <v>8.6638290410959079E-2</v>
      </c>
      <c r="J13487" s="7">
        <v>9.9015189041095797E-2</v>
      </c>
      <c r="K13487" s="7">
        <v>0.11139208767123275</v>
      </c>
      <c r="L13487" s="7">
        <v>0.12376898630136959</v>
      </c>
    </row>
    <row r="13488" spans="1:12" ht="38.25">
      <c r="A13488" s="1">
        <f t="shared" si="281"/>
        <v>45974</v>
      </c>
      <c r="B13488" s="49" t="s">
        <v>8283</v>
      </c>
      <c r="C13488" s="7">
        <v>2.521380821917836E-2</v>
      </c>
      <c r="D13488" s="7">
        <v>5.0427616438356596E-2</v>
      </c>
      <c r="E13488" s="7">
        <v>7.5641424657534956E-2</v>
      </c>
      <c r="F13488" s="7">
        <v>0.10085523287671296</v>
      </c>
      <c r="G13488" s="7">
        <v>0.1260690410958912</v>
      </c>
      <c r="H13488" s="7">
        <v>0.15128284931506922</v>
      </c>
      <c r="I13488" s="7">
        <v>0.1764966575342472</v>
      </c>
      <c r="J13488" s="7">
        <v>0.20171046575342519</v>
      </c>
      <c r="K13488" s="7">
        <v>0.22692427397260317</v>
      </c>
      <c r="L13488" s="7">
        <v>0.25213808219178119</v>
      </c>
    </row>
    <row r="13489" spans="1:12" ht="38.25">
      <c r="A13489" s="1">
        <f t="shared" si="281"/>
        <v>45975</v>
      </c>
      <c r="B13489" s="49" t="s">
        <v>8284</v>
      </c>
      <c r="C13489" s="7">
        <v>1.7011726027397398E-2</v>
      </c>
      <c r="D13489" s="7">
        <v>3.4023452054794678E-2</v>
      </c>
      <c r="E13489" s="7">
        <v>5.1035178082192073E-2</v>
      </c>
      <c r="F13489" s="7">
        <v>6.8046904109589246E-2</v>
      </c>
      <c r="G13489" s="7">
        <v>8.5058630136986516E-2</v>
      </c>
      <c r="H13489" s="7">
        <v>0.1020703561643838</v>
      </c>
      <c r="I13489" s="7">
        <v>0.11908208219178143</v>
      </c>
      <c r="J13489" s="7">
        <v>0.13609380821917799</v>
      </c>
      <c r="K13489" s="7">
        <v>0.153105534246576</v>
      </c>
      <c r="L13489" s="7">
        <v>0.17011726027397281</v>
      </c>
    </row>
    <row r="13490" spans="1:12" ht="76.5">
      <c r="A13490" s="1">
        <f t="shared" si="281"/>
        <v>45976</v>
      </c>
      <c r="B13490" s="49" t="s">
        <v>7503</v>
      </c>
      <c r="C13490" s="7">
        <v>1.859934246575352E-2</v>
      </c>
      <c r="D13490" s="7">
        <v>3.7198684931506916E-2</v>
      </c>
      <c r="E13490" s="7">
        <v>5.579802739726044E-2</v>
      </c>
      <c r="F13490" s="7">
        <v>7.4397369863013721E-2</v>
      </c>
      <c r="G13490" s="7">
        <v>9.299671232876712E-2</v>
      </c>
      <c r="H13490" s="7">
        <v>0.11159605479452052</v>
      </c>
      <c r="I13490" s="7">
        <v>0.13019539726027438</v>
      </c>
      <c r="J13490" s="7">
        <v>0.14879473972602719</v>
      </c>
      <c r="K13490" s="7">
        <v>0.16739408219178117</v>
      </c>
      <c r="L13490" s="7">
        <v>0.18599342465753399</v>
      </c>
    </row>
    <row r="13491" spans="1:12" ht="63.75">
      <c r="A13491" s="1">
        <f t="shared" si="281"/>
        <v>45977</v>
      </c>
      <c r="B13491" s="49" t="s">
        <v>7140</v>
      </c>
      <c r="C13491" s="7">
        <v>8.7253808219178476E-3</v>
      </c>
      <c r="D13491" s="7">
        <v>1.745076164383572E-2</v>
      </c>
      <c r="E13491" s="7">
        <v>2.6176142465753519E-2</v>
      </c>
      <c r="F13491" s="7">
        <v>3.4901523287671321E-2</v>
      </c>
      <c r="G13491" s="7">
        <v>4.3626904109589117E-2</v>
      </c>
      <c r="H13491" s="7">
        <v>5.2352284931506919E-2</v>
      </c>
      <c r="I13491" s="7">
        <v>6.1077665753424833E-2</v>
      </c>
      <c r="J13491" s="7">
        <v>6.9803046575342517E-2</v>
      </c>
      <c r="K13491" s="7">
        <v>7.8528427397260445E-2</v>
      </c>
      <c r="L13491" s="7">
        <v>8.7253808219178122E-2</v>
      </c>
    </row>
    <row r="13492" spans="1:12" ht="51">
      <c r="A13492" s="1">
        <f t="shared" si="281"/>
        <v>45978</v>
      </c>
      <c r="B13492" s="49" t="s">
        <v>6640</v>
      </c>
      <c r="C13492" s="7">
        <v>8.4078575342465996E-3</v>
      </c>
      <c r="D13492" s="7">
        <v>1.6815715068493199E-2</v>
      </c>
      <c r="E13492" s="7">
        <v>2.5223572602739799E-2</v>
      </c>
      <c r="F13492" s="7">
        <v>3.363143013698628E-2</v>
      </c>
      <c r="G13492" s="7">
        <v>4.2039287671232876E-2</v>
      </c>
      <c r="H13492" s="7">
        <v>5.0447145205479473E-2</v>
      </c>
      <c r="I13492" s="7">
        <v>5.88550027397262E-2</v>
      </c>
      <c r="J13492" s="7">
        <v>6.7262860273972686E-2</v>
      </c>
      <c r="K13492" s="7">
        <v>7.5670717808219268E-2</v>
      </c>
      <c r="L13492" s="7">
        <v>8.4078575342465753E-2</v>
      </c>
    </row>
    <row r="13493" spans="1:12" ht="51">
      <c r="A13493" s="1">
        <f t="shared" si="281"/>
        <v>45979</v>
      </c>
      <c r="B13493" s="49" t="s">
        <v>6640</v>
      </c>
      <c r="C13493" s="7">
        <v>3.3255320547945479E-2</v>
      </c>
      <c r="D13493" s="7">
        <v>6.6510641095890957E-2</v>
      </c>
      <c r="E13493" s="7">
        <v>9.9765961643836318E-2</v>
      </c>
      <c r="F13493" s="7">
        <v>0.13302128219178119</v>
      </c>
      <c r="G13493" s="7">
        <v>0.1662766027397268</v>
      </c>
      <c r="H13493" s="7">
        <v>0.19953192328767119</v>
      </c>
      <c r="I13493" s="7">
        <v>0.23278724383561797</v>
      </c>
      <c r="J13493" s="7">
        <v>0.26604256438356239</v>
      </c>
      <c r="K13493" s="7">
        <v>0.299297884931508</v>
      </c>
      <c r="L13493" s="7">
        <v>0.33255320547945239</v>
      </c>
    </row>
    <row r="13494" spans="1:12" ht="51">
      <c r="A13494" s="1">
        <f t="shared" si="281"/>
        <v>45980</v>
      </c>
      <c r="B13494" s="49" t="s">
        <v>6640</v>
      </c>
      <c r="C13494" s="7">
        <v>3.3298356164383799E-2</v>
      </c>
      <c r="D13494" s="7">
        <v>6.6596712328767599E-2</v>
      </c>
      <c r="E13494" s="7">
        <v>9.9895068493151273E-2</v>
      </c>
      <c r="F13494" s="7">
        <v>0.1331934246575352</v>
      </c>
      <c r="G13494" s="7">
        <v>0.1664917808219184</v>
      </c>
      <c r="H13494" s="7">
        <v>0.1997901369863016</v>
      </c>
      <c r="I13494" s="7">
        <v>0.233088493150686</v>
      </c>
      <c r="J13494" s="7">
        <v>0.26638684931506917</v>
      </c>
      <c r="K13494" s="7">
        <v>0.29968520547945238</v>
      </c>
      <c r="L13494" s="7">
        <v>0.33298356164383563</v>
      </c>
    </row>
    <row r="13495" spans="1:12" ht="51">
      <c r="A13495" s="1">
        <f t="shared" si="281"/>
        <v>45981</v>
      </c>
      <c r="B13495" s="49" t="s">
        <v>6640</v>
      </c>
      <c r="C13495" s="7">
        <v>7.9478104109589359E-2</v>
      </c>
      <c r="D13495" s="7">
        <v>0.15895620821917919</v>
      </c>
      <c r="E13495" s="7">
        <v>0.23843431232876758</v>
      </c>
      <c r="F13495" s="7">
        <v>0.31791241643835594</v>
      </c>
      <c r="G13495" s="7">
        <v>0.3973905205479456</v>
      </c>
      <c r="H13495" s="7">
        <v>0.47686862465753399</v>
      </c>
      <c r="I13495" s="7">
        <v>0.55634672876712477</v>
      </c>
      <c r="J13495" s="7">
        <v>0.63582483287671188</v>
      </c>
      <c r="K13495" s="7">
        <v>0.71530293698630154</v>
      </c>
      <c r="L13495" s="7">
        <v>0.79478104109588998</v>
      </c>
    </row>
    <row r="13496" spans="1:12" ht="51">
      <c r="A13496" s="1">
        <f t="shared" si="281"/>
        <v>45982</v>
      </c>
      <c r="B13496" s="49" t="s">
        <v>6640</v>
      </c>
      <c r="C13496" s="7">
        <v>6.8394082191781197E-2</v>
      </c>
      <c r="D13496" s="7">
        <v>0.13678816438356239</v>
      </c>
      <c r="E13496" s="7">
        <v>0.20518224657534359</v>
      </c>
      <c r="F13496" s="7">
        <v>0.27357632876712362</v>
      </c>
      <c r="G13496" s="7">
        <v>0.34197041095890479</v>
      </c>
      <c r="H13496" s="7">
        <v>0.41036449315068479</v>
      </c>
      <c r="I13496" s="7">
        <v>0.47875857534246719</v>
      </c>
      <c r="J13496" s="7">
        <v>0.54715265753424724</v>
      </c>
      <c r="K13496" s="7">
        <v>0.61554673972602836</v>
      </c>
      <c r="L13496" s="7">
        <v>0.68394082191780836</v>
      </c>
    </row>
    <row r="13497" spans="1:12" ht="63.75">
      <c r="A13497" s="1">
        <f t="shared" si="281"/>
        <v>45983</v>
      </c>
      <c r="B13497" s="49" t="s">
        <v>6889</v>
      </c>
      <c r="C13497" s="7">
        <v>3.2403287671233E-3</v>
      </c>
      <c r="D13497" s="7">
        <v>6.4806575342465879E-3</v>
      </c>
      <c r="E13497" s="7">
        <v>9.7209863013698883E-3</v>
      </c>
      <c r="F13497" s="7">
        <v>1.29613150684932E-2</v>
      </c>
      <c r="G13497" s="7">
        <v>1.6201643835616439E-2</v>
      </c>
      <c r="H13497" s="7">
        <v>1.9441972602739801E-2</v>
      </c>
      <c r="I13497" s="7">
        <v>2.2682301369863041E-2</v>
      </c>
      <c r="J13497" s="7">
        <v>2.5922630136986279E-2</v>
      </c>
      <c r="K13497" s="7">
        <v>2.9162958904109637E-2</v>
      </c>
      <c r="L13497" s="7">
        <v>3.2403287671232878E-2</v>
      </c>
    </row>
    <row r="13498" spans="1:12" ht="63.75">
      <c r="A13498" s="1">
        <f t="shared" si="281"/>
        <v>45984</v>
      </c>
      <c r="B13498" s="49" t="s">
        <v>6642</v>
      </c>
      <c r="C13498" s="7">
        <v>3.0076109589041156E-2</v>
      </c>
      <c r="D13498" s="7">
        <v>6.0152219178082195E-2</v>
      </c>
      <c r="E13498" s="7">
        <v>9.0228328767123361E-2</v>
      </c>
      <c r="F13498" s="7">
        <v>0.12030443835616439</v>
      </c>
      <c r="G13498" s="7">
        <v>0.1503805479452052</v>
      </c>
      <c r="H13498" s="7">
        <v>0.180456657534246</v>
      </c>
      <c r="I13498" s="7">
        <v>0.210532767123288</v>
      </c>
      <c r="J13498" s="7">
        <v>0.24060887671232878</v>
      </c>
      <c r="K13498" s="7">
        <v>0.27068498630136961</v>
      </c>
      <c r="L13498" s="7">
        <v>0.30076109589041039</v>
      </c>
    </row>
    <row r="13499" spans="1:12" ht="76.5">
      <c r="A13499" s="1">
        <f t="shared" si="281"/>
        <v>45985</v>
      </c>
      <c r="B13499" s="49" t="s">
        <v>6163</v>
      </c>
      <c r="C13499" s="7">
        <v>8.158684931506871E-3</v>
      </c>
      <c r="D13499" s="7">
        <v>1.6317369863013721E-2</v>
      </c>
      <c r="E13499" s="7">
        <v>2.4476054794520637E-2</v>
      </c>
      <c r="F13499" s="7">
        <v>3.2634739726027442E-2</v>
      </c>
      <c r="G13499" s="7">
        <v>4.0793424657534244E-2</v>
      </c>
      <c r="H13499" s="7">
        <v>4.8952109589041157E-2</v>
      </c>
      <c r="I13499" s="7">
        <v>5.7110794520548083E-2</v>
      </c>
      <c r="J13499" s="7">
        <v>6.5269479452054885E-2</v>
      </c>
      <c r="K13499" s="7">
        <v>7.3428164383561673E-2</v>
      </c>
      <c r="L13499" s="7">
        <v>8.1586849315068488E-2</v>
      </c>
    </row>
    <row r="13500" spans="1:12" ht="63.75">
      <c r="A13500" s="1">
        <f t="shared" si="281"/>
        <v>45986</v>
      </c>
      <c r="B13500" s="49" t="s">
        <v>8285</v>
      </c>
      <c r="C13500" s="7">
        <v>8.5709589041096153E-3</v>
      </c>
      <c r="D13500" s="7">
        <v>1.7141917808219279E-2</v>
      </c>
      <c r="E13500" s="7">
        <v>2.5712876712328799E-2</v>
      </c>
      <c r="F13500" s="7">
        <v>3.4283835616438316E-2</v>
      </c>
      <c r="G13500" s="7">
        <v>4.2854794520547954E-2</v>
      </c>
      <c r="H13500" s="7">
        <v>5.1425753424657598E-2</v>
      </c>
      <c r="I13500" s="7">
        <v>5.9996712328767354E-2</v>
      </c>
      <c r="J13500" s="7">
        <v>6.8567671232876756E-2</v>
      </c>
      <c r="K13500" s="7">
        <v>7.7138630136986408E-2</v>
      </c>
      <c r="L13500" s="7">
        <v>8.5709589041095907E-2</v>
      </c>
    </row>
    <row r="13501" spans="1:12" ht="63.75">
      <c r="A13501" s="1">
        <f t="shared" si="281"/>
        <v>45987</v>
      </c>
      <c r="B13501" s="49" t="s">
        <v>8285</v>
      </c>
      <c r="C13501" s="7">
        <v>1.4256E-2</v>
      </c>
      <c r="D13501" s="7">
        <v>2.8512000000000121E-2</v>
      </c>
      <c r="E13501" s="7">
        <v>4.2768000000000118E-2</v>
      </c>
      <c r="F13501" s="7">
        <v>5.7023999999999998E-2</v>
      </c>
      <c r="G13501" s="7">
        <v>7.1279999999999996E-2</v>
      </c>
      <c r="H13501" s="7">
        <v>8.5535999999999987E-2</v>
      </c>
      <c r="I13501" s="7">
        <v>9.9792000000000367E-2</v>
      </c>
      <c r="J13501" s="7">
        <v>0.11404800000000011</v>
      </c>
      <c r="K13501" s="7">
        <v>0.128304</v>
      </c>
      <c r="L13501" s="7">
        <v>0.14255999999999999</v>
      </c>
    </row>
    <row r="13502" spans="1:12" ht="76.5">
      <c r="A13502" s="1">
        <f t="shared" si="281"/>
        <v>45988</v>
      </c>
      <c r="B13502" s="49" t="s">
        <v>5253</v>
      </c>
      <c r="C13502" s="7">
        <v>4.8670027397260437E-2</v>
      </c>
      <c r="D13502" s="7">
        <v>9.7340054794520875E-2</v>
      </c>
      <c r="E13502" s="7">
        <v>0.14601008219178119</v>
      </c>
      <c r="F13502" s="7">
        <v>0.19468010958904078</v>
      </c>
      <c r="G13502" s="7">
        <v>0.24335013698630159</v>
      </c>
      <c r="H13502" s="7">
        <v>0.29202016438356238</v>
      </c>
      <c r="I13502" s="7">
        <v>0.34069019178082321</v>
      </c>
      <c r="J13502" s="7">
        <v>0.38936021917808278</v>
      </c>
      <c r="K13502" s="7">
        <v>0.43803024657534356</v>
      </c>
      <c r="L13502" s="7">
        <v>0.48670027397260318</v>
      </c>
    </row>
    <row r="13503" spans="1:12" ht="51">
      <c r="A13503" s="1">
        <f t="shared" si="281"/>
        <v>45989</v>
      </c>
      <c r="B13503" s="49" t="s">
        <v>5476</v>
      </c>
      <c r="C13503" s="7">
        <v>4.448219178082212E-3</v>
      </c>
      <c r="D13503" s="7">
        <v>8.8964383561644239E-3</v>
      </c>
      <c r="E13503" s="7">
        <v>1.3344657534246599E-2</v>
      </c>
      <c r="F13503" s="7">
        <v>1.7792876712328799E-2</v>
      </c>
      <c r="G13503" s="7">
        <v>2.2241095890411001E-2</v>
      </c>
      <c r="H13503" s="7">
        <v>2.6689315068493199E-2</v>
      </c>
      <c r="I13503" s="7">
        <v>3.11375342465754E-2</v>
      </c>
      <c r="J13503" s="7">
        <v>3.5585753424657481E-2</v>
      </c>
      <c r="K13503" s="7">
        <v>4.0033972602739679E-2</v>
      </c>
      <c r="L13503" s="7">
        <v>4.4482191780821884E-2</v>
      </c>
    </row>
    <row r="13504" spans="1:12" ht="38.25">
      <c r="A13504" s="1">
        <f t="shared" si="281"/>
        <v>45990</v>
      </c>
      <c r="B13504" s="49" t="s">
        <v>8286</v>
      </c>
      <c r="C13504" s="7">
        <v>1.205358904109592E-2</v>
      </c>
      <c r="D13504" s="7">
        <v>2.4107178082191962E-2</v>
      </c>
      <c r="E13504" s="7">
        <v>3.6160767123287883E-2</v>
      </c>
      <c r="F13504" s="7">
        <v>4.821435616438368E-2</v>
      </c>
      <c r="G13504" s="7">
        <v>6.0267945205479595E-2</v>
      </c>
      <c r="H13504" s="7">
        <v>7.2321534246575517E-2</v>
      </c>
      <c r="I13504" s="7">
        <v>8.4375123287671799E-2</v>
      </c>
      <c r="J13504" s="7">
        <v>9.6428712328767471E-2</v>
      </c>
      <c r="K13504" s="7">
        <v>0.10848230136986341</v>
      </c>
      <c r="L13504" s="7">
        <v>0.12053589041095919</v>
      </c>
    </row>
    <row r="13505" spans="1:12" ht="38.25">
      <c r="A13505" s="1">
        <f t="shared" si="281"/>
        <v>45991</v>
      </c>
      <c r="B13505" s="49" t="s">
        <v>8287</v>
      </c>
      <c r="C13505" s="7">
        <v>5.4387616438356353E-3</v>
      </c>
      <c r="D13505" s="7">
        <v>1.0877523287671271E-2</v>
      </c>
      <c r="E13505" s="7">
        <v>1.6316284931506921E-2</v>
      </c>
      <c r="F13505" s="7">
        <v>2.1755046575342517E-2</v>
      </c>
      <c r="G13505" s="7">
        <v>2.7193808219178116E-2</v>
      </c>
      <c r="H13505" s="7">
        <v>3.2632569863013716E-2</v>
      </c>
      <c r="I13505" s="7">
        <v>3.8071331506849437E-2</v>
      </c>
      <c r="J13505" s="7">
        <v>4.3510093150684916E-2</v>
      </c>
      <c r="K13505" s="7">
        <v>4.8948854794520512E-2</v>
      </c>
      <c r="L13505" s="7">
        <v>5.4387616438356122E-2</v>
      </c>
    </row>
    <row r="13506" spans="1:12" ht="38.25">
      <c r="A13506" s="1">
        <f t="shared" si="281"/>
        <v>45992</v>
      </c>
      <c r="B13506" s="49" t="s">
        <v>8287</v>
      </c>
      <c r="C13506" s="7">
        <v>3.6587506849315322E-3</v>
      </c>
      <c r="D13506" s="7">
        <v>7.3175013698630643E-3</v>
      </c>
      <c r="E13506" s="7">
        <v>1.0976252054794583E-2</v>
      </c>
      <c r="F13506" s="7">
        <v>1.463500273972608E-2</v>
      </c>
      <c r="G13506" s="7">
        <v>1.82937534246576E-2</v>
      </c>
      <c r="H13506" s="7">
        <v>2.195250410958912E-2</v>
      </c>
      <c r="I13506" s="7">
        <v>2.561125479452064E-2</v>
      </c>
      <c r="J13506" s="7">
        <v>2.9270005479452039E-2</v>
      </c>
      <c r="K13506" s="7">
        <v>3.2928756164383559E-2</v>
      </c>
      <c r="L13506" s="7">
        <v>3.6587506849315075E-2</v>
      </c>
    </row>
    <row r="13507" spans="1:12" ht="63.75">
      <c r="A13507" s="1">
        <f t="shared" si="281"/>
        <v>45993</v>
      </c>
      <c r="B13507" s="49" t="s">
        <v>5695</v>
      </c>
      <c r="C13507" s="7">
        <v>2.4302465753424838E-3</v>
      </c>
      <c r="D13507" s="7">
        <v>4.8604931506849554E-3</v>
      </c>
      <c r="E13507" s="7">
        <v>7.2907397260274396E-3</v>
      </c>
      <c r="F13507" s="7">
        <v>9.7209863013698883E-3</v>
      </c>
      <c r="G13507" s="7">
        <v>1.215123287671236E-2</v>
      </c>
      <c r="H13507" s="7">
        <v>1.458147945205476E-2</v>
      </c>
      <c r="I13507" s="7">
        <v>1.701172602739728E-2</v>
      </c>
      <c r="J13507" s="7">
        <v>1.9441972602739679E-2</v>
      </c>
      <c r="K13507" s="7">
        <v>2.1872219178082197E-2</v>
      </c>
      <c r="L13507" s="7">
        <v>2.4302465753424599E-2</v>
      </c>
    </row>
    <row r="13508" spans="1:12" ht="25.5">
      <c r="A13508" s="1">
        <f t="shared" si="281"/>
        <v>45994</v>
      </c>
      <c r="B13508" s="49" t="s">
        <v>8288</v>
      </c>
      <c r="C13508" s="7">
        <v>7.6223671232877113E-3</v>
      </c>
      <c r="D13508" s="7">
        <v>1.5244734246575398E-2</v>
      </c>
      <c r="E13508" s="7">
        <v>2.2867101369863158E-2</v>
      </c>
      <c r="F13508" s="7">
        <v>3.0489468493150797E-2</v>
      </c>
      <c r="G13508" s="7">
        <v>3.8111835616438439E-2</v>
      </c>
      <c r="H13508" s="7">
        <v>4.5734202739726074E-2</v>
      </c>
      <c r="I13508" s="7">
        <v>5.3356569863013958E-2</v>
      </c>
      <c r="J13508" s="7">
        <v>6.0978936986301475E-2</v>
      </c>
      <c r="K13508" s="7">
        <v>6.8601304109589117E-2</v>
      </c>
      <c r="L13508" s="7">
        <v>7.6223671232876766E-2</v>
      </c>
    </row>
    <row r="13509" spans="1:12" ht="25.5">
      <c r="A13509" s="1">
        <f t="shared" si="281"/>
        <v>45995</v>
      </c>
      <c r="B13509" s="49" t="s">
        <v>8289</v>
      </c>
      <c r="C13509" s="7">
        <v>1.5119967123287639E-2</v>
      </c>
      <c r="D13509" s="7">
        <v>3.0239934246575399E-2</v>
      </c>
      <c r="E13509" s="7">
        <v>4.5359901369863044E-2</v>
      </c>
      <c r="F13509" s="7">
        <v>6.0479868493150554E-2</v>
      </c>
      <c r="G13509" s="7">
        <v>7.5599835616438196E-2</v>
      </c>
      <c r="H13509" s="7">
        <v>9.0719802739725949E-2</v>
      </c>
      <c r="I13509" s="7">
        <v>0.10583976986301383</v>
      </c>
      <c r="J13509" s="7">
        <v>0.12095973698630159</v>
      </c>
      <c r="K13509" s="7">
        <v>0.13607970410958839</v>
      </c>
      <c r="L13509" s="7">
        <v>0.15119967123287639</v>
      </c>
    </row>
    <row r="13510" spans="1:12" ht="25.5">
      <c r="A13510" s="1">
        <f t="shared" si="281"/>
        <v>45996</v>
      </c>
      <c r="B13510" s="49" t="s">
        <v>8290</v>
      </c>
      <c r="C13510" s="7">
        <v>1.9912109589041282E-2</v>
      </c>
      <c r="D13510" s="7">
        <v>3.9824219178082439E-2</v>
      </c>
      <c r="E13510" s="7">
        <v>5.9736328767123717E-2</v>
      </c>
      <c r="F13510" s="7">
        <v>7.9648438356164752E-2</v>
      </c>
      <c r="G13510" s="7">
        <v>9.9560547945205913E-2</v>
      </c>
      <c r="H13510" s="7">
        <v>0.11947265753424707</v>
      </c>
      <c r="I13510" s="7">
        <v>0.1393847671232892</v>
      </c>
      <c r="J13510" s="7">
        <v>0.15929687671233</v>
      </c>
      <c r="K13510" s="7">
        <v>0.1792089863013708</v>
      </c>
      <c r="L13510" s="7">
        <v>0.1991210958904116</v>
      </c>
    </row>
    <row r="13511" spans="1:12" ht="12.75">
      <c r="A13511" s="1">
        <f t="shared" si="281"/>
        <v>45997</v>
      </c>
      <c r="B13511" s="49" t="s">
        <v>8291</v>
      </c>
      <c r="C13511" s="7">
        <v>9.5256986301370077E-3</v>
      </c>
      <c r="D13511" s="7">
        <v>1.905139726027404E-2</v>
      </c>
      <c r="E13511" s="7">
        <v>2.8577095890410999E-2</v>
      </c>
      <c r="F13511" s="7">
        <v>3.8102794520547954E-2</v>
      </c>
      <c r="G13511" s="7">
        <v>4.7628493150684917E-2</v>
      </c>
      <c r="H13511" s="7">
        <v>5.7154191780821879E-2</v>
      </c>
      <c r="I13511" s="7">
        <v>6.6679890410959078E-2</v>
      </c>
      <c r="J13511" s="7">
        <v>7.6205589041095909E-2</v>
      </c>
      <c r="K13511" s="7">
        <v>8.5731287671232878E-2</v>
      </c>
      <c r="L13511" s="7">
        <v>9.5256986301369834E-2</v>
      </c>
    </row>
    <row r="13512" spans="1:12" ht="25.5">
      <c r="A13512" s="1">
        <f t="shared" si="281"/>
        <v>45998</v>
      </c>
      <c r="B13512" s="49" t="s">
        <v>8292</v>
      </c>
      <c r="C13512" s="7">
        <v>6.7019835616438442E-3</v>
      </c>
      <c r="D13512" s="7">
        <v>1.340396712328764E-2</v>
      </c>
      <c r="E13512" s="7">
        <v>2.0105950684931519E-2</v>
      </c>
      <c r="F13512" s="7">
        <v>2.680793424657528E-2</v>
      </c>
      <c r="G13512" s="7">
        <v>3.3509917808219158E-2</v>
      </c>
      <c r="H13512" s="7">
        <v>4.0211901369863037E-2</v>
      </c>
      <c r="I13512" s="7">
        <v>4.6913884931507034E-2</v>
      </c>
      <c r="J13512" s="7">
        <v>5.3615868493150677E-2</v>
      </c>
      <c r="K13512" s="7">
        <v>6.0317852054794556E-2</v>
      </c>
      <c r="L13512" s="7">
        <v>6.7019835616438317E-2</v>
      </c>
    </row>
    <row r="13513" spans="1:12" ht="25.5">
      <c r="A13513" s="1">
        <f t="shared" si="281"/>
        <v>45999</v>
      </c>
      <c r="B13513" s="49" t="s">
        <v>6472</v>
      </c>
      <c r="C13513" s="7">
        <v>1.101060821917812E-2</v>
      </c>
      <c r="D13513" s="7">
        <v>2.202121643835624E-2</v>
      </c>
      <c r="E13513" s="7">
        <v>3.3031824657534355E-2</v>
      </c>
      <c r="F13513" s="7">
        <v>4.4042432876712355E-2</v>
      </c>
      <c r="G13513" s="7">
        <v>5.5053041095890473E-2</v>
      </c>
      <c r="H13513" s="7">
        <v>6.6063649315068598E-2</v>
      </c>
      <c r="I13513" s="7">
        <v>7.7074257534246834E-2</v>
      </c>
      <c r="J13513" s="7">
        <v>8.808486575342471E-2</v>
      </c>
      <c r="K13513" s="7">
        <v>9.9095473972602835E-2</v>
      </c>
      <c r="L13513" s="7">
        <v>0.11010608219178084</v>
      </c>
    </row>
    <row r="13514" spans="1:12" ht="25.5">
      <c r="A13514" s="1">
        <f t="shared" si="281"/>
        <v>46000</v>
      </c>
      <c r="B13514" s="49" t="s">
        <v>8293</v>
      </c>
      <c r="C13514" s="7">
        <v>6.9168000000000241E-3</v>
      </c>
      <c r="D13514" s="7">
        <v>1.38336E-2</v>
      </c>
      <c r="E13514" s="7">
        <v>2.0750399999999999E-2</v>
      </c>
      <c r="F13514" s="7">
        <v>2.7667199999999999E-2</v>
      </c>
      <c r="G13514" s="7">
        <v>3.4583999999999997E-2</v>
      </c>
      <c r="H13514" s="7">
        <v>4.1500799999999997E-2</v>
      </c>
      <c r="I13514" s="7">
        <v>4.8417600000000241E-2</v>
      </c>
      <c r="J13514" s="7">
        <v>5.5334399999999999E-2</v>
      </c>
      <c r="K13514" s="7">
        <v>6.2251200000000118E-2</v>
      </c>
      <c r="L13514" s="7">
        <v>6.9167999999999993E-2</v>
      </c>
    </row>
    <row r="13515" spans="1:12" ht="12.75">
      <c r="A13515" s="1">
        <f t="shared" si="281"/>
        <v>46001</v>
      </c>
      <c r="B13515" s="49" t="s">
        <v>8294</v>
      </c>
      <c r="C13515" s="7">
        <v>1.2075287671232881E-2</v>
      </c>
      <c r="D13515" s="7">
        <v>2.4150575342465879E-2</v>
      </c>
      <c r="E13515" s="7">
        <v>3.6225863013698761E-2</v>
      </c>
      <c r="F13515" s="7">
        <v>4.830115068493164E-2</v>
      </c>
      <c r="G13515" s="7">
        <v>6.0376438356164519E-2</v>
      </c>
      <c r="H13515" s="7">
        <v>7.2451726027397273E-2</v>
      </c>
      <c r="I13515" s="7">
        <v>8.4527013698630526E-2</v>
      </c>
      <c r="J13515" s="7">
        <v>9.6602301369863156E-2</v>
      </c>
      <c r="K13515" s="7">
        <v>0.10867758904109603</v>
      </c>
      <c r="L13515" s="7">
        <v>0.1207528767123288</v>
      </c>
    </row>
    <row r="13516" spans="1:12" ht="12.75">
      <c r="A13516" s="1">
        <f t="shared" si="281"/>
        <v>46002</v>
      </c>
      <c r="B13516" s="49" t="s">
        <v>8295</v>
      </c>
      <c r="C13516" s="7">
        <v>7.1008767123287991E-3</v>
      </c>
      <c r="D13516" s="7">
        <v>1.4201753424657598E-2</v>
      </c>
      <c r="E13516" s="7">
        <v>2.1302630136986401E-2</v>
      </c>
      <c r="F13516" s="7">
        <v>2.8403506849315079E-2</v>
      </c>
      <c r="G13516" s="7">
        <v>3.5504383561643878E-2</v>
      </c>
      <c r="H13516" s="7">
        <v>4.2605260273972559E-2</v>
      </c>
      <c r="I13516" s="7">
        <v>4.9706136986301476E-2</v>
      </c>
      <c r="J13516" s="7">
        <v>5.6807013698630157E-2</v>
      </c>
      <c r="K13516" s="7">
        <v>6.3907890410958956E-2</v>
      </c>
      <c r="L13516" s="7">
        <v>7.1008767123287631E-2</v>
      </c>
    </row>
    <row r="13517" spans="1:12" ht="25.5">
      <c r="A13517" s="1">
        <f t="shared" si="281"/>
        <v>46003</v>
      </c>
      <c r="B13517" s="49" t="s">
        <v>8296</v>
      </c>
      <c r="C13517" s="7">
        <v>2.9162235616438437E-2</v>
      </c>
      <c r="D13517" s="7">
        <v>5.8324471232876755E-2</v>
      </c>
      <c r="E13517" s="7">
        <v>8.7486706849315185E-2</v>
      </c>
      <c r="F13517" s="7">
        <v>0.11664894246575327</v>
      </c>
      <c r="G13517" s="7">
        <v>0.1458111780821916</v>
      </c>
      <c r="H13517" s="7">
        <v>0.17497341369863037</v>
      </c>
      <c r="I13517" s="7">
        <v>0.2041356493150692</v>
      </c>
      <c r="J13517" s="7">
        <v>0.2332978849315068</v>
      </c>
      <c r="K13517" s="7">
        <v>0.2624601205479456</v>
      </c>
      <c r="L13517" s="7">
        <v>0.2916223561643832</v>
      </c>
    </row>
    <row r="13518" spans="1:12" ht="12.75">
      <c r="A13518" s="1">
        <f t="shared" si="281"/>
        <v>46004</v>
      </c>
      <c r="B13518" s="49" t="s">
        <v>8297</v>
      </c>
      <c r="C13518" s="7">
        <v>6.7844383561644116E-3</v>
      </c>
      <c r="D13518" s="7">
        <v>1.3568876712328801E-2</v>
      </c>
      <c r="E13518" s="7">
        <v>2.0353315068493201E-2</v>
      </c>
      <c r="F13518" s="7">
        <v>2.7137753424657601E-2</v>
      </c>
      <c r="G13518" s="7">
        <v>3.3922191780822002E-2</v>
      </c>
      <c r="H13518" s="7">
        <v>4.0706630136986402E-2</v>
      </c>
      <c r="I13518" s="7">
        <v>4.749106849315092E-2</v>
      </c>
      <c r="J13518" s="7">
        <v>5.4275506849315203E-2</v>
      </c>
      <c r="K13518" s="7">
        <v>6.1059945205479596E-2</v>
      </c>
      <c r="L13518" s="7">
        <v>6.7844383561643878E-2</v>
      </c>
    </row>
    <row r="13519" spans="1:12" ht="25.5">
      <c r="A13519" s="1">
        <f t="shared" si="281"/>
        <v>46005</v>
      </c>
      <c r="B13519" s="49" t="s">
        <v>8298</v>
      </c>
      <c r="C13519" s="7">
        <v>1.8895890410959081E-2</v>
      </c>
      <c r="D13519" s="7">
        <v>3.7791780821918038E-2</v>
      </c>
      <c r="E13519" s="7">
        <v>5.6687671232877115E-2</v>
      </c>
      <c r="F13519" s="7">
        <v>7.5583561643835964E-2</v>
      </c>
      <c r="G13519" s="7">
        <v>9.4479452054794924E-2</v>
      </c>
      <c r="H13519" s="7">
        <v>0.11337534246575387</v>
      </c>
      <c r="I13519" s="7">
        <v>0.13227123287671319</v>
      </c>
      <c r="J13519" s="7">
        <v>0.15116712328767237</v>
      </c>
      <c r="K13519" s="7">
        <v>0.17006301369863039</v>
      </c>
      <c r="L13519" s="7">
        <v>0.18895890410958957</v>
      </c>
    </row>
    <row r="13520" spans="1:12" ht="25.5">
      <c r="A13520" s="1">
        <f t="shared" ref="A13520:A13583" si="282">A13519+1</f>
        <v>46006</v>
      </c>
      <c r="B13520" s="49" t="s">
        <v>8299</v>
      </c>
      <c r="C13520" s="7">
        <v>4.4709304109589239E-2</v>
      </c>
      <c r="D13520" s="7">
        <v>8.9418608219178478E-2</v>
      </c>
      <c r="E13520" s="7">
        <v>0.13412791232876758</v>
      </c>
      <c r="F13520" s="7">
        <v>0.17883721643835601</v>
      </c>
      <c r="G13520" s="7">
        <v>0.2235465205479456</v>
      </c>
      <c r="H13520" s="7">
        <v>0.268255824657534</v>
      </c>
      <c r="I13520" s="7">
        <v>0.31296512876712357</v>
      </c>
      <c r="J13520" s="7">
        <v>0.35767443287671202</v>
      </c>
      <c r="K13520" s="7">
        <v>0.40238373698630159</v>
      </c>
      <c r="L13520" s="7">
        <v>0.44709304109589004</v>
      </c>
    </row>
    <row r="13521" spans="1:12" ht="25.5">
      <c r="A13521" s="1">
        <f t="shared" si="282"/>
        <v>46007</v>
      </c>
      <c r="B13521" s="49" t="s">
        <v>8300</v>
      </c>
      <c r="C13521" s="7">
        <v>1.5182531506849438E-2</v>
      </c>
      <c r="D13521" s="7">
        <v>3.0365063013698762E-2</v>
      </c>
      <c r="E13521" s="7">
        <v>4.5547594520548199E-2</v>
      </c>
      <c r="F13521" s="7">
        <v>6.0730126027397399E-2</v>
      </c>
      <c r="G13521" s="7">
        <v>7.5912657534246711E-2</v>
      </c>
      <c r="H13521" s="7">
        <v>9.1095189041096036E-2</v>
      </c>
      <c r="I13521" s="7">
        <v>0.10627772054794558</v>
      </c>
      <c r="J13521" s="7">
        <v>0.1214602520547948</v>
      </c>
      <c r="K13521" s="7">
        <v>0.136642783561644</v>
      </c>
      <c r="L13521" s="7">
        <v>0.1518253150684932</v>
      </c>
    </row>
    <row r="13522" spans="1:12" ht="25.5">
      <c r="A13522" s="1">
        <f t="shared" si="282"/>
        <v>46008</v>
      </c>
      <c r="B13522" s="49" t="s">
        <v>6111</v>
      </c>
      <c r="C13522" s="7">
        <v>3.6648986301369957E-3</v>
      </c>
      <c r="D13522" s="7">
        <v>7.3297972602739915E-3</v>
      </c>
      <c r="E13522" s="7">
        <v>1.0994695890410975E-2</v>
      </c>
      <c r="F13522" s="7">
        <v>1.4659594520547959E-2</v>
      </c>
      <c r="G13522" s="7">
        <v>1.832449315068492E-2</v>
      </c>
      <c r="H13522" s="7">
        <v>2.198939178082188E-2</v>
      </c>
      <c r="I13522" s="7">
        <v>2.5654290410958958E-2</v>
      </c>
      <c r="J13522" s="7">
        <v>2.9319189041095917E-2</v>
      </c>
      <c r="K13522" s="7">
        <v>3.2984087671232877E-2</v>
      </c>
      <c r="L13522" s="7">
        <v>3.664898630136984E-2</v>
      </c>
    </row>
    <row r="13523" spans="1:12" ht="25.5">
      <c r="A13523" s="1">
        <f t="shared" si="282"/>
        <v>46009</v>
      </c>
      <c r="B13523" s="49" t="s">
        <v>8301</v>
      </c>
      <c r="C13523" s="7">
        <v>5.1555945205479714E-3</v>
      </c>
      <c r="D13523" s="7">
        <v>1.0311189041095943E-2</v>
      </c>
      <c r="E13523" s="7">
        <v>1.5466783561643879E-2</v>
      </c>
      <c r="F13523" s="7">
        <v>2.062237808219184E-2</v>
      </c>
      <c r="G13523" s="7">
        <v>2.5777972602739802E-2</v>
      </c>
      <c r="H13523" s="7">
        <v>3.0933567123287757E-2</v>
      </c>
      <c r="I13523" s="7">
        <v>3.6089161643835715E-2</v>
      </c>
      <c r="J13523" s="7">
        <v>4.1244756164383681E-2</v>
      </c>
      <c r="K13523" s="7">
        <v>4.6400350684931521E-2</v>
      </c>
      <c r="L13523" s="7">
        <v>5.155594520547948E-2</v>
      </c>
    </row>
    <row r="13524" spans="1:12" ht="25.5">
      <c r="A13524" s="1">
        <f t="shared" si="282"/>
        <v>46010</v>
      </c>
      <c r="B13524" s="49" t="s">
        <v>8301</v>
      </c>
      <c r="C13524" s="7">
        <v>8.3973698630137195E-3</v>
      </c>
      <c r="D13524" s="7">
        <v>1.6794739726027439E-2</v>
      </c>
      <c r="E13524" s="7">
        <v>2.519210958904116E-2</v>
      </c>
      <c r="F13524" s="7">
        <v>3.358947945205476E-2</v>
      </c>
      <c r="G13524" s="7">
        <v>4.1986849315068478E-2</v>
      </c>
      <c r="H13524" s="7">
        <v>5.0384219178082196E-2</v>
      </c>
      <c r="I13524" s="7">
        <v>5.8781589041096038E-2</v>
      </c>
      <c r="J13524" s="7">
        <v>6.7178958904109631E-2</v>
      </c>
      <c r="K13524" s="7">
        <v>7.5576328767123349E-2</v>
      </c>
      <c r="L13524" s="7">
        <v>8.3973698630136956E-2</v>
      </c>
    </row>
    <row r="13525" spans="1:12" ht="25.5">
      <c r="A13525" s="1">
        <f t="shared" si="282"/>
        <v>46011</v>
      </c>
      <c r="B13525" s="49" t="s">
        <v>8302</v>
      </c>
      <c r="C13525" s="7">
        <v>0.1387406794520544</v>
      </c>
      <c r="D13525" s="7">
        <v>0.27748135890410996</v>
      </c>
      <c r="E13525" s="7">
        <v>0.41622203835616439</v>
      </c>
      <c r="F13525" s="7">
        <v>0.5549627178082176</v>
      </c>
      <c r="G13525" s="7">
        <v>0.69370339726027197</v>
      </c>
      <c r="H13525" s="7">
        <v>0.83244407671232634</v>
      </c>
      <c r="I13525" s="7">
        <v>0.97118475616438427</v>
      </c>
      <c r="J13525" s="7">
        <v>1.1099254356164363</v>
      </c>
      <c r="K13525" s="7">
        <v>1.2486661150684919</v>
      </c>
      <c r="L13525" s="7">
        <v>1.3874067945205439</v>
      </c>
    </row>
    <row r="13526" spans="1:12" ht="25.5">
      <c r="A13526" s="1">
        <f t="shared" si="282"/>
        <v>46012</v>
      </c>
      <c r="B13526" s="49" t="s">
        <v>7230</v>
      </c>
      <c r="C13526" s="7">
        <v>4.1082739726027561E-3</v>
      </c>
      <c r="D13526" s="7">
        <v>8.2165479452055122E-3</v>
      </c>
      <c r="E13526" s="7">
        <v>1.2324821917808279E-2</v>
      </c>
      <c r="F13526" s="7">
        <v>1.6433095890411E-2</v>
      </c>
      <c r="G13526" s="7">
        <v>2.054136986301372E-2</v>
      </c>
      <c r="H13526" s="7">
        <v>2.4649643835616439E-2</v>
      </c>
      <c r="I13526" s="7">
        <v>2.8757917808219281E-2</v>
      </c>
      <c r="J13526" s="7">
        <v>3.2866191780822E-2</v>
      </c>
      <c r="K13526" s="7">
        <v>3.6974465753424716E-2</v>
      </c>
      <c r="L13526" s="7">
        <v>4.108273972602744E-2</v>
      </c>
    </row>
    <row r="13527" spans="1:12" ht="25.5">
      <c r="A13527" s="1">
        <f t="shared" si="282"/>
        <v>46013</v>
      </c>
      <c r="B13527" s="49" t="s">
        <v>8303</v>
      </c>
      <c r="C13527" s="7">
        <v>8.5026082191781201E-3</v>
      </c>
      <c r="D13527" s="7">
        <v>1.700521643835624E-2</v>
      </c>
      <c r="E13527" s="7">
        <v>2.5507824657534362E-2</v>
      </c>
      <c r="F13527" s="7">
        <v>3.4010432876712356E-2</v>
      </c>
      <c r="G13527" s="7">
        <v>4.2513041095890484E-2</v>
      </c>
      <c r="H13527" s="7">
        <v>5.1015649315068481E-2</v>
      </c>
      <c r="I13527" s="7">
        <v>5.9518257534246832E-2</v>
      </c>
      <c r="J13527" s="7">
        <v>6.8020865753424711E-2</v>
      </c>
      <c r="K13527" s="7">
        <v>7.6523473972602826E-2</v>
      </c>
      <c r="L13527" s="7">
        <v>8.502608219178083E-2</v>
      </c>
    </row>
    <row r="13528" spans="1:12" ht="25.5">
      <c r="A13528" s="1">
        <f t="shared" si="282"/>
        <v>46014</v>
      </c>
      <c r="B13528" s="49" t="s">
        <v>5780</v>
      </c>
      <c r="C13528" s="7">
        <v>1.245139726027392E-3</v>
      </c>
      <c r="D13528" s="7">
        <v>2.4902794520547961E-3</v>
      </c>
      <c r="E13528" s="7">
        <v>3.7354191780821877E-3</v>
      </c>
      <c r="F13528" s="7">
        <v>4.980558904109568E-3</v>
      </c>
      <c r="G13528" s="7">
        <v>6.2256986301369591E-3</v>
      </c>
      <c r="H13528" s="7">
        <v>7.470838356164352E-3</v>
      </c>
      <c r="I13528" s="7">
        <v>8.7159780821917787E-3</v>
      </c>
      <c r="J13528" s="7">
        <v>9.9611178082191464E-3</v>
      </c>
      <c r="K13528" s="7">
        <v>1.1206257534246538E-2</v>
      </c>
      <c r="L13528" s="7">
        <v>1.2451397260273918E-2</v>
      </c>
    </row>
    <row r="13529" spans="1:12" ht="25.5">
      <c r="A13529" s="1">
        <f t="shared" si="282"/>
        <v>46015</v>
      </c>
      <c r="B13529" s="49" t="s">
        <v>6282</v>
      </c>
      <c r="C13529" s="7">
        <v>1.810316712328764E-2</v>
      </c>
      <c r="D13529" s="7">
        <v>3.6206334246575399E-2</v>
      </c>
      <c r="E13529" s="7">
        <v>5.4309501369863039E-2</v>
      </c>
      <c r="F13529" s="7">
        <v>7.2412668493150562E-2</v>
      </c>
      <c r="G13529" s="7">
        <v>9.0515835616438195E-2</v>
      </c>
      <c r="H13529" s="7">
        <v>0.10861900273972597</v>
      </c>
      <c r="I13529" s="7">
        <v>0.1267221698630136</v>
      </c>
      <c r="J13529" s="7">
        <v>0.14482533698630159</v>
      </c>
      <c r="K13529" s="7">
        <v>0.1629285041095884</v>
      </c>
      <c r="L13529" s="7">
        <v>0.18103167123287639</v>
      </c>
    </row>
    <row r="13530" spans="1:12" ht="25.5">
      <c r="A13530" s="1">
        <f t="shared" si="282"/>
        <v>46016</v>
      </c>
      <c r="B13530" s="49" t="s">
        <v>5322</v>
      </c>
      <c r="C13530" s="7">
        <v>2.5604383561644118E-4</v>
      </c>
      <c r="D13530" s="7">
        <v>5.1208767123288117E-4</v>
      </c>
      <c r="E13530" s="7">
        <v>7.681315068493223E-4</v>
      </c>
      <c r="F13530" s="7">
        <v>1.02417534246576E-3</v>
      </c>
      <c r="G13530" s="7">
        <v>1.2802191780822E-3</v>
      </c>
      <c r="H13530" s="7">
        <v>1.5362630136986279E-3</v>
      </c>
      <c r="I13530" s="7">
        <v>1.7923068493150799E-3</v>
      </c>
      <c r="J13530" s="7">
        <v>2.0483506849315082E-3</v>
      </c>
      <c r="K13530" s="7">
        <v>2.304394520547948E-3</v>
      </c>
      <c r="L13530" s="7">
        <v>2.5604383561643883E-3</v>
      </c>
    </row>
    <row r="13531" spans="1:12" ht="25.5">
      <c r="A13531" s="1">
        <f t="shared" si="282"/>
        <v>46017</v>
      </c>
      <c r="B13531" s="49" t="s">
        <v>8304</v>
      </c>
      <c r="C13531" s="7">
        <v>2.5625358904109878E-2</v>
      </c>
      <c r="D13531" s="7">
        <v>5.1250717808219638E-2</v>
      </c>
      <c r="E13531" s="7">
        <v>7.6876076712329516E-2</v>
      </c>
      <c r="F13531" s="7">
        <v>0.10250143561643904</v>
      </c>
      <c r="G13531" s="7">
        <v>0.12812679452054879</v>
      </c>
      <c r="H13531" s="7">
        <v>0.15375215342465762</v>
      </c>
      <c r="I13531" s="7">
        <v>0.17937751232876759</v>
      </c>
      <c r="J13531" s="7">
        <v>0.20500287123287758</v>
      </c>
      <c r="K13531" s="7">
        <v>0.23062823013698638</v>
      </c>
      <c r="L13531" s="7">
        <v>0.25625358904109641</v>
      </c>
    </row>
    <row r="13532" spans="1:12" ht="25.5">
      <c r="A13532" s="1">
        <f t="shared" si="282"/>
        <v>46018</v>
      </c>
      <c r="B13532" s="49" t="s">
        <v>2743</v>
      </c>
      <c r="C13532" s="7">
        <v>3.8363178082191959E-2</v>
      </c>
      <c r="D13532" s="7">
        <v>7.6726356164383919E-2</v>
      </c>
      <c r="E13532" s="7">
        <v>0.11508953424657575</v>
      </c>
      <c r="F13532" s="7">
        <v>0.15345271232876759</v>
      </c>
      <c r="G13532" s="7">
        <v>0.19181589041095917</v>
      </c>
      <c r="H13532" s="7">
        <v>0.23017906849315078</v>
      </c>
      <c r="I13532" s="7">
        <v>0.26854224657534359</v>
      </c>
      <c r="J13532" s="7">
        <v>0.30690542465753518</v>
      </c>
      <c r="K13532" s="7">
        <v>0.34526860273972676</v>
      </c>
      <c r="L13532" s="7">
        <v>0.38363178082191834</v>
      </c>
    </row>
    <row r="13533" spans="1:12" ht="38.25">
      <c r="A13533" s="1">
        <f t="shared" si="282"/>
        <v>46019</v>
      </c>
      <c r="B13533" s="49" t="s">
        <v>6135</v>
      </c>
      <c r="C13533" s="7">
        <v>3.6583890410959077E-3</v>
      </c>
      <c r="D13533" s="7">
        <v>7.3167780821918153E-3</v>
      </c>
      <c r="E13533" s="7">
        <v>1.0975167123287711E-2</v>
      </c>
      <c r="F13533" s="7">
        <v>1.463355616438356E-2</v>
      </c>
      <c r="G13533" s="7">
        <v>1.8291945205479481E-2</v>
      </c>
      <c r="H13533" s="7">
        <v>2.1950334246575397E-2</v>
      </c>
      <c r="I13533" s="7">
        <v>2.5608723287671321E-2</v>
      </c>
      <c r="J13533" s="7">
        <v>2.9267112328767241E-2</v>
      </c>
      <c r="K13533" s="7">
        <v>3.2925501369863039E-2</v>
      </c>
      <c r="L13533" s="7">
        <v>3.6583890410958962E-2</v>
      </c>
    </row>
    <row r="13534" spans="1:12" ht="63.75">
      <c r="A13534" s="1">
        <f t="shared" si="282"/>
        <v>46020</v>
      </c>
      <c r="B13534" s="49" t="s">
        <v>5251</v>
      </c>
      <c r="C13534" s="7">
        <v>4.5784109589041156E-3</v>
      </c>
      <c r="D13534" s="7">
        <v>9.1568219178082312E-3</v>
      </c>
      <c r="E13534" s="7">
        <v>1.3735232876712361E-2</v>
      </c>
      <c r="F13534" s="7">
        <v>1.8313643835616442E-2</v>
      </c>
      <c r="G13534" s="7">
        <v>2.2892054794520517E-2</v>
      </c>
      <c r="H13534" s="7">
        <v>2.74704657534246E-2</v>
      </c>
      <c r="I13534" s="7">
        <v>3.2048876712328797E-2</v>
      </c>
      <c r="J13534" s="7">
        <v>3.6627287671232883E-2</v>
      </c>
      <c r="K13534" s="7">
        <v>4.1205698630136955E-2</v>
      </c>
      <c r="L13534" s="7">
        <v>4.5784109589041035E-2</v>
      </c>
    </row>
    <row r="13535" spans="1:12" ht="25.5">
      <c r="A13535" s="1">
        <f t="shared" si="282"/>
        <v>46021</v>
      </c>
      <c r="B13535" s="49" t="s">
        <v>8305</v>
      </c>
      <c r="C13535" s="7">
        <v>5.3185150684931633E-2</v>
      </c>
      <c r="D13535" s="7">
        <v>0.10637030136986327</v>
      </c>
      <c r="E13535" s="7">
        <v>0.15955545205479479</v>
      </c>
      <c r="F13535" s="7">
        <v>0.21274060273972561</v>
      </c>
      <c r="G13535" s="7">
        <v>0.26592575342465757</v>
      </c>
      <c r="H13535" s="7">
        <v>0.31911090410958959</v>
      </c>
      <c r="I13535" s="7">
        <v>0.3722960547945216</v>
      </c>
      <c r="J13535" s="7">
        <v>0.4254812054794524</v>
      </c>
      <c r="K13535" s="7">
        <v>0.47866635616438435</v>
      </c>
      <c r="L13535" s="7">
        <v>0.53185150684931515</v>
      </c>
    </row>
    <row r="13536" spans="1:12" ht="25.5">
      <c r="A13536" s="1">
        <f t="shared" si="282"/>
        <v>46022</v>
      </c>
      <c r="B13536" s="49" t="s">
        <v>5278</v>
      </c>
      <c r="C13536" s="7">
        <v>6.2405260273972673E-3</v>
      </c>
      <c r="D13536" s="7">
        <v>1.2481052054794559E-2</v>
      </c>
      <c r="E13536" s="7">
        <v>1.8721578082191839E-2</v>
      </c>
      <c r="F13536" s="7">
        <v>2.4962104109589E-2</v>
      </c>
      <c r="G13536" s="7">
        <v>3.1202630136986279E-2</v>
      </c>
      <c r="H13536" s="7">
        <v>3.7443156164383561E-2</v>
      </c>
      <c r="I13536" s="7">
        <v>4.3683682191780961E-2</v>
      </c>
      <c r="J13536" s="7">
        <v>4.9924208219178125E-2</v>
      </c>
      <c r="K13536" s="7">
        <v>5.61647342465754E-2</v>
      </c>
      <c r="L13536" s="7">
        <v>6.2405260273972557E-2</v>
      </c>
    </row>
    <row r="13537" spans="1:12" ht="38.25">
      <c r="A13537" s="1">
        <f t="shared" si="282"/>
        <v>46023</v>
      </c>
      <c r="B13537" s="49" t="s">
        <v>7678</v>
      </c>
      <c r="C13537" s="7">
        <v>1.145253698630142E-2</v>
      </c>
      <c r="D13537" s="7">
        <v>2.290507397260284E-2</v>
      </c>
      <c r="E13537" s="7">
        <v>3.4357610958904196E-2</v>
      </c>
      <c r="F13537" s="7">
        <v>4.5810147945205562E-2</v>
      </c>
      <c r="G13537" s="7">
        <v>5.7262684931506921E-2</v>
      </c>
      <c r="H13537" s="7">
        <v>6.8715221917808281E-2</v>
      </c>
      <c r="I13537" s="7">
        <v>8.0167758904109876E-2</v>
      </c>
      <c r="J13537" s="7">
        <v>9.1620295890411124E-2</v>
      </c>
      <c r="K13537" s="7">
        <v>0.10307283287671248</v>
      </c>
      <c r="L13537" s="7">
        <v>0.11452536986301372</v>
      </c>
    </row>
    <row r="13538" spans="1:12" ht="51">
      <c r="A13538" s="1">
        <f t="shared" si="282"/>
        <v>46024</v>
      </c>
      <c r="B13538" s="49" t="s">
        <v>8306</v>
      </c>
      <c r="C13538" s="7">
        <v>1.2671999999999999E-2</v>
      </c>
      <c r="D13538" s="7">
        <v>2.534400000000012E-2</v>
      </c>
      <c r="E13538" s="7">
        <v>3.8016000000000112E-2</v>
      </c>
      <c r="F13538" s="7">
        <v>5.0687999999999997E-2</v>
      </c>
      <c r="G13538" s="7">
        <v>6.336E-2</v>
      </c>
      <c r="H13538" s="7">
        <v>7.6032000000000002E-2</v>
      </c>
      <c r="I13538" s="7">
        <v>8.8704000000000366E-2</v>
      </c>
      <c r="J13538" s="7">
        <v>0.10137600000000012</v>
      </c>
      <c r="K13538" s="7">
        <v>0.11404800000000011</v>
      </c>
      <c r="L13538" s="7">
        <v>0.12672</v>
      </c>
    </row>
    <row r="13539" spans="1:12" ht="51">
      <c r="A13539" s="1">
        <f t="shared" si="282"/>
        <v>46025</v>
      </c>
      <c r="B13539" s="49" t="s">
        <v>8306</v>
      </c>
      <c r="C13539" s="7">
        <v>9.7365369863014074E-3</v>
      </c>
      <c r="D13539" s="7">
        <v>1.9473073972602842E-2</v>
      </c>
      <c r="E13539" s="7">
        <v>2.92096109589042E-2</v>
      </c>
      <c r="F13539" s="7">
        <v>3.894614794520556E-2</v>
      </c>
      <c r="G13539" s="7">
        <v>4.8682684931506917E-2</v>
      </c>
      <c r="H13539" s="7">
        <v>5.8419221917808281E-2</v>
      </c>
      <c r="I13539" s="7">
        <v>6.8155758904109881E-2</v>
      </c>
      <c r="J13539" s="7">
        <v>7.7892295890410995E-2</v>
      </c>
      <c r="K13539" s="7">
        <v>8.762883287671247E-2</v>
      </c>
      <c r="L13539" s="7">
        <v>9.7365369863013709E-2</v>
      </c>
    </row>
    <row r="13540" spans="1:12" ht="12.75">
      <c r="A13540" s="1">
        <f t="shared" si="282"/>
        <v>46026</v>
      </c>
      <c r="B13540" s="49" t="s">
        <v>8307</v>
      </c>
      <c r="C13540" s="7">
        <v>9.0266301369863276E-3</v>
      </c>
      <c r="D13540" s="7">
        <v>1.8053260273972679E-2</v>
      </c>
      <c r="E13540" s="7">
        <v>2.707989041095896E-2</v>
      </c>
      <c r="F13540" s="7">
        <v>3.6106520547945234E-2</v>
      </c>
      <c r="G13540" s="7">
        <v>4.5133150684931518E-2</v>
      </c>
      <c r="H13540" s="7">
        <v>5.415978082191792E-2</v>
      </c>
      <c r="I13540" s="7">
        <v>6.3186410958904315E-2</v>
      </c>
      <c r="J13540" s="7">
        <v>7.2213041095890468E-2</v>
      </c>
      <c r="K13540" s="7">
        <v>8.1239671232876745E-2</v>
      </c>
      <c r="L13540" s="7">
        <v>9.0266301369863036E-2</v>
      </c>
    </row>
    <row r="13541" spans="1:12" ht="12.75">
      <c r="A13541" s="1">
        <f t="shared" si="282"/>
        <v>46027</v>
      </c>
      <c r="B13541" s="49" t="s">
        <v>7716</v>
      </c>
      <c r="C13541" s="7">
        <v>7.9511013698630398E-3</v>
      </c>
      <c r="D13541" s="7">
        <v>1.590220273972608E-2</v>
      </c>
      <c r="E13541" s="7">
        <v>2.3853304109589118E-2</v>
      </c>
      <c r="F13541" s="7">
        <v>3.1804405479452041E-2</v>
      </c>
      <c r="G13541" s="7">
        <v>3.975550684931508E-2</v>
      </c>
      <c r="H13541" s="7">
        <v>4.7706608219178118E-2</v>
      </c>
      <c r="I13541" s="7">
        <v>5.5657709589041281E-2</v>
      </c>
      <c r="J13541" s="7">
        <v>6.3608810958904194E-2</v>
      </c>
      <c r="K13541" s="7">
        <v>7.1559912328767239E-2</v>
      </c>
      <c r="L13541" s="7">
        <v>7.9511013698630159E-2</v>
      </c>
    </row>
    <row r="13542" spans="1:12" ht="25.5">
      <c r="A13542" s="1">
        <f t="shared" si="282"/>
        <v>46028</v>
      </c>
      <c r="B13542" s="49" t="s">
        <v>6589</v>
      </c>
      <c r="C13542" s="7">
        <v>3.3252789041096034E-2</v>
      </c>
      <c r="D13542" s="7">
        <v>6.6505578082192068E-2</v>
      </c>
      <c r="E13542" s="7">
        <v>9.9758367123287991E-2</v>
      </c>
      <c r="F13542" s="7">
        <v>0.13301115616438319</v>
      </c>
      <c r="G13542" s="7">
        <v>0.1662639452054796</v>
      </c>
      <c r="H13542" s="7">
        <v>0.19951673424657598</v>
      </c>
      <c r="I13542" s="7">
        <v>0.23276952328767239</v>
      </c>
      <c r="J13542" s="7">
        <v>0.26602231232876761</v>
      </c>
      <c r="K13542" s="7">
        <v>0.29927510136986402</v>
      </c>
      <c r="L13542" s="7">
        <v>0.3325278904109592</v>
      </c>
    </row>
    <row r="13543" spans="1:12" ht="12.75">
      <c r="A13543" s="1">
        <f t="shared" si="282"/>
        <v>46029</v>
      </c>
      <c r="B13543" s="49" t="s">
        <v>5980</v>
      </c>
      <c r="C13543" s="7">
        <v>4.5494794520548201E-4</v>
      </c>
      <c r="D13543" s="7">
        <v>9.0989589041096401E-4</v>
      </c>
      <c r="E13543" s="7">
        <v>1.364843835616452E-3</v>
      </c>
      <c r="F13543" s="7">
        <v>1.819791780821928E-3</v>
      </c>
      <c r="G13543" s="7">
        <v>2.274739726027404E-3</v>
      </c>
      <c r="H13543" s="7">
        <v>2.7296876712328802E-3</v>
      </c>
      <c r="I13543" s="7">
        <v>3.1846356164383681E-3</v>
      </c>
      <c r="J13543" s="7">
        <v>3.6395835616438439E-3</v>
      </c>
      <c r="K13543" s="7">
        <v>4.0945315068493197E-3</v>
      </c>
      <c r="L13543" s="7">
        <v>4.5494794520547959E-3</v>
      </c>
    </row>
    <row r="13544" spans="1:12" ht="12.75">
      <c r="A13544" s="1">
        <f t="shared" si="282"/>
        <v>46030</v>
      </c>
      <c r="B13544" s="49" t="s">
        <v>8308</v>
      </c>
      <c r="C13544" s="7">
        <v>1.8662991780821998E-2</v>
      </c>
      <c r="D13544" s="7">
        <v>3.7325983561643877E-2</v>
      </c>
      <c r="E13544" s="7">
        <v>5.5988975342465878E-2</v>
      </c>
      <c r="F13544" s="7">
        <v>7.4651967123287644E-2</v>
      </c>
      <c r="G13544" s="7">
        <v>9.3314958904109527E-2</v>
      </c>
      <c r="H13544" s="7">
        <v>0.1119779506849314</v>
      </c>
      <c r="I13544" s="7">
        <v>0.130640942465754</v>
      </c>
      <c r="J13544" s="7">
        <v>0.14930393424657479</v>
      </c>
      <c r="K13544" s="7">
        <v>0.1679669260273968</v>
      </c>
      <c r="L13544" s="7">
        <v>0.1866299178082188</v>
      </c>
    </row>
    <row r="13545" spans="1:12" ht="12.75">
      <c r="A13545" s="1">
        <f t="shared" si="282"/>
        <v>46031</v>
      </c>
      <c r="B13545" s="49" t="s">
        <v>8309</v>
      </c>
      <c r="C13545" s="7">
        <v>7.5764383561644239E-3</v>
      </c>
      <c r="D13545" s="7">
        <v>1.5152876712328799E-2</v>
      </c>
      <c r="E13545" s="7">
        <v>2.2729315068493319E-2</v>
      </c>
      <c r="F13545" s="7">
        <v>3.0305753424657599E-2</v>
      </c>
      <c r="G13545" s="7">
        <v>3.7882191780822E-2</v>
      </c>
      <c r="H13545" s="7">
        <v>4.5458630136986401E-2</v>
      </c>
      <c r="I13545" s="7">
        <v>5.3035068493150921E-2</v>
      </c>
      <c r="J13545" s="7">
        <v>6.0611506849315197E-2</v>
      </c>
      <c r="K13545" s="7">
        <v>6.8187945205479591E-2</v>
      </c>
      <c r="L13545" s="7">
        <v>7.5764383561643875E-2</v>
      </c>
    </row>
    <row r="13546" spans="1:12" ht="25.5">
      <c r="A13546" s="1">
        <f t="shared" si="282"/>
        <v>46032</v>
      </c>
      <c r="B13546" s="49" t="s">
        <v>8310</v>
      </c>
      <c r="C13546" s="7">
        <v>1.641863013698628E-2</v>
      </c>
      <c r="D13546" s="7">
        <v>3.2837260273972678E-2</v>
      </c>
      <c r="E13546" s="7">
        <v>4.9255890410958958E-2</v>
      </c>
      <c r="F13546" s="7">
        <v>6.567452054794512E-2</v>
      </c>
      <c r="G13546" s="7">
        <v>8.2093150684931407E-2</v>
      </c>
      <c r="H13546" s="7">
        <v>9.8511780821917805E-2</v>
      </c>
      <c r="I13546" s="7">
        <v>0.11493041095890431</v>
      </c>
      <c r="J13546" s="7">
        <v>0.13134904109588999</v>
      </c>
      <c r="K13546" s="7">
        <v>0.1477676712328764</v>
      </c>
      <c r="L13546" s="7">
        <v>0.16418630136986281</v>
      </c>
    </row>
    <row r="13547" spans="1:12" ht="12.75">
      <c r="A13547" s="1">
        <f t="shared" si="282"/>
        <v>46033</v>
      </c>
      <c r="B13547" s="49" t="s">
        <v>8311</v>
      </c>
      <c r="C13547" s="7">
        <v>2.1888131506849439E-2</v>
      </c>
      <c r="D13547" s="7">
        <v>4.377626301369876E-2</v>
      </c>
      <c r="E13547" s="7">
        <v>6.5664394520548203E-2</v>
      </c>
      <c r="F13547" s="7">
        <v>8.7552526027397395E-2</v>
      </c>
      <c r="G13547" s="7">
        <v>0.10944065753424671</v>
      </c>
      <c r="H13547" s="7">
        <v>0.13132878904109641</v>
      </c>
      <c r="I13547" s="7">
        <v>0.15321692054794558</v>
      </c>
      <c r="J13547" s="7">
        <v>0.17510505205479479</v>
      </c>
      <c r="K13547" s="7">
        <v>0.196993183561644</v>
      </c>
      <c r="L13547" s="7">
        <v>0.2188813150684932</v>
      </c>
    </row>
    <row r="13548" spans="1:12" ht="38.25">
      <c r="A13548" s="1">
        <f t="shared" si="282"/>
        <v>46034</v>
      </c>
      <c r="B13548" s="49" t="s">
        <v>8312</v>
      </c>
      <c r="C13548" s="7">
        <v>1.929369863013708E-3</v>
      </c>
      <c r="D13548" s="7">
        <v>3.8587397260274039E-3</v>
      </c>
      <c r="E13548" s="7">
        <v>5.7881095890411124E-3</v>
      </c>
      <c r="F13548" s="7">
        <v>7.7174794520547957E-3</v>
      </c>
      <c r="G13548" s="7">
        <v>9.6468493150684929E-3</v>
      </c>
      <c r="H13548" s="7">
        <v>1.1576219178082187E-2</v>
      </c>
      <c r="I13548" s="7">
        <v>1.3505589041095918E-2</v>
      </c>
      <c r="J13548" s="7">
        <v>1.5434958904109638E-2</v>
      </c>
      <c r="K13548" s="7">
        <v>1.7364328767123238E-2</v>
      </c>
      <c r="L13548" s="7">
        <v>1.9293698630136958E-2</v>
      </c>
    </row>
    <row r="13549" spans="1:12" ht="25.5">
      <c r="A13549" s="1">
        <f t="shared" si="282"/>
        <v>46035</v>
      </c>
      <c r="B13549" s="49" t="s">
        <v>5321</v>
      </c>
      <c r="C13549" s="7">
        <v>3.3857095890411238E-3</v>
      </c>
      <c r="D13549" s="7">
        <v>6.7714191780822476E-3</v>
      </c>
      <c r="E13549" s="7">
        <v>1.0157128767123359E-2</v>
      </c>
      <c r="F13549" s="7">
        <v>1.35428383561644E-2</v>
      </c>
      <c r="G13549" s="7">
        <v>1.6928547945205558E-2</v>
      </c>
      <c r="H13549" s="7">
        <v>2.0314257534246597E-2</v>
      </c>
      <c r="I13549" s="7">
        <v>2.3699967123287761E-2</v>
      </c>
      <c r="J13549" s="7">
        <v>2.70856767123288E-2</v>
      </c>
      <c r="K13549" s="7">
        <v>3.047138630136996E-2</v>
      </c>
      <c r="L13549" s="7">
        <v>3.3857095890410999E-2</v>
      </c>
    </row>
    <row r="13550" spans="1:12" ht="12.75">
      <c r="A13550" s="1">
        <f t="shared" si="282"/>
        <v>46036</v>
      </c>
      <c r="B13550" s="49" t="s">
        <v>7089</v>
      </c>
      <c r="C13550" s="7">
        <v>9.0367561643835845E-2</v>
      </c>
      <c r="D13550" s="7">
        <v>0.18073512328767119</v>
      </c>
      <c r="E13550" s="7">
        <v>0.27110268493150802</v>
      </c>
      <c r="F13550" s="7">
        <v>0.36147024657534238</v>
      </c>
      <c r="G13550" s="7">
        <v>0.45183780821917802</v>
      </c>
      <c r="H13550" s="7">
        <v>0.5422053698630136</v>
      </c>
      <c r="I13550" s="7">
        <v>0.63257293150685157</v>
      </c>
      <c r="J13550" s="7">
        <v>0.72294049315068587</v>
      </c>
      <c r="K13550" s="7">
        <v>0.81330805479452162</v>
      </c>
      <c r="L13550" s="7">
        <v>0.90367561643835603</v>
      </c>
    </row>
    <row r="13551" spans="1:12" ht="25.5">
      <c r="A13551" s="1">
        <f t="shared" si="282"/>
        <v>46037</v>
      </c>
      <c r="B13551" s="49" t="s">
        <v>5397</v>
      </c>
      <c r="C13551" s="7">
        <v>4.1704767123287877E-2</v>
      </c>
      <c r="D13551" s="7">
        <v>8.3409534246575753E-2</v>
      </c>
      <c r="E13551" s="7">
        <v>0.12511430136986398</v>
      </c>
      <c r="F13551" s="7">
        <v>0.16681906849315079</v>
      </c>
      <c r="G13551" s="7">
        <v>0.20852383561643881</v>
      </c>
      <c r="H13551" s="7">
        <v>0.25022860273972558</v>
      </c>
      <c r="I13551" s="7">
        <v>0.29193336986301477</v>
      </c>
      <c r="J13551" s="7">
        <v>0.33363813698630157</v>
      </c>
      <c r="K13551" s="7">
        <v>0.37534290410958954</v>
      </c>
      <c r="L13551" s="7">
        <v>0.41704767123287639</v>
      </c>
    </row>
    <row r="13552" spans="1:12" ht="25.5">
      <c r="A13552" s="1">
        <f t="shared" si="282"/>
        <v>46038</v>
      </c>
      <c r="B13552" s="49" t="s">
        <v>6658</v>
      </c>
      <c r="C13552" s="7">
        <v>4.4561753424657721E-2</v>
      </c>
      <c r="D13552" s="7">
        <v>8.9123506849315443E-2</v>
      </c>
      <c r="E13552" s="7">
        <v>0.13368526027397279</v>
      </c>
      <c r="F13552" s="7">
        <v>0.17824701369863039</v>
      </c>
      <c r="G13552" s="7">
        <v>0.22280876712328798</v>
      </c>
      <c r="H13552" s="7">
        <v>0.26737052054794558</v>
      </c>
      <c r="I13552" s="7">
        <v>0.31193227397260315</v>
      </c>
      <c r="J13552" s="7">
        <v>0.35649402739725961</v>
      </c>
      <c r="K13552" s="7">
        <v>0.40105578082191723</v>
      </c>
      <c r="L13552" s="7">
        <v>0.44561753424657474</v>
      </c>
    </row>
    <row r="13553" spans="1:12" ht="25.5">
      <c r="A13553" s="1">
        <f t="shared" si="282"/>
        <v>46039</v>
      </c>
      <c r="B13553" s="49" t="s">
        <v>6658</v>
      </c>
      <c r="C13553" s="7">
        <v>3.4934794520548201E-3</v>
      </c>
      <c r="D13553" s="7">
        <v>6.9869589041096402E-3</v>
      </c>
      <c r="E13553" s="7">
        <v>1.0480438356164447E-2</v>
      </c>
      <c r="F13553" s="7">
        <v>1.397391780821928E-2</v>
      </c>
      <c r="G13553" s="7">
        <v>1.7467397260274038E-2</v>
      </c>
      <c r="H13553" s="7">
        <v>2.09608767123288E-2</v>
      </c>
      <c r="I13553" s="7">
        <v>2.445435616438368E-2</v>
      </c>
      <c r="J13553" s="7">
        <v>2.7947835616438439E-2</v>
      </c>
      <c r="K13553" s="7">
        <v>3.1441315068493195E-2</v>
      </c>
      <c r="L13553" s="7">
        <v>3.4934794520547957E-2</v>
      </c>
    </row>
    <row r="13554" spans="1:12" ht="25.5">
      <c r="A13554" s="1">
        <f t="shared" si="282"/>
        <v>46040</v>
      </c>
      <c r="B13554" s="49" t="s">
        <v>8313</v>
      </c>
      <c r="C13554" s="7">
        <v>8.5264767123287996E-2</v>
      </c>
      <c r="D13554" s="7">
        <v>0.17052953424657599</v>
      </c>
      <c r="E13554" s="7">
        <v>0.25579430136986397</v>
      </c>
      <c r="F13554" s="7">
        <v>0.34105906849315082</v>
      </c>
      <c r="G13554" s="7">
        <v>0.42632383561643877</v>
      </c>
      <c r="H13554" s="7">
        <v>0.51158860273972562</v>
      </c>
      <c r="I13554" s="7">
        <v>0.59685336986301596</v>
      </c>
      <c r="J13554" s="7">
        <v>0.68211813698630164</v>
      </c>
      <c r="K13554" s="7">
        <v>0.76738290410958954</v>
      </c>
      <c r="L13554" s="7">
        <v>0.85264767123287644</v>
      </c>
    </row>
    <row r="13555" spans="1:12" ht="25.5">
      <c r="A13555" s="1">
        <f t="shared" si="282"/>
        <v>46041</v>
      </c>
      <c r="B13555" s="49" t="s">
        <v>8313</v>
      </c>
      <c r="C13555" s="7">
        <v>0.10562893150684968</v>
      </c>
      <c r="D13555" s="7">
        <v>0.21125786301369959</v>
      </c>
      <c r="E13555" s="7">
        <v>0.3168867945205488</v>
      </c>
      <c r="F13555" s="7">
        <v>0.42251572602739801</v>
      </c>
      <c r="G13555" s="7">
        <v>0.52814465753424722</v>
      </c>
      <c r="H13555" s="7">
        <v>0.63377358904109637</v>
      </c>
      <c r="I13555" s="7">
        <v>0.73940252054794808</v>
      </c>
      <c r="J13555" s="7">
        <v>0.84503145205479602</v>
      </c>
      <c r="K13555" s="7">
        <v>0.95066038356164517</v>
      </c>
      <c r="L13555" s="7">
        <v>1.0562893150684931</v>
      </c>
    </row>
    <row r="13556" spans="1:12" ht="12.75">
      <c r="A13556" s="1">
        <f t="shared" si="282"/>
        <v>46042</v>
      </c>
      <c r="B13556" s="49" t="s">
        <v>8314</v>
      </c>
      <c r="C13556" s="7">
        <v>2.521380821917836E-2</v>
      </c>
      <c r="D13556" s="7">
        <v>5.0427616438356596E-2</v>
      </c>
      <c r="E13556" s="7">
        <v>7.5641424657534956E-2</v>
      </c>
      <c r="F13556" s="7">
        <v>0.10085523287671296</v>
      </c>
      <c r="G13556" s="7">
        <v>0.1260690410958912</v>
      </c>
      <c r="H13556" s="7">
        <v>0.15128284931506922</v>
      </c>
      <c r="I13556" s="7">
        <v>0.1764966575342472</v>
      </c>
      <c r="J13556" s="7">
        <v>0.20171046575342519</v>
      </c>
      <c r="K13556" s="7">
        <v>0.22692427397260317</v>
      </c>
      <c r="L13556" s="7">
        <v>0.25213808219178119</v>
      </c>
    </row>
    <row r="13557" spans="1:12" ht="25.5">
      <c r="A13557" s="1">
        <f t="shared" si="282"/>
        <v>46043</v>
      </c>
      <c r="B13557" s="49" t="s">
        <v>8315</v>
      </c>
      <c r="C13557" s="7">
        <v>5.4966246575342765E-3</v>
      </c>
      <c r="D13557" s="7">
        <v>1.0993249315068553E-2</v>
      </c>
      <c r="E13557" s="7">
        <v>1.6489873972602837E-2</v>
      </c>
      <c r="F13557" s="7">
        <v>2.1986498630137078E-2</v>
      </c>
      <c r="G13557" s="7">
        <v>2.7483123287671319E-2</v>
      </c>
      <c r="H13557" s="7">
        <v>3.2979747945205563E-2</v>
      </c>
      <c r="I13557" s="7">
        <v>3.8476372602739915E-2</v>
      </c>
      <c r="J13557" s="7">
        <v>4.3972997260274045E-2</v>
      </c>
      <c r="K13557" s="7">
        <v>4.9469621917808272E-2</v>
      </c>
      <c r="L13557" s="7">
        <v>5.4966246575342513E-2</v>
      </c>
    </row>
    <row r="13558" spans="1:12" ht="25.5">
      <c r="A13558" s="1">
        <f t="shared" si="282"/>
        <v>46044</v>
      </c>
      <c r="B13558" s="49" t="s">
        <v>8316</v>
      </c>
      <c r="C13558" s="7">
        <v>2.6125150684931639E-2</v>
      </c>
      <c r="D13558" s="7">
        <v>5.225030136986316E-2</v>
      </c>
      <c r="E13558" s="7">
        <v>7.8375452054794792E-2</v>
      </c>
      <c r="F13558" s="7">
        <v>0.10450060273972607</v>
      </c>
      <c r="G13558" s="7">
        <v>0.1306257534246576</v>
      </c>
      <c r="H13558" s="7">
        <v>0.15675090410958958</v>
      </c>
      <c r="I13558" s="7">
        <v>0.1828760547945216</v>
      </c>
      <c r="J13558" s="7">
        <v>0.20900120547945239</v>
      </c>
      <c r="K13558" s="7">
        <v>0.2351263561643844</v>
      </c>
      <c r="L13558" s="7">
        <v>0.2612515068493152</v>
      </c>
    </row>
    <row r="13559" spans="1:12" ht="25.5">
      <c r="A13559" s="1">
        <f t="shared" si="282"/>
        <v>46045</v>
      </c>
      <c r="B13559" s="49" t="s">
        <v>6111</v>
      </c>
      <c r="C13559" s="7">
        <v>9.7578739726027677E-3</v>
      </c>
      <c r="D13559" s="7">
        <v>1.951574794520556E-2</v>
      </c>
      <c r="E13559" s="7">
        <v>2.9273621917808277E-2</v>
      </c>
      <c r="F13559" s="7">
        <v>3.9031495890410994E-2</v>
      </c>
      <c r="G13559" s="7">
        <v>4.8789369863013722E-2</v>
      </c>
      <c r="H13559" s="7">
        <v>5.8547243835616436E-2</v>
      </c>
      <c r="I13559" s="7">
        <v>6.8305117808219393E-2</v>
      </c>
      <c r="J13559" s="7">
        <v>7.8062991780821989E-2</v>
      </c>
      <c r="K13559" s="7">
        <v>8.7820865753424723E-2</v>
      </c>
      <c r="L13559" s="7">
        <v>9.7578739726027444E-2</v>
      </c>
    </row>
    <row r="13560" spans="1:12" ht="25.5">
      <c r="A13560" s="1">
        <f t="shared" si="282"/>
        <v>46046</v>
      </c>
      <c r="B13560" s="49" t="s">
        <v>8317</v>
      </c>
      <c r="C13560" s="7">
        <v>3.1918684931506923E-2</v>
      </c>
      <c r="D13560" s="7">
        <v>6.3837369863013721E-2</v>
      </c>
      <c r="E13560" s="7">
        <v>9.5756054794520637E-2</v>
      </c>
      <c r="F13560" s="7">
        <v>0.12767473972602719</v>
      </c>
      <c r="G13560" s="7">
        <v>0.15959342465753398</v>
      </c>
      <c r="H13560" s="7">
        <v>0.1915121095890408</v>
      </c>
      <c r="I13560" s="7">
        <v>0.22343079452054879</v>
      </c>
      <c r="J13560" s="7">
        <v>0.25534947945205438</v>
      </c>
      <c r="K13560" s="7">
        <v>0.28726816438356118</v>
      </c>
      <c r="L13560" s="7">
        <v>0.31918684931506797</v>
      </c>
    </row>
    <row r="13561" spans="1:12" ht="12.75">
      <c r="A13561" s="1">
        <f t="shared" si="282"/>
        <v>46047</v>
      </c>
      <c r="B13561" s="49" t="s">
        <v>8318</v>
      </c>
      <c r="C13561" s="7">
        <v>1.2585205479452039E-2</v>
      </c>
      <c r="D13561" s="7">
        <v>2.51704109589042E-2</v>
      </c>
      <c r="E13561" s="7">
        <v>3.7755616438356239E-2</v>
      </c>
      <c r="F13561" s="7">
        <v>5.0340821917808157E-2</v>
      </c>
      <c r="G13561" s="7">
        <v>6.2926027397260192E-2</v>
      </c>
      <c r="H13561" s="7">
        <v>7.5511232876712367E-2</v>
      </c>
      <c r="I13561" s="7">
        <v>8.8096438356164639E-2</v>
      </c>
      <c r="J13561" s="7">
        <v>0.10068164383561644</v>
      </c>
      <c r="K13561" s="7">
        <v>0.11326684931506847</v>
      </c>
      <c r="L13561" s="7">
        <v>0.12585205479452038</v>
      </c>
    </row>
    <row r="13562" spans="1:12" ht="25.5">
      <c r="A13562" s="1">
        <f t="shared" si="282"/>
        <v>46048</v>
      </c>
      <c r="B13562" s="49" t="s">
        <v>5455</v>
      </c>
      <c r="C13562" s="7">
        <v>0.2608898630136996</v>
      </c>
      <c r="D13562" s="7">
        <v>0.52177972602739797</v>
      </c>
      <c r="E13562" s="7">
        <v>0.78266958904109751</v>
      </c>
      <c r="F13562" s="7">
        <v>1.0435594520547935</v>
      </c>
      <c r="G13562" s="7">
        <v>1.3044493150684919</v>
      </c>
      <c r="H13562" s="7">
        <v>1.5653391780821879</v>
      </c>
      <c r="I13562" s="7">
        <v>1.8262290410958961</v>
      </c>
      <c r="J13562" s="7">
        <v>2.0871189041095919</v>
      </c>
      <c r="K13562" s="7">
        <v>2.3480087671232881</v>
      </c>
      <c r="L13562" s="7">
        <v>2.6088986301369839</v>
      </c>
    </row>
    <row r="13563" spans="1:12" ht="25.5">
      <c r="A13563" s="1">
        <f t="shared" si="282"/>
        <v>46049</v>
      </c>
      <c r="B13563" s="49" t="s">
        <v>5455</v>
      </c>
      <c r="C13563" s="7">
        <v>0.1327522191780828</v>
      </c>
      <c r="D13563" s="7">
        <v>0.26550443835616677</v>
      </c>
      <c r="E13563" s="7">
        <v>0.3982566575342496</v>
      </c>
      <c r="F13563" s="7">
        <v>0.53100887671233121</v>
      </c>
      <c r="G13563" s="7">
        <v>0.66376109589041399</v>
      </c>
      <c r="H13563" s="7">
        <v>0.79651331506849676</v>
      </c>
      <c r="I13563" s="7">
        <v>0.9292655342465832</v>
      </c>
      <c r="J13563" s="7">
        <v>1.0620177534246635</v>
      </c>
      <c r="K13563" s="7">
        <v>1.1947699726027463</v>
      </c>
      <c r="L13563" s="7">
        <v>1.327522191780828</v>
      </c>
    </row>
    <row r="13564" spans="1:12" ht="25.5">
      <c r="A13564" s="1">
        <f t="shared" si="282"/>
        <v>46050</v>
      </c>
      <c r="B13564" s="49" t="s">
        <v>5455</v>
      </c>
      <c r="C13564" s="7">
        <v>0.44607429041096042</v>
      </c>
      <c r="D13564" s="7">
        <v>0.89214858082192083</v>
      </c>
      <c r="E13564" s="7">
        <v>1.3382228712328801</v>
      </c>
      <c r="F13564" s="7">
        <v>1.7842971616438319</v>
      </c>
      <c r="G13564" s="7">
        <v>2.2303714520547957</v>
      </c>
      <c r="H13564" s="7">
        <v>2.6764457424657602</v>
      </c>
      <c r="I13564" s="7">
        <v>3.1225200328767238</v>
      </c>
      <c r="J13564" s="7">
        <v>3.5685943232876758</v>
      </c>
      <c r="K13564" s="7">
        <v>4.0146686136986398</v>
      </c>
      <c r="L13564" s="7">
        <v>4.4607429041095914</v>
      </c>
    </row>
    <row r="13565" spans="1:12" ht="38.25">
      <c r="A13565" s="1">
        <f t="shared" si="282"/>
        <v>46051</v>
      </c>
      <c r="B13565" s="49" t="s">
        <v>8114</v>
      </c>
      <c r="C13565" s="7">
        <v>3.2909589041096037E-3</v>
      </c>
      <c r="D13565" s="7">
        <v>6.5819178082191961E-3</v>
      </c>
      <c r="E13565" s="7">
        <v>9.8728767123287993E-3</v>
      </c>
      <c r="F13565" s="7">
        <v>1.3163835616438319E-2</v>
      </c>
      <c r="G13565" s="7">
        <v>1.6454794520547961E-2</v>
      </c>
      <c r="H13565" s="7">
        <v>1.9745753424657599E-2</v>
      </c>
      <c r="I13565" s="7">
        <v>2.303671232876724E-2</v>
      </c>
      <c r="J13565" s="7">
        <v>2.632767123287676E-2</v>
      </c>
      <c r="K13565" s="7">
        <v>2.9618630136986398E-2</v>
      </c>
      <c r="L13565" s="7">
        <v>3.2909589041095921E-2</v>
      </c>
    </row>
    <row r="13566" spans="1:12" ht="38.25">
      <c r="A13566" s="1">
        <f t="shared" si="282"/>
        <v>46052</v>
      </c>
      <c r="B13566" s="49" t="s">
        <v>8114</v>
      </c>
      <c r="C13566" s="7">
        <v>3.7090191780822117E-2</v>
      </c>
      <c r="D13566" s="7">
        <v>7.4180383561644234E-2</v>
      </c>
      <c r="E13566" s="7">
        <v>0.11127057534246623</v>
      </c>
      <c r="F13566" s="7">
        <v>0.148360767123288</v>
      </c>
      <c r="G13566" s="7">
        <v>0.18545095890411001</v>
      </c>
      <c r="H13566" s="7">
        <v>0.22254115068493199</v>
      </c>
      <c r="I13566" s="7">
        <v>0.25963134246575398</v>
      </c>
      <c r="J13566" s="7">
        <v>0.29672153424657483</v>
      </c>
      <c r="K13566" s="7">
        <v>0.33381172602739678</v>
      </c>
      <c r="L13566" s="7">
        <v>0.3709019178082188</v>
      </c>
    </row>
    <row r="13567" spans="1:12" ht="38.25">
      <c r="A13567" s="1">
        <f t="shared" si="282"/>
        <v>46053</v>
      </c>
      <c r="B13567" s="49" t="s">
        <v>8319</v>
      </c>
      <c r="C13567" s="7">
        <v>1.3718958904109639E-2</v>
      </c>
      <c r="D13567" s="7">
        <v>2.74379178082194E-2</v>
      </c>
      <c r="E13567" s="7">
        <v>4.1156876712329038E-2</v>
      </c>
      <c r="F13567" s="7">
        <v>5.4875835616438558E-2</v>
      </c>
      <c r="G13567" s="7">
        <v>6.8594794520548202E-2</v>
      </c>
      <c r="H13567" s="7">
        <v>8.231375342465784E-2</v>
      </c>
      <c r="I13567" s="7">
        <v>9.6032712328767825E-2</v>
      </c>
      <c r="J13567" s="7">
        <v>0.10975167123287724</v>
      </c>
      <c r="K13567" s="7">
        <v>0.12347063013698639</v>
      </c>
      <c r="L13567" s="7">
        <v>0.1371895890410964</v>
      </c>
    </row>
    <row r="13568" spans="1:12" ht="63.75">
      <c r="A13568" s="1">
        <f t="shared" si="282"/>
        <v>46054</v>
      </c>
      <c r="B13568" s="49" t="s">
        <v>5251</v>
      </c>
      <c r="C13568" s="7">
        <v>7.1370410958904312E-3</v>
      </c>
      <c r="D13568" s="7">
        <v>1.427408219178084E-2</v>
      </c>
      <c r="E13568" s="7">
        <v>2.1411123287671318E-2</v>
      </c>
      <c r="F13568" s="7">
        <v>2.854816438356168E-2</v>
      </c>
      <c r="G13568" s="7">
        <v>3.5685205479452038E-2</v>
      </c>
      <c r="H13568" s="7">
        <v>4.2822246575342518E-2</v>
      </c>
      <c r="I13568" s="7">
        <v>4.9959287671232998E-2</v>
      </c>
      <c r="J13568" s="7">
        <v>5.709632876712336E-2</v>
      </c>
      <c r="K13568" s="7">
        <v>6.4233369863013715E-2</v>
      </c>
      <c r="L13568" s="7">
        <v>7.1370410958904076E-2</v>
      </c>
    </row>
    <row r="13569" spans="1:12" ht="63.75">
      <c r="A13569" s="1">
        <f t="shared" si="282"/>
        <v>46055</v>
      </c>
      <c r="B13569" s="49" t="s">
        <v>5251</v>
      </c>
      <c r="C13569" s="7">
        <v>8.4624657534246948E-3</v>
      </c>
      <c r="D13569" s="7">
        <v>1.6924931506849438E-2</v>
      </c>
      <c r="E13569" s="7">
        <v>2.5387397260274041E-2</v>
      </c>
      <c r="F13569" s="7">
        <v>3.384986301369864E-2</v>
      </c>
      <c r="G13569" s="7">
        <v>4.2312328767123354E-2</v>
      </c>
      <c r="H13569" s="7">
        <v>5.0774794520547957E-2</v>
      </c>
      <c r="I13569" s="7">
        <v>5.9237260273972796E-2</v>
      </c>
      <c r="J13569" s="7">
        <v>6.7699726027397281E-2</v>
      </c>
      <c r="K13569" s="7">
        <v>7.6162191780821994E-2</v>
      </c>
      <c r="L13569" s="7">
        <v>8.4624657534246597E-2</v>
      </c>
    </row>
    <row r="13570" spans="1:12" ht="63.75">
      <c r="A13570" s="1">
        <f t="shared" si="282"/>
        <v>46056</v>
      </c>
      <c r="B13570" s="49" t="s">
        <v>5251</v>
      </c>
      <c r="C13570" s="7">
        <v>8.3688000000000234E-3</v>
      </c>
      <c r="D13570" s="7">
        <v>1.6737599999999998E-2</v>
      </c>
      <c r="E13570" s="7">
        <v>2.5106400000000119E-2</v>
      </c>
      <c r="F13570" s="7">
        <v>3.3475199999999997E-2</v>
      </c>
      <c r="G13570" s="7">
        <v>4.1843999999999999E-2</v>
      </c>
      <c r="H13570" s="7">
        <v>5.0212799999999995E-2</v>
      </c>
      <c r="I13570" s="7">
        <v>5.858160000000024E-2</v>
      </c>
      <c r="J13570" s="7">
        <v>6.6950400000000118E-2</v>
      </c>
      <c r="K13570" s="7">
        <v>7.5319200000000114E-2</v>
      </c>
      <c r="L13570" s="7">
        <v>8.3687999999999999E-2</v>
      </c>
    </row>
    <row r="13571" spans="1:12" ht="63.75">
      <c r="A13571" s="1">
        <f t="shared" si="282"/>
        <v>46057</v>
      </c>
      <c r="B13571" s="49" t="s">
        <v>5251</v>
      </c>
      <c r="C13571" s="7">
        <v>2.0396712328767238E-3</v>
      </c>
      <c r="D13571" s="7">
        <v>4.0793424657534355E-3</v>
      </c>
      <c r="E13571" s="7">
        <v>6.1190136986301593E-3</v>
      </c>
      <c r="F13571" s="7">
        <v>8.1586849315068606E-3</v>
      </c>
      <c r="G13571" s="7">
        <v>1.0198356164383571E-2</v>
      </c>
      <c r="H13571" s="7">
        <v>1.2238027397260319E-2</v>
      </c>
      <c r="I13571" s="7">
        <v>1.4277698630137078E-2</v>
      </c>
      <c r="J13571" s="7">
        <v>1.6317369863013721E-2</v>
      </c>
      <c r="K13571" s="7">
        <v>1.8357041095890481E-2</v>
      </c>
      <c r="L13571" s="7">
        <v>2.0396712328767122E-2</v>
      </c>
    </row>
    <row r="13572" spans="1:12" ht="63.75">
      <c r="A13572" s="1">
        <f t="shared" si="282"/>
        <v>46058</v>
      </c>
      <c r="B13572" s="49" t="s">
        <v>5251</v>
      </c>
      <c r="C13572" s="7">
        <v>1.4527956164383559E-2</v>
      </c>
      <c r="D13572" s="7">
        <v>2.9055912328767239E-2</v>
      </c>
      <c r="E13572" s="7">
        <v>4.3583868493150803E-2</v>
      </c>
      <c r="F13572" s="7">
        <v>5.8111824657534235E-2</v>
      </c>
      <c r="G13572" s="7">
        <v>7.2639780821917799E-2</v>
      </c>
      <c r="H13572" s="7">
        <v>8.7167736986301356E-2</v>
      </c>
      <c r="I13572" s="7">
        <v>0.10169569315068527</v>
      </c>
      <c r="J13572" s="7">
        <v>0.11622364931506859</v>
      </c>
      <c r="K13572" s="7">
        <v>0.13075160547945239</v>
      </c>
      <c r="L13572" s="7">
        <v>0.1452795616438356</v>
      </c>
    </row>
    <row r="13573" spans="1:12" ht="63.75">
      <c r="A13573" s="1">
        <f t="shared" si="282"/>
        <v>46059</v>
      </c>
      <c r="B13573" s="49" t="s">
        <v>5251</v>
      </c>
      <c r="C13573" s="7">
        <v>2.8605304109589239E-2</v>
      </c>
      <c r="D13573" s="7">
        <v>5.7210608219178352E-2</v>
      </c>
      <c r="E13573" s="7">
        <v>8.5815912328767605E-2</v>
      </c>
      <c r="F13573" s="7">
        <v>0.11442121643835648</v>
      </c>
      <c r="G13573" s="7">
        <v>0.1430265205479456</v>
      </c>
      <c r="H13573" s="7">
        <v>0.17163182465753402</v>
      </c>
      <c r="I13573" s="7">
        <v>0.2002371287671236</v>
      </c>
      <c r="J13573" s="7">
        <v>0.22884243287671199</v>
      </c>
      <c r="K13573" s="7">
        <v>0.25744773698630158</v>
      </c>
      <c r="L13573" s="7">
        <v>0.28605304109589003</v>
      </c>
    </row>
    <row r="13574" spans="1:12" ht="63.75">
      <c r="A13574" s="1">
        <f t="shared" si="282"/>
        <v>46060</v>
      </c>
      <c r="B13574" s="49" t="s">
        <v>5251</v>
      </c>
      <c r="C13574" s="7">
        <v>2.3401249315068599E-2</v>
      </c>
      <c r="D13574" s="7">
        <v>4.6802498630137072E-2</v>
      </c>
      <c r="E13574" s="7">
        <v>7.0203747945205675E-2</v>
      </c>
      <c r="F13574" s="7">
        <v>9.3604997260274034E-2</v>
      </c>
      <c r="G13574" s="7">
        <v>0.11700624657534252</v>
      </c>
      <c r="H13574" s="7">
        <v>0.14040749589041041</v>
      </c>
      <c r="I13574" s="7">
        <v>0.16380874520547958</v>
      </c>
      <c r="J13574" s="7">
        <v>0.1872099945205476</v>
      </c>
      <c r="K13574" s="7">
        <v>0.21061124383561677</v>
      </c>
      <c r="L13574" s="7">
        <v>0.23401249315068479</v>
      </c>
    </row>
    <row r="13575" spans="1:12" ht="63.75">
      <c r="A13575" s="1">
        <f t="shared" si="282"/>
        <v>46061</v>
      </c>
      <c r="B13575" s="49" t="s">
        <v>5251</v>
      </c>
      <c r="C13575" s="7">
        <v>4.6449534246575637E-3</v>
      </c>
      <c r="D13575" s="7">
        <v>9.2899068493151275E-3</v>
      </c>
      <c r="E13575" s="7">
        <v>1.393486027397268E-2</v>
      </c>
      <c r="F13575" s="7">
        <v>1.8579813698630161E-2</v>
      </c>
      <c r="G13575" s="7">
        <v>2.3224767123287759E-2</v>
      </c>
      <c r="H13575" s="7">
        <v>2.7869720547945238E-2</v>
      </c>
      <c r="I13575" s="7">
        <v>3.2514673972602839E-2</v>
      </c>
      <c r="J13575" s="7">
        <v>3.7159627397260322E-2</v>
      </c>
      <c r="K13575" s="7">
        <v>4.1804580821917924E-2</v>
      </c>
      <c r="L13575" s="7">
        <v>4.64495342465754E-2</v>
      </c>
    </row>
    <row r="13576" spans="1:12" ht="51">
      <c r="A13576" s="1">
        <f t="shared" si="282"/>
        <v>46062</v>
      </c>
      <c r="B13576" s="49" t="s">
        <v>5680</v>
      </c>
      <c r="C13576" s="7">
        <v>6.3059835616438437E-3</v>
      </c>
      <c r="D13576" s="7">
        <v>1.2611967123287639E-2</v>
      </c>
      <c r="E13576" s="7">
        <v>1.8917950684931517E-2</v>
      </c>
      <c r="F13576" s="7">
        <v>2.5223934246575277E-2</v>
      </c>
      <c r="G13576" s="7">
        <v>3.1529917808219156E-2</v>
      </c>
      <c r="H13576" s="7">
        <v>3.7835901369863034E-2</v>
      </c>
      <c r="I13576" s="7">
        <v>4.4141884931506919E-2</v>
      </c>
      <c r="J13576" s="7">
        <v>5.044786849315068E-2</v>
      </c>
      <c r="K13576" s="7">
        <v>5.6753852054794558E-2</v>
      </c>
      <c r="L13576" s="7">
        <v>6.3059835616438312E-2</v>
      </c>
    </row>
    <row r="13577" spans="1:12" ht="38.25">
      <c r="A13577" s="1">
        <f t="shared" si="282"/>
        <v>46063</v>
      </c>
      <c r="B13577" s="49" t="s">
        <v>5906</v>
      </c>
      <c r="C13577" s="7">
        <v>2.8191945205479716E-2</v>
      </c>
      <c r="D13577" s="7">
        <v>5.6383890410959314E-2</v>
      </c>
      <c r="E13577" s="7">
        <v>8.4575835616439041E-2</v>
      </c>
      <c r="F13577" s="7">
        <v>0.11276778082191841</v>
      </c>
      <c r="G13577" s="7">
        <v>0.14095972602739801</v>
      </c>
      <c r="H13577" s="7">
        <v>0.16915167123287642</v>
      </c>
      <c r="I13577" s="7">
        <v>0.19734361643835718</v>
      </c>
      <c r="J13577" s="7">
        <v>0.22553556164383559</v>
      </c>
      <c r="K13577" s="7">
        <v>0.25372750684931517</v>
      </c>
      <c r="L13577" s="7">
        <v>0.28191945205479479</v>
      </c>
    </row>
    <row r="13578" spans="1:12" ht="38.25">
      <c r="A13578" s="1">
        <f t="shared" si="282"/>
        <v>46064</v>
      </c>
      <c r="B13578" s="49" t="s">
        <v>5906</v>
      </c>
      <c r="C13578" s="7">
        <v>9.5358246575342878E-2</v>
      </c>
      <c r="D13578" s="7">
        <v>0.19071649315068601</v>
      </c>
      <c r="E13578" s="7">
        <v>0.28607473972602837</v>
      </c>
      <c r="F13578" s="7">
        <v>0.38143298630137079</v>
      </c>
      <c r="G13578" s="7">
        <v>0.47679123287671316</v>
      </c>
      <c r="H13578" s="7">
        <v>0.57214947945205552</v>
      </c>
      <c r="I13578" s="7">
        <v>0.66750772602740038</v>
      </c>
      <c r="J13578" s="7">
        <v>0.76286597260274036</v>
      </c>
      <c r="K13578" s="7">
        <v>0.858224219178084</v>
      </c>
      <c r="L13578" s="7">
        <v>0.95358246575342509</v>
      </c>
    </row>
    <row r="13579" spans="1:12" ht="38.25">
      <c r="A13579" s="1">
        <f t="shared" si="282"/>
        <v>46065</v>
      </c>
      <c r="B13579" s="49" t="s">
        <v>7138</v>
      </c>
      <c r="C13579" s="7">
        <v>1.570980821917824E-2</v>
      </c>
      <c r="D13579" s="7">
        <v>3.1419616438356363E-2</v>
      </c>
      <c r="E13579" s="7">
        <v>4.7129424657534599E-2</v>
      </c>
      <c r="F13579" s="7">
        <v>6.28392328767126E-2</v>
      </c>
      <c r="G13579" s="7">
        <v>7.8549041095890726E-2</v>
      </c>
      <c r="H13579" s="7">
        <v>9.4258849315068838E-2</v>
      </c>
      <c r="I13579" s="7">
        <v>0.1099686575342472</v>
      </c>
      <c r="J13579" s="7">
        <v>0.1256784657534252</v>
      </c>
      <c r="K13579" s="7">
        <v>0.1413882739726032</v>
      </c>
      <c r="L13579" s="7">
        <v>0.15709808219178117</v>
      </c>
    </row>
    <row r="13580" spans="1:12" ht="38.25">
      <c r="A13580" s="1">
        <f t="shared" si="282"/>
        <v>46066</v>
      </c>
      <c r="B13580" s="49" t="s">
        <v>7138</v>
      </c>
      <c r="C13580" s="7">
        <v>1.173172602739728E-2</v>
      </c>
      <c r="D13580" s="7">
        <v>2.346345205479456E-2</v>
      </c>
      <c r="E13580" s="7">
        <v>3.5195178082191837E-2</v>
      </c>
      <c r="F13580" s="7">
        <v>4.6926904109588996E-2</v>
      </c>
      <c r="G13580" s="7">
        <v>5.8658630136986273E-2</v>
      </c>
      <c r="H13580" s="7">
        <v>7.0390356164383563E-2</v>
      </c>
      <c r="I13580" s="7">
        <v>8.2122082191781076E-2</v>
      </c>
      <c r="J13580" s="7">
        <v>9.3853808219178117E-2</v>
      </c>
      <c r="K13580" s="7">
        <v>0.10558553424657541</v>
      </c>
      <c r="L13580" s="7">
        <v>0.11731726027397255</v>
      </c>
    </row>
    <row r="13581" spans="1:12" ht="38.25">
      <c r="A13581" s="1">
        <f t="shared" si="282"/>
        <v>46067</v>
      </c>
      <c r="B13581" s="49" t="s">
        <v>5473</v>
      </c>
      <c r="C13581" s="7">
        <v>2.2848657534246718E-2</v>
      </c>
      <c r="D13581" s="7">
        <v>4.5697315068493317E-2</v>
      </c>
      <c r="E13581" s="7">
        <v>6.8545972602740035E-2</v>
      </c>
      <c r="F13581" s="7">
        <v>9.1394630136986524E-2</v>
      </c>
      <c r="G13581" s="7">
        <v>0.11424328767123311</v>
      </c>
      <c r="H13581" s="7">
        <v>0.1370919452054796</v>
      </c>
      <c r="I13581" s="7">
        <v>0.15994060273972679</v>
      </c>
      <c r="J13581" s="7">
        <v>0.18278926027397277</v>
      </c>
      <c r="K13581" s="7">
        <v>0.20563791780821999</v>
      </c>
      <c r="L13581" s="7">
        <v>0.22848657534246597</v>
      </c>
    </row>
    <row r="13582" spans="1:12" ht="51">
      <c r="A13582" s="1">
        <f t="shared" si="282"/>
        <v>46068</v>
      </c>
      <c r="B13582" s="49" t="s">
        <v>5477</v>
      </c>
      <c r="C13582" s="7">
        <v>1.9980821917808277E-3</v>
      </c>
      <c r="D13582" s="7">
        <v>3.9961643835616676E-3</v>
      </c>
      <c r="E13582" s="7">
        <v>5.9942465753424967E-3</v>
      </c>
      <c r="F13582" s="7">
        <v>7.992328767123311E-3</v>
      </c>
      <c r="G13582" s="7">
        <v>9.9904109589041383E-3</v>
      </c>
      <c r="H13582" s="7">
        <v>1.1988493150684967E-2</v>
      </c>
      <c r="I13582" s="7">
        <v>1.398657534246588E-2</v>
      </c>
      <c r="J13582" s="7">
        <v>1.5984657534246598E-2</v>
      </c>
      <c r="K13582" s="7">
        <v>1.7982739726027441E-2</v>
      </c>
      <c r="L13582" s="7">
        <v>1.9980821917808277E-2</v>
      </c>
    </row>
    <row r="13583" spans="1:12" ht="25.5">
      <c r="A13583" s="1">
        <f t="shared" si="282"/>
        <v>46069</v>
      </c>
      <c r="B13583" s="49" t="s">
        <v>8320</v>
      </c>
      <c r="C13583" s="7">
        <v>2.81250410958906E-3</v>
      </c>
      <c r="D13583" s="7">
        <v>5.6250082191781079E-3</v>
      </c>
      <c r="E13583" s="7">
        <v>8.4375123287671674E-3</v>
      </c>
      <c r="F13583" s="7">
        <v>1.1250016438356191E-2</v>
      </c>
      <c r="G13583" s="7">
        <v>1.4062520547945238E-2</v>
      </c>
      <c r="H13583" s="7">
        <v>1.6875024657534238E-2</v>
      </c>
      <c r="I13583" s="7">
        <v>1.9687528767123357E-2</v>
      </c>
      <c r="J13583" s="7">
        <v>2.2500032876712359E-2</v>
      </c>
      <c r="K13583" s="7">
        <v>2.531253698630136E-2</v>
      </c>
      <c r="L13583" s="7">
        <v>2.8125041095890362E-2</v>
      </c>
    </row>
    <row r="13584" spans="1:12" ht="25.5">
      <c r="A13584" s="1">
        <f t="shared" ref="A13584:A13647" si="283">A13583+1</f>
        <v>46070</v>
      </c>
      <c r="B13584" s="49" t="s">
        <v>8320</v>
      </c>
      <c r="C13584" s="7">
        <v>8.0953972602740149E-3</v>
      </c>
      <c r="D13584" s="7">
        <v>1.6190794520548078E-2</v>
      </c>
      <c r="E13584" s="7">
        <v>2.4286191780821999E-2</v>
      </c>
      <c r="F13584" s="7">
        <v>3.2381589041095921E-2</v>
      </c>
      <c r="G13584" s="7">
        <v>4.0476986301369963E-2</v>
      </c>
      <c r="H13584" s="7">
        <v>4.8572383561643881E-2</v>
      </c>
      <c r="I13584" s="7">
        <v>5.6667780821918035E-2</v>
      </c>
      <c r="J13584" s="7">
        <v>6.4763178082191841E-2</v>
      </c>
      <c r="K13584" s="7">
        <v>7.2858575342465884E-2</v>
      </c>
      <c r="L13584" s="7">
        <v>8.0953972602739788E-2</v>
      </c>
    </row>
    <row r="13585" spans="1:12" ht="25.5">
      <c r="A13585" s="1">
        <f t="shared" si="283"/>
        <v>46071</v>
      </c>
      <c r="B13585" s="49" t="s">
        <v>8320</v>
      </c>
      <c r="C13585" s="7">
        <v>2.7958684931506917E-3</v>
      </c>
      <c r="D13585" s="7">
        <v>5.5917369863013721E-3</v>
      </c>
      <c r="E13585" s="7">
        <v>8.3876054794520642E-3</v>
      </c>
      <c r="F13585" s="7">
        <v>1.118347397260272E-2</v>
      </c>
      <c r="G13585" s="7">
        <v>1.39793424657534E-2</v>
      </c>
      <c r="H13585" s="7">
        <v>1.677521095890408E-2</v>
      </c>
      <c r="I13585" s="7">
        <v>1.9571079452054881E-2</v>
      </c>
      <c r="J13585" s="7">
        <v>2.236694794520544E-2</v>
      </c>
      <c r="K13585" s="7">
        <v>2.516281643835612E-2</v>
      </c>
      <c r="L13585" s="7">
        <v>2.79586849315068E-2</v>
      </c>
    </row>
    <row r="13586" spans="1:12" ht="76.5">
      <c r="A13586" s="1">
        <f t="shared" si="283"/>
        <v>46072</v>
      </c>
      <c r="B13586" s="49" t="s">
        <v>7859</v>
      </c>
      <c r="C13586" s="7">
        <v>7.7055452054794801E-3</v>
      </c>
      <c r="D13586" s="7">
        <v>1.541109041095896E-2</v>
      </c>
      <c r="E13586" s="7">
        <v>2.3116635616438442E-2</v>
      </c>
      <c r="F13586" s="7">
        <v>3.0822180821917799E-2</v>
      </c>
      <c r="G13586" s="7">
        <v>3.8527726027397277E-2</v>
      </c>
      <c r="H13586" s="7">
        <v>4.6233271232876759E-2</v>
      </c>
      <c r="I13586" s="7">
        <v>5.3938816438356359E-2</v>
      </c>
      <c r="J13586" s="7">
        <v>6.1644361643835716E-2</v>
      </c>
      <c r="K13586" s="7">
        <v>6.934990684931519E-2</v>
      </c>
      <c r="L13586" s="7">
        <v>7.7055452054794554E-2</v>
      </c>
    </row>
    <row r="13587" spans="1:12" ht="25.5">
      <c r="A13587" s="1">
        <f t="shared" si="283"/>
        <v>46073</v>
      </c>
      <c r="B13587" s="49" t="s">
        <v>8321</v>
      </c>
      <c r="C13587" s="7">
        <v>7.7116931506849673E-2</v>
      </c>
      <c r="D13587" s="7">
        <v>0.1542338630136996</v>
      </c>
      <c r="E13587" s="7">
        <v>0.23135079452054877</v>
      </c>
      <c r="F13587" s="7">
        <v>0.30846772602739797</v>
      </c>
      <c r="G13587" s="7">
        <v>0.38558465753424714</v>
      </c>
      <c r="H13587" s="7">
        <v>0.46270158904109637</v>
      </c>
      <c r="I13587" s="7">
        <v>0.53981852054794677</v>
      </c>
      <c r="J13587" s="7">
        <v>0.61693545205479472</v>
      </c>
      <c r="K13587" s="7">
        <v>0.694052383561644</v>
      </c>
      <c r="L13587" s="7">
        <v>0.77116931506849318</v>
      </c>
    </row>
    <row r="13588" spans="1:12" ht="12.75">
      <c r="A13588" s="1">
        <f t="shared" si="283"/>
        <v>46074</v>
      </c>
      <c r="B13588" s="49" t="s">
        <v>8322</v>
      </c>
      <c r="C13588" s="7">
        <v>5.2293698630137076E-4</v>
      </c>
      <c r="D13588" s="7">
        <v>1.0458739726027415E-3</v>
      </c>
      <c r="E13588" s="7">
        <v>1.568810958904116E-3</v>
      </c>
      <c r="F13588" s="7">
        <v>2.0917479452054761E-3</v>
      </c>
      <c r="G13588" s="7">
        <v>2.6146849315068477E-3</v>
      </c>
      <c r="H13588" s="7">
        <v>3.1376219178082198E-3</v>
      </c>
      <c r="I13588" s="7">
        <v>3.6605589041096035E-3</v>
      </c>
      <c r="J13588" s="7">
        <v>4.1834958904109635E-3</v>
      </c>
      <c r="K13588" s="7">
        <v>4.7064328767123355E-3</v>
      </c>
      <c r="L13588" s="7">
        <v>5.2293698630136954E-3</v>
      </c>
    </row>
    <row r="13589" spans="1:12" ht="25.5">
      <c r="A13589" s="1">
        <f t="shared" si="283"/>
        <v>46075</v>
      </c>
      <c r="B13589" s="49" t="s">
        <v>8323</v>
      </c>
      <c r="C13589" s="7">
        <v>6.9395835616438556E-3</v>
      </c>
      <c r="D13589" s="7">
        <v>1.387916712328776E-2</v>
      </c>
      <c r="E13589" s="7">
        <v>2.0818750684931522E-2</v>
      </c>
      <c r="F13589" s="7">
        <v>2.7758334246575277E-2</v>
      </c>
      <c r="G13589" s="7">
        <v>3.469791780821916E-2</v>
      </c>
      <c r="H13589" s="7">
        <v>4.1637501369863043E-2</v>
      </c>
      <c r="I13589" s="7">
        <v>4.8577084931507038E-2</v>
      </c>
      <c r="J13589" s="7">
        <v>5.5516668493150678E-2</v>
      </c>
      <c r="K13589" s="7">
        <v>6.2456252054794555E-2</v>
      </c>
      <c r="L13589" s="7">
        <v>6.939583561643832E-2</v>
      </c>
    </row>
    <row r="13590" spans="1:12" ht="25.5">
      <c r="A13590" s="1">
        <f t="shared" si="283"/>
        <v>46076</v>
      </c>
      <c r="B13590" s="49" t="s">
        <v>7207</v>
      </c>
      <c r="C13590" s="7">
        <v>6.2553534246575634E-3</v>
      </c>
      <c r="D13590" s="7">
        <v>1.251070684931508E-2</v>
      </c>
      <c r="E13590" s="7">
        <v>1.8766060273972679E-2</v>
      </c>
      <c r="F13590" s="7">
        <v>2.502141369863016E-2</v>
      </c>
      <c r="G13590" s="7">
        <v>3.1276767123287759E-2</v>
      </c>
      <c r="H13590" s="7">
        <v>3.753212054794524E-2</v>
      </c>
      <c r="I13590" s="7">
        <v>4.3787473972602957E-2</v>
      </c>
      <c r="J13590" s="7">
        <v>5.004282739726032E-2</v>
      </c>
      <c r="K13590" s="7">
        <v>5.6298180821917919E-2</v>
      </c>
      <c r="L13590" s="7">
        <v>6.2553534246575407E-2</v>
      </c>
    </row>
    <row r="13591" spans="1:12" ht="25.5">
      <c r="A13591" s="1">
        <f t="shared" si="283"/>
        <v>46077</v>
      </c>
      <c r="B13591" s="49" t="s">
        <v>8324</v>
      </c>
      <c r="C13591" s="7">
        <v>6.7150027397260446E-3</v>
      </c>
      <c r="D13591" s="7">
        <v>1.3430005479452041E-2</v>
      </c>
      <c r="E13591" s="7">
        <v>2.0145008219178123E-2</v>
      </c>
      <c r="F13591" s="7">
        <v>2.6860010958904081E-2</v>
      </c>
      <c r="G13591" s="7">
        <v>3.3575013698630155E-2</v>
      </c>
      <c r="H13591" s="7">
        <v>4.0290016438356245E-2</v>
      </c>
      <c r="I13591" s="7">
        <v>4.700501917808244E-2</v>
      </c>
      <c r="J13591" s="7">
        <v>5.3720021917808281E-2</v>
      </c>
      <c r="K13591" s="7">
        <v>6.0435024657534357E-2</v>
      </c>
      <c r="L13591" s="7">
        <v>6.7150027397260309E-2</v>
      </c>
    </row>
    <row r="13592" spans="1:12" ht="12.75">
      <c r="A13592" s="1">
        <f t="shared" si="283"/>
        <v>46078</v>
      </c>
      <c r="B13592" s="49" t="s">
        <v>6257</v>
      </c>
      <c r="C13592" s="7">
        <v>1.8686281643835601E-4</v>
      </c>
      <c r="D13592" s="7">
        <v>3.7372563287671316E-4</v>
      </c>
      <c r="E13592" s="7">
        <v>5.6058844931506919E-4</v>
      </c>
      <c r="F13592" s="7">
        <v>7.4745126575342404E-4</v>
      </c>
      <c r="G13592" s="7">
        <v>9.3431408219177997E-4</v>
      </c>
      <c r="H13592" s="7">
        <v>1.121176898630136E-3</v>
      </c>
      <c r="I13592" s="7">
        <v>1.308039715068492E-3</v>
      </c>
      <c r="J13592" s="7">
        <v>1.4949025315068481E-3</v>
      </c>
      <c r="K13592" s="7">
        <v>1.6817653479452041E-3</v>
      </c>
      <c r="L13592" s="7">
        <v>1.8686281643835599E-3</v>
      </c>
    </row>
    <row r="13593" spans="1:12" ht="12.75">
      <c r="A13593" s="1">
        <f t="shared" si="283"/>
        <v>46079</v>
      </c>
      <c r="B13593" s="49" t="s">
        <v>6854</v>
      </c>
      <c r="C13593" s="7">
        <v>1.1823583561643881E-2</v>
      </c>
      <c r="D13593" s="7">
        <v>2.3647167123287762E-2</v>
      </c>
      <c r="E13593" s="7">
        <v>3.5470750684931641E-2</v>
      </c>
      <c r="F13593" s="7">
        <v>4.7294334246575399E-2</v>
      </c>
      <c r="G13593" s="7">
        <v>5.9117917808219275E-2</v>
      </c>
      <c r="H13593" s="7">
        <v>7.0941501369863158E-2</v>
      </c>
      <c r="I13593" s="7">
        <v>8.2765084931507152E-2</v>
      </c>
      <c r="J13593" s="7">
        <v>9.4588668493150799E-2</v>
      </c>
      <c r="K13593" s="7">
        <v>0.10641225205479468</v>
      </c>
      <c r="L13593" s="7">
        <v>0.11823583561643844</v>
      </c>
    </row>
    <row r="13594" spans="1:12" ht="12.75">
      <c r="A13594" s="1">
        <f t="shared" si="283"/>
        <v>46080</v>
      </c>
      <c r="B13594" s="49" t="s">
        <v>5386</v>
      </c>
      <c r="C13594" s="7">
        <v>3.2414136986301479E-3</v>
      </c>
      <c r="D13594" s="7">
        <v>6.4828273972602837E-3</v>
      </c>
      <c r="E13594" s="7">
        <v>9.7242410958904308E-3</v>
      </c>
      <c r="F13594" s="7">
        <v>1.2965654794520519E-2</v>
      </c>
      <c r="G13594" s="7">
        <v>1.6207068493150678E-2</v>
      </c>
      <c r="H13594" s="7">
        <v>1.9448482191780837E-2</v>
      </c>
      <c r="I13594" s="7">
        <v>2.2689895890411E-2</v>
      </c>
      <c r="J13594" s="7">
        <v>2.5931309589041159E-2</v>
      </c>
      <c r="K13594" s="7">
        <v>2.9172723287671197E-2</v>
      </c>
      <c r="L13594" s="7">
        <v>3.2414136986301356E-2</v>
      </c>
    </row>
    <row r="13595" spans="1:12" ht="25.5">
      <c r="A13595" s="1">
        <f t="shared" si="283"/>
        <v>46081</v>
      </c>
      <c r="B13595" s="49" t="s">
        <v>8325</v>
      </c>
      <c r="C13595" s="7">
        <v>8.3612054794520874E-3</v>
      </c>
      <c r="D13595" s="7">
        <v>1.6722410958904199E-2</v>
      </c>
      <c r="E13595" s="7">
        <v>2.508361643835624E-2</v>
      </c>
      <c r="F13595" s="7">
        <v>3.344482191780828E-2</v>
      </c>
      <c r="G13595" s="7">
        <v>4.1806027397260317E-2</v>
      </c>
      <c r="H13595" s="7">
        <v>5.0167232876712355E-2</v>
      </c>
      <c r="I13595" s="7">
        <v>5.8528438356164517E-2</v>
      </c>
      <c r="J13595" s="7">
        <v>6.6889643835616436E-2</v>
      </c>
      <c r="K13595" s="7">
        <v>7.5250849315068591E-2</v>
      </c>
      <c r="L13595" s="7">
        <v>8.361205479452051E-2</v>
      </c>
    </row>
    <row r="13596" spans="1:12" ht="25.5">
      <c r="A13596" s="1">
        <f t="shared" si="283"/>
        <v>46082</v>
      </c>
      <c r="B13596" s="49" t="s">
        <v>8326</v>
      </c>
      <c r="C13596" s="7">
        <v>1.2294805479452039E-2</v>
      </c>
      <c r="D13596" s="7">
        <v>2.45896109589042E-2</v>
      </c>
      <c r="E13596" s="7">
        <v>3.6884416438356236E-2</v>
      </c>
      <c r="F13596" s="7">
        <v>4.9179221917808158E-2</v>
      </c>
      <c r="G13596" s="7">
        <v>6.1474027397260197E-2</v>
      </c>
      <c r="H13596" s="7">
        <v>7.3768832876712237E-2</v>
      </c>
      <c r="I13596" s="7">
        <v>8.6063638356164512E-2</v>
      </c>
      <c r="J13596" s="7">
        <v>9.8358443835616441E-2</v>
      </c>
      <c r="K13596" s="7">
        <v>0.11065324931506848</v>
      </c>
      <c r="L13596" s="7">
        <v>0.12294805479452039</v>
      </c>
    </row>
    <row r="13597" spans="1:12" ht="12.75">
      <c r="A13597" s="1">
        <f t="shared" si="283"/>
        <v>46083</v>
      </c>
      <c r="B13597" s="49" t="s">
        <v>8327</v>
      </c>
      <c r="C13597" s="7">
        <v>9.1785205479452403E-3</v>
      </c>
      <c r="D13597" s="7">
        <v>1.8357041095890481E-2</v>
      </c>
      <c r="E13597" s="7">
        <v>2.7535561643835721E-2</v>
      </c>
      <c r="F13597" s="7">
        <v>3.6714082191780836E-2</v>
      </c>
      <c r="G13597" s="7">
        <v>4.5892602739726077E-2</v>
      </c>
      <c r="H13597" s="7">
        <v>5.5071123287671199E-2</v>
      </c>
      <c r="I13597" s="7">
        <v>6.4249643835616682E-2</v>
      </c>
      <c r="J13597" s="7">
        <v>7.3428164383561673E-2</v>
      </c>
      <c r="K13597" s="7">
        <v>8.2606684931506913E-2</v>
      </c>
      <c r="L13597" s="7">
        <v>9.1785205479452028E-2</v>
      </c>
    </row>
    <row r="13598" spans="1:12" ht="12.75">
      <c r="A13598" s="1">
        <f t="shared" si="283"/>
        <v>46084</v>
      </c>
      <c r="B13598" s="49" t="s">
        <v>8328</v>
      </c>
      <c r="C13598" s="7">
        <v>4.0880219178082433E-2</v>
      </c>
      <c r="D13598" s="7">
        <v>8.1760438356164866E-2</v>
      </c>
      <c r="E13598" s="7">
        <v>0.12264065753424719</v>
      </c>
      <c r="F13598" s="7">
        <v>0.16352087671232882</v>
      </c>
      <c r="G13598" s="7">
        <v>0.20440109589041158</v>
      </c>
      <c r="H13598" s="7">
        <v>0.24528131506849318</v>
      </c>
      <c r="I13598" s="7">
        <v>0.28616153424657598</v>
      </c>
      <c r="J13598" s="7">
        <v>0.32704175342465763</v>
      </c>
      <c r="K13598" s="7">
        <v>0.3679219726027404</v>
      </c>
      <c r="L13598" s="7">
        <v>0.40880219178082194</v>
      </c>
    </row>
    <row r="13599" spans="1:12" ht="25.5">
      <c r="A13599" s="1">
        <f t="shared" si="283"/>
        <v>46085</v>
      </c>
      <c r="B13599" s="49" t="s">
        <v>6899</v>
      </c>
      <c r="C13599" s="7">
        <v>1.4465753424657601E-4</v>
      </c>
      <c r="D13599" s="7">
        <v>2.8931506849315321E-4</v>
      </c>
      <c r="E13599" s="7">
        <v>4.3397260273972919E-4</v>
      </c>
      <c r="F13599" s="7">
        <v>5.7863013698630404E-4</v>
      </c>
      <c r="G13599" s="7">
        <v>7.2328767123288002E-4</v>
      </c>
      <c r="H13599" s="7">
        <v>8.6794520547945719E-4</v>
      </c>
      <c r="I13599" s="7">
        <v>1.0126027397260355E-3</v>
      </c>
      <c r="J13599" s="7">
        <v>1.1572602739726092E-3</v>
      </c>
      <c r="K13599" s="7">
        <v>1.3019178082191839E-3</v>
      </c>
      <c r="L13599" s="7">
        <v>1.44657534246576E-3</v>
      </c>
    </row>
    <row r="13600" spans="1:12" ht="12.75">
      <c r="A13600" s="1">
        <f t="shared" si="283"/>
        <v>46086</v>
      </c>
      <c r="B13600" s="49" t="s">
        <v>8329</v>
      </c>
      <c r="C13600" s="7">
        <v>9.2465095890411353E-3</v>
      </c>
      <c r="D13600" s="7">
        <v>1.8493019178082319E-2</v>
      </c>
      <c r="E13600" s="7">
        <v>2.7739528767123361E-2</v>
      </c>
      <c r="F13600" s="7">
        <v>3.6986038356164395E-2</v>
      </c>
      <c r="G13600" s="7">
        <v>4.6232547945205558E-2</v>
      </c>
      <c r="H13600" s="7">
        <v>5.5479057534246604E-2</v>
      </c>
      <c r="I13600" s="7">
        <v>6.4725567123287878E-2</v>
      </c>
      <c r="J13600" s="7">
        <v>7.3972076712328916E-2</v>
      </c>
      <c r="K13600" s="7">
        <v>8.3218586301369968E-2</v>
      </c>
      <c r="L13600" s="7">
        <v>9.2465095890411006E-2</v>
      </c>
    </row>
    <row r="13601" spans="1:12" ht="25.5">
      <c r="A13601" s="1">
        <f t="shared" si="283"/>
        <v>46087</v>
      </c>
      <c r="B13601" s="49" t="s">
        <v>6879</v>
      </c>
      <c r="C13601" s="7">
        <v>0.19849436712328919</v>
      </c>
      <c r="D13601" s="7">
        <v>0.39698873424657716</v>
      </c>
      <c r="E13601" s="7">
        <v>0.59548310136986637</v>
      </c>
      <c r="F13601" s="7">
        <v>0.79397746849315309</v>
      </c>
      <c r="G13601" s="7">
        <v>0.99247183561644126</v>
      </c>
      <c r="H13601" s="7">
        <v>1.1909662027397292</v>
      </c>
      <c r="I13601" s="7">
        <v>1.389460569863016</v>
      </c>
      <c r="J13601" s="7">
        <v>1.5879549369863037</v>
      </c>
      <c r="K13601" s="7">
        <v>1.7864493041095919</v>
      </c>
      <c r="L13601" s="7">
        <v>1.9849436712328801</v>
      </c>
    </row>
    <row r="13602" spans="1:12" ht="25.5">
      <c r="A13602" s="1">
        <f t="shared" si="283"/>
        <v>46088</v>
      </c>
      <c r="B13602" s="49" t="s">
        <v>6879</v>
      </c>
      <c r="C13602" s="7">
        <v>7.9124054794520882E-3</v>
      </c>
      <c r="D13602" s="7">
        <v>1.5824810958904197E-2</v>
      </c>
      <c r="E13602" s="7">
        <v>2.3737216438356239E-2</v>
      </c>
      <c r="F13602" s="7">
        <v>3.1649621917808277E-2</v>
      </c>
      <c r="G13602" s="7">
        <v>3.9562027397260321E-2</v>
      </c>
      <c r="H13602" s="7">
        <v>4.7474432876712359E-2</v>
      </c>
      <c r="I13602" s="7">
        <v>5.5386838356164515E-2</v>
      </c>
      <c r="J13602" s="7">
        <v>6.3299243835616442E-2</v>
      </c>
      <c r="K13602" s="7">
        <v>7.1211649315068598E-2</v>
      </c>
      <c r="L13602" s="7">
        <v>7.9124054794520518E-2</v>
      </c>
    </row>
    <row r="13603" spans="1:12" ht="38.25">
      <c r="A13603" s="1">
        <f t="shared" si="283"/>
        <v>46089</v>
      </c>
      <c r="B13603" s="49" t="s">
        <v>8330</v>
      </c>
      <c r="C13603" s="7">
        <v>8.8530410958904317E-3</v>
      </c>
      <c r="D13603" s="7">
        <v>1.7706082191780839E-2</v>
      </c>
      <c r="E13603" s="7">
        <v>2.6559123287671321E-2</v>
      </c>
      <c r="F13603" s="7">
        <v>3.5412164383561678E-2</v>
      </c>
      <c r="G13603" s="7">
        <v>4.4265205479452042E-2</v>
      </c>
      <c r="H13603" s="7">
        <v>5.3118246575342518E-2</v>
      </c>
      <c r="I13603" s="7">
        <v>6.1971287671233118E-2</v>
      </c>
      <c r="J13603" s="7">
        <v>7.0824328767123357E-2</v>
      </c>
      <c r="K13603" s="7">
        <v>7.9677369863013714E-2</v>
      </c>
      <c r="L13603" s="7">
        <v>8.8530410958904085E-2</v>
      </c>
    </row>
    <row r="13604" spans="1:12" ht="25.5">
      <c r="A13604" s="1">
        <f t="shared" si="283"/>
        <v>46090</v>
      </c>
      <c r="B13604" s="49" t="s">
        <v>5838</v>
      </c>
      <c r="C13604" s="7">
        <v>2.444350684931532E-2</v>
      </c>
      <c r="D13604" s="7">
        <v>4.8887013698630521E-2</v>
      </c>
      <c r="E13604" s="7">
        <v>7.3330520547945838E-2</v>
      </c>
      <c r="F13604" s="7">
        <v>9.7774027397260793E-2</v>
      </c>
      <c r="G13604" s="7">
        <v>0.122217534246576</v>
      </c>
      <c r="H13604" s="7">
        <v>0.14666104109588998</v>
      </c>
      <c r="I13604" s="7">
        <v>0.17110454794520641</v>
      </c>
      <c r="J13604" s="7">
        <v>0.19554805479452039</v>
      </c>
      <c r="K13604" s="7">
        <v>0.2199915616438356</v>
      </c>
      <c r="L13604" s="7">
        <v>0.2444350684931508</v>
      </c>
    </row>
    <row r="13605" spans="1:12" ht="38.25">
      <c r="A13605" s="1">
        <f t="shared" si="283"/>
        <v>46091</v>
      </c>
      <c r="B13605" s="49" t="s">
        <v>8331</v>
      </c>
      <c r="C13605" s="7">
        <v>2.7425621917808278E-2</v>
      </c>
      <c r="D13605" s="7">
        <v>5.4851243835616438E-2</v>
      </c>
      <c r="E13605" s="7">
        <v>8.2276865753424716E-2</v>
      </c>
      <c r="F13605" s="7">
        <v>0.10970248767123263</v>
      </c>
      <c r="G13605" s="7">
        <v>0.13712810958904079</v>
      </c>
      <c r="H13605" s="7">
        <v>0.16455373150684921</v>
      </c>
      <c r="I13605" s="7">
        <v>0.19197935342465761</v>
      </c>
      <c r="J13605" s="7">
        <v>0.219404975342466</v>
      </c>
      <c r="K13605" s="7">
        <v>0.24683059726027318</v>
      </c>
      <c r="L13605" s="7">
        <v>0.27425621917808157</v>
      </c>
    </row>
    <row r="13606" spans="1:12" ht="38.25">
      <c r="A13606" s="1">
        <f t="shared" si="283"/>
        <v>46092</v>
      </c>
      <c r="B13606" s="49" t="s">
        <v>8331</v>
      </c>
      <c r="C13606" s="7">
        <v>3.8493369863013961E-3</v>
      </c>
      <c r="D13606" s="7">
        <v>7.6986739726027922E-3</v>
      </c>
      <c r="E13606" s="7">
        <v>1.1548010958904174E-2</v>
      </c>
      <c r="F13606" s="7">
        <v>1.5397347945205558E-2</v>
      </c>
      <c r="G13606" s="7">
        <v>1.924668493150692E-2</v>
      </c>
      <c r="H13606" s="7">
        <v>2.3096021917808279E-2</v>
      </c>
      <c r="I13606" s="7">
        <v>2.694535890410964E-2</v>
      </c>
      <c r="J13606" s="7">
        <v>3.0794695890410999E-2</v>
      </c>
      <c r="K13606" s="7">
        <v>3.4644032876712361E-2</v>
      </c>
      <c r="L13606" s="7">
        <v>3.8493369863013716E-2</v>
      </c>
    </row>
    <row r="13607" spans="1:12" ht="12.75">
      <c r="A13607" s="1">
        <f t="shared" si="283"/>
        <v>46093</v>
      </c>
      <c r="B13607" s="49" t="s">
        <v>6217</v>
      </c>
      <c r="C13607" s="7">
        <v>4.715112328767132E-2</v>
      </c>
      <c r="D13607" s="7">
        <v>9.4302246575342641E-2</v>
      </c>
      <c r="E13607" s="7">
        <v>0.1414533698630136</v>
      </c>
      <c r="F13607" s="7">
        <v>0.18860449315068478</v>
      </c>
      <c r="G13607" s="7">
        <v>0.23575561643835599</v>
      </c>
      <c r="H13607" s="7">
        <v>0.2829067397260272</v>
      </c>
      <c r="I13607" s="7">
        <v>0.33005786301369955</v>
      </c>
      <c r="J13607" s="7">
        <v>0.37720898630136956</v>
      </c>
      <c r="K13607" s="7">
        <v>0.4243601095890408</v>
      </c>
      <c r="L13607" s="7">
        <v>0.47151123287671198</v>
      </c>
    </row>
    <row r="13608" spans="1:12" ht="12.75">
      <c r="A13608" s="1">
        <f t="shared" si="283"/>
        <v>46094</v>
      </c>
      <c r="B13608" s="49" t="s">
        <v>6217</v>
      </c>
      <c r="C13608" s="7">
        <v>0.18140054794520521</v>
      </c>
      <c r="D13608" s="7">
        <v>0.3628010958904116</v>
      </c>
      <c r="E13608" s="7">
        <v>0.54420164383561676</v>
      </c>
      <c r="F13608" s="7">
        <v>0.72560219178082086</v>
      </c>
      <c r="G13608" s="7">
        <v>0.90700273972602585</v>
      </c>
      <c r="H13608" s="7">
        <v>1.0884032876712324</v>
      </c>
      <c r="I13608" s="7">
        <v>1.2698038356164398</v>
      </c>
      <c r="J13608" s="7">
        <v>1.4512043835616442</v>
      </c>
      <c r="K13608" s="7">
        <v>1.632604931506848</v>
      </c>
      <c r="L13608" s="7">
        <v>1.8140054794520517</v>
      </c>
    </row>
    <row r="13609" spans="1:12" ht="12.75">
      <c r="A13609" s="1">
        <f t="shared" si="283"/>
        <v>46095</v>
      </c>
      <c r="B13609" s="49" t="s">
        <v>7347</v>
      </c>
      <c r="C13609" s="7">
        <v>6.3830136986301475E-4</v>
      </c>
      <c r="D13609" s="7">
        <v>1.2766027397260319E-3</v>
      </c>
      <c r="E13609" s="7">
        <v>1.9149041095890477E-3</v>
      </c>
      <c r="F13609" s="7">
        <v>2.5532054794520516E-3</v>
      </c>
      <c r="G13609" s="7">
        <v>3.1915068493150681E-3</v>
      </c>
      <c r="H13609" s="7">
        <v>3.8298082191780838E-3</v>
      </c>
      <c r="I13609" s="7">
        <v>4.4681095890411115E-3</v>
      </c>
      <c r="J13609" s="7">
        <v>5.1064109589041163E-3</v>
      </c>
      <c r="K13609" s="7">
        <v>5.7447123287671315E-3</v>
      </c>
      <c r="L13609" s="7">
        <v>6.3830136986301363E-3</v>
      </c>
    </row>
    <row r="13610" spans="1:12" ht="12.75">
      <c r="A13610" s="1">
        <f t="shared" si="283"/>
        <v>46096</v>
      </c>
      <c r="B13610" s="49" t="s">
        <v>8332</v>
      </c>
      <c r="C13610" s="7">
        <v>6.0553643835616677E-2</v>
      </c>
      <c r="D13610" s="7">
        <v>0.12110728767123359</v>
      </c>
      <c r="E13610" s="7">
        <v>0.18166093150685039</v>
      </c>
      <c r="F13610" s="7">
        <v>0.24221457534246599</v>
      </c>
      <c r="G13610" s="7">
        <v>0.30276821917808283</v>
      </c>
      <c r="H13610" s="7">
        <v>0.3633218630136984</v>
      </c>
      <c r="I13610" s="7">
        <v>0.42387550684931641</v>
      </c>
      <c r="J13610" s="7">
        <v>0.48442915068493198</v>
      </c>
      <c r="K13610" s="7">
        <v>0.54498279452054876</v>
      </c>
      <c r="L13610" s="7">
        <v>0.60553643835616444</v>
      </c>
    </row>
    <row r="13611" spans="1:12" ht="12.75">
      <c r="A13611" s="1">
        <f t="shared" si="283"/>
        <v>46097</v>
      </c>
      <c r="B13611" s="49" t="s">
        <v>8332</v>
      </c>
      <c r="C13611" s="7">
        <v>1.9470904109588998E-2</v>
      </c>
      <c r="D13611" s="7">
        <v>3.8941808219178121E-2</v>
      </c>
      <c r="E13611" s="7">
        <v>5.8412712328767116E-2</v>
      </c>
      <c r="F13611" s="7">
        <v>7.7883616438355993E-2</v>
      </c>
      <c r="G13611" s="7">
        <v>9.7354520547944995E-2</v>
      </c>
      <c r="H13611" s="7">
        <v>0.11682542465753412</v>
      </c>
      <c r="I13611" s="7">
        <v>0.13629632876712358</v>
      </c>
      <c r="J13611" s="7">
        <v>0.15576723287671199</v>
      </c>
      <c r="K13611" s="7">
        <v>0.17523813698630161</v>
      </c>
      <c r="L13611" s="7">
        <v>0.19470904109588999</v>
      </c>
    </row>
    <row r="13612" spans="1:12" ht="25.5">
      <c r="A13612" s="1">
        <f t="shared" si="283"/>
        <v>46098</v>
      </c>
      <c r="B13612" s="49" t="s">
        <v>8333</v>
      </c>
      <c r="C13612" s="7">
        <v>8.754601643835648E-2</v>
      </c>
      <c r="D13612" s="7">
        <v>0.17509203287671318</v>
      </c>
      <c r="E13612" s="7">
        <v>0.26263804931506918</v>
      </c>
      <c r="F13612" s="7">
        <v>0.3501840657534252</v>
      </c>
      <c r="G13612" s="7">
        <v>0.43773008219178117</v>
      </c>
      <c r="H13612" s="7">
        <v>0.52527609863013713</v>
      </c>
      <c r="I13612" s="7">
        <v>0.6128221150684956</v>
      </c>
      <c r="J13612" s="7">
        <v>0.70036813150684918</v>
      </c>
      <c r="K13612" s="7">
        <v>0.78791414794520642</v>
      </c>
      <c r="L13612" s="7">
        <v>0.87546016438356122</v>
      </c>
    </row>
    <row r="13613" spans="1:12" ht="12.75">
      <c r="A13613" s="1">
        <f t="shared" si="283"/>
        <v>46099</v>
      </c>
      <c r="B13613" s="49" t="s">
        <v>8334</v>
      </c>
      <c r="C13613" s="7">
        <v>3.8247452054794677E-2</v>
      </c>
      <c r="D13613" s="7">
        <v>7.6494904109589354E-2</v>
      </c>
      <c r="E13613" s="7">
        <v>0.11474235616438402</v>
      </c>
      <c r="F13613" s="7">
        <v>0.15298980821917801</v>
      </c>
      <c r="G13613" s="7">
        <v>0.19123726027397281</v>
      </c>
      <c r="H13613" s="7">
        <v>0.2294847123287676</v>
      </c>
      <c r="I13613" s="7">
        <v>0.2677321643835624</v>
      </c>
      <c r="J13613" s="7">
        <v>0.30597961643835719</v>
      </c>
      <c r="K13613" s="7">
        <v>0.34422706849315077</v>
      </c>
      <c r="L13613" s="7">
        <v>0.38247452054794562</v>
      </c>
    </row>
    <row r="13614" spans="1:12" ht="38.25">
      <c r="A13614" s="1">
        <f t="shared" si="283"/>
        <v>46100</v>
      </c>
      <c r="B13614" s="49" t="s">
        <v>8335</v>
      </c>
      <c r="C13614" s="7">
        <v>0.1180372931506854</v>
      </c>
      <c r="D13614" s="7">
        <v>0.23607458630137079</v>
      </c>
      <c r="E13614" s="7">
        <v>0.35411187945205563</v>
      </c>
      <c r="F13614" s="7">
        <v>0.47214917260274036</v>
      </c>
      <c r="G13614" s="7">
        <v>0.59018646575342515</v>
      </c>
      <c r="H13614" s="7">
        <v>0.70822375890411005</v>
      </c>
      <c r="I13614" s="7">
        <v>0.82626105205479716</v>
      </c>
      <c r="J13614" s="7">
        <v>0.94429834520548073</v>
      </c>
      <c r="K13614" s="7">
        <v>1.0623356383561655</v>
      </c>
      <c r="L13614" s="7">
        <v>1.1803729315068492</v>
      </c>
    </row>
    <row r="13615" spans="1:12" ht="38.25">
      <c r="A13615" s="1">
        <f t="shared" si="283"/>
        <v>46101</v>
      </c>
      <c r="B13615" s="49" t="s">
        <v>8335</v>
      </c>
      <c r="C13615" s="7">
        <v>0.1275445479452052</v>
      </c>
      <c r="D13615" s="7">
        <v>0.25508909589041157</v>
      </c>
      <c r="E13615" s="7">
        <v>0.38263364383561677</v>
      </c>
      <c r="F13615" s="7">
        <v>0.5101781917808208</v>
      </c>
      <c r="G13615" s="7">
        <v>0.637722739726026</v>
      </c>
      <c r="H13615" s="7">
        <v>0.7652672876712312</v>
      </c>
      <c r="I13615" s="7">
        <v>0.89281183561643995</v>
      </c>
      <c r="J13615" s="7">
        <v>1.0203563835616427</v>
      </c>
      <c r="K13615" s="7">
        <v>1.147900931506848</v>
      </c>
      <c r="L13615" s="7">
        <v>1.275445479452052</v>
      </c>
    </row>
    <row r="13616" spans="1:12" ht="38.25">
      <c r="A13616" s="1">
        <f t="shared" si="283"/>
        <v>46102</v>
      </c>
      <c r="B13616" s="49" t="s">
        <v>8336</v>
      </c>
      <c r="C13616" s="7">
        <v>1.6056986301369841E-2</v>
      </c>
      <c r="D13616" s="7">
        <v>3.21139726027398E-2</v>
      </c>
      <c r="E13616" s="7">
        <v>4.8170958904109641E-2</v>
      </c>
      <c r="F13616" s="7">
        <v>6.4227945205479364E-2</v>
      </c>
      <c r="G13616" s="7">
        <v>8.0284931506849191E-2</v>
      </c>
      <c r="H13616" s="7">
        <v>9.6341917808219157E-2</v>
      </c>
      <c r="I13616" s="7">
        <v>0.11239890410958923</v>
      </c>
      <c r="J13616" s="7">
        <v>0.1284558904109592</v>
      </c>
      <c r="K13616" s="7">
        <v>0.14451287671232879</v>
      </c>
      <c r="L13616" s="7">
        <v>0.16056986301369838</v>
      </c>
    </row>
    <row r="13617" spans="1:12" ht="12.75">
      <c r="A13617" s="1">
        <f t="shared" si="283"/>
        <v>46103</v>
      </c>
      <c r="B13617" s="49" t="s">
        <v>8337</v>
      </c>
      <c r="C13617" s="7">
        <v>2.5242739726027558E-2</v>
      </c>
      <c r="D13617" s="7">
        <v>5.0485479452054997E-2</v>
      </c>
      <c r="E13617" s="7">
        <v>7.5728219178082548E-2</v>
      </c>
      <c r="F13617" s="7">
        <v>0.10097095890410974</v>
      </c>
      <c r="G13617" s="7">
        <v>0.12621369863013721</v>
      </c>
      <c r="H13617" s="7">
        <v>0.1514564383561644</v>
      </c>
      <c r="I13617" s="7">
        <v>0.17669917808219279</v>
      </c>
      <c r="J13617" s="7">
        <v>0.20194191780821999</v>
      </c>
      <c r="K13617" s="7">
        <v>0.22718465753424719</v>
      </c>
      <c r="L13617" s="7">
        <v>0.25242739726027441</v>
      </c>
    </row>
    <row r="13618" spans="1:12" ht="25.5">
      <c r="A13618" s="1">
        <f t="shared" si="283"/>
        <v>46104</v>
      </c>
      <c r="B13618" s="49" t="s">
        <v>8338</v>
      </c>
      <c r="C13618" s="7">
        <v>3.6706849315068603E-2</v>
      </c>
      <c r="D13618" s="7">
        <v>7.3413698630137206E-2</v>
      </c>
      <c r="E13618" s="7">
        <v>0.11012054794520569</v>
      </c>
      <c r="F13618" s="7">
        <v>0.14682739726027441</v>
      </c>
      <c r="G13618" s="7">
        <v>0.1835342465753424</v>
      </c>
      <c r="H13618" s="7">
        <v>0.2202410958904116</v>
      </c>
      <c r="I13618" s="7">
        <v>0.25694794520548081</v>
      </c>
      <c r="J13618" s="7">
        <v>0.2936547945205476</v>
      </c>
      <c r="K13618" s="7">
        <v>0.33036164383561678</v>
      </c>
      <c r="L13618" s="7">
        <v>0.36706849315068479</v>
      </c>
    </row>
    <row r="13619" spans="1:12" ht="25.5">
      <c r="A13619" s="1">
        <f t="shared" si="283"/>
        <v>46105</v>
      </c>
      <c r="B13619" s="49" t="s">
        <v>7121</v>
      </c>
      <c r="C13619" s="7">
        <v>1.9933808219178239E-2</v>
      </c>
      <c r="D13619" s="7">
        <v>3.986761643835636E-2</v>
      </c>
      <c r="E13619" s="7">
        <v>5.9801424657534602E-2</v>
      </c>
      <c r="F13619" s="7">
        <v>7.9735232876712595E-2</v>
      </c>
      <c r="G13619" s="7">
        <v>9.9669041095890712E-2</v>
      </c>
      <c r="H13619" s="7">
        <v>0.11960284931506883</v>
      </c>
      <c r="I13619" s="7">
        <v>0.13953665753424718</v>
      </c>
      <c r="J13619" s="7">
        <v>0.15947046575342519</v>
      </c>
      <c r="K13619" s="7">
        <v>0.1794042739726032</v>
      </c>
      <c r="L13619" s="7">
        <v>0.1993380821917812</v>
      </c>
    </row>
    <row r="13620" spans="1:12" ht="25.5">
      <c r="A13620" s="1">
        <f t="shared" si="283"/>
        <v>46106</v>
      </c>
      <c r="B13620" s="49" t="s">
        <v>5448</v>
      </c>
      <c r="C13620" s="7">
        <v>1.002476712328771E-3</v>
      </c>
      <c r="D13620" s="7">
        <v>2.0049534246575399E-3</v>
      </c>
      <c r="E13620" s="7">
        <v>3.0074301369863161E-3</v>
      </c>
      <c r="F13620" s="7">
        <v>4.0099068493150798E-3</v>
      </c>
      <c r="G13620" s="7">
        <v>5.0123835616438439E-3</v>
      </c>
      <c r="H13620" s="7">
        <v>6.014860273972608E-3</v>
      </c>
      <c r="I13620" s="7">
        <v>7.0173369863013963E-3</v>
      </c>
      <c r="J13620" s="7">
        <v>8.0198136986301474E-3</v>
      </c>
      <c r="K13620" s="7">
        <v>9.0222904109589115E-3</v>
      </c>
      <c r="L13620" s="7">
        <v>1.0024767123287677E-2</v>
      </c>
    </row>
    <row r="13621" spans="1:12" ht="12.75">
      <c r="A13621" s="1">
        <f t="shared" si="283"/>
        <v>46107</v>
      </c>
      <c r="B13621" s="49" t="s">
        <v>5339</v>
      </c>
      <c r="C13621" s="7">
        <v>1.526751780821916E-2</v>
      </c>
      <c r="D13621" s="7">
        <v>3.0535035616438441E-2</v>
      </c>
      <c r="E13621" s="7">
        <v>4.5802553424657597E-2</v>
      </c>
      <c r="F13621" s="7">
        <v>6.1070071232876638E-2</v>
      </c>
      <c r="G13621" s="7">
        <v>7.6337589041095791E-2</v>
      </c>
      <c r="H13621" s="7">
        <v>9.1605106849315082E-2</v>
      </c>
      <c r="I13621" s="7">
        <v>0.10687262465753448</v>
      </c>
      <c r="J13621" s="7">
        <v>0.12214014246575279</v>
      </c>
      <c r="K13621" s="7">
        <v>0.1374076602739728</v>
      </c>
      <c r="L13621" s="7">
        <v>0.15267517808219158</v>
      </c>
    </row>
    <row r="13622" spans="1:12" ht="38.25">
      <c r="A13622" s="1">
        <f t="shared" si="283"/>
        <v>46108</v>
      </c>
      <c r="B13622" s="49" t="s">
        <v>8339</v>
      </c>
      <c r="C13622" s="7">
        <v>4.9075068493150921E-3</v>
      </c>
      <c r="D13622" s="7">
        <v>9.8150136986301841E-3</v>
      </c>
      <c r="E13622" s="7">
        <v>1.4722520547945239E-2</v>
      </c>
      <c r="F13622" s="7">
        <v>1.963002739726032E-2</v>
      </c>
      <c r="G13622" s="7">
        <v>2.4537534246575399E-2</v>
      </c>
      <c r="H13622" s="7">
        <v>2.9445041095890478E-2</v>
      </c>
      <c r="I13622" s="7">
        <v>3.4352547945205557E-2</v>
      </c>
      <c r="J13622" s="7">
        <v>3.9260054794520514E-2</v>
      </c>
      <c r="K13622" s="7">
        <v>4.4167561643835597E-2</v>
      </c>
      <c r="L13622" s="7">
        <v>4.9075068493150679E-2</v>
      </c>
    </row>
    <row r="13623" spans="1:12" ht="25.5">
      <c r="A13623" s="1">
        <f t="shared" si="283"/>
        <v>46109</v>
      </c>
      <c r="B13623" s="49" t="s">
        <v>7337</v>
      </c>
      <c r="C13623" s="7">
        <v>1.8197917808219281E-2</v>
      </c>
      <c r="D13623" s="7">
        <v>3.6395835616438436E-2</v>
      </c>
      <c r="E13623" s="7">
        <v>5.4593753424657721E-2</v>
      </c>
      <c r="F13623" s="7">
        <v>7.2791671232876748E-2</v>
      </c>
      <c r="G13623" s="7">
        <v>9.0989589041095914E-2</v>
      </c>
      <c r="H13623" s="7">
        <v>0.10918750684931508</v>
      </c>
      <c r="I13623" s="7">
        <v>0.12738542465753519</v>
      </c>
      <c r="J13623" s="7">
        <v>0.145583342465754</v>
      </c>
      <c r="K13623" s="7">
        <v>0.1637812602739728</v>
      </c>
      <c r="L13623" s="7">
        <v>0.18197917808219158</v>
      </c>
    </row>
    <row r="13624" spans="1:12" ht="25.5">
      <c r="A13624" s="1">
        <f t="shared" si="283"/>
        <v>46110</v>
      </c>
      <c r="B13624" s="49" t="s">
        <v>7337</v>
      </c>
      <c r="C13624" s="7">
        <v>3.0088767123287881E-3</v>
      </c>
      <c r="D13624" s="7">
        <v>6.0177534246575633E-3</v>
      </c>
      <c r="E13624" s="7">
        <v>9.0266301369863518E-3</v>
      </c>
      <c r="F13624" s="7">
        <v>1.203550684931508E-2</v>
      </c>
      <c r="G13624" s="7">
        <v>1.5044383561643879E-2</v>
      </c>
      <c r="H13624" s="7">
        <v>1.8053260273972561E-2</v>
      </c>
      <c r="I13624" s="7">
        <v>2.106213698630148E-2</v>
      </c>
      <c r="J13624" s="7">
        <v>2.4071013698630159E-2</v>
      </c>
      <c r="K13624" s="7">
        <v>2.7079890410958839E-2</v>
      </c>
      <c r="L13624" s="7">
        <v>3.0088767123287636E-2</v>
      </c>
    </row>
    <row r="13625" spans="1:12" ht="33" customHeight="1">
      <c r="A13625" s="1">
        <f t="shared" si="283"/>
        <v>46111</v>
      </c>
      <c r="B13625" s="49" t="s">
        <v>6981</v>
      </c>
      <c r="C13625" s="7">
        <v>2.348876712328776E-3</v>
      </c>
      <c r="D13625" s="7">
        <v>4.6977534246575399E-3</v>
      </c>
      <c r="E13625" s="7">
        <v>7.0466301369863163E-3</v>
      </c>
      <c r="F13625" s="7">
        <v>9.3955068493150676E-3</v>
      </c>
      <c r="G13625" s="7">
        <v>1.1744383561643833E-2</v>
      </c>
      <c r="H13625" s="7">
        <v>1.409326027397256E-2</v>
      </c>
      <c r="I13625" s="7">
        <v>1.644213698630136E-2</v>
      </c>
      <c r="J13625" s="7">
        <v>1.8791013698630159E-2</v>
      </c>
      <c r="K13625" s="7">
        <v>2.1139890410958841E-2</v>
      </c>
      <c r="L13625" s="7">
        <v>2.3488767123287641E-2</v>
      </c>
    </row>
    <row r="13626" spans="1:12" ht="25.5">
      <c r="A13626" s="1">
        <f t="shared" si="283"/>
        <v>46112</v>
      </c>
      <c r="B13626" s="49" t="s">
        <v>6111</v>
      </c>
      <c r="C13626" s="7">
        <v>1.0418958904109617E-3</v>
      </c>
      <c r="D13626" s="7">
        <v>2.0837917808219277E-3</v>
      </c>
      <c r="E13626" s="7">
        <v>3.1256876712328799E-3</v>
      </c>
      <c r="F13626" s="7">
        <v>4.167583561643832E-3</v>
      </c>
      <c r="G13626" s="7">
        <v>5.2094794520547959E-3</v>
      </c>
      <c r="H13626" s="7">
        <v>6.2513753424657597E-3</v>
      </c>
      <c r="I13626" s="7">
        <v>7.2932712328767357E-3</v>
      </c>
      <c r="J13626" s="7">
        <v>8.3351671232876762E-3</v>
      </c>
      <c r="K13626" s="7">
        <v>9.3770630136986409E-3</v>
      </c>
      <c r="L13626" s="7">
        <v>1.0418958904109592E-2</v>
      </c>
    </row>
    <row r="13627" spans="1:12" ht="38.25">
      <c r="A13627" s="1">
        <f t="shared" si="283"/>
        <v>46113</v>
      </c>
      <c r="B13627" s="49" t="s">
        <v>7353</v>
      </c>
      <c r="C13627" s="7">
        <v>1.7322739726027559E-4</v>
      </c>
      <c r="D13627" s="7">
        <v>3.4645479452054999E-4</v>
      </c>
      <c r="E13627" s="7">
        <v>5.1968219178082553E-4</v>
      </c>
      <c r="F13627" s="7">
        <v>6.9290958904109879E-4</v>
      </c>
      <c r="G13627" s="7">
        <v>8.6613698630137325E-4</v>
      </c>
      <c r="H13627" s="7">
        <v>1.0393643835616476E-3</v>
      </c>
      <c r="I13627" s="7">
        <v>1.2125917808219278E-3</v>
      </c>
      <c r="J13627" s="7">
        <v>1.3858191780822E-3</v>
      </c>
      <c r="K13627" s="7">
        <v>1.5590465753424719E-3</v>
      </c>
      <c r="L13627" s="7">
        <v>1.7322739726027439E-3</v>
      </c>
    </row>
    <row r="13628" spans="1:12" ht="25.5">
      <c r="A13628" s="1">
        <f t="shared" si="283"/>
        <v>46114</v>
      </c>
      <c r="B13628" s="49" t="s">
        <v>7330</v>
      </c>
      <c r="C13628" s="7">
        <v>2.399868493150692E-2</v>
      </c>
      <c r="D13628" s="7">
        <v>4.7997369863013721E-2</v>
      </c>
      <c r="E13628" s="7">
        <v>7.1996054794520634E-2</v>
      </c>
      <c r="F13628" s="7">
        <v>9.5994739726027331E-2</v>
      </c>
      <c r="G13628" s="7">
        <v>0.11999342465753411</v>
      </c>
      <c r="H13628" s="7">
        <v>0.1439921095890408</v>
      </c>
      <c r="I13628" s="7">
        <v>0.1679907945205476</v>
      </c>
      <c r="J13628" s="7">
        <v>0.19198947945205438</v>
      </c>
      <c r="K13628" s="7">
        <v>0.21598816438356119</v>
      </c>
      <c r="L13628" s="7">
        <v>0.23998684931506797</v>
      </c>
    </row>
    <row r="13629" spans="1:12" ht="25.5">
      <c r="A13629" s="1">
        <f t="shared" si="283"/>
        <v>46115</v>
      </c>
      <c r="B13629" s="49" t="s">
        <v>8223</v>
      </c>
      <c r="C13629" s="7">
        <v>4.2492065753424839E-2</v>
      </c>
      <c r="D13629" s="7">
        <v>8.4984131506849678E-2</v>
      </c>
      <c r="E13629" s="7">
        <v>0.1274761972602744</v>
      </c>
      <c r="F13629" s="7">
        <v>0.16996826301369841</v>
      </c>
      <c r="G13629" s="7">
        <v>0.21246032876712359</v>
      </c>
      <c r="H13629" s="7">
        <v>0.2549523945205488</v>
      </c>
      <c r="I13629" s="7">
        <v>0.29744446027397398</v>
      </c>
      <c r="J13629" s="7">
        <v>0.33993652602739799</v>
      </c>
      <c r="K13629" s="7">
        <v>0.38242859178082317</v>
      </c>
      <c r="L13629" s="7">
        <v>0.42492065753424718</v>
      </c>
    </row>
    <row r="13630" spans="1:12" ht="38.25">
      <c r="A13630" s="1">
        <f t="shared" si="283"/>
        <v>46116</v>
      </c>
      <c r="B13630" s="49" t="s">
        <v>8336</v>
      </c>
      <c r="C13630" s="7">
        <v>9.2002191780822234E-3</v>
      </c>
      <c r="D13630" s="7">
        <v>1.8400438356164398E-2</v>
      </c>
      <c r="E13630" s="7">
        <v>2.760065753424672E-2</v>
      </c>
      <c r="F13630" s="7">
        <v>3.6800876712328796E-2</v>
      </c>
      <c r="G13630" s="7">
        <v>4.6001095890410994E-2</v>
      </c>
      <c r="H13630" s="7">
        <v>5.5201315068493198E-2</v>
      </c>
      <c r="I13630" s="7">
        <v>6.440153424657552E-2</v>
      </c>
      <c r="J13630" s="7">
        <v>7.3601753424657593E-2</v>
      </c>
      <c r="K13630" s="7">
        <v>8.280197260273979E-2</v>
      </c>
      <c r="L13630" s="7">
        <v>9.2002191780821876E-2</v>
      </c>
    </row>
    <row r="13631" spans="1:12" ht="38.25">
      <c r="A13631" s="1">
        <f t="shared" si="283"/>
        <v>46117</v>
      </c>
      <c r="B13631" s="49" t="s">
        <v>8336</v>
      </c>
      <c r="C13631" s="7">
        <v>4.5962761643835719E-2</v>
      </c>
      <c r="D13631" s="7">
        <v>9.1925523287671437E-2</v>
      </c>
      <c r="E13631" s="7">
        <v>0.13788828493150679</v>
      </c>
      <c r="F13631" s="7">
        <v>0.18385104657534238</v>
      </c>
      <c r="G13631" s="7">
        <v>0.22981380821917799</v>
      </c>
      <c r="H13631" s="7">
        <v>0.27577656986301358</v>
      </c>
      <c r="I13631" s="7">
        <v>0.32173933150685036</v>
      </c>
      <c r="J13631" s="7">
        <v>0.36770209315068475</v>
      </c>
      <c r="K13631" s="7">
        <v>0.41366485479452036</v>
      </c>
      <c r="L13631" s="7">
        <v>0.45962761643835598</v>
      </c>
    </row>
    <row r="13632" spans="1:12" ht="25.5">
      <c r="A13632" s="1">
        <f t="shared" si="283"/>
        <v>46118</v>
      </c>
      <c r="B13632" s="49" t="s">
        <v>5448</v>
      </c>
      <c r="C13632" s="7">
        <v>2.3976986301369959E-4</v>
      </c>
      <c r="D13632" s="7">
        <v>4.79539726027398E-4</v>
      </c>
      <c r="E13632" s="7">
        <v>7.1930958904109748E-4</v>
      </c>
      <c r="F13632" s="7">
        <v>9.590794520547948E-4</v>
      </c>
      <c r="G13632" s="7">
        <v>1.1988493150684933E-3</v>
      </c>
      <c r="H13632" s="7">
        <v>1.438619178082188E-3</v>
      </c>
      <c r="I13632" s="7">
        <v>1.6783890410958957E-3</v>
      </c>
      <c r="J13632" s="7">
        <v>1.918158904109592E-3</v>
      </c>
      <c r="K13632" s="7">
        <v>2.157928767123288E-3</v>
      </c>
      <c r="L13632" s="7">
        <v>2.397698630136984E-3</v>
      </c>
    </row>
    <row r="13633" spans="1:12" ht="38.25">
      <c r="A13633" s="1">
        <f t="shared" si="283"/>
        <v>46119</v>
      </c>
      <c r="B13633" s="49" t="s">
        <v>5275</v>
      </c>
      <c r="C13633" s="7">
        <v>7.2965260273972678E-3</v>
      </c>
      <c r="D13633" s="7">
        <v>1.4593052054794558E-2</v>
      </c>
      <c r="E13633" s="7">
        <v>2.188957808219184E-2</v>
      </c>
      <c r="F13633" s="7">
        <v>2.9186104109589002E-2</v>
      </c>
      <c r="G13633" s="7">
        <v>3.6482630136986278E-2</v>
      </c>
      <c r="H13633" s="7">
        <v>4.3779156164383555E-2</v>
      </c>
      <c r="I13633" s="7">
        <v>5.1075682191780956E-2</v>
      </c>
      <c r="J13633" s="7">
        <v>5.8372208219178115E-2</v>
      </c>
      <c r="K13633" s="7">
        <v>6.5668734246575391E-2</v>
      </c>
      <c r="L13633" s="7">
        <v>7.2965260273972557E-2</v>
      </c>
    </row>
    <row r="13634" spans="1:12" ht="38.25">
      <c r="A13634" s="1">
        <f t="shared" si="283"/>
        <v>46120</v>
      </c>
      <c r="B13634" s="49" t="s">
        <v>5346</v>
      </c>
      <c r="C13634" s="7">
        <v>2.3897424657534356E-3</v>
      </c>
      <c r="D13634" s="7">
        <v>4.77948493150686E-3</v>
      </c>
      <c r="E13634" s="7">
        <v>7.1692273972602952E-3</v>
      </c>
      <c r="F13634" s="7">
        <v>9.5589698630137079E-3</v>
      </c>
      <c r="G13634" s="7">
        <v>1.194871232876713E-2</v>
      </c>
      <c r="H13634" s="7">
        <v>1.4338454794520519E-2</v>
      </c>
      <c r="I13634" s="7">
        <v>1.6728197260274039E-2</v>
      </c>
      <c r="J13634" s="7">
        <v>1.911793972602744E-2</v>
      </c>
      <c r="K13634" s="7">
        <v>2.1507682191780841E-2</v>
      </c>
      <c r="L13634" s="7">
        <v>2.3897424657534239E-2</v>
      </c>
    </row>
    <row r="13635" spans="1:12" ht="38.25">
      <c r="A13635" s="1">
        <f t="shared" si="283"/>
        <v>46121</v>
      </c>
      <c r="B13635" s="49" t="s">
        <v>8330</v>
      </c>
      <c r="C13635" s="7">
        <v>9.2544657534246958E-3</v>
      </c>
      <c r="D13635" s="7">
        <v>1.850893150684944E-2</v>
      </c>
      <c r="E13635" s="7">
        <v>2.7763397260274041E-2</v>
      </c>
      <c r="F13635" s="7">
        <v>3.7017863013698638E-2</v>
      </c>
      <c r="G13635" s="7">
        <v>4.6272328767123359E-2</v>
      </c>
      <c r="H13635" s="7">
        <v>5.5526794520547956E-2</v>
      </c>
      <c r="I13635" s="7">
        <v>6.4781260273972796E-2</v>
      </c>
      <c r="J13635" s="7">
        <v>7.40357260273974E-2</v>
      </c>
      <c r="K13635" s="7">
        <v>8.329019178082199E-2</v>
      </c>
      <c r="L13635" s="7">
        <v>9.2544657534246594E-2</v>
      </c>
    </row>
    <row r="13636" spans="1:12" ht="38.25">
      <c r="A13636" s="1">
        <f t="shared" si="283"/>
        <v>46122</v>
      </c>
      <c r="B13636" s="49" t="s">
        <v>7373</v>
      </c>
      <c r="C13636" s="7">
        <v>1.1001205479452087E-2</v>
      </c>
      <c r="D13636" s="7">
        <v>2.2002410958904199E-2</v>
      </c>
      <c r="E13636" s="7">
        <v>3.300361643835624E-2</v>
      </c>
      <c r="F13636" s="7">
        <v>4.400482191780828E-2</v>
      </c>
      <c r="G13636" s="7">
        <v>5.5006027397260321E-2</v>
      </c>
      <c r="H13636" s="7">
        <v>6.6007232876712355E-2</v>
      </c>
      <c r="I13636" s="7">
        <v>7.7008438356164624E-2</v>
      </c>
      <c r="J13636" s="7">
        <v>8.8009643835616561E-2</v>
      </c>
      <c r="K13636" s="7">
        <v>9.9010849315068594E-2</v>
      </c>
      <c r="L13636" s="7">
        <v>0.11001205479452052</v>
      </c>
    </row>
    <row r="13637" spans="1:12" ht="61.5" customHeight="1">
      <c r="A13637" s="1">
        <f t="shared" si="283"/>
        <v>46123</v>
      </c>
      <c r="B13637" s="49" t="s">
        <v>5477</v>
      </c>
      <c r="C13637" s="7">
        <v>1.898268493150692E-3</v>
      </c>
      <c r="D13637" s="7">
        <v>3.7965369863013718E-3</v>
      </c>
      <c r="E13637" s="7">
        <v>5.6948054794520647E-3</v>
      </c>
      <c r="F13637" s="7">
        <v>7.5930739726027315E-3</v>
      </c>
      <c r="G13637" s="7">
        <v>9.4913424657534114E-3</v>
      </c>
      <c r="H13637" s="7">
        <v>1.1389610958904091E-2</v>
      </c>
      <c r="I13637" s="7">
        <v>1.3287879452054761E-2</v>
      </c>
      <c r="J13637" s="7">
        <v>1.5186147945205439E-2</v>
      </c>
      <c r="K13637" s="7">
        <v>1.708441643835612E-2</v>
      </c>
      <c r="L13637" s="7">
        <v>1.8982684931506798E-2</v>
      </c>
    </row>
    <row r="13638" spans="1:12" ht="69.75" customHeight="1">
      <c r="A13638" s="1">
        <f t="shared" si="283"/>
        <v>46124</v>
      </c>
      <c r="B13638" s="49" t="s">
        <v>8340</v>
      </c>
      <c r="C13638" s="7">
        <v>4.9617534246575636E-3</v>
      </c>
      <c r="D13638" s="7">
        <v>9.9235068493151272E-3</v>
      </c>
      <c r="E13638" s="7">
        <v>1.4885260273972679E-2</v>
      </c>
      <c r="F13638" s="7">
        <v>1.9847013698630161E-2</v>
      </c>
      <c r="G13638" s="7">
        <v>2.4808767123287761E-2</v>
      </c>
      <c r="H13638" s="7">
        <v>2.9770520547945236E-2</v>
      </c>
      <c r="I13638" s="7">
        <v>3.473227397260284E-2</v>
      </c>
      <c r="J13638" s="7">
        <v>3.9694027397260322E-2</v>
      </c>
      <c r="K13638" s="7">
        <v>4.4655780821917915E-2</v>
      </c>
      <c r="L13638" s="7">
        <v>4.9617534246575397E-2</v>
      </c>
    </row>
    <row r="13639" spans="1:12" ht="63" customHeight="1">
      <c r="A13639" s="1">
        <f t="shared" si="283"/>
        <v>46125</v>
      </c>
      <c r="B13639" s="49" t="s">
        <v>8340</v>
      </c>
      <c r="C13639" s="7">
        <v>7.1457205479452399E-3</v>
      </c>
      <c r="D13639" s="7">
        <v>1.429144109589048E-2</v>
      </c>
      <c r="E13639" s="7">
        <v>2.1437161643835721E-2</v>
      </c>
      <c r="F13639" s="7">
        <v>2.8582882191780838E-2</v>
      </c>
      <c r="G13639" s="7">
        <v>3.5728602739726077E-2</v>
      </c>
      <c r="H13639" s="7">
        <v>4.2874323287671198E-2</v>
      </c>
      <c r="I13639" s="7">
        <v>5.0020043835616555E-2</v>
      </c>
      <c r="J13639" s="7">
        <v>5.7165764383561676E-2</v>
      </c>
      <c r="K13639" s="7">
        <v>6.4311484931506915E-2</v>
      </c>
      <c r="L13639" s="7">
        <v>7.1457205479452043E-2</v>
      </c>
    </row>
    <row r="13640" spans="1:12" ht="38.25">
      <c r="A13640" s="1">
        <f t="shared" si="283"/>
        <v>46126</v>
      </c>
      <c r="B13640" s="49" t="s">
        <v>6652</v>
      </c>
      <c r="C13640" s="7">
        <v>1.0816767123287711E-2</v>
      </c>
      <c r="D13640" s="7">
        <v>2.1633534246575402E-2</v>
      </c>
      <c r="E13640" s="7">
        <v>3.2450301369863155E-2</v>
      </c>
      <c r="F13640" s="7">
        <v>4.3267068493150804E-2</v>
      </c>
      <c r="G13640" s="7">
        <v>5.4083835616438432E-2</v>
      </c>
      <c r="H13640" s="7">
        <v>6.4900602739726074E-2</v>
      </c>
      <c r="I13640" s="7">
        <v>7.5717369863013959E-2</v>
      </c>
      <c r="J13640" s="7">
        <v>8.6534136986301469E-2</v>
      </c>
      <c r="K13640" s="7">
        <v>9.7350904109589118E-2</v>
      </c>
      <c r="L13640" s="7">
        <v>0.10816767123287675</v>
      </c>
    </row>
    <row r="13641" spans="1:12" ht="25.5">
      <c r="A13641" s="1">
        <f t="shared" si="283"/>
        <v>46127</v>
      </c>
      <c r="B13641" s="49" t="s">
        <v>8341</v>
      </c>
      <c r="C13641" s="7">
        <v>9.0772602739726312E-3</v>
      </c>
      <c r="D13641" s="7">
        <v>1.8154520547945242E-2</v>
      </c>
      <c r="E13641" s="7">
        <v>2.723178082191792E-2</v>
      </c>
      <c r="F13641" s="7">
        <v>3.6309041095890483E-2</v>
      </c>
      <c r="G13641" s="7">
        <v>4.538630136986304E-2</v>
      </c>
      <c r="H13641" s="7">
        <v>5.4463561643835721E-2</v>
      </c>
      <c r="I13641" s="7">
        <v>6.3540821917808521E-2</v>
      </c>
      <c r="J13641" s="7">
        <v>7.2618082191780967E-2</v>
      </c>
      <c r="K13641" s="7">
        <v>8.1695342465753509E-2</v>
      </c>
      <c r="L13641" s="7">
        <v>9.077260273972608E-2</v>
      </c>
    </row>
    <row r="13642" spans="1:12" ht="25.5">
      <c r="A13642" s="1">
        <f t="shared" si="283"/>
        <v>46128</v>
      </c>
      <c r="B13642" s="49" t="s">
        <v>8342</v>
      </c>
      <c r="C13642" s="7">
        <v>7.0553095890411354E-3</v>
      </c>
      <c r="D13642" s="7">
        <v>1.4110619178082319E-2</v>
      </c>
      <c r="E13642" s="7">
        <v>2.1165928767123358E-2</v>
      </c>
      <c r="F13642" s="7">
        <v>2.8221238356164399E-2</v>
      </c>
      <c r="G13642" s="7">
        <v>3.5276547945205558E-2</v>
      </c>
      <c r="H13642" s="7">
        <v>4.2331857534246599E-2</v>
      </c>
      <c r="I13642" s="7">
        <v>4.9387167123287876E-2</v>
      </c>
      <c r="J13642" s="7">
        <v>5.6442476712328798E-2</v>
      </c>
      <c r="K13642" s="7">
        <v>6.3497786301369957E-2</v>
      </c>
      <c r="L13642" s="7">
        <v>7.0553095890410991E-2</v>
      </c>
    </row>
    <row r="13643" spans="1:12" ht="25.5">
      <c r="A13643" s="1">
        <f t="shared" si="283"/>
        <v>46129</v>
      </c>
      <c r="B13643" s="49" t="s">
        <v>8343</v>
      </c>
      <c r="C13643" s="7">
        <v>6.8104767123287994E-3</v>
      </c>
      <c r="D13643" s="7">
        <v>1.3620953424657599E-2</v>
      </c>
      <c r="E13643" s="7">
        <v>2.0431430136986398E-2</v>
      </c>
      <c r="F13643" s="7">
        <v>2.7241906849315076E-2</v>
      </c>
      <c r="G13643" s="7">
        <v>3.4052383561643883E-2</v>
      </c>
      <c r="H13643" s="7">
        <v>4.0862860273972561E-2</v>
      </c>
      <c r="I13643" s="7">
        <v>4.7673336986301475E-2</v>
      </c>
      <c r="J13643" s="7">
        <v>5.4483813698630153E-2</v>
      </c>
      <c r="K13643" s="7">
        <v>6.1294290410958956E-2</v>
      </c>
      <c r="L13643" s="7">
        <v>6.8104767123287641E-2</v>
      </c>
    </row>
    <row r="13644" spans="1:12" ht="25.5">
      <c r="A13644" s="1">
        <f t="shared" si="283"/>
        <v>46130</v>
      </c>
      <c r="B13644" s="49" t="s">
        <v>8344</v>
      </c>
      <c r="C13644" s="7">
        <v>1.2324821917808159E-2</v>
      </c>
      <c r="D13644" s="7">
        <v>2.4649643835616439E-2</v>
      </c>
      <c r="E13644" s="7">
        <v>3.6974465753424599E-2</v>
      </c>
      <c r="F13644" s="7">
        <v>4.9299287671232636E-2</v>
      </c>
      <c r="G13644" s="7">
        <v>6.1624109589040799E-2</v>
      </c>
      <c r="H13644" s="7">
        <v>7.3948931506848961E-2</v>
      </c>
      <c r="I13644" s="7">
        <v>8.6273753424657471E-2</v>
      </c>
      <c r="J13644" s="7">
        <v>9.8598575342465397E-2</v>
      </c>
      <c r="K13644" s="7">
        <v>0.11092339726027355</v>
      </c>
      <c r="L13644" s="7">
        <v>0.1232482191780816</v>
      </c>
    </row>
    <row r="13645" spans="1:12" ht="12.75">
      <c r="A13645" s="1">
        <f t="shared" si="283"/>
        <v>46131</v>
      </c>
      <c r="B13645" s="49" t="s">
        <v>8345</v>
      </c>
      <c r="C13645" s="7">
        <v>7.8147616438356479E-3</v>
      </c>
      <c r="D13645" s="7">
        <v>1.562952328767132E-2</v>
      </c>
      <c r="E13645" s="7">
        <v>2.3444284931506919E-2</v>
      </c>
      <c r="F13645" s="7">
        <v>3.1259046575342515E-2</v>
      </c>
      <c r="G13645" s="7">
        <v>3.9073808219178122E-2</v>
      </c>
      <c r="H13645" s="7">
        <v>4.6888569863013721E-2</v>
      </c>
      <c r="I13645" s="7">
        <v>5.4703331506849563E-2</v>
      </c>
      <c r="J13645" s="7">
        <v>6.2518093150685031E-2</v>
      </c>
      <c r="K13645" s="7">
        <v>7.0332854794520644E-2</v>
      </c>
      <c r="L13645" s="7">
        <v>7.8147616438356243E-2</v>
      </c>
    </row>
    <row r="13646" spans="1:12" ht="12.75">
      <c r="A13646" s="1">
        <f t="shared" si="283"/>
        <v>46132</v>
      </c>
      <c r="B13646" s="49" t="s">
        <v>8345</v>
      </c>
      <c r="C13646" s="7">
        <v>1.2278893150684918E-2</v>
      </c>
      <c r="D13646" s="7">
        <v>2.4557786301369958E-2</v>
      </c>
      <c r="E13646" s="7">
        <v>3.6836679452054877E-2</v>
      </c>
      <c r="F13646" s="7">
        <v>4.9115572602739799E-2</v>
      </c>
      <c r="G13646" s="7">
        <v>6.1394465753424721E-2</v>
      </c>
      <c r="H13646" s="7">
        <v>7.3673358904109643E-2</v>
      </c>
      <c r="I13646" s="7">
        <v>8.5952252054794787E-2</v>
      </c>
      <c r="J13646" s="7">
        <v>9.8231145205479486E-2</v>
      </c>
      <c r="K13646" s="7">
        <v>0.11051003835616439</v>
      </c>
      <c r="L13646" s="7">
        <v>0.12278893150684921</v>
      </c>
    </row>
    <row r="13647" spans="1:12" ht="38.25">
      <c r="A13647" s="1">
        <f t="shared" si="283"/>
        <v>46133</v>
      </c>
      <c r="B13647" s="49" t="s">
        <v>8346</v>
      </c>
      <c r="C13647" s="7">
        <v>1.686960000000012E-2</v>
      </c>
      <c r="D13647" s="7">
        <v>3.3739200000000115E-2</v>
      </c>
      <c r="E13647" s="7">
        <v>5.0608800000000238E-2</v>
      </c>
      <c r="F13647" s="7">
        <v>6.7478400000000119E-2</v>
      </c>
      <c r="G13647" s="7">
        <v>8.4348000000000117E-2</v>
      </c>
      <c r="H13647" s="7">
        <v>0.10121760000000012</v>
      </c>
      <c r="I13647" s="7">
        <v>0.11808720000000048</v>
      </c>
      <c r="J13647" s="7">
        <v>0.13495679999999999</v>
      </c>
      <c r="K13647" s="7">
        <v>0.1518264</v>
      </c>
      <c r="L13647" s="7">
        <v>0.16869600000000001</v>
      </c>
    </row>
    <row r="13648" spans="1:12" ht="25.5">
      <c r="A13648" s="1">
        <f t="shared" ref="A13648:A13711" si="284">A13647+1</f>
        <v>46134</v>
      </c>
      <c r="B13648" s="49" t="s">
        <v>8347</v>
      </c>
      <c r="C13648" s="7">
        <v>1.3194575342465761E-2</v>
      </c>
      <c r="D13648" s="7">
        <v>2.6389150684931643E-2</v>
      </c>
      <c r="E13648" s="7">
        <v>3.9583726027397396E-2</v>
      </c>
      <c r="F13648" s="7">
        <v>5.2778301369863043E-2</v>
      </c>
      <c r="G13648" s="7">
        <v>6.5972876712328793E-2</v>
      </c>
      <c r="H13648" s="7">
        <v>7.9167452054794571E-2</v>
      </c>
      <c r="I13648" s="7">
        <v>9.2362027397260668E-2</v>
      </c>
      <c r="J13648" s="7">
        <v>0.1055566027397262</v>
      </c>
      <c r="K13648" s="7">
        <v>0.11875117808219196</v>
      </c>
      <c r="L13648" s="7">
        <v>0.13194575342465759</v>
      </c>
    </row>
    <row r="13649" spans="1:12" ht="25.5">
      <c r="A13649" s="1">
        <f t="shared" si="284"/>
        <v>46135</v>
      </c>
      <c r="B13649" s="49" t="s">
        <v>8348</v>
      </c>
      <c r="C13649" s="7">
        <v>7.2838323287671675E-2</v>
      </c>
      <c r="D13649" s="7">
        <v>0.1456766465753436</v>
      </c>
      <c r="E13649" s="7">
        <v>0.2185149698630148</v>
      </c>
      <c r="F13649" s="7">
        <v>0.29135329315068598</v>
      </c>
      <c r="G13649" s="7">
        <v>0.36419161643835724</v>
      </c>
      <c r="H13649" s="7">
        <v>0.43702993972602838</v>
      </c>
      <c r="I13649" s="7">
        <v>0.50986826301370081</v>
      </c>
      <c r="J13649" s="7">
        <v>0.58270658630137073</v>
      </c>
      <c r="K13649" s="7">
        <v>0.65554490958904199</v>
      </c>
      <c r="L13649" s="7">
        <v>0.72838323287671325</v>
      </c>
    </row>
    <row r="13650" spans="1:12" ht="25.5">
      <c r="A13650" s="1">
        <f t="shared" si="284"/>
        <v>46136</v>
      </c>
      <c r="B13650" s="49" t="s">
        <v>8349</v>
      </c>
      <c r="C13650" s="7">
        <v>8.0501917808219504E-3</v>
      </c>
      <c r="D13650" s="7">
        <v>1.610038356164388E-2</v>
      </c>
      <c r="E13650" s="7">
        <v>2.4150575342465879E-2</v>
      </c>
      <c r="F13650" s="7">
        <v>3.220076712328776E-2</v>
      </c>
      <c r="G13650" s="7">
        <v>4.0250958904109638E-2</v>
      </c>
      <c r="H13650" s="7">
        <v>4.8301150684931522E-2</v>
      </c>
      <c r="I13650" s="7">
        <v>5.6351342465753643E-2</v>
      </c>
      <c r="J13650" s="7">
        <v>6.4401534246575395E-2</v>
      </c>
      <c r="K13650" s="7">
        <v>7.2451726027397273E-2</v>
      </c>
      <c r="L13650" s="7">
        <v>8.0501917808219151E-2</v>
      </c>
    </row>
    <row r="13651" spans="1:12" ht="12.75">
      <c r="A13651" s="1">
        <f t="shared" si="284"/>
        <v>46137</v>
      </c>
      <c r="B13651" s="49" t="s">
        <v>8350</v>
      </c>
      <c r="C13651" s="7">
        <v>1.0621479452054831E-2</v>
      </c>
      <c r="D13651" s="7">
        <v>2.1242958904109641E-2</v>
      </c>
      <c r="E13651" s="7">
        <v>3.1864438356164516E-2</v>
      </c>
      <c r="F13651" s="7">
        <v>4.2485917808219281E-2</v>
      </c>
      <c r="G13651" s="7">
        <v>5.3107397260274032E-2</v>
      </c>
      <c r="H13651" s="7">
        <v>6.3728876712328797E-2</v>
      </c>
      <c r="I13651" s="7">
        <v>7.4350356164383791E-2</v>
      </c>
      <c r="J13651" s="7">
        <v>8.4971835616438438E-2</v>
      </c>
      <c r="K13651" s="7">
        <v>9.5593315068493195E-2</v>
      </c>
      <c r="L13651" s="7">
        <v>0.10621479452054795</v>
      </c>
    </row>
    <row r="13652" spans="1:12" ht="12.75">
      <c r="A13652" s="1">
        <f t="shared" si="284"/>
        <v>46138</v>
      </c>
      <c r="B13652" s="49" t="s">
        <v>8332</v>
      </c>
      <c r="C13652" s="7">
        <v>9.771616438356192E-3</v>
      </c>
      <c r="D13652" s="7">
        <v>1.954323287671236E-2</v>
      </c>
      <c r="E13652" s="7">
        <v>2.9314849315068597E-2</v>
      </c>
      <c r="F13652" s="7">
        <v>3.9086465753424719E-2</v>
      </c>
      <c r="G13652" s="7">
        <v>4.8858082191780838E-2</v>
      </c>
      <c r="H13652" s="7">
        <v>5.8629698630137075E-2</v>
      </c>
      <c r="I13652" s="7">
        <v>6.8401315068493437E-2</v>
      </c>
      <c r="J13652" s="7">
        <v>7.8172931506849438E-2</v>
      </c>
      <c r="K13652" s="7">
        <v>8.7944547945205551E-2</v>
      </c>
      <c r="L13652" s="7">
        <v>9.7716164383561677E-2</v>
      </c>
    </row>
    <row r="13653" spans="1:12" ht="12.75">
      <c r="A13653" s="1">
        <f t="shared" si="284"/>
        <v>46139</v>
      </c>
      <c r="B13653" s="49" t="s">
        <v>8332</v>
      </c>
      <c r="C13653" s="7">
        <v>3.1246027397260441E-3</v>
      </c>
      <c r="D13653" s="7">
        <v>6.2492054794520751E-3</v>
      </c>
      <c r="E13653" s="7">
        <v>9.3738082191781192E-3</v>
      </c>
      <c r="F13653" s="7">
        <v>1.2498410958904081E-2</v>
      </c>
      <c r="G13653" s="7">
        <v>1.5623013698630159E-2</v>
      </c>
      <c r="H13653" s="7">
        <v>1.8747616438356238E-2</v>
      </c>
      <c r="I13653" s="7">
        <v>2.1872219178082318E-2</v>
      </c>
      <c r="J13653" s="7">
        <v>2.499682191780828E-2</v>
      </c>
      <c r="K13653" s="7">
        <v>2.8121424657534359E-2</v>
      </c>
      <c r="L13653" s="7">
        <v>3.1246027397260318E-2</v>
      </c>
    </row>
    <row r="13654" spans="1:12" ht="12.75">
      <c r="A13654" s="1">
        <f t="shared" si="284"/>
        <v>46140</v>
      </c>
      <c r="B13654" s="49" t="s">
        <v>8351</v>
      </c>
      <c r="C13654" s="7">
        <v>1.4603178082191959E-2</v>
      </c>
      <c r="D13654" s="7">
        <v>2.9206356164383798E-2</v>
      </c>
      <c r="E13654" s="7">
        <v>4.3809534246575757E-2</v>
      </c>
      <c r="F13654" s="7">
        <v>5.8412712328767477E-2</v>
      </c>
      <c r="G13654" s="7">
        <v>7.3015890410959308E-2</v>
      </c>
      <c r="H13654" s="7">
        <v>8.7619068493151153E-2</v>
      </c>
      <c r="I13654" s="7">
        <v>0.10222224657534323</v>
      </c>
      <c r="J13654" s="7">
        <v>0.11682542465753484</v>
      </c>
      <c r="K13654" s="7">
        <v>0.13142860273972679</v>
      </c>
      <c r="L13654" s="7">
        <v>0.14603178082191839</v>
      </c>
    </row>
    <row r="13655" spans="1:12" ht="25.5">
      <c r="A13655" s="1">
        <f t="shared" si="284"/>
        <v>46141</v>
      </c>
      <c r="B13655" s="49" t="s">
        <v>8352</v>
      </c>
      <c r="C13655" s="7">
        <v>3.672131506849332E-2</v>
      </c>
      <c r="D13655" s="7">
        <v>7.3442630136986639E-2</v>
      </c>
      <c r="E13655" s="7">
        <v>0.11016394520547984</v>
      </c>
      <c r="F13655" s="7">
        <v>0.14688526027397281</v>
      </c>
      <c r="G13655" s="7">
        <v>0.18360657534246599</v>
      </c>
      <c r="H13655" s="7">
        <v>0.22032789041095918</v>
      </c>
      <c r="I13655" s="7">
        <v>0.25704920547945359</v>
      </c>
      <c r="J13655" s="7">
        <v>0.29377052054794561</v>
      </c>
      <c r="K13655" s="7">
        <v>0.3304918356164388</v>
      </c>
      <c r="L13655" s="7">
        <v>0.36721315068493199</v>
      </c>
    </row>
    <row r="13656" spans="1:12" ht="12.75">
      <c r="A13656" s="1">
        <f t="shared" si="284"/>
        <v>46142</v>
      </c>
      <c r="B13656" s="49" t="s">
        <v>8353</v>
      </c>
      <c r="C13656" s="7">
        <v>1.4595945205479599E-2</v>
      </c>
      <c r="D13656" s="7">
        <v>2.9191890410959077E-2</v>
      </c>
      <c r="E13656" s="7">
        <v>4.3787835616438682E-2</v>
      </c>
      <c r="F13656" s="7">
        <v>5.8383780821918037E-2</v>
      </c>
      <c r="G13656" s="7">
        <v>7.297972602739751E-2</v>
      </c>
      <c r="H13656" s="7">
        <v>8.7575671232876989E-2</v>
      </c>
      <c r="I13656" s="7">
        <v>0.10217161643835672</v>
      </c>
      <c r="J13656" s="7">
        <v>0.11676756164383596</v>
      </c>
      <c r="K13656" s="7">
        <v>0.13136350684931519</v>
      </c>
      <c r="L13656" s="7">
        <v>0.1459594520547948</v>
      </c>
    </row>
    <row r="13657" spans="1:12" ht="12.75">
      <c r="A13657" s="1">
        <f t="shared" si="284"/>
        <v>46143</v>
      </c>
      <c r="B13657" s="49" t="s">
        <v>8354</v>
      </c>
      <c r="C13657" s="7">
        <v>4.0862136986301477E-3</v>
      </c>
      <c r="D13657" s="7">
        <v>8.1724273972602953E-3</v>
      </c>
      <c r="E13657" s="7">
        <v>1.225864109589048E-2</v>
      </c>
      <c r="F13657" s="7">
        <v>1.6344854794520521E-2</v>
      </c>
      <c r="G13657" s="7">
        <v>2.043106849315068E-2</v>
      </c>
      <c r="H13657" s="7">
        <v>2.4517282191780839E-2</v>
      </c>
      <c r="I13657" s="7">
        <v>2.8603495890411001E-2</v>
      </c>
      <c r="J13657" s="7">
        <v>3.268970958904116E-2</v>
      </c>
      <c r="K13657" s="7">
        <v>3.6775923287671201E-2</v>
      </c>
      <c r="L13657" s="7">
        <v>4.086213698630136E-2</v>
      </c>
    </row>
    <row r="13658" spans="1:12" ht="12.75">
      <c r="A13658" s="1">
        <f t="shared" si="284"/>
        <v>46144</v>
      </c>
      <c r="B13658" s="49" t="s">
        <v>8354</v>
      </c>
      <c r="C13658" s="7">
        <v>3.2989150684931638E-3</v>
      </c>
      <c r="D13658" s="7">
        <v>6.5978301369863162E-3</v>
      </c>
      <c r="E13658" s="7">
        <v>9.8967452054794791E-3</v>
      </c>
      <c r="F13658" s="7">
        <v>1.319566027397256E-2</v>
      </c>
      <c r="G13658" s="7">
        <v>1.6494575342465758E-2</v>
      </c>
      <c r="H13658" s="7">
        <v>1.9793490410958958E-2</v>
      </c>
      <c r="I13658" s="7">
        <v>2.3092405479452162E-2</v>
      </c>
      <c r="J13658" s="7">
        <v>2.6391320547945237E-2</v>
      </c>
      <c r="K13658" s="7">
        <v>2.9690235616438441E-2</v>
      </c>
      <c r="L13658" s="7">
        <v>3.2989150684931516E-2</v>
      </c>
    </row>
    <row r="13659" spans="1:12" ht="12.75">
      <c r="A13659" s="1">
        <f t="shared" si="284"/>
        <v>46145</v>
      </c>
      <c r="B13659" s="49" t="s">
        <v>8355</v>
      </c>
      <c r="C13659" s="7">
        <v>3.096394520547972E-2</v>
      </c>
      <c r="D13659" s="7">
        <v>6.1927890410959315E-2</v>
      </c>
      <c r="E13659" s="7">
        <v>9.2891835616439045E-2</v>
      </c>
      <c r="F13659" s="7">
        <v>0.12385578082191839</v>
      </c>
      <c r="G13659" s="7">
        <v>0.15481972602739799</v>
      </c>
      <c r="H13659" s="7">
        <v>0.18578367123287759</v>
      </c>
      <c r="I13659" s="7">
        <v>0.21674761643835722</v>
      </c>
      <c r="J13659" s="7">
        <v>0.24771156164383559</v>
      </c>
      <c r="K13659" s="7">
        <v>0.27867550684931519</v>
      </c>
      <c r="L13659" s="7">
        <v>0.30963945205479476</v>
      </c>
    </row>
    <row r="13660" spans="1:12" ht="12.75">
      <c r="A13660" s="1">
        <f t="shared" si="284"/>
        <v>46146</v>
      </c>
      <c r="B13660" s="49" t="s">
        <v>6231</v>
      </c>
      <c r="C13660" s="7">
        <v>5.8358465753424833E-3</v>
      </c>
      <c r="D13660" s="7">
        <v>1.167169315068498E-2</v>
      </c>
      <c r="E13660" s="7">
        <v>1.7507539726027439E-2</v>
      </c>
      <c r="F13660" s="7">
        <v>2.3343386301369839E-2</v>
      </c>
      <c r="G13660" s="7">
        <v>2.9179232876712362E-2</v>
      </c>
      <c r="H13660" s="7">
        <v>3.5015079452054877E-2</v>
      </c>
      <c r="I13660" s="7">
        <v>4.08509260273974E-2</v>
      </c>
      <c r="J13660" s="7">
        <v>4.6686772602739804E-2</v>
      </c>
      <c r="K13660" s="7">
        <v>5.2522619178082319E-2</v>
      </c>
      <c r="L13660" s="7">
        <v>5.8358465753424724E-2</v>
      </c>
    </row>
    <row r="13661" spans="1:12" ht="25.5">
      <c r="A13661" s="1">
        <f t="shared" si="284"/>
        <v>46147</v>
      </c>
      <c r="B13661" s="49" t="s">
        <v>8356</v>
      </c>
      <c r="C13661" s="7">
        <v>1.4380043835616439E-2</v>
      </c>
      <c r="D13661" s="7">
        <v>2.8760087671232996E-2</v>
      </c>
      <c r="E13661" s="7">
        <v>4.3140131506849436E-2</v>
      </c>
      <c r="F13661" s="7">
        <v>5.7520175342465757E-2</v>
      </c>
      <c r="G13661" s="7">
        <v>7.1900219178082203E-2</v>
      </c>
      <c r="H13661" s="7">
        <v>8.628026301369876E-2</v>
      </c>
      <c r="I13661" s="7">
        <v>0.10066030684931544</v>
      </c>
      <c r="J13661" s="7">
        <v>0.11504035068493164</v>
      </c>
      <c r="K13661" s="7">
        <v>0.1294203945205476</v>
      </c>
      <c r="L13661" s="7">
        <v>0.14380043835616441</v>
      </c>
    </row>
    <row r="13662" spans="1:12" ht="25.5">
      <c r="A13662" s="1">
        <f t="shared" si="284"/>
        <v>46148</v>
      </c>
      <c r="B13662" s="49" t="s">
        <v>5555</v>
      </c>
      <c r="C13662" s="7">
        <v>2.4005917808219399E-2</v>
      </c>
      <c r="D13662" s="7">
        <v>4.8011835616438681E-2</v>
      </c>
      <c r="E13662" s="7">
        <v>7.2017753424658076E-2</v>
      </c>
      <c r="F13662" s="7">
        <v>9.6023671232877111E-2</v>
      </c>
      <c r="G13662" s="7">
        <v>0.1200295890410964</v>
      </c>
      <c r="H13662" s="7">
        <v>0.14403550684931518</v>
      </c>
      <c r="I13662" s="7">
        <v>0.16804142465753519</v>
      </c>
      <c r="J13662" s="7">
        <v>0.192047342465754</v>
      </c>
      <c r="K13662" s="7">
        <v>0.21605326027397281</v>
      </c>
      <c r="L13662" s="7">
        <v>0.24005917808219157</v>
      </c>
    </row>
    <row r="13663" spans="1:12" ht="68.25" customHeight="1">
      <c r="A13663" s="1">
        <f t="shared" si="284"/>
        <v>46149</v>
      </c>
      <c r="B13663" s="49" t="s">
        <v>8357</v>
      </c>
      <c r="C13663" s="7">
        <v>1.8763890410959078E-2</v>
      </c>
      <c r="D13663" s="7">
        <v>3.7527780821918037E-2</v>
      </c>
      <c r="E13663" s="7">
        <v>5.6291671232877115E-2</v>
      </c>
      <c r="F13663" s="7">
        <v>7.5055561643835964E-2</v>
      </c>
      <c r="G13663" s="7">
        <v>9.3819452054794916E-2</v>
      </c>
      <c r="H13663" s="7">
        <v>0.11258334246575388</v>
      </c>
      <c r="I13663" s="7">
        <v>0.13134723287671318</v>
      </c>
      <c r="J13663" s="7">
        <v>0.1501111232876724</v>
      </c>
      <c r="K13663" s="7">
        <v>0.16887501369863042</v>
      </c>
      <c r="L13663" s="7">
        <v>0.18763890410958958</v>
      </c>
    </row>
    <row r="13664" spans="1:12" ht="12.75">
      <c r="A13664" s="1">
        <f t="shared" si="284"/>
        <v>46150</v>
      </c>
      <c r="B13664" s="49" t="s">
        <v>8358</v>
      </c>
      <c r="C13664" s="7">
        <v>9.9719826739726319E-3</v>
      </c>
      <c r="D13664" s="7">
        <v>1.994396534794524E-2</v>
      </c>
      <c r="E13664" s="7">
        <v>2.991594802191792E-2</v>
      </c>
      <c r="F13664" s="7">
        <v>3.9887930695890479E-2</v>
      </c>
      <c r="G13664" s="7">
        <v>4.9859913369863042E-2</v>
      </c>
      <c r="H13664" s="7">
        <v>5.9831896043835715E-2</v>
      </c>
      <c r="I13664" s="7">
        <v>6.9803878717808521E-2</v>
      </c>
      <c r="J13664" s="7">
        <v>7.9775861391780958E-2</v>
      </c>
      <c r="K13664" s="7">
        <v>8.9747844065753507E-2</v>
      </c>
      <c r="L13664" s="7">
        <v>9.9719826739726083E-2</v>
      </c>
    </row>
    <row r="13665" spans="1:12" ht="12.75">
      <c r="A13665" s="1">
        <f t="shared" si="284"/>
        <v>46151</v>
      </c>
      <c r="B13665" s="49" t="s">
        <v>8359</v>
      </c>
      <c r="C13665" s="7">
        <v>1.2550849315068479E-2</v>
      </c>
      <c r="D13665" s="7">
        <v>2.510169863013708E-2</v>
      </c>
      <c r="E13665" s="7">
        <v>3.7652547945205561E-2</v>
      </c>
      <c r="F13665" s="7">
        <v>5.0203397260273917E-2</v>
      </c>
      <c r="G13665" s="7">
        <v>6.2754246575342398E-2</v>
      </c>
      <c r="H13665" s="7">
        <v>7.5305095890410872E-2</v>
      </c>
      <c r="I13665" s="7">
        <v>8.7855945205479721E-2</v>
      </c>
      <c r="J13665" s="7">
        <v>0.10040679452054796</v>
      </c>
      <c r="K13665" s="7">
        <v>0.11295764383561643</v>
      </c>
      <c r="L13665" s="7">
        <v>0.1255084931506848</v>
      </c>
    </row>
    <row r="13666" spans="1:12" ht="12.75">
      <c r="A13666" s="1">
        <f t="shared" si="284"/>
        <v>46152</v>
      </c>
      <c r="B13666" s="49" t="s">
        <v>8360</v>
      </c>
      <c r="C13666" s="7">
        <v>1.214689315068492E-2</v>
      </c>
      <c r="D13666" s="7">
        <v>2.4293786301369961E-2</v>
      </c>
      <c r="E13666" s="7">
        <v>3.6440679452054883E-2</v>
      </c>
      <c r="F13666" s="7">
        <v>4.858757260273968E-2</v>
      </c>
      <c r="G13666" s="7">
        <v>6.0734465753424602E-2</v>
      </c>
      <c r="H13666" s="7">
        <v>7.2881358904109517E-2</v>
      </c>
      <c r="I13666" s="7">
        <v>8.5028252054794792E-2</v>
      </c>
      <c r="J13666" s="7">
        <v>9.7175145205479471E-2</v>
      </c>
      <c r="K13666" s="7">
        <v>0.1093220383561644</v>
      </c>
      <c r="L13666" s="7">
        <v>0.1214689315068492</v>
      </c>
    </row>
    <row r="13667" spans="1:12" ht="25.5">
      <c r="A13667" s="1">
        <f t="shared" si="284"/>
        <v>46153</v>
      </c>
      <c r="B13667" s="49" t="s">
        <v>8361</v>
      </c>
      <c r="C13667" s="7">
        <v>1.1858301369863053E-2</v>
      </c>
      <c r="D13667" s="7">
        <v>2.3716602739726079E-2</v>
      </c>
      <c r="E13667" s="7">
        <v>3.557490410958912E-2</v>
      </c>
      <c r="F13667" s="7">
        <v>4.7433205479452033E-2</v>
      </c>
      <c r="G13667" s="7">
        <v>5.9291506849315077E-2</v>
      </c>
      <c r="H13667" s="7">
        <v>7.1149808219178115E-2</v>
      </c>
      <c r="I13667" s="7">
        <v>8.3008109589041396E-2</v>
      </c>
      <c r="J13667" s="7">
        <v>9.4866410958904204E-2</v>
      </c>
      <c r="K13667" s="7">
        <v>0.10672471232876724</v>
      </c>
      <c r="L13667" s="7">
        <v>0.11858301369863015</v>
      </c>
    </row>
    <row r="13668" spans="1:12" ht="50.25" customHeight="1">
      <c r="A13668" s="1">
        <f t="shared" si="284"/>
        <v>46154</v>
      </c>
      <c r="B13668" s="49" t="s">
        <v>7214</v>
      </c>
      <c r="C13668" s="7">
        <v>6.6911342465753761E-3</v>
      </c>
      <c r="D13668" s="7">
        <v>1.3382268493150801E-2</v>
      </c>
      <c r="E13668" s="7">
        <v>2.007340273972608E-2</v>
      </c>
      <c r="F13668" s="7">
        <v>2.6764536986301359E-2</v>
      </c>
      <c r="G13668" s="7">
        <v>3.3455671232876759E-2</v>
      </c>
      <c r="H13668" s="7">
        <v>4.0146805479452041E-2</v>
      </c>
      <c r="I13668" s="7">
        <v>4.683793972602756E-2</v>
      </c>
      <c r="J13668" s="7">
        <v>5.3529073972602717E-2</v>
      </c>
      <c r="K13668" s="7">
        <v>6.0220208219178117E-2</v>
      </c>
      <c r="L13668" s="7">
        <v>6.6911342465753407E-2</v>
      </c>
    </row>
    <row r="13669" spans="1:12" ht="25.5">
      <c r="A13669" s="1">
        <f t="shared" si="284"/>
        <v>46155</v>
      </c>
      <c r="B13669" s="49" t="s">
        <v>8362</v>
      </c>
      <c r="C13669" s="7">
        <v>1.1570432876712373E-2</v>
      </c>
      <c r="D13669" s="7">
        <v>2.3140865753424718E-2</v>
      </c>
      <c r="E13669" s="7">
        <v>3.4711298630137076E-2</v>
      </c>
      <c r="F13669" s="7">
        <v>4.6281731506849312E-2</v>
      </c>
      <c r="G13669" s="7">
        <v>5.785216438356168E-2</v>
      </c>
      <c r="H13669" s="7">
        <v>6.9422597260274041E-2</v>
      </c>
      <c r="I13669" s="7">
        <v>8.0993030136986624E-2</v>
      </c>
      <c r="J13669" s="7">
        <v>9.2563463013698763E-2</v>
      </c>
      <c r="K13669" s="7">
        <v>0.10413389589041111</v>
      </c>
      <c r="L13669" s="7">
        <v>0.11570432876712336</v>
      </c>
    </row>
    <row r="13670" spans="1:12" ht="25.5">
      <c r="A13670" s="1">
        <f t="shared" si="284"/>
        <v>46156</v>
      </c>
      <c r="B13670" s="49" t="s">
        <v>6873</v>
      </c>
      <c r="C13670" s="7">
        <v>8.9398356164383918E-4</v>
      </c>
      <c r="D13670" s="7">
        <v>1.787967123287676E-3</v>
      </c>
      <c r="E13670" s="7">
        <v>2.6819506849315201E-3</v>
      </c>
      <c r="F13670" s="7">
        <v>3.5759342465753519E-3</v>
      </c>
      <c r="G13670" s="7">
        <v>4.4699178082191838E-3</v>
      </c>
      <c r="H13670" s="7">
        <v>5.363901369863016E-3</v>
      </c>
      <c r="I13670" s="7">
        <v>6.2578849315068725E-3</v>
      </c>
      <c r="J13670" s="7">
        <v>7.1518684931506918E-3</v>
      </c>
      <c r="K13670" s="7">
        <v>8.045852054794524E-3</v>
      </c>
      <c r="L13670" s="7">
        <v>8.9398356164383554E-3</v>
      </c>
    </row>
    <row r="13671" spans="1:12" ht="25.5">
      <c r="A13671" s="1">
        <f t="shared" si="284"/>
        <v>46157</v>
      </c>
      <c r="B13671" s="49" t="s">
        <v>8363</v>
      </c>
      <c r="C13671" s="7">
        <v>9.166224657534288E-3</v>
      </c>
      <c r="D13671" s="7">
        <v>1.83324493150686E-2</v>
      </c>
      <c r="E13671" s="7">
        <v>2.749867397260284E-2</v>
      </c>
      <c r="F13671" s="7">
        <v>3.6664898630137076E-2</v>
      </c>
      <c r="G13671" s="7">
        <v>4.5831123287671319E-2</v>
      </c>
      <c r="H13671" s="7">
        <v>5.4997347945205555E-2</v>
      </c>
      <c r="I13671" s="7">
        <v>6.416357260274004E-2</v>
      </c>
      <c r="J13671" s="7">
        <v>7.3329797260274041E-2</v>
      </c>
      <c r="K13671" s="7">
        <v>8.2496021917808401E-2</v>
      </c>
      <c r="L13671" s="7">
        <v>9.1662246575342513E-2</v>
      </c>
    </row>
    <row r="13672" spans="1:12" ht="38.25">
      <c r="A13672" s="1">
        <f t="shared" si="284"/>
        <v>46158</v>
      </c>
      <c r="B13672" s="49" t="s">
        <v>5769</v>
      </c>
      <c r="C13672" s="7">
        <v>1.1352723287671273E-2</v>
      </c>
      <c r="D13672" s="7">
        <v>2.2705446575342517E-2</v>
      </c>
      <c r="E13672" s="7">
        <v>3.405816986301384E-2</v>
      </c>
      <c r="F13672" s="7">
        <v>4.5410893150685035E-2</v>
      </c>
      <c r="G13672" s="7">
        <v>5.6763616438356236E-2</v>
      </c>
      <c r="H13672" s="7">
        <v>6.8116339726027444E-2</v>
      </c>
      <c r="I13672" s="7">
        <v>7.9469063013698993E-2</v>
      </c>
      <c r="J13672" s="7">
        <v>9.0821786301369958E-2</v>
      </c>
      <c r="K13672" s="7">
        <v>0.10217450958904127</v>
      </c>
      <c r="L13672" s="7">
        <v>0.11352723287671236</v>
      </c>
    </row>
    <row r="13673" spans="1:12" ht="12.75">
      <c r="A13673" s="1">
        <f t="shared" si="284"/>
        <v>46159</v>
      </c>
      <c r="B13673" s="49" t="s">
        <v>5603</v>
      </c>
      <c r="C13673" s="7">
        <v>5.0847123287671317E-4</v>
      </c>
      <c r="D13673" s="7">
        <v>1.0169424657534263E-3</v>
      </c>
      <c r="E13673" s="7">
        <v>1.5254136986301359E-3</v>
      </c>
      <c r="F13673" s="7">
        <v>2.0338849315068479E-3</v>
      </c>
      <c r="G13673" s="7">
        <v>2.5423561643835601E-3</v>
      </c>
      <c r="H13673" s="7">
        <v>3.0508273972602719E-3</v>
      </c>
      <c r="I13673" s="7">
        <v>3.5592986301369958E-3</v>
      </c>
      <c r="J13673" s="7">
        <v>4.0677698630136958E-3</v>
      </c>
      <c r="K13673" s="7">
        <v>4.5762410958904076E-3</v>
      </c>
      <c r="L13673" s="7">
        <v>5.0847123287671202E-3</v>
      </c>
    </row>
    <row r="13674" spans="1:12" ht="25.5">
      <c r="A13674" s="1">
        <f t="shared" si="284"/>
        <v>46160</v>
      </c>
      <c r="B13674" s="49" t="s">
        <v>5604</v>
      </c>
      <c r="C13674" s="7">
        <v>1.9890410958904197E-3</v>
      </c>
      <c r="D13674" s="7">
        <v>3.9780821917808282E-3</v>
      </c>
      <c r="E13674" s="7">
        <v>5.9671232876712483E-3</v>
      </c>
      <c r="F13674" s="7">
        <v>7.9561643835616425E-3</v>
      </c>
      <c r="G13674" s="7">
        <v>9.9452054794520513E-3</v>
      </c>
      <c r="H13674" s="7">
        <v>1.1934246575342458E-2</v>
      </c>
      <c r="I13674" s="7">
        <v>1.392328767123288E-2</v>
      </c>
      <c r="J13674" s="7">
        <v>1.591232876712324E-2</v>
      </c>
      <c r="K13674" s="7">
        <v>1.790136986301372E-2</v>
      </c>
      <c r="L13674" s="7">
        <v>1.9890410958904082E-2</v>
      </c>
    </row>
    <row r="13675" spans="1:12" ht="25.5">
      <c r="A13675" s="1">
        <f t="shared" si="284"/>
        <v>46161</v>
      </c>
      <c r="B13675" s="49" t="s">
        <v>6746</v>
      </c>
      <c r="C13675" s="7">
        <v>5.7794301369863159E-3</v>
      </c>
      <c r="D13675" s="7">
        <v>1.1558860273972644E-2</v>
      </c>
      <c r="E13675" s="7">
        <v>1.7338290410958961E-2</v>
      </c>
      <c r="F13675" s="7">
        <v>2.3117720547945243E-2</v>
      </c>
      <c r="G13675" s="7">
        <v>2.8897150684931518E-2</v>
      </c>
      <c r="H13675" s="7">
        <v>3.4676580821917796E-2</v>
      </c>
      <c r="I13675" s="7">
        <v>4.0456010958904325E-2</v>
      </c>
      <c r="J13675" s="7">
        <v>4.6235441095890485E-2</v>
      </c>
      <c r="K13675" s="7">
        <v>5.2014871232876757E-2</v>
      </c>
      <c r="L13675" s="7">
        <v>5.7794301369863035E-2</v>
      </c>
    </row>
    <row r="13676" spans="1:12" ht="25.5">
      <c r="A13676" s="1">
        <f t="shared" si="284"/>
        <v>46162</v>
      </c>
      <c r="B13676" s="49" t="s">
        <v>5608</v>
      </c>
      <c r="C13676" s="7">
        <v>1.665731506849332E-3</v>
      </c>
      <c r="D13676" s="7">
        <v>3.3314630136986518E-3</v>
      </c>
      <c r="E13676" s="7">
        <v>4.997194520547984E-3</v>
      </c>
      <c r="F13676" s="7">
        <v>6.6629260273972923E-3</v>
      </c>
      <c r="G13676" s="7">
        <v>8.328657534246612E-3</v>
      </c>
      <c r="H13676" s="7">
        <v>9.9943890410959316E-3</v>
      </c>
      <c r="I13676" s="7">
        <v>1.1660120547945275E-2</v>
      </c>
      <c r="J13676" s="7">
        <v>1.3325852054794559E-2</v>
      </c>
      <c r="K13676" s="7">
        <v>1.499158356164388E-2</v>
      </c>
      <c r="L13676" s="7">
        <v>1.66573150684932E-2</v>
      </c>
    </row>
    <row r="13677" spans="1:12" ht="25.5">
      <c r="A13677" s="1">
        <f t="shared" si="284"/>
        <v>46163</v>
      </c>
      <c r="B13677" s="49" t="s">
        <v>5321</v>
      </c>
      <c r="C13677" s="7">
        <v>7.0846027397260551E-4</v>
      </c>
      <c r="D13677" s="7">
        <v>1.416920547945216E-3</v>
      </c>
      <c r="E13677" s="7">
        <v>2.1253808219178117E-3</v>
      </c>
      <c r="F13677" s="7">
        <v>2.8338410958904082E-3</v>
      </c>
      <c r="G13677" s="7">
        <v>3.542301369863016E-3</v>
      </c>
      <c r="H13677" s="7">
        <v>4.2507616438356233E-3</v>
      </c>
      <c r="I13677" s="7">
        <v>4.9592219178082441E-3</v>
      </c>
      <c r="J13677" s="7">
        <v>5.6676821917808276E-3</v>
      </c>
      <c r="K13677" s="7">
        <v>6.3761424657534354E-3</v>
      </c>
      <c r="L13677" s="7">
        <v>7.0846027397260319E-3</v>
      </c>
    </row>
    <row r="13678" spans="1:12" ht="12.75">
      <c r="A13678" s="1">
        <f t="shared" si="284"/>
        <v>46164</v>
      </c>
      <c r="B13678" s="49" t="s">
        <v>8364</v>
      </c>
      <c r="C13678" s="7">
        <v>2.1385808219178237E-2</v>
      </c>
      <c r="D13678" s="7">
        <v>4.2771616438356357E-2</v>
      </c>
      <c r="E13678" s="7">
        <v>6.4157424657534601E-2</v>
      </c>
      <c r="F13678" s="7">
        <v>8.5543232876712602E-2</v>
      </c>
      <c r="G13678" s="7">
        <v>0.10692904109589071</v>
      </c>
      <c r="H13678" s="7">
        <v>0.1283148493150692</v>
      </c>
      <c r="I13678" s="7">
        <v>0.14970065753424719</v>
      </c>
      <c r="J13678" s="7">
        <v>0.1710864657534252</v>
      </c>
      <c r="K13678" s="7">
        <v>0.19247227397260319</v>
      </c>
      <c r="L13678" s="7">
        <v>0.21385808219178118</v>
      </c>
    </row>
    <row r="13679" spans="1:12" ht="38.25">
      <c r="A13679" s="1">
        <f t="shared" si="284"/>
        <v>46165</v>
      </c>
      <c r="B13679" s="49" t="s">
        <v>5275</v>
      </c>
      <c r="C13679" s="7">
        <v>4.5784109589041156E-3</v>
      </c>
      <c r="D13679" s="7">
        <v>9.1568219178082312E-3</v>
      </c>
      <c r="E13679" s="7">
        <v>1.3735232876712361E-2</v>
      </c>
      <c r="F13679" s="7">
        <v>1.8313643835616442E-2</v>
      </c>
      <c r="G13679" s="7">
        <v>2.2892054794520517E-2</v>
      </c>
      <c r="H13679" s="7">
        <v>2.74704657534246E-2</v>
      </c>
      <c r="I13679" s="7">
        <v>3.2048876712328797E-2</v>
      </c>
      <c r="J13679" s="7">
        <v>3.6627287671232883E-2</v>
      </c>
      <c r="K13679" s="7">
        <v>4.1205698630136955E-2</v>
      </c>
      <c r="L13679" s="7">
        <v>4.5784109589041035E-2</v>
      </c>
    </row>
    <row r="13680" spans="1:12" ht="12.75">
      <c r="A13680" s="1">
        <f t="shared" si="284"/>
        <v>46166</v>
      </c>
      <c r="B13680" s="49" t="s">
        <v>8365</v>
      </c>
      <c r="C13680" s="7">
        <v>2.132577534246588E-2</v>
      </c>
      <c r="D13680" s="7">
        <v>4.2651550684931643E-2</v>
      </c>
      <c r="E13680" s="7">
        <v>6.3977326027397516E-2</v>
      </c>
      <c r="F13680" s="7">
        <v>8.5303101369863146E-2</v>
      </c>
      <c r="G13680" s="7">
        <v>0.10662887671232892</v>
      </c>
      <c r="H13680" s="7">
        <v>0.12795465205479478</v>
      </c>
      <c r="I13680" s="7">
        <v>0.1492804273972608</v>
      </c>
      <c r="J13680" s="7">
        <v>0.17060620273972679</v>
      </c>
      <c r="K13680" s="7">
        <v>0.19193197808219159</v>
      </c>
      <c r="L13680" s="7">
        <v>0.21325775342465761</v>
      </c>
    </row>
    <row r="13681" spans="1:12" ht="51">
      <c r="A13681" s="1">
        <f t="shared" si="284"/>
        <v>46167</v>
      </c>
      <c r="B13681" s="49" t="s">
        <v>5910</v>
      </c>
      <c r="C13681" s="7">
        <v>3.9491506849315319E-3</v>
      </c>
      <c r="D13681" s="7">
        <v>7.8983013698630637E-3</v>
      </c>
      <c r="E13681" s="7">
        <v>1.1847452054794596E-2</v>
      </c>
      <c r="F13681" s="7">
        <v>1.5796602739726079E-2</v>
      </c>
      <c r="G13681" s="7">
        <v>1.9745753424657599E-2</v>
      </c>
      <c r="H13681" s="7">
        <v>2.3694904109589118E-2</v>
      </c>
      <c r="I13681" s="7">
        <v>2.7644054794520638E-2</v>
      </c>
      <c r="J13681" s="7">
        <v>3.159320547945204E-2</v>
      </c>
      <c r="K13681" s="7">
        <v>3.5542356164383559E-2</v>
      </c>
      <c r="L13681" s="7">
        <v>3.9491506849315079E-2</v>
      </c>
    </row>
    <row r="13682" spans="1:12" ht="12.75">
      <c r="A13682" s="1">
        <f t="shared" si="284"/>
        <v>46168</v>
      </c>
      <c r="B13682" s="49" t="s">
        <v>8366</v>
      </c>
      <c r="C13682" s="7">
        <v>1.9666191780821879E-2</v>
      </c>
      <c r="D13682" s="7">
        <v>3.9332383561643883E-2</v>
      </c>
      <c r="E13682" s="7">
        <v>5.8998575342465762E-2</v>
      </c>
      <c r="F13682" s="7">
        <v>7.8664767123287516E-2</v>
      </c>
      <c r="G13682" s="7">
        <v>9.8330958904109395E-2</v>
      </c>
      <c r="H13682" s="7">
        <v>0.1179971506849314</v>
      </c>
      <c r="I13682" s="7">
        <v>0.13766334246575399</v>
      </c>
      <c r="J13682" s="7">
        <v>0.15732953424657478</v>
      </c>
      <c r="K13682" s="7">
        <v>0.1769957260273968</v>
      </c>
      <c r="L13682" s="7">
        <v>0.19666191780821879</v>
      </c>
    </row>
    <row r="13683" spans="1:12" ht="25.5">
      <c r="A13683" s="1">
        <f t="shared" si="284"/>
        <v>46169</v>
      </c>
      <c r="B13683" s="49" t="s">
        <v>8367</v>
      </c>
      <c r="C13683" s="7">
        <v>5.1498082191781085E-2</v>
      </c>
      <c r="D13683" s="7">
        <v>0.10299616438356217</v>
      </c>
      <c r="E13683" s="7">
        <v>0.15449424657534361</v>
      </c>
      <c r="F13683" s="7">
        <v>0.20599232876712359</v>
      </c>
      <c r="G13683" s="7">
        <v>0.25749041095890479</v>
      </c>
      <c r="H13683" s="7">
        <v>0.30898849315068483</v>
      </c>
      <c r="I13683" s="7">
        <v>0.36048657534246714</v>
      </c>
      <c r="J13683" s="7">
        <v>0.41198465753424718</v>
      </c>
      <c r="K13683" s="7">
        <v>0.46348273972602838</v>
      </c>
      <c r="L13683" s="7">
        <v>0.51498082191780836</v>
      </c>
    </row>
    <row r="13684" spans="1:12" ht="12.75">
      <c r="A13684" s="1">
        <f t="shared" si="284"/>
        <v>46170</v>
      </c>
      <c r="B13684" s="49" t="s">
        <v>8368</v>
      </c>
      <c r="C13684" s="7">
        <v>7.5467473972602964E-2</v>
      </c>
      <c r="D13684" s="7">
        <v>0.15093494794520637</v>
      </c>
      <c r="E13684" s="7">
        <v>0.22640242191780841</v>
      </c>
      <c r="F13684" s="7">
        <v>0.30186989589041036</v>
      </c>
      <c r="G13684" s="7">
        <v>0.37733736986301358</v>
      </c>
      <c r="H13684" s="7">
        <v>0.45280484383561681</v>
      </c>
      <c r="I13684" s="7">
        <v>0.52827231780822115</v>
      </c>
      <c r="J13684" s="7">
        <v>0.60373979178082193</v>
      </c>
      <c r="K13684" s="7">
        <v>0.67920726575342527</v>
      </c>
      <c r="L13684" s="7">
        <v>0.75467473972602717</v>
      </c>
    </row>
    <row r="13685" spans="1:12" ht="25.5">
      <c r="A13685" s="1">
        <f t="shared" si="284"/>
        <v>46171</v>
      </c>
      <c r="B13685" s="49" t="s">
        <v>7364</v>
      </c>
      <c r="C13685" s="7">
        <v>7.2231484931507037E-2</v>
      </c>
      <c r="D13685" s="7">
        <v>0.1444629698630136</v>
      </c>
      <c r="E13685" s="7">
        <v>0.21669445479452037</v>
      </c>
      <c r="F13685" s="7">
        <v>0.2889259397260272</v>
      </c>
      <c r="G13685" s="7">
        <v>0.36115742465753398</v>
      </c>
      <c r="H13685" s="7">
        <v>0.43338890958904075</v>
      </c>
      <c r="I13685" s="7">
        <v>0.50562039452054885</v>
      </c>
      <c r="J13685" s="7">
        <v>0.57785187945205441</v>
      </c>
      <c r="K13685" s="7">
        <v>0.65008336438356118</v>
      </c>
      <c r="L13685" s="7">
        <v>0.72231484931506795</v>
      </c>
    </row>
    <row r="13686" spans="1:12" ht="25.5">
      <c r="A13686" s="1">
        <f t="shared" si="284"/>
        <v>46172</v>
      </c>
      <c r="B13686" s="49" t="s">
        <v>7672</v>
      </c>
      <c r="C13686" s="7">
        <v>2.397156164383572E-2</v>
      </c>
      <c r="D13686" s="7">
        <v>4.7943123287671315E-2</v>
      </c>
      <c r="E13686" s="7">
        <v>7.1914684931507031E-2</v>
      </c>
      <c r="F13686" s="7">
        <v>9.5886246575342518E-2</v>
      </c>
      <c r="G13686" s="7">
        <v>0.11985780821917812</v>
      </c>
      <c r="H13686" s="7">
        <v>0.14382936986301359</v>
      </c>
      <c r="I13686" s="7">
        <v>0.16780093150684919</v>
      </c>
      <c r="J13686" s="7">
        <v>0.19177249315068479</v>
      </c>
      <c r="K13686" s="7">
        <v>0.21574405479452038</v>
      </c>
      <c r="L13686" s="7">
        <v>0.23971561643835598</v>
      </c>
    </row>
    <row r="13687" spans="1:12" ht="25.5">
      <c r="A13687" s="1">
        <f t="shared" si="284"/>
        <v>46173</v>
      </c>
      <c r="B13687" s="49" t="s">
        <v>2743</v>
      </c>
      <c r="C13687" s="7">
        <v>0.11581282191780864</v>
      </c>
      <c r="D13687" s="7">
        <v>0.23162564383561679</v>
      </c>
      <c r="E13687" s="7">
        <v>0.34743846575342635</v>
      </c>
      <c r="F13687" s="7">
        <v>0.46325128767123358</v>
      </c>
      <c r="G13687" s="7">
        <v>0.57906410958904198</v>
      </c>
      <c r="H13687" s="7">
        <v>0.69487693150685037</v>
      </c>
      <c r="I13687" s="7">
        <v>0.81068975342466121</v>
      </c>
      <c r="J13687" s="7">
        <v>0.92650257534246716</v>
      </c>
      <c r="K13687" s="7">
        <v>1.0423153972602757</v>
      </c>
      <c r="L13687" s="7">
        <v>1.1581282191780826</v>
      </c>
    </row>
    <row r="13688" spans="1:12" ht="12.75">
      <c r="A13688" s="1">
        <f t="shared" si="284"/>
        <v>46174</v>
      </c>
      <c r="B13688" s="49" t="s">
        <v>7774</v>
      </c>
      <c r="C13688" s="7">
        <v>2.5680328767123477E-3</v>
      </c>
      <c r="D13688" s="7">
        <v>5.1360657534246842E-3</v>
      </c>
      <c r="E13688" s="7">
        <v>7.7040986301370315E-3</v>
      </c>
      <c r="F13688" s="7">
        <v>1.0272131506849342E-2</v>
      </c>
      <c r="G13688" s="7">
        <v>1.284016438356168E-2</v>
      </c>
      <c r="H13688" s="7">
        <v>1.5408197260273919E-2</v>
      </c>
      <c r="I13688" s="7">
        <v>1.7976230136986279E-2</v>
      </c>
      <c r="J13688" s="7">
        <v>2.054426301369864E-2</v>
      </c>
      <c r="K13688" s="7">
        <v>2.3112295890410878E-2</v>
      </c>
      <c r="L13688" s="7">
        <v>2.5680328767123239E-2</v>
      </c>
    </row>
    <row r="13689" spans="1:12" ht="25.5">
      <c r="A13689" s="1">
        <f t="shared" si="284"/>
        <v>46175</v>
      </c>
      <c r="B13689" s="49" t="s">
        <v>2743</v>
      </c>
      <c r="C13689" s="7">
        <v>5.6879342465753636E-2</v>
      </c>
      <c r="D13689" s="7">
        <v>0.11375868493150738</v>
      </c>
      <c r="E13689" s="7">
        <v>0.17063802739726081</v>
      </c>
      <c r="F13689" s="7">
        <v>0.22751736986301357</v>
      </c>
      <c r="G13689" s="7">
        <v>0.28439671232876756</v>
      </c>
      <c r="H13689" s="7">
        <v>0.34127605479452039</v>
      </c>
      <c r="I13689" s="7">
        <v>0.3981553972602756</v>
      </c>
      <c r="J13689" s="7">
        <v>0.45503473972602715</v>
      </c>
      <c r="K13689" s="7">
        <v>0.51191408219178114</v>
      </c>
      <c r="L13689" s="7">
        <v>0.56879342465753402</v>
      </c>
    </row>
    <row r="13690" spans="1:12" ht="25.5">
      <c r="A13690" s="1">
        <f t="shared" si="284"/>
        <v>46176</v>
      </c>
      <c r="B13690" s="49" t="s">
        <v>8369</v>
      </c>
      <c r="C13690" s="7">
        <v>2.655080547945228E-2</v>
      </c>
      <c r="D13690" s="7">
        <v>5.3101610958904435E-2</v>
      </c>
      <c r="E13690" s="7">
        <v>7.9652416438356716E-2</v>
      </c>
      <c r="F13690" s="7">
        <v>0.10620322191780864</v>
      </c>
      <c r="G13690" s="7">
        <v>0.1327540273972608</v>
      </c>
      <c r="H13690" s="7">
        <v>0.15930483287671199</v>
      </c>
      <c r="I13690" s="7">
        <v>0.18585563835616439</v>
      </c>
      <c r="J13690" s="7">
        <v>0.21240644383561677</v>
      </c>
      <c r="K13690" s="7">
        <v>0.23895724931506798</v>
      </c>
      <c r="L13690" s="7">
        <v>0.26550805479452039</v>
      </c>
    </row>
    <row r="13691" spans="1:12" ht="25.5">
      <c r="A13691" s="1">
        <f t="shared" si="284"/>
        <v>46177</v>
      </c>
      <c r="B13691" s="49" t="s">
        <v>8369</v>
      </c>
      <c r="C13691" s="7">
        <v>2.0627079452054879E-2</v>
      </c>
      <c r="D13691" s="7">
        <v>4.125415890410964E-2</v>
      </c>
      <c r="E13691" s="7">
        <v>6.1881238356164513E-2</v>
      </c>
      <c r="F13691" s="7">
        <v>8.250831780821917E-2</v>
      </c>
      <c r="G13691" s="7">
        <v>0.10313539726027392</v>
      </c>
      <c r="H13691" s="7">
        <v>0.12376247671232879</v>
      </c>
      <c r="I13691" s="7">
        <v>0.1443895561643844</v>
      </c>
      <c r="J13691" s="7">
        <v>0.16501663561643878</v>
      </c>
      <c r="K13691" s="7">
        <v>0.1856437150684932</v>
      </c>
      <c r="L13691" s="7">
        <v>0.20627079452054758</v>
      </c>
    </row>
    <row r="13692" spans="1:12" ht="25.5">
      <c r="A13692" s="1">
        <f t="shared" si="284"/>
        <v>46178</v>
      </c>
      <c r="B13692" s="49" t="s">
        <v>8369</v>
      </c>
      <c r="C13692" s="7">
        <v>1.7492712328767118E-3</v>
      </c>
      <c r="D13692" s="7">
        <v>3.4985424657534357E-3</v>
      </c>
      <c r="E13692" s="7">
        <v>5.2478136986301481E-3</v>
      </c>
      <c r="F13692" s="7">
        <v>6.9970849315068471E-3</v>
      </c>
      <c r="G13692" s="7">
        <v>8.7463561643835591E-3</v>
      </c>
      <c r="H13692" s="7">
        <v>1.0495627397260282E-2</v>
      </c>
      <c r="I13692" s="7">
        <v>1.224489863013708E-2</v>
      </c>
      <c r="J13692" s="7">
        <v>1.399416986301372E-2</v>
      </c>
      <c r="K13692" s="7">
        <v>1.574344109589048E-2</v>
      </c>
      <c r="L13692" s="7">
        <v>1.7492712328767118E-2</v>
      </c>
    </row>
    <row r="13693" spans="1:12" ht="25.5">
      <c r="A13693" s="1">
        <f t="shared" si="284"/>
        <v>46179</v>
      </c>
      <c r="B13693" s="49" t="s">
        <v>8369</v>
      </c>
      <c r="C13693" s="7">
        <v>4.1227397260274037E-2</v>
      </c>
      <c r="D13693" s="7">
        <v>8.2454794520548075E-2</v>
      </c>
      <c r="E13693" s="7">
        <v>0.123682191780822</v>
      </c>
      <c r="F13693" s="7">
        <v>0.16490958904109518</v>
      </c>
      <c r="G13693" s="7">
        <v>0.20613698630136959</v>
      </c>
      <c r="H13693" s="7">
        <v>0.247364383561644</v>
      </c>
      <c r="I13693" s="7">
        <v>0.28859178082191839</v>
      </c>
      <c r="J13693" s="7">
        <v>0.32981917808219163</v>
      </c>
      <c r="K13693" s="7">
        <v>0.37104657534246599</v>
      </c>
      <c r="L13693" s="7">
        <v>0.41227397260273918</v>
      </c>
    </row>
    <row r="13694" spans="1:12" ht="25.5">
      <c r="A13694" s="1">
        <f t="shared" si="284"/>
        <v>46180</v>
      </c>
      <c r="B13694" s="49" t="s">
        <v>8004</v>
      </c>
      <c r="C13694" s="7">
        <v>4.1241863013698763E-3</v>
      </c>
      <c r="D13694" s="7">
        <v>8.2483726027397525E-3</v>
      </c>
      <c r="E13694" s="7">
        <v>1.237255890410964E-2</v>
      </c>
      <c r="F13694" s="7">
        <v>1.6496745205479477E-2</v>
      </c>
      <c r="G13694" s="7">
        <v>2.0620931506849318E-2</v>
      </c>
      <c r="H13694" s="7">
        <v>2.4745117808219159E-2</v>
      </c>
      <c r="I13694" s="7">
        <v>2.8869304109589117E-2</v>
      </c>
      <c r="J13694" s="7">
        <v>3.2993490410958955E-2</v>
      </c>
      <c r="K13694" s="7">
        <v>3.7117676712328795E-2</v>
      </c>
      <c r="L13694" s="7">
        <v>4.1241863013698636E-2</v>
      </c>
    </row>
    <row r="13695" spans="1:12" ht="25.5">
      <c r="A13695" s="1">
        <f t="shared" si="284"/>
        <v>46181</v>
      </c>
      <c r="B13695" s="49" t="s">
        <v>8370</v>
      </c>
      <c r="C13695" s="7">
        <v>0.2093903342465748</v>
      </c>
      <c r="D13695" s="7">
        <v>0.41878066849315082</v>
      </c>
      <c r="E13695" s="7">
        <v>0.62817100273972548</v>
      </c>
      <c r="F13695" s="7">
        <v>0.8375613369862992</v>
      </c>
      <c r="G13695" s="7">
        <v>1.0469516712328739</v>
      </c>
      <c r="H13695" s="7">
        <v>1.2563420054794439</v>
      </c>
      <c r="I13695" s="7">
        <v>1.465732339726032</v>
      </c>
      <c r="J13695" s="7">
        <v>1.675122673972596</v>
      </c>
      <c r="K13695" s="7">
        <v>1.8845130082191721</v>
      </c>
      <c r="L13695" s="7">
        <v>2.0939033424657478</v>
      </c>
    </row>
    <row r="13696" spans="1:12" ht="51">
      <c r="A13696" s="1">
        <f t="shared" si="284"/>
        <v>46182</v>
      </c>
      <c r="B13696" s="49" t="s">
        <v>8371</v>
      </c>
      <c r="C13696" s="7">
        <v>1.1848175342465784E-2</v>
      </c>
      <c r="D13696" s="7">
        <v>2.3696350684931523E-2</v>
      </c>
      <c r="E13696" s="7">
        <v>3.5544526027397397E-2</v>
      </c>
      <c r="F13696" s="7">
        <v>4.7392701369863045E-2</v>
      </c>
      <c r="G13696" s="7">
        <v>5.9240876712328791E-2</v>
      </c>
      <c r="H13696" s="7">
        <v>7.1089052054794558E-2</v>
      </c>
      <c r="I13696" s="7">
        <v>8.293722739726056E-2</v>
      </c>
      <c r="J13696" s="7">
        <v>9.4785402739726202E-2</v>
      </c>
      <c r="K13696" s="7">
        <v>0.10663357808219197</v>
      </c>
      <c r="L13696" s="7">
        <v>0.11848175342465758</v>
      </c>
    </row>
    <row r="13697" spans="1:12" ht="51">
      <c r="A13697" s="1">
        <f t="shared" si="284"/>
        <v>46183</v>
      </c>
      <c r="B13697" s="49" t="s">
        <v>8371</v>
      </c>
      <c r="C13697" s="7">
        <v>4.1936942465753642E-2</v>
      </c>
      <c r="D13697" s="7">
        <v>8.3873884931507284E-2</v>
      </c>
      <c r="E13697" s="7">
        <v>0.12581082739726079</v>
      </c>
      <c r="F13697" s="7">
        <v>0.1677477698630136</v>
      </c>
      <c r="G13697" s="7">
        <v>0.20968471232876759</v>
      </c>
      <c r="H13697" s="7">
        <v>0.25162165479452042</v>
      </c>
      <c r="I13697" s="7">
        <v>0.29355859726027439</v>
      </c>
      <c r="J13697" s="7">
        <v>0.33549553972602719</v>
      </c>
      <c r="K13697" s="7">
        <v>0.37743248219178116</v>
      </c>
      <c r="L13697" s="7">
        <v>0.41936942465753396</v>
      </c>
    </row>
    <row r="13698" spans="1:12" ht="51">
      <c r="A13698" s="1">
        <f t="shared" si="284"/>
        <v>46184</v>
      </c>
      <c r="B13698" s="49" t="s">
        <v>8371</v>
      </c>
      <c r="C13698" s="7">
        <v>1.263583561643832E-2</v>
      </c>
      <c r="D13698" s="7">
        <v>2.5271671232876759E-2</v>
      </c>
      <c r="E13698" s="7">
        <v>3.7907506849315077E-2</v>
      </c>
      <c r="F13698" s="7">
        <v>5.0543342465753281E-2</v>
      </c>
      <c r="G13698" s="7">
        <v>6.3179178082191589E-2</v>
      </c>
      <c r="H13698" s="7">
        <v>7.5815013698629918E-2</v>
      </c>
      <c r="I13698" s="7">
        <v>8.8450849315068608E-2</v>
      </c>
      <c r="J13698" s="7">
        <v>0.10108668493150667</v>
      </c>
      <c r="K13698" s="7">
        <v>0.11372252054794499</v>
      </c>
      <c r="L13698" s="7">
        <v>0.12635835616438318</v>
      </c>
    </row>
    <row r="13699" spans="1:12" ht="38.25">
      <c r="A13699" s="1">
        <f t="shared" si="284"/>
        <v>46185</v>
      </c>
      <c r="B13699" s="49" t="s">
        <v>5285</v>
      </c>
      <c r="C13699" s="7">
        <v>7.0556712328767362E-4</v>
      </c>
      <c r="D13699" s="7">
        <v>1.4111342465753518E-3</v>
      </c>
      <c r="E13699" s="7">
        <v>2.116701369863016E-3</v>
      </c>
      <c r="F13699" s="7">
        <v>2.8222684931506798E-3</v>
      </c>
      <c r="G13699" s="7">
        <v>3.5278356164383557E-3</v>
      </c>
      <c r="H13699" s="7">
        <v>4.233402739726032E-3</v>
      </c>
      <c r="I13699" s="7">
        <v>4.9389698630137192E-3</v>
      </c>
      <c r="J13699" s="7">
        <v>5.6445369863013716E-3</v>
      </c>
      <c r="K13699" s="7">
        <v>6.3501041095890476E-3</v>
      </c>
      <c r="L13699" s="7">
        <v>7.0556712328767113E-3</v>
      </c>
    </row>
    <row r="13700" spans="1:12" ht="25.5">
      <c r="A13700" s="1">
        <f t="shared" si="284"/>
        <v>46186</v>
      </c>
      <c r="B13700" s="49" t="s">
        <v>8372</v>
      </c>
      <c r="C13700" s="7">
        <v>1.1243868493150717E-2</v>
      </c>
      <c r="D13700" s="7">
        <v>2.2487736986301479E-2</v>
      </c>
      <c r="E13700" s="7">
        <v>3.3731605479452156E-2</v>
      </c>
      <c r="F13700" s="7">
        <v>4.4975473972602716E-2</v>
      </c>
      <c r="G13700" s="7">
        <v>5.62193424657534E-2</v>
      </c>
      <c r="H13700" s="7">
        <v>6.7463210958904077E-2</v>
      </c>
      <c r="I13700" s="7">
        <v>7.8707079452055004E-2</v>
      </c>
      <c r="J13700" s="7">
        <v>8.995094794520557E-2</v>
      </c>
      <c r="K13700" s="7">
        <v>0.10119481643835625</v>
      </c>
      <c r="L13700" s="7">
        <v>0.1124386849315068</v>
      </c>
    </row>
    <row r="13701" spans="1:12" ht="38.25">
      <c r="A13701" s="1">
        <f t="shared" si="284"/>
        <v>46187</v>
      </c>
      <c r="B13701" s="49" t="s">
        <v>8373</v>
      </c>
      <c r="C13701" s="7">
        <v>1.2179802739726079E-2</v>
      </c>
      <c r="D13701" s="7">
        <v>2.4359605479452279E-2</v>
      </c>
      <c r="E13701" s="7">
        <v>3.6539408219178358E-2</v>
      </c>
      <c r="F13701" s="7">
        <v>4.8719210958904316E-2</v>
      </c>
      <c r="G13701" s="7">
        <v>6.0899013698630398E-2</v>
      </c>
      <c r="H13701" s="7">
        <v>7.3078816438356481E-2</v>
      </c>
      <c r="I13701" s="7">
        <v>8.5258619178082903E-2</v>
      </c>
      <c r="J13701" s="7">
        <v>9.7438421917808757E-2</v>
      </c>
      <c r="K13701" s="7">
        <v>0.10961822465753485</v>
      </c>
      <c r="L13701" s="7">
        <v>0.1217980273972608</v>
      </c>
    </row>
    <row r="13702" spans="1:12" ht="25.5">
      <c r="A13702" s="1">
        <f t="shared" si="284"/>
        <v>46188</v>
      </c>
      <c r="B13702" s="49" t="s">
        <v>7413</v>
      </c>
      <c r="C13702" s="7">
        <v>9.7282191780822234E-4</v>
      </c>
      <c r="D13702" s="7">
        <v>1.9456438356164397E-3</v>
      </c>
      <c r="E13702" s="7">
        <v>2.9184657534246719E-3</v>
      </c>
      <c r="F13702" s="7">
        <v>3.8912876712328794E-3</v>
      </c>
      <c r="G13702" s="7">
        <v>4.8641095890410999E-3</v>
      </c>
      <c r="H13702" s="7">
        <v>5.8369315068493195E-3</v>
      </c>
      <c r="I13702" s="7">
        <v>6.8097534246575522E-3</v>
      </c>
      <c r="J13702" s="7">
        <v>7.7825753424657588E-3</v>
      </c>
      <c r="K13702" s="7">
        <v>8.7553972602739793E-3</v>
      </c>
      <c r="L13702" s="7">
        <v>9.7282191780821876E-3</v>
      </c>
    </row>
    <row r="13703" spans="1:12" ht="38.25">
      <c r="A13703" s="1">
        <f t="shared" si="284"/>
        <v>46189</v>
      </c>
      <c r="B13703" s="49" t="s">
        <v>8374</v>
      </c>
      <c r="C13703" s="7">
        <v>1.295408219178084E-2</v>
      </c>
      <c r="D13703" s="7">
        <v>2.5908164383561801E-2</v>
      </c>
      <c r="E13703" s="7">
        <v>3.8862246575342638E-2</v>
      </c>
      <c r="F13703" s="7">
        <v>5.181632876712336E-2</v>
      </c>
      <c r="G13703" s="7">
        <v>6.4770410958904193E-2</v>
      </c>
      <c r="H13703" s="7">
        <v>7.7724493150685039E-2</v>
      </c>
      <c r="I13703" s="7">
        <v>9.0678575342466247E-2</v>
      </c>
      <c r="J13703" s="7">
        <v>0.10363265753424684</v>
      </c>
      <c r="K13703" s="7">
        <v>0.11658673972602768</v>
      </c>
      <c r="L13703" s="7">
        <v>0.12954082191780839</v>
      </c>
    </row>
    <row r="13704" spans="1:12" ht="12.75">
      <c r="A13704" s="1">
        <f t="shared" si="284"/>
        <v>46190</v>
      </c>
      <c r="B13704" s="49" t="s">
        <v>8375</v>
      </c>
      <c r="C13704" s="7">
        <v>6.8394082191781197E-2</v>
      </c>
      <c r="D13704" s="7">
        <v>0.13678816438356239</v>
      </c>
      <c r="E13704" s="7">
        <v>0.20518224657534359</v>
      </c>
      <c r="F13704" s="7">
        <v>0.27357632876712362</v>
      </c>
      <c r="G13704" s="7">
        <v>0.34197041095890479</v>
      </c>
      <c r="H13704" s="7">
        <v>0.41036449315068479</v>
      </c>
      <c r="I13704" s="7">
        <v>0.47875857534246719</v>
      </c>
      <c r="J13704" s="7">
        <v>0.54715265753424724</v>
      </c>
      <c r="K13704" s="7">
        <v>0.61554673972602836</v>
      </c>
      <c r="L13704" s="7">
        <v>0.68394082191780836</v>
      </c>
    </row>
    <row r="13705" spans="1:12" ht="25.5">
      <c r="A13705" s="1">
        <f t="shared" si="284"/>
        <v>46191</v>
      </c>
      <c r="B13705" s="49" t="s">
        <v>8195</v>
      </c>
      <c r="C13705" s="7">
        <v>4.2023013698630277E-3</v>
      </c>
      <c r="D13705" s="7">
        <v>8.4046027397260553E-3</v>
      </c>
      <c r="E13705" s="7">
        <v>1.2606904109589119E-2</v>
      </c>
      <c r="F13705" s="7">
        <v>1.6809205479452038E-2</v>
      </c>
      <c r="G13705" s="7">
        <v>2.1011506849315079E-2</v>
      </c>
      <c r="H13705" s="7">
        <v>2.5213808219178121E-2</v>
      </c>
      <c r="I13705" s="7">
        <v>2.9416109589041159E-2</v>
      </c>
      <c r="J13705" s="7">
        <v>3.36184109589042E-2</v>
      </c>
      <c r="K13705" s="7">
        <v>3.7820712328767117E-2</v>
      </c>
      <c r="L13705" s="7">
        <v>4.2023013698630159E-2</v>
      </c>
    </row>
    <row r="13706" spans="1:12" ht="12.75">
      <c r="A13706" s="1">
        <f t="shared" si="284"/>
        <v>46192</v>
      </c>
      <c r="B13706" s="49" t="s">
        <v>7567</v>
      </c>
      <c r="C13706" s="7">
        <v>4.6869041095890596E-3</v>
      </c>
      <c r="D13706" s="7">
        <v>9.3738082191781192E-3</v>
      </c>
      <c r="E13706" s="7">
        <v>1.4060712328767119E-2</v>
      </c>
      <c r="F13706" s="7">
        <v>1.8747616438356238E-2</v>
      </c>
      <c r="G13706" s="7">
        <v>2.3434520547945238E-2</v>
      </c>
      <c r="H13706" s="7">
        <v>2.8121424657534238E-2</v>
      </c>
      <c r="I13706" s="7">
        <v>3.2808328767123356E-2</v>
      </c>
      <c r="J13706" s="7">
        <v>3.7495232876712359E-2</v>
      </c>
      <c r="K13706" s="7">
        <v>4.2182136986301355E-2</v>
      </c>
      <c r="L13706" s="7">
        <v>4.6869041095890358E-2</v>
      </c>
    </row>
    <row r="13707" spans="1:12" ht="25.5">
      <c r="A13707" s="1">
        <f t="shared" si="284"/>
        <v>46193</v>
      </c>
      <c r="B13707" s="49" t="s">
        <v>8376</v>
      </c>
      <c r="C13707" s="7">
        <v>1.0936832876712359E-2</v>
      </c>
      <c r="D13707" s="7">
        <v>2.1873665753424719E-2</v>
      </c>
      <c r="E13707" s="7">
        <v>3.2810498630137082E-2</v>
      </c>
      <c r="F13707" s="7">
        <v>4.374733150684932E-2</v>
      </c>
      <c r="G13707" s="7">
        <v>5.4684164383561676E-2</v>
      </c>
      <c r="H13707" s="7">
        <v>6.5620997260274039E-2</v>
      </c>
      <c r="I13707" s="7">
        <v>7.6557830136986638E-2</v>
      </c>
      <c r="J13707" s="7">
        <v>8.7494663013698751E-2</v>
      </c>
      <c r="K13707" s="7">
        <v>9.8431495890411128E-2</v>
      </c>
      <c r="L13707" s="7">
        <v>0.10936832876712335</v>
      </c>
    </row>
    <row r="13708" spans="1:12" ht="25.5">
      <c r="A13708" s="1">
        <f t="shared" si="284"/>
        <v>46194</v>
      </c>
      <c r="B13708" s="49" t="s">
        <v>8377</v>
      </c>
      <c r="C13708" s="7">
        <v>9.5940493150685272E-3</v>
      </c>
      <c r="D13708" s="7">
        <v>1.9188098630137079E-2</v>
      </c>
      <c r="E13708" s="7">
        <v>2.8782147945205561E-2</v>
      </c>
      <c r="F13708" s="7">
        <v>3.8376197260274039E-2</v>
      </c>
      <c r="G13708" s="7">
        <v>4.7970246575342525E-2</v>
      </c>
      <c r="H13708" s="7">
        <v>5.7564295890410996E-2</v>
      </c>
      <c r="I13708" s="7">
        <v>6.7158345205479711E-2</v>
      </c>
      <c r="J13708" s="7">
        <v>7.6752394520547967E-2</v>
      </c>
      <c r="K13708" s="7">
        <v>8.6346443835616432E-2</v>
      </c>
      <c r="L13708" s="7">
        <v>9.5940493150684911E-2</v>
      </c>
    </row>
    <row r="13709" spans="1:12" ht="25.5">
      <c r="A13709" s="1">
        <f t="shared" si="284"/>
        <v>46195</v>
      </c>
      <c r="B13709" s="49" t="s">
        <v>8378</v>
      </c>
      <c r="C13709" s="7">
        <v>7.677698630137007E-3</v>
      </c>
      <c r="D13709" s="7">
        <v>1.535539726027404E-2</v>
      </c>
      <c r="E13709" s="7">
        <v>2.3033095890411002E-2</v>
      </c>
      <c r="F13709" s="7">
        <v>3.0710794520547958E-2</v>
      </c>
      <c r="G13709" s="7">
        <v>3.8388493150684919E-2</v>
      </c>
      <c r="H13709" s="7">
        <v>4.6066191780821879E-2</v>
      </c>
      <c r="I13709" s="7">
        <v>5.3743890410959075E-2</v>
      </c>
      <c r="J13709" s="7">
        <v>6.1421589041095917E-2</v>
      </c>
      <c r="K13709" s="7">
        <v>6.909928767123287E-2</v>
      </c>
      <c r="L13709" s="7">
        <v>7.6776986301369837E-2</v>
      </c>
    </row>
    <row r="13710" spans="1:12" ht="25.5">
      <c r="A13710" s="1">
        <f t="shared" si="284"/>
        <v>46196</v>
      </c>
      <c r="B13710" s="49" t="s">
        <v>8243</v>
      </c>
      <c r="C13710" s="7">
        <v>1.1054367123287724E-2</v>
      </c>
      <c r="D13710" s="7">
        <v>2.2108734246575397E-2</v>
      </c>
      <c r="E13710" s="7">
        <v>3.3163101369863161E-2</v>
      </c>
      <c r="F13710" s="7">
        <v>4.4217468493150794E-2</v>
      </c>
      <c r="G13710" s="7">
        <v>5.527183561643844E-2</v>
      </c>
      <c r="H13710" s="7">
        <v>6.6326202739726073E-2</v>
      </c>
      <c r="I13710" s="7">
        <v>7.7380569863013962E-2</v>
      </c>
      <c r="J13710" s="7">
        <v>8.8434936986301477E-2</v>
      </c>
      <c r="K13710" s="7">
        <v>9.9489304109589116E-2</v>
      </c>
      <c r="L13710" s="7">
        <v>0.11054367123287677</v>
      </c>
    </row>
    <row r="13711" spans="1:12" ht="12.75">
      <c r="A13711" s="1">
        <f t="shared" si="284"/>
        <v>46197</v>
      </c>
      <c r="B13711" s="49" t="s">
        <v>8379</v>
      </c>
      <c r="C13711" s="7">
        <v>9.2899068493151032E-3</v>
      </c>
      <c r="D13711" s="7">
        <v>1.8579813698630161E-2</v>
      </c>
      <c r="E13711" s="7">
        <v>2.786972054794536E-2</v>
      </c>
      <c r="F13711" s="7">
        <v>3.7159627397260322E-2</v>
      </c>
      <c r="G13711" s="7">
        <v>4.64495342465754E-2</v>
      </c>
      <c r="H13711" s="7">
        <v>5.5739441095890477E-2</v>
      </c>
      <c r="I13711" s="7">
        <v>6.5029347945205679E-2</v>
      </c>
      <c r="J13711" s="7">
        <v>7.4319254794520645E-2</v>
      </c>
      <c r="K13711" s="7">
        <v>8.3609161643835722E-2</v>
      </c>
      <c r="L13711" s="7">
        <v>9.2899068493150688E-2</v>
      </c>
    </row>
    <row r="13712" spans="1:12" ht="38.25">
      <c r="A13712" s="1">
        <f t="shared" ref="A13712:A13731" si="285">A13711+1</f>
        <v>46198</v>
      </c>
      <c r="B13712" s="49" t="s">
        <v>8380</v>
      </c>
      <c r="C13712" s="7">
        <v>7.1836931506849677E-3</v>
      </c>
      <c r="D13712" s="7">
        <v>1.436738630136996E-2</v>
      </c>
      <c r="E13712" s="7">
        <v>2.1551079452054877E-2</v>
      </c>
      <c r="F13712" s="7">
        <v>2.8734772602739798E-2</v>
      </c>
      <c r="G13712" s="7">
        <v>3.5918465753424722E-2</v>
      </c>
      <c r="H13712" s="7">
        <v>4.3102158904109643E-2</v>
      </c>
      <c r="I13712" s="7">
        <v>5.0285852054794675E-2</v>
      </c>
      <c r="J13712" s="7">
        <v>5.7469545205479478E-2</v>
      </c>
      <c r="K13712" s="7">
        <v>6.4653238356164391E-2</v>
      </c>
      <c r="L13712" s="7">
        <v>7.1836931506849319E-2</v>
      </c>
    </row>
    <row r="13713" spans="1:12" ht="12.75">
      <c r="A13713" s="1">
        <f t="shared" si="285"/>
        <v>46199</v>
      </c>
      <c r="B13713" s="49" t="s">
        <v>8381</v>
      </c>
      <c r="C13713" s="7">
        <v>7.4791561643835838E-3</v>
      </c>
      <c r="D13713" s="7">
        <v>1.4958312328767119E-2</v>
      </c>
      <c r="E13713" s="7">
        <v>2.24374684931508E-2</v>
      </c>
      <c r="F13713" s="7">
        <v>2.9916624657534238E-2</v>
      </c>
      <c r="G13713" s="7">
        <v>3.7395780821917801E-2</v>
      </c>
      <c r="H13713" s="7">
        <v>4.4874936986301357E-2</v>
      </c>
      <c r="I13713" s="7">
        <v>5.2354093150685163E-2</v>
      </c>
      <c r="J13713" s="7">
        <v>5.9833249315068476E-2</v>
      </c>
      <c r="K13713" s="7">
        <v>6.731240547945215E-2</v>
      </c>
      <c r="L13713" s="7">
        <v>7.4791561643835602E-2</v>
      </c>
    </row>
    <row r="13714" spans="1:12" ht="25.5">
      <c r="A13714" s="1">
        <f t="shared" si="285"/>
        <v>46200</v>
      </c>
      <c r="B13714" s="49" t="s">
        <v>8382</v>
      </c>
      <c r="C13714" s="7">
        <v>7.662871232876736E-3</v>
      </c>
      <c r="D13714" s="7">
        <v>1.5325742465753519E-2</v>
      </c>
      <c r="E13714" s="7">
        <v>2.2988613698630159E-2</v>
      </c>
      <c r="F13714" s="7">
        <v>3.0651484931506798E-2</v>
      </c>
      <c r="G13714" s="7">
        <v>3.8314356164383556E-2</v>
      </c>
      <c r="H13714" s="7">
        <v>4.5977227397260317E-2</v>
      </c>
      <c r="I13714" s="7">
        <v>5.3640098630137203E-2</v>
      </c>
      <c r="J13714" s="7">
        <v>6.1302969863013722E-2</v>
      </c>
      <c r="K13714" s="7">
        <v>6.8965841095890476E-2</v>
      </c>
      <c r="L13714" s="7">
        <v>7.6628712328767112E-2</v>
      </c>
    </row>
    <row r="13715" spans="1:12" ht="25.5">
      <c r="A13715" s="1">
        <f t="shared" si="285"/>
        <v>46201</v>
      </c>
      <c r="B13715" s="49" t="s">
        <v>8383</v>
      </c>
      <c r="C13715" s="7">
        <v>1.0457293150684969E-2</v>
      </c>
      <c r="D13715" s="7">
        <v>2.0914586301369959E-2</v>
      </c>
      <c r="E13715" s="7">
        <v>3.1371879452054878E-2</v>
      </c>
      <c r="F13715" s="7">
        <v>4.18291726027398E-2</v>
      </c>
      <c r="G13715" s="7">
        <v>5.2286465753424723E-2</v>
      </c>
      <c r="H13715" s="7">
        <v>6.2743758904109645E-2</v>
      </c>
      <c r="I13715" s="7">
        <v>7.3201052054794796E-2</v>
      </c>
      <c r="J13715" s="7">
        <v>8.3658345205479601E-2</v>
      </c>
      <c r="K13715" s="7">
        <v>9.4115638356164516E-2</v>
      </c>
      <c r="L13715" s="7">
        <v>0.10457293150684932</v>
      </c>
    </row>
    <row r="13716" spans="1:12" ht="12.75">
      <c r="A13716" s="1">
        <f t="shared" si="285"/>
        <v>46202</v>
      </c>
      <c r="B13716" s="49" t="s">
        <v>8384</v>
      </c>
      <c r="C13716" s="7">
        <v>0.10589690958904152</v>
      </c>
      <c r="D13716" s="7">
        <v>0.21179381917808279</v>
      </c>
      <c r="E13716" s="7">
        <v>0.31769072876712484</v>
      </c>
      <c r="F13716" s="7">
        <v>0.42358763835616559</v>
      </c>
      <c r="G13716" s="7">
        <v>0.52948454794520639</v>
      </c>
      <c r="H13716" s="7">
        <v>0.63538145753424724</v>
      </c>
      <c r="I13716" s="7">
        <v>0.74127836712329043</v>
      </c>
      <c r="J13716" s="7">
        <v>0.84717527671233006</v>
      </c>
      <c r="K13716" s="7">
        <v>0.95307218630137081</v>
      </c>
      <c r="L13716" s="7">
        <v>1.0589690958904117</v>
      </c>
    </row>
    <row r="13717" spans="1:12" ht="12.75">
      <c r="A13717" s="1">
        <f t="shared" si="285"/>
        <v>46203</v>
      </c>
      <c r="B13717" s="49" t="s">
        <v>8385</v>
      </c>
      <c r="C13717" s="7">
        <v>1.6692032876712479E-2</v>
      </c>
      <c r="D13717" s="7">
        <v>3.3384065753424841E-2</v>
      </c>
      <c r="E13717" s="7">
        <v>5.0076098630137317E-2</v>
      </c>
      <c r="F13717" s="7">
        <v>6.6768131506849557E-2</v>
      </c>
      <c r="G13717" s="7">
        <v>8.3460164383561908E-2</v>
      </c>
      <c r="H13717" s="7">
        <v>0.10015219726027427</v>
      </c>
      <c r="I13717" s="7">
        <v>0.116844230136987</v>
      </c>
      <c r="J13717" s="7">
        <v>0.13353626301369961</v>
      </c>
      <c r="K13717" s="7">
        <v>0.15022829589041159</v>
      </c>
      <c r="L13717" s="7">
        <v>0.16692032876712359</v>
      </c>
    </row>
    <row r="13718" spans="1:12" ht="25.5">
      <c r="A13718" s="1">
        <f t="shared" si="285"/>
        <v>46204</v>
      </c>
      <c r="B13718" s="49" t="s">
        <v>6062</v>
      </c>
      <c r="C13718" s="7">
        <v>9.4280547945205684E-4</v>
      </c>
      <c r="D13718" s="7">
        <v>1.8856109589041161E-3</v>
      </c>
      <c r="E13718" s="7">
        <v>2.828416438356168E-3</v>
      </c>
      <c r="F13718" s="7">
        <v>3.77122191780822E-3</v>
      </c>
      <c r="G13718" s="7">
        <v>4.7140273972602715E-3</v>
      </c>
      <c r="H13718" s="7">
        <v>5.6568328767123361E-3</v>
      </c>
      <c r="I13718" s="7">
        <v>6.5996383561643997E-3</v>
      </c>
      <c r="J13718" s="7">
        <v>7.54244383561644E-3</v>
      </c>
      <c r="K13718" s="7">
        <v>8.4852493150685028E-3</v>
      </c>
      <c r="L13718" s="7">
        <v>9.4280547945205431E-3</v>
      </c>
    </row>
    <row r="13719" spans="1:12" ht="12.75">
      <c r="A13719" s="1">
        <f t="shared" si="285"/>
        <v>46205</v>
      </c>
      <c r="B13719" s="49" t="s">
        <v>8386</v>
      </c>
      <c r="C13719" s="7">
        <v>9.1763506849315436E-3</v>
      </c>
      <c r="D13719" s="7">
        <v>1.8352701369863039E-2</v>
      </c>
      <c r="E13719" s="7">
        <v>2.7529052054794678E-2</v>
      </c>
      <c r="F13719" s="7">
        <v>3.6705402739726077E-2</v>
      </c>
      <c r="G13719" s="7">
        <v>4.5881753424657605E-2</v>
      </c>
      <c r="H13719" s="7">
        <v>5.5058104109589119E-2</v>
      </c>
      <c r="I13719" s="7">
        <v>6.4234454794520751E-2</v>
      </c>
      <c r="J13719" s="7">
        <v>7.3410805479452154E-2</v>
      </c>
      <c r="K13719" s="7">
        <v>8.2587156164383682E-2</v>
      </c>
      <c r="L13719" s="7">
        <v>9.1763506849315071E-2</v>
      </c>
    </row>
    <row r="13720" spans="1:12" ht="25.5">
      <c r="A13720" s="1">
        <f t="shared" si="285"/>
        <v>46206</v>
      </c>
      <c r="B13720" s="49" t="s">
        <v>8387</v>
      </c>
      <c r="C13720" s="7">
        <v>7.7782356164383922E-3</v>
      </c>
      <c r="D13720" s="7">
        <v>1.5556471232876758E-2</v>
      </c>
      <c r="E13720" s="7">
        <v>2.3334706849315202E-2</v>
      </c>
      <c r="F13720" s="7">
        <v>3.1112942465753517E-2</v>
      </c>
      <c r="G13720" s="7">
        <v>3.8891178082191835E-2</v>
      </c>
      <c r="H13720" s="7">
        <v>4.6669413698630161E-2</v>
      </c>
      <c r="I13720" s="7">
        <v>5.4447649315068715E-2</v>
      </c>
      <c r="J13720" s="7">
        <v>6.2225884931506922E-2</v>
      </c>
      <c r="K13720" s="7">
        <v>7.0004120547945234E-2</v>
      </c>
      <c r="L13720" s="7">
        <v>7.7782356164383559E-2</v>
      </c>
    </row>
    <row r="13721" spans="1:12" ht="12.75">
      <c r="A13721" s="1">
        <f t="shared" si="285"/>
        <v>46207</v>
      </c>
      <c r="B13721" s="49" t="s">
        <v>8388</v>
      </c>
      <c r="C13721" s="7">
        <v>3.4040087671232996E-2</v>
      </c>
      <c r="D13721" s="7">
        <v>6.8080175342465868E-2</v>
      </c>
      <c r="E13721" s="7">
        <v>0.10212026301369888</v>
      </c>
      <c r="F13721" s="7">
        <v>0.13616035068493199</v>
      </c>
      <c r="G13721" s="7">
        <v>0.17020043835616441</v>
      </c>
      <c r="H13721" s="7">
        <v>0.20424052602739798</v>
      </c>
      <c r="I13721" s="7">
        <v>0.2382806136986316</v>
      </c>
      <c r="J13721" s="7">
        <v>0.27232070136986281</v>
      </c>
      <c r="K13721" s="7">
        <v>0.30636078904109643</v>
      </c>
      <c r="L13721" s="7">
        <v>0.34040087671232883</v>
      </c>
    </row>
    <row r="13722" spans="1:12" ht="12.75">
      <c r="A13722" s="1">
        <f t="shared" si="285"/>
        <v>46208</v>
      </c>
      <c r="B13722" s="49" t="s">
        <v>8389</v>
      </c>
      <c r="C13722" s="7">
        <v>1.0214630136986329E-2</v>
      </c>
      <c r="D13722" s="7">
        <v>2.0429260273972679E-2</v>
      </c>
      <c r="E13722" s="7">
        <v>3.0643890410958961E-2</v>
      </c>
      <c r="F13722" s="7">
        <v>4.085852054794524E-2</v>
      </c>
      <c r="G13722" s="7">
        <v>5.1073150684931519E-2</v>
      </c>
      <c r="H13722" s="7">
        <v>6.1287780821917923E-2</v>
      </c>
      <c r="I13722" s="7">
        <v>7.150241095890443E-2</v>
      </c>
      <c r="J13722" s="7">
        <v>8.171704109589048E-2</v>
      </c>
      <c r="K13722" s="7">
        <v>9.1931671232876891E-2</v>
      </c>
      <c r="L13722" s="7">
        <v>0.10214630136986304</v>
      </c>
    </row>
    <row r="13723" spans="1:12" ht="12.75">
      <c r="A13723" s="1">
        <f t="shared" si="285"/>
        <v>46209</v>
      </c>
      <c r="B13723" s="49" t="s">
        <v>8390</v>
      </c>
      <c r="C13723" s="7">
        <v>9.4110575342466005E-3</v>
      </c>
      <c r="D13723" s="7">
        <v>1.8822115068493201E-2</v>
      </c>
      <c r="E13723" s="7">
        <v>2.82331726027398E-2</v>
      </c>
      <c r="F13723" s="7">
        <v>3.7644230136986277E-2</v>
      </c>
      <c r="G13723" s="7">
        <v>4.7055287671232883E-2</v>
      </c>
      <c r="H13723" s="7">
        <v>5.6466345205479475E-2</v>
      </c>
      <c r="I13723" s="7">
        <v>6.5877402739726323E-2</v>
      </c>
      <c r="J13723" s="7">
        <v>7.5288460273972665E-2</v>
      </c>
      <c r="K13723" s="7">
        <v>8.4699517808219271E-2</v>
      </c>
      <c r="L13723" s="7">
        <v>9.4110575342465766E-2</v>
      </c>
    </row>
    <row r="13724" spans="1:12" ht="25.5">
      <c r="A13724" s="1">
        <f t="shared" si="285"/>
        <v>46210</v>
      </c>
      <c r="B13724" s="49" t="s">
        <v>8391</v>
      </c>
      <c r="C13724" s="7">
        <v>1.7910772602739801E-2</v>
      </c>
      <c r="D13724" s="7">
        <v>3.5821545205479477E-2</v>
      </c>
      <c r="E13724" s="7">
        <v>5.3732317808219278E-2</v>
      </c>
      <c r="F13724" s="7">
        <v>7.1643090410958843E-2</v>
      </c>
      <c r="G13724" s="7">
        <v>8.9553863013698512E-2</v>
      </c>
      <c r="H13724" s="7">
        <v>0.10746463561643819</v>
      </c>
      <c r="I13724" s="7">
        <v>0.12537540821917798</v>
      </c>
      <c r="J13724" s="7">
        <v>0.14328618082191719</v>
      </c>
      <c r="K13724" s="7">
        <v>0.16119695342465759</v>
      </c>
      <c r="L13724" s="7">
        <v>0.1791077260273968</v>
      </c>
    </row>
    <row r="13725" spans="1:12" ht="25.5">
      <c r="A13725" s="1">
        <f t="shared" si="285"/>
        <v>46211</v>
      </c>
      <c r="B13725" s="49" t="s">
        <v>5338</v>
      </c>
      <c r="C13725" s="7">
        <v>2.1542761643835718E-2</v>
      </c>
      <c r="D13725" s="7">
        <v>4.3085523287671318E-2</v>
      </c>
      <c r="E13725" s="7">
        <v>6.4628284931507046E-2</v>
      </c>
      <c r="F13725" s="7">
        <v>8.6171046575342525E-2</v>
      </c>
      <c r="G13725" s="7">
        <v>0.10771380821917811</v>
      </c>
      <c r="H13725" s="7">
        <v>0.12925656986301359</v>
      </c>
      <c r="I13725" s="7">
        <v>0.15079933150684921</v>
      </c>
      <c r="J13725" s="7">
        <v>0.1723420931506848</v>
      </c>
      <c r="K13725" s="7">
        <v>0.19388485479452039</v>
      </c>
      <c r="L13725" s="7">
        <v>0.21542761643835598</v>
      </c>
    </row>
    <row r="13726" spans="1:12" ht="25.5">
      <c r="A13726" s="1">
        <f t="shared" si="285"/>
        <v>46212</v>
      </c>
      <c r="B13726" s="49" t="s">
        <v>8392</v>
      </c>
      <c r="C13726" s="7">
        <v>5.2091178082191956E-3</v>
      </c>
      <c r="D13726" s="7">
        <v>1.0418235616438391E-2</v>
      </c>
      <c r="E13726" s="7">
        <v>1.5627353424657597E-2</v>
      </c>
      <c r="F13726" s="7">
        <v>2.0836471232876758E-2</v>
      </c>
      <c r="G13726" s="7">
        <v>2.6045589041095919E-2</v>
      </c>
      <c r="H13726" s="7">
        <v>3.1254706849315077E-2</v>
      </c>
      <c r="I13726" s="7">
        <v>3.6463824657534359E-2</v>
      </c>
      <c r="J13726" s="7">
        <v>4.1672942465753517E-2</v>
      </c>
      <c r="K13726" s="7">
        <v>4.6882060273972681E-2</v>
      </c>
      <c r="L13726" s="7">
        <v>5.2091178082191839E-2</v>
      </c>
    </row>
    <row r="13727" spans="1:12" ht="25.5">
      <c r="A13727" s="1">
        <f t="shared" si="285"/>
        <v>46213</v>
      </c>
      <c r="B13727" s="49" t="s">
        <v>8393</v>
      </c>
      <c r="C13727" s="7">
        <v>8.3633753424657824E-3</v>
      </c>
      <c r="D13727" s="7">
        <v>1.672675068493152E-2</v>
      </c>
      <c r="E13727" s="7">
        <v>2.5090126027397398E-2</v>
      </c>
      <c r="F13727" s="7">
        <v>3.345350136986304E-2</v>
      </c>
      <c r="G13727" s="7">
        <v>4.1816876712328796E-2</v>
      </c>
      <c r="H13727" s="7">
        <v>5.0180252054794559E-2</v>
      </c>
      <c r="I13727" s="7">
        <v>5.8543627397260559E-2</v>
      </c>
      <c r="J13727" s="7">
        <v>6.6907002739726204E-2</v>
      </c>
      <c r="K13727" s="7">
        <v>7.527037808219196E-2</v>
      </c>
      <c r="L13727" s="7">
        <v>8.3633753424657592E-2</v>
      </c>
    </row>
    <row r="13728" spans="1:12" ht="12.75">
      <c r="A13728" s="1">
        <f t="shared" si="285"/>
        <v>46214</v>
      </c>
      <c r="B13728" s="49" t="s">
        <v>8394</v>
      </c>
      <c r="C13728" s="7">
        <v>7.4643287671233112E-3</v>
      </c>
      <c r="D13728" s="7">
        <v>1.49286575342466E-2</v>
      </c>
      <c r="E13728" s="7">
        <v>2.2392986301369957E-2</v>
      </c>
      <c r="F13728" s="7">
        <v>2.98573150684932E-2</v>
      </c>
      <c r="G13728" s="7">
        <v>3.7321643835616439E-2</v>
      </c>
      <c r="H13728" s="7">
        <v>4.4785972602739803E-2</v>
      </c>
      <c r="I13728" s="7">
        <v>5.225030136986316E-2</v>
      </c>
      <c r="J13728" s="7">
        <v>5.9714630136986399E-2</v>
      </c>
      <c r="K13728" s="7">
        <v>6.7178958904109631E-2</v>
      </c>
      <c r="L13728" s="7">
        <v>7.4643287671232877E-2</v>
      </c>
    </row>
    <row r="13729" spans="1:12" ht="12.75">
      <c r="A13729" s="1">
        <f t="shared" si="285"/>
        <v>46215</v>
      </c>
      <c r="B13729" s="49" t="s">
        <v>8395</v>
      </c>
      <c r="C13729" s="7">
        <v>3.0211441413698761E-2</v>
      </c>
      <c r="D13729" s="7">
        <v>6.0422882827397398E-2</v>
      </c>
      <c r="E13729" s="7">
        <v>9.0634324241096159E-2</v>
      </c>
      <c r="F13729" s="7">
        <v>0.1208457656547948</v>
      </c>
      <c r="G13729" s="7">
        <v>0.15105720706849321</v>
      </c>
      <c r="H13729" s="7">
        <v>0.18126864848219157</v>
      </c>
      <c r="I13729" s="7">
        <v>0.21148008989589118</v>
      </c>
      <c r="J13729" s="7">
        <v>0.24169153130958959</v>
      </c>
      <c r="K13729" s="7">
        <v>0.27190297272328801</v>
      </c>
      <c r="L13729" s="7">
        <v>0.30211441413698642</v>
      </c>
    </row>
    <row r="13730" spans="1:12" ht="25.5">
      <c r="A13730" s="1">
        <f t="shared" si="285"/>
        <v>46216</v>
      </c>
      <c r="B13730" s="49" t="s">
        <v>8370</v>
      </c>
      <c r="C13730" s="7">
        <v>0.1865474630136984</v>
      </c>
      <c r="D13730" s="7">
        <v>0.37309492602739797</v>
      </c>
      <c r="E13730" s="7">
        <v>0.55964238904109642</v>
      </c>
      <c r="F13730" s="7">
        <v>0.7461898520547936</v>
      </c>
      <c r="G13730" s="7">
        <v>0.93273731506849189</v>
      </c>
      <c r="H13730" s="7">
        <v>1.1192847780821915</v>
      </c>
      <c r="I13730" s="7">
        <v>1.305832241095896</v>
      </c>
      <c r="J13730" s="7">
        <v>1.4923797041095919</v>
      </c>
      <c r="K13730" s="7">
        <v>1.6789271671232879</v>
      </c>
      <c r="L13730" s="7">
        <v>1.8654746301369838</v>
      </c>
    </row>
    <row r="13731" spans="1:12" ht="25.5">
      <c r="A13731" s="1">
        <f t="shared" si="285"/>
        <v>46217</v>
      </c>
      <c r="B13731" s="49" t="s">
        <v>8370</v>
      </c>
      <c r="C13731" s="7">
        <v>0.3458298739726044</v>
      </c>
      <c r="D13731" s="7">
        <v>0.69165974794520879</v>
      </c>
      <c r="E13731" s="7">
        <v>1.037489621917812</v>
      </c>
      <c r="F13731" s="7">
        <v>1.383319495890408</v>
      </c>
      <c r="G13731" s="7">
        <v>1.729149369863016</v>
      </c>
      <c r="H13731" s="7">
        <v>2.074979243835624</v>
      </c>
      <c r="I13731" s="7">
        <v>2.4208091178082318</v>
      </c>
      <c r="J13731" s="7">
        <v>2.7666389917808281</v>
      </c>
      <c r="K13731" s="7">
        <v>3.1124688657534363</v>
      </c>
      <c r="L13731" s="7">
        <v>3.4582987397260321</v>
      </c>
    </row>
    <row r="13732" spans="1:12" ht="12.75">
      <c r="A13732" s="86" t="s">
        <v>8396</v>
      </c>
      <c r="B13732" s="86"/>
      <c r="C13732" s="6">
        <f t="shared" ref="C13732:L13732" si="286">SUM(C7566:C13731)</f>
        <v>129.68189645924437</v>
      </c>
      <c r="D13732" s="6">
        <f t="shared" si="286"/>
        <v>259.36379291848885</v>
      </c>
      <c r="E13732" s="6">
        <f t="shared" si="286"/>
        <v>389.04568937773314</v>
      </c>
      <c r="F13732" s="6">
        <f t="shared" si="286"/>
        <v>518.72758583697566</v>
      </c>
      <c r="G13732" s="6">
        <f t="shared" si="286"/>
        <v>648.40948229621972</v>
      </c>
      <c r="H13732" s="6">
        <f t="shared" si="286"/>
        <v>778.09137875546378</v>
      </c>
      <c r="I13732" s="6">
        <f t="shared" si="286"/>
        <v>907.77327521471148</v>
      </c>
      <c r="J13732" s="6">
        <f t="shared" si="286"/>
        <v>1037.4551716739511</v>
      </c>
      <c r="K13732" s="6">
        <f t="shared" si="286"/>
        <v>1167.1370681331937</v>
      </c>
      <c r="L13732" s="6">
        <f t="shared" si="286"/>
        <v>1296.8189645924376</v>
      </c>
    </row>
    <row r="13733" spans="1:12" ht="12.75">
      <c r="A13733" s="86" t="s">
        <v>8397</v>
      </c>
      <c r="B13733" s="86"/>
      <c r="C13733" s="86"/>
      <c r="D13733" s="86"/>
      <c r="E13733" s="86"/>
      <c r="F13733" s="86"/>
      <c r="G13733" s="86"/>
      <c r="H13733" s="86"/>
      <c r="I13733" s="86"/>
      <c r="J13733" s="86"/>
      <c r="K13733" s="86"/>
      <c r="L13733" s="86"/>
    </row>
    <row r="13734" spans="1:12" ht="12.75">
      <c r="A13734" s="1">
        <f>A13731+1</f>
        <v>46218</v>
      </c>
      <c r="B13734" s="79" t="s">
        <v>8398</v>
      </c>
      <c r="C13734" s="7">
        <v>0.17856</v>
      </c>
      <c r="D13734" s="7">
        <v>0.35711999999999999</v>
      </c>
      <c r="E13734" s="7">
        <v>0.53567999999999993</v>
      </c>
      <c r="F13734" s="7">
        <v>0.71423999999999999</v>
      </c>
      <c r="G13734" s="7">
        <v>0.89279999999999993</v>
      </c>
      <c r="H13734" s="7">
        <v>1.0713599999999999</v>
      </c>
      <c r="I13734" s="7">
        <v>1.2499199999999999</v>
      </c>
      <c r="J13734" s="7">
        <v>1.42848</v>
      </c>
      <c r="K13734" s="7">
        <v>1.6070399999999998</v>
      </c>
      <c r="L13734" s="7">
        <v>1.7855999999999999</v>
      </c>
    </row>
    <row r="13735" spans="1:12" ht="12.75">
      <c r="A13735" s="1">
        <f>A13734+1</f>
        <v>46219</v>
      </c>
      <c r="B13735" s="78" t="s">
        <v>8399</v>
      </c>
      <c r="C13735" s="7">
        <v>0.16965000000000002</v>
      </c>
      <c r="D13735" s="7">
        <v>0.33930000000000005</v>
      </c>
      <c r="E13735" s="7">
        <v>0.50895000000000001</v>
      </c>
      <c r="F13735" s="7">
        <v>0.67860000000000009</v>
      </c>
      <c r="G13735" s="7">
        <v>0.84824999999999995</v>
      </c>
      <c r="H13735" s="7">
        <v>1.0179</v>
      </c>
      <c r="I13735" s="7">
        <v>1.1875499999999999</v>
      </c>
      <c r="J13735" s="7">
        <v>1.3572000000000002</v>
      </c>
      <c r="K13735" s="7">
        <v>1.52685</v>
      </c>
      <c r="L13735" s="7">
        <v>1.6964999999999999</v>
      </c>
    </row>
    <row r="13736" spans="1:12" ht="12.75">
      <c r="A13736" s="1">
        <f t="shared" ref="A13736:A13799" si="287">A13735+1</f>
        <v>46220</v>
      </c>
      <c r="B13736" s="78" t="s">
        <v>8400</v>
      </c>
      <c r="C13736" s="7">
        <v>0.20999999999999996</v>
      </c>
      <c r="D13736" s="7">
        <v>0.41999999999999993</v>
      </c>
      <c r="E13736" s="7">
        <v>0.63</v>
      </c>
      <c r="F13736" s="7">
        <v>0.83999999999999986</v>
      </c>
      <c r="G13736" s="7">
        <v>1.0499999999999998</v>
      </c>
      <c r="H13736" s="7">
        <v>1.26</v>
      </c>
      <c r="I13736" s="7">
        <v>1.4699999999999998</v>
      </c>
      <c r="J13736" s="7">
        <v>1.6799999999999997</v>
      </c>
      <c r="K13736" s="7">
        <v>1.8900000000000001</v>
      </c>
      <c r="L13736" s="7">
        <v>2.0999999999999996</v>
      </c>
    </row>
    <row r="13737" spans="1:12" ht="12.75">
      <c r="A13737" s="1">
        <f t="shared" si="287"/>
        <v>46221</v>
      </c>
      <c r="B13737" s="78" t="s">
        <v>8401</v>
      </c>
      <c r="C13737" s="7">
        <v>0.28500000000000003</v>
      </c>
      <c r="D13737" s="7">
        <v>0.57000000000000006</v>
      </c>
      <c r="E13737" s="7">
        <v>0.85499999999999998</v>
      </c>
      <c r="F13737" s="7">
        <v>1.1400000000000001</v>
      </c>
      <c r="G13737" s="7">
        <v>1.4249999999999998</v>
      </c>
      <c r="H13737" s="7">
        <v>1.71</v>
      </c>
      <c r="I13737" s="7">
        <v>1.9949999999999997</v>
      </c>
      <c r="J13737" s="7">
        <v>2.2800000000000002</v>
      </c>
      <c r="K13737" s="7">
        <v>2.5649999999999999</v>
      </c>
      <c r="L13737" s="7">
        <v>2.8499999999999996</v>
      </c>
    </row>
    <row r="13738" spans="1:12" ht="12.75">
      <c r="A13738" s="1">
        <f t="shared" si="287"/>
        <v>46222</v>
      </c>
      <c r="B13738" s="78" t="s">
        <v>8402</v>
      </c>
      <c r="C13738" s="7">
        <v>0.375</v>
      </c>
      <c r="D13738" s="7">
        <v>0.75</v>
      </c>
      <c r="E13738" s="7">
        <v>1.125</v>
      </c>
      <c r="F13738" s="7">
        <v>1.5</v>
      </c>
      <c r="G13738" s="7">
        <v>1.875</v>
      </c>
      <c r="H13738" s="7">
        <v>2.25</v>
      </c>
      <c r="I13738" s="7">
        <v>2.625</v>
      </c>
      <c r="J13738" s="7">
        <v>3</v>
      </c>
      <c r="K13738" s="7">
        <v>3.375</v>
      </c>
      <c r="L13738" s="7">
        <v>3.75</v>
      </c>
    </row>
    <row r="13739" spans="1:12" ht="12.75">
      <c r="A13739" s="1">
        <f t="shared" si="287"/>
        <v>46223</v>
      </c>
      <c r="B13739" s="78" t="s">
        <v>8403</v>
      </c>
      <c r="C13739" s="7">
        <v>0.15450000000000003</v>
      </c>
      <c r="D13739" s="7">
        <v>0.30900000000000005</v>
      </c>
      <c r="E13739" s="7">
        <v>0.46350000000000002</v>
      </c>
      <c r="F13739" s="7">
        <v>0.6180000000000001</v>
      </c>
      <c r="G13739" s="7">
        <v>0.77249999999999996</v>
      </c>
      <c r="H13739" s="7">
        <v>0.92700000000000005</v>
      </c>
      <c r="I13739" s="7">
        <v>1.0814999999999999</v>
      </c>
      <c r="J13739" s="7">
        <v>1.2360000000000002</v>
      </c>
      <c r="K13739" s="7">
        <v>1.3905000000000001</v>
      </c>
      <c r="L13739" s="7">
        <v>1.5449999999999999</v>
      </c>
    </row>
    <row r="13740" spans="1:12" ht="12.75">
      <c r="A13740" s="1">
        <f t="shared" si="287"/>
        <v>46224</v>
      </c>
      <c r="B13740" s="79" t="s">
        <v>8404</v>
      </c>
      <c r="C13740" s="7">
        <v>1.0350000000000001</v>
      </c>
      <c r="D13740" s="7">
        <v>2.0700000000000003</v>
      </c>
      <c r="E13740" s="7">
        <v>3.1049999999999995</v>
      </c>
      <c r="F13740" s="7">
        <v>4.1400000000000006</v>
      </c>
      <c r="G13740" s="7">
        <v>5.1750000000000007</v>
      </c>
      <c r="H13740" s="7">
        <v>6.2099999999999991</v>
      </c>
      <c r="I13740" s="7">
        <v>7.2450000000000001</v>
      </c>
      <c r="J13740" s="7">
        <v>8.2800000000000011</v>
      </c>
      <c r="K13740" s="7">
        <v>9.3150000000000013</v>
      </c>
      <c r="L13740" s="7">
        <v>10.350000000000001</v>
      </c>
    </row>
    <row r="13741" spans="1:12" ht="12.75">
      <c r="A13741" s="1">
        <f t="shared" si="287"/>
        <v>46225</v>
      </c>
      <c r="B13741" s="78" t="s">
        <v>3231</v>
      </c>
      <c r="C13741" s="7">
        <v>0.20999999999999996</v>
      </c>
      <c r="D13741" s="7">
        <v>0.41999999999999993</v>
      </c>
      <c r="E13741" s="7">
        <v>0.63</v>
      </c>
      <c r="F13741" s="7">
        <v>0.83999999999999986</v>
      </c>
      <c r="G13741" s="7">
        <v>1.0499999999999998</v>
      </c>
      <c r="H13741" s="7">
        <v>1.26</v>
      </c>
      <c r="I13741" s="7">
        <v>1.4699999999999998</v>
      </c>
      <c r="J13741" s="7">
        <v>1.6799999999999997</v>
      </c>
      <c r="K13741" s="7">
        <v>1.8900000000000001</v>
      </c>
      <c r="L13741" s="7">
        <v>2.0999999999999996</v>
      </c>
    </row>
    <row r="13742" spans="1:12" ht="12.75">
      <c r="A13742" s="1">
        <f t="shared" si="287"/>
        <v>46226</v>
      </c>
      <c r="B13742" s="79" t="s">
        <v>8405</v>
      </c>
      <c r="C13742" s="7">
        <v>0.6735000000000001</v>
      </c>
      <c r="D13742" s="7">
        <v>1.3470000000000002</v>
      </c>
      <c r="E13742" s="7">
        <v>2.0205000000000002</v>
      </c>
      <c r="F13742" s="7">
        <v>2.6940000000000004</v>
      </c>
      <c r="G13742" s="7">
        <v>3.3675000000000002</v>
      </c>
      <c r="H13742" s="7">
        <v>4.0410000000000004</v>
      </c>
      <c r="I13742" s="7">
        <v>4.7144999999999992</v>
      </c>
      <c r="J13742" s="7">
        <v>5.3880000000000008</v>
      </c>
      <c r="K13742" s="7">
        <v>6.0615000000000006</v>
      </c>
      <c r="L13742" s="7">
        <v>6.7350000000000003</v>
      </c>
    </row>
    <row r="13743" spans="1:12" ht="12.75">
      <c r="A13743" s="1">
        <f t="shared" si="287"/>
        <v>46227</v>
      </c>
      <c r="B13743" s="79" t="s">
        <v>8406</v>
      </c>
      <c r="C13743" s="7">
        <v>0.26550000000000001</v>
      </c>
      <c r="D13743" s="7">
        <v>0.53100000000000003</v>
      </c>
      <c r="E13743" s="7">
        <v>0.79649999999999999</v>
      </c>
      <c r="F13743" s="7">
        <v>1.0620000000000001</v>
      </c>
      <c r="G13743" s="7">
        <v>1.3275000000000001</v>
      </c>
      <c r="H13743" s="7">
        <v>1.593</v>
      </c>
      <c r="I13743" s="7">
        <v>1.8584999999999998</v>
      </c>
      <c r="J13743" s="7">
        <v>2.1240000000000001</v>
      </c>
      <c r="K13743" s="7">
        <v>2.3895</v>
      </c>
      <c r="L13743" s="7">
        <v>2.6550000000000002</v>
      </c>
    </row>
    <row r="13744" spans="1:12" ht="12.75">
      <c r="A13744" s="1">
        <f t="shared" si="287"/>
        <v>46228</v>
      </c>
      <c r="B13744" s="78" t="s">
        <v>8407</v>
      </c>
      <c r="C13744" s="7">
        <v>0.495</v>
      </c>
      <c r="D13744" s="7">
        <v>0.99</v>
      </c>
      <c r="E13744" s="7">
        <v>1.4849999999999999</v>
      </c>
      <c r="F13744" s="7">
        <v>1.98</v>
      </c>
      <c r="G13744" s="7">
        <v>2.4749999999999996</v>
      </c>
      <c r="H13744" s="7">
        <v>2.9699999999999998</v>
      </c>
      <c r="I13744" s="7">
        <v>3.4649999999999994</v>
      </c>
      <c r="J13744" s="7">
        <v>3.96</v>
      </c>
      <c r="K13744" s="7">
        <v>4.4550000000000001</v>
      </c>
      <c r="L13744" s="7">
        <v>4.9499999999999993</v>
      </c>
    </row>
    <row r="13745" spans="1:12" ht="12.75">
      <c r="A13745" s="1">
        <f t="shared" si="287"/>
        <v>46229</v>
      </c>
      <c r="B13745" s="79" t="s">
        <v>8408</v>
      </c>
      <c r="C13745" s="7">
        <v>0.34499999999999997</v>
      </c>
      <c r="D13745" s="7">
        <v>0.69</v>
      </c>
      <c r="E13745" s="7">
        <v>1.0349999999999999</v>
      </c>
      <c r="F13745" s="7">
        <v>1.38</v>
      </c>
      <c r="G13745" s="7">
        <v>1.7249999999999999</v>
      </c>
      <c r="H13745" s="7">
        <v>2.0699999999999998</v>
      </c>
      <c r="I13745" s="7">
        <v>2.415</v>
      </c>
      <c r="J13745" s="7">
        <v>2.76</v>
      </c>
      <c r="K13745" s="7">
        <v>3.1049999999999995</v>
      </c>
      <c r="L13745" s="7">
        <v>3.4499999999999997</v>
      </c>
    </row>
    <row r="13746" spans="1:12" ht="12.75">
      <c r="A13746" s="1">
        <f t="shared" si="287"/>
        <v>46230</v>
      </c>
      <c r="B13746" s="79" t="s">
        <v>8408</v>
      </c>
      <c r="C13746" s="7">
        <v>0.31200000000000006</v>
      </c>
      <c r="D13746" s="7">
        <v>0.62400000000000011</v>
      </c>
      <c r="E13746" s="7">
        <v>0.93599999999999994</v>
      </c>
      <c r="F13746" s="7">
        <v>1.2480000000000002</v>
      </c>
      <c r="G13746" s="7">
        <v>1.56</v>
      </c>
      <c r="H13746" s="7">
        <v>1.8719999999999999</v>
      </c>
      <c r="I13746" s="7">
        <v>2.1840000000000002</v>
      </c>
      <c r="J13746" s="7">
        <v>2.4960000000000004</v>
      </c>
      <c r="K13746" s="7">
        <v>2.8080000000000003</v>
      </c>
      <c r="L13746" s="7">
        <v>3.12</v>
      </c>
    </row>
    <row r="13747" spans="1:12" ht="12.75">
      <c r="A13747" s="1">
        <f t="shared" si="287"/>
        <v>46231</v>
      </c>
      <c r="B13747" s="79" t="s">
        <v>8409</v>
      </c>
      <c r="C13747" s="7">
        <v>0.75150000000000006</v>
      </c>
      <c r="D13747" s="7">
        <v>1.5030000000000001</v>
      </c>
      <c r="E13747" s="7">
        <v>2.2544999999999997</v>
      </c>
      <c r="F13747" s="7">
        <v>3.0060000000000002</v>
      </c>
      <c r="G13747" s="7">
        <v>3.7574999999999998</v>
      </c>
      <c r="H13747" s="7">
        <v>4.5089999999999995</v>
      </c>
      <c r="I13747" s="7">
        <v>5.2604999999999995</v>
      </c>
      <c r="J13747" s="7">
        <v>6.0120000000000005</v>
      </c>
      <c r="K13747" s="7">
        <v>6.7635000000000005</v>
      </c>
      <c r="L13747" s="7">
        <v>7.5149999999999997</v>
      </c>
    </row>
    <row r="13748" spans="1:12" ht="12.75">
      <c r="A13748" s="1">
        <f t="shared" si="287"/>
        <v>46232</v>
      </c>
      <c r="B13748" s="79" t="s">
        <v>8410</v>
      </c>
      <c r="C13748" s="7">
        <v>0.55200000000000005</v>
      </c>
      <c r="D13748" s="7">
        <v>1.1040000000000001</v>
      </c>
      <c r="E13748" s="7">
        <v>1.6560000000000001</v>
      </c>
      <c r="F13748" s="7">
        <v>2.2080000000000002</v>
      </c>
      <c r="G13748" s="7">
        <v>2.7600000000000002</v>
      </c>
      <c r="H13748" s="7">
        <v>3.3120000000000003</v>
      </c>
      <c r="I13748" s="7">
        <v>3.8639999999999999</v>
      </c>
      <c r="J13748" s="7">
        <v>4.4160000000000004</v>
      </c>
      <c r="K13748" s="7">
        <v>4.968</v>
      </c>
      <c r="L13748" s="7">
        <v>5.5200000000000005</v>
      </c>
    </row>
    <row r="13749" spans="1:12" ht="12.75">
      <c r="A13749" s="1">
        <f t="shared" si="287"/>
        <v>46233</v>
      </c>
      <c r="B13749" s="79" t="s">
        <v>8411</v>
      </c>
      <c r="C13749" s="7">
        <v>0.48000000000000009</v>
      </c>
      <c r="D13749" s="7">
        <v>0.96000000000000019</v>
      </c>
      <c r="E13749" s="7">
        <v>1.44</v>
      </c>
      <c r="F13749" s="7">
        <v>1.9200000000000004</v>
      </c>
      <c r="G13749" s="7">
        <v>2.4000000000000004</v>
      </c>
      <c r="H13749" s="7">
        <v>2.88</v>
      </c>
      <c r="I13749" s="7">
        <v>3.3599999999999994</v>
      </c>
      <c r="J13749" s="7">
        <v>3.8400000000000007</v>
      </c>
      <c r="K13749" s="7">
        <v>4.32</v>
      </c>
      <c r="L13749" s="7">
        <v>4.8000000000000007</v>
      </c>
    </row>
    <row r="13750" spans="1:12" ht="12.75">
      <c r="A13750" s="1">
        <f t="shared" si="287"/>
        <v>46234</v>
      </c>
      <c r="B13750" s="78" t="s">
        <v>8412</v>
      </c>
      <c r="C13750" s="7">
        <v>0.83392500000000003</v>
      </c>
      <c r="D13750" s="7">
        <v>1.6678500000000001</v>
      </c>
      <c r="E13750" s="7">
        <v>2.5017749999999999</v>
      </c>
      <c r="F13750" s="7">
        <v>3.3357000000000001</v>
      </c>
      <c r="G13750" s="7">
        <v>4.1696249999999999</v>
      </c>
      <c r="H13750" s="7">
        <v>5.0035499999999997</v>
      </c>
      <c r="I13750" s="7">
        <v>5.8374749999999995</v>
      </c>
      <c r="J13750" s="7">
        <v>6.6714000000000002</v>
      </c>
      <c r="K13750" s="7">
        <v>7.5053249999999991</v>
      </c>
      <c r="L13750" s="7">
        <v>8.3392499999999998</v>
      </c>
    </row>
    <row r="13751" spans="1:12" ht="12.75">
      <c r="A13751" s="1">
        <f t="shared" si="287"/>
        <v>46235</v>
      </c>
      <c r="B13751" s="78" t="s">
        <v>8413</v>
      </c>
      <c r="C13751" s="7">
        <v>0.13989750000000001</v>
      </c>
      <c r="D13751" s="7">
        <v>0.27979500000000002</v>
      </c>
      <c r="E13751" s="7">
        <v>0.41969249999999991</v>
      </c>
      <c r="F13751" s="7">
        <v>0.55959000000000003</v>
      </c>
      <c r="G13751" s="7">
        <v>0.69948750000000004</v>
      </c>
      <c r="H13751" s="7">
        <v>0.83938499999999983</v>
      </c>
      <c r="I13751" s="7">
        <v>0.97928249999999994</v>
      </c>
      <c r="J13751" s="7">
        <v>1.1191800000000001</v>
      </c>
      <c r="K13751" s="7">
        <v>1.2590775000000001</v>
      </c>
      <c r="L13751" s="7">
        <v>1.3989750000000001</v>
      </c>
    </row>
    <row r="13752" spans="1:12" ht="12.75">
      <c r="A13752" s="1">
        <f t="shared" si="287"/>
        <v>46236</v>
      </c>
      <c r="B13752" s="78" t="s">
        <v>8413</v>
      </c>
      <c r="C13752" s="7">
        <v>0.13989750000000001</v>
      </c>
      <c r="D13752" s="7">
        <v>0.27979500000000002</v>
      </c>
      <c r="E13752" s="7">
        <v>0.41969249999999991</v>
      </c>
      <c r="F13752" s="7">
        <v>0.55959000000000003</v>
      </c>
      <c r="G13752" s="7">
        <v>0.69948750000000004</v>
      </c>
      <c r="H13752" s="7">
        <v>0.83938499999999983</v>
      </c>
      <c r="I13752" s="7">
        <v>0.97928249999999994</v>
      </c>
      <c r="J13752" s="7">
        <v>1.1191800000000001</v>
      </c>
      <c r="K13752" s="7">
        <v>1.2590775000000001</v>
      </c>
      <c r="L13752" s="7">
        <v>1.3989750000000001</v>
      </c>
    </row>
    <row r="13753" spans="1:12" ht="25.5">
      <c r="A13753" s="1">
        <f t="shared" si="287"/>
        <v>46237</v>
      </c>
      <c r="B13753" s="78" t="s">
        <v>8414</v>
      </c>
      <c r="C13753" s="7">
        <v>9.3420000000000003E-2</v>
      </c>
      <c r="D13753" s="7">
        <v>0.18684000000000001</v>
      </c>
      <c r="E13753" s="7">
        <v>0.28026000000000001</v>
      </c>
      <c r="F13753" s="7">
        <v>0.37368000000000001</v>
      </c>
      <c r="G13753" s="7">
        <v>0.46710000000000002</v>
      </c>
      <c r="H13753" s="7">
        <v>0.56052000000000002</v>
      </c>
      <c r="I13753" s="7">
        <v>0.65393999999999997</v>
      </c>
      <c r="J13753" s="7">
        <v>0.74736000000000002</v>
      </c>
      <c r="K13753" s="7">
        <v>0.84078000000000008</v>
      </c>
      <c r="L13753" s="7">
        <v>0.93420000000000003</v>
      </c>
    </row>
    <row r="13754" spans="1:12" ht="25.5">
      <c r="A13754" s="1">
        <f t="shared" si="287"/>
        <v>46238</v>
      </c>
      <c r="B13754" s="78" t="s">
        <v>8414</v>
      </c>
      <c r="C13754" s="7">
        <v>9.3420000000000003E-2</v>
      </c>
      <c r="D13754" s="7">
        <v>0.18684000000000001</v>
      </c>
      <c r="E13754" s="7">
        <v>0.28026000000000001</v>
      </c>
      <c r="F13754" s="7">
        <v>0.37368000000000001</v>
      </c>
      <c r="G13754" s="7">
        <v>0.46710000000000002</v>
      </c>
      <c r="H13754" s="7">
        <v>0.56052000000000002</v>
      </c>
      <c r="I13754" s="7">
        <v>0.65393999999999997</v>
      </c>
      <c r="J13754" s="7">
        <v>0.74736000000000002</v>
      </c>
      <c r="K13754" s="7">
        <v>0.84078000000000008</v>
      </c>
      <c r="L13754" s="7">
        <v>0.93420000000000003</v>
      </c>
    </row>
    <row r="13755" spans="1:12" ht="12.75">
      <c r="A13755" s="1">
        <f t="shared" si="287"/>
        <v>46239</v>
      </c>
      <c r="B13755" s="78" t="s">
        <v>8415</v>
      </c>
      <c r="C13755" s="7">
        <v>0.10477500000000001</v>
      </c>
      <c r="D13755" s="7">
        <v>0.20955000000000001</v>
      </c>
      <c r="E13755" s="7">
        <v>0.31432499999999997</v>
      </c>
      <c r="F13755" s="7">
        <v>0.41910000000000003</v>
      </c>
      <c r="G13755" s="7">
        <v>0.52387499999999998</v>
      </c>
      <c r="H13755" s="7">
        <v>0.62864999999999993</v>
      </c>
      <c r="I13755" s="7">
        <v>0.73342499999999999</v>
      </c>
      <c r="J13755" s="7">
        <v>0.83820000000000006</v>
      </c>
      <c r="K13755" s="7">
        <v>0.94297500000000012</v>
      </c>
      <c r="L13755" s="7">
        <v>1.04775</v>
      </c>
    </row>
    <row r="13756" spans="1:12" ht="12.75">
      <c r="A13756" s="1">
        <f t="shared" si="287"/>
        <v>46240</v>
      </c>
      <c r="B13756" s="78" t="s">
        <v>8415</v>
      </c>
      <c r="C13756" s="7">
        <v>0.10477500000000001</v>
      </c>
      <c r="D13756" s="7">
        <v>0.20955000000000001</v>
      </c>
      <c r="E13756" s="7">
        <v>0.31432499999999997</v>
      </c>
      <c r="F13756" s="7">
        <v>0.41910000000000003</v>
      </c>
      <c r="G13756" s="7">
        <v>0.52387499999999998</v>
      </c>
      <c r="H13756" s="7">
        <v>0.62864999999999993</v>
      </c>
      <c r="I13756" s="7">
        <v>0.73342499999999999</v>
      </c>
      <c r="J13756" s="7">
        <v>0.83820000000000006</v>
      </c>
      <c r="K13756" s="7">
        <v>0.94297500000000012</v>
      </c>
      <c r="L13756" s="7">
        <v>1.04775</v>
      </c>
    </row>
    <row r="13757" spans="1:12" ht="12.75">
      <c r="A13757" s="1">
        <f t="shared" si="287"/>
        <v>46241</v>
      </c>
      <c r="B13757" s="78" t="s">
        <v>3045</v>
      </c>
      <c r="C13757" s="7">
        <v>0.14739000000000002</v>
      </c>
      <c r="D13757" s="7">
        <v>0.29478000000000004</v>
      </c>
      <c r="E13757" s="7">
        <v>0.44216999999999995</v>
      </c>
      <c r="F13757" s="7">
        <v>0.58956000000000008</v>
      </c>
      <c r="G13757" s="7">
        <v>0.73694999999999999</v>
      </c>
      <c r="H13757" s="7">
        <v>0.8843399999999999</v>
      </c>
      <c r="I13757" s="7">
        <v>1.03173</v>
      </c>
      <c r="J13757" s="7">
        <v>1.1791200000000002</v>
      </c>
      <c r="K13757" s="7">
        <v>1.3265100000000001</v>
      </c>
      <c r="L13757" s="7">
        <v>1.4739</v>
      </c>
    </row>
    <row r="13758" spans="1:12" ht="12.75">
      <c r="A13758" s="1">
        <f t="shared" si="287"/>
        <v>46242</v>
      </c>
      <c r="B13758" s="78" t="s">
        <v>8416</v>
      </c>
      <c r="C13758" s="7">
        <v>7.986E-2</v>
      </c>
      <c r="D13758" s="7">
        <v>0.15972</v>
      </c>
      <c r="E13758" s="7">
        <v>0.23958000000000002</v>
      </c>
      <c r="F13758" s="7">
        <v>0.31944</v>
      </c>
      <c r="G13758" s="7">
        <v>0.39929999999999999</v>
      </c>
      <c r="H13758" s="7">
        <v>0.47916000000000003</v>
      </c>
      <c r="I13758" s="7">
        <v>0.55901999999999996</v>
      </c>
      <c r="J13758" s="7">
        <v>0.63888</v>
      </c>
      <c r="K13758" s="7">
        <v>0.71873999999999993</v>
      </c>
      <c r="L13758" s="7">
        <v>0.79859999999999998</v>
      </c>
    </row>
    <row r="13759" spans="1:12" ht="12.75">
      <c r="A13759" s="1">
        <f t="shared" si="287"/>
        <v>46243</v>
      </c>
      <c r="B13759" s="78" t="s">
        <v>8416</v>
      </c>
      <c r="C13759" s="7">
        <v>7.986E-2</v>
      </c>
      <c r="D13759" s="7">
        <v>0.15972</v>
      </c>
      <c r="E13759" s="7">
        <v>0.23958000000000002</v>
      </c>
      <c r="F13759" s="7">
        <v>0.31944</v>
      </c>
      <c r="G13759" s="7">
        <v>0.39929999999999999</v>
      </c>
      <c r="H13759" s="7">
        <v>0.47916000000000003</v>
      </c>
      <c r="I13759" s="7">
        <v>0.55901999999999996</v>
      </c>
      <c r="J13759" s="7">
        <v>0.63888</v>
      </c>
      <c r="K13759" s="7">
        <v>0.71873999999999993</v>
      </c>
      <c r="L13759" s="7">
        <v>0.79859999999999998</v>
      </c>
    </row>
    <row r="13760" spans="1:12" ht="25.5">
      <c r="A13760" s="1">
        <f t="shared" si="287"/>
        <v>46244</v>
      </c>
      <c r="B13760" s="78" t="s">
        <v>8417</v>
      </c>
      <c r="C13760" s="7">
        <v>0.140205</v>
      </c>
      <c r="D13760" s="7">
        <v>0.28040999999999999</v>
      </c>
      <c r="E13760" s="7">
        <v>0.42061499999999996</v>
      </c>
      <c r="F13760" s="7">
        <v>0.56081999999999999</v>
      </c>
      <c r="G13760" s="7">
        <v>0.70102500000000001</v>
      </c>
      <c r="H13760" s="7">
        <v>0.84122999999999992</v>
      </c>
      <c r="I13760" s="7">
        <v>0.98143499999999984</v>
      </c>
      <c r="J13760" s="7">
        <v>1.12164</v>
      </c>
      <c r="K13760" s="7">
        <v>1.2618450000000001</v>
      </c>
      <c r="L13760" s="7">
        <v>1.40205</v>
      </c>
    </row>
    <row r="13761" spans="1:12" ht="12.75">
      <c r="A13761" s="1">
        <f t="shared" si="287"/>
        <v>46245</v>
      </c>
      <c r="B13761" s="78" t="s">
        <v>8418</v>
      </c>
      <c r="C13761" s="7">
        <v>0.12000000000000002</v>
      </c>
      <c r="D13761" s="7">
        <v>0.24000000000000005</v>
      </c>
      <c r="E13761" s="7">
        <v>0.36</v>
      </c>
      <c r="F13761" s="7">
        <v>0.48000000000000009</v>
      </c>
      <c r="G13761" s="7">
        <v>0.60000000000000009</v>
      </c>
      <c r="H13761" s="7">
        <v>0.72</v>
      </c>
      <c r="I13761" s="7">
        <v>0.83999999999999986</v>
      </c>
      <c r="J13761" s="7">
        <v>0.96000000000000019</v>
      </c>
      <c r="K13761" s="7">
        <v>1.08</v>
      </c>
      <c r="L13761" s="7">
        <v>1.2000000000000002</v>
      </c>
    </row>
    <row r="13762" spans="1:12" ht="12.75">
      <c r="A13762" s="1">
        <f t="shared" si="287"/>
        <v>46246</v>
      </c>
      <c r="B13762" s="78" t="s">
        <v>8419</v>
      </c>
      <c r="C13762" s="7">
        <v>0.45000000000000007</v>
      </c>
      <c r="D13762" s="7">
        <v>0.90000000000000013</v>
      </c>
      <c r="E13762" s="7">
        <v>1.3499999999999999</v>
      </c>
      <c r="F13762" s="7">
        <v>1.8000000000000003</v>
      </c>
      <c r="G13762" s="7">
        <v>2.25</v>
      </c>
      <c r="H13762" s="7">
        <v>2.6999999999999997</v>
      </c>
      <c r="I13762" s="7">
        <v>3.1499999999999995</v>
      </c>
      <c r="J13762" s="7">
        <v>3.6000000000000005</v>
      </c>
      <c r="K13762" s="7">
        <v>4.0500000000000007</v>
      </c>
      <c r="L13762" s="7">
        <v>4.5</v>
      </c>
    </row>
    <row r="13763" spans="1:12" ht="12.75">
      <c r="A13763" s="1">
        <f t="shared" si="287"/>
        <v>46247</v>
      </c>
      <c r="B13763" s="78" t="s">
        <v>8420</v>
      </c>
      <c r="C13763" s="7">
        <v>0.46500000000000008</v>
      </c>
      <c r="D13763" s="7">
        <v>0.93000000000000016</v>
      </c>
      <c r="E13763" s="7">
        <v>1.395</v>
      </c>
      <c r="F13763" s="7">
        <v>1.8600000000000003</v>
      </c>
      <c r="G13763" s="7">
        <v>2.3250000000000002</v>
      </c>
      <c r="H13763" s="7">
        <v>2.79</v>
      </c>
      <c r="I13763" s="7">
        <v>3.2549999999999999</v>
      </c>
      <c r="J13763" s="7">
        <v>3.7200000000000006</v>
      </c>
      <c r="K13763" s="7">
        <v>4.1850000000000005</v>
      </c>
      <c r="L13763" s="7">
        <v>4.6500000000000004</v>
      </c>
    </row>
    <row r="13764" spans="1:12" ht="12.75">
      <c r="A13764" s="1">
        <f t="shared" si="287"/>
        <v>46248</v>
      </c>
      <c r="B13764" s="78" t="s">
        <v>8421</v>
      </c>
      <c r="C13764" s="7">
        <v>0.33000000000000007</v>
      </c>
      <c r="D13764" s="7">
        <v>0.66000000000000014</v>
      </c>
      <c r="E13764" s="7">
        <v>0.99</v>
      </c>
      <c r="F13764" s="7">
        <v>1.3200000000000003</v>
      </c>
      <c r="G13764" s="7">
        <v>1.6500000000000001</v>
      </c>
      <c r="H13764" s="7">
        <v>1.98</v>
      </c>
      <c r="I13764" s="7">
        <v>2.31</v>
      </c>
      <c r="J13764" s="7">
        <v>2.6400000000000006</v>
      </c>
      <c r="K13764" s="7">
        <v>2.97</v>
      </c>
      <c r="L13764" s="7">
        <v>3.3000000000000003</v>
      </c>
    </row>
    <row r="13765" spans="1:12" ht="12.75">
      <c r="A13765" s="1">
        <f t="shared" si="287"/>
        <v>46249</v>
      </c>
      <c r="B13765" s="78" t="s">
        <v>8422</v>
      </c>
      <c r="C13765" s="7">
        <v>0.17249999999999999</v>
      </c>
      <c r="D13765" s="7">
        <v>0.34499999999999997</v>
      </c>
      <c r="E13765" s="7">
        <v>0.51749999999999996</v>
      </c>
      <c r="F13765" s="7">
        <v>0.69</v>
      </c>
      <c r="G13765" s="7">
        <v>0.86249999999999993</v>
      </c>
      <c r="H13765" s="7">
        <v>1.0349999999999999</v>
      </c>
      <c r="I13765" s="7">
        <v>1.2075</v>
      </c>
      <c r="J13765" s="7">
        <v>1.38</v>
      </c>
      <c r="K13765" s="7">
        <v>1.5524999999999998</v>
      </c>
      <c r="L13765" s="7">
        <v>1.7249999999999999</v>
      </c>
    </row>
    <row r="13766" spans="1:12" ht="12.75">
      <c r="A13766" s="1">
        <f t="shared" si="287"/>
        <v>46250</v>
      </c>
      <c r="B13766" s="78" t="s">
        <v>8423</v>
      </c>
      <c r="C13766" s="7">
        <v>0.19500000000000001</v>
      </c>
      <c r="D13766" s="7">
        <v>0.39</v>
      </c>
      <c r="E13766" s="7">
        <v>0.58499999999999996</v>
      </c>
      <c r="F13766" s="7">
        <v>0.78</v>
      </c>
      <c r="G13766" s="7">
        <v>0.97500000000000009</v>
      </c>
      <c r="H13766" s="7">
        <v>1.17</v>
      </c>
      <c r="I13766" s="7">
        <v>1.3649999999999998</v>
      </c>
      <c r="J13766" s="7">
        <v>1.56</v>
      </c>
      <c r="K13766" s="7">
        <v>1.7550000000000003</v>
      </c>
      <c r="L13766" s="7">
        <v>1.9500000000000002</v>
      </c>
    </row>
    <row r="13767" spans="1:12" ht="12.75">
      <c r="A13767" s="1">
        <f t="shared" si="287"/>
        <v>46251</v>
      </c>
      <c r="B13767" s="78" t="s">
        <v>8424</v>
      </c>
      <c r="C13767" s="7">
        <v>0.21499500000000002</v>
      </c>
      <c r="D13767" s="7">
        <v>0.42999000000000004</v>
      </c>
      <c r="E13767" s="7">
        <v>0.64498499999999992</v>
      </c>
      <c r="F13767" s="7">
        <v>0.85998000000000008</v>
      </c>
      <c r="G13767" s="7">
        <v>1.074975</v>
      </c>
      <c r="H13767" s="7">
        <v>1.2899699999999998</v>
      </c>
      <c r="I13767" s="7">
        <v>1.5049649999999999</v>
      </c>
      <c r="J13767" s="7">
        <v>1.7199600000000002</v>
      </c>
      <c r="K13767" s="7">
        <v>1.934955</v>
      </c>
      <c r="L13767" s="7">
        <v>2.14995</v>
      </c>
    </row>
    <row r="13768" spans="1:12" ht="12.75">
      <c r="A13768" s="1">
        <f t="shared" si="287"/>
        <v>46252</v>
      </c>
      <c r="B13768" s="78" t="s">
        <v>8424</v>
      </c>
      <c r="C13768" s="7">
        <v>0.21499500000000002</v>
      </c>
      <c r="D13768" s="7">
        <v>0.42999000000000004</v>
      </c>
      <c r="E13768" s="7">
        <v>0.64498499999999992</v>
      </c>
      <c r="F13768" s="7">
        <v>0.85998000000000008</v>
      </c>
      <c r="G13768" s="7">
        <v>1.074975</v>
      </c>
      <c r="H13768" s="7">
        <v>1.2899699999999998</v>
      </c>
      <c r="I13768" s="7">
        <v>1.5049649999999999</v>
      </c>
      <c r="J13768" s="7">
        <v>1.7199600000000002</v>
      </c>
      <c r="K13768" s="7">
        <v>1.934955</v>
      </c>
      <c r="L13768" s="7">
        <v>2.14995</v>
      </c>
    </row>
    <row r="13769" spans="1:12" ht="12.75">
      <c r="A13769" s="1">
        <f t="shared" si="287"/>
        <v>46253</v>
      </c>
      <c r="B13769" s="78" t="s">
        <v>8424</v>
      </c>
      <c r="C13769" s="7">
        <v>0.21499500000000002</v>
      </c>
      <c r="D13769" s="7">
        <v>0.42999000000000004</v>
      </c>
      <c r="E13769" s="7">
        <v>0.64498499999999992</v>
      </c>
      <c r="F13769" s="7">
        <v>0.85998000000000008</v>
      </c>
      <c r="G13769" s="7">
        <v>1.074975</v>
      </c>
      <c r="H13769" s="7">
        <v>1.2899699999999998</v>
      </c>
      <c r="I13769" s="7">
        <v>1.5049649999999999</v>
      </c>
      <c r="J13769" s="7">
        <v>1.7199600000000002</v>
      </c>
      <c r="K13769" s="7">
        <v>1.934955</v>
      </c>
      <c r="L13769" s="7">
        <v>2.14995</v>
      </c>
    </row>
    <row r="13770" spans="1:12" ht="12.75">
      <c r="A13770" s="1">
        <f t="shared" si="287"/>
        <v>46254</v>
      </c>
      <c r="B13770" s="78" t="s">
        <v>8425</v>
      </c>
      <c r="C13770" s="7">
        <v>0.21810000000000002</v>
      </c>
      <c r="D13770" s="7">
        <v>0.43620000000000003</v>
      </c>
      <c r="E13770" s="7">
        <v>0.65429999999999999</v>
      </c>
      <c r="F13770" s="7">
        <v>0.87240000000000006</v>
      </c>
      <c r="G13770" s="7">
        <v>1.0905</v>
      </c>
      <c r="H13770" s="7">
        <v>1.3086</v>
      </c>
      <c r="I13770" s="7">
        <v>1.5266999999999997</v>
      </c>
      <c r="J13770" s="7">
        <v>1.7448000000000001</v>
      </c>
      <c r="K13770" s="7">
        <v>1.9628999999999999</v>
      </c>
      <c r="L13770" s="7">
        <v>2.181</v>
      </c>
    </row>
    <row r="13771" spans="1:12" ht="12.75">
      <c r="A13771" s="1">
        <f t="shared" si="287"/>
        <v>46255</v>
      </c>
      <c r="B13771" s="78" t="s">
        <v>8426</v>
      </c>
      <c r="C13771" s="7">
        <v>0.24757500000000005</v>
      </c>
      <c r="D13771" s="7">
        <v>0.49515000000000009</v>
      </c>
      <c r="E13771" s="7">
        <v>0.74272499999999997</v>
      </c>
      <c r="F13771" s="7">
        <v>0.99030000000000018</v>
      </c>
      <c r="G13771" s="7">
        <v>1.2378750000000001</v>
      </c>
      <c r="H13771" s="7">
        <v>1.4854499999999999</v>
      </c>
      <c r="I13771" s="7">
        <v>1.7330249999999998</v>
      </c>
      <c r="J13771" s="7">
        <v>1.9806000000000004</v>
      </c>
      <c r="K13771" s="7">
        <v>2.2281750000000002</v>
      </c>
      <c r="L13771" s="7">
        <v>2.4757500000000001</v>
      </c>
    </row>
    <row r="13772" spans="1:12" ht="12.75">
      <c r="A13772" s="1">
        <f t="shared" si="287"/>
        <v>46256</v>
      </c>
      <c r="B13772" s="78" t="s">
        <v>8426</v>
      </c>
      <c r="C13772" s="7">
        <v>0.24757500000000005</v>
      </c>
      <c r="D13772" s="7">
        <v>0.49515000000000009</v>
      </c>
      <c r="E13772" s="7">
        <v>0.74272499999999997</v>
      </c>
      <c r="F13772" s="7">
        <v>0.99030000000000018</v>
      </c>
      <c r="G13772" s="7">
        <v>1.2378750000000001</v>
      </c>
      <c r="H13772" s="7">
        <v>1.4854499999999999</v>
      </c>
      <c r="I13772" s="7">
        <v>1.7330249999999998</v>
      </c>
      <c r="J13772" s="7">
        <v>1.9806000000000004</v>
      </c>
      <c r="K13772" s="7">
        <v>2.2281750000000002</v>
      </c>
      <c r="L13772" s="7">
        <v>2.4757500000000001</v>
      </c>
    </row>
    <row r="13773" spans="1:12" ht="12.75">
      <c r="A13773" s="1">
        <f t="shared" si="287"/>
        <v>46257</v>
      </c>
      <c r="B13773" s="78" t="s">
        <v>8427</v>
      </c>
      <c r="C13773" s="7">
        <v>0.8569500000000001</v>
      </c>
      <c r="D13773" s="7">
        <v>1.7139000000000002</v>
      </c>
      <c r="E13773" s="7">
        <v>2.5708500000000001</v>
      </c>
      <c r="F13773" s="7">
        <v>3.4278000000000004</v>
      </c>
      <c r="G13773" s="7">
        <v>4.2847499999999998</v>
      </c>
      <c r="H13773" s="7">
        <v>5.1417000000000002</v>
      </c>
      <c r="I13773" s="7">
        <v>5.9986499999999996</v>
      </c>
      <c r="J13773" s="7">
        <v>6.8556000000000008</v>
      </c>
      <c r="K13773" s="7">
        <v>7.7125500000000002</v>
      </c>
      <c r="L13773" s="7">
        <v>8.5694999999999997</v>
      </c>
    </row>
    <row r="13774" spans="1:12" ht="12.75">
      <c r="A13774" s="1">
        <f t="shared" si="287"/>
        <v>46258</v>
      </c>
      <c r="B13774" s="78" t="s">
        <v>4554</v>
      </c>
      <c r="C13774" s="7">
        <v>0.10170000000000001</v>
      </c>
      <c r="D13774" s="7">
        <v>0.20340000000000003</v>
      </c>
      <c r="E13774" s="7">
        <v>0.30509999999999998</v>
      </c>
      <c r="F13774" s="7">
        <v>0.40680000000000005</v>
      </c>
      <c r="G13774" s="7">
        <v>0.50850000000000006</v>
      </c>
      <c r="H13774" s="7">
        <v>0.61019999999999996</v>
      </c>
      <c r="I13774" s="7">
        <v>0.71189999999999998</v>
      </c>
      <c r="J13774" s="7">
        <v>0.8136000000000001</v>
      </c>
      <c r="K13774" s="7">
        <v>0.91530000000000011</v>
      </c>
      <c r="L13774" s="7">
        <v>1.0170000000000001</v>
      </c>
    </row>
    <row r="13775" spans="1:12" ht="12.75">
      <c r="A13775" s="1">
        <f t="shared" si="287"/>
        <v>46259</v>
      </c>
      <c r="B13775" s="78" t="s">
        <v>8428</v>
      </c>
      <c r="C13775" s="7">
        <v>0.25725000000000003</v>
      </c>
      <c r="D13775" s="7">
        <v>0.51450000000000007</v>
      </c>
      <c r="E13775" s="7">
        <v>0.77174999999999994</v>
      </c>
      <c r="F13775" s="7">
        <v>1.0290000000000001</v>
      </c>
      <c r="G13775" s="7">
        <v>1.2862500000000001</v>
      </c>
      <c r="H13775" s="7">
        <v>1.5434999999999999</v>
      </c>
      <c r="I13775" s="7">
        <v>1.8007499999999999</v>
      </c>
      <c r="J13775" s="7">
        <v>2.0580000000000003</v>
      </c>
      <c r="K13775" s="7">
        <v>2.3152500000000003</v>
      </c>
      <c r="L13775" s="7">
        <v>2.5725000000000002</v>
      </c>
    </row>
    <row r="13776" spans="1:12" ht="12.75">
      <c r="A13776" s="1">
        <f t="shared" si="287"/>
        <v>46260</v>
      </c>
      <c r="B13776" s="78" t="s">
        <v>8429</v>
      </c>
      <c r="C13776" s="7">
        <v>0.18423</v>
      </c>
      <c r="D13776" s="7">
        <v>0.36846000000000001</v>
      </c>
      <c r="E13776" s="7">
        <v>0.5526899999999999</v>
      </c>
      <c r="F13776" s="7">
        <v>0.73692000000000002</v>
      </c>
      <c r="G13776" s="7">
        <v>0.92114999999999991</v>
      </c>
      <c r="H13776" s="7">
        <v>1.1053799999999998</v>
      </c>
      <c r="I13776" s="7">
        <v>1.2896099999999999</v>
      </c>
      <c r="J13776" s="7">
        <v>1.47384</v>
      </c>
      <c r="K13776" s="7">
        <v>1.6580699999999999</v>
      </c>
      <c r="L13776" s="7">
        <v>1.8422999999999998</v>
      </c>
    </row>
    <row r="13777" spans="1:12" ht="12.75">
      <c r="A13777" s="1">
        <f t="shared" si="287"/>
        <v>46261</v>
      </c>
      <c r="B13777" s="78" t="s">
        <v>8430</v>
      </c>
      <c r="C13777" s="7">
        <v>0.13545000000000001</v>
      </c>
      <c r="D13777" s="7">
        <v>0.27090000000000003</v>
      </c>
      <c r="E13777" s="7">
        <v>0.40634999999999999</v>
      </c>
      <c r="F13777" s="7">
        <v>0.54180000000000006</v>
      </c>
      <c r="G13777" s="7">
        <v>0.67725000000000002</v>
      </c>
      <c r="H13777" s="7">
        <v>0.81269999999999998</v>
      </c>
      <c r="I13777" s="7">
        <v>0.94815000000000005</v>
      </c>
      <c r="J13777" s="7">
        <v>1.0836000000000001</v>
      </c>
      <c r="K13777" s="7">
        <v>1.2190500000000002</v>
      </c>
      <c r="L13777" s="7">
        <v>1.3545</v>
      </c>
    </row>
    <row r="13778" spans="1:12" ht="12.75">
      <c r="A13778" s="1">
        <f t="shared" si="287"/>
        <v>46262</v>
      </c>
      <c r="B13778" s="78" t="s">
        <v>8431</v>
      </c>
      <c r="C13778" s="7">
        <v>9.2249999999999999E-2</v>
      </c>
      <c r="D13778" s="7">
        <v>0.1845</v>
      </c>
      <c r="E13778" s="7">
        <v>0.27675</v>
      </c>
      <c r="F13778" s="7">
        <v>0.36899999999999999</v>
      </c>
      <c r="G13778" s="7">
        <v>0.46124999999999999</v>
      </c>
      <c r="H13778" s="7">
        <v>0.55349999999999999</v>
      </c>
      <c r="I13778" s="7">
        <v>0.64575000000000005</v>
      </c>
      <c r="J13778" s="7">
        <v>0.73799999999999999</v>
      </c>
      <c r="K13778" s="7">
        <v>0.83024999999999993</v>
      </c>
      <c r="L13778" s="7">
        <v>0.92249999999999999</v>
      </c>
    </row>
    <row r="13779" spans="1:12" ht="12.75">
      <c r="A13779" s="1">
        <f t="shared" si="287"/>
        <v>46263</v>
      </c>
      <c r="B13779" s="78" t="s">
        <v>8431</v>
      </c>
      <c r="C13779" s="7">
        <v>9.2249999999999999E-2</v>
      </c>
      <c r="D13779" s="7">
        <v>0.1845</v>
      </c>
      <c r="E13779" s="7">
        <v>0.27675</v>
      </c>
      <c r="F13779" s="7">
        <v>0.36899999999999999</v>
      </c>
      <c r="G13779" s="7">
        <v>0.46124999999999999</v>
      </c>
      <c r="H13779" s="7">
        <v>0.55349999999999999</v>
      </c>
      <c r="I13779" s="7">
        <v>0.64575000000000005</v>
      </c>
      <c r="J13779" s="7">
        <v>0.73799999999999999</v>
      </c>
      <c r="K13779" s="7">
        <v>0.83024999999999993</v>
      </c>
      <c r="L13779" s="7">
        <v>0.92249999999999999</v>
      </c>
    </row>
    <row r="13780" spans="1:12" ht="12.75">
      <c r="A13780" s="1">
        <f t="shared" si="287"/>
        <v>46264</v>
      </c>
      <c r="B13780" s="78" t="s">
        <v>8432</v>
      </c>
      <c r="C13780" s="7">
        <v>0.15510000000000002</v>
      </c>
      <c r="D13780" s="7">
        <v>0.31020000000000003</v>
      </c>
      <c r="E13780" s="7">
        <v>0.46529999999999994</v>
      </c>
      <c r="F13780" s="7">
        <v>0.62040000000000006</v>
      </c>
      <c r="G13780" s="7">
        <v>0.77550000000000008</v>
      </c>
      <c r="H13780" s="7">
        <v>0.93059999999999987</v>
      </c>
      <c r="I13780" s="7">
        <v>1.0857000000000001</v>
      </c>
      <c r="J13780" s="7">
        <v>1.2408000000000001</v>
      </c>
      <c r="K13780" s="7">
        <v>1.3959000000000001</v>
      </c>
      <c r="L13780" s="7">
        <v>1.5510000000000002</v>
      </c>
    </row>
    <row r="13781" spans="1:12" ht="12.75">
      <c r="A13781" s="1">
        <f t="shared" si="287"/>
        <v>46265</v>
      </c>
      <c r="B13781" s="78" t="s">
        <v>8433</v>
      </c>
      <c r="C13781" s="7">
        <v>0.15450000000000003</v>
      </c>
      <c r="D13781" s="7">
        <v>0.30900000000000005</v>
      </c>
      <c r="E13781" s="7">
        <v>0.46350000000000002</v>
      </c>
      <c r="F13781" s="7">
        <v>0.6180000000000001</v>
      </c>
      <c r="G13781" s="7">
        <v>0.77249999999999996</v>
      </c>
      <c r="H13781" s="7">
        <v>0.92700000000000005</v>
      </c>
      <c r="I13781" s="7">
        <v>1.0814999999999999</v>
      </c>
      <c r="J13781" s="7">
        <v>1.2360000000000002</v>
      </c>
      <c r="K13781" s="7">
        <v>1.3905000000000001</v>
      </c>
      <c r="L13781" s="7">
        <v>1.5449999999999999</v>
      </c>
    </row>
    <row r="13782" spans="1:12" ht="12.75">
      <c r="A13782" s="1">
        <f t="shared" si="287"/>
        <v>46266</v>
      </c>
      <c r="B13782" s="78" t="s">
        <v>8434</v>
      </c>
      <c r="C13782" s="7">
        <v>0.13350000000000001</v>
      </c>
      <c r="D13782" s="7">
        <v>0.26700000000000002</v>
      </c>
      <c r="E13782" s="7">
        <v>0.40050000000000002</v>
      </c>
      <c r="F13782" s="7">
        <v>0.53400000000000003</v>
      </c>
      <c r="G13782" s="7">
        <v>0.66749999999999998</v>
      </c>
      <c r="H13782" s="7">
        <v>0.80100000000000005</v>
      </c>
      <c r="I13782" s="7">
        <v>0.9345</v>
      </c>
      <c r="J13782" s="7">
        <v>1.0680000000000001</v>
      </c>
      <c r="K13782" s="7">
        <v>1.2015</v>
      </c>
      <c r="L13782" s="7">
        <v>1.335</v>
      </c>
    </row>
    <row r="13783" spans="1:12" ht="12.75">
      <c r="A13783" s="1">
        <f t="shared" si="287"/>
        <v>46267</v>
      </c>
      <c r="B13783" s="78" t="s">
        <v>8435</v>
      </c>
      <c r="C13783" s="7">
        <v>0.16500000000000004</v>
      </c>
      <c r="D13783" s="7">
        <v>0.33000000000000007</v>
      </c>
      <c r="E13783" s="7">
        <v>0.495</v>
      </c>
      <c r="F13783" s="7">
        <v>0.66000000000000014</v>
      </c>
      <c r="G13783" s="7">
        <v>0.82500000000000007</v>
      </c>
      <c r="H13783" s="7">
        <v>0.99</v>
      </c>
      <c r="I13783" s="7">
        <v>1.155</v>
      </c>
      <c r="J13783" s="7">
        <v>1.3200000000000003</v>
      </c>
      <c r="K13783" s="7">
        <v>1.4850000000000001</v>
      </c>
      <c r="L13783" s="7">
        <v>1.6500000000000001</v>
      </c>
    </row>
    <row r="13784" spans="1:12" ht="12.75">
      <c r="A13784" s="1">
        <f t="shared" si="287"/>
        <v>46268</v>
      </c>
      <c r="B13784" s="78" t="s">
        <v>8436</v>
      </c>
      <c r="C13784" s="7">
        <v>0.49050000000000005</v>
      </c>
      <c r="D13784" s="7">
        <v>0.98100000000000009</v>
      </c>
      <c r="E13784" s="7">
        <v>1.4715</v>
      </c>
      <c r="F13784" s="7">
        <v>1.9620000000000002</v>
      </c>
      <c r="G13784" s="7">
        <v>2.4525000000000001</v>
      </c>
      <c r="H13784" s="7">
        <v>2.9430000000000001</v>
      </c>
      <c r="I13784" s="7">
        <v>3.4334999999999996</v>
      </c>
      <c r="J13784" s="7">
        <v>3.9240000000000004</v>
      </c>
      <c r="K13784" s="7">
        <v>4.4145000000000003</v>
      </c>
      <c r="L13784" s="7">
        <v>4.9050000000000002</v>
      </c>
    </row>
    <row r="13785" spans="1:12" ht="25.5">
      <c r="A13785" s="1">
        <f t="shared" si="287"/>
        <v>46269</v>
      </c>
      <c r="B13785" s="78" t="s">
        <v>8437</v>
      </c>
      <c r="C13785" s="7">
        <v>0.39300000000000002</v>
      </c>
      <c r="D13785" s="7">
        <v>0.78600000000000003</v>
      </c>
      <c r="E13785" s="7">
        <v>1.179</v>
      </c>
      <c r="F13785" s="7">
        <v>1.5720000000000001</v>
      </c>
      <c r="G13785" s="7">
        <v>1.9650000000000001</v>
      </c>
      <c r="H13785" s="7">
        <v>2.3580000000000001</v>
      </c>
      <c r="I13785" s="7">
        <v>2.7509999999999999</v>
      </c>
      <c r="J13785" s="7">
        <v>3.1440000000000001</v>
      </c>
      <c r="K13785" s="7">
        <v>3.5369999999999999</v>
      </c>
      <c r="L13785" s="7">
        <v>3.93</v>
      </c>
    </row>
    <row r="13786" spans="1:12" ht="25.5">
      <c r="A13786" s="1">
        <f t="shared" si="287"/>
        <v>46270</v>
      </c>
      <c r="B13786" s="78" t="s">
        <v>8437</v>
      </c>
      <c r="C13786" s="7">
        <v>0.39300000000000002</v>
      </c>
      <c r="D13786" s="7">
        <v>0.78600000000000003</v>
      </c>
      <c r="E13786" s="7">
        <v>1.179</v>
      </c>
      <c r="F13786" s="7">
        <v>1.5720000000000001</v>
      </c>
      <c r="G13786" s="7">
        <v>1.9650000000000001</v>
      </c>
      <c r="H13786" s="7">
        <v>2.3580000000000001</v>
      </c>
      <c r="I13786" s="7">
        <v>2.7509999999999999</v>
      </c>
      <c r="J13786" s="7">
        <v>3.1440000000000001</v>
      </c>
      <c r="K13786" s="7">
        <v>3.5369999999999999</v>
      </c>
      <c r="L13786" s="7">
        <v>3.93</v>
      </c>
    </row>
    <row r="13787" spans="1:12" ht="25.5">
      <c r="A13787" s="1">
        <f t="shared" si="287"/>
        <v>46271</v>
      </c>
      <c r="B13787" s="78" t="s">
        <v>8437</v>
      </c>
      <c r="C13787" s="7">
        <v>0.39300000000000002</v>
      </c>
      <c r="D13787" s="7">
        <v>0.78600000000000003</v>
      </c>
      <c r="E13787" s="7">
        <v>1.179</v>
      </c>
      <c r="F13787" s="7">
        <v>1.5720000000000001</v>
      </c>
      <c r="G13787" s="7">
        <v>1.9650000000000001</v>
      </c>
      <c r="H13787" s="7">
        <v>2.3580000000000001</v>
      </c>
      <c r="I13787" s="7">
        <v>2.7509999999999999</v>
      </c>
      <c r="J13787" s="7">
        <v>3.1440000000000001</v>
      </c>
      <c r="K13787" s="7">
        <v>3.5369999999999999</v>
      </c>
      <c r="L13787" s="7">
        <v>3.93</v>
      </c>
    </row>
    <row r="13788" spans="1:12" ht="25.5">
      <c r="A13788" s="1">
        <f t="shared" si="287"/>
        <v>46272</v>
      </c>
      <c r="B13788" s="78" t="s">
        <v>8438</v>
      </c>
      <c r="C13788" s="7">
        <v>0.55405500000000008</v>
      </c>
      <c r="D13788" s="7">
        <v>1.1081100000000002</v>
      </c>
      <c r="E13788" s="7">
        <v>1.6621649999999999</v>
      </c>
      <c r="F13788" s="7">
        <v>2.2162200000000003</v>
      </c>
      <c r="G13788" s="7">
        <v>2.7702750000000003</v>
      </c>
      <c r="H13788" s="7">
        <v>3.3243299999999998</v>
      </c>
      <c r="I13788" s="7">
        <v>3.8783849999999997</v>
      </c>
      <c r="J13788" s="7">
        <v>4.4324400000000006</v>
      </c>
      <c r="K13788" s="7">
        <v>4.9864950000000006</v>
      </c>
      <c r="L13788" s="7">
        <v>5.5405500000000005</v>
      </c>
    </row>
    <row r="13789" spans="1:12" ht="12.75">
      <c r="A13789" s="1">
        <f t="shared" si="287"/>
        <v>46273</v>
      </c>
      <c r="B13789" s="78" t="s">
        <v>8439</v>
      </c>
      <c r="C13789" s="7">
        <v>0.30549000000000004</v>
      </c>
      <c r="D13789" s="7">
        <v>0.61098000000000008</v>
      </c>
      <c r="E13789" s="7">
        <v>0.9164699999999999</v>
      </c>
      <c r="F13789" s="7">
        <v>1.2219600000000002</v>
      </c>
      <c r="G13789" s="7">
        <v>1.52745</v>
      </c>
      <c r="H13789" s="7">
        <v>1.8329399999999998</v>
      </c>
      <c r="I13789" s="7">
        <v>2.1384299999999996</v>
      </c>
      <c r="J13789" s="7">
        <v>2.4439200000000003</v>
      </c>
      <c r="K13789" s="7">
        <v>2.7494100000000001</v>
      </c>
      <c r="L13789" s="7">
        <v>3.0548999999999999</v>
      </c>
    </row>
    <row r="13790" spans="1:12" ht="12.75">
      <c r="A13790" s="1">
        <f t="shared" si="287"/>
        <v>46274</v>
      </c>
      <c r="B13790" s="78" t="s">
        <v>8440</v>
      </c>
      <c r="C13790" s="7">
        <v>0.17256000000000002</v>
      </c>
      <c r="D13790" s="7">
        <v>0.34512000000000004</v>
      </c>
      <c r="E13790" s="7">
        <v>0.51768000000000003</v>
      </c>
      <c r="F13790" s="7">
        <v>0.69024000000000008</v>
      </c>
      <c r="G13790" s="7">
        <v>0.86280000000000001</v>
      </c>
      <c r="H13790" s="7">
        <v>1.0353600000000001</v>
      </c>
      <c r="I13790" s="7">
        <v>1.2079200000000001</v>
      </c>
      <c r="J13790" s="7">
        <v>1.3804800000000002</v>
      </c>
      <c r="K13790" s="7">
        <v>1.5530400000000002</v>
      </c>
      <c r="L13790" s="7">
        <v>1.7256</v>
      </c>
    </row>
    <row r="13791" spans="1:12" ht="12.75">
      <c r="A13791" s="1">
        <f t="shared" si="287"/>
        <v>46275</v>
      </c>
      <c r="B13791" s="78" t="s">
        <v>8441</v>
      </c>
      <c r="C13791" s="7">
        <v>0.23691000000000001</v>
      </c>
      <c r="D13791" s="7">
        <v>0.47382000000000002</v>
      </c>
      <c r="E13791" s="7">
        <v>0.71072999999999997</v>
      </c>
      <c r="F13791" s="7">
        <v>0.94764000000000004</v>
      </c>
      <c r="G13791" s="7">
        <v>1.18455</v>
      </c>
      <c r="H13791" s="7">
        <v>1.4214599999999999</v>
      </c>
      <c r="I13791" s="7">
        <v>1.6583699999999997</v>
      </c>
      <c r="J13791" s="7">
        <v>1.8952800000000001</v>
      </c>
      <c r="K13791" s="7">
        <v>2.13219</v>
      </c>
      <c r="L13791" s="7">
        <v>2.3691</v>
      </c>
    </row>
    <row r="13792" spans="1:12" ht="12.75">
      <c r="A13792" s="1">
        <f t="shared" si="287"/>
        <v>46276</v>
      </c>
      <c r="B13792" s="78" t="s">
        <v>8442</v>
      </c>
      <c r="C13792" s="7">
        <v>0.13666500000000001</v>
      </c>
      <c r="D13792" s="7">
        <v>0.27333000000000002</v>
      </c>
      <c r="E13792" s="7">
        <v>0.409995</v>
      </c>
      <c r="F13792" s="7">
        <v>0.54666000000000003</v>
      </c>
      <c r="G13792" s="7">
        <v>0.68332499999999996</v>
      </c>
      <c r="H13792" s="7">
        <v>0.81999</v>
      </c>
      <c r="I13792" s="7">
        <v>0.95665499999999992</v>
      </c>
      <c r="J13792" s="7">
        <v>1.0933200000000001</v>
      </c>
      <c r="K13792" s="7">
        <v>1.2299850000000001</v>
      </c>
      <c r="L13792" s="7">
        <v>1.3666499999999999</v>
      </c>
    </row>
    <row r="13793" spans="1:12" ht="12.75">
      <c r="A13793" s="1">
        <f t="shared" si="287"/>
        <v>46277</v>
      </c>
      <c r="B13793" s="78" t="s">
        <v>8443</v>
      </c>
      <c r="C13793" s="7">
        <v>0.104355</v>
      </c>
      <c r="D13793" s="7">
        <v>0.20871000000000001</v>
      </c>
      <c r="E13793" s="7">
        <v>0.31306499999999998</v>
      </c>
      <c r="F13793" s="7">
        <v>0.41742000000000001</v>
      </c>
      <c r="G13793" s="7">
        <v>0.52177499999999999</v>
      </c>
      <c r="H13793" s="7">
        <v>0.62612999999999996</v>
      </c>
      <c r="I13793" s="7">
        <v>0.73048499999999994</v>
      </c>
      <c r="J13793" s="7">
        <v>0.83484000000000003</v>
      </c>
      <c r="K13793" s="7">
        <v>0.939195</v>
      </c>
      <c r="L13793" s="7">
        <v>1.04355</v>
      </c>
    </row>
    <row r="13794" spans="1:12" ht="12.75">
      <c r="A13794" s="1">
        <f t="shared" si="287"/>
        <v>46278</v>
      </c>
      <c r="B13794" s="78" t="s">
        <v>8444</v>
      </c>
      <c r="C13794" s="7">
        <v>7.3575000000000002E-2</v>
      </c>
      <c r="D13794" s="7">
        <v>0.14715</v>
      </c>
      <c r="E13794" s="7">
        <v>0.220725</v>
      </c>
      <c r="F13794" s="7">
        <v>0.29430000000000001</v>
      </c>
      <c r="G13794" s="7">
        <v>0.36787500000000001</v>
      </c>
      <c r="H13794" s="7">
        <v>0.44145000000000001</v>
      </c>
      <c r="I13794" s="7">
        <v>0.51502499999999996</v>
      </c>
      <c r="J13794" s="7">
        <v>0.58860000000000001</v>
      </c>
      <c r="K13794" s="7">
        <v>0.66217499999999996</v>
      </c>
      <c r="L13794" s="7">
        <v>0.73575000000000002</v>
      </c>
    </row>
    <row r="13795" spans="1:12" ht="12.75">
      <c r="A13795" s="1">
        <f t="shared" si="287"/>
        <v>46279</v>
      </c>
      <c r="B13795" s="78" t="s">
        <v>8444</v>
      </c>
      <c r="C13795" s="7">
        <v>7.3575000000000002E-2</v>
      </c>
      <c r="D13795" s="7">
        <v>0.14715</v>
      </c>
      <c r="E13795" s="7">
        <v>0.220725</v>
      </c>
      <c r="F13795" s="7">
        <v>0.29430000000000001</v>
      </c>
      <c r="G13795" s="7">
        <v>0.36787500000000001</v>
      </c>
      <c r="H13795" s="7">
        <v>0.44145000000000001</v>
      </c>
      <c r="I13795" s="7">
        <v>0.51502499999999996</v>
      </c>
      <c r="J13795" s="7">
        <v>0.58860000000000001</v>
      </c>
      <c r="K13795" s="7">
        <v>0.66217499999999996</v>
      </c>
      <c r="L13795" s="7">
        <v>0.73575000000000002</v>
      </c>
    </row>
    <row r="13796" spans="1:12" ht="12.75">
      <c r="A13796" s="1">
        <f t="shared" si="287"/>
        <v>46280</v>
      </c>
      <c r="B13796" s="78" t="s">
        <v>8445</v>
      </c>
      <c r="C13796" s="7">
        <v>4.2480000000000004E-2</v>
      </c>
      <c r="D13796" s="7">
        <v>8.4960000000000008E-2</v>
      </c>
      <c r="E13796" s="7">
        <v>0.12744</v>
      </c>
      <c r="F13796" s="7">
        <v>0.16992000000000002</v>
      </c>
      <c r="G13796" s="7">
        <v>0.21240000000000001</v>
      </c>
      <c r="H13796" s="7">
        <v>0.25488</v>
      </c>
      <c r="I13796" s="7">
        <v>0.29736000000000001</v>
      </c>
      <c r="J13796" s="7">
        <v>0.33984000000000003</v>
      </c>
      <c r="K13796" s="7">
        <v>0.38231999999999999</v>
      </c>
      <c r="L13796" s="7">
        <v>0.42480000000000001</v>
      </c>
    </row>
    <row r="13797" spans="1:12" ht="12.75">
      <c r="A13797" s="1">
        <f t="shared" si="287"/>
        <v>46281</v>
      </c>
      <c r="B13797" s="78" t="s">
        <v>8445</v>
      </c>
      <c r="C13797" s="7">
        <v>4.2480000000000004E-2</v>
      </c>
      <c r="D13797" s="7">
        <v>8.4960000000000008E-2</v>
      </c>
      <c r="E13797" s="7">
        <v>0.12744</v>
      </c>
      <c r="F13797" s="7">
        <v>0.16992000000000002</v>
      </c>
      <c r="G13797" s="7">
        <v>0.21240000000000001</v>
      </c>
      <c r="H13797" s="7">
        <v>0.25488</v>
      </c>
      <c r="I13797" s="7">
        <v>0.29736000000000001</v>
      </c>
      <c r="J13797" s="7">
        <v>0.33984000000000003</v>
      </c>
      <c r="K13797" s="7">
        <v>0.38231999999999999</v>
      </c>
      <c r="L13797" s="7">
        <v>0.42480000000000001</v>
      </c>
    </row>
    <row r="13798" spans="1:12" ht="12.75">
      <c r="A13798" s="1">
        <f t="shared" si="287"/>
        <v>46282</v>
      </c>
      <c r="B13798" s="78" t="s">
        <v>8445</v>
      </c>
      <c r="C13798" s="7">
        <v>4.2480000000000004E-2</v>
      </c>
      <c r="D13798" s="7">
        <v>8.4960000000000008E-2</v>
      </c>
      <c r="E13798" s="7">
        <v>0.12744</v>
      </c>
      <c r="F13798" s="7">
        <v>0.16992000000000002</v>
      </c>
      <c r="G13798" s="7">
        <v>0.21240000000000001</v>
      </c>
      <c r="H13798" s="7">
        <v>0.25488</v>
      </c>
      <c r="I13798" s="7">
        <v>0.29736000000000001</v>
      </c>
      <c r="J13798" s="7">
        <v>0.33984000000000003</v>
      </c>
      <c r="K13798" s="7">
        <v>0.38231999999999999</v>
      </c>
      <c r="L13798" s="7">
        <v>0.42480000000000001</v>
      </c>
    </row>
    <row r="13799" spans="1:12" ht="25.5">
      <c r="A13799" s="1">
        <f t="shared" si="287"/>
        <v>46283</v>
      </c>
      <c r="B13799" s="78" t="s">
        <v>8446</v>
      </c>
      <c r="C13799" s="7">
        <v>0.1065150000000003</v>
      </c>
      <c r="D13799" s="7">
        <v>0.21303000000000061</v>
      </c>
      <c r="E13799" s="7">
        <v>0.31954500000000086</v>
      </c>
      <c r="F13799" s="7">
        <v>0.42606000000000122</v>
      </c>
      <c r="G13799" s="7">
        <v>0.53257500000000146</v>
      </c>
      <c r="H13799" s="7">
        <v>0.63909000000000171</v>
      </c>
      <c r="I13799" s="7">
        <v>0.74560500000000207</v>
      </c>
      <c r="J13799" s="7">
        <v>0.85212000000000243</v>
      </c>
      <c r="K13799" s="7">
        <v>0.95863500000000279</v>
      </c>
      <c r="L13799" s="7">
        <v>1.0651500000000029</v>
      </c>
    </row>
    <row r="13800" spans="1:12" ht="12.75">
      <c r="A13800" s="1">
        <f t="shared" ref="A13800:A13863" si="288">A13799+1</f>
        <v>46284</v>
      </c>
      <c r="B13800" s="80" t="s">
        <v>8447</v>
      </c>
      <c r="C13800" s="7">
        <v>10.534649999999999</v>
      </c>
      <c r="D13800" s="7">
        <v>21.069299999999998</v>
      </c>
      <c r="E13800" s="7">
        <v>31.603949999999998</v>
      </c>
      <c r="F13800" s="7">
        <v>42.138599999999997</v>
      </c>
      <c r="G13800" s="7">
        <v>52.673249999999996</v>
      </c>
      <c r="H13800" s="7">
        <v>63.207899999999995</v>
      </c>
      <c r="I13800" s="7">
        <v>73.742549999999994</v>
      </c>
      <c r="J13800" s="7">
        <v>84.277199999999993</v>
      </c>
      <c r="K13800" s="7">
        <v>94.811849999999993</v>
      </c>
      <c r="L13800" s="7">
        <v>105.34649999999999</v>
      </c>
    </row>
    <row r="13801" spans="1:12" ht="12.75">
      <c r="A13801" s="1">
        <f t="shared" si="288"/>
        <v>46285</v>
      </c>
      <c r="B13801" s="80" t="s">
        <v>3327</v>
      </c>
      <c r="C13801" s="7">
        <v>0.19500000000000001</v>
      </c>
      <c r="D13801" s="7">
        <v>0.39</v>
      </c>
      <c r="E13801" s="7">
        <v>0.58499999999999996</v>
      </c>
      <c r="F13801" s="7">
        <v>0.78</v>
      </c>
      <c r="G13801" s="7">
        <v>0.97500000000000009</v>
      </c>
      <c r="H13801" s="7">
        <v>1.17</v>
      </c>
      <c r="I13801" s="7">
        <v>1.3649999999999998</v>
      </c>
      <c r="J13801" s="7">
        <v>1.56</v>
      </c>
      <c r="K13801" s="7">
        <v>1.7550000000000003</v>
      </c>
      <c r="L13801" s="7">
        <v>1.9500000000000002</v>
      </c>
    </row>
    <row r="13802" spans="1:12" ht="12.75">
      <c r="A13802" s="1">
        <f t="shared" si="288"/>
        <v>46286</v>
      </c>
      <c r="B13802" s="78" t="s">
        <v>8448</v>
      </c>
      <c r="C13802" s="7">
        <v>0.39420000000000005</v>
      </c>
      <c r="D13802" s="7">
        <v>0.7884000000000001</v>
      </c>
      <c r="E13802" s="7">
        <v>1.1825999999999999</v>
      </c>
      <c r="F13802" s="7">
        <v>1.5768000000000002</v>
      </c>
      <c r="G13802" s="7">
        <v>1.9710000000000001</v>
      </c>
      <c r="H13802" s="7">
        <v>2.3651999999999997</v>
      </c>
      <c r="I13802" s="7">
        <v>2.7593999999999999</v>
      </c>
      <c r="J13802" s="7">
        <v>3.1536000000000004</v>
      </c>
      <c r="K13802" s="7">
        <v>3.5478000000000005</v>
      </c>
      <c r="L13802" s="7">
        <v>3.9420000000000002</v>
      </c>
    </row>
    <row r="13803" spans="1:12" ht="12.75">
      <c r="A13803" s="1">
        <f t="shared" si="288"/>
        <v>46287</v>
      </c>
      <c r="B13803" s="80" t="s">
        <v>3048</v>
      </c>
      <c r="C13803" s="7">
        <v>0.13800000000000001</v>
      </c>
      <c r="D13803" s="7">
        <v>0.27600000000000002</v>
      </c>
      <c r="E13803" s="7">
        <v>0.41400000000000003</v>
      </c>
      <c r="F13803" s="7">
        <v>0.55200000000000005</v>
      </c>
      <c r="G13803" s="7">
        <v>0.69000000000000006</v>
      </c>
      <c r="H13803" s="7">
        <v>0.82800000000000007</v>
      </c>
      <c r="I13803" s="7">
        <v>0.96599999999999997</v>
      </c>
      <c r="J13803" s="7">
        <v>1.1040000000000001</v>
      </c>
      <c r="K13803" s="7">
        <v>1.242</v>
      </c>
      <c r="L13803" s="7">
        <v>1.3800000000000001</v>
      </c>
    </row>
    <row r="13804" spans="1:12" ht="12.75">
      <c r="A13804" s="1">
        <f t="shared" si="288"/>
        <v>46288</v>
      </c>
      <c r="B13804" s="80" t="s">
        <v>8449</v>
      </c>
      <c r="C13804" s="7">
        <v>0.75</v>
      </c>
      <c r="D13804" s="7">
        <v>1.5</v>
      </c>
      <c r="E13804" s="7">
        <v>2.25</v>
      </c>
      <c r="F13804" s="7">
        <v>3</v>
      </c>
      <c r="G13804" s="7">
        <v>3.75</v>
      </c>
      <c r="H13804" s="7">
        <v>4.5</v>
      </c>
      <c r="I13804" s="7">
        <v>5.25</v>
      </c>
      <c r="J13804" s="7">
        <v>6</v>
      </c>
      <c r="K13804" s="7">
        <v>6.75</v>
      </c>
      <c r="L13804" s="7">
        <v>7.5</v>
      </c>
    </row>
    <row r="13805" spans="1:12" ht="12.75">
      <c r="A13805" s="1">
        <f t="shared" si="288"/>
        <v>46289</v>
      </c>
      <c r="B13805" s="80" t="s">
        <v>8450</v>
      </c>
      <c r="C13805" s="7">
        <v>0.51690000000000003</v>
      </c>
      <c r="D13805" s="7">
        <v>1.0338000000000001</v>
      </c>
      <c r="E13805" s="7">
        <v>1.5507</v>
      </c>
      <c r="F13805" s="7">
        <v>2.0676000000000001</v>
      </c>
      <c r="G13805" s="7">
        <v>2.5845000000000002</v>
      </c>
      <c r="H13805" s="7">
        <v>3.1013999999999999</v>
      </c>
      <c r="I13805" s="7">
        <v>3.6182999999999996</v>
      </c>
      <c r="J13805" s="7">
        <v>4.1352000000000002</v>
      </c>
      <c r="K13805" s="7">
        <v>4.6521000000000008</v>
      </c>
      <c r="L13805" s="7">
        <v>5.1690000000000005</v>
      </c>
    </row>
    <row r="13806" spans="1:12" ht="12.75">
      <c r="A13806" s="1">
        <f t="shared" si="288"/>
        <v>46290</v>
      </c>
      <c r="B13806" s="80" t="s">
        <v>8451</v>
      </c>
      <c r="C13806" s="7">
        <v>0.129</v>
      </c>
      <c r="D13806" s="7">
        <v>0.25800000000000001</v>
      </c>
      <c r="E13806" s="7">
        <v>0.38700000000000001</v>
      </c>
      <c r="F13806" s="7">
        <v>0.51600000000000001</v>
      </c>
      <c r="G13806" s="7">
        <v>0.64500000000000002</v>
      </c>
      <c r="H13806" s="7">
        <v>0.77400000000000002</v>
      </c>
      <c r="I13806" s="7">
        <v>0.90300000000000002</v>
      </c>
      <c r="J13806" s="7">
        <v>1.032</v>
      </c>
      <c r="K13806" s="7">
        <v>1.161</v>
      </c>
      <c r="L13806" s="7">
        <v>1.29</v>
      </c>
    </row>
    <row r="13807" spans="1:12" ht="12.75">
      <c r="A13807" s="1">
        <f t="shared" si="288"/>
        <v>46291</v>
      </c>
      <c r="B13807" s="78" t="s">
        <v>8452</v>
      </c>
      <c r="C13807" s="7">
        <v>0.41550000000000004</v>
      </c>
      <c r="D13807" s="7">
        <v>0.83100000000000007</v>
      </c>
      <c r="E13807" s="7">
        <v>1.2464999999999999</v>
      </c>
      <c r="F13807" s="7">
        <v>1.6620000000000001</v>
      </c>
      <c r="G13807" s="7">
        <v>2.0775000000000001</v>
      </c>
      <c r="H13807" s="7">
        <v>2.4929999999999999</v>
      </c>
      <c r="I13807" s="7">
        <v>2.9084999999999996</v>
      </c>
      <c r="J13807" s="7">
        <v>3.3240000000000003</v>
      </c>
      <c r="K13807" s="7">
        <v>3.7394999999999996</v>
      </c>
      <c r="L13807" s="7">
        <v>4.1550000000000002</v>
      </c>
    </row>
    <row r="13808" spans="1:12" ht="12.75">
      <c r="A13808" s="1">
        <f t="shared" si="288"/>
        <v>46292</v>
      </c>
      <c r="B13808" s="78" t="s">
        <v>8453</v>
      </c>
      <c r="C13808" s="7">
        <v>0.3075</v>
      </c>
      <c r="D13808" s="7">
        <v>0.61499999999999999</v>
      </c>
      <c r="E13808" s="7">
        <v>0.92249999999999988</v>
      </c>
      <c r="F13808" s="7">
        <v>1.23</v>
      </c>
      <c r="G13808" s="7">
        <v>1.5374999999999999</v>
      </c>
      <c r="H13808" s="7">
        <v>1.8449999999999998</v>
      </c>
      <c r="I13808" s="7">
        <v>2.1524999999999999</v>
      </c>
      <c r="J13808" s="7">
        <v>2.46</v>
      </c>
      <c r="K13808" s="7">
        <v>2.7675000000000001</v>
      </c>
      <c r="L13808" s="7">
        <v>3.0749999999999997</v>
      </c>
    </row>
    <row r="13809" spans="1:12" ht="12.75">
      <c r="A13809" s="1">
        <f t="shared" si="288"/>
        <v>46293</v>
      </c>
      <c r="B13809" s="78" t="s">
        <v>8454</v>
      </c>
      <c r="C13809" s="7">
        <v>0.9720000000000002</v>
      </c>
      <c r="D13809" s="7">
        <v>1.9440000000000004</v>
      </c>
      <c r="E13809" s="7">
        <v>2.9159999999999999</v>
      </c>
      <c r="F13809" s="7">
        <v>3.8880000000000008</v>
      </c>
      <c r="G13809" s="7">
        <v>4.8600000000000003</v>
      </c>
      <c r="H13809" s="7">
        <v>5.8319999999999999</v>
      </c>
      <c r="I13809" s="7">
        <v>6.8039999999999994</v>
      </c>
      <c r="J13809" s="7">
        <v>7.7760000000000016</v>
      </c>
      <c r="K13809" s="7">
        <v>8.7480000000000011</v>
      </c>
      <c r="L13809" s="7">
        <v>9.7200000000000006</v>
      </c>
    </row>
    <row r="13810" spans="1:12" ht="12.75">
      <c r="A13810" s="1">
        <f t="shared" si="288"/>
        <v>46294</v>
      </c>
      <c r="B13810" s="78" t="s">
        <v>8455</v>
      </c>
      <c r="C13810" s="7">
        <v>0.47700000000000009</v>
      </c>
      <c r="D13810" s="7">
        <v>0.95400000000000018</v>
      </c>
      <c r="E13810" s="7">
        <v>1.431</v>
      </c>
      <c r="F13810" s="7">
        <v>1.9080000000000004</v>
      </c>
      <c r="G13810" s="7">
        <v>2.3850000000000002</v>
      </c>
      <c r="H13810" s="7">
        <v>2.8620000000000001</v>
      </c>
      <c r="I13810" s="7">
        <v>3.339</v>
      </c>
      <c r="J13810" s="7">
        <v>3.8160000000000007</v>
      </c>
      <c r="K13810" s="7">
        <v>4.2930000000000001</v>
      </c>
      <c r="L13810" s="7">
        <v>4.7700000000000005</v>
      </c>
    </row>
    <row r="13811" spans="1:12" ht="12.75">
      <c r="A13811" s="1">
        <f t="shared" si="288"/>
        <v>46295</v>
      </c>
      <c r="B13811" s="78" t="s">
        <v>8456</v>
      </c>
      <c r="C13811" s="7">
        <v>0.52500000000000002</v>
      </c>
      <c r="D13811" s="7">
        <v>1.05</v>
      </c>
      <c r="E13811" s="7">
        <v>1.5750000000000002</v>
      </c>
      <c r="F13811" s="7">
        <v>2.1</v>
      </c>
      <c r="G13811" s="7">
        <v>2.625</v>
      </c>
      <c r="H13811" s="7">
        <v>3.1500000000000004</v>
      </c>
      <c r="I13811" s="7">
        <v>3.6749999999999998</v>
      </c>
      <c r="J13811" s="7">
        <v>4.2</v>
      </c>
      <c r="K13811" s="7">
        <v>4.7249999999999996</v>
      </c>
      <c r="L13811" s="7">
        <v>5.25</v>
      </c>
    </row>
    <row r="13812" spans="1:12" ht="12.75">
      <c r="A13812" s="1">
        <f t="shared" si="288"/>
        <v>46296</v>
      </c>
      <c r="B13812" s="78" t="s">
        <v>8457</v>
      </c>
      <c r="C13812" s="7">
        <v>0.19650000000000001</v>
      </c>
      <c r="D13812" s="7">
        <v>0.39300000000000002</v>
      </c>
      <c r="E13812" s="7">
        <v>0.58950000000000002</v>
      </c>
      <c r="F13812" s="7">
        <v>0.78600000000000003</v>
      </c>
      <c r="G13812" s="7">
        <v>0.98250000000000004</v>
      </c>
      <c r="H13812" s="7">
        <v>1.179</v>
      </c>
      <c r="I13812" s="7">
        <v>1.3754999999999999</v>
      </c>
      <c r="J13812" s="7">
        <v>1.5720000000000001</v>
      </c>
      <c r="K13812" s="7">
        <v>1.7685</v>
      </c>
      <c r="L13812" s="7">
        <v>1.9650000000000001</v>
      </c>
    </row>
    <row r="13813" spans="1:12" ht="12.75">
      <c r="A13813" s="1">
        <f t="shared" si="288"/>
        <v>46297</v>
      </c>
      <c r="B13813" s="78" t="s">
        <v>8458</v>
      </c>
      <c r="C13813" s="7">
        <v>0.50550000000000006</v>
      </c>
      <c r="D13813" s="7">
        <v>1.0110000000000001</v>
      </c>
      <c r="E13813" s="7">
        <v>1.5164999999999997</v>
      </c>
      <c r="F13813" s="7">
        <v>2.0220000000000002</v>
      </c>
      <c r="G13813" s="7">
        <v>2.5274999999999999</v>
      </c>
      <c r="H13813" s="7">
        <v>3.0329999999999995</v>
      </c>
      <c r="I13813" s="7">
        <v>3.5385</v>
      </c>
      <c r="J13813" s="7">
        <v>4.0440000000000005</v>
      </c>
      <c r="K13813" s="7">
        <v>4.5495000000000001</v>
      </c>
      <c r="L13813" s="7">
        <v>5.0549999999999997</v>
      </c>
    </row>
    <row r="13814" spans="1:12" ht="12.75">
      <c r="A13814" s="1">
        <f t="shared" si="288"/>
        <v>46298</v>
      </c>
      <c r="B13814" s="78" t="s">
        <v>8459</v>
      </c>
      <c r="C13814" s="7">
        <v>0.83700000000000008</v>
      </c>
      <c r="D13814" s="7">
        <v>1.6740000000000002</v>
      </c>
      <c r="E13814" s="7">
        <v>2.5110000000000001</v>
      </c>
      <c r="F13814" s="7">
        <v>3.3480000000000003</v>
      </c>
      <c r="G13814" s="7">
        <v>4.1850000000000005</v>
      </c>
      <c r="H13814" s="7">
        <v>5.0220000000000002</v>
      </c>
      <c r="I13814" s="7">
        <v>5.859</v>
      </c>
      <c r="J13814" s="7">
        <v>6.6960000000000006</v>
      </c>
      <c r="K13814" s="7">
        <v>7.5330000000000004</v>
      </c>
      <c r="L13814" s="7">
        <v>8.370000000000001</v>
      </c>
    </row>
    <row r="13815" spans="1:12" ht="12.75">
      <c r="A13815" s="1">
        <f t="shared" si="288"/>
        <v>46299</v>
      </c>
      <c r="B13815" s="78" t="s">
        <v>8460</v>
      </c>
      <c r="C13815" s="7">
        <v>0.15150000000000002</v>
      </c>
      <c r="D13815" s="7">
        <v>0.30300000000000005</v>
      </c>
      <c r="E13815" s="7">
        <v>0.45450000000000002</v>
      </c>
      <c r="F13815" s="7">
        <v>0.60600000000000009</v>
      </c>
      <c r="G13815" s="7">
        <v>0.75750000000000006</v>
      </c>
      <c r="H13815" s="7">
        <v>0.90900000000000003</v>
      </c>
      <c r="I13815" s="7">
        <v>1.0605</v>
      </c>
      <c r="J13815" s="7">
        <v>1.2120000000000002</v>
      </c>
      <c r="K13815" s="7">
        <v>1.3635000000000002</v>
      </c>
      <c r="L13815" s="7">
        <v>1.5150000000000001</v>
      </c>
    </row>
    <row r="13816" spans="1:12" ht="12.75">
      <c r="A13816" s="1">
        <f t="shared" si="288"/>
        <v>46300</v>
      </c>
      <c r="B13816" s="78" t="s">
        <v>8461</v>
      </c>
      <c r="C13816" s="7">
        <v>1.125</v>
      </c>
      <c r="D13816" s="7">
        <v>2.25</v>
      </c>
      <c r="E13816" s="7">
        <v>3.375</v>
      </c>
      <c r="F13816" s="7">
        <v>4.5</v>
      </c>
      <c r="G13816" s="7">
        <v>5.625</v>
      </c>
      <c r="H13816" s="7">
        <v>6.75</v>
      </c>
      <c r="I13816" s="7">
        <v>7.875</v>
      </c>
      <c r="J13816" s="7">
        <v>9</v>
      </c>
      <c r="K13816" s="7">
        <v>10.125</v>
      </c>
      <c r="L13816" s="7">
        <v>11.25</v>
      </c>
    </row>
    <row r="13817" spans="1:12" ht="12.75">
      <c r="A13817" s="1">
        <f t="shared" si="288"/>
        <v>46301</v>
      </c>
      <c r="B13817" s="78" t="s">
        <v>8462</v>
      </c>
      <c r="C13817" s="7">
        <v>1.8001499999999999</v>
      </c>
      <c r="D13817" s="7">
        <v>3.6002999999999998</v>
      </c>
      <c r="E13817" s="7">
        <v>5.4004499999999993</v>
      </c>
      <c r="F13817" s="7">
        <v>7.2005999999999997</v>
      </c>
      <c r="G13817" s="7">
        <v>9.00075</v>
      </c>
      <c r="H13817" s="7">
        <v>10.800899999999999</v>
      </c>
      <c r="I13817" s="7">
        <v>12.601049999999997</v>
      </c>
      <c r="J13817" s="7">
        <v>14.401199999999999</v>
      </c>
      <c r="K13817" s="7">
        <v>16.201350000000001</v>
      </c>
      <c r="L13817" s="7">
        <v>18.0015</v>
      </c>
    </row>
    <row r="13818" spans="1:12" ht="12.75">
      <c r="A13818" s="1">
        <f t="shared" si="288"/>
        <v>46302</v>
      </c>
      <c r="B13818" s="78" t="s">
        <v>8463</v>
      </c>
      <c r="C13818" s="7">
        <v>0.64290000000000003</v>
      </c>
      <c r="D13818" s="7">
        <v>1.2858000000000001</v>
      </c>
      <c r="E13818" s="7">
        <v>1.9286999999999996</v>
      </c>
      <c r="F13818" s="7">
        <v>2.5716000000000001</v>
      </c>
      <c r="G13818" s="7">
        <v>3.2144999999999997</v>
      </c>
      <c r="H13818" s="7">
        <v>3.8573999999999993</v>
      </c>
      <c r="I13818" s="7">
        <v>4.5002999999999993</v>
      </c>
      <c r="J13818" s="7">
        <v>5.1432000000000002</v>
      </c>
      <c r="K13818" s="7">
        <v>5.7860999999999994</v>
      </c>
      <c r="L13818" s="7">
        <v>6.4289999999999994</v>
      </c>
    </row>
    <row r="13819" spans="1:12" ht="12.75">
      <c r="A13819" s="1">
        <f t="shared" si="288"/>
        <v>46303</v>
      </c>
      <c r="B13819" s="78" t="s">
        <v>8464</v>
      </c>
      <c r="C13819" s="7">
        <v>0.83865000000000012</v>
      </c>
      <c r="D13819" s="7">
        <v>1.6773000000000002</v>
      </c>
      <c r="E13819" s="7">
        <v>2.5159500000000001</v>
      </c>
      <c r="F13819" s="7">
        <v>3.3546000000000005</v>
      </c>
      <c r="G13819" s="7">
        <v>4.1932499999999999</v>
      </c>
      <c r="H13819" s="7">
        <v>5.0319000000000003</v>
      </c>
      <c r="I13819" s="7">
        <v>5.8705499999999997</v>
      </c>
      <c r="J13819" s="7">
        <v>6.7092000000000009</v>
      </c>
      <c r="K13819" s="7">
        <v>7.5478500000000004</v>
      </c>
      <c r="L13819" s="7">
        <v>8.3864999999999998</v>
      </c>
    </row>
    <row r="13820" spans="1:12" ht="12.75">
      <c r="A13820" s="1">
        <f t="shared" si="288"/>
        <v>46304</v>
      </c>
      <c r="B13820" s="78" t="s">
        <v>8465</v>
      </c>
      <c r="C13820" s="7">
        <v>9.6750000000000003E-2</v>
      </c>
      <c r="D13820" s="7">
        <v>0.19350000000000001</v>
      </c>
      <c r="E13820" s="7">
        <v>0.29025000000000001</v>
      </c>
      <c r="F13820" s="7">
        <v>0.38700000000000001</v>
      </c>
      <c r="G13820" s="7">
        <v>0.48375000000000001</v>
      </c>
      <c r="H13820" s="7">
        <v>0.58050000000000002</v>
      </c>
      <c r="I13820" s="7">
        <v>0.67724999999999991</v>
      </c>
      <c r="J13820" s="7">
        <v>0.77400000000000002</v>
      </c>
      <c r="K13820" s="7">
        <v>0.87075000000000002</v>
      </c>
      <c r="L13820" s="7">
        <v>0.96750000000000003</v>
      </c>
    </row>
    <row r="13821" spans="1:12" ht="12.75">
      <c r="A13821" s="1">
        <f t="shared" si="288"/>
        <v>46305</v>
      </c>
      <c r="B13821" s="78" t="s">
        <v>8465</v>
      </c>
      <c r="C13821" s="7">
        <v>9.6750000000000003E-2</v>
      </c>
      <c r="D13821" s="7">
        <v>0.19350000000000001</v>
      </c>
      <c r="E13821" s="7">
        <v>0.29025000000000001</v>
      </c>
      <c r="F13821" s="7">
        <v>0.38700000000000001</v>
      </c>
      <c r="G13821" s="7">
        <v>0.48375000000000001</v>
      </c>
      <c r="H13821" s="7">
        <v>0.58050000000000002</v>
      </c>
      <c r="I13821" s="7">
        <v>0.67724999999999991</v>
      </c>
      <c r="J13821" s="7">
        <v>0.77400000000000002</v>
      </c>
      <c r="K13821" s="7">
        <v>0.87075000000000002</v>
      </c>
      <c r="L13821" s="7">
        <v>0.96750000000000003</v>
      </c>
    </row>
    <row r="13822" spans="1:12" ht="12.75">
      <c r="A13822" s="1">
        <f t="shared" si="288"/>
        <v>46306</v>
      </c>
      <c r="B13822" s="78" t="s">
        <v>8466</v>
      </c>
      <c r="C13822" s="7">
        <v>9.9000000000000005E-2</v>
      </c>
      <c r="D13822" s="7">
        <v>0.19800000000000001</v>
      </c>
      <c r="E13822" s="7">
        <v>0.29700000000000004</v>
      </c>
      <c r="F13822" s="7">
        <v>0.39600000000000002</v>
      </c>
      <c r="G13822" s="7">
        <v>0.495</v>
      </c>
      <c r="H13822" s="7">
        <v>0.59400000000000008</v>
      </c>
      <c r="I13822" s="7">
        <v>0.69299999999999995</v>
      </c>
      <c r="J13822" s="7">
        <v>0.79200000000000004</v>
      </c>
      <c r="K13822" s="7">
        <v>0.89100000000000013</v>
      </c>
      <c r="L13822" s="7">
        <v>0.99</v>
      </c>
    </row>
    <row r="13823" spans="1:12" ht="12.75">
      <c r="A13823" s="1">
        <f t="shared" si="288"/>
        <v>46307</v>
      </c>
      <c r="B13823" s="78" t="s">
        <v>8466</v>
      </c>
      <c r="C13823" s="7">
        <v>9.9000000000000005E-2</v>
      </c>
      <c r="D13823" s="7">
        <v>0.19800000000000001</v>
      </c>
      <c r="E13823" s="7">
        <v>0.29700000000000004</v>
      </c>
      <c r="F13823" s="7">
        <v>0.39600000000000002</v>
      </c>
      <c r="G13823" s="7">
        <v>0.495</v>
      </c>
      <c r="H13823" s="7">
        <v>0.59400000000000008</v>
      </c>
      <c r="I13823" s="7">
        <v>0.69299999999999995</v>
      </c>
      <c r="J13823" s="7">
        <v>0.79200000000000004</v>
      </c>
      <c r="K13823" s="7">
        <v>0.89100000000000013</v>
      </c>
      <c r="L13823" s="7">
        <v>0.99</v>
      </c>
    </row>
    <row r="13824" spans="1:12" ht="12.75">
      <c r="A13824" s="1">
        <f t="shared" si="288"/>
        <v>46308</v>
      </c>
      <c r="B13824" s="78" t="s">
        <v>8466</v>
      </c>
      <c r="C13824" s="7">
        <v>9.9000000000000005E-2</v>
      </c>
      <c r="D13824" s="7">
        <v>0.19800000000000001</v>
      </c>
      <c r="E13824" s="7">
        <v>0.29700000000000004</v>
      </c>
      <c r="F13824" s="7">
        <v>0.39600000000000002</v>
      </c>
      <c r="G13824" s="7">
        <v>0.495</v>
      </c>
      <c r="H13824" s="7">
        <v>0.59400000000000008</v>
      </c>
      <c r="I13824" s="7">
        <v>0.69299999999999995</v>
      </c>
      <c r="J13824" s="7">
        <v>0.79200000000000004</v>
      </c>
      <c r="K13824" s="7">
        <v>0.89100000000000013</v>
      </c>
      <c r="L13824" s="7">
        <v>0.99</v>
      </c>
    </row>
    <row r="13825" spans="1:12" ht="12.75">
      <c r="A13825" s="1">
        <f t="shared" si="288"/>
        <v>46309</v>
      </c>
      <c r="B13825" s="78" t="s">
        <v>8467</v>
      </c>
      <c r="C13825" s="7">
        <v>0.42150000000000004</v>
      </c>
      <c r="D13825" s="7">
        <v>0.84300000000000008</v>
      </c>
      <c r="E13825" s="7">
        <v>1.2645</v>
      </c>
      <c r="F13825" s="7">
        <v>1.6860000000000002</v>
      </c>
      <c r="G13825" s="7">
        <v>2.1074999999999999</v>
      </c>
      <c r="H13825" s="7">
        <v>2.5289999999999999</v>
      </c>
      <c r="I13825" s="7">
        <v>2.9504999999999999</v>
      </c>
      <c r="J13825" s="7">
        <v>3.3720000000000003</v>
      </c>
      <c r="K13825" s="7">
        <v>3.7934999999999999</v>
      </c>
      <c r="L13825" s="7">
        <v>4.2149999999999999</v>
      </c>
    </row>
    <row r="13826" spans="1:12" ht="12.75">
      <c r="A13826" s="1">
        <f t="shared" si="288"/>
        <v>46310</v>
      </c>
      <c r="B13826" s="78" t="s">
        <v>8468</v>
      </c>
      <c r="C13826" s="7">
        <v>0.15345</v>
      </c>
      <c r="D13826" s="7">
        <v>0.30690000000000001</v>
      </c>
      <c r="E13826" s="7">
        <v>0.46034999999999993</v>
      </c>
      <c r="F13826" s="7">
        <v>0.61380000000000001</v>
      </c>
      <c r="G13826" s="7">
        <v>0.76724999999999999</v>
      </c>
      <c r="H13826" s="7">
        <v>0.92069999999999985</v>
      </c>
      <c r="I13826" s="7">
        <v>1.0741499999999997</v>
      </c>
      <c r="J13826" s="7">
        <v>1.2276</v>
      </c>
      <c r="K13826" s="7">
        <v>1.3810499999999999</v>
      </c>
      <c r="L13826" s="7">
        <v>1.5345</v>
      </c>
    </row>
    <row r="13827" spans="1:12" ht="12.75">
      <c r="A13827" s="1">
        <f t="shared" si="288"/>
        <v>46311</v>
      </c>
      <c r="B13827" s="78" t="s">
        <v>8469</v>
      </c>
      <c r="C13827" s="7">
        <v>0.14250000000000002</v>
      </c>
      <c r="D13827" s="7">
        <v>0.28500000000000003</v>
      </c>
      <c r="E13827" s="7">
        <v>0.42749999999999999</v>
      </c>
      <c r="F13827" s="7">
        <v>0.57000000000000006</v>
      </c>
      <c r="G13827" s="7">
        <v>0.71249999999999991</v>
      </c>
      <c r="H13827" s="7">
        <v>0.85499999999999998</v>
      </c>
      <c r="I13827" s="7">
        <v>0.99749999999999983</v>
      </c>
      <c r="J13827" s="7">
        <v>1.1400000000000001</v>
      </c>
      <c r="K13827" s="7">
        <v>1.2825</v>
      </c>
      <c r="L13827" s="7">
        <v>1.4249999999999998</v>
      </c>
    </row>
    <row r="13828" spans="1:12" ht="12.75">
      <c r="A13828" s="1">
        <f t="shared" si="288"/>
        <v>46312</v>
      </c>
      <c r="B13828" s="78" t="s">
        <v>8470</v>
      </c>
      <c r="C13828" s="7">
        <v>6.7500000000000004E-2</v>
      </c>
      <c r="D13828" s="7">
        <v>0.13500000000000001</v>
      </c>
      <c r="E13828" s="7">
        <v>0.20250000000000001</v>
      </c>
      <c r="F13828" s="7">
        <v>0.27</v>
      </c>
      <c r="G13828" s="7">
        <v>0.33750000000000002</v>
      </c>
      <c r="H13828" s="7">
        <v>0.40500000000000003</v>
      </c>
      <c r="I13828" s="7">
        <v>0.47250000000000003</v>
      </c>
      <c r="J13828" s="7">
        <v>0.54</v>
      </c>
      <c r="K13828" s="7">
        <v>0.60750000000000004</v>
      </c>
      <c r="L13828" s="7">
        <v>0.67500000000000004</v>
      </c>
    </row>
    <row r="13829" spans="1:12" ht="12.75">
      <c r="A13829" s="1">
        <f t="shared" si="288"/>
        <v>46313</v>
      </c>
      <c r="B13829" s="78" t="s">
        <v>8470</v>
      </c>
      <c r="C13829" s="7">
        <v>6.7500000000000004E-2</v>
      </c>
      <c r="D13829" s="7">
        <v>0.13500000000000001</v>
      </c>
      <c r="E13829" s="7">
        <v>0.20250000000000001</v>
      </c>
      <c r="F13829" s="7">
        <v>0.27</v>
      </c>
      <c r="G13829" s="7">
        <v>0.33750000000000002</v>
      </c>
      <c r="H13829" s="7">
        <v>0.40500000000000003</v>
      </c>
      <c r="I13829" s="7">
        <v>0.47250000000000003</v>
      </c>
      <c r="J13829" s="7">
        <v>0.54</v>
      </c>
      <c r="K13829" s="7">
        <v>0.60750000000000004</v>
      </c>
      <c r="L13829" s="7">
        <v>0.67500000000000004</v>
      </c>
    </row>
    <row r="13830" spans="1:12" ht="12.75">
      <c r="A13830" s="1">
        <f t="shared" si="288"/>
        <v>46314</v>
      </c>
      <c r="B13830" s="78" t="s">
        <v>8471</v>
      </c>
      <c r="C13830" s="7">
        <v>0.26850000000000002</v>
      </c>
      <c r="D13830" s="7">
        <v>0.53700000000000003</v>
      </c>
      <c r="E13830" s="7">
        <v>0.8055000000000001</v>
      </c>
      <c r="F13830" s="7">
        <v>1.0740000000000001</v>
      </c>
      <c r="G13830" s="7">
        <v>1.3425</v>
      </c>
      <c r="H13830" s="7">
        <v>1.6110000000000002</v>
      </c>
      <c r="I13830" s="7">
        <v>1.8794999999999997</v>
      </c>
      <c r="J13830" s="7">
        <v>2.1480000000000001</v>
      </c>
      <c r="K13830" s="7">
        <v>2.4165000000000001</v>
      </c>
      <c r="L13830" s="7">
        <v>2.6850000000000001</v>
      </c>
    </row>
    <row r="13831" spans="1:12" ht="12.75">
      <c r="A13831" s="1">
        <f t="shared" si="288"/>
        <v>46315</v>
      </c>
      <c r="B13831" s="78" t="s">
        <v>8472</v>
      </c>
      <c r="C13831" s="7">
        <v>0.1275</v>
      </c>
      <c r="D13831" s="7">
        <v>0.255</v>
      </c>
      <c r="E13831" s="7">
        <v>0.38250000000000001</v>
      </c>
      <c r="F13831" s="7">
        <v>0.51</v>
      </c>
      <c r="G13831" s="7">
        <v>0.63749999999999996</v>
      </c>
      <c r="H13831" s="7">
        <v>0.76500000000000001</v>
      </c>
      <c r="I13831" s="7">
        <v>0.89249999999999996</v>
      </c>
      <c r="J13831" s="7">
        <v>1.02</v>
      </c>
      <c r="K13831" s="7">
        <v>1.1475</v>
      </c>
      <c r="L13831" s="7">
        <v>1.2749999999999999</v>
      </c>
    </row>
    <row r="13832" spans="1:12" ht="12.75">
      <c r="A13832" s="1">
        <f t="shared" si="288"/>
        <v>46316</v>
      </c>
      <c r="B13832" s="78" t="s">
        <v>8473</v>
      </c>
      <c r="C13832" s="7">
        <v>0.14250000000000002</v>
      </c>
      <c r="D13832" s="7">
        <v>0.28500000000000003</v>
      </c>
      <c r="E13832" s="7">
        <v>0.42749999999999999</v>
      </c>
      <c r="F13832" s="7">
        <v>0.57000000000000006</v>
      </c>
      <c r="G13832" s="7">
        <v>0.71249999999999991</v>
      </c>
      <c r="H13832" s="7">
        <v>0.85499999999999998</v>
      </c>
      <c r="I13832" s="7">
        <v>0.99749999999999983</v>
      </c>
      <c r="J13832" s="7">
        <v>1.1400000000000001</v>
      </c>
      <c r="K13832" s="7">
        <v>1.2825</v>
      </c>
      <c r="L13832" s="7">
        <v>1.4249999999999998</v>
      </c>
    </row>
    <row r="13833" spans="1:12" ht="12.75">
      <c r="A13833" s="1">
        <f t="shared" si="288"/>
        <v>46317</v>
      </c>
      <c r="B13833" s="78" t="s">
        <v>8474</v>
      </c>
      <c r="C13833" s="7">
        <v>0.13650000000000001</v>
      </c>
      <c r="D13833" s="7">
        <v>0.27300000000000002</v>
      </c>
      <c r="E13833" s="7">
        <v>0.40950000000000003</v>
      </c>
      <c r="F13833" s="7">
        <v>0.54600000000000004</v>
      </c>
      <c r="G13833" s="7">
        <v>0.6825</v>
      </c>
      <c r="H13833" s="7">
        <v>0.81900000000000006</v>
      </c>
      <c r="I13833" s="7">
        <v>0.95550000000000002</v>
      </c>
      <c r="J13833" s="7">
        <v>1.0920000000000001</v>
      </c>
      <c r="K13833" s="7">
        <v>1.2285000000000001</v>
      </c>
      <c r="L13833" s="7">
        <v>1.365</v>
      </c>
    </row>
    <row r="13834" spans="1:12" ht="12.75">
      <c r="A13834" s="1">
        <f t="shared" si="288"/>
        <v>46318</v>
      </c>
      <c r="B13834" s="78" t="s">
        <v>8475</v>
      </c>
      <c r="C13834" s="7">
        <v>0.63000000000000012</v>
      </c>
      <c r="D13834" s="7">
        <v>1.2600000000000002</v>
      </c>
      <c r="E13834" s="7">
        <v>1.8900000000000001</v>
      </c>
      <c r="F13834" s="7">
        <v>2.5200000000000005</v>
      </c>
      <c r="G13834" s="7">
        <v>3.1500000000000004</v>
      </c>
      <c r="H13834" s="7">
        <v>3.7800000000000002</v>
      </c>
      <c r="I13834" s="7">
        <v>4.41</v>
      </c>
      <c r="J13834" s="7">
        <v>5.0400000000000009</v>
      </c>
      <c r="K13834" s="7">
        <v>5.67</v>
      </c>
      <c r="L13834" s="7">
        <v>6.3000000000000007</v>
      </c>
    </row>
    <row r="13835" spans="1:12" ht="12.75">
      <c r="A13835" s="1">
        <f t="shared" si="288"/>
        <v>46319</v>
      </c>
      <c r="B13835" s="78" t="s">
        <v>8476</v>
      </c>
      <c r="C13835" s="7">
        <v>0.33000000000000007</v>
      </c>
      <c r="D13835" s="7">
        <v>0.66000000000000014</v>
      </c>
      <c r="E13835" s="7">
        <v>0.99</v>
      </c>
      <c r="F13835" s="7">
        <v>1.3200000000000003</v>
      </c>
      <c r="G13835" s="7">
        <v>1.6500000000000001</v>
      </c>
      <c r="H13835" s="7">
        <v>1.98</v>
      </c>
      <c r="I13835" s="7">
        <v>2.31</v>
      </c>
      <c r="J13835" s="7">
        <v>2.6400000000000006</v>
      </c>
      <c r="K13835" s="7">
        <v>2.97</v>
      </c>
      <c r="L13835" s="7">
        <v>3.3000000000000003</v>
      </c>
    </row>
    <row r="13836" spans="1:12" ht="12.75">
      <c r="A13836" s="1">
        <f t="shared" si="288"/>
        <v>46320</v>
      </c>
      <c r="B13836" s="78" t="s">
        <v>8476</v>
      </c>
      <c r="C13836" s="7">
        <v>0.33000000000000007</v>
      </c>
      <c r="D13836" s="7">
        <v>0.66000000000000014</v>
      </c>
      <c r="E13836" s="7">
        <v>0.99</v>
      </c>
      <c r="F13836" s="7">
        <v>1.3200000000000003</v>
      </c>
      <c r="G13836" s="7">
        <v>1.6500000000000001</v>
      </c>
      <c r="H13836" s="7">
        <v>1.98</v>
      </c>
      <c r="I13836" s="7">
        <v>2.31</v>
      </c>
      <c r="J13836" s="7">
        <v>2.6400000000000006</v>
      </c>
      <c r="K13836" s="7">
        <v>2.97</v>
      </c>
      <c r="L13836" s="7">
        <v>3.3000000000000003</v>
      </c>
    </row>
    <row r="13837" spans="1:12" ht="25.5">
      <c r="A13837" s="1">
        <f t="shared" si="288"/>
        <v>46321</v>
      </c>
      <c r="B13837" s="78" t="s">
        <v>8477</v>
      </c>
      <c r="C13837" s="7">
        <v>0.28500000000000003</v>
      </c>
      <c r="D13837" s="7">
        <v>0.57000000000000006</v>
      </c>
      <c r="E13837" s="7">
        <v>0.85499999999999998</v>
      </c>
      <c r="F13837" s="7">
        <v>1.1400000000000001</v>
      </c>
      <c r="G13837" s="7">
        <v>1.4249999999999998</v>
      </c>
      <c r="H13837" s="7">
        <v>1.71</v>
      </c>
      <c r="I13837" s="7">
        <v>1.9949999999999997</v>
      </c>
      <c r="J13837" s="7">
        <v>2.2800000000000002</v>
      </c>
      <c r="K13837" s="7">
        <v>2.5649999999999999</v>
      </c>
      <c r="L13837" s="7">
        <v>2.8499999999999996</v>
      </c>
    </row>
    <row r="13838" spans="1:12" ht="25.5">
      <c r="A13838" s="1">
        <f t="shared" si="288"/>
        <v>46322</v>
      </c>
      <c r="B13838" s="78" t="s">
        <v>8477</v>
      </c>
      <c r="C13838" s="7">
        <v>0.28500000000000003</v>
      </c>
      <c r="D13838" s="7">
        <v>0.57000000000000006</v>
      </c>
      <c r="E13838" s="7">
        <v>0.85499999999999998</v>
      </c>
      <c r="F13838" s="7">
        <v>1.1400000000000001</v>
      </c>
      <c r="G13838" s="7">
        <v>1.4249999999999998</v>
      </c>
      <c r="H13838" s="7">
        <v>1.71</v>
      </c>
      <c r="I13838" s="7">
        <v>1.9949999999999997</v>
      </c>
      <c r="J13838" s="7">
        <v>2.2800000000000002</v>
      </c>
      <c r="K13838" s="7">
        <v>2.5649999999999999</v>
      </c>
      <c r="L13838" s="7">
        <v>2.8499999999999996</v>
      </c>
    </row>
    <row r="13839" spans="1:12" ht="25.5">
      <c r="A13839" s="1">
        <f t="shared" si="288"/>
        <v>46323</v>
      </c>
      <c r="B13839" s="78" t="s">
        <v>8477</v>
      </c>
      <c r="C13839" s="7">
        <v>0.28500000000000003</v>
      </c>
      <c r="D13839" s="7">
        <v>0.57000000000000006</v>
      </c>
      <c r="E13839" s="7">
        <v>0.85499999999999998</v>
      </c>
      <c r="F13839" s="7">
        <v>1.1400000000000001</v>
      </c>
      <c r="G13839" s="7">
        <v>1.4249999999999998</v>
      </c>
      <c r="H13839" s="7">
        <v>1.71</v>
      </c>
      <c r="I13839" s="7">
        <v>1.9949999999999997</v>
      </c>
      <c r="J13839" s="7">
        <v>2.2800000000000002</v>
      </c>
      <c r="K13839" s="7">
        <v>2.5649999999999999</v>
      </c>
      <c r="L13839" s="7">
        <v>2.8499999999999996</v>
      </c>
    </row>
    <row r="13840" spans="1:12" ht="12.75">
      <c r="A13840" s="1">
        <f t="shared" si="288"/>
        <v>46324</v>
      </c>
      <c r="B13840" s="78" t="s">
        <v>8478</v>
      </c>
      <c r="C13840" s="7">
        <v>0.28949999999999998</v>
      </c>
      <c r="D13840" s="7">
        <v>0.57899999999999996</v>
      </c>
      <c r="E13840" s="7">
        <v>0.86849999999999994</v>
      </c>
      <c r="F13840" s="7">
        <v>1.1579999999999999</v>
      </c>
      <c r="G13840" s="7">
        <v>1.4475</v>
      </c>
      <c r="H13840" s="7">
        <v>1.7369999999999999</v>
      </c>
      <c r="I13840" s="7">
        <v>2.0265</v>
      </c>
      <c r="J13840" s="7">
        <v>2.3159999999999998</v>
      </c>
      <c r="K13840" s="7">
        <v>2.6054999999999997</v>
      </c>
      <c r="L13840" s="7">
        <v>2.895</v>
      </c>
    </row>
    <row r="13841" spans="1:12" ht="12.75">
      <c r="A13841" s="1">
        <f t="shared" si="288"/>
        <v>46325</v>
      </c>
      <c r="B13841" s="78" t="s">
        <v>8479</v>
      </c>
      <c r="C13841" s="7">
        <v>0.32100000000000006</v>
      </c>
      <c r="D13841" s="7">
        <v>0.64200000000000013</v>
      </c>
      <c r="E13841" s="7">
        <v>0.96300000000000008</v>
      </c>
      <c r="F13841" s="7">
        <v>1.2840000000000003</v>
      </c>
      <c r="G13841" s="7">
        <v>1.605</v>
      </c>
      <c r="H13841" s="7">
        <v>1.9260000000000002</v>
      </c>
      <c r="I13841" s="7">
        <v>2.2469999999999999</v>
      </c>
      <c r="J13841" s="7">
        <v>2.5680000000000005</v>
      </c>
      <c r="K13841" s="7">
        <v>2.8890000000000002</v>
      </c>
      <c r="L13841" s="7">
        <v>3.21</v>
      </c>
    </row>
    <row r="13842" spans="1:12" ht="12.75">
      <c r="A13842" s="1">
        <f t="shared" si="288"/>
        <v>46326</v>
      </c>
      <c r="B13842" s="78" t="s">
        <v>8480</v>
      </c>
      <c r="C13842" s="7">
        <v>0.28800000000000003</v>
      </c>
      <c r="D13842" s="7">
        <v>0.57600000000000007</v>
      </c>
      <c r="E13842" s="7">
        <v>0.86399999999999988</v>
      </c>
      <c r="F13842" s="7">
        <v>1.1520000000000001</v>
      </c>
      <c r="G13842" s="7">
        <v>1.44</v>
      </c>
      <c r="H13842" s="7">
        <v>1.7279999999999998</v>
      </c>
      <c r="I13842" s="7">
        <v>2.016</v>
      </c>
      <c r="J13842" s="7">
        <v>2.3040000000000003</v>
      </c>
      <c r="K13842" s="7">
        <v>2.5920000000000001</v>
      </c>
      <c r="L13842" s="7">
        <v>2.88</v>
      </c>
    </row>
    <row r="13843" spans="1:12" ht="12.75">
      <c r="A13843" s="1">
        <f t="shared" si="288"/>
        <v>46327</v>
      </c>
      <c r="B13843" s="78" t="s">
        <v>8481</v>
      </c>
      <c r="C13843" s="7">
        <v>0.28500000000000003</v>
      </c>
      <c r="D13843" s="7">
        <v>0.57000000000000006</v>
      </c>
      <c r="E13843" s="7">
        <v>0.85499999999999998</v>
      </c>
      <c r="F13843" s="7">
        <v>1.1400000000000001</v>
      </c>
      <c r="G13843" s="7">
        <v>1.4249999999999998</v>
      </c>
      <c r="H13843" s="7">
        <v>1.71</v>
      </c>
      <c r="I13843" s="7">
        <v>1.9949999999999997</v>
      </c>
      <c r="J13843" s="7">
        <v>2.2800000000000002</v>
      </c>
      <c r="K13843" s="7">
        <v>2.5649999999999999</v>
      </c>
      <c r="L13843" s="7">
        <v>2.8499999999999996</v>
      </c>
    </row>
    <row r="13844" spans="1:12" ht="12.75">
      <c r="A13844" s="1">
        <f t="shared" si="288"/>
        <v>46328</v>
      </c>
      <c r="B13844" s="78" t="s">
        <v>8482</v>
      </c>
      <c r="C13844" s="7">
        <v>0.10499999999999998</v>
      </c>
      <c r="D13844" s="7">
        <v>0.20999999999999996</v>
      </c>
      <c r="E13844" s="7">
        <v>0.315</v>
      </c>
      <c r="F13844" s="7">
        <v>0.41999999999999993</v>
      </c>
      <c r="G13844" s="7">
        <v>0.52499999999999991</v>
      </c>
      <c r="H13844" s="7">
        <v>0.63</v>
      </c>
      <c r="I13844" s="7">
        <v>0.73499999999999988</v>
      </c>
      <c r="J13844" s="7">
        <v>0.83999999999999986</v>
      </c>
      <c r="K13844" s="7">
        <v>0.94500000000000006</v>
      </c>
      <c r="L13844" s="7">
        <v>1.0499999999999998</v>
      </c>
    </row>
    <row r="13845" spans="1:12" ht="12.75">
      <c r="A13845" s="1">
        <f t="shared" si="288"/>
        <v>46329</v>
      </c>
      <c r="B13845" s="78" t="s">
        <v>8483</v>
      </c>
      <c r="C13845" s="7">
        <v>9.7500000000000003E-2</v>
      </c>
      <c r="D13845" s="7">
        <v>0.19500000000000001</v>
      </c>
      <c r="E13845" s="7">
        <v>0.29249999999999998</v>
      </c>
      <c r="F13845" s="7">
        <v>0.39</v>
      </c>
      <c r="G13845" s="7">
        <v>0.48750000000000004</v>
      </c>
      <c r="H13845" s="7">
        <v>0.58499999999999996</v>
      </c>
      <c r="I13845" s="7">
        <v>0.68249999999999988</v>
      </c>
      <c r="J13845" s="7">
        <v>0.78</v>
      </c>
      <c r="K13845" s="7">
        <v>0.87750000000000017</v>
      </c>
      <c r="L13845" s="7">
        <v>0.97500000000000009</v>
      </c>
    </row>
    <row r="13846" spans="1:12" ht="12.75">
      <c r="A13846" s="1">
        <f t="shared" si="288"/>
        <v>46330</v>
      </c>
      <c r="B13846" s="78" t="s">
        <v>4005</v>
      </c>
      <c r="C13846" s="7">
        <v>0.21299999999999997</v>
      </c>
      <c r="D13846" s="7">
        <v>0.42599999999999993</v>
      </c>
      <c r="E13846" s="7">
        <v>0.63900000000000001</v>
      </c>
      <c r="F13846" s="7">
        <v>0.85199999999999987</v>
      </c>
      <c r="G13846" s="7">
        <v>1.0649999999999999</v>
      </c>
      <c r="H13846" s="7">
        <v>1.278</v>
      </c>
      <c r="I13846" s="7">
        <v>1.4909999999999999</v>
      </c>
      <c r="J13846" s="7">
        <v>1.7039999999999997</v>
      </c>
      <c r="K13846" s="7">
        <v>1.917</v>
      </c>
      <c r="L13846" s="7">
        <v>2.13</v>
      </c>
    </row>
    <row r="13847" spans="1:12" ht="12.75">
      <c r="A13847" s="1">
        <f t="shared" si="288"/>
        <v>46331</v>
      </c>
      <c r="B13847" s="78" t="s">
        <v>8484</v>
      </c>
      <c r="C13847" s="7">
        <v>0.1221</v>
      </c>
      <c r="D13847" s="7">
        <v>0.2442</v>
      </c>
      <c r="E13847" s="7">
        <v>0.36629999999999996</v>
      </c>
      <c r="F13847" s="7">
        <v>0.4884</v>
      </c>
      <c r="G13847" s="7">
        <v>0.61049999999999993</v>
      </c>
      <c r="H13847" s="7">
        <v>0.73259999999999992</v>
      </c>
      <c r="I13847" s="7">
        <v>0.85470000000000002</v>
      </c>
      <c r="J13847" s="7">
        <v>0.9768</v>
      </c>
      <c r="K13847" s="7">
        <v>1.0989</v>
      </c>
      <c r="L13847" s="7">
        <v>1.2209999999999999</v>
      </c>
    </row>
    <row r="13848" spans="1:12" ht="12.75">
      <c r="A13848" s="1">
        <f t="shared" si="288"/>
        <v>46332</v>
      </c>
      <c r="B13848" s="78" t="s">
        <v>8485</v>
      </c>
      <c r="C13848" s="7">
        <v>0.18</v>
      </c>
      <c r="D13848" s="7">
        <v>0.36</v>
      </c>
      <c r="E13848" s="7">
        <v>0.54</v>
      </c>
      <c r="F13848" s="7">
        <v>0.72</v>
      </c>
      <c r="G13848" s="7">
        <v>0.89999999999999991</v>
      </c>
      <c r="H13848" s="7">
        <v>1.08</v>
      </c>
      <c r="I13848" s="7">
        <v>1.26</v>
      </c>
      <c r="J13848" s="7">
        <v>1.44</v>
      </c>
      <c r="K13848" s="7">
        <v>1.62</v>
      </c>
      <c r="L13848" s="7">
        <v>1.7999999999999998</v>
      </c>
    </row>
    <row r="13849" spans="1:12" ht="12.75">
      <c r="A13849" s="1">
        <f t="shared" si="288"/>
        <v>46333</v>
      </c>
      <c r="B13849" s="78" t="s">
        <v>8486</v>
      </c>
      <c r="C13849" s="7">
        <v>0.12126000000000001</v>
      </c>
      <c r="D13849" s="7">
        <v>0.24252000000000001</v>
      </c>
      <c r="E13849" s="7">
        <v>0.36377999999999999</v>
      </c>
      <c r="F13849" s="7">
        <v>0.48504000000000003</v>
      </c>
      <c r="G13849" s="7">
        <v>0.60630000000000006</v>
      </c>
      <c r="H13849" s="7">
        <v>0.72755999999999998</v>
      </c>
      <c r="I13849" s="7">
        <v>0.84881999999999991</v>
      </c>
      <c r="J13849" s="7">
        <v>0.97008000000000005</v>
      </c>
      <c r="K13849" s="7">
        <v>1.09134</v>
      </c>
      <c r="L13849" s="7">
        <v>1.2126000000000001</v>
      </c>
    </row>
    <row r="13850" spans="1:12" ht="12.75">
      <c r="A13850" s="1">
        <f t="shared" si="288"/>
        <v>46334</v>
      </c>
      <c r="B13850" s="78" t="s">
        <v>8487</v>
      </c>
      <c r="C13850" s="7">
        <v>0.14850000000000002</v>
      </c>
      <c r="D13850" s="7">
        <v>0.29700000000000004</v>
      </c>
      <c r="E13850" s="7">
        <v>0.44550000000000001</v>
      </c>
      <c r="F13850" s="7">
        <v>0.59400000000000008</v>
      </c>
      <c r="G13850" s="7">
        <v>0.74249999999999994</v>
      </c>
      <c r="H13850" s="7">
        <v>0.89100000000000001</v>
      </c>
      <c r="I13850" s="7">
        <v>1.0394999999999999</v>
      </c>
      <c r="J13850" s="7">
        <v>1.1880000000000002</v>
      </c>
      <c r="K13850" s="7">
        <v>1.3365</v>
      </c>
      <c r="L13850" s="7">
        <v>1.4849999999999999</v>
      </c>
    </row>
    <row r="13851" spans="1:12" ht="12.75">
      <c r="A13851" s="1">
        <f t="shared" si="288"/>
        <v>46335</v>
      </c>
      <c r="B13851" s="78" t="s">
        <v>8488</v>
      </c>
      <c r="C13851" s="7">
        <v>0.13500000000000001</v>
      </c>
      <c r="D13851" s="7">
        <v>0.27</v>
      </c>
      <c r="E13851" s="7">
        <v>0.40500000000000003</v>
      </c>
      <c r="F13851" s="7">
        <v>0.54</v>
      </c>
      <c r="G13851" s="7">
        <v>0.67500000000000004</v>
      </c>
      <c r="H13851" s="7">
        <v>0.81</v>
      </c>
      <c r="I13851" s="7">
        <v>0.94500000000000006</v>
      </c>
      <c r="J13851" s="7">
        <v>1.08</v>
      </c>
      <c r="K13851" s="7">
        <v>1.2150000000000001</v>
      </c>
      <c r="L13851" s="7">
        <v>1.35</v>
      </c>
    </row>
    <row r="13852" spans="1:12" ht="12.75">
      <c r="A13852" s="1">
        <f t="shared" si="288"/>
        <v>46336</v>
      </c>
      <c r="B13852" s="78" t="s">
        <v>8489</v>
      </c>
      <c r="C13852" s="7">
        <v>3.0000000000000006E-2</v>
      </c>
      <c r="D13852" s="7">
        <v>6.0000000000000012E-2</v>
      </c>
      <c r="E13852" s="7">
        <v>0.09</v>
      </c>
      <c r="F13852" s="7">
        <v>0.12000000000000002</v>
      </c>
      <c r="G13852" s="7">
        <v>0.15000000000000002</v>
      </c>
      <c r="H13852" s="7">
        <v>0.18</v>
      </c>
      <c r="I13852" s="7">
        <v>0.20999999999999996</v>
      </c>
      <c r="J13852" s="7">
        <v>0.24000000000000005</v>
      </c>
      <c r="K13852" s="7">
        <v>0.27</v>
      </c>
      <c r="L13852" s="7">
        <v>0.30000000000000004</v>
      </c>
    </row>
    <row r="13853" spans="1:12" ht="12.75">
      <c r="A13853" s="1">
        <f t="shared" si="288"/>
        <v>46337</v>
      </c>
      <c r="B13853" s="78" t="s">
        <v>8490</v>
      </c>
      <c r="C13853" s="7">
        <v>3.24</v>
      </c>
      <c r="D13853" s="7">
        <v>6.48</v>
      </c>
      <c r="E13853" s="7">
        <v>9.7200000000000006</v>
      </c>
      <c r="F13853" s="7">
        <v>12.96</v>
      </c>
      <c r="G13853" s="7">
        <v>16.200000000000003</v>
      </c>
      <c r="H13853" s="7">
        <v>19.440000000000001</v>
      </c>
      <c r="I13853" s="7">
        <v>22.68</v>
      </c>
      <c r="J13853" s="7">
        <v>25.92</v>
      </c>
      <c r="K13853" s="7">
        <v>29.160000000000004</v>
      </c>
      <c r="L13853" s="7">
        <v>32.400000000000006</v>
      </c>
    </row>
    <row r="13854" spans="1:12" ht="12.75">
      <c r="A13854" s="1">
        <f t="shared" si="288"/>
        <v>46338</v>
      </c>
      <c r="B13854" s="80" t="s">
        <v>8491</v>
      </c>
      <c r="C13854" s="7">
        <v>0.13440000000000002</v>
      </c>
      <c r="D13854" s="7">
        <v>0.26880000000000004</v>
      </c>
      <c r="E13854" s="7">
        <v>0.4032</v>
      </c>
      <c r="F13854" s="7">
        <v>0.53760000000000008</v>
      </c>
      <c r="G13854" s="7">
        <v>0.67200000000000004</v>
      </c>
      <c r="H13854" s="7">
        <v>0.80640000000000001</v>
      </c>
      <c r="I13854" s="7">
        <v>0.94079999999999997</v>
      </c>
      <c r="J13854" s="7">
        <v>1.0752000000000002</v>
      </c>
      <c r="K13854" s="7">
        <v>1.2096</v>
      </c>
      <c r="L13854" s="7">
        <v>1.3440000000000001</v>
      </c>
    </row>
    <row r="13855" spans="1:12" ht="12.75">
      <c r="A13855" s="1">
        <f t="shared" si="288"/>
        <v>46339</v>
      </c>
      <c r="B13855" s="80" t="s">
        <v>8491</v>
      </c>
      <c r="C13855" s="7">
        <v>0.13440000000000002</v>
      </c>
      <c r="D13855" s="7">
        <v>0.26880000000000004</v>
      </c>
      <c r="E13855" s="7">
        <v>0.4032</v>
      </c>
      <c r="F13855" s="7">
        <v>0.53760000000000008</v>
      </c>
      <c r="G13855" s="7">
        <v>0.67200000000000004</v>
      </c>
      <c r="H13855" s="7">
        <v>0.80640000000000001</v>
      </c>
      <c r="I13855" s="7">
        <v>0.94079999999999997</v>
      </c>
      <c r="J13855" s="7">
        <v>1.0752000000000002</v>
      </c>
      <c r="K13855" s="7">
        <v>1.2096</v>
      </c>
      <c r="L13855" s="7">
        <v>1.3440000000000001</v>
      </c>
    </row>
    <row r="13856" spans="1:12" ht="12.75">
      <c r="A13856" s="1">
        <f t="shared" si="288"/>
        <v>46340</v>
      </c>
      <c r="B13856" s="80" t="s">
        <v>8492</v>
      </c>
      <c r="C13856" s="7">
        <v>0.13650000000000001</v>
      </c>
      <c r="D13856" s="7">
        <v>0.27300000000000002</v>
      </c>
      <c r="E13856" s="7">
        <v>0.40950000000000003</v>
      </c>
      <c r="F13856" s="7">
        <v>0.54600000000000004</v>
      </c>
      <c r="G13856" s="7">
        <v>0.6825</v>
      </c>
      <c r="H13856" s="7">
        <v>0.81900000000000006</v>
      </c>
      <c r="I13856" s="7">
        <v>0.95550000000000002</v>
      </c>
      <c r="J13856" s="7">
        <v>1.0920000000000001</v>
      </c>
      <c r="K13856" s="7">
        <v>1.2285000000000001</v>
      </c>
      <c r="L13856" s="7">
        <v>1.365</v>
      </c>
    </row>
    <row r="13857" spans="1:12" ht="12.75">
      <c r="A13857" s="1">
        <f t="shared" si="288"/>
        <v>46341</v>
      </c>
      <c r="B13857" s="80" t="s">
        <v>8493</v>
      </c>
      <c r="C13857" s="7">
        <v>0.26250000000000001</v>
      </c>
      <c r="D13857" s="7">
        <v>0.52500000000000002</v>
      </c>
      <c r="E13857" s="7">
        <v>0.78750000000000009</v>
      </c>
      <c r="F13857" s="7">
        <v>1.05</v>
      </c>
      <c r="G13857" s="7">
        <v>1.3125</v>
      </c>
      <c r="H13857" s="7">
        <v>1.5750000000000002</v>
      </c>
      <c r="I13857" s="7">
        <v>1.8374999999999999</v>
      </c>
      <c r="J13857" s="7">
        <v>2.1</v>
      </c>
      <c r="K13857" s="7">
        <v>2.3624999999999998</v>
      </c>
      <c r="L13857" s="7">
        <v>2.625</v>
      </c>
    </row>
    <row r="13858" spans="1:12" ht="12.75">
      <c r="A13858" s="1">
        <f t="shared" si="288"/>
        <v>46342</v>
      </c>
      <c r="B13858" s="80" t="s">
        <v>8493</v>
      </c>
      <c r="C13858" s="7">
        <v>0.26250000000000001</v>
      </c>
      <c r="D13858" s="7">
        <v>0.52500000000000002</v>
      </c>
      <c r="E13858" s="7">
        <v>0.78750000000000009</v>
      </c>
      <c r="F13858" s="7">
        <v>1.05</v>
      </c>
      <c r="G13858" s="7">
        <v>1.3125</v>
      </c>
      <c r="H13858" s="7">
        <v>1.5750000000000002</v>
      </c>
      <c r="I13858" s="7">
        <v>1.8374999999999999</v>
      </c>
      <c r="J13858" s="7">
        <v>2.1</v>
      </c>
      <c r="K13858" s="7">
        <v>2.3624999999999998</v>
      </c>
      <c r="L13858" s="7">
        <v>2.625</v>
      </c>
    </row>
    <row r="13859" spans="1:12" ht="12.75">
      <c r="A13859" s="1">
        <f t="shared" si="288"/>
        <v>46343</v>
      </c>
      <c r="B13859" s="78" t="s">
        <v>8494</v>
      </c>
      <c r="C13859" s="7">
        <v>0.16050000000000003</v>
      </c>
      <c r="D13859" s="7">
        <v>0.32100000000000006</v>
      </c>
      <c r="E13859" s="7">
        <v>0.48150000000000004</v>
      </c>
      <c r="F13859" s="7">
        <v>0.64200000000000013</v>
      </c>
      <c r="G13859" s="7">
        <v>0.80249999999999999</v>
      </c>
      <c r="H13859" s="7">
        <v>0.96300000000000008</v>
      </c>
      <c r="I13859" s="7">
        <v>1.1234999999999999</v>
      </c>
      <c r="J13859" s="7">
        <v>1.2840000000000003</v>
      </c>
      <c r="K13859" s="7">
        <v>1.4445000000000001</v>
      </c>
      <c r="L13859" s="7">
        <v>1.605</v>
      </c>
    </row>
    <row r="13860" spans="1:12" ht="12.75">
      <c r="A13860" s="1">
        <f t="shared" si="288"/>
        <v>46344</v>
      </c>
      <c r="B13860" s="80" t="s">
        <v>8495</v>
      </c>
      <c r="C13860" s="7">
        <v>0.28500000000000003</v>
      </c>
      <c r="D13860" s="7">
        <v>0.57000000000000006</v>
      </c>
      <c r="E13860" s="7">
        <v>0.85499999999999998</v>
      </c>
      <c r="F13860" s="7">
        <v>1.1400000000000001</v>
      </c>
      <c r="G13860" s="7">
        <v>1.4249999999999998</v>
      </c>
      <c r="H13860" s="7">
        <v>1.71</v>
      </c>
      <c r="I13860" s="7">
        <v>1.9949999999999997</v>
      </c>
      <c r="J13860" s="7">
        <v>2.2800000000000002</v>
      </c>
      <c r="K13860" s="7">
        <v>2.5649999999999999</v>
      </c>
      <c r="L13860" s="7">
        <v>2.8499999999999996</v>
      </c>
    </row>
    <row r="13861" spans="1:12" ht="12.75">
      <c r="A13861" s="1">
        <f t="shared" si="288"/>
        <v>46345</v>
      </c>
      <c r="B13861" s="80" t="s">
        <v>8496</v>
      </c>
      <c r="C13861" s="7">
        <v>8.4000000000000019E-2</v>
      </c>
      <c r="D13861" s="7">
        <v>0.16800000000000004</v>
      </c>
      <c r="E13861" s="7">
        <v>0.252</v>
      </c>
      <c r="F13861" s="7">
        <v>0.33600000000000008</v>
      </c>
      <c r="G13861" s="7">
        <v>0.42000000000000004</v>
      </c>
      <c r="H13861" s="7">
        <v>0.504</v>
      </c>
      <c r="I13861" s="7">
        <v>0.58800000000000008</v>
      </c>
      <c r="J13861" s="7">
        <v>0.67200000000000015</v>
      </c>
      <c r="K13861" s="7">
        <v>0.75600000000000023</v>
      </c>
      <c r="L13861" s="7">
        <v>0.84000000000000008</v>
      </c>
    </row>
    <row r="13862" spans="1:12" ht="12.75">
      <c r="A13862" s="1">
        <f t="shared" si="288"/>
        <v>46346</v>
      </c>
      <c r="B13862" s="80" t="s">
        <v>8496</v>
      </c>
      <c r="C13862" s="7">
        <v>8.4000000000000019E-2</v>
      </c>
      <c r="D13862" s="7">
        <v>0.16800000000000004</v>
      </c>
      <c r="E13862" s="7">
        <v>0.252</v>
      </c>
      <c r="F13862" s="7">
        <v>0.33600000000000008</v>
      </c>
      <c r="G13862" s="7">
        <v>0.42000000000000004</v>
      </c>
      <c r="H13862" s="7">
        <v>0.504</v>
      </c>
      <c r="I13862" s="7">
        <v>0.58800000000000008</v>
      </c>
      <c r="J13862" s="7">
        <v>0.67200000000000015</v>
      </c>
      <c r="K13862" s="7">
        <v>0.75600000000000023</v>
      </c>
      <c r="L13862" s="7">
        <v>0.84000000000000008</v>
      </c>
    </row>
    <row r="13863" spans="1:12" ht="12.75">
      <c r="A13863" s="1">
        <f t="shared" si="288"/>
        <v>46347</v>
      </c>
      <c r="B13863" s="78" t="s">
        <v>8497</v>
      </c>
      <c r="C13863" s="7">
        <v>0.41999999999999993</v>
      </c>
      <c r="D13863" s="7">
        <v>0.83999999999999986</v>
      </c>
      <c r="E13863" s="7">
        <v>1.26</v>
      </c>
      <c r="F13863" s="7">
        <v>1.6799999999999997</v>
      </c>
      <c r="G13863" s="7">
        <v>2.0999999999999996</v>
      </c>
      <c r="H13863" s="7">
        <v>2.52</v>
      </c>
      <c r="I13863" s="7">
        <v>2.9399999999999995</v>
      </c>
      <c r="J13863" s="7">
        <v>3.3599999999999994</v>
      </c>
      <c r="K13863" s="7">
        <v>3.7800000000000002</v>
      </c>
      <c r="L13863" s="7">
        <v>4.1999999999999993</v>
      </c>
    </row>
    <row r="13864" spans="1:12" ht="25.5">
      <c r="A13864" s="1">
        <f t="shared" ref="A13864:A13901" si="289">A13863+1</f>
        <v>46348</v>
      </c>
      <c r="B13864" s="80" t="s">
        <v>8498</v>
      </c>
      <c r="C13864" s="7">
        <v>0.16800000000000004</v>
      </c>
      <c r="D13864" s="7">
        <v>0.33600000000000008</v>
      </c>
      <c r="E13864" s="7">
        <v>0.504</v>
      </c>
      <c r="F13864" s="7">
        <v>0.67200000000000015</v>
      </c>
      <c r="G13864" s="7">
        <v>0.84000000000000008</v>
      </c>
      <c r="H13864" s="7">
        <v>1.008</v>
      </c>
      <c r="I13864" s="7">
        <v>1.1760000000000002</v>
      </c>
      <c r="J13864" s="7">
        <v>1.3440000000000003</v>
      </c>
      <c r="K13864" s="7">
        <v>1.5120000000000005</v>
      </c>
      <c r="L13864" s="7">
        <v>1.6800000000000002</v>
      </c>
    </row>
    <row r="13865" spans="1:12" ht="12.75">
      <c r="A13865" s="1">
        <f t="shared" si="289"/>
        <v>46349</v>
      </c>
      <c r="B13865" s="80" t="s">
        <v>8499</v>
      </c>
      <c r="C13865" s="7">
        <v>0.1527</v>
      </c>
      <c r="D13865" s="7">
        <v>0.3054</v>
      </c>
      <c r="E13865" s="7">
        <v>0.45810000000000001</v>
      </c>
      <c r="F13865" s="7">
        <v>0.61080000000000001</v>
      </c>
      <c r="G13865" s="7">
        <v>0.76350000000000007</v>
      </c>
      <c r="H13865" s="7">
        <v>0.91620000000000001</v>
      </c>
      <c r="I13865" s="7">
        <v>1.0689</v>
      </c>
      <c r="J13865" s="7">
        <v>1.2216</v>
      </c>
      <c r="K13865" s="7">
        <v>1.3743000000000001</v>
      </c>
      <c r="L13865" s="7">
        <v>1.5270000000000001</v>
      </c>
    </row>
    <row r="13866" spans="1:12" ht="12.75">
      <c r="A13866" s="1">
        <f t="shared" si="289"/>
        <v>46350</v>
      </c>
      <c r="B13866" s="80" t="s">
        <v>8500</v>
      </c>
      <c r="C13866" s="7">
        <v>0.15750000000000003</v>
      </c>
      <c r="D13866" s="7">
        <v>0.31500000000000006</v>
      </c>
      <c r="E13866" s="7">
        <v>0.47250000000000003</v>
      </c>
      <c r="F13866" s="7">
        <v>0.63000000000000012</v>
      </c>
      <c r="G13866" s="7">
        <v>0.78750000000000009</v>
      </c>
      <c r="H13866" s="7">
        <v>0.94500000000000006</v>
      </c>
      <c r="I13866" s="7">
        <v>1.1025</v>
      </c>
      <c r="J13866" s="7">
        <v>1.2600000000000002</v>
      </c>
      <c r="K13866" s="7">
        <v>1.4175</v>
      </c>
      <c r="L13866" s="7">
        <v>1.5750000000000002</v>
      </c>
    </row>
    <row r="13867" spans="1:12" ht="25.5">
      <c r="A13867" s="1">
        <f t="shared" si="289"/>
        <v>46351</v>
      </c>
      <c r="B13867" s="80" t="s">
        <v>8501</v>
      </c>
      <c r="C13867" s="7">
        <v>8.4300000000000014E-2</v>
      </c>
      <c r="D13867" s="7">
        <v>0.16860000000000003</v>
      </c>
      <c r="E13867" s="7">
        <v>0.25290000000000001</v>
      </c>
      <c r="F13867" s="7">
        <v>0.33720000000000006</v>
      </c>
      <c r="G13867" s="7">
        <v>0.42150000000000004</v>
      </c>
      <c r="H13867" s="7">
        <v>0.50580000000000003</v>
      </c>
      <c r="I13867" s="7">
        <v>0.59010000000000007</v>
      </c>
      <c r="J13867" s="7">
        <v>0.67440000000000011</v>
      </c>
      <c r="K13867" s="7">
        <v>0.75870000000000004</v>
      </c>
      <c r="L13867" s="7">
        <v>0.84300000000000008</v>
      </c>
    </row>
    <row r="13868" spans="1:12" ht="25.5">
      <c r="A13868" s="1">
        <f t="shared" si="289"/>
        <v>46352</v>
      </c>
      <c r="B13868" s="80" t="s">
        <v>8501</v>
      </c>
      <c r="C13868" s="7">
        <v>8.4300000000000014E-2</v>
      </c>
      <c r="D13868" s="7">
        <v>0.16860000000000003</v>
      </c>
      <c r="E13868" s="7">
        <v>0.25290000000000001</v>
      </c>
      <c r="F13868" s="7">
        <v>0.33720000000000006</v>
      </c>
      <c r="G13868" s="7">
        <v>0.42150000000000004</v>
      </c>
      <c r="H13868" s="7">
        <v>0.50580000000000003</v>
      </c>
      <c r="I13868" s="7">
        <v>0.59010000000000007</v>
      </c>
      <c r="J13868" s="7">
        <v>0.67440000000000011</v>
      </c>
      <c r="K13868" s="7">
        <v>0.75870000000000004</v>
      </c>
      <c r="L13868" s="7">
        <v>0.84300000000000008</v>
      </c>
    </row>
    <row r="13869" spans="1:12" ht="12.75">
      <c r="A13869" s="1">
        <f t="shared" si="289"/>
        <v>46353</v>
      </c>
      <c r="B13869" s="80" t="s">
        <v>8502</v>
      </c>
      <c r="C13869" s="7">
        <v>0.15390000000000001</v>
      </c>
      <c r="D13869" s="7">
        <v>0.30780000000000002</v>
      </c>
      <c r="E13869" s="7">
        <v>0.4617</v>
      </c>
      <c r="F13869" s="7">
        <v>0.61560000000000004</v>
      </c>
      <c r="G13869" s="7">
        <v>0.76950000000000007</v>
      </c>
      <c r="H13869" s="7">
        <v>0.9234</v>
      </c>
      <c r="I13869" s="7">
        <v>1.0772999999999999</v>
      </c>
      <c r="J13869" s="7">
        <v>1.2312000000000001</v>
      </c>
      <c r="K13869" s="7">
        <v>1.3851</v>
      </c>
      <c r="L13869" s="7">
        <v>1.5390000000000001</v>
      </c>
    </row>
    <row r="13870" spans="1:12" ht="12.75">
      <c r="A13870" s="1">
        <f t="shared" si="289"/>
        <v>46354</v>
      </c>
      <c r="B13870" s="80" t="s">
        <v>8503</v>
      </c>
      <c r="C13870" s="7">
        <v>0.30377999999999999</v>
      </c>
      <c r="D13870" s="7">
        <v>0.60755999999999999</v>
      </c>
      <c r="E13870" s="7">
        <v>0.91134000000000004</v>
      </c>
      <c r="F13870" s="7">
        <v>1.21512</v>
      </c>
      <c r="G13870" s="7">
        <v>1.5188999999999999</v>
      </c>
      <c r="H13870" s="7">
        <v>1.8226800000000001</v>
      </c>
      <c r="I13870" s="7">
        <v>2.1264599999999998</v>
      </c>
      <c r="J13870" s="7">
        <v>2.43024</v>
      </c>
      <c r="K13870" s="7">
        <v>2.7340199999999997</v>
      </c>
      <c r="L13870" s="7">
        <v>3.0377999999999998</v>
      </c>
    </row>
    <row r="13871" spans="1:12" ht="12.75">
      <c r="A13871" s="1">
        <f t="shared" si="289"/>
        <v>46355</v>
      </c>
      <c r="B13871" s="80" t="s">
        <v>8504</v>
      </c>
      <c r="C13871" s="7">
        <v>7.720500000000001E-2</v>
      </c>
      <c r="D13871" s="7">
        <v>0.15441000000000002</v>
      </c>
      <c r="E13871" s="7">
        <v>0.23161500000000002</v>
      </c>
      <c r="F13871" s="7">
        <v>0.30882000000000004</v>
      </c>
      <c r="G13871" s="7">
        <v>0.38602500000000006</v>
      </c>
      <c r="H13871" s="7">
        <v>0.46323000000000003</v>
      </c>
      <c r="I13871" s="7">
        <v>0.540435</v>
      </c>
      <c r="J13871" s="7">
        <v>0.61764000000000008</v>
      </c>
      <c r="K13871" s="7">
        <v>0.69484500000000005</v>
      </c>
      <c r="L13871" s="7">
        <v>0.77205000000000013</v>
      </c>
    </row>
    <row r="13872" spans="1:12" ht="25.5">
      <c r="A13872" s="1">
        <f t="shared" si="289"/>
        <v>46356</v>
      </c>
      <c r="B13872" s="78" t="s">
        <v>8505</v>
      </c>
      <c r="C13872" s="7">
        <v>0.59449950000000007</v>
      </c>
      <c r="D13872" s="7">
        <v>1.1889990000000001</v>
      </c>
      <c r="E13872" s="7">
        <v>1.7834984999999999</v>
      </c>
      <c r="F13872" s="7">
        <v>2.3779980000000003</v>
      </c>
      <c r="G13872" s="7">
        <v>2.9724975000000002</v>
      </c>
      <c r="H13872" s="7">
        <v>3.5669969999999998</v>
      </c>
      <c r="I13872" s="7">
        <v>4.1614964999999993</v>
      </c>
      <c r="J13872" s="7">
        <v>4.7559960000000006</v>
      </c>
      <c r="K13872" s="7">
        <v>5.3504955000000001</v>
      </c>
      <c r="L13872" s="7">
        <v>5.9449950000000005</v>
      </c>
    </row>
    <row r="13873" spans="1:12" ht="25.5">
      <c r="A13873" s="1">
        <f t="shared" si="289"/>
        <v>46357</v>
      </c>
      <c r="B13873" s="78" t="s">
        <v>8505</v>
      </c>
      <c r="C13873" s="7">
        <v>0.59449950000000007</v>
      </c>
      <c r="D13873" s="7">
        <v>1.1889990000000001</v>
      </c>
      <c r="E13873" s="7">
        <v>1.7834984999999999</v>
      </c>
      <c r="F13873" s="7">
        <v>2.3779980000000003</v>
      </c>
      <c r="G13873" s="7">
        <v>2.9724975000000002</v>
      </c>
      <c r="H13873" s="7">
        <v>3.5669969999999998</v>
      </c>
      <c r="I13873" s="7">
        <v>4.1614964999999993</v>
      </c>
      <c r="J13873" s="7">
        <v>4.7559960000000006</v>
      </c>
      <c r="K13873" s="7">
        <v>5.3504955000000001</v>
      </c>
      <c r="L13873" s="7">
        <v>5.9449950000000005</v>
      </c>
    </row>
    <row r="13874" spans="1:12" ht="25.5">
      <c r="A13874" s="1">
        <f t="shared" si="289"/>
        <v>46358</v>
      </c>
      <c r="B13874" s="78" t="s">
        <v>8505</v>
      </c>
      <c r="C13874" s="7">
        <v>0.59449950000000007</v>
      </c>
      <c r="D13874" s="7">
        <v>1.1889990000000001</v>
      </c>
      <c r="E13874" s="7">
        <v>1.7834984999999999</v>
      </c>
      <c r="F13874" s="7">
        <v>2.3779980000000003</v>
      </c>
      <c r="G13874" s="7">
        <v>2.9724975000000002</v>
      </c>
      <c r="H13874" s="7">
        <v>3.5669969999999998</v>
      </c>
      <c r="I13874" s="7">
        <v>4.1614964999999993</v>
      </c>
      <c r="J13874" s="7">
        <v>4.7559960000000006</v>
      </c>
      <c r="K13874" s="7">
        <v>5.3504955000000001</v>
      </c>
      <c r="L13874" s="7">
        <v>5.9449950000000005</v>
      </c>
    </row>
    <row r="13875" spans="1:12" ht="12.75">
      <c r="A13875" s="1">
        <f t="shared" si="289"/>
        <v>46359</v>
      </c>
      <c r="B13875" s="78" t="s">
        <v>8506</v>
      </c>
      <c r="C13875" s="7">
        <v>7.3999499999999996E-2</v>
      </c>
      <c r="D13875" s="7">
        <v>0.14799899999999999</v>
      </c>
      <c r="E13875" s="7">
        <v>0.22199849999999999</v>
      </c>
      <c r="F13875" s="7">
        <v>0.29599799999999998</v>
      </c>
      <c r="G13875" s="7">
        <v>0.36999749999999998</v>
      </c>
      <c r="H13875" s="7">
        <v>0.44399699999999998</v>
      </c>
      <c r="I13875" s="7">
        <v>0.51799649999999997</v>
      </c>
      <c r="J13875" s="7">
        <v>0.59199599999999997</v>
      </c>
      <c r="K13875" s="7">
        <v>0.66599549999999996</v>
      </c>
      <c r="L13875" s="7">
        <v>0.73999499999999996</v>
      </c>
    </row>
    <row r="13876" spans="1:12" ht="12.75">
      <c r="A13876" s="1">
        <f t="shared" si="289"/>
        <v>46360</v>
      </c>
      <c r="B13876" s="78" t="s">
        <v>8507</v>
      </c>
      <c r="C13876" s="7">
        <v>0.45750000000000002</v>
      </c>
      <c r="D13876" s="7">
        <v>0.91500000000000004</v>
      </c>
      <c r="E13876" s="7">
        <v>1.3724999999999998</v>
      </c>
      <c r="F13876" s="7">
        <v>1.83</v>
      </c>
      <c r="G13876" s="7">
        <v>2.2874999999999996</v>
      </c>
      <c r="H13876" s="7">
        <v>2.7449999999999997</v>
      </c>
      <c r="I13876" s="7">
        <v>3.2024999999999997</v>
      </c>
      <c r="J13876" s="7">
        <v>3.66</v>
      </c>
      <c r="K13876" s="7">
        <v>4.1174999999999997</v>
      </c>
      <c r="L13876" s="7">
        <v>4.5749999999999993</v>
      </c>
    </row>
    <row r="13877" spans="1:12" ht="12.75">
      <c r="A13877" s="1">
        <f t="shared" si="289"/>
        <v>46361</v>
      </c>
      <c r="B13877" s="78" t="s">
        <v>8507</v>
      </c>
      <c r="C13877" s="7">
        <v>0.45750000000000002</v>
      </c>
      <c r="D13877" s="7">
        <v>0.91500000000000004</v>
      </c>
      <c r="E13877" s="7">
        <v>1.3724999999999998</v>
      </c>
      <c r="F13877" s="7">
        <v>1.83</v>
      </c>
      <c r="G13877" s="7">
        <v>2.2874999999999996</v>
      </c>
      <c r="H13877" s="7">
        <v>2.7449999999999997</v>
      </c>
      <c r="I13877" s="7">
        <v>3.2024999999999997</v>
      </c>
      <c r="J13877" s="7">
        <v>3.66</v>
      </c>
      <c r="K13877" s="7">
        <v>4.1174999999999997</v>
      </c>
      <c r="L13877" s="7">
        <v>4.5749999999999993</v>
      </c>
    </row>
    <row r="13878" spans="1:12" ht="12.75">
      <c r="A13878" s="1">
        <f t="shared" si="289"/>
        <v>46362</v>
      </c>
      <c r="B13878" s="78" t="s">
        <v>8508</v>
      </c>
      <c r="C13878" s="7">
        <v>0.15075</v>
      </c>
      <c r="D13878" s="7">
        <v>0.30149999999999999</v>
      </c>
      <c r="E13878" s="7">
        <v>0.45224999999999993</v>
      </c>
      <c r="F13878" s="7">
        <v>0.60299999999999998</v>
      </c>
      <c r="G13878" s="7">
        <v>0.75374999999999992</v>
      </c>
      <c r="H13878" s="7">
        <v>0.90449999999999986</v>
      </c>
      <c r="I13878" s="7">
        <v>1.0552499999999998</v>
      </c>
      <c r="J13878" s="7">
        <v>1.206</v>
      </c>
      <c r="K13878" s="7">
        <v>1.3567499999999999</v>
      </c>
      <c r="L13878" s="7">
        <v>1.5074999999999998</v>
      </c>
    </row>
    <row r="13879" spans="1:12" ht="12.75">
      <c r="A13879" s="1">
        <f t="shared" si="289"/>
        <v>46363</v>
      </c>
      <c r="B13879" s="78" t="s">
        <v>8509</v>
      </c>
      <c r="C13879" s="7">
        <v>0.20250000000000001</v>
      </c>
      <c r="D13879" s="7">
        <v>0.40500000000000003</v>
      </c>
      <c r="E13879" s="7">
        <v>0.60750000000000004</v>
      </c>
      <c r="F13879" s="7">
        <v>0.81</v>
      </c>
      <c r="G13879" s="7">
        <v>1.0125000000000002</v>
      </c>
      <c r="H13879" s="7">
        <v>1.2150000000000001</v>
      </c>
      <c r="I13879" s="7">
        <v>1.4175</v>
      </c>
      <c r="J13879" s="7">
        <v>1.62</v>
      </c>
      <c r="K13879" s="7">
        <v>1.8225000000000002</v>
      </c>
      <c r="L13879" s="7">
        <v>2.0250000000000004</v>
      </c>
    </row>
    <row r="13880" spans="1:12" ht="12.75">
      <c r="A13880" s="1">
        <f t="shared" si="289"/>
        <v>46364</v>
      </c>
      <c r="B13880" s="78" t="s">
        <v>8510</v>
      </c>
      <c r="C13880" s="7">
        <v>2.5500000000000002E-2</v>
      </c>
      <c r="D13880" s="7">
        <v>5.1000000000000004E-2</v>
      </c>
      <c r="E13880" s="7">
        <v>7.6500000000000012E-2</v>
      </c>
      <c r="F13880" s="7">
        <v>0.10200000000000001</v>
      </c>
      <c r="G13880" s="7">
        <v>0.1275</v>
      </c>
      <c r="H13880" s="7">
        <v>0.15300000000000002</v>
      </c>
      <c r="I13880" s="7">
        <v>0.17849999999999999</v>
      </c>
      <c r="J13880" s="7">
        <v>0.20400000000000001</v>
      </c>
      <c r="K13880" s="7">
        <v>0.22950000000000004</v>
      </c>
      <c r="L13880" s="7">
        <v>0.255</v>
      </c>
    </row>
    <row r="13881" spans="1:12" ht="12.75">
      <c r="A13881" s="1">
        <f t="shared" si="289"/>
        <v>46365</v>
      </c>
      <c r="B13881" s="78" t="s">
        <v>8511</v>
      </c>
      <c r="C13881" s="7">
        <v>0.13800000000000001</v>
      </c>
      <c r="D13881" s="7">
        <v>0.27600000000000002</v>
      </c>
      <c r="E13881" s="7">
        <v>0.41400000000000003</v>
      </c>
      <c r="F13881" s="7">
        <v>0.55200000000000005</v>
      </c>
      <c r="G13881" s="7">
        <v>0.69000000000000006</v>
      </c>
      <c r="H13881" s="7">
        <v>0.82800000000000007</v>
      </c>
      <c r="I13881" s="7">
        <v>0.96599999999999997</v>
      </c>
      <c r="J13881" s="7">
        <v>1.1040000000000001</v>
      </c>
      <c r="K13881" s="7">
        <v>1.242</v>
      </c>
      <c r="L13881" s="7">
        <v>1.3800000000000001</v>
      </c>
    </row>
    <row r="13882" spans="1:12" ht="12.75">
      <c r="A13882" s="1">
        <f t="shared" si="289"/>
        <v>46366</v>
      </c>
      <c r="B13882" s="78" t="s">
        <v>8511</v>
      </c>
      <c r="C13882" s="7">
        <v>0.13800000000000001</v>
      </c>
      <c r="D13882" s="7">
        <v>0.27600000000000002</v>
      </c>
      <c r="E13882" s="7">
        <v>0.41400000000000003</v>
      </c>
      <c r="F13882" s="7">
        <v>0.55200000000000005</v>
      </c>
      <c r="G13882" s="7">
        <v>0.69000000000000006</v>
      </c>
      <c r="H13882" s="7">
        <v>0.82800000000000007</v>
      </c>
      <c r="I13882" s="7">
        <v>0.96599999999999997</v>
      </c>
      <c r="J13882" s="7">
        <v>1.1040000000000001</v>
      </c>
      <c r="K13882" s="7">
        <v>1.242</v>
      </c>
      <c r="L13882" s="7">
        <v>1.3800000000000001</v>
      </c>
    </row>
    <row r="13883" spans="1:12" ht="12.75">
      <c r="A13883" s="1">
        <f t="shared" si="289"/>
        <v>46367</v>
      </c>
      <c r="B13883" s="78" t="s">
        <v>8512</v>
      </c>
      <c r="C13883" s="7">
        <v>0.36150000000000004</v>
      </c>
      <c r="D13883" s="7">
        <v>0.72300000000000009</v>
      </c>
      <c r="E13883" s="7">
        <v>1.0845</v>
      </c>
      <c r="F13883" s="7">
        <v>1.4460000000000002</v>
      </c>
      <c r="G13883" s="7">
        <v>1.8075000000000001</v>
      </c>
      <c r="H13883" s="7">
        <v>2.169</v>
      </c>
      <c r="I13883" s="7">
        <v>2.5305</v>
      </c>
      <c r="J13883" s="7">
        <v>2.8920000000000003</v>
      </c>
      <c r="K13883" s="7">
        <v>3.2534999999999998</v>
      </c>
      <c r="L13883" s="7">
        <v>3.6150000000000002</v>
      </c>
    </row>
    <row r="13884" spans="1:12" ht="12.75">
      <c r="A13884" s="1">
        <f t="shared" si="289"/>
        <v>46368</v>
      </c>
      <c r="B13884" s="78" t="s">
        <v>8512</v>
      </c>
      <c r="C13884" s="7">
        <v>0.36150000000000004</v>
      </c>
      <c r="D13884" s="7">
        <v>0.72300000000000009</v>
      </c>
      <c r="E13884" s="7">
        <v>1.0845</v>
      </c>
      <c r="F13884" s="7">
        <v>1.4460000000000002</v>
      </c>
      <c r="G13884" s="7">
        <v>1.8075000000000001</v>
      </c>
      <c r="H13884" s="7">
        <v>2.169</v>
      </c>
      <c r="I13884" s="7">
        <v>2.5305</v>
      </c>
      <c r="J13884" s="7">
        <v>2.8920000000000003</v>
      </c>
      <c r="K13884" s="7">
        <v>3.2534999999999998</v>
      </c>
      <c r="L13884" s="7">
        <v>3.6150000000000002</v>
      </c>
    </row>
    <row r="13885" spans="1:12" ht="12.75">
      <c r="A13885" s="1">
        <f t="shared" si="289"/>
        <v>46369</v>
      </c>
      <c r="B13885" s="78" t="s">
        <v>8421</v>
      </c>
      <c r="C13885" s="7">
        <v>0.33000000000000007</v>
      </c>
      <c r="D13885" s="7">
        <v>0.66000000000000014</v>
      </c>
      <c r="E13885" s="7">
        <v>0.99</v>
      </c>
      <c r="F13885" s="7">
        <v>1.3200000000000003</v>
      </c>
      <c r="G13885" s="7">
        <v>1.6500000000000001</v>
      </c>
      <c r="H13885" s="7">
        <v>1.98</v>
      </c>
      <c r="I13885" s="7">
        <v>2.31</v>
      </c>
      <c r="J13885" s="7">
        <v>2.6400000000000006</v>
      </c>
      <c r="K13885" s="7">
        <v>2.97</v>
      </c>
      <c r="L13885" s="7">
        <v>3.3000000000000003</v>
      </c>
    </row>
    <row r="13886" spans="1:12" ht="12.75">
      <c r="A13886" s="1">
        <f t="shared" si="289"/>
        <v>46370</v>
      </c>
      <c r="B13886" s="78" t="s">
        <v>8513</v>
      </c>
      <c r="C13886" s="7">
        <v>0.43499999999999994</v>
      </c>
      <c r="D13886" s="7">
        <v>0.86999999999999988</v>
      </c>
      <c r="E13886" s="7">
        <v>1.3049999999999999</v>
      </c>
      <c r="F13886" s="7">
        <v>1.7399999999999998</v>
      </c>
      <c r="G13886" s="7">
        <v>2.1749999999999998</v>
      </c>
      <c r="H13886" s="7">
        <v>2.61</v>
      </c>
      <c r="I13886" s="7">
        <v>3.0449999999999999</v>
      </c>
      <c r="J13886" s="7">
        <v>3.4799999999999995</v>
      </c>
      <c r="K13886" s="7">
        <v>3.915</v>
      </c>
      <c r="L13886" s="7">
        <v>4.3499999999999996</v>
      </c>
    </row>
    <row r="13887" spans="1:12" ht="12.75">
      <c r="A13887" s="1">
        <f t="shared" si="289"/>
        <v>46371</v>
      </c>
      <c r="B13887" s="78" t="s">
        <v>8514</v>
      </c>
      <c r="C13887" s="7">
        <v>0.1719</v>
      </c>
      <c r="D13887" s="7">
        <v>0.34379999999999999</v>
      </c>
      <c r="E13887" s="7">
        <v>0.51569999999999994</v>
      </c>
      <c r="F13887" s="7">
        <v>0.68759999999999999</v>
      </c>
      <c r="G13887" s="7">
        <v>0.85949999999999993</v>
      </c>
      <c r="H13887" s="7">
        <v>1.0313999999999999</v>
      </c>
      <c r="I13887" s="7">
        <v>1.2032999999999998</v>
      </c>
      <c r="J13887" s="7">
        <v>1.3752</v>
      </c>
      <c r="K13887" s="7">
        <v>1.5470999999999999</v>
      </c>
      <c r="L13887" s="7">
        <v>1.7189999999999999</v>
      </c>
    </row>
    <row r="13888" spans="1:12" ht="12.75">
      <c r="A13888" s="1">
        <f t="shared" si="289"/>
        <v>46372</v>
      </c>
      <c r="B13888" s="78" t="s">
        <v>8515</v>
      </c>
      <c r="C13888" s="7">
        <v>0.40875000000000006</v>
      </c>
      <c r="D13888" s="7">
        <v>0.81750000000000012</v>
      </c>
      <c r="E13888" s="7">
        <v>1.2262500000000001</v>
      </c>
      <c r="F13888" s="7">
        <v>1.6350000000000002</v>
      </c>
      <c r="G13888" s="7">
        <v>2.0437500000000002</v>
      </c>
      <c r="H13888" s="7">
        <v>2.4525000000000001</v>
      </c>
      <c r="I13888" s="7">
        <v>2.8612500000000001</v>
      </c>
      <c r="J13888" s="7">
        <v>3.2700000000000005</v>
      </c>
      <c r="K13888" s="7">
        <v>3.67875</v>
      </c>
      <c r="L13888" s="7">
        <v>4.0875000000000004</v>
      </c>
    </row>
    <row r="13889" spans="1:12" ht="12.75">
      <c r="A13889" s="1">
        <f t="shared" si="289"/>
        <v>46373</v>
      </c>
      <c r="B13889" s="78" t="s">
        <v>8516</v>
      </c>
      <c r="C13889" s="7">
        <v>0.15345</v>
      </c>
      <c r="D13889" s="7">
        <v>0.30690000000000001</v>
      </c>
      <c r="E13889" s="7">
        <v>0.46034999999999993</v>
      </c>
      <c r="F13889" s="7">
        <v>0.61380000000000001</v>
      </c>
      <c r="G13889" s="7">
        <v>0.76724999999999999</v>
      </c>
      <c r="H13889" s="7">
        <v>0.92069999999999985</v>
      </c>
      <c r="I13889" s="7">
        <v>1.0741499999999997</v>
      </c>
      <c r="J13889" s="7">
        <v>1.2276</v>
      </c>
      <c r="K13889" s="7">
        <v>1.3810499999999999</v>
      </c>
      <c r="L13889" s="7">
        <v>1.5345</v>
      </c>
    </row>
    <row r="13890" spans="1:12" ht="12.75">
      <c r="A13890" s="1">
        <f t="shared" si="289"/>
        <v>46374</v>
      </c>
      <c r="B13890" s="78" t="s">
        <v>8517</v>
      </c>
      <c r="C13890" s="7">
        <v>0.15690000000000001</v>
      </c>
      <c r="D13890" s="7">
        <v>0.31380000000000002</v>
      </c>
      <c r="E13890" s="7">
        <v>0.47070000000000001</v>
      </c>
      <c r="F13890" s="7">
        <v>0.62760000000000005</v>
      </c>
      <c r="G13890" s="7">
        <v>0.78449999999999998</v>
      </c>
      <c r="H13890" s="7">
        <v>0.94140000000000001</v>
      </c>
      <c r="I13890" s="7">
        <v>1.0983000000000001</v>
      </c>
      <c r="J13890" s="7">
        <v>1.2552000000000001</v>
      </c>
      <c r="K13890" s="7">
        <v>1.4121000000000001</v>
      </c>
      <c r="L13890" s="7">
        <v>1.569</v>
      </c>
    </row>
    <row r="13891" spans="1:12" ht="12.75">
      <c r="A13891" s="1">
        <f t="shared" si="289"/>
        <v>46375</v>
      </c>
      <c r="B13891" s="78" t="s">
        <v>8518</v>
      </c>
      <c r="C13891" s="7">
        <v>0.13845000000000002</v>
      </c>
      <c r="D13891" s="7">
        <v>0.27690000000000003</v>
      </c>
      <c r="E13891" s="7">
        <v>0.41535</v>
      </c>
      <c r="F13891" s="7">
        <v>0.55380000000000007</v>
      </c>
      <c r="G13891" s="7">
        <v>0.69225000000000003</v>
      </c>
      <c r="H13891" s="7">
        <v>0.83069999999999999</v>
      </c>
      <c r="I13891" s="7">
        <v>0.96914999999999996</v>
      </c>
      <c r="J13891" s="7">
        <v>1.1076000000000001</v>
      </c>
      <c r="K13891" s="7">
        <v>1.2460500000000001</v>
      </c>
      <c r="L13891" s="7">
        <v>1.3845000000000001</v>
      </c>
    </row>
    <row r="13892" spans="1:12" ht="12.75">
      <c r="A13892" s="1">
        <f t="shared" si="289"/>
        <v>46376</v>
      </c>
      <c r="B13892" s="78" t="s">
        <v>8435</v>
      </c>
      <c r="C13892" s="7">
        <v>0.16500000000000004</v>
      </c>
      <c r="D13892" s="7">
        <v>0.33000000000000007</v>
      </c>
      <c r="E13892" s="7">
        <v>0.495</v>
      </c>
      <c r="F13892" s="7">
        <v>0.66000000000000014</v>
      </c>
      <c r="G13892" s="7">
        <v>0.82500000000000007</v>
      </c>
      <c r="H13892" s="7">
        <v>0.99</v>
      </c>
      <c r="I13892" s="7">
        <v>1.155</v>
      </c>
      <c r="J13892" s="7">
        <v>1.3200000000000003</v>
      </c>
      <c r="K13892" s="7">
        <v>1.4850000000000001</v>
      </c>
      <c r="L13892" s="7">
        <v>1.6500000000000001</v>
      </c>
    </row>
    <row r="13893" spans="1:12" ht="25.5">
      <c r="A13893" s="1">
        <f t="shared" si="289"/>
        <v>46377</v>
      </c>
      <c r="B13893" s="78" t="s">
        <v>8437</v>
      </c>
      <c r="C13893" s="7">
        <v>0.39300000000000002</v>
      </c>
      <c r="D13893" s="7">
        <v>0.78600000000000003</v>
      </c>
      <c r="E13893" s="7">
        <v>1.179</v>
      </c>
      <c r="F13893" s="7">
        <v>1.5720000000000001</v>
      </c>
      <c r="G13893" s="7">
        <v>1.9650000000000001</v>
      </c>
      <c r="H13893" s="7">
        <v>2.3580000000000001</v>
      </c>
      <c r="I13893" s="7">
        <v>2.7509999999999999</v>
      </c>
      <c r="J13893" s="7">
        <v>3.1440000000000001</v>
      </c>
      <c r="K13893" s="7">
        <v>3.5369999999999999</v>
      </c>
      <c r="L13893" s="7">
        <v>3.93</v>
      </c>
    </row>
    <row r="13894" spans="1:12" ht="25.5">
      <c r="A13894" s="1">
        <f t="shared" si="289"/>
        <v>46378</v>
      </c>
      <c r="B13894" s="78" t="s">
        <v>8414</v>
      </c>
      <c r="C13894" s="7">
        <v>9.3420000000000003E-2</v>
      </c>
      <c r="D13894" s="7">
        <v>0.18684000000000001</v>
      </c>
      <c r="E13894" s="7">
        <v>0.28026000000000001</v>
      </c>
      <c r="F13894" s="7">
        <v>0.37368000000000001</v>
      </c>
      <c r="G13894" s="7">
        <v>0.46710000000000002</v>
      </c>
      <c r="H13894" s="7">
        <v>0.56052000000000002</v>
      </c>
      <c r="I13894" s="7">
        <v>0.65393999999999997</v>
      </c>
      <c r="J13894" s="7">
        <v>0.74736000000000002</v>
      </c>
      <c r="K13894" s="7">
        <v>0.84078000000000008</v>
      </c>
      <c r="L13894" s="7">
        <v>0.93420000000000003</v>
      </c>
    </row>
    <row r="13895" spans="1:12" ht="12.75">
      <c r="A13895" s="1">
        <f t="shared" si="289"/>
        <v>46379</v>
      </c>
      <c r="B13895" s="78" t="s">
        <v>8519</v>
      </c>
      <c r="C13895" s="7">
        <v>1.6756500000000001</v>
      </c>
      <c r="D13895" s="7">
        <v>3.3513000000000002</v>
      </c>
      <c r="E13895" s="7">
        <v>5.0269499999999994</v>
      </c>
      <c r="F13895" s="7">
        <v>6.7026000000000003</v>
      </c>
      <c r="G13895" s="7">
        <v>8.3782499999999995</v>
      </c>
      <c r="H13895" s="7">
        <v>10.053899999999999</v>
      </c>
      <c r="I13895" s="7">
        <v>11.72955</v>
      </c>
      <c r="J13895" s="7">
        <v>13.405200000000001</v>
      </c>
      <c r="K13895" s="7">
        <v>15.080850000000002</v>
      </c>
      <c r="L13895" s="7">
        <v>16.756499999999999</v>
      </c>
    </row>
    <row r="13896" spans="1:12" ht="12.75">
      <c r="A13896" s="1">
        <f t="shared" si="289"/>
        <v>46380</v>
      </c>
      <c r="B13896" s="80" t="s">
        <v>8520</v>
      </c>
      <c r="C13896" s="7">
        <v>0.18810000000000002</v>
      </c>
      <c r="D13896" s="7">
        <v>0.37620000000000003</v>
      </c>
      <c r="E13896" s="7">
        <v>0.56430000000000002</v>
      </c>
      <c r="F13896" s="7">
        <v>0.75240000000000007</v>
      </c>
      <c r="G13896" s="7">
        <v>0.9405</v>
      </c>
      <c r="H13896" s="7">
        <v>1.1286</v>
      </c>
      <c r="I13896" s="7">
        <v>1.3167</v>
      </c>
      <c r="J13896" s="7">
        <v>1.5048000000000001</v>
      </c>
      <c r="K13896" s="7">
        <v>1.6929000000000001</v>
      </c>
      <c r="L13896" s="7">
        <v>1.881</v>
      </c>
    </row>
    <row r="13897" spans="1:12" ht="12.75">
      <c r="A13897" s="1">
        <f t="shared" si="289"/>
        <v>46381</v>
      </c>
      <c r="B13897" s="80" t="s">
        <v>8521</v>
      </c>
      <c r="C13897" s="7">
        <v>0.16530000000000003</v>
      </c>
      <c r="D13897" s="7">
        <v>0.33060000000000006</v>
      </c>
      <c r="E13897" s="7">
        <v>0.49590000000000001</v>
      </c>
      <c r="F13897" s="7">
        <v>0.66120000000000012</v>
      </c>
      <c r="G13897" s="7">
        <v>0.82650000000000001</v>
      </c>
      <c r="H13897" s="7">
        <v>0.99180000000000001</v>
      </c>
      <c r="I13897" s="7">
        <v>1.1571</v>
      </c>
      <c r="J13897" s="7">
        <v>1.3224000000000002</v>
      </c>
      <c r="K13897" s="7">
        <v>1.4877000000000002</v>
      </c>
      <c r="L13897" s="7">
        <v>1.653</v>
      </c>
    </row>
    <row r="13898" spans="1:12" ht="12.75">
      <c r="A13898" s="1">
        <f t="shared" si="289"/>
        <v>46382</v>
      </c>
      <c r="B13898" s="78" t="s">
        <v>8522</v>
      </c>
      <c r="C13898" s="7">
        <v>0.78449999999999998</v>
      </c>
      <c r="D13898" s="7">
        <v>1.569</v>
      </c>
      <c r="E13898" s="7">
        <v>2.3535000000000004</v>
      </c>
      <c r="F13898" s="7">
        <v>3.1379999999999999</v>
      </c>
      <c r="G13898" s="7">
        <v>3.9225000000000003</v>
      </c>
      <c r="H13898" s="7">
        <v>4.7070000000000007</v>
      </c>
      <c r="I13898" s="7">
        <v>5.4915000000000003</v>
      </c>
      <c r="J13898" s="7">
        <v>6.2759999999999998</v>
      </c>
      <c r="K13898" s="7">
        <v>7.0605000000000011</v>
      </c>
      <c r="L13898" s="7">
        <v>7.8450000000000006</v>
      </c>
    </row>
    <row r="13899" spans="1:12" ht="12.75">
      <c r="A13899" s="1">
        <f t="shared" si="289"/>
        <v>46383</v>
      </c>
      <c r="B13899" s="78" t="s">
        <v>8523</v>
      </c>
      <c r="C13899" s="7">
        <v>3.81</v>
      </c>
      <c r="D13899" s="7">
        <v>7.62</v>
      </c>
      <c r="E13899" s="7">
        <v>11.43</v>
      </c>
      <c r="F13899" s="7">
        <v>15.24</v>
      </c>
      <c r="G13899" s="7">
        <v>19.049999999999997</v>
      </c>
      <c r="H13899" s="7">
        <v>22.86</v>
      </c>
      <c r="I13899" s="7">
        <v>26.669999999999995</v>
      </c>
      <c r="J13899" s="7">
        <v>30.48</v>
      </c>
      <c r="K13899" s="7">
        <v>34.29</v>
      </c>
      <c r="L13899" s="7">
        <v>38.099999999999994</v>
      </c>
    </row>
    <row r="13900" spans="1:12" ht="12.75">
      <c r="A13900" s="1">
        <f t="shared" si="289"/>
        <v>46384</v>
      </c>
      <c r="B13900" s="78" t="s">
        <v>8524</v>
      </c>
      <c r="C13900" s="7">
        <v>6.5700000000000008E-2</v>
      </c>
      <c r="D13900" s="7">
        <v>0.13140000000000002</v>
      </c>
      <c r="E13900" s="7">
        <v>0.1971</v>
      </c>
      <c r="F13900" s="7">
        <v>0.26280000000000003</v>
      </c>
      <c r="G13900" s="7">
        <v>0.32850000000000001</v>
      </c>
      <c r="H13900" s="7">
        <v>0.39419999999999999</v>
      </c>
      <c r="I13900" s="7">
        <v>0.45989999999999998</v>
      </c>
      <c r="J13900" s="7">
        <v>0.52560000000000007</v>
      </c>
      <c r="K13900" s="7">
        <v>0.59129999999999994</v>
      </c>
      <c r="L13900" s="7">
        <v>0.65700000000000003</v>
      </c>
    </row>
    <row r="13901" spans="1:12" ht="12.75">
      <c r="A13901" s="1">
        <f t="shared" si="289"/>
        <v>46385</v>
      </c>
      <c r="B13901" s="78" t="s">
        <v>8525</v>
      </c>
      <c r="C13901" s="7">
        <v>0.81</v>
      </c>
      <c r="D13901" s="7">
        <v>1.62</v>
      </c>
      <c r="E13901" s="7">
        <v>2.4300000000000002</v>
      </c>
      <c r="F13901" s="7">
        <v>3.24</v>
      </c>
      <c r="G13901" s="7">
        <v>4.0500000000000007</v>
      </c>
      <c r="H13901" s="7">
        <v>4.8600000000000003</v>
      </c>
      <c r="I13901" s="7">
        <v>5.67</v>
      </c>
      <c r="J13901" s="7">
        <v>6.48</v>
      </c>
      <c r="K13901" s="7">
        <v>7.2900000000000009</v>
      </c>
      <c r="L13901" s="7">
        <v>8.1000000000000014</v>
      </c>
    </row>
    <row r="13902" spans="1:12" ht="12.75">
      <c r="A13902" s="86" t="s">
        <v>8526</v>
      </c>
      <c r="B13902" s="86"/>
      <c r="C13902" s="8">
        <f>SUM(C13734:C13901)</f>
        <v>65.86080299999999</v>
      </c>
      <c r="D13902" s="8">
        <f t="shared" ref="D13902:L13902" si="290">SUM(D13734:D13901)</f>
        <v>131.72160599999998</v>
      </c>
      <c r="E13902" s="8">
        <f t="shared" si="290"/>
        <v>197.58240899999996</v>
      </c>
      <c r="F13902" s="8">
        <f t="shared" si="290"/>
        <v>263.44321199999996</v>
      </c>
      <c r="G13902" s="8">
        <f t="shared" si="290"/>
        <v>329.30401500000005</v>
      </c>
      <c r="H13902" s="8">
        <f t="shared" si="290"/>
        <v>395.16481799999991</v>
      </c>
      <c r="I13902" s="8">
        <f t="shared" si="290"/>
        <v>461.02562099999989</v>
      </c>
      <c r="J13902" s="8">
        <f t="shared" si="290"/>
        <v>526.88642399999992</v>
      </c>
      <c r="K13902" s="8">
        <f t="shared" si="290"/>
        <v>592.74722700000029</v>
      </c>
      <c r="L13902" s="8">
        <f t="shared" si="290"/>
        <v>658.6080300000001</v>
      </c>
    </row>
    <row r="13903" spans="1:12" ht="12.75">
      <c r="A13903" s="86" t="s">
        <v>8527</v>
      </c>
      <c r="B13903" s="86"/>
      <c r="C13903" s="86"/>
      <c r="D13903" s="86"/>
      <c r="E13903" s="86"/>
      <c r="F13903" s="86"/>
      <c r="G13903" s="86"/>
      <c r="H13903" s="86"/>
      <c r="I13903" s="86"/>
      <c r="J13903" s="86"/>
      <c r="K13903" s="86"/>
      <c r="L13903" s="86"/>
    </row>
    <row r="13904" spans="1:12" ht="12.75">
      <c r="A13904" s="1">
        <f>A13901+1</f>
        <v>46386</v>
      </c>
      <c r="B13904" s="49" t="s">
        <v>8528</v>
      </c>
      <c r="C13904" s="7">
        <v>4.1600000000000005E-2</v>
      </c>
      <c r="D13904" s="7">
        <v>8.1900000000000001E-2</v>
      </c>
      <c r="E13904" s="7">
        <v>0.12350000000000001</v>
      </c>
      <c r="F13904" s="7">
        <v>0.1651</v>
      </c>
      <c r="G13904" s="7">
        <v>0.20670000000000002</v>
      </c>
      <c r="H13904" s="7">
        <v>0.24700000000000003</v>
      </c>
      <c r="I13904" s="7">
        <v>0.28860000000000002</v>
      </c>
      <c r="J13904" s="7">
        <v>0.33019999999999999</v>
      </c>
      <c r="K13904" s="7">
        <v>0.3705</v>
      </c>
      <c r="L13904" s="7">
        <v>0.41210000000000002</v>
      </c>
    </row>
    <row r="13905" spans="1:12" ht="12.75">
      <c r="A13905" s="1">
        <f>A13904+1</f>
        <v>46387</v>
      </c>
      <c r="B13905" s="49" t="s">
        <v>8529</v>
      </c>
      <c r="C13905" s="7">
        <v>3.2500000000000001E-2</v>
      </c>
      <c r="D13905" s="7">
        <v>6.5000000000000002E-2</v>
      </c>
      <c r="E13905" s="7">
        <v>9.7500000000000003E-2</v>
      </c>
      <c r="F13905" s="7">
        <v>0.13</v>
      </c>
      <c r="G13905" s="7">
        <v>0.16250000000000001</v>
      </c>
      <c r="H13905" s="7">
        <v>0.19370000000000001</v>
      </c>
      <c r="I13905" s="7">
        <v>0.22619999999999998</v>
      </c>
      <c r="J13905" s="7">
        <v>0.25870000000000004</v>
      </c>
      <c r="K13905" s="7">
        <v>0.29120000000000001</v>
      </c>
      <c r="L13905" s="7">
        <v>0.32369999999999999</v>
      </c>
    </row>
    <row r="13906" spans="1:12" ht="12.75">
      <c r="A13906" s="1">
        <f t="shared" ref="A13906:A13969" si="291">A13905+1</f>
        <v>46388</v>
      </c>
      <c r="B13906" s="49" t="s">
        <v>8530</v>
      </c>
      <c r="C13906" s="7">
        <v>6.5000000000000006E-3</v>
      </c>
      <c r="D13906" s="7">
        <v>1.17E-2</v>
      </c>
      <c r="E13906" s="7">
        <v>1.8200000000000001E-2</v>
      </c>
      <c r="F13906" s="7">
        <v>2.3400000000000001E-2</v>
      </c>
      <c r="G13906" s="7">
        <v>2.9899999999999999E-2</v>
      </c>
      <c r="H13906" s="7">
        <v>3.6400000000000002E-2</v>
      </c>
      <c r="I13906" s="7">
        <v>4.1600000000000005E-2</v>
      </c>
      <c r="J13906" s="7">
        <v>4.8099999999999997E-2</v>
      </c>
      <c r="K13906" s="7">
        <v>5.3300000000000007E-2</v>
      </c>
      <c r="L13906" s="7">
        <v>5.9799999999999999E-2</v>
      </c>
    </row>
    <row r="13907" spans="1:12" ht="12.75">
      <c r="A13907" s="1">
        <f t="shared" si="291"/>
        <v>46389</v>
      </c>
      <c r="B13907" s="49" t="s">
        <v>8531</v>
      </c>
      <c r="C13907" s="7">
        <v>0.58500000000000008</v>
      </c>
      <c r="D13907" s="7">
        <v>1.1687000000000001</v>
      </c>
      <c r="E13907" s="7">
        <v>1.7537</v>
      </c>
      <c r="F13907" s="7">
        <v>2.3374000000000001</v>
      </c>
      <c r="G13907" s="7">
        <v>2.9224000000000006</v>
      </c>
      <c r="H13907" s="7">
        <v>3.5061</v>
      </c>
      <c r="I13907" s="7">
        <v>4.0911</v>
      </c>
      <c r="J13907" s="7">
        <v>4.6748000000000003</v>
      </c>
      <c r="K13907" s="7">
        <v>5.2598000000000003</v>
      </c>
      <c r="L13907" s="7">
        <v>5.8435000000000006</v>
      </c>
    </row>
    <row r="13908" spans="1:12" ht="12.75">
      <c r="A13908" s="1">
        <f t="shared" si="291"/>
        <v>46390</v>
      </c>
      <c r="B13908" s="49" t="s">
        <v>8532</v>
      </c>
      <c r="C13908" s="7">
        <v>2.47E-2</v>
      </c>
      <c r="D13908" s="7">
        <v>4.8099999999999997E-2</v>
      </c>
      <c r="E13908" s="7">
        <v>7.2800000000000004E-2</v>
      </c>
      <c r="F13908" s="7">
        <v>9.6199999999999994E-2</v>
      </c>
      <c r="G13908" s="7">
        <v>0.12090000000000001</v>
      </c>
      <c r="H13908" s="7">
        <v>0.14430000000000001</v>
      </c>
      <c r="I13908" s="7">
        <v>0.16900000000000001</v>
      </c>
      <c r="J13908" s="7">
        <v>0.19239999999999999</v>
      </c>
      <c r="K13908" s="7">
        <v>0.21710000000000002</v>
      </c>
      <c r="L13908" s="7">
        <v>0.24049999999999999</v>
      </c>
    </row>
    <row r="13909" spans="1:12" ht="12.75">
      <c r="A13909" s="1">
        <f t="shared" si="291"/>
        <v>46391</v>
      </c>
      <c r="B13909" s="49" t="s">
        <v>8533</v>
      </c>
      <c r="C13909" s="7">
        <v>1.3000000000000002E-3</v>
      </c>
      <c r="D13909" s="7">
        <v>2.6000000000000003E-3</v>
      </c>
      <c r="E13909" s="7">
        <v>3.9000000000000003E-3</v>
      </c>
      <c r="F13909" s="7">
        <v>5.2000000000000006E-3</v>
      </c>
      <c r="G13909" s="7">
        <v>6.5000000000000006E-3</v>
      </c>
      <c r="H13909" s="7">
        <v>7.8000000000000005E-3</v>
      </c>
      <c r="I13909" s="7">
        <v>9.1000000000000004E-3</v>
      </c>
      <c r="J13909" s="7">
        <v>1.0400000000000001E-2</v>
      </c>
      <c r="K13909" s="7">
        <v>1.17E-2</v>
      </c>
      <c r="L13909" s="7">
        <v>1.3000000000000001E-2</v>
      </c>
    </row>
    <row r="13910" spans="1:12" ht="12.75">
      <c r="A13910" s="1">
        <f t="shared" si="291"/>
        <v>46392</v>
      </c>
      <c r="B13910" s="49" t="s">
        <v>8534</v>
      </c>
      <c r="C13910" s="7">
        <v>2.86E-2</v>
      </c>
      <c r="D13910" s="7">
        <v>5.7200000000000001E-2</v>
      </c>
      <c r="E13910" s="7">
        <v>8.5800000000000001E-2</v>
      </c>
      <c r="F13910" s="7">
        <v>0.1144</v>
      </c>
      <c r="G13910" s="7">
        <v>0.14300000000000002</v>
      </c>
      <c r="H13910" s="7">
        <v>0.1716</v>
      </c>
      <c r="I13910" s="7">
        <v>0.20020000000000002</v>
      </c>
      <c r="J13910" s="7">
        <v>0.2288</v>
      </c>
      <c r="K13910" s="7">
        <v>0.25740000000000002</v>
      </c>
      <c r="L13910" s="7">
        <v>0.28600000000000003</v>
      </c>
    </row>
    <row r="13911" spans="1:12" ht="12.75">
      <c r="A13911" s="1">
        <f t="shared" si="291"/>
        <v>46393</v>
      </c>
      <c r="B13911" s="49" t="s">
        <v>8535</v>
      </c>
      <c r="C13911" s="7">
        <v>1.3000000000000002E-3</v>
      </c>
      <c r="D13911" s="7">
        <v>2.6000000000000003E-3</v>
      </c>
      <c r="E13911" s="7">
        <v>5.2000000000000006E-3</v>
      </c>
      <c r="F13911" s="7">
        <v>6.5000000000000006E-3</v>
      </c>
      <c r="G13911" s="7">
        <v>7.8000000000000005E-3</v>
      </c>
      <c r="H13911" s="7">
        <v>9.1000000000000004E-3</v>
      </c>
      <c r="I13911" s="7">
        <v>1.0400000000000001E-2</v>
      </c>
      <c r="J13911" s="7">
        <v>1.3000000000000001E-2</v>
      </c>
      <c r="K13911" s="7">
        <v>1.43E-2</v>
      </c>
      <c r="L13911" s="7">
        <v>1.5600000000000001E-2</v>
      </c>
    </row>
    <row r="13912" spans="1:12" ht="12.75">
      <c r="A13912" s="1">
        <f t="shared" si="291"/>
        <v>46394</v>
      </c>
      <c r="B13912" s="49" t="s">
        <v>8536</v>
      </c>
      <c r="C13912" s="7">
        <v>0.17550000000000002</v>
      </c>
      <c r="D13912" s="7">
        <v>0.34970000000000001</v>
      </c>
      <c r="E13912" s="7">
        <v>0.52390000000000003</v>
      </c>
      <c r="F13912" s="7">
        <v>0.69940000000000002</v>
      </c>
      <c r="G13912" s="7">
        <v>0.87490000000000012</v>
      </c>
      <c r="H13912" s="7">
        <v>1.0491000000000001</v>
      </c>
      <c r="I13912" s="7">
        <v>1.2233000000000001</v>
      </c>
      <c r="J13912" s="7">
        <v>1.3988</v>
      </c>
      <c r="K13912" s="7">
        <v>1.5743000000000003</v>
      </c>
      <c r="L13912" s="7">
        <v>1.7484999999999999</v>
      </c>
    </row>
    <row r="13913" spans="1:12" ht="12.75">
      <c r="A13913" s="1">
        <f t="shared" si="291"/>
        <v>46395</v>
      </c>
      <c r="B13913" s="49" t="s">
        <v>8537</v>
      </c>
      <c r="C13913" s="7">
        <v>0.5343</v>
      </c>
      <c r="D13913" s="7">
        <v>1.0672999999999999</v>
      </c>
      <c r="E13913" s="7">
        <v>1.6016000000000001</v>
      </c>
      <c r="F13913" s="7">
        <v>2.1358999999999999</v>
      </c>
      <c r="G13913" s="7">
        <v>2.6701999999999999</v>
      </c>
      <c r="H13913" s="7">
        <v>3.2032000000000003</v>
      </c>
      <c r="I13913" s="7">
        <v>3.7375000000000003</v>
      </c>
      <c r="J13913" s="7">
        <v>4.2717999999999998</v>
      </c>
      <c r="K13913" s="7">
        <v>4.8048000000000002</v>
      </c>
      <c r="L13913" s="7">
        <v>5.3391000000000002</v>
      </c>
    </row>
    <row r="13914" spans="1:12" ht="12.75">
      <c r="A13914" s="1">
        <f t="shared" si="291"/>
        <v>46396</v>
      </c>
      <c r="B13914" s="49" t="s">
        <v>8538</v>
      </c>
      <c r="C13914" s="7">
        <v>7.6700000000000004E-2</v>
      </c>
      <c r="D13914" s="7">
        <v>0.15340000000000001</v>
      </c>
      <c r="E13914" s="7">
        <v>0.2301</v>
      </c>
      <c r="F13914" s="7">
        <v>0.30680000000000002</v>
      </c>
      <c r="G13914" s="7">
        <v>0.38479999999999998</v>
      </c>
      <c r="H13914" s="7">
        <v>0.46149999999999997</v>
      </c>
      <c r="I13914" s="7">
        <v>0.53820000000000001</v>
      </c>
      <c r="J13914" s="7">
        <v>0.6149</v>
      </c>
      <c r="K13914" s="7">
        <v>0.6916000000000001</v>
      </c>
      <c r="L13914" s="7">
        <v>0.76829999999999998</v>
      </c>
    </row>
    <row r="13915" spans="1:12" ht="12.75">
      <c r="A13915" s="1">
        <f t="shared" si="291"/>
        <v>46397</v>
      </c>
      <c r="B13915" s="49" t="s">
        <v>8539</v>
      </c>
      <c r="C13915" s="7">
        <v>0.36919999999999997</v>
      </c>
      <c r="D13915" s="7">
        <v>0.73709999999999998</v>
      </c>
      <c r="E13915" s="7">
        <v>1.1063000000000001</v>
      </c>
      <c r="F13915" s="7">
        <v>1.4755</v>
      </c>
      <c r="G13915" s="7">
        <v>1.8447</v>
      </c>
      <c r="H13915" s="7">
        <v>2.2126000000000001</v>
      </c>
      <c r="I13915" s="7">
        <v>2.5817999999999999</v>
      </c>
      <c r="J13915" s="7">
        <v>2.9510000000000001</v>
      </c>
      <c r="K13915" s="7">
        <v>3.3189000000000002</v>
      </c>
      <c r="L13915" s="7">
        <v>3.6881000000000004</v>
      </c>
    </row>
    <row r="13916" spans="1:12" ht="12.75">
      <c r="A13916" s="1">
        <f t="shared" si="291"/>
        <v>46398</v>
      </c>
      <c r="B13916" s="49" t="s">
        <v>8540</v>
      </c>
      <c r="C13916" s="7">
        <v>0.90349999999999997</v>
      </c>
      <c r="D13916" s="7">
        <v>1.8057000000000001</v>
      </c>
      <c r="E13916" s="7">
        <v>2.7092000000000001</v>
      </c>
      <c r="F13916" s="7">
        <v>3.6114000000000002</v>
      </c>
      <c r="G13916" s="7">
        <v>4.5148999999999999</v>
      </c>
      <c r="H13916" s="7">
        <v>5.4170999999999996</v>
      </c>
      <c r="I13916" s="7">
        <v>6.3193000000000001</v>
      </c>
      <c r="J13916" s="7">
        <v>7.2228000000000003</v>
      </c>
      <c r="K13916" s="7">
        <v>8.1263000000000005</v>
      </c>
      <c r="L13916" s="7">
        <v>9.0285000000000011</v>
      </c>
    </row>
    <row r="13917" spans="1:12" ht="12.75">
      <c r="A13917" s="1">
        <f t="shared" si="291"/>
        <v>46399</v>
      </c>
      <c r="B13917" s="49" t="s">
        <v>8541</v>
      </c>
      <c r="C13917" s="7">
        <v>10.007400000000001</v>
      </c>
      <c r="D13917" s="7">
        <v>20.014800000000001</v>
      </c>
      <c r="E13917" s="7">
        <v>30.022200000000002</v>
      </c>
      <c r="F13917" s="7">
        <v>40.029600000000002</v>
      </c>
      <c r="G13917" s="7">
        <v>50.037000000000006</v>
      </c>
      <c r="H13917" s="7">
        <v>60.043099999999995</v>
      </c>
      <c r="I13917" s="7">
        <v>70.0505</v>
      </c>
      <c r="J13917" s="7">
        <v>80.057900000000004</v>
      </c>
      <c r="K13917" s="7">
        <v>90.065300000000008</v>
      </c>
      <c r="L13917" s="7">
        <v>100.0727</v>
      </c>
    </row>
    <row r="13918" spans="1:12" ht="12.75">
      <c r="A13918" s="1">
        <f t="shared" si="291"/>
        <v>46400</v>
      </c>
      <c r="B13918" s="49" t="s">
        <v>8542</v>
      </c>
      <c r="C13918" s="7">
        <v>4.3017000000000003</v>
      </c>
      <c r="D13918" s="7">
        <v>8.6021000000000001</v>
      </c>
      <c r="E13918" s="7">
        <v>12.9038</v>
      </c>
      <c r="F13918" s="7">
        <v>17.2042</v>
      </c>
      <c r="G13918" s="7">
        <v>21.5059</v>
      </c>
      <c r="H13918" s="7">
        <v>25.807600000000001</v>
      </c>
      <c r="I13918" s="7">
        <v>30.108000000000001</v>
      </c>
      <c r="J13918" s="7">
        <v>34.409700000000001</v>
      </c>
      <c r="K13918" s="7">
        <v>38.710100000000004</v>
      </c>
      <c r="L13918" s="7">
        <v>43.011800000000001</v>
      </c>
    </row>
    <row r="13919" spans="1:12" ht="12.75">
      <c r="A13919" s="1">
        <f t="shared" si="291"/>
        <v>46401</v>
      </c>
      <c r="B13919" s="49" t="s">
        <v>8543</v>
      </c>
      <c r="C13919" s="7">
        <v>0.86450000000000005</v>
      </c>
      <c r="D13919" s="7">
        <v>1.7302999999999999</v>
      </c>
      <c r="E13919" s="7">
        <v>2.5948000000000002</v>
      </c>
      <c r="F13919" s="7">
        <v>3.4605999999999999</v>
      </c>
      <c r="G13919" s="7">
        <v>4.3250999999999999</v>
      </c>
      <c r="H13919" s="7">
        <v>5.1896000000000004</v>
      </c>
      <c r="I13919" s="7">
        <v>6.0554000000000006</v>
      </c>
      <c r="J13919" s="7">
        <v>6.9199000000000011</v>
      </c>
      <c r="K13919" s="7">
        <v>7.7857000000000003</v>
      </c>
      <c r="L13919" s="7">
        <v>8.6501999999999999</v>
      </c>
    </row>
    <row r="13920" spans="1:12" ht="12.75">
      <c r="A13920" s="1">
        <f t="shared" si="291"/>
        <v>46402</v>
      </c>
      <c r="B13920" s="49" t="s">
        <v>4847</v>
      </c>
      <c r="C13920" s="7">
        <v>7.8E-2</v>
      </c>
      <c r="D13920" s="7">
        <v>0.1547</v>
      </c>
      <c r="E13920" s="7">
        <v>0.23269999999999999</v>
      </c>
      <c r="F13920" s="7">
        <v>0.30940000000000001</v>
      </c>
      <c r="G13920" s="7">
        <v>0.38740000000000002</v>
      </c>
      <c r="H13920" s="7">
        <v>0.46539999999999998</v>
      </c>
      <c r="I13920" s="7">
        <v>0.54210000000000003</v>
      </c>
      <c r="J13920" s="7">
        <v>0.62009999999999998</v>
      </c>
      <c r="K13920" s="7">
        <v>0.69680000000000009</v>
      </c>
      <c r="L13920" s="7">
        <v>0.77480000000000004</v>
      </c>
    </row>
    <row r="13921" spans="1:12" ht="12.75">
      <c r="A13921" s="1">
        <f t="shared" si="291"/>
        <v>46403</v>
      </c>
      <c r="B13921" s="49" t="s">
        <v>8544</v>
      </c>
      <c r="C13921" s="7">
        <v>7.6700000000000004E-2</v>
      </c>
      <c r="D13921" s="7">
        <v>0.15340000000000001</v>
      </c>
      <c r="E13921" s="7">
        <v>0.2301</v>
      </c>
      <c r="F13921" s="7">
        <v>0.30680000000000002</v>
      </c>
      <c r="G13921" s="7">
        <v>0.38350000000000001</v>
      </c>
      <c r="H13921" s="7">
        <v>0.45889999999999997</v>
      </c>
      <c r="I13921" s="7">
        <v>0.53559999999999997</v>
      </c>
      <c r="J13921" s="7">
        <v>0.61229999999999996</v>
      </c>
      <c r="K13921" s="7">
        <v>0.68900000000000006</v>
      </c>
      <c r="L13921" s="7">
        <v>0.76569999999999994</v>
      </c>
    </row>
    <row r="13922" spans="1:12" ht="12.75">
      <c r="A13922" s="1">
        <f t="shared" si="291"/>
        <v>46404</v>
      </c>
      <c r="B13922" s="49" t="s">
        <v>8545</v>
      </c>
      <c r="C13922" s="7">
        <v>0.12870000000000001</v>
      </c>
      <c r="D13922" s="7">
        <v>0.25609999999999999</v>
      </c>
      <c r="E13922" s="7">
        <v>0.38479999999999998</v>
      </c>
      <c r="F13922" s="7">
        <v>0.51350000000000007</v>
      </c>
      <c r="G13922" s="7">
        <v>0.64219999999999999</v>
      </c>
      <c r="H13922" s="7">
        <v>0.76959999999999995</v>
      </c>
      <c r="I13922" s="7">
        <v>0.89829999999999999</v>
      </c>
      <c r="J13922" s="7">
        <v>1.0270000000000001</v>
      </c>
      <c r="K13922" s="7">
        <v>1.1544000000000001</v>
      </c>
      <c r="L13922" s="7">
        <v>1.2831000000000001</v>
      </c>
    </row>
    <row r="13923" spans="1:12" ht="12.75">
      <c r="A13923" s="1">
        <f t="shared" si="291"/>
        <v>46405</v>
      </c>
      <c r="B13923" s="49" t="s">
        <v>8546</v>
      </c>
      <c r="C13923" s="7">
        <v>0.12610000000000002</v>
      </c>
      <c r="D13923" s="7">
        <v>0.25220000000000004</v>
      </c>
      <c r="E13923" s="7">
        <v>0.37829999999999997</v>
      </c>
      <c r="F13923" s="7">
        <v>0.50440000000000007</v>
      </c>
      <c r="G13923" s="7">
        <v>0.63180000000000003</v>
      </c>
      <c r="H13923" s="7">
        <v>0.75790000000000002</v>
      </c>
      <c r="I13923" s="7">
        <v>0.88400000000000012</v>
      </c>
      <c r="J13923" s="7">
        <v>1.0101</v>
      </c>
      <c r="K13923" s="7">
        <v>1.1362000000000001</v>
      </c>
      <c r="L13923" s="7">
        <v>1.2623</v>
      </c>
    </row>
    <row r="13924" spans="1:12" ht="12.75">
      <c r="A13924" s="1">
        <f t="shared" si="291"/>
        <v>46406</v>
      </c>
      <c r="B13924" s="49" t="s">
        <v>8547</v>
      </c>
      <c r="C13924" s="7">
        <v>9.2299999999999993E-2</v>
      </c>
      <c r="D13924" s="7">
        <v>0.18459999999999999</v>
      </c>
      <c r="E13924" s="7">
        <v>0.2782</v>
      </c>
      <c r="F13924" s="7">
        <v>0.3705</v>
      </c>
      <c r="G13924" s="7">
        <v>0.46279999999999999</v>
      </c>
      <c r="H13924" s="7">
        <v>0.55510000000000004</v>
      </c>
      <c r="I13924" s="7">
        <v>0.64739999999999998</v>
      </c>
      <c r="J13924" s="7">
        <v>0.74099999999999999</v>
      </c>
      <c r="K13924" s="7">
        <v>0.83330000000000004</v>
      </c>
      <c r="L13924" s="7">
        <v>0.92559999999999998</v>
      </c>
    </row>
    <row r="13925" spans="1:12" ht="12.75">
      <c r="A13925" s="1">
        <f t="shared" si="291"/>
        <v>46407</v>
      </c>
      <c r="B13925" s="49" t="s">
        <v>8548</v>
      </c>
      <c r="C13925" s="7">
        <v>0.90999999999999992</v>
      </c>
      <c r="D13925" s="7">
        <v>1.8199999999999998</v>
      </c>
      <c r="E13925" s="7">
        <v>2.7300000000000004</v>
      </c>
      <c r="F13925" s="7">
        <v>3.6399999999999997</v>
      </c>
      <c r="G13925" s="7">
        <v>4.55</v>
      </c>
      <c r="H13925" s="7">
        <v>5.4600000000000009</v>
      </c>
      <c r="I13925" s="7">
        <v>6.370000000000001</v>
      </c>
      <c r="J13925" s="7">
        <v>7.2799999999999994</v>
      </c>
      <c r="K13925" s="7">
        <v>8.19</v>
      </c>
      <c r="L13925" s="7">
        <v>9.1</v>
      </c>
    </row>
    <row r="13926" spans="1:12" ht="12.75">
      <c r="A13926" s="1">
        <f t="shared" si="291"/>
        <v>46408</v>
      </c>
      <c r="B13926" s="49" t="s">
        <v>5209</v>
      </c>
      <c r="C13926" s="7">
        <v>5.8499999999999996E-2</v>
      </c>
      <c r="D13926" s="7">
        <v>0.11699999999999999</v>
      </c>
      <c r="E13926" s="7">
        <v>0.17680000000000001</v>
      </c>
      <c r="F13926" s="7">
        <v>0.23530000000000001</v>
      </c>
      <c r="G13926" s="7">
        <v>0.29380000000000001</v>
      </c>
      <c r="H13926" s="7">
        <v>0.35230000000000006</v>
      </c>
      <c r="I13926" s="7">
        <v>0.4108</v>
      </c>
      <c r="J13926" s="7">
        <v>0.47060000000000002</v>
      </c>
      <c r="K13926" s="7">
        <v>0.52910000000000001</v>
      </c>
      <c r="L13926" s="7">
        <v>0.58760000000000001</v>
      </c>
    </row>
    <row r="13927" spans="1:12" ht="12.75">
      <c r="A13927" s="1">
        <f t="shared" si="291"/>
        <v>46409</v>
      </c>
      <c r="B13927" s="49" t="s">
        <v>8549</v>
      </c>
      <c r="C13927" s="7">
        <v>1.3624000000000001</v>
      </c>
      <c r="D13927" s="7">
        <v>2.7248000000000001</v>
      </c>
      <c r="E13927" s="7">
        <v>4.0872000000000002</v>
      </c>
      <c r="F13927" s="7">
        <v>5.4496000000000002</v>
      </c>
      <c r="G13927" s="7">
        <v>6.8132999999999999</v>
      </c>
      <c r="H13927" s="7">
        <v>8.1756999999999991</v>
      </c>
      <c r="I13927" s="7">
        <v>9.5381</v>
      </c>
      <c r="J13927" s="7">
        <v>10.900500000000001</v>
      </c>
      <c r="K13927" s="7">
        <v>12.2629</v>
      </c>
      <c r="L13927" s="7">
        <v>13.625300000000001</v>
      </c>
    </row>
    <row r="13928" spans="1:12" ht="12.75">
      <c r="A13928" s="1">
        <f t="shared" si="291"/>
        <v>46410</v>
      </c>
      <c r="B13928" s="49" t="s">
        <v>8549</v>
      </c>
      <c r="C13928" s="7">
        <v>1.0776999999999999</v>
      </c>
      <c r="D13928" s="7">
        <v>2.1553999999999998</v>
      </c>
      <c r="E13928" s="7">
        <v>3.2343999999999999</v>
      </c>
      <c r="F13928" s="7">
        <v>4.3121</v>
      </c>
      <c r="G13928" s="7">
        <v>5.3898000000000001</v>
      </c>
      <c r="H13928" s="7">
        <v>6.4674999999999994</v>
      </c>
      <c r="I13928" s="7">
        <v>7.5452000000000004</v>
      </c>
      <c r="J13928" s="7">
        <v>8.6242000000000001</v>
      </c>
      <c r="K13928" s="7">
        <v>9.7019000000000002</v>
      </c>
      <c r="L13928" s="7">
        <v>10.7796</v>
      </c>
    </row>
    <row r="13929" spans="1:12" ht="12.75">
      <c r="A13929" s="1">
        <f t="shared" si="291"/>
        <v>46411</v>
      </c>
      <c r="B13929" s="49" t="s">
        <v>8549</v>
      </c>
      <c r="C13929" s="7">
        <v>0.61229999999999996</v>
      </c>
      <c r="D13929" s="7">
        <v>1.2245999999999999</v>
      </c>
      <c r="E13929" s="7">
        <v>1.8382000000000001</v>
      </c>
      <c r="F13929" s="7">
        <v>2.4504999999999999</v>
      </c>
      <c r="G13929" s="7">
        <v>3.0627999999999997</v>
      </c>
      <c r="H13929" s="7">
        <v>3.6751</v>
      </c>
      <c r="I13929" s="7">
        <v>4.2873999999999999</v>
      </c>
      <c r="J13929" s="7">
        <v>4.9009999999999998</v>
      </c>
      <c r="K13929" s="7">
        <v>5.5133000000000001</v>
      </c>
      <c r="L13929" s="7">
        <v>6.1255999999999995</v>
      </c>
    </row>
    <row r="13930" spans="1:12" ht="12.75">
      <c r="A13930" s="1">
        <f t="shared" si="291"/>
        <v>46412</v>
      </c>
      <c r="B13930" s="49" t="s">
        <v>8549</v>
      </c>
      <c r="C13930" s="7">
        <v>0.86190000000000011</v>
      </c>
      <c r="D13930" s="7">
        <v>1.7238000000000002</v>
      </c>
      <c r="E13930" s="7">
        <v>2.5870000000000002</v>
      </c>
      <c r="F13930" s="7">
        <v>3.4489000000000001</v>
      </c>
      <c r="G13930" s="7">
        <v>4.3107999999999995</v>
      </c>
      <c r="H13930" s="7">
        <v>5.1726999999999999</v>
      </c>
      <c r="I13930" s="7">
        <v>6.0346000000000011</v>
      </c>
      <c r="J13930" s="7">
        <v>6.8978000000000002</v>
      </c>
      <c r="K13930" s="7">
        <v>7.7597000000000005</v>
      </c>
      <c r="L13930" s="7">
        <v>8.621599999999999</v>
      </c>
    </row>
    <row r="13931" spans="1:12" ht="12.75">
      <c r="A13931" s="1">
        <f t="shared" si="291"/>
        <v>46413</v>
      </c>
      <c r="B13931" s="49" t="s">
        <v>8549</v>
      </c>
      <c r="C13931" s="7">
        <v>1.2337</v>
      </c>
      <c r="D13931" s="7">
        <v>2.4674</v>
      </c>
      <c r="E13931" s="7">
        <v>3.7011000000000003</v>
      </c>
      <c r="F13931" s="7">
        <v>4.9348000000000001</v>
      </c>
      <c r="G13931" s="7">
        <v>6.1685000000000008</v>
      </c>
      <c r="H13931" s="7">
        <v>7.4022000000000006</v>
      </c>
      <c r="I13931" s="7">
        <v>8.6358999999999995</v>
      </c>
      <c r="J13931" s="7">
        <v>9.8696000000000002</v>
      </c>
      <c r="K13931" s="7">
        <v>11.103300000000001</v>
      </c>
      <c r="L13931" s="7">
        <v>12.337000000000002</v>
      </c>
    </row>
    <row r="13932" spans="1:12" ht="12.75">
      <c r="A13932" s="1">
        <f t="shared" si="291"/>
        <v>46414</v>
      </c>
      <c r="B13932" s="49" t="s">
        <v>8549</v>
      </c>
      <c r="C13932" s="7">
        <v>0.59279999999999999</v>
      </c>
      <c r="D13932" s="7">
        <v>1.1856</v>
      </c>
      <c r="E13932" s="7">
        <v>1.7784000000000002</v>
      </c>
      <c r="F13932" s="7">
        <v>2.3712</v>
      </c>
      <c r="G13932" s="7">
        <v>2.964</v>
      </c>
      <c r="H13932" s="7">
        <v>3.5568000000000004</v>
      </c>
      <c r="I13932" s="7">
        <v>4.1496000000000004</v>
      </c>
      <c r="J13932" s="7">
        <v>4.7423999999999999</v>
      </c>
      <c r="K13932" s="7">
        <v>5.3352000000000004</v>
      </c>
      <c r="L13932" s="7">
        <v>5.9279999999999999</v>
      </c>
    </row>
    <row r="13933" spans="1:12" ht="12.75">
      <c r="A13933" s="1">
        <f t="shared" si="291"/>
        <v>46415</v>
      </c>
      <c r="B13933" s="49" t="s">
        <v>8550</v>
      </c>
      <c r="C13933" s="7">
        <v>0.3705</v>
      </c>
      <c r="D13933" s="7">
        <v>0.73969999999999991</v>
      </c>
      <c r="E13933" s="7">
        <v>1.1102000000000001</v>
      </c>
      <c r="F13933" s="7">
        <v>1.4793999999999998</v>
      </c>
      <c r="G13933" s="7">
        <v>1.8499000000000001</v>
      </c>
      <c r="H13933" s="7">
        <v>2.2191000000000001</v>
      </c>
      <c r="I13933" s="7">
        <v>2.5895999999999999</v>
      </c>
      <c r="J13933" s="7">
        <v>2.9587999999999997</v>
      </c>
      <c r="K13933" s="7">
        <v>3.3292999999999999</v>
      </c>
      <c r="L13933" s="7">
        <v>3.6985000000000006</v>
      </c>
    </row>
    <row r="13934" spans="1:12" ht="12.75">
      <c r="A13934" s="1">
        <f t="shared" si="291"/>
        <v>46416</v>
      </c>
      <c r="B13934" s="49" t="s">
        <v>8551</v>
      </c>
      <c r="C13934" s="7">
        <v>5.0700000000000002E-2</v>
      </c>
      <c r="D13934" s="7">
        <v>0.1014</v>
      </c>
      <c r="E13934" s="7">
        <v>0.15210000000000001</v>
      </c>
      <c r="F13934" s="7">
        <v>0.20280000000000001</v>
      </c>
      <c r="G13934" s="7">
        <v>0.2535</v>
      </c>
      <c r="H13934" s="7">
        <v>0.30420000000000003</v>
      </c>
      <c r="I13934" s="7">
        <v>0.35490000000000005</v>
      </c>
      <c r="J13934" s="7">
        <v>0.40560000000000002</v>
      </c>
      <c r="K13934" s="7">
        <v>0.45629999999999998</v>
      </c>
      <c r="L13934" s="7">
        <v>0.50700000000000001</v>
      </c>
    </row>
    <row r="13935" spans="1:12" ht="12.75">
      <c r="A13935" s="1">
        <f t="shared" si="291"/>
        <v>46417</v>
      </c>
      <c r="B13935" s="49" t="s">
        <v>8552</v>
      </c>
      <c r="C13935" s="7">
        <v>0.88530000000000009</v>
      </c>
      <c r="D13935" s="7">
        <v>1.7706000000000002</v>
      </c>
      <c r="E13935" s="7">
        <v>2.6559000000000004</v>
      </c>
      <c r="F13935" s="7">
        <v>3.5412000000000003</v>
      </c>
      <c r="G13935" s="7">
        <v>4.4264999999999999</v>
      </c>
      <c r="H13935" s="7">
        <v>5.3118000000000007</v>
      </c>
      <c r="I13935" s="7">
        <v>6.1971000000000007</v>
      </c>
      <c r="J13935" s="7">
        <v>7.0824000000000007</v>
      </c>
      <c r="K13935" s="7">
        <v>7.9676999999999998</v>
      </c>
      <c r="L13935" s="7">
        <v>8.8529999999999998</v>
      </c>
    </row>
    <row r="13936" spans="1:12" ht="12.75">
      <c r="A13936" s="1">
        <f t="shared" si="291"/>
        <v>46418</v>
      </c>
      <c r="B13936" s="49" t="s">
        <v>8552</v>
      </c>
      <c r="C13936" s="7">
        <v>0.98020000000000007</v>
      </c>
      <c r="D13936" s="7">
        <v>1.9604000000000001</v>
      </c>
      <c r="E13936" s="7">
        <v>2.9406000000000003</v>
      </c>
      <c r="F13936" s="7">
        <v>3.9208000000000003</v>
      </c>
      <c r="G13936" s="7">
        <v>4.9009999999999998</v>
      </c>
      <c r="H13936" s="7">
        <v>5.8812000000000006</v>
      </c>
      <c r="I13936" s="7">
        <v>6.8613999999999997</v>
      </c>
      <c r="J13936" s="7">
        <v>7.8416000000000006</v>
      </c>
      <c r="K13936" s="7">
        <v>8.8217999999999996</v>
      </c>
      <c r="L13936" s="7">
        <v>9.8019999999999996</v>
      </c>
    </row>
    <row r="13937" spans="1:12" ht="12.75">
      <c r="A13937" s="1">
        <f t="shared" si="291"/>
        <v>46419</v>
      </c>
      <c r="B13937" s="49" t="s">
        <v>8552</v>
      </c>
      <c r="C13937" s="7">
        <v>0.99320000000000008</v>
      </c>
      <c r="D13937" s="7">
        <v>1.9864000000000002</v>
      </c>
      <c r="E13937" s="7">
        <v>2.9796</v>
      </c>
      <c r="F13937" s="7">
        <v>3.9728000000000003</v>
      </c>
      <c r="G13937" s="7">
        <v>4.9660000000000002</v>
      </c>
      <c r="H13937" s="7">
        <v>5.9592000000000001</v>
      </c>
      <c r="I13937" s="7">
        <v>6.9523999999999999</v>
      </c>
      <c r="J13937" s="7">
        <v>7.9456000000000007</v>
      </c>
      <c r="K13937" s="7">
        <v>8.9388000000000005</v>
      </c>
      <c r="L13937" s="7">
        <v>9.9320000000000004</v>
      </c>
    </row>
    <row r="13938" spans="1:12" ht="12.75">
      <c r="A13938" s="1">
        <f t="shared" si="291"/>
        <v>46420</v>
      </c>
      <c r="B13938" s="49" t="s">
        <v>8552</v>
      </c>
      <c r="C13938" s="7">
        <v>0.53039999999999998</v>
      </c>
      <c r="D13938" s="7">
        <v>1.0608</v>
      </c>
      <c r="E13938" s="7">
        <v>1.5911999999999999</v>
      </c>
      <c r="F13938" s="7">
        <v>2.1215999999999999</v>
      </c>
      <c r="G13938" s="7">
        <v>2.6520000000000001</v>
      </c>
      <c r="H13938" s="7">
        <v>3.1823999999999999</v>
      </c>
      <c r="I13938" s="7">
        <v>3.7128000000000001</v>
      </c>
      <c r="J13938" s="7">
        <v>4.2431999999999999</v>
      </c>
      <c r="K13938" s="7">
        <v>4.7736000000000001</v>
      </c>
      <c r="L13938" s="7">
        <v>5.3040000000000003</v>
      </c>
    </row>
    <row r="13939" spans="1:12" ht="12.75">
      <c r="A13939" s="1">
        <f t="shared" si="291"/>
        <v>46421</v>
      </c>
      <c r="B13939" s="49" t="s">
        <v>8552</v>
      </c>
      <c r="C13939" s="7">
        <v>1.0738000000000001</v>
      </c>
      <c r="D13939" s="7">
        <v>2.1476000000000002</v>
      </c>
      <c r="E13939" s="7">
        <v>3.2214000000000005</v>
      </c>
      <c r="F13939" s="7">
        <v>4.2952000000000004</v>
      </c>
      <c r="G13939" s="7">
        <v>5.3689999999999998</v>
      </c>
      <c r="H13939" s="7">
        <v>6.442800000000001</v>
      </c>
      <c r="I13939" s="7">
        <v>7.5166000000000004</v>
      </c>
      <c r="J13939" s="7">
        <v>8.5904000000000007</v>
      </c>
      <c r="K13939" s="7">
        <v>9.664200000000001</v>
      </c>
      <c r="L13939" s="7">
        <v>10.738</v>
      </c>
    </row>
    <row r="13940" spans="1:12" ht="12.75">
      <c r="A13940" s="1">
        <f t="shared" si="291"/>
        <v>46422</v>
      </c>
      <c r="B13940" s="49" t="s">
        <v>8553</v>
      </c>
      <c r="C13940" s="7">
        <v>0.17290000000000003</v>
      </c>
      <c r="D13940" s="7">
        <v>0.34580000000000005</v>
      </c>
      <c r="E13940" s="7">
        <v>0.51870000000000005</v>
      </c>
      <c r="F13940" s="7">
        <v>0.6916000000000001</v>
      </c>
      <c r="G13940" s="7">
        <v>0.86450000000000005</v>
      </c>
      <c r="H13940" s="7">
        <v>1.0374000000000001</v>
      </c>
      <c r="I13940" s="7">
        <v>1.2103000000000002</v>
      </c>
      <c r="J13940" s="7">
        <v>1.3832000000000002</v>
      </c>
      <c r="K13940" s="7">
        <v>1.5561</v>
      </c>
      <c r="L13940" s="7">
        <v>1.7290000000000001</v>
      </c>
    </row>
    <row r="13941" spans="1:12" ht="12.75">
      <c r="A13941" s="1">
        <f t="shared" si="291"/>
        <v>46423</v>
      </c>
      <c r="B13941" s="49" t="s">
        <v>8553</v>
      </c>
      <c r="C13941" s="7">
        <v>0.12610000000000002</v>
      </c>
      <c r="D13941" s="7">
        <v>0.25220000000000004</v>
      </c>
      <c r="E13941" s="7">
        <v>0.37829999999999997</v>
      </c>
      <c r="F13941" s="7">
        <v>0.50440000000000007</v>
      </c>
      <c r="G13941" s="7">
        <v>0.63049999999999995</v>
      </c>
      <c r="H13941" s="7">
        <v>0.75659999999999994</v>
      </c>
      <c r="I13941" s="7">
        <v>0.88270000000000004</v>
      </c>
      <c r="J13941" s="7">
        <v>1.0088000000000001</v>
      </c>
      <c r="K13941" s="7">
        <v>1.1349</v>
      </c>
      <c r="L13941" s="7">
        <v>1.2609999999999999</v>
      </c>
    </row>
    <row r="13942" spans="1:12" ht="12.75">
      <c r="A13942" s="1">
        <f t="shared" si="291"/>
        <v>46424</v>
      </c>
      <c r="B13942" s="49" t="s">
        <v>8554</v>
      </c>
      <c r="C13942" s="7">
        <v>10.657400000000001</v>
      </c>
      <c r="D13942" s="7">
        <v>21.314800000000002</v>
      </c>
      <c r="E13942" s="7">
        <v>31.972200000000004</v>
      </c>
      <c r="F13942" s="7">
        <v>42.629600000000003</v>
      </c>
      <c r="G13942" s="7">
        <v>53.287000000000006</v>
      </c>
      <c r="H13942" s="7">
        <v>63.944400000000009</v>
      </c>
      <c r="I13942" s="7">
        <v>74.601800000000011</v>
      </c>
      <c r="J13942" s="7">
        <v>85.259200000000007</v>
      </c>
      <c r="K13942" s="7">
        <v>95.916600000000003</v>
      </c>
      <c r="L13942" s="7">
        <v>106.57400000000001</v>
      </c>
    </row>
    <row r="13943" spans="1:12" ht="12.75">
      <c r="A13943" s="1">
        <f t="shared" si="291"/>
        <v>46425</v>
      </c>
      <c r="B13943" s="49" t="s">
        <v>8555</v>
      </c>
      <c r="C13943" s="7">
        <v>0.12090000000000001</v>
      </c>
      <c r="D13943" s="7">
        <v>0.24180000000000001</v>
      </c>
      <c r="E13943" s="7">
        <v>0.36270000000000002</v>
      </c>
      <c r="F13943" s="7">
        <v>0.48360000000000003</v>
      </c>
      <c r="G13943" s="7">
        <v>0.60450000000000004</v>
      </c>
      <c r="H13943" s="7">
        <v>0.72670000000000012</v>
      </c>
      <c r="I13943" s="7">
        <v>0.84760000000000002</v>
      </c>
      <c r="J13943" s="7">
        <v>0.96850000000000003</v>
      </c>
      <c r="K13943" s="7">
        <v>1.0893999999999999</v>
      </c>
      <c r="L13943" s="7">
        <v>1.2103000000000002</v>
      </c>
    </row>
    <row r="13944" spans="1:12" ht="12.75">
      <c r="A13944" s="1">
        <f t="shared" si="291"/>
        <v>46426</v>
      </c>
      <c r="B13944" s="49" t="s">
        <v>8556</v>
      </c>
      <c r="C13944" s="7">
        <v>6.7599999999999993E-2</v>
      </c>
      <c r="D13944" s="7">
        <v>0.13650000000000001</v>
      </c>
      <c r="E13944" s="7">
        <v>0.2041</v>
      </c>
      <c r="F13944" s="7">
        <v>0.27300000000000002</v>
      </c>
      <c r="G13944" s="7">
        <v>0.34060000000000001</v>
      </c>
      <c r="H13944" s="7">
        <v>0.40820000000000001</v>
      </c>
      <c r="I13944" s="7">
        <v>0.47710000000000002</v>
      </c>
      <c r="J13944" s="7">
        <v>0.54469999999999996</v>
      </c>
      <c r="K13944" s="7">
        <v>0.61360000000000003</v>
      </c>
      <c r="L13944" s="7">
        <v>0.68120000000000003</v>
      </c>
    </row>
    <row r="13945" spans="1:12" ht="12.75">
      <c r="A13945" s="1">
        <f t="shared" si="291"/>
        <v>46427</v>
      </c>
      <c r="B13945" s="49" t="s">
        <v>8557</v>
      </c>
      <c r="C13945" s="7">
        <v>4.8099999999999997E-2</v>
      </c>
      <c r="D13945" s="7">
        <v>9.4899999999999998E-2</v>
      </c>
      <c r="E13945" s="7">
        <v>0.14300000000000002</v>
      </c>
      <c r="F13945" s="7">
        <v>0.19109999999999999</v>
      </c>
      <c r="G13945" s="7">
        <v>0.2379</v>
      </c>
      <c r="H13945" s="7">
        <v>0.28600000000000003</v>
      </c>
      <c r="I13945" s="7">
        <v>0.33410000000000001</v>
      </c>
      <c r="J13945" s="7">
        <v>0.38090000000000002</v>
      </c>
      <c r="K13945" s="7">
        <v>0.42900000000000005</v>
      </c>
      <c r="L13945" s="7">
        <v>0.47710000000000002</v>
      </c>
    </row>
    <row r="13946" spans="1:12" ht="25.5">
      <c r="A13946" s="1">
        <f t="shared" si="291"/>
        <v>46428</v>
      </c>
      <c r="B13946" s="49" t="s">
        <v>8558</v>
      </c>
      <c r="C13946" s="7">
        <v>0.1144</v>
      </c>
      <c r="D13946" s="7">
        <v>0.2288</v>
      </c>
      <c r="E13946" s="7">
        <v>0.34320000000000001</v>
      </c>
      <c r="F13946" s="7">
        <v>0.45760000000000001</v>
      </c>
      <c r="G13946" s="7">
        <v>0.57200000000000006</v>
      </c>
      <c r="H13946" s="7">
        <v>0.68640000000000001</v>
      </c>
      <c r="I13946" s="7">
        <v>0.80080000000000007</v>
      </c>
      <c r="J13946" s="7">
        <v>0.91520000000000001</v>
      </c>
      <c r="K13946" s="7">
        <v>1.0296000000000001</v>
      </c>
      <c r="L13946" s="7">
        <v>1.1440000000000001</v>
      </c>
    </row>
    <row r="13947" spans="1:12" ht="25.5">
      <c r="A13947" s="1">
        <f t="shared" si="291"/>
        <v>46429</v>
      </c>
      <c r="B13947" s="49" t="s">
        <v>8559</v>
      </c>
      <c r="C13947" s="7">
        <v>5.2000000000000005E-2</v>
      </c>
      <c r="D13947" s="7">
        <v>0.1053</v>
      </c>
      <c r="E13947" s="7">
        <v>0.1573</v>
      </c>
      <c r="F13947" s="7">
        <v>0.21060000000000001</v>
      </c>
      <c r="G13947" s="7">
        <v>0.2626</v>
      </c>
      <c r="H13947" s="7">
        <v>0.31459999999999999</v>
      </c>
      <c r="I13947" s="7">
        <v>0.3679</v>
      </c>
      <c r="J13947" s="7">
        <v>0.41990000000000005</v>
      </c>
      <c r="K13947" s="7">
        <v>0.47320000000000001</v>
      </c>
      <c r="L13947" s="7">
        <v>0.5252</v>
      </c>
    </row>
    <row r="13948" spans="1:12" ht="25.5">
      <c r="A13948" s="1">
        <f t="shared" si="291"/>
        <v>46430</v>
      </c>
      <c r="B13948" s="49" t="s">
        <v>8560</v>
      </c>
      <c r="C13948" s="7">
        <v>2.496</v>
      </c>
      <c r="D13948" s="7">
        <v>4.992</v>
      </c>
      <c r="E13948" s="7">
        <v>7.4879999999999995</v>
      </c>
      <c r="F13948" s="7">
        <v>9.984</v>
      </c>
      <c r="G13948" s="7">
        <v>12.48</v>
      </c>
      <c r="H13948" s="7">
        <v>14.975999999999999</v>
      </c>
      <c r="I13948" s="7">
        <v>17.472000000000001</v>
      </c>
      <c r="J13948" s="7">
        <v>19.968</v>
      </c>
      <c r="K13948" s="7">
        <v>22.464000000000002</v>
      </c>
      <c r="L13948" s="7">
        <v>24.96</v>
      </c>
    </row>
    <row r="13949" spans="1:12" ht="25.5">
      <c r="A13949" s="1">
        <f t="shared" si="291"/>
        <v>46431</v>
      </c>
      <c r="B13949" s="49" t="s">
        <v>8561</v>
      </c>
      <c r="C13949" s="7">
        <v>4.5500000000000006E-2</v>
      </c>
      <c r="D13949" s="7">
        <v>9.1000000000000011E-2</v>
      </c>
      <c r="E13949" s="7">
        <v>0.13650000000000001</v>
      </c>
      <c r="F13949" s="7">
        <v>0.18200000000000002</v>
      </c>
      <c r="G13949" s="7">
        <v>0.22749999999999998</v>
      </c>
      <c r="H13949" s="7">
        <v>0.27300000000000002</v>
      </c>
      <c r="I13949" s="7">
        <v>0.31850000000000001</v>
      </c>
      <c r="J13949" s="7">
        <v>0.36400000000000005</v>
      </c>
      <c r="K13949" s="7">
        <v>0.40950000000000003</v>
      </c>
      <c r="L13949" s="7">
        <v>0.45499999999999996</v>
      </c>
    </row>
    <row r="13950" spans="1:12" ht="38.25">
      <c r="A13950" s="1">
        <f t="shared" si="291"/>
        <v>46432</v>
      </c>
      <c r="B13950" s="49" t="s">
        <v>8562</v>
      </c>
      <c r="C13950" s="7">
        <v>0.1118</v>
      </c>
      <c r="D13950" s="7">
        <v>0.22489999999999999</v>
      </c>
      <c r="E13950" s="7">
        <v>0.3367</v>
      </c>
      <c r="F13950" s="7">
        <v>0.44849999999999995</v>
      </c>
      <c r="G13950" s="7">
        <v>0.56030000000000002</v>
      </c>
      <c r="H13950" s="7">
        <v>0.6734</v>
      </c>
      <c r="I13950" s="7">
        <v>0.78520000000000001</v>
      </c>
      <c r="J13950" s="7">
        <v>0.89699999999999991</v>
      </c>
      <c r="K13950" s="7">
        <v>1.0101</v>
      </c>
      <c r="L13950" s="7">
        <v>1.1219000000000001</v>
      </c>
    </row>
    <row r="13951" spans="1:12" ht="38.25">
      <c r="A13951" s="1">
        <f t="shared" si="291"/>
        <v>46433</v>
      </c>
      <c r="B13951" s="49" t="s">
        <v>8563</v>
      </c>
      <c r="C13951" s="7">
        <v>2.3400000000000001E-2</v>
      </c>
      <c r="D13951" s="7">
        <v>4.6800000000000001E-2</v>
      </c>
      <c r="E13951" s="7">
        <v>7.0199999999999999E-2</v>
      </c>
      <c r="F13951" s="7">
        <v>9.3600000000000003E-2</v>
      </c>
      <c r="G13951" s="7">
        <v>0.11699999999999999</v>
      </c>
      <c r="H13951" s="7">
        <v>0.1404</v>
      </c>
      <c r="I13951" s="7">
        <v>0.1638</v>
      </c>
      <c r="J13951" s="7">
        <v>0.18720000000000001</v>
      </c>
      <c r="K13951" s="7">
        <v>0.21060000000000001</v>
      </c>
      <c r="L13951" s="7">
        <v>0.23399999999999999</v>
      </c>
    </row>
    <row r="13952" spans="1:12" ht="25.5">
      <c r="A13952" s="1">
        <f t="shared" si="291"/>
        <v>46434</v>
      </c>
      <c r="B13952" s="49" t="s">
        <v>8564</v>
      </c>
      <c r="C13952" s="7">
        <v>6.5000000000000006E-3</v>
      </c>
      <c r="D13952" s="7">
        <v>1.3000000000000001E-2</v>
      </c>
      <c r="E13952" s="7">
        <v>1.95E-2</v>
      </c>
      <c r="F13952" s="7">
        <v>2.6000000000000002E-2</v>
      </c>
      <c r="G13952" s="7">
        <v>3.2500000000000001E-2</v>
      </c>
      <c r="H13952" s="7">
        <v>3.9E-2</v>
      </c>
      <c r="I13952" s="7">
        <v>4.5500000000000006E-2</v>
      </c>
      <c r="J13952" s="7">
        <v>5.2000000000000005E-2</v>
      </c>
      <c r="K13952" s="7">
        <v>5.8499999999999996E-2</v>
      </c>
      <c r="L13952" s="7">
        <v>6.5000000000000002E-2</v>
      </c>
    </row>
    <row r="13953" spans="1:12" ht="25.5">
      <c r="A13953" s="1">
        <f t="shared" si="291"/>
        <v>46435</v>
      </c>
      <c r="B13953" s="49" t="s">
        <v>8565</v>
      </c>
      <c r="C13953" s="7">
        <v>2.47E-2</v>
      </c>
      <c r="D13953" s="7">
        <v>4.9399999999999999E-2</v>
      </c>
      <c r="E13953" s="7">
        <v>7.4099999999999999E-2</v>
      </c>
      <c r="F13953" s="7">
        <v>9.8799999999999999E-2</v>
      </c>
      <c r="G13953" s="7">
        <v>0.12350000000000001</v>
      </c>
      <c r="H13953" s="7">
        <v>0.1482</v>
      </c>
      <c r="I13953" s="7">
        <v>0.17290000000000003</v>
      </c>
      <c r="J13953" s="7">
        <v>0.1976</v>
      </c>
      <c r="K13953" s="7">
        <v>0.22230000000000003</v>
      </c>
      <c r="L13953" s="7">
        <v>0.24700000000000003</v>
      </c>
    </row>
    <row r="13954" spans="1:12" ht="114.75">
      <c r="A13954" s="1">
        <f t="shared" si="291"/>
        <v>46436</v>
      </c>
      <c r="B13954" s="49" t="s">
        <v>8566</v>
      </c>
      <c r="C13954" s="7">
        <v>0.14560000000000001</v>
      </c>
      <c r="D13954" s="7">
        <v>0.29250000000000004</v>
      </c>
      <c r="E13954" s="7">
        <v>0.43810000000000004</v>
      </c>
      <c r="F13954" s="7">
        <v>0.5837</v>
      </c>
      <c r="G13954" s="7">
        <v>0.72930000000000006</v>
      </c>
      <c r="H13954" s="7">
        <v>0.87620000000000009</v>
      </c>
      <c r="I13954" s="7">
        <v>1.0218</v>
      </c>
      <c r="J13954" s="7">
        <v>1.1674</v>
      </c>
      <c r="K13954" s="7">
        <v>1.3130000000000002</v>
      </c>
      <c r="L13954" s="7">
        <v>1.4599</v>
      </c>
    </row>
    <row r="13955" spans="1:12" ht="89.25">
      <c r="A13955" s="1">
        <f t="shared" si="291"/>
        <v>46437</v>
      </c>
      <c r="B13955" s="49" t="s">
        <v>8567</v>
      </c>
      <c r="C13955" s="7">
        <v>0.15340000000000001</v>
      </c>
      <c r="D13955" s="7">
        <v>0.30680000000000002</v>
      </c>
      <c r="E13955" s="7">
        <v>0.4602</v>
      </c>
      <c r="F13955" s="7">
        <v>0.61360000000000003</v>
      </c>
      <c r="G13955" s="7">
        <v>0.76700000000000002</v>
      </c>
      <c r="H13955" s="7">
        <v>0.9204</v>
      </c>
      <c r="I13955" s="7">
        <v>1.0738000000000001</v>
      </c>
      <c r="J13955" s="7">
        <v>1.2272000000000001</v>
      </c>
      <c r="K13955" s="7">
        <v>1.3806</v>
      </c>
      <c r="L13955" s="7">
        <v>1.534</v>
      </c>
    </row>
    <row r="13956" spans="1:12" ht="51">
      <c r="A13956" s="1">
        <f t="shared" si="291"/>
        <v>46438</v>
      </c>
      <c r="B13956" s="49" t="s">
        <v>8568</v>
      </c>
      <c r="C13956" s="7">
        <v>4.8099999999999997E-2</v>
      </c>
      <c r="D13956" s="7">
        <v>9.6199999999999994E-2</v>
      </c>
      <c r="E13956" s="7">
        <v>0.14430000000000001</v>
      </c>
      <c r="F13956" s="7">
        <v>0.19239999999999999</v>
      </c>
      <c r="G13956" s="7">
        <v>0.24049999999999999</v>
      </c>
      <c r="H13956" s="7">
        <v>0.2873</v>
      </c>
      <c r="I13956" s="7">
        <v>0.33540000000000003</v>
      </c>
      <c r="J13956" s="7">
        <v>0.38350000000000001</v>
      </c>
      <c r="K13956" s="7">
        <v>0.43160000000000004</v>
      </c>
      <c r="L13956" s="7">
        <v>0.47970000000000002</v>
      </c>
    </row>
    <row r="13957" spans="1:12" ht="25.5">
      <c r="A13957" s="1">
        <f t="shared" si="291"/>
        <v>46439</v>
      </c>
      <c r="B13957" s="49" t="s">
        <v>8569</v>
      </c>
      <c r="C13957" s="7">
        <v>0.20800000000000002</v>
      </c>
      <c r="D13957" s="7">
        <v>0.41600000000000004</v>
      </c>
      <c r="E13957" s="7">
        <v>0.624</v>
      </c>
      <c r="F13957" s="7">
        <v>0.83069999999999999</v>
      </c>
      <c r="G13957" s="7">
        <v>1.0387000000000002</v>
      </c>
      <c r="H13957" s="7">
        <v>1.2466999999999999</v>
      </c>
      <c r="I13957" s="7">
        <v>1.4547000000000001</v>
      </c>
      <c r="J13957" s="7">
        <v>1.6626999999999998</v>
      </c>
      <c r="K13957" s="7">
        <v>1.8707</v>
      </c>
      <c r="L13957" s="7">
        <v>2.0787</v>
      </c>
    </row>
    <row r="13958" spans="1:12" ht="38.25">
      <c r="A13958" s="1">
        <f t="shared" si="291"/>
        <v>46440</v>
      </c>
      <c r="B13958" s="49" t="s">
        <v>8570</v>
      </c>
      <c r="C13958" s="7">
        <v>0.21190000000000001</v>
      </c>
      <c r="D13958" s="7">
        <v>0.42380000000000001</v>
      </c>
      <c r="E13958" s="7">
        <v>0.63570000000000004</v>
      </c>
      <c r="F13958" s="7">
        <v>0.84760000000000002</v>
      </c>
      <c r="G13958" s="7">
        <v>1.0594999999999999</v>
      </c>
      <c r="H13958" s="7">
        <v>1.2714000000000001</v>
      </c>
      <c r="I13958" s="7">
        <v>1.4833000000000001</v>
      </c>
      <c r="J13958" s="7">
        <v>1.6952</v>
      </c>
      <c r="K13958" s="7">
        <v>1.9071000000000002</v>
      </c>
      <c r="L13958" s="7">
        <v>2.1189999999999998</v>
      </c>
    </row>
    <row r="13959" spans="1:12" ht="25.5">
      <c r="A13959" s="1">
        <f t="shared" si="291"/>
        <v>46441</v>
      </c>
      <c r="B13959" s="49" t="s">
        <v>8571</v>
      </c>
      <c r="C13959" s="7">
        <v>4.2900000000000001E-2</v>
      </c>
      <c r="D13959" s="7">
        <v>8.5800000000000001E-2</v>
      </c>
      <c r="E13959" s="7">
        <v>0.12740000000000001</v>
      </c>
      <c r="F13959" s="7">
        <v>0.17030000000000001</v>
      </c>
      <c r="G13959" s="7">
        <v>0.21320000000000003</v>
      </c>
      <c r="H13959" s="7">
        <v>0.25609999999999999</v>
      </c>
      <c r="I13959" s="7">
        <v>0.29900000000000004</v>
      </c>
      <c r="J13959" s="7">
        <v>0.34060000000000001</v>
      </c>
      <c r="K13959" s="7">
        <v>0.38350000000000001</v>
      </c>
      <c r="L13959" s="7">
        <v>0.42640000000000006</v>
      </c>
    </row>
    <row r="13960" spans="1:12" ht="25.5">
      <c r="A13960" s="1">
        <f t="shared" si="291"/>
        <v>46442</v>
      </c>
      <c r="B13960" s="49" t="s">
        <v>8572</v>
      </c>
      <c r="C13960" s="7">
        <v>0.1222</v>
      </c>
      <c r="D13960" s="7">
        <v>0.24310000000000001</v>
      </c>
      <c r="E13960" s="7">
        <v>0.36530000000000007</v>
      </c>
      <c r="F13960" s="7">
        <v>0.48750000000000004</v>
      </c>
      <c r="G13960" s="7">
        <v>0.60840000000000005</v>
      </c>
      <c r="H13960" s="7">
        <v>0.73060000000000014</v>
      </c>
      <c r="I13960" s="7">
        <v>0.85280000000000011</v>
      </c>
      <c r="J13960" s="7">
        <v>0.97370000000000001</v>
      </c>
      <c r="K13960" s="7">
        <v>1.0959000000000001</v>
      </c>
      <c r="L13960" s="7">
        <v>1.2181000000000002</v>
      </c>
    </row>
    <row r="13961" spans="1:12" ht="25.5">
      <c r="A13961" s="1">
        <f t="shared" si="291"/>
        <v>46443</v>
      </c>
      <c r="B13961" s="49" t="s">
        <v>8573</v>
      </c>
      <c r="C13961" s="7">
        <v>0.19500000000000001</v>
      </c>
      <c r="D13961" s="7">
        <v>0.39</v>
      </c>
      <c r="E13961" s="7">
        <v>0.58500000000000008</v>
      </c>
      <c r="F13961" s="7">
        <v>0.78</v>
      </c>
      <c r="G13961" s="7">
        <v>0.97500000000000009</v>
      </c>
      <c r="H13961" s="7">
        <v>1.1700000000000002</v>
      </c>
      <c r="I13961" s="7">
        <v>1.3650000000000002</v>
      </c>
      <c r="J13961" s="7">
        <v>1.56</v>
      </c>
      <c r="K13961" s="7">
        <v>1.7550000000000001</v>
      </c>
      <c r="L13961" s="7">
        <v>1.9500000000000002</v>
      </c>
    </row>
    <row r="13962" spans="1:12" ht="25.5">
      <c r="A13962" s="1">
        <f t="shared" si="291"/>
        <v>46444</v>
      </c>
      <c r="B13962" s="49" t="s">
        <v>8574</v>
      </c>
      <c r="C13962" s="7">
        <v>0.42900000000000005</v>
      </c>
      <c r="D13962" s="7">
        <v>0.8580000000000001</v>
      </c>
      <c r="E13962" s="7">
        <v>1.2869999999999999</v>
      </c>
      <c r="F13962" s="7">
        <v>1.7160000000000002</v>
      </c>
      <c r="G13962" s="7">
        <v>2.145</v>
      </c>
      <c r="H13962" s="7">
        <v>2.5739999999999998</v>
      </c>
      <c r="I13962" s="7">
        <v>3.0030000000000001</v>
      </c>
      <c r="J13962" s="7">
        <v>3.4320000000000004</v>
      </c>
      <c r="K13962" s="7">
        <v>3.8610000000000002</v>
      </c>
      <c r="L13962" s="7">
        <v>4.29</v>
      </c>
    </row>
    <row r="13963" spans="1:12" ht="12.75">
      <c r="A13963" s="1">
        <f t="shared" si="291"/>
        <v>46445</v>
      </c>
      <c r="B13963" s="49" t="s">
        <v>8575</v>
      </c>
      <c r="C13963" s="7">
        <v>9.8799999999999999E-2</v>
      </c>
      <c r="D13963" s="7">
        <v>0.1976</v>
      </c>
      <c r="E13963" s="7">
        <v>0.2964</v>
      </c>
      <c r="F13963" s="7">
        <v>0.3952</v>
      </c>
      <c r="G13963" s="7">
        <v>0.49400000000000005</v>
      </c>
      <c r="H13963" s="7">
        <v>0.59279999999999999</v>
      </c>
      <c r="I13963" s="7">
        <v>0.6916000000000001</v>
      </c>
      <c r="J13963" s="7">
        <v>0.79039999999999999</v>
      </c>
      <c r="K13963" s="7">
        <v>0.8892000000000001</v>
      </c>
      <c r="L13963" s="7">
        <v>0.9880000000000001</v>
      </c>
    </row>
    <row r="13964" spans="1:12" ht="12.75">
      <c r="A13964" s="1">
        <f t="shared" si="291"/>
        <v>46446</v>
      </c>
      <c r="B13964" s="49" t="s">
        <v>8576</v>
      </c>
      <c r="C13964" s="7">
        <v>6.5000000000000002E-2</v>
      </c>
      <c r="D13964" s="7">
        <v>0.13</v>
      </c>
      <c r="E13964" s="7">
        <v>0.19500000000000001</v>
      </c>
      <c r="F13964" s="7">
        <v>0.26</v>
      </c>
      <c r="G13964" s="7">
        <v>0.32500000000000001</v>
      </c>
      <c r="H13964" s="7">
        <v>0.39</v>
      </c>
      <c r="I13964" s="7">
        <v>0.45499999999999996</v>
      </c>
      <c r="J13964" s="7">
        <v>0.52</v>
      </c>
      <c r="K13964" s="7">
        <v>0.58500000000000008</v>
      </c>
      <c r="L13964" s="7">
        <v>0.65</v>
      </c>
    </row>
    <row r="13965" spans="1:12" ht="12.75">
      <c r="A13965" s="1">
        <f t="shared" si="291"/>
        <v>46447</v>
      </c>
      <c r="B13965" s="49" t="s">
        <v>8577</v>
      </c>
      <c r="C13965" s="7">
        <v>0.1118</v>
      </c>
      <c r="D13965" s="7">
        <v>0.22359999999999999</v>
      </c>
      <c r="E13965" s="7">
        <v>0.33540000000000003</v>
      </c>
      <c r="F13965" s="7">
        <v>0.44719999999999999</v>
      </c>
      <c r="G13965" s="7">
        <v>0.55900000000000005</v>
      </c>
      <c r="H13965" s="7">
        <v>0.67080000000000006</v>
      </c>
      <c r="I13965" s="7">
        <v>0.78259999999999996</v>
      </c>
      <c r="J13965" s="7">
        <v>0.89439999999999997</v>
      </c>
      <c r="K13965" s="7">
        <v>1.0062</v>
      </c>
      <c r="L13965" s="7">
        <v>1.1180000000000001</v>
      </c>
    </row>
    <row r="13966" spans="1:12" ht="12.75">
      <c r="A13966" s="1">
        <f t="shared" si="291"/>
        <v>46448</v>
      </c>
      <c r="B13966" s="49" t="s">
        <v>8578</v>
      </c>
      <c r="C13966" s="7">
        <v>0.10790000000000001</v>
      </c>
      <c r="D13966" s="7">
        <v>0.21580000000000002</v>
      </c>
      <c r="E13966" s="7">
        <v>0.32369999999999999</v>
      </c>
      <c r="F13966" s="7">
        <v>0.43160000000000004</v>
      </c>
      <c r="G13966" s="7">
        <v>0.53949999999999998</v>
      </c>
      <c r="H13966" s="7">
        <v>0.64739999999999998</v>
      </c>
      <c r="I13966" s="7">
        <v>0.75529999999999997</v>
      </c>
      <c r="J13966" s="7">
        <v>0.86320000000000008</v>
      </c>
      <c r="K13966" s="7">
        <v>0.97110000000000007</v>
      </c>
      <c r="L13966" s="7">
        <v>1.079</v>
      </c>
    </row>
    <row r="13967" spans="1:12" ht="12.75">
      <c r="A13967" s="1">
        <f t="shared" si="291"/>
        <v>46449</v>
      </c>
      <c r="B13967" s="49" t="s">
        <v>8579</v>
      </c>
      <c r="C13967" s="7">
        <v>0.11309999999999999</v>
      </c>
      <c r="D13967" s="7">
        <v>0.22619999999999998</v>
      </c>
      <c r="E13967" s="7">
        <v>0.33930000000000005</v>
      </c>
      <c r="F13967" s="7">
        <v>0.45239999999999997</v>
      </c>
      <c r="G13967" s="7">
        <v>0.5655</v>
      </c>
      <c r="H13967" s="7">
        <v>0.67860000000000009</v>
      </c>
      <c r="I13967" s="7">
        <v>0.79169999999999996</v>
      </c>
      <c r="J13967" s="7">
        <v>0.90479999999999994</v>
      </c>
      <c r="K13967" s="7">
        <v>1.0179</v>
      </c>
      <c r="L13967" s="7">
        <v>1.131</v>
      </c>
    </row>
    <row r="13968" spans="1:12" ht="12.75">
      <c r="A13968" s="1">
        <f t="shared" si="291"/>
        <v>46450</v>
      </c>
      <c r="B13968" s="49" t="s">
        <v>8580</v>
      </c>
      <c r="C13968" s="7">
        <v>0.29900000000000004</v>
      </c>
      <c r="D13968" s="7">
        <v>0.59800000000000009</v>
      </c>
      <c r="E13968" s="7">
        <v>0.89699999999999991</v>
      </c>
      <c r="F13968" s="7">
        <v>1.1960000000000002</v>
      </c>
      <c r="G13968" s="7">
        <v>1.4949999999999999</v>
      </c>
      <c r="H13968" s="7">
        <v>1.7939999999999998</v>
      </c>
      <c r="I13968" s="7">
        <v>2.0930000000000004</v>
      </c>
      <c r="J13968" s="7">
        <v>2.3920000000000003</v>
      </c>
      <c r="K13968" s="7">
        <v>2.6909999999999998</v>
      </c>
      <c r="L13968" s="7">
        <v>2.9899999999999998</v>
      </c>
    </row>
    <row r="13969" spans="1:12" ht="25.5">
      <c r="A13969" s="1">
        <f t="shared" si="291"/>
        <v>46451</v>
      </c>
      <c r="B13969" s="49" t="s">
        <v>8581</v>
      </c>
      <c r="C13969" s="7">
        <v>0.2392</v>
      </c>
      <c r="D13969" s="7">
        <v>0.47710000000000002</v>
      </c>
      <c r="E13969" s="7">
        <v>0.71630000000000005</v>
      </c>
      <c r="F13969" s="7">
        <v>0.95420000000000005</v>
      </c>
      <c r="G13969" s="7">
        <v>1.1934</v>
      </c>
      <c r="H13969" s="7">
        <v>1.4313</v>
      </c>
      <c r="I13969" s="7">
        <v>1.6704999999999999</v>
      </c>
      <c r="J13969" s="7">
        <v>1.9084000000000001</v>
      </c>
      <c r="K13969" s="7">
        <v>2.1476000000000002</v>
      </c>
      <c r="L13969" s="7">
        <v>2.3855</v>
      </c>
    </row>
    <row r="13970" spans="1:12" ht="12.75">
      <c r="A13970" s="1">
        <f t="shared" ref="A13970:A14033" si="292">A13969+1</f>
        <v>46452</v>
      </c>
      <c r="B13970" s="49" t="s">
        <v>8582</v>
      </c>
      <c r="C13970" s="7">
        <v>0.22749999999999998</v>
      </c>
      <c r="D13970" s="7">
        <v>0.45499999999999996</v>
      </c>
      <c r="E13970" s="7">
        <v>0.68250000000000011</v>
      </c>
      <c r="F13970" s="7">
        <v>0.90999999999999992</v>
      </c>
      <c r="G13970" s="7">
        <v>1.1375</v>
      </c>
      <c r="H13970" s="7">
        <v>1.3650000000000002</v>
      </c>
      <c r="I13970" s="7">
        <v>1.5925000000000002</v>
      </c>
      <c r="J13970" s="7">
        <v>1.8199999999999998</v>
      </c>
      <c r="K13970" s="7">
        <v>2.0474999999999999</v>
      </c>
      <c r="L13970" s="7">
        <v>2.2749999999999999</v>
      </c>
    </row>
    <row r="13971" spans="1:12" ht="12.75">
      <c r="A13971" s="1">
        <f t="shared" si="292"/>
        <v>46453</v>
      </c>
      <c r="B13971" s="49" t="s">
        <v>8583</v>
      </c>
      <c r="C13971" s="7">
        <v>0.70720000000000005</v>
      </c>
      <c r="D13971" s="7">
        <v>1.4144000000000001</v>
      </c>
      <c r="E13971" s="7">
        <v>2.1215999999999999</v>
      </c>
      <c r="F13971" s="7">
        <v>2.8288000000000002</v>
      </c>
      <c r="G13971" s="7">
        <v>3.5360000000000005</v>
      </c>
      <c r="H13971" s="7">
        <v>4.2431999999999999</v>
      </c>
      <c r="I13971" s="7">
        <v>4.9504000000000001</v>
      </c>
      <c r="J13971" s="7">
        <v>5.6576000000000004</v>
      </c>
      <c r="K13971" s="7">
        <v>6.3647999999999998</v>
      </c>
      <c r="L13971" s="7">
        <v>7.072000000000001</v>
      </c>
    </row>
    <row r="13972" spans="1:12" ht="25.5">
      <c r="A13972" s="1">
        <f t="shared" si="292"/>
        <v>46454</v>
      </c>
      <c r="B13972" s="49" t="s">
        <v>8584</v>
      </c>
      <c r="C13972" s="7">
        <v>0.10790000000000001</v>
      </c>
      <c r="D13972" s="7">
        <v>0.21580000000000002</v>
      </c>
      <c r="E13972" s="7">
        <v>0.32369999999999999</v>
      </c>
      <c r="F13972" s="7">
        <v>0.43160000000000004</v>
      </c>
      <c r="G13972" s="7">
        <v>0.53949999999999998</v>
      </c>
      <c r="H13972" s="7">
        <v>0.64739999999999998</v>
      </c>
      <c r="I13972" s="7">
        <v>0.75529999999999997</v>
      </c>
      <c r="J13972" s="7">
        <v>0.86320000000000008</v>
      </c>
      <c r="K13972" s="7">
        <v>0.97110000000000007</v>
      </c>
      <c r="L13972" s="7">
        <v>1.079</v>
      </c>
    </row>
    <row r="13973" spans="1:12" ht="25.5">
      <c r="A13973" s="1">
        <f t="shared" si="292"/>
        <v>46455</v>
      </c>
      <c r="B13973" s="49" t="s">
        <v>8585</v>
      </c>
      <c r="C13973" s="7">
        <v>0.20150000000000001</v>
      </c>
      <c r="D13973" s="7">
        <v>0.40300000000000002</v>
      </c>
      <c r="E13973" s="7">
        <v>0.60450000000000004</v>
      </c>
      <c r="F13973" s="7">
        <v>0.80600000000000005</v>
      </c>
      <c r="G13973" s="7">
        <v>1.0075000000000001</v>
      </c>
      <c r="H13973" s="7">
        <v>1.2090000000000001</v>
      </c>
      <c r="I13973" s="7">
        <v>1.4105000000000001</v>
      </c>
      <c r="J13973" s="7">
        <v>1.6120000000000001</v>
      </c>
      <c r="K13973" s="7">
        <v>1.8135000000000001</v>
      </c>
      <c r="L13973" s="7">
        <v>2.0150000000000001</v>
      </c>
    </row>
    <row r="13974" spans="1:12" ht="25.5">
      <c r="A13974" s="1">
        <f t="shared" si="292"/>
        <v>46456</v>
      </c>
      <c r="B13974" s="49" t="s">
        <v>8586</v>
      </c>
      <c r="C13974" s="7">
        <v>0.1196</v>
      </c>
      <c r="D13974" s="7">
        <v>0.2392</v>
      </c>
      <c r="E13974" s="7">
        <v>0.35880000000000006</v>
      </c>
      <c r="F13974" s="7">
        <v>0.47839999999999999</v>
      </c>
      <c r="G13974" s="7">
        <v>0.59800000000000009</v>
      </c>
      <c r="H13974" s="7">
        <v>0.71760000000000013</v>
      </c>
      <c r="I13974" s="7">
        <v>0.83720000000000006</v>
      </c>
      <c r="J13974" s="7">
        <v>0.95679999999999998</v>
      </c>
      <c r="K13974" s="7">
        <v>1.0764</v>
      </c>
      <c r="L13974" s="7">
        <v>1.1960000000000002</v>
      </c>
    </row>
    <row r="13975" spans="1:12" ht="25.5">
      <c r="A13975" s="1">
        <f t="shared" si="292"/>
        <v>46457</v>
      </c>
      <c r="B13975" s="49" t="s">
        <v>8587</v>
      </c>
      <c r="C13975" s="7">
        <v>0.18459999999999999</v>
      </c>
      <c r="D13975" s="7">
        <v>0.36919999999999997</v>
      </c>
      <c r="E13975" s="7">
        <v>0.55249999999999999</v>
      </c>
      <c r="F13975" s="7">
        <v>0.73709999999999998</v>
      </c>
      <c r="G13975" s="7">
        <v>0.92169999999999996</v>
      </c>
      <c r="H13975" s="7">
        <v>1.1063000000000001</v>
      </c>
      <c r="I13975" s="7">
        <v>1.2908999999999999</v>
      </c>
      <c r="J13975" s="7">
        <v>1.4742</v>
      </c>
      <c r="K13975" s="7">
        <v>1.6588000000000001</v>
      </c>
      <c r="L13975" s="7">
        <v>1.8433999999999999</v>
      </c>
    </row>
    <row r="13976" spans="1:12" ht="38.25">
      <c r="A13976" s="1">
        <f t="shared" si="292"/>
        <v>46458</v>
      </c>
      <c r="B13976" s="49" t="s">
        <v>8588</v>
      </c>
      <c r="C13976" s="7">
        <v>0.18720000000000001</v>
      </c>
      <c r="D13976" s="7">
        <v>0.37440000000000001</v>
      </c>
      <c r="E13976" s="7">
        <v>0.56159999999999999</v>
      </c>
      <c r="F13976" s="7">
        <v>0.74880000000000002</v>
      </c>
      <c r="G13976" s="7">
        <v>0.93599999999999994</v>
      </c>
      <c r="H13976" s="7">
        <v>1.1232</v>
      </c>
      <c r="I13976" s="7">
        <v>1.3104</v>
      </c>
      <c r="J13976" s="7">
        <v>1.4976</v>
      </c>
      <c r="K13976" s="7">
        <v>1.6848000000000001</v>
      </c>
      <c r="L13976" s="7">
        <v>1.8719999999999999</v>
      </c>
    </row>
    <row r="13977" spans="1:12" ht="25.5">
      <c r="A13977" s="1">
        <f t="shared" si="292"/>
        <v>46459</v>
      </c>
      <c r="B13977" s="49" t="s">
        <v>8589</v>
      </c>
      <c r="C13977" s="7">
        <v>0.18200000000000002</v>
      </c>
      <c r="D13977" s="7">
        <v>0.36270000000000002</v>
      </c>
      <c r="E13977" s="7">
        <v>0.54469999999999996</v>
      </c>
      <c r="F13977" s="7">
        <v>0.72540000000000004</v>
      </c>
      <c r="G13977" s="7">
        <v>0.90739999999999998</v>
      </c>
      <c r="H13977" s="7">
        <v>1.0893999999999999</v>
      </c>
      <c r="I13977" s="7">
        <v>1.2701</v>
      </c>
      <c r="J13977" s="7">
        <v>1.4520999999999999</v>
      </c>
      <c r="K13977" s="7">
        <v>1.6328</v>
      </c>
      <c r="L13977" s="7">
        <v>1.8148</v>
      </c>
    </row>
    <row r="13978" spans="1:12" ht="25.5">
      <c r="A13978" s="1">
        <f t="shared" si="292"/>
        <v>46460</v>
      </c>
      <c r="B13978" s="49" t="s">
        <v>8590</v>
      </c>
      <c r="C13978" s="7">
        <v>0.1053</v>
      </c>
      <c r="D13978" s="7">
        <v>0.21060000000000001</v>
      </c>
      <c r="E13978" s="7">
        <v>0.31590000000000001</v>
      </c>
      <c r="F13978" s="7">
        <v>0.42120000000000002</v>
      </c>
      <c r="G13978" s="7">
        <v>0.52650000000000008</v>
      </c>
      <c r="H13978" s="7">
        <v>0.63180000000000003</v>
      </c>
      <c r="I13978" s="7">
        <v>0.73709999999999998</v>
      </c>
      <c r="J13978" s="7">
        <v>0.84240000000000004</v>
      </c>
      <c r="K13978" s="7">
        <v>0.94769999999999999</v>
      </c>
      <c r="L13978" s="7">
        <v>1.0530000000000002</v>
      </c>
    </row>
    <row r="13979" spans="1:12" ht="25.5">
      <c r="A13979" s="1">
        <f t="shared" si="292"/>
        <v>46461</v>
      </c>
      <c r="B13979" s="49" t="s">
        <v>8591</v>
      </c>
      <c r="C13979" s="7">
        <v>0.17030000000000001</v>
      </c>
      <c r="D13979" s="7">
        <v>0.34060000000000001</v>
      </c>
      <c r="E13979" s="7">
        <v>0.51090000000000002</v>
      </c>
      <c r="F13979" s="7">
        <v>0.68120000000000003</v>
      </c>
      <c r="G13979" s="7">
        <v>0.85150000000000003</v>
      </c>
      <c r="H13979" s="7">
        <v>1.0218</v>
      </c>
      <c r="I13979" s="7">
        <v>1.1921000000000002</v>
      </c>
      <c r="J13979" s="7">
        <v>1.3624000000000001</v>
      </c>
      <c r="K13979" s="7">
        <v>1.5327000000000002</v>
      </c>
      <c r="L13979" s="7">
        <v>1.7030000000000001</v>
      </c>
    </row>
    <row r="13980" spans="1:12" ht="38.25">
      <c r="A13980" s="1">
        <f t="shared" si="292"/>
        <v>46462</v>
      </c>
      <c r="B13980" s="49" t="s">
        <v>8592</v>
      </c>
      <c r="C13980" s="7">
        <v>0.12480000000000001</v>
      </c>
      <c r="D13980" s="7">
        <v>0.24960000000000002</v>
      </c>
      <c r="E13980" s="7">
        <v>0.37440000000000001</v>
      </c>
      <c r="F13980" s="7">
        <v>0.49920000000000003</v>
      </c>
      <c r="G13980" s="7">
        <v>0.624</v>
      </c>
      <c r="H13980" s="7">
        <v>0.74880000000000002</v>
      </c>
      <c r="I13980" s="7">
        <v>0.87360000000000004</v>
      </c>
      <c r="J13980" s="7">
        <v>0.99840000000000007</v>
      </c>
      <c r="K13980" s="7">
        <v>1.1232</v>
      </c>
      <c r="L13980" s="7">
        <v>1.248</v>
      </c>
    </row>
    <row r="13981" spans="1:12" ht="12.75">
      <c r="A13981" s="1">
        <f t="shared" si="292"/>
        <v>46463</v>
      </c>
      <c r="B13981" s="49" t="s">
        <v>8593</v>
      </c>
      <c r="C13981" s="7">
        <v>6.3700000000000007E-2</v>
      </c>
      <c r="D13981" s="7">
        <v>0.12740000000000001</v>
      </c>
      <c r="E13981" s="7">
        <v>0.19109999999999999</v>
      </c>
      <c r="F13981" s="7">
        <v>0.25480000000000003</v>
      </c>
      <c r="G13981" s="7">
        <v>0.31850000000000001</v>
      </c>
      <c r="H13981" s="7">
        <v>0.38219999999999998</v>
      </c>
      <c r="I13981" s="7">
        <v>0.44590000000000007</v>
      </c>
      <c r="J13981" s="7">
        <v>0.50960000000000005</v>
      </c>
      <c r="K13981" s="7">
        <v>0.57330000000000003</v>
      </c>
      <c r="L13981" s="7">
        <v>0.63700000000000001</v>
      </c>
    </row>
    <row r="13982" spans="1:12" ht="12.75">
      <c r="A13982" s="1">
        <f t="shared" si="292"/>
        <v>46464</v>
      </c>
      <c r="B13982" s="49" t="s">
        <v>8594</v>
      </c>
      <c r="C13982" s="7">
        <v>5.7200000000000001E-2</v>
      </c>
      <c r="D13982" s="7">
        <v>0.1144</v>
      </c>
      <c r="E13982" s="7">
        <v>0.1716</v>
      </c>
      <c r="F13982" s="7">
        <v>0.2288</v>
      </c>
      <c r="G13982" s="7">
        <v>0.28600000000000003</v>
      </c>
      <c r="H13982" s="7">
        <v>0.34320000000000001</v>
      </c>
      <c r="I13982" s="7">
        <v>0.40040000000000003</v>
      </c>
      <c r="J13982" s="7">
        <v>0.45760000000000001</v>
      </c>
      <c r="K13982" s="7">
        <v>0.51480000000000004</v>
      </c>
      <c r="L13982" s="7">
        <v>0.57200000000000006</v>
      </c>
    </row>
    <row r="13983" spans="1:12" ht="38.25">
      <c r="A13983" s="1">
        <f t="shared" si="292"/>
        <v>46465</v>
      </c>
      <c r="B13983" s="49" t="s">
        <v>8595</v>
      </c>
      <c r="C13983" s="7">
        <v>0.28210000000000002</v>
      </c>
      <c r="D13983" s="7">
        <v>0.56420000000000003</v>
      </c>
      <c r="E13983" s="7">
        <v>0.84630000000000005</v>
      </c>
      <c r="F13983" s="7">
        <v>1.1284000000000001</v>
      </c>
      <c r="G13983" s="7">
        <v>1.4105000000000001</v>
      </c>
      <c r="H13983" s="7">
        <v>1.6926000000000001</v>
      </c>
      <c r="I13983" s="7">
        <v>1.9746999999999999</v>
      </c>
      <c r="J13983" s="7">
        <v>2.2568000000000001</v>
      </c>
      <c r="K13983" s="7">
        <v>2.5389000000000004</v>
      </c>
      <c r="L13983" s="7">
        <v>2.8210000000000002</v>
      </c>
    </row>
    <row r="13984" spans="1:12" ht="25.5">
      <c r="A13984" s="1">
        <f t="shared" si="292"/>
        <v>46466</v>
      </c>
      <c r="B13984" s="49" t="s">
        <v>8596</v>
      </c>
      <c r="C13984" s="7">
        <v>0.21060000000000001</v>
      </c>
      <c r="D13984" s="7">
        <v>0.42120000000000002</v>
      </c>
      <c r="E13984" s="7">
        <v>0.63180000000000003</v>
      </c>
      <c r="F13984" s="7">
        <v>0.84240000000000004</v>
      </c>
      <c r="G13984" s="7">
        <v>1.0530000000000002</v>
      </c>
      <c r="H13984" s="7">
        <v>1.2636000000000001</v>
      </c>
      <c r="I13984" s="7">
        <v>1.4742</v>
      </c>
      <c r="J13984" s="7">
        <v>1.6848000000000001</v>
      </c>
      <c r="K13984" s="7">
        <v>1.8954</v>
      </c>
      <c r="L13984" s="7">
        <v>2.1060000000000003</v>
      </c>
    </row>
    <row r="13985" spans="1:12" ht="25.5">
      <c r="A13985" s="1">
        <f t="shared" si="292"/>
        <v>46467</v>
      </c>
      <c r="B13985" s="49" t="s">
        <v>8597</v>
      </c>
      <c r="C13985" s="7">
        <v>0.1976</v>
      </c>
      <c r="D13985" s="7">
        <v>0.3952</v>
      </c>
      <c r="E13985" s="7">
        <v>0.59279999999999999</v>
      </c>
      <c r="F13985" s="7">
        <v>0.79039999999999999</v>
      </c>
      <c r="G13985" s="7">
        <v>0.9880000000000001</v>
      </c>
      <c r="H13985" s="7">
        <v>1.1856</v>
      </c>
      <c r="I13985" s="7">
        <v>1.3832000000000002</v>
      </c>
      <c r="J13985" s="7">
        <v>1.5808</v>
      </c>
      <c r="K13985" s="7">
        <v>1.7784000000000002</v>
      </c>
      <c r="L13985" s="7">
        <v>1.9760000000000002</v>
      </c>
    </row>
    <row r="13986" spans="1:12" ht="25.5">
      <c r="A13986" s="1">
        <f t="shared" si="292"/>
        <v>46468</v>
      </c>
      <c r="B13986" s="49" t="s">
        <v>8598</v>
      </c>
      <c r="C13986" s="7">
        <v>0.2535</v>
      </c>
      <c r="D13986" s="7">
        <v>0.50700000000000001</v>
      </c>
      <c r="E13986" s="7">
        <v>0.76049999999999995</v>
      </c>
      <c r="F13986" s="7">
        <v>1.014</v>
      </c>
      <c r="G13986" s="7">
        <v>1.2675000000000001</v>
      </c>
      <c r="H13986" s="7">
        <v>1.5209999999999999</v>
      </c>
      <c r="I13986" s="7">
        <v>1.7745</v>
      </c>
      <c r="J13986" s="7">
        <v>2.028</v>
      </c>
      <c r="K13986" s="7">
        <v>2.2814999999999999</v>
      </c>
      <c r="L13986" s="7">
        <v>2.5350000000000001</v>
      </c>
    </row>
    <row r="13987" spans="1:12" ht="25.5">
      <c r="A13987" s="1">
        <f t="shared" si="292"/>
        <v>46469</v>
      </c>
      <c r="B13987" s="49" t="s">
        <v>8599</v>
      </c>
      <c r="C13987" s="7">
        <v>0.21580000000000002</v>
      </c>
      <c r="D13987" s="7">
        <v>0.43160000000000004</v>
      </c>
      <c r="E13987" s="7">
        <v>0.64739999999999998</v>
      </c>
      <c r="F13987" s="7">
        <v>0.86320000000000008</v>
      </c>
      <c r="G13987" s="7">
        <v>1.079</v>
      </c>
      <c r="H13987" s="7">
        <v>1.2948</v>
      </c>
      <c r="I13987" s="7">
        <v>1.5105999999999999</v>
      </c>
      <c r="J13987" s="7">
        <v>1.7264000000000002</v>
      </c>
      <c r="K13987" s="7">
        <v>1.9422000000000001</v>
      </c>
      <c r="L13987" s="7">
        <v>2.1579999999999999</v>
      </c>
    </row>
    <row r="13988" spans="1:12" ht="25.5">
      <c r="A13988" s="1">
        <f t="shared" si="292"/>
        <v>46470</v>
      </c>
      <c r="B13988" s="49" t="s">
        <v>8600</v>
      </c>
      <c r="C13988" s="7">
        <v>0.18200000000000002</v>
      </c>
      <c r="D13988" s="7">
        <v>0.36400000000000005</v>
      </c>
      <c r="E13988" s="7">
        <v>0.54600000000000004</v>
      </c>
      <c r="F13988" s="7">
        <v>0.72800000000000009</v>
      </c>
      <c r="G13988" s="7">
        <v>0.90999999999999992</v>
      </c>
      <c r="H13988" s="7">
        <v>1.0920000000000001</v>
      </c>
      <c r="I13988" s="7">
        <v>1.274</v>
      </c>
      <c r="J13988" s="7">
        <v>1.4560000000000002</v>
      </c>
      <c r="K13988" s="7">
        <v>1.6380000000000001</v>
      </c>
      <c r="L13988" s="7">
        <v>1.8199999999999998</v>
      </c>
    </row>
    <row r="13989" spans="1:12" ht="25.5">
      <c r="A13989" s="1">
        <f t="shared" si="292"/>
        <v>46471</v>
      </c>
      <c r="B13989" s="49" t="s">
        <v>8601</v>
      </c>
      <c r="C13989" s="7">
        <v>0.16770000000000002</v>
      </c>
      <c r="D13989" s="7">
        <v>0.33540000000000003</v>
      </c>
      <c r="E13989" s="7">
        <v>0.50309999999999999</v>
      </c>
      <c r="F13989" s="7">
        <v>0.67080000000000006</v>
      </c>
      <c r="G13989" s="7">
        <v>0.83850000000000002</v>
      </c>
      <c r="H13989" s="7">
        <v>1.0062</v>
      </c>
      <c r="I13989" s="7">
        <v>1.1739000000000002</v>
      </c>
      <c r="J13989" s="7">
        <v>1.3416000000000001</v>
      </c>
      <c r="K13989" s="7">
        <v>1.5093000000000001</v>
      </c>
      <c r="L13989" s="7">
        <v>1.677</v>
      </c>
    </row>
    <row r="13990" spans="1:12" ht="25.5">
      <c r="A13990" s="1">
        <f t="shared" si="292"/>
        <v>46472</v>
      </c>
      <c r="B13990" s="49" t="s">
        <v>8602</v>
      </c>
      <c r="C13990" s="7">
        <v>0.17810000000000001</v>
      </c>
      <c r="D13990" s="7">
        <v>0.35620000000000002</v>
      </c>
      <c r="E13990" s="7">
        <v>0.5343</v>
      </c>
      <c r="F13990" s="7">
        <v>0.71240000000000003</v>
      </c>
      <c r="G13990" s="7">
        <v>0.89050000000000007</v>
      </c>
      <c r="H13990" s="7">
        <v>1.0672999999999999</v>
      </c>
      <c r="I13990" s="7">
        <v>1.2454000000000001</v>
      </c>
      <c r="J13990" s="7">
        <v>1.4235</v>
      </c>
      <c r="K13990" s="7">
        <v>1.6016000000000001</v>
      </c>
      <c r="L13990" s="7">
        <v>1.7797000000000001</v>
      </c>
    </row>
    <row r="13991" spans="1:12" ht="25.5">
      <c r="A13991" s="1">
        <f t="shared" si="292"/>
        <v>46473</v>
      </c>
      <c r="B13991" s="49" t="s">
        <v>8603</v>
      </c>
      <c r="C13991" s="7">
        <v>0.1716</v>
      </c>
      <c r="D13991" s="7">
        <v>0.34320000000000001</v>
      </c>
      <c r="E13991" s="7">
        <v>0.51480000000000004</v>
      </c>
      <c r="F13991" s="7">
        <v>0.68640000000000001</v>
      </c>
      <c r="G13991" s="7">
        <v>0.85930000000000006</v>
      </c>
      <c r="H13991" s="7">
        <v>1.0309000000000001</v>
      </c>
      <c r="I13991" s="7">
        <v>1.2025000000000001</v>
      </c>
      <c r="J13991" s="7">
        <v>1.3740999999999999</v>
      </c>
      <c r="K13991" s="7">
        <v>1.5457000000000001</v>
      </c>
      <c r="L13991" s="7">
        <v>1.7173</v>
      </c>
    </row>
    <row r="13992" spans="1:12" ht="25.5">
      <c r="A13992" s="1">
        <f t="shared" si="292"/>
        <v>46474</v>
      </c>
      <c r="B13992" s="49" t="s">
        <v>8604</v>
      </c>
      <c r="C13992" s="7">
        <v>0.1547</v>
      </c>
      <c r="D13992" s="7">
        <v>0.30940000000000001</v>
      </c>
      <c r="E13992" s="7">
        <v>0.46410000000000001</v>
      </c>
      <c r="F13992" s="7">
        <v>0.61880000000000002</v>
      </c>
      <c r="G13992" s="7">
        <v>0.77349999999999997</v>
      </c>
      <c r="H13992" s="7">
        <v>0.92820000000000003</v>
      </c>
      <c r="I13992" s="7">
        <v>1.0829</v>
      </c>
      <c r="J13992" s="7">
        <v>1.2376</v>
      </c>
      <c r="K13992" s="7">
        <v>1.3923000000000001</v>
      </c>
      <c r="L13992" s="7">
        <v>1.5469999999999999</v>
      </c>
    </row>
    <row r="13993" spans="1:12" ht="12.75">
      <c r="A13993" s="1">
        <f t="shared" si="292"/>
        <v>46475</v>
      </c>
      <c r="B13993" s="49" t="s">
        <v>4743</v>
      </c>
      <c r="C13993" s="7">
        <v>2.0800000000000003E-2</v>
      </c>
      <c r="D13993" s="7">
        <v>4.0300000000000002E-2</v>
      </c>
      <c r="E13993" s="7">
        <v>6.1100000000000002E-2</v>
      </c>
      <c r="F13993" s="7">
        <v>8.1900000000000001E-2</v>
      </c>
      <c r="G13993" s="7">
        <v>0.1014</v>
      </c>
      <c r="H13993" s="7">
        <v>0.1222</v>
      </c>
      <c r="I13993" s="7">
        <v>0.14300000000000002</v>
      </c>
      <c r="J13993" s="7">
        <v>0.16250000000000001</v>
      </c>
      <c r="K13993" s="7">
        <v>0.18329999999999999</v>
      </c>
      <c r="L13993" s="7">
        <v>0.2041</v>
      </c>
    </row>
    <row r="13994" spans="1:12" ht="12.75">
      <c r="A13994" s="1">
        <f t="shared" si="292"/>
        <v>46476</v>
      </c>
      <c r="B13994" s="49" t="s">
        <v>5039</v>
      </c>
      <c r="C13994" s="7">
        <v>2.6000000000000003E-3</v>
      </c>
      <c r="D13994" s="7">
        <v>5.2000000000000006E-3</v>
      </c>
      <c r="E13994" s="7">
        <v>7.8000000000000005E-3</v>
      </c>
      <c r="F13994" s="7">
        <v>1.0400000000000001E-2</v>
      </c>
      <c r="G13994" s="7">
        <v>1.3000000000000001E-2</v>
      </c>
      <c r="H13994" s="7">
        <v>1.5600000000000001E-2</v>
      </c>
      <c r="I13994" s="7">
        <v>1.8200000000000001E-2</v>
      </c>
      <c r="J13994" s="7">
        <v>2.0800000000000003E-2</v>
      </c>
      <c r="K13994" s="7">
        <v>2.3400000000000001E-2</v>
      </c>
      <c r="L13994" s="7">
        <v>2.6000000000000002E-2</v>
      </c>
    </row>
    <row r="13995" spans="1:12" ht="12.75">
      <c r="A13995" s="1">
        <f t="shared" si="292"/>
        <v>46477</v>
      </c>
      <c r="B13995" s="49" t="s">
        <v>5040</v>
      </c>
      <c r="C13995" s="7">
        <v>3.9000000000000003E-3</v>
      </c>
      <c r="D13995" s="7">
        <v>6.5000000000000006E-3</v>
      </c>
      <c r="E13995" s="7">
        <v>1.0400000000000001E-2</v>
      </c>
      <c r="F13995" s="7">
        <v>1.3000000000000001E-2</v>
      </c>
      <c r="G13995" s="7">
        <v>1.6899999999999998E-2</v>
      </c>
      <c r="H13995" s="7">
        <v>1.95E-2</v>
      </c>
      <c r="I13995" s="7">
        <v>2.3400000000000001E-2</v>
      </c>
      <c r="J13995" s="7">
        <v>2.6000000000000002E-2</v>
      </c>
      <c r="K13995" s="7">
        <v>2.9899999999999999E-2</v>
      </c>
      <c r="L13995" s="7">
        <v>3.2500000000000001E-2</v>
      </c>
    </row>
    <row r="13996" spans="1:12" ht="12.75">
      <c r="A13996" s="1">
        <f t="shared" si="292"/>
        <v>46478</v>
      </c>
      <c r="B13996" s="49" t="s">
        <v>5116</v>
      </c>
      <c r="C13996" s="7">
        <v>2.6000000000000003E-3</v>
      </c>
      <c r="D13996" s="7">
        <v>6.5000000000000006E-3</v>
      </c>
      <c r="E13996" s="7">
        <v>9.1000000000000004E-3</v>
      </c>
      <c r="F13996" s="7">
        <v>1.17E-2</v>
      </c>
      <c r="G13996" s="7">
        <v>1.5600000000000001E-2</v>
      </c>
      <c r="H13996" s="7">
        <v>1.8200000000000001E-2</v>
      </c>
      <c r="I13996" s="7">
        <v>2.0800000000000003E-2</v>
      </c>
      <c r="J13996" s="7">
        <v>2.47E-2</v>
      </c>
      <c r="K13996" s="7">
        <v>2.7300000000000001E-2</v>
      </c>
      <c r="L13996" s="7">
        <v>2.9899999999999999E-2</v>
      </c>
    </row>
    <row r="13997" spans="1:12" ht="25.5">
      <c r="A13997" s="1">
        <f t="shared" si="292"/>
        <v>46479</v>
      </c>
      <c r="B13997" s="49" t="s">
        <v>3070</v>
      </c>
      <c r="C13997" s="7">
        <v>1.8200000000000001E-2</v>
      </c>
      <c r="D13997" s="7">
        <v>3.6400000000000002E-2</v>
      </c>
      <c r="E13997" s="7">
        <v>5.4600000000000003E-2</v>
      </c>
      <c r="F13997" s="7">
        <v>7.2800000000000004E-2</v>
      </c>
      <c r="G13997" s="7">
        <v>8.9700000000000016E-2</v>
      </c>
      <c r="H13997" s="7">
        <v>0.10790000000000001</v>
      </c>
      <c r="I13997" s="7">
        <v>0.12610000000000002</v>
      </c>
      <c r="J13997" s="7">
        <v>0.14430000000000001</v>
      </c>
      <c r="K13997" s="7">
        <v>0.16250000000000001</v>
      </c>
      <c r="L13997" s="7">
        <v>0.18070000000000003</v>
      </c>
    </row>
    <row r="13998" spans="1:12" ht="12.75">
      <c r="A13998" s="1">
        <f t="shared" si="292"/>
        <v>46480</v>
      </c>
      <c r="B13998" s="49" t="s">
        <v>4589</v>
      </c>
      <c r="C13998" s="7">
        <v>4.2900000000000001E-2</v>
      </c>
      <c r="D13998" s="7">
        <v>8.5800000000000001E-2</v>
      </c>
      <c r="E13998" s="7">
        <v>0.12870000000000001</v>
      </c>
      <c r="F13998" s="7">
        <v>0.1716</v>
      </c>
      <c r="G13998" s="7">
        <v>0.21320000000000003</v>
      </c>
      <c r="H13998" s="7">
        <v>0.25609999999999999</v>
      </c>
      <c r="I13998" s="7">
        <v>0.29900000000000004</v>
      </c>
      <c r="J13998" s="7">
        <v>0.34190000000000004</v>
      </c>
      <c r="K13998" s="7">
        <v>0.38479999999999998</v>
      </c>
      <c r="L13998" s="7">
        <v>0.42770000000000002</v>
      </c>
    </row>
    <row r="13999" spans="1:12" ht="12.75">
      <c r="A13999" s="1">
        <f t="shared" si="292"/>
        <v>46481</v>
      </c>
      <c r="B13999" s="49" t="s">
        <v>4102</v>
      </c>
      <c r="C13999" s="7">
        <v>0.26519999999999999</v>
      </c>
      <c r="D13999" s="7">
        <v>0.52910000000000001</v>
      </c>
      <c r="E13999" s="7">
        <v>0.79430000000000001</v>
      </c>
      <c r="F13999" s="7">
        <v>1.0594999999999999</v>
      </c>
      <c r="G13999" s="7">
        <v>1.3234000000000001</v>
      </c>
      <c r="H13999" s="7">
        <v>1.5886</v>
      </c>
      <c r="I13999" s="7">
        <v>1.8537999999999999</v>
      </c>
      <c r="J13999" s="7">
        <v>2.1177000000000001</v>
      </c>
      <c r="K13999" s="7">
        <v>2.3829000000000002</v>
      </c>
      <c r="L13999" s="7">
        <v>2.6480999999999999</v>
      </c>
    </row>
    <row r="14000" spans="1:12" ht="12.75">
      <c r="A14000" s="1">
        <f t="shared" si="292"/>
        <v>46482</v>
      </c>
      <c r="B14000" s="49" t="s">
        <v>8605</v>
      </c>
      <c r="C14000" s="7">
        <v>0.17550000000000002</v>
      </c>
      <c r="D14000" s="7">
        <v>0.35100000000000003</v>
      </c>
      <c r="E14000" s="7">
        <v>0.52650000000000008</v>
      </c>
      <c r="F14000" s="7">
        <v>0.70200000000000007</v>
      </c>
      <c r="G14000" s="7">
        <v>0.87620000000000009</v>
      </c>
      <c r="H14000" s="7">
        <v>1.0517000000000001</v>
      </c>
      <c r="I14000" s="7">
        <v>1.2272000000000001</v>
      </c>
      <c r="J14000" s="7">
        <v>1.4027000000000001</v>
      </c>
      <c r="K14000" s="7">
        <v>1.5782</v>
      </c>
      <c r="L14000" s="7">
        <v>1.7537</v>
      </c>
    </row>
    <row r="14001" spans="1:12" ht="12.75">
      <c r="A14001" s="1">
        <f t="shared" si="292"/>
        <v>46483</v>
      </c>
      <c r="B14001" s="49" t="s">
        <v>8606</v>
      </c>
      <c r="C14001" s="7">
        <v>7.0199999999999999E-2</v>
      </c>
      <c r="D14001" s="7">
        <v>0.1404</v>
      </c>
      <c r="E14001" s="7">
        <v>0.21060000000000001</v>
      </c>
      <c r="F14001" s="7">
        <v>0.28210000000000002</v>
      </c>
      <c r="G14001" s="7">
        <v>0.35230000000000006</v>
      </c>
      <c r="H14001" s="7">
        <v>0.42250000000000004</v>
      </c>
      <c r="I14001" s="7">
        <v>0.49270000000000003</v>
      </c>
      <c r="J14001" s="7">
        <v>0.56290000000000007</v>
      </c>
      <c r="K14001" s="7">
        <v>0.6331</v>
      </c>
      <c r="L14001" s="7">
        <v>0.70460000000000012</v>
      </c>
    </row>
    <row r="14002" spans="1:12" ht="12.75">
      <c r="A14002" s="1">
        <f t="shared" si="292"/>
        <v>46484</v>
      </c>
      <c r="B14002" s="49" t="s">
        <v>8607</v>
      </c>
      <c r="C14002" s="7">
        <v>2.0800000000000003E-2</v>
      </c>
      <c r="D14002" s="7">
        <v>4.2900000000000001E-2</v>
      </c>
      <c r="E14002" s="7">
        <v>6.3700000000000007E-2</v>
      </c>
      <c r="F14002" s="7">
        <v>8.5800000000000001E-2</v>
      </c>
      <c r="G14002" s="7">
        <v>0.10660000000000001</v>
      </c>
      <c r="H14002" s="7">
        <v>0.12870000000000001</v>
      </c>
      <c r="I14002" s="7">
        <v>0.14950000000000002</v>
      </c>
      <c r="J14002" s="7">
        <v>0.17030000000000001</v>
      </c>
      <c r="K14002" s="7">
        <v>0.19239999999999999</v>
      </c>
      <c r="L14002" s="7">
        <v>0.21320000000000003</v>
      </c>
    </row>
    <row r="14003" spans="1:12" ht="25.5">
      <c r="A14003" s="1">
        <f t="shared" si="292"/>
        <v>46485</v>
      </c>
      <c r="B14003" s="49" t="s">
        <v>8608</v>
      </c>
      <c r="C14003" s="7">
        <v>1.43E-2</v>
      </c>
      <c r="D14003" s="7">
        <v>2.86E-2</v>
      </c>
      <c r="E14003" s="7">
        <v>4.2900000000000001E-2</v>
      </c>
      <c r="F14003" s="7">
        <v>5.5899999999999998E-2</v>
      </c>
      <c r="G14003" s="7">
        <v>7.0199999999999999E-2</v>
      </c>
      <c r="H14003" s="7">
        <v>8.4500000000000006E-2</v>
      </c>
      <c r="I14003" s="7">
        <v>9.8799999999999999E-2</v>
      </c>
      <c r="J14003" s="7">
        <v>0.11309999999999999</v>
      </c>
      <c r="K14003" s="7">
        <v>0.12740000000000001</v>
      </c>
      <c r="L14003" s="7">
        <v>0.14169999999999999</v>
      </c>
    </row>
    <row r="14004" spans="1:12" ht="12.75">
      <c r="A14004" s="1">
        <f t="shared" si="292"/>
        <v>46486</v>
      </c>
      <c r="B14004" s="49" t="s">
        <v>8609</v>
      </c>
      <c r="C14004" s="7">
        <v>0.1313</v>
      </c>
      <c r="D14004" s="7">
        <v>0.26390000000000002</v>
      </c>
      <c r="E14004" s="7">
        <v>0.3952</v>
      </c>
      <c r="F14004" s="7">
        <v>0.52780000000000005</v>
      </c>
      <c r="G14004" s="7">
        <v>0.65910000000000002</v>
      </c>
      <c r="H14004" s="7">
        <v>0.79169999999999996</v>
      </c>
      <c r="I14004" s="7">
        <v>0.92299999999999993</v>
      </c>
      <c r="J14004" s="7">
        <v>1.0556000000000001</v>
      </c>
      <c r="K14004" s="7">
        <v>1.1869000000000001</v>
      </c>
      <c r="L14004" s="7">
        <v>1.3194999999999999</v>
      </c>
    </row>
    <row r="14005" spans="1:12" ht="12.75">
      <c r="A14005" s="1">
        <f t="shared" si="292"/>
        <v>46487</v>
      </c>
      <c r="B14005" s="49" t="s">
        <v>8610</v>
      </c>
      <c r="C14005" s="7">
        <v>1.17E-2</v>
      </c>
      <c r="D14005" s="7">
        <v>2.2100000000000002E-2</v>
      </c>
      <c r="E14005" s="7">
        <v>3.3799999999999997E-2</v>
      </c>
      <c r="F14005" s="7">
        <v>4.5500000000000006E-2</v>
      </c>
      <c r="G14005" s="7">
        <v>5.5899999999999998E-2</v>
      </c>
      <c r="H14005" s="7">
        <v>6.7599999999999993E-2</v>
      </c>
      <c r="I14005" s="7">
        <v>7.8E-2</v>
      </c>
      <c r="J14005" s="7">
        <v>8.9700000000000016E-2</v>
      </c>
      <c r="K14005" s="7">
        <v>0.1014</v>
      </c>
      <c r="L14005" s="7">
        <v>0.1118</v>
      </c>
    </row>
    <row r="14006" spans="1:12" ht="12.75">
      <c r="A14006" s="1">
        <f t="shared" si="292"/>
        <v>46488</v>
      </c>
      <c r="B14006" s="49" t="s">
        <v>8611</v>
      </c>
      <c r="C14006" s="7">
        <v>9.1000000000000004E-3</v>
      </c>
      <c r="D14006" s="7">
        <v>1.8200000000000001E-2</v>
      </c>
      <c r="E14006" s="7">
        <v>2.6000000000000002E-2</v>
      </c>
      <c r="F14006" s="7">
        <v>3.5099999999999999E-2</v>
      </c>
      <c r="G14006" s="7">
        <v>4.4200000000000003E-2</v>
      </c>
      <c r="H14006" s="7">
        <v>5.3300000000000007E-2</v>
      </c>
      <c r="I14006" s="7">
        <v>6.1100000000000002E-2</v>
      </c>
      <c r="J14006" s="7">
        <v>7.0199999999999999E-2</v>
      </c>
      <c r="K14006" s="7">
        <v>7.9299999999999995E-2</v>
      </c>
      <c r="L14006" s="7">
        <v>8.8400000000000006E-2</v>
      </c>
    </row>
    <row r="14007" spans="1:12" ht="12.75">
      <c r="A14007" s="1">
        <f t="shared" si="292"/>
        <v>46489</v>
      </c>
      <c r="B14007" s="49" t="s">
        <v>8612</v>
      </c>
      <c r="C14007" s="7">
        <v>1.43E-2</v>
      </c>
      <c r="D14007" s="7">
        <v>2.86E-2</v>
      </c>
      <c r="E14007" s="7">
        <v>4.2900000000000001E-2</v>
      </c>
      <c r="F14007" s="7">
        <v>5.7200000000000001E-2</v>
      </c>
      <c r="G14007" s="7">
        <v>7.1500000000000008E-2</v>
      </c>
      <c r="H14007" s="7">
        <v>8.7100000000000011E-2</v>
      </c>
      <c r="I14007" s="7">
        <v>0.1014</v>
      </c>
      <c r="J14007" s="7">
        <v>0.1157</v>
      </c>
      <c r="K14007" s="7">
        <v>0.13</v>
      </c>
      <c r="L14007" s="7">
        <v>0.14430000000000001</v>
      </c>
    </row>
    <row r="14008" spans="1:12" ht="12.75">
      <c r="A14008" s="1">
        <f t="shared" si="292"/>
        <v>46490</v>
      </c>
      <c r="B14008" s="49" t="s">
        <v>8613</v>
      </c>
      <c r="C14008" s="7">
        <v>6.5000000000000006E-3</v>
      </c>
      <c r="D14008" s="7">
        <v>1.43E-2</v>
      </c>
      <c r="E14008" s="7">
        <v>2.0800000000000003E-2</v>
      </c>
      <c r="F14008" s="7">
        <v>2.86E-2</v>
      </c>
      <c r="G14008" s="7">
        <v>3.5099999999999999E-2</v>
      </c>
      <c r="H14008" s="7">
        <v>4.2900000000000001E-2</v>
      </c>
      <c r="I14008" s="7">
        <v>4.9399999999999999E-2</v>
      </c>
      <c r="J14008" s="7">
        <v>5.7200000000000001E-2</v>
      </c>
      <c r="K14008" s="7">
        <v>6.3700000000000007E-2</v>
      </c>
      <c r="L14008" s="7">
        <v>7.1500000000000008E-2</v>
      </c>
    </row>
    <row r="14009" spans="1:12" ht="12.75">
      <c r="A14009" s="1">
        <f t="shared" si="292"/>
        <v>46491</v>
      </c>
      <c r="B14009" s="49" t="s">
        <v>8614</v>
      </c>
      <c r="C14009" s="7">
        <v>2.7300000000000001E-2</v>
      </c>
      <c r="D14009" s="7">
        <v>5.4600000000000003E-2</v>
      </c>
      <c r="E14009" s="7">
        <v>8.0600000000000005E-2</v>
      </c>
      <c r="F14009" s="7">
        <v>0.10790000000000001</v>
      </c>
      <c r="G14009" s="7">
        <v>0.13519999999999999</v>
      </c>
      <c r="H14009" s="7">
        <v>0.16250000000000001</v>
      </c>
      <c r="I14009" s="7">
        <v>0.1898</v>
      </c>
      <c r="J14009" s="7">
        <v>0.21710000000000002</v>
      </c>
      <c r="K14009" s="7">
        <v>0.24310000000000001</v>
      </c>
      <c r="L14009" s="7">
        <v>0.27039999999999997</v>
      </c>
    </row>
    <row r="14010" spans="1:12" ht="25.5">
      <c r="A14010" s="1">
        <f t="shared" si="292"/>
        <v>46492</v>
      </c>
      <c r="B14010" s="49" t="s">
        <v>8615</v>
      </c>
      <c r="C14010" s="7">
        <v>1.17E-2</v>
      </c>
      <c r="D14010" s="7">
        <v>2.2100000000000002E-2</v>
      </c>
      <c r="E14010" s="7">
        <v>3.3799999999999997E-2</v>
      </c>
      <c r="F14010" s="7">
        <v>4.4200000000000003E-2</v>
      </c>
      <c r="G14010" s="7">
        <v>5.5899999999999998E-2</v>
      </c>
      <c r="H14010" s="7">
        <v>6.7599999999999993E-2</v>
      </c>
      <c r="I14010" s="7">
        <v>7.8E-2</v>
      </c>
      <c r="J14010" s="7">
        <v>8.9700000000000016E-2</v>
      </c>
      <c r="K14010" s="7">
        <v>0.1014</v>
      </c>
      <c r="L14010" s="7">
        <v>0.1118</v>
      </c>
    </row>
    <row r="14011" spans="1:12" ht="12.75">
      <c r="A14011" s="1">
        <f t="shared" si="292"/>
        <v>46493</v>
      </c>
      <c r="B14011" s="49" t="s">
        <v>8616</v>
      </c>
      <c r="C14011" s="7">
        <v>5.2000000000000006E-3</v>
      </c>
      <c r="D14011" s="7">
        <v>9.1000000000000004E-3</v>
      </c>
      <c r="E14011" s="7">
        <v>1.43E-2</v>
      </c>
      <c r="F14011" s="7">
        <v>1.8200000000000001E-2</v>
      </c>
      <c r="G14011" s="7">
        <v>2.3400000000000001E-2</v>
      </c>
      <c r="H14011" s="7">
        <v>2.86E-2</v>
      </c>
      <c r="I14011" s="7">
        <v>3.2500000000000001E-2</v>
      </c>
      <c r="J14011" s="7">
        <v>3.7700000000000004E-2</v>
      </c>
      <c r="K14011" s="7">
        <v>4.1600000000000005E-2</v>
      </c>
      <c r="L14011" s="7">
        <v>4.6800000000000001E-2</v>
      </c>
    </row>
    <row r="14012" spans="1:12" ht="25.5">
      <c r="A14012" s="1">
        <f t="shared" si="292"/>
        <v>46494</v>
      </c>
      <c r="B14012" s="49" t="s">
        <v>8617</v>
      </c>
      <c r="C14012" s="7">
        <v>2.0800000000000003E-2</v>
      </c>
      <c r="D14012" s="7">
        <v>4.1600000000000005E-2</v>
      </c>
      <c r="E14012" s="7">
        <v>6.2400000000000004E-2</v>
      </c>
      <c r="F14012" s="7">
        <v>8.320000000000001E-2</v>
      </c>
      <c r="G14012" s="7">
        <v>0.10400000000000001</v>
      </c>
      <c r="H14012" s="7">
        <v>0.12350000000000001</v>
      </c>
      <c r="I14012" s="7">
        <v>0.14430000000000001</v>
      </c>
      <c r="J14012" s="7">
        <v>0.1651</v>
      </c>
      <c r="K14012" s="7">
        <v>0.18589999999999998</v>
      </c>
      <c r="L14012" s="7">
        <v>0.20670000000000002</v>
      </c>
    </row>
    <row r="14013" spans="1:12" ht="12.75">
      <c r="A14013" s="1">
        <f t="shared" si="292"/>
        <v>46495</v>
      </c>
      <c r="B14013" s="49" t="s">
        <v>8618</v>
      </c>
      <c r="C14013" s="7">
        <v>9.1000000000000004E-3</v>
      </c>
      <c r="D14013" s="7">
        <v>1.8200000000000001E-2</v>
      </c>
      <c r="E14013" s="7">
        <v>2.86E-2</v>
      </c>
      <c r="F14013" s="7">
        <v>3.7700000000000004E-2</v>
      </c>
      <c r="G14013" s="7">
        <v>4.6800000000000001E-2</v>
      </c>
      <c r="H14013" s="7">
        <v>5.5899999999999998E-2</v>
      </c>
      <c r="I14013" s="7">
        <v>6.5000000000000002E-2</v>
      </c>
      <c r="J14013" s="7">
        <v>7.5400000000000009E-2</v>
      </c>
      <c r="K14013" s="7">
        <v>8.4500000000000006E-2</v>
      </c>
      <c r="L14013" s="7">
        <v>9.3600000000000003E-2</v>
      </c>
    </row>
    <row r="14014" spans="1:12" ht="25.5">
      <c r="A14014" s="1">
        <f t="shared" si="292"/>
        <v>46496</v>
      </c>
      <c r="B14014" s="49" t="s">
        <v>8619</v>
      </c>
      <c r="C14014" s="7">
        <v>5.2000000000000006E-3</v>
      </c>
      <c r="D14014" s="7">
        <v>1.0400000000000001E-2</v>
      </c>
      <c r="E14014" s="7">
        <v>1.5600000000000001E-2</v>
      </c>
      <c r="F14014" s="7">
        <v>2.0800000000000003E-2</v>
      </c>
      <c r="G14014" s="7">
        <v>2.7300000000000001E-2</v>
      </c>
      <c r="H14014" s="7">
        <v>3.2500000000000001E-2</v>
      </c>
      <c r="I14014" s="7">
        <v>3.7700000000000004E-2</v>
      </c>
      <c r="J14014" s="7">
        <v>4.2900000000000001E-2</v>
      </c>
      <c r="K14014" s="7">
        <v>4.8099999999999997E-2</v>
      </c>
      <c r="L14014" s="7">
        <v>5.3300000000000007E-2</v>
      </c>
    </row>
    <row r="14015" spans="1:12" ht="12.75">
      <c r="A14015" s="1">
        <f t="shared" si="292"/>
        <v>46497</v>
      </c>
      <c r="B14015" s="49" t="s">
        <v>8620</v>
      </c>
      <c r="C14015" s="7">
        <v>5.2000000000000006E-3</v>
      </c>
      <c r="D14015" s="7">
        <v>1.17E-2</v>
      </c>
      <c r="E14015" s="7">
        <v>1.6899999999999998E-2</v>
      </c>
      <c r="F14015" s="7">
        <v>2.2100000000000002E-2</v>
      </c>
      <c r="G14015" s="7">
        <v>2.7300000000000001E-2</v>
      </c>
      <c r="H14015" s="7">
        <v>3.3799999999999997E-2</v>
      </c>
      <c r="I14015" s="7">
        <v>3.9E-2</v>
      </c>
      <c r="J14015" s="7">
        <v>4.4200000000000003E-2</v>
      </c>
      <c r="K14015" s="7">
        <v>4.9399999999999999E-2</v>
      </c>
      <c r="L14015" s="7">
        <v>5.5899999999999998E-2</v>
      </c>
    </row>
    <row r="14016" spans="1:12" ht="12.75">
      <c r="A14016" s="1">
        <f t="shared" si="292"/>
        <v>46498</v>
      </c>
      <c r="B14016" s="49" t="s">
        <v>8621</v>
      </c>
      <c r="C14016" s="7">
        <v>1.95E-2</v>
      </c>
      <c r="D14016" s="7">
        <v>4.0300000000000002E-2</v>
      </c>
      <c r="E14016" s="7">
        <v>5.9799999999999999E-2</v>
      </c>
      <c r="F14016" s="7">
        <v>7.9299999999999995E-2</v>
      </c>
      <c r="G14016" s="7">
        <v>0.10010000000000001</v>
      </c>
      <c r="H14016" s="7">
        <v>0.1196</v>
      </c>
      <c r="I14016" s="7">
        <v>0.1404</v>
      </c>
      <c r="J14016" s="7">
        <v>0.15990000000000001</v>
      </c>
      <c r="K14016" s="7">
        <v>0.17940000000000003</v>
      </c>
      <c r="L14016" s="7">
        <v>0.20020000000000002</v>
      </c>
    </row>
    <row r="14017" spans="1:12" ht="25.5">
      <c r="A14017" s="1">
        <f t="shared" si="292"/>
        <v>46499</v>
      </c>
      <c r="B14017" s="49" t="s">
        <v>8622</v>
      </c>
      <c r="C14017" s="7">
        <v>0.10010000000000001</v>
      </c>
      <c r="D14017" s="7">
        <v>0.20150000000000001</v>
      </c>
      <c r="E14017" s="7">
        <v>0.30160000000000003</v>
      </c>
      <c r="F14017" s="7">
        <v>0.4017</v>
      </c>
      <c r="G14017" s="7">
        <v>0.50309999999999999</v>
      </c>
      <c r="H14017" s="7">
        <v>0.60320000000000007</v>
      </c>
      <c r="I14017" s="7">
        <v>0.70330000000000004</v>
      </c>
      <c r="J14017" s="7">
        <v>0.80469999999999997</v>
      </c>
      <c r="K14017" s="7">
        <v>0.90479999999999994</v>
      </c>
      <c r="L14017" s="7">
        <v>1.0062</v>
      </c>
    </row>
    <row r="14018" spans="1:12" ht="12.75">
      <c r="A14018" s="1">
        <f t="shared" si="292"/>
        <v>46500</v>
      </c>
      <c r="B14018" s="49" t="s">
        <v>4001</v>
      </c>
      <c r="C14018" s="7">
        <v>5.2000000000000006E-3</v>
      </c>
      <c r="D14018" s="7">
        <v>1.0400000000000001E-2</v>
      </c>
      <c r="E14018" s="7">
        <v>1.5600000000000001E-2</v>
      </c>
      <c r="F14018" s="7">
        <v>2.0800000000000003E-2</v>
      </c>
      <c r="G14018" s="7">
        <v>2.47E-2</v>
      </c>
      <c r="H14018" s="7">
        <v>2.9899999999999999E-2</v>
      </c>
      <c r="I14018" s="7">
        <v>3.5099999999999999E-2</v>
      </c>
      <c r="J14018" s="7">
        <v>4.0300000000000002E-2</v>
      </c>
      <c r="K14018" s="7">
        <v>4.5500000000000006E-2</v>
      </c>
      <c r="L14018" s="7">
        <v>5.0700000000000002E-2</v>
      </c>
    </row>
    <row r="14019" spans="1:12" ht="12.75">
      <c r="A14019" s="1">
        <f t="shared" si="292"/>
        <v>46501</v>
      </c>
      <c r="B14019" s="49" t="s">
        <v>3352</v>
      </c>
      <c r="C14019" s="7">
        <v>3.9E-2</v>
      </c>
      <c r="D14019" s="7">
        <v>7.8E-2</v>
      </c>
      <c r="E14019" s="7">
        <v>0.11699999999999999</v>
      </c>
      <c r="F14019" s="7">
        <v>0.156</v>
      </c>
      <c r="G14019" s="7">
        <v>0.19500000000000001</v>
      </c>
      <c r="H14019" s="7">
        <v>0.23399999999999999</v>
      </c>
      <c r="I14019" s="7">
        <v>0.27300000000000002</v>
      </c>
      <c r="J14019" s="7">
        <v>0.312</v>
      </c>
      <c r="K14019" s="7">
        <v>0.35100000000000003</v>
      </c>
      <c r="L14019" s="7">
        <v>0.39</v>
      </c>
    </row>
    <row r="14020" spans="1:12" ht="12.75">
      <c r="A14020" s="1">
        <f t="shared" si="292"/>
        <v>46502</v>
      </c>
      <c r="B14020" s="49" t="s">
        <v>8623</v>
      </c>
      <c r="C14020" s="7">
        <v>7.8000000000000005E-3</v>
      </c>
      <c r="D14020" s="7">
        <v>1.5600000000000001E-2</v>
      </c>
      <c r="E14020" s="7">
        <v>2.3400000000000001E-2</v>
      </c>
      <c r="F14020" s="7">
        <v>3.1200000000000002E-2</v>
      </c>
      <c r="G14020" s="7">
        <v>4.0300000000000002E-2</v>
      </c>
      <c r="H14020" s="7">
        <v>4.8099999999999997E-2</v>
      </c>
      <c r="I14020" s="7">
        <v>5.5899999999999998E-2</v>
      </c>
      <c r="J14020" s="7">
        <v>6.3700000000000007E-2</v>
      </c>
      <c r="K14020" s="7">
        <v>7.1500000000000008E-2</v>
      </c>
      <c r="L14020" s="7">
        <v>7.9299999999999995E-2</v>
      </c>
    </row>
    <row r="14021" spans="1:12" ht="12.75">
      <c r="A14021" s="1">
        <f t="shared" si="292"/>
        <v>46503</v>
      </c>
      <c r="B14021" s="49" t="s">
        <v>8624</v>
      </c>
      <c r="C14021" s="7">
        <v>7.8000000000000005E-3</v>
      </c>
      <c r="D14021" s="7">
        <v>1.5600000000000001E-2</v>
      </c>
      <c r="E14021" s="7">
        <v>2.47E-2</v>
      </c>
      <c r="F14021" s="7">
        <v>3.2500000000000001E-2</v>
      </c>
      <c r="G14021" s="7">
        <v>4.0300000000000002E-2</v>
      </c>
      <c r="H14021" s="7">
        <v>4.8099999999999997E-2</v>
      </c>
      <c r="I14021" s="7">
        <v>5.5899999999999998E-2</v>
      </c>
      <c r="J14021" s="7">
        <v>6.3700000000000007E-2</v>
      </c>
      <c r="K14021" s="7">
        <v>7.2800000000000004E-2</v>
      </c>
      <c r="L14021" s="7">
        <v>8.0600000000000005E-2</v>
      </c>
    </row>
    <row r="14022" spans="1:12" ht="12.75">
      <c r="A14022" s="1">
        <f t="shared" si="292"/>
        <v>46504</v>
      </c>
      <c r="B14022" s="49" t="s">
        <v>8625</v>
      </c>
      <c r="C14022" s="7">
        <v>1.5600000000000001E-2</v>
      </c>
      <c r="D14022" s="7">
        <v>3.2500000000000001E-2</v>
      </c>
      <c r="E14022" s="7">
        <v>4.8099999999999997E-2</v>
      </c>
      <c r="F14022" s="7">
        <v>6.3700000000000007E-2</v>
      </c>
      <c r="G14022" s="7">
        <v>8.0600000000000005E-2</v>
      </c>
      <c r="H14022" s="7">
        <v>9.6199999999999994E-2</v>
      </c>
      <c r="I14022" s="7">
        <v>0.1118</v>
      </c>
      <c r="J14022" s="7">
        <v>0.12870000000000001</v>
      </c>
      <c r="K14022" s="7">
        <v>0.14430000000000001</v>
      </c>
      <c r="L14022" s="7">
        <v>0.15990000000000001</v>
      </c>
    </row>
    <row r="14023" spans="1:12" ht="12.75">
      <c r="A14023" s="1">
        <f t="shared" si="292"/>
        <v>46505</v>
      </c>
      <c r="B14023" s="49" t="s">
        <v>8626</v>
      </c>
      <c r="C14023" s="7">
        <v>2.2100000000000002E-2</v>
      </c>
      <c r="D14023" s="7">
        <v>4.4200000000000003E-2</v>
      </c>
      <c r="E14023" s="7">
        <v>6.6299999999999998E-2</v>
      </c>
      <c r="F14023" s="7">
        <v>8.8400000000000006E-2</v>
      </c>
      <c r="G14023" s="7">
        <v>0.11050000000000001</v>
      </c>
      <c r="H14023" s="7">
        <v>0.1326</v>
      </c>
      <c r="I14023" s="7">
        <v>0.1547</v>
      </c>
      <c r="J14023" s="7">
        <v>0.17810000000000001</v>
      </c>
      <c r="K14023" s="7">
        <v>0.20020000000000002</v>
      </c>
      <c r="L14023" s="7">
        <v>0.22230000000000003</v>
      </c>
    </row>
    <row r="14024" spans="1:12" ht="12.75">
      <c r="A14024" s="1">
        <f t="shared" si="292"/>
        <v>46506</v>
      </c>
      <c r="B14024" s="49" t="s">
        <v>8627</v>
      </c>
      <c r="C14024" s="7">
        <v>7.8000000000000005E-3</v>
      </c>
      <c r="D14024" s="7">
        <v>1.5600000000000001E-2</v>
      </c>
      <c r="E14024" s="7">
        <v>2.3400000000000001E-2</v>
      </c>
      <c r="F14024" s="7">
        <v>3.1200000000000002E-2</v>
      </c>
      <c r="G14024" s="7">
        <v>3.9E-2</v>
      </c>
      <c r="H14024" s="7">
        <v>4.6800000000000001E-2</v>
      </c>
      <c r="I14024" s="7">
        <v>5.4600000000000003E-2</v>
      </c>
      <c r="J14024" s="7">
        <v>6.2400000000000004E-2</v>
      </c>
      <c r="K14024" s="7">
        <v>7.0199999999999999E-2</v>
      </c>
      <c r="L14024" s="7">
        <v>7.8E-2</v>
      </c>
    </row>
    <row r="14025" spans="1:12" ht="12.75">
      <c r="A14025" s="1">
        <f t="shared" si="292"/>
        <v>46507</v>
      </c>
      <c r="B14025" s="49" t="s">
        <v>8628</v>
      </c>
      <c r="C14025" s="7">
        <v>6.5000000000000006E-3</v>
      </c>
      <c r="D14025" s="7">
        <v>1.3000000000000001E-2</v>
      </c>
      <c r="E14025" s="7">
        <v>2.0800000000000003E-2</v>
      </c>
      <c r="F14025" s="7">
        <v>2.7300000000000001E-2</v>
      </c>
      <c r="G14025" s="7">
        <v>3.3799999999999997E-2</v>
      </c>
      <c r="H14025" s="7">
        <v>4.0300000000000002E-2</v>
      </c>
      <c r="I14025" s="7">
        <v>4.8099999999999997E-2</v>
      </c>
      <c r="J14025" s="7">
        <v>5.4600000000000003E-2</v>
      </c>
      <c r="K14025" s="7">
        <v>6.1100000000000002E-2</v>
      </c>
      <c r="L14025" s="7">
        <v>6.7599999999999993E-2</v>
      </c>
    </row>
    <row r="14026" spans="1:12" ht="12.75">
      <c r="A14026" s="1">
        <f t="shared" si="292"/>
        <v>46508</v>
      </c>
      <c r="B14026" s="49" t="s">
        <v>8629</v>
      </c>
      <c r="C14026" s="7">
        <v>5.2000000000000006E-3</v>
      </c>
      <c r="D14026" s="7">
        <v>1.0400000000000001E-2</v>
      </c>
      <c r="E14026" s="7">
        <v>1.5600000000000001E-2</v>
      </c>
      <c r="F14026" s="7">
        <v>2.0800000000000003E-2</v>
      </c>
      <c r="G14026" s="7">
        <v>2.6000000000000002E-2</v>
      </c>
      <c r="H14026" s="7">
        <v>3.1200000000000002E-2</v>
      </c>
      <c r="I14026" s="7">
        <v>3.6400000000000002E-2</v>
      </c>
      <c r="J14026" s="7">
        <v>4.1600000000000005E-2</v>
      </c>
      <c r="K14026" s="7">
        <v>4.6800000000000001E-2</v>
      </c>
      <c r="L14026" s="7">
        <v>5.0700000000000002E-2</v>
      </c>
    </row>
    <row r="14027" spans="1:12" ht="12.75">
      <c r="A14027" s="1">
        <f t="shared" si="292"/>
        <v>46509</v>
      </c>
      <c r="B14027" s="49" t="s">
        <v>8630</v>
      </c>
      <c r="C14027" s="7">
        <v>6.5000000000000006E-3</v>
      </c>
      <c r="D14027" s="7">
        <v>1.17E-2</v>
      </c>
      <c r="E14027" s="7">
        <v>1.8200000000000001E-2</v>
      </c>
      <c r="F14027" s="7">
        <v>2.47E-2</v>
      </c>
      <c r="G14027" s="7">
        <v>2.9899999999999999E-2</v>
      </c>
      <c r="H14027" s="7">
        <v>3.6400000000000002E-2</v>
      </c>
      <c r="I14027" s="7">
        <v>4.1600000000000005E-2</v>
      </c>
      <c r="J14027" s="7">
        <v>4.8099999999999997E-2</v>
      </c>
      <c r="K14027" s="7">
        <v>5.4600000000000003E-2</v>
      </c>
      <c r="L14027" s="7">
        <v>5.9799999999999999E-2</v>
      </c>
    </row>
    <row r="14028" spans="1:12" ht="12.75">
      <c r="A14028" s="1">
        <f t="shared" si="292"/>
        <v>46510</v>
      </c>
      <c r="B14028" s="49" t="s">
        <v>8631</v>
      </c>
      <c r="C14028" s="7">
        <v>5.2000000000000006E-3</v>
      </c>
      <c r="D14028" s="7">
        <v>1.0400000000000001E-2</v>
      </c>
      <c r="E14028" s="7">
        <v>1.5600000000000001E-2</v>
      </c>
      <c r="F14028" s="7">
        <v>2.0800000000000003E-2</v>
      </c>
      <c r="G14028" s="7">
        <v>2.6000000000000002E-2</v>
      </c>
      <c r="H14028" s="7">
        <v>3.1200000000000002E-2</v>
      </c>
      <c r="I14028" s="7">
        <v>3.6400000000000002E-2</v>
      </c>
      <c r="J14028" s="7">
        <v>4.1600000000000005E-2</v>
      </c>
      <c r="K14028" s="7">
        <v>4.6800000000000001E-2</v>
      </c>
      <c r="L14028" s="7">
        <v>5.2000000000000005E-2</v>
      </c>
    </row>
    <row r="14029" spans="1:12" ht="12.75">
      <c r="A14029" s="1">
        <f t="shared" si="292"/>
        <v>46511</v>
      </c>
      <c r="B14029" s="49" t="s">
        <v>8632</v>
      </c>
      <c r="C14029" s="7">
        <v>6.5000000000000006E-3</v>
      </c>
      <c r="D14029" s="7">
        <v>1.17E-2</v>
      </c>
      <c r="E14029" s="7">
        <v>1.8200000000000001E-2</v>
      </c>
      <c r="F14029" s="7">
        <v>2.3400000000000001E-2</v>
      </c>
      <c r="G14029" s="7">
        <v>2.9899999999999999E-2</v>
      </c>
      <c r="H14029" s="7">
        <v>3.6400000000000002E-2</v>
      </c>
      <c r="I14029" s="7">
        <v>4.1600000000000005E-2</v>
      </c>
      <c r="J14029" s="7">
        <v>4.8099999999999997E-2</v>
      </c>
      <c r="K14029" s="7">
        <v>5.3300000000000007E-2</v>
      </c>
      <c r="L14029" s="7">
        <v>5.9799999999999999E-2</v>
      </c>
    </row>
    <row r="14030" spans="1:12" ht="12.75">
      <c r="A14030" s="1">
        <f t="shared" si="292"/>
        <v>46512</v>
      </c>
      <c r="B14030" s="49" t="s">
        <v>8633</v>
      </c>
      <c r="C14030" s="7">
        <v>6.5000000000000006E-3</v>
      </c>
      <c r="D14030" s="7">
        <v>1.3000000000000001E-2</v>
      </c>
      <c r="E14030" s="7">
        <v>1.95E-2</v>
      </c>
      <c r="F14030" s="7">
        <v>2.7300000000000001E-2</v>
      </c>
      <c r="G14030" s="7">
        <v>3.3799999999999997E-2</v>
      </c>
      <c r="H14030" s="7">
        <v>4.0300000000000002E-2</v>
      </c>
      <c r="I14030" s="7">
        <v>4.6800000000000001E-2</v>
      </c>
      <c r="J14030" s="7">
        <v>5.3300000000000007E-2</v>
      </c>
      <c r="K14030" s="7">
        <v>5.9799999999999999E-2</v>
      </c>
      <c r="L14030" s="7">
        <v>6.6299999999999998E-2</v>
      </c>
    </row>
    <row r="14031" spans="1:12" ht="12.75">
      <c r="A14031" s="1">
        <f t="shared" si="292"/>
        <v>46513</v>
      </c>
      <c r="B14031" s="49" t="s">
        <v>8634</v>
      </c>
      <c r="C14031" s="7">
        <v>1.5600000000000001E-2</v>
      </c>
      <c r="D14031" s="7">
        <v>2.9899999999999999E-2</v>
      </c>
      <c r="E14031" s="7">
        <v>4.5500000000000006E-2</v>
      </c>
      <c r="F14031" s="7">
        <v>5.9799999999999999E-2</v>
      </c>
      <c r="G14031" s="7">
        <v>7.5400000000000009E-2</v>
      </c>
      <c r="H14031" s="7">
        <v>8.9700000000000016E-2</v>
      </c>
      <c r="I14031" s="7">
        <v>0.1053</v>
      </c>
      <c r="J14031" s="7">
        <v>0.1196</v>
      </c>
      <c r="K14031" s="7">
        <v>0.13519999999999999</v>
      </c>
      <c r="L14031" s="7">
        <v>0.15080000000000002</v>
      </c>
    </row>
    <row r="14032" spans="1:12" ht="12.75">
      <c r="A14032" s="1">
        <f t="shared" si="292"/>
        <v>46514</v>
      </c>
      <c r="B14032" s="49" t="s">
        <v>8635</v>
      </c>
      <c r="C14032" s="7">
        <v>7.8E-2</v>
      </c>
      <c r="D14032" s="7">
        <v>0.156</v>
      </c>
      <c r="E14032" s="7">
        <v>0.23399999999999999</v>
      </c>
      <c r="F14032" s="7">
        <v>0.312</v>
      </c>
      <c r="G14032" s="7">
        <v>0.39</v>
      </c>
      <c r="H14032" s="7">
        <v>0.46799999999999997</v>
      </c>
      <c r="I14032" s="7">
        <v>0.54600000000000004</v>
      </c>
      <c r="J14032" s="7">
        <v>0.62529999999999997</v>
      </c>
      <c r="K14032" s="7">
        <v>0.70330000000000004</v>
      </c>
      <c r="L14032" s="7">
        <v>0.78129999999999999</v>
      </c>
    </row>
    <row r="14033" spans="1:12" ht="12.75">
      <c r="A14033" s="1">
        <f t="shared" si="292"/>
        <v>46515</v>
      </c>
      <c r="B14033" s="49" t="s">
        <v>8636</v>
      </c>
      <c r="C14033" s="7">
        <v>3.9000000000000003E-3</v>
      </c>
      <c r="D14033" s="7">
        <v>7.8000000000000005E-3</v>
      </c>
      <c r="E14033" s="7">
        <v>1.17E-2</v>
      </c>
      <c r="F14033" s="7">
        <v>1.5600000000000001E-2</v>
      </c>
      <c r="G14033" s="7">
        <v>1.95E-2</v>
      </c>
      <c r="H14033" s="7">
        <v>2.3400000000000001E-2</v>
      </c>
      <c r="I14033" s="7">
        <v>2.7300000000000001E-2</v>
      </c>
      <c r="J14033" s="7">
        <v>3.1200000000000002E-2</v>
      </c>
      <c r="K14033" s="7">
        <v>3.5099999999999999E-2</v>
      </c>
      <c r="L14033" s="7">
        <v>3.9E-2</v>
      </c>
    </row>
    <row r="14034" spans="1:12" ht="12.75">
      <c r="A14034" s="1">
        <f t="shared" ref="A14034:A14097" si="293">A14033+1</f>
        <v>46516</v>
      </c>
      <c r="B14034" s="49" t="s">
        <v>8637</v>
      </c>
      <c r="C14034" s="7">
        <v>5.2000000000000006E-3</v>
      </c>
      <c r="D14034" s="7">
        <v>1.0400000000000001E-2</v>
      </c>
      <c r="E14034" s="7">
        <v>1.5600000000000001E-2</v>
      </c>
      <c r="F14034" s="7">
        <v>2.0800000000000003E-2</v>
      </c>
      <c r="G14034" s="7">
        <v>2.6000000000000002E-2</v>
      </c>
      <c r="H14034" s="7">
        <v>3.1200000000000002E-2</v>
      </c>
      <c r="I14034" s="7">
        <v>3.7700000000000004E-2</v>
      </c>
      <c r="J14034" s="7">
        <v>4.2900000000000001E-2</v>
      </c>
      <c r="K14034" s="7">
        <v>4.8099999999999997E-2</v>
      </c>
      <c r="L14034" s="7">
        <v>5.3300000000000007E-2</v>
      </c>
    </row>
    <row r="14035" spans="1:12" ht="12.75">
      <c r="A14035" s="1">
        <f t="shared" si="293"/>
        <v>46517</v>
      </c>
      <c r="B14035" s="49" t="s">
        <v>8638</v>
      </c>
      <c r="C14035" s="7">
        <v>1.3000000000000002E-3</v>
      </c>
      <c r="D14035" s="7">
        <v>2.6000000000000003E-3</v>
      </c>
      <c r="E14035" s="7">
        <v>5.2000000000000006E-3</v>
      </c>
      <c r="F14035" s="7">
        <v>6.5000000000000006E-3</v>
      </c>
      <c r="G14035" s="7">
        <v>7.8000000000000005E-3</v>
      </c>
      <c r="H14035" s="7">
        <v>9.1000000000000004E-3</v>
      </c>
      <c r="I14035" s="7">
        <v>1.0400000000000001E-2</v>
      </c>
      <c r="J14035" s="7">
        <v>1.3000000000000001E-2</v>
      </c>
      <c r="K14035" s="7">
        <v>1.43E-2</v>
      </c>
      <c r="L14035" s="7">
        <v>1.5600000000000001E-2</v>
      </c>
    </row>
    <row r="14036" spans="1:12" ht="12.75">
      <c r="A14036" s="1">
        <f t="shared" si="293"/>
        <v>46518</v>
      </c>
      <c r="B14036" s="49" t="s">
        <v>8639</v>
      </c>
      <c r="C14036" s="7">
        <v>2.3400000000000001E-2</v>
      </c>
      <c r="D14036" s="7">
        <v>4.6800000000000001E-2</v>
      </c>
      <c r="E14036" s="7">
        <v>7.0199999999999999E-2</v>
      </c>
      <c r="F14036" s="7">
        <v>9.3600000000000003E-2</v>
      </c>
      <c r="G14036" s="7">
        <v>0.11699999999999999</v>
      </c>
      <c r="H14036" s="7">
        <v>0.1391</v>
      </c>
      <c r="I14036" s="7">
        <v>0.16250000000000001</v>
      </c>
      <c r="J14036" s="7">
        <v>0.18589999999999998</v>
      </c>
      <c r="K14036" s="7">
        <v>0.20930000000000001</v>
      </c>
      <c r="L14036" s="7">
        <v>0.23269999999999999</v>
      </c>
    </row>
    <row r="14037" spans="1:12" ht="12.75">
      <c r="A14037" s="1">
        <f t="shared" si="293"/>
        <v>46519</v>
      </c>
      <c r="B14037" s="49" t="s">
        <v>8640</v>
      </c>
      <c r="C14037" s="7">
        <v>5.3300000000000007E-2</v>
      </c>
      <c r="D14037" s="7">
        <v>0.10790000000000001</v>
      </c>
      <c r="E14037" s="7">
        <v>0.16120000000000001</v>
      </c>
      <c r="F14037" s="7">
        <v>0.21580000000000002</v>
      </c>
      <c r="G14037" s="7">
        <v>0.26910000000000001</v>
      </c>
      <c r="H14037" s="7">
        <v>0.32240000000000002</v>
      </c>
      <c r="I14037" s="7">
        <v>0.377</v>
      </c>
      <c r="J14037" s="7">
        <v>0.43030000000000002</v>
      </c>
      <c r="K14037" s="7">
        <v>0.4849</v>
      </c>
      <c r="L14037" s="7">
        <v>0.53820000000000001</v>
      </c>
    </row>
    <row r="14038" spans="1:12" ht="12.75">
      <c r="A14038" s="1">
        <f t="shared" si="293"/>
        <v>46520</v>
      </c>
      <c r="B14038" s="49" t="s">
        <v>8641</v>
      </c>
      <c r="C14038" s="7">
        <v>1.8200000000000001E-2</v>
      </c>
      <c r="D14038" s="7">
        <v>3.6400000000000002E-2</v>
      </c>
      <c r="E14038" s="7">
        <v>5.4600000000000003E-2</v>
      </c>
      <c r="F14038" s="7">
        <v>7.1500000000000008E-2</v>
      </c>
      <c r="G14038" s="7">
        <v>8.9700000000000016E-2</v>
      </c>
      <c r="H14038" s="7">
        <v>0.10790000000000001</v>
      </c>
      <c r="I14038" s="7">
        <v>0.12610000000000002</v>
      </c>
      <c r="J14038" s="7">
        <v>0.14430000000000001</v>
      </c>
      <c r="K14038" s="7">
        <v>0.16250000000000001</v>
      </c>
      <c r="L14038" s="7">
        <v>0.18070000000000003</v>
      </c>
    </row>
    <row r="14039" spans="1:12" ht="12.75">
      <c r="A14039" s="1">
        <f t="shared" si="293"/>
        <v>46521</v>
      </c>
      <c r="B14039" s="49" t="s">
        <v>8642</v>
      </c>
      <c r="C14039" s="7">
        <v>5.2000000000000006E-3</v>
      </c>
      <c r="D14039" s="7">
        <v>9.1000000000000004E-3</v>
      </c>
      <c r="E14039" s="7">
        <v>1.43E-2</v>
      </c>
      <c r="F14039" s="7">
        <v>1.8200000000000001E-2</v>
      </c>
      <c r="G14039" s="7">
        <v>2.3400000000000001E-2</v>
      </c>
      <c r="H14039" s="7">
        <v>2.7300000000000001E-2</v>
      </c>
      <c r="I14039" s="7">
        <v>3.2500000000000001E-2</v>
      </c>
      <c r="J14039" s="7">
        <v>3.6400000000000002E-2</v>
      </c>
      <c r="K14039" s="7">
        <v>4.1600000000000005E-2</v>
      </c>
      <c r="L14039" s="7">
        <v>4.5500000000000006E-2</v>
      </c>
    </row>
    <row r="14040" spans="1:12" ht="12.75">
      <c r="A14040" s="1">
        <f t="shared" si="293"/>
        <v>46522</v>
      </c>
      <c r="B14040" s="49" t="s">
        <v>8643</v>
      </c>
      <c r="C14040" s="7">
        <v>6.5000000000000006E-3</v>
      </c>
      <c r="D14040" s="7">
        <v>1.3000000000000001E-2</v>
      </c>
      <c r="E14040" s="7">
        <v>1.95E-2</v>
      </c>
      <c r="F14040" s="7">
        <v>2.6000000000000002E-2</v>
      </c>
      <c r="G14040" s="7">
        <v>3.3799999999999997E-2</v>
      </c>
      <c r="H14040" s="7">
        <v>4.0300000000000002E-2</v>
      </c>
      <c r="I14040" s="7">
        <v>4.6800000000000001E-2</v>
      </c>
      <c r="J14040" s="7">
        <v>5.3300000000000007E-2</v>
      </c>
      <c r="K14040" s="7">
        <v>5.9799999999999999E-2</v>
      </c>
      <c r="L14040" s="7">
        <v>6.6299999999999998E-2</v>
      </c>
    </row>
    <row r="14041" spans="1:12" ht="12.75">
      <c r="A14041" s="1">
        <f t="shared" si="293"/>
        <v>46523</v>
      </c>
      <c r="B14041" s="49" t="s">
        <v>8644</v>
      </c>
      <c r="C14041" s="7">
        <v>5.2000000000000006E-3</v>
      </c>
      <c r="D14041" s="7">
        <v>1.17E-2</v>
      </c>
      <c r="E14041" s="7">
        <v>1.6899999999999998E-2</v>
      </c>
      <c r="F14041" s="7">
        <v>2.3400000000000001E-2</v>
      </c>
      <c r="G14041" s="7">
        <v>2.86E-2</v>
      </c>
      <c r="H14041" s="7">
        <v>3.5099999999999999E-2</v>
      </c>
      <c r="I14041" s="7">
        <v>4.0300000000000002E-2</v>
      </c>
      <c r="J14041" s="7">
        <v>4.6800000000000001E-2</v>
      </c>
      <c r="K14041" s="7">
        <v>5.2000000000000005E-2</v>
      </c>
      <c r="L14041" s="7">
        <v>5.8499999999999996E-2</v>
      </c>
    </row>
    <row r="14042" spans="1:12" ht="12.75">
      <c r="A14042" s="1">
        <f t="shared" si="293"/>
        <v>46524</v>
      </c>
      <c r="B14042" s="49" t="s">
        <v>8645</v>
      </c>
      <c r="C14042" s="7">
        <v>1.17E-2</v>
      </c>
      <c r="D14042" s="7">
        <v>2.47E-2</v>
      </c>
      <c r="E14042" s="7">
        <v>3.6400000000000002E-2</v>
      </c>
      <c r="F14042" s="7">
        <v>4.9399999999999999E-2</v>
      </c>
      <c r="G14042" s="7">
        <v>6.1100000000000002E-2</v>
      </c>
      <c r="H14042" s="7">
        <v>7.2800000000000004E-2</v>
      </c>
      <c r="I14042" s="7">
        <v>8.5800000000000001E-2</v>
      </c>
      <c r="J14042" s="7">
        <v>9.7500000000000003E-2</v>
      </c>
      <c r="K14042" s="7">
        <v>0.11050000000000001</v>
      </c>
      <c r="L14042" s="7">
        <v>0.1222</v>
      </c>
    </row>
    <row r="14043" spans="1:12" ht="12.75">
      <c r="A14043" s="1">
        <f t="shared" si="293"/>
        <v>46525</v>
      </c>
      <c r="B14043" s="49" t="s">
        <v>8646</v>
      </c>
      <c r="C14043" s="7">
        <v>7.8000000000000005E-3</v>
      </c>
      <c r="D14043" s="7">
        <v>1.43E-2</v>
      </c>
      <c r="E14043" s="7">
        <v>2.2100000000000002E-2</v>
      </c>
      <c r="F14043" s="7">
        <v>2.9899999999999999E-2</v>
      </c>
      <c r="G14043" s="7">
        <v>3.6400000000000002E-2</v>
      </c>
      <c r="H14043" s="7">
        <v>4.4200000000000003E-2</v>
      </c>
      <c r="I14043" s="7">
        <v>5.0700000000000002E-2</v>
      </c>
      <c r="J14043" s="7">
        <v>5.8499999999999996E-2</v>
      </c>
      <c r="K14043" s="7">
        <v>6.6299999999999998E-2</v>
      </c>
      <c r="L14043" s="7">
        <v>7.2800000000000004E-2</v>
      </c>
    </row>
    <row r="14044" spans="1:12" ht="12.75">
      <c r="A14044" s="1">
        <f t="shared" si="293"/>
        <v>46526</v>
      </c>
      <c r="B14044" s="49" t="s">
        <v>8647</v>
      </c>
      <c r="C14044" s="7">
        <v>7.8000000000000005E-3</v>
      </c>
      <c r="D14044" s="7">
        <v>1.6899999999999998E-2</v>
      </c>
      <c r="E14044" s="7">
        <v>2.47E-2</v>
      </c>
      <c r="F14044" s="7">
        <v>3.2500000000000001E-2</v>
      </c>
      <c r="G14044" s="7">
        <v>4.1600000000000005E-2</v>
      </c>
      <c r="H14044" s="7">
        <v>4.9399999999999999E-2</v>
      </c>
      <c r="I14044" s="7">
        <v>5.7200000000000001E-2</v>
      </c>
      <c r="J14044" s="7">
        <v>6.6299999999999998E-2</v>
      </c>
      <c r="K14044" s="7">
        <v>7.4099999999999999E-2</v>
      </c>
      <c r="L14044" s="7">
        <v>8.1900000000000001E-2</v>
      </c>
    </row>
    <row r="14045" spans="1:12" ht="12.75">
      <c r="A14045" s="1">
        <f t="shared" si="293"/>
        <v>46527</v>
      </c>
      <c r="B14045" s="49" t="s">
        <v>8648</v>
      </c>
      <c r="C14045" s="7">
        <v>1.95E-2</v>
      </c>
      <c r="D14045" s="7">
        <v>3.9E-2</v>
      </c>
      <c r="E14045" s="7">
        <v>5.8499999999999996E-2</v>
      </c>
      <c r="F14045" s="7">
        <v>7.8E-2</v>
      </c>
      <c r="G14045" s="7">
        <v>9.7500000000000003E-2</v>
      </c>
      <c r="H14045" s="7">
        <v>0.11699999999999999</v>
      </c>
      <c r="I14045" s="7">
        <v>0.13650000000000001</v>
      </c>
      <c r="J14045" s="7">
        <v>0.156</v>
      </c>
      <c r="K14045" s="7">
        <v>0.17680000000000001</v>
      </c>
      <c r="L14045" s="7">
        <v>0.1963</v>
      </c>
    </row>
    <row r="14046" spans="1:12" ht="12.75">
      <c r="A14046" s="1">
        <f t="shared" si="293"/>
        <v>46528</v>
      </c>
      <c r="B14046" s="49" t="s">
        <v>8649</v>
      </c>
      <c r="C14046" s="7">
        <v>1.17E-2</v>
      </c>
      <c r="D14046" s="7">
        <v>2.2100000000000002E-2</v>
      </c>
      <c r="E14046" s="7">
        <v>3.3799999999999997E-2</v>
      </c>
      <c r="F14046" s="7">
        <v>4.4200000000000003E-2</v>
      </c>
      <c r="G14046" s="7">
        <v>5.5899999999999998E-2</v>
      </c>
      <c r="H14046" s="7">
        <v>6.6299999999999998E-2</v>
      </c>
      <c r="I14046" s="7">
        <v>7.8E-2</v>
      </c>
      <c r="J14046" s="7">
        <v>8.9700000000000016E-2</v>
      </c>
      <c r="K14046" s="7">
        <v>0.10010000000000001</v>
      </c>
      <c r="L14046" s="7">
        <v>0.1118</v>
      </c>
    </row>
    <row r="14047" spans="1:12" ht="12.75">
      <c r="A14047" s="1">
        <f t="shared" si="293"/>
        <v>46529</v>
      </c>
      <c r="B14047" s="49" t="s">
        <v>8650</v>
      </c>
      <c r="C14047" s="7">
        <v>9.1000000000000004E-3</v>
      </c>
      <c r="D14047" s="7">
        <v>1.8200000000000001E-2</v>
      </c>
      <c r="E14047" s="7">
        <v>2.7300000000000001E-2</v>
      </c>
      <c r="F14047" s="7">
        <v>3.6400000000000002E-2</v>
      </c>
      <c r="G14047" s="7">
        <v>4.5500000000000006E-2</v>
      </c>
      <c r="H14047" s="7">
        <v>5.5899999999999998E-2</v>
      </c>
      <c r="I14047" s="7">
        <v>6.5000000000000002E-2</v>
      </c>
      <c r="J14047" s="7">
        <v>7.4099999999999999E-2</v>
      </c>
      <c r="K14047" s="7">
        <v>8.320000000000001E-2</v>
      </c>
      <c r="L14047" s="7">
        <v>9.2299999999999993E-2</v>
      </c>
    </row>
    <row r="14048" spans="1:12" ht="12.75">
      <c r="A14048" s="1">
        <f t="shared" si="293"/>
        <v>46530</v>
      </c>
      <c r="B14048" s="49" t="s">
        <v>8651</v>
      </c>
      <c r="C14048" s="7">
        <v>1.17E-2</v>
      </c>
      <c r="D14048" s="7">
        <v>2.2100000000000002E-2</v>
      </c>
      <c r="E14048" s="7">
        <v>3.3799999999999997E-2</v>
      </c>
      <c r="F14048" s="7">
        <v>4.4200000000000003E-2</v>
      </c>
      <c r="G14048" s="7">
        <v>5.5899999999999998E-2</v>
      </c>
      <c r="H14048" s="7">
        <v>6.6299999999999998E-2</v>
      </c>
      <c r="I14048" s="7">
        <v>7.8E-2</v>
      </c>
      <c r="J14048" s="7">
        <v>8.8400000000000006E-2</v>
      </c>
      <c r="K14048" s="7">
        <v>0.10010000000000001</v>
      </c>
      <c r="L14048" s="7">
        <v>0.11050000000000001</v>
      </c>
    </row>
    <row r="14049" spans="1:12" ht="12.75">
      <c r="A14049" s="1">
        <f t="shared" si="293"/>
        <v>46531</v>
      </c>
      <c r="B14049" s="49" t="s">
        <v>8652</v>
      </c>
      <c r="C14049" s="7">
        <v>4.9399999999999999E-2</v>
      </c>
      <c r="D14049" s="7">
        <v>9.8799999999999999E-2</v>
      </c>
      <c r="E14049" s="7">
        <v>0.1482</v>
      </c>
      <c r="F14049" s="7">
        <v>0.1976</v>
      </c>
      <c r="G14049" s="7">
        <v>0.2457</v>
      </c>
      <c r="H14049" s="7">
        <v>0.29510000000000003</v>
      </c>
      <c r="I14049" s="7">
        <v>0.34450000000000003</v>
      </c>
      <c r="J14049" s="7">
        <v>0.39390000000000003</v>
      </c>
      <c r="K14049" s="7">
        <v>0.44330000000000003</v>
      </c>
      <c r="L14049" s="7">
        <v>0.49270000000000003</v>
      </c>
    </row>
    <row r="14050" spans="1:12" ht="12.75">
      <c r="A14050" s="1">
        <f t="shared" si="293"/>
        <v>46532</v>
      </c>
      <c r="B14050" s="49" t="s">
        <v>8653</v>
      </c>
      <c r="C14050" s="7">
        <v>5.2000000000000006E-3</v>
      </c>
      <c r="D14050" s="7">
        <v>1.17E-2</v>
      </c>
      <c r="E14050" s="7">
        <v>1.6899999999999998E-2</v>
      </c>
      <c r="F14050" s="7">
        <v>2.2100000000000002E-2</v>
      </c>
      <c r="G14050" s="7">
        <v>2.86E-2</v>
      </c>
      <c r="H14050" s="7">
        <v>3.3799999999999997E-2</v>
      </c>
      <c r="I14050" s="7">
        <v>4.0300000000000002E-2</v>
      </c>
      <c r="J14050" s="7">
        <v>4.5500000000000006E-2</v>
      </c>
      <c r="K14050" s="7">
        <v>5.0700000000000002E-2</v>
      </c>
      <c r="L14050" s="7">
        <v>5.7200000000000001E-2</v>
      </c>
    </row>
    <row r="14051" spans="1:12" ht="12.75">
      <c r="A14051" s="1">
        <f t="shared" si="293"/>
        <v>46533</v>
      </c>
      <c r="B14051" s="49" t="s">
        <v>8654</v>
      </c>
      <c r="C14051" s="7">
        <v>5.2000000000000006E-3</v>
      </c>
      <c r="D14051" s="7">
        <v>9.1000000000000004E-3</v>
      </c>
      <c r="E14051" s="7">
        <v>1.43E-2</v>
      </c>
      <c r="F14051" s="7">
        <v>1.8200000000000001E-2</v>
      </c>
      <c r="G14051" s="7">
        <v>2.3400000000000001E-2</v>
      </c>
      <c r="H14051" s="7">
        <v>2.7300000000000001E-2</v>
      </c>
      <c r="I14051" s="7">
        <v>3.2500000000000001E-2</v>
      </c>
      <c r="J14051" s="7">
        <v>3.6400000000000002E-2</v>
      </c>
      <c r="K14051" s="7">
        <v>4.1600000000000005E-2</v>
      </c>
      <c r="L14051" s="7">
        <v>4.5500000000000006E-2</v>
      </c>
    </row>
    <row r="14052" spans="1:12" ht="12.75">
      <c r="A14052" s="1">
        <f t="shared" si="293"/>
        <v>46534</v>
      </c>
      <c r="B14052" s="49" t="s">
        <v>8655</v>
      </c>
      <c r="C14052" s="7">
        <v>5.2000000000000006E-3</v>
      </c>
      <c r="D14052" s="7">
        <v>9.1000000000000004E-3</v>
      </c>
      <c r="E14052" s="7">
        <v>1.43E-2</v>
      </c>
      <c r="F14052" s="7">
        <v>1.95E-2</v>
      </c>
      <c r="G14052" s="7">
        <v>2.3400000000000001E-2</v>
      </c>
      <c r="H14052" s="7">
        <v>2.86E-2</v>
      </c>
      <c r="I14052" s="7">
        <v>3.2500000000000001E-2</v>
      </c>
      <c r="J14052" s="7">
        <v>3.7700000000000004E-2</v>
      </c>
      <c r="K14052" s="7">
        <v>4.2900000000000001E-2</v>
      </c>
      <c r="L14052" s="7">
        <v>4.6800000000000001E-2</v>
      </c>
    </row>
    <row r="14053" spans="1:12" ht="12.75">
      <c r="A14053" s="1">
        <f t="shared" si="293"/>
        <v>46535</v>
      </c>
      <c r="B14053" s="49" t="s">
        <v>8656</v>
      </c>
      <c r="C14053" s="7">
        <v>2.47E-2</v>
      </c>
      <c r="D14053" s="7">
        <v>4.9399999999999999E-2</v>
      </c>
      <c r="E14053" s="7">
        <v>7.2800000000000004E-2</v>
      </c>
      <c r="F14053" s="7">
        <v>9.7500000000000003E-2</v>
      </c>
      <c r="G14053" s="7">
        <v>0.1222</v>
      </c>
      <c r="H14053" s="7">
        <v>0.1469</v>
      </c>
      <c r="I14053" s="7">
        <v>0.1716</v>
      </c>
      <c r="J14053" s="7">
        <v>0.19500000000000001</v>
      </c>
      <c r="K14053" s="7">
        <v>0.21970000000000003</v>
      </c>
      <c r="L14053" s="7">
        <v>0.24440000000000001</v>
      </c>
    </row>
    <row r="14054" spans="1:12" ht="12.75">
      <c r="A14054" s="1">
        <f t="shared" si="293"/>
        <v>46536</v>
      </c>
      <c r="B14054" s="49" t="s">
        <v>8657</v>
      </c>
      <c r="C14054" s="7">
        <v>6.5000000000000006E-3</v>
      </c>
      <c r="D14054" s="7">
        <v>1.3000000000000001E-2</v>
      </c>
      <c r="E14054" s="7">
        <v>1.95E-2</v>
      </c>
      <c r="F14054" s="7">
        <v>2.6000000000000002E-2</v>
      </c>
      <c r="G14054" s="7">
        <v>3.2500000000000001E-2</v>
      </c>
      <c r="H14054" s="7">
        <v>3.9E-2</v>
      </c>
      <c r="I14054" s="7">
        <v>4.5500000000000006E-2</v>
      </c>
      <c r="J14054" s="7">
        <v>5.2000000000000005E-2</v>
      </c>
      <c r="K14054" s="7">
        <v>5.8499999999999996E-2</v>
      </c>
      <c r="L14054" s="7">
        <v>6.5000000000000002E-2</v>
      </c>
    </row>
    <row r="14055" spans="1:12" ht="12.75">
      <c r="A14055" s="1">
        <f t="shared" si="293"/>
        <v>46537</v>
      </c>
      <c r="B14055" s="49" t="s">
        <v>3259</v>
      </c>
      <c r="C14055" s="7">
        <v>5.2000000000000006E-3</v>
      </c>
      <c r="D14055" s="7">
        <v>1.0400000000000001E-2</v>
      </c>
      <c r="E14055" s="7">
        <v>1.5600000000000001E-2</v>
      </c>
      <c r="F14055" s="7">
        <v>1.95E-2</v>
      </c>
      <c r="G14055" s="7">
        <v>2.47E-2</v>
      </c>
      <c r="H14055" s="7">
        <v>2.9899999999999999E-2</v>
      </c>
      <c r="I14055" s="7">
        <v>3.5099999999999999E-2</v>
      </c>
      <c r="J14055" s="7">
        <v>4.0300000000000002E-2</v>
      </c>
      <c r="K14055" s="7">
        <v>4.5500000000000006E-2</v>
      </c>
      <c r="L14055" s="7">
        <v>4.9399999999999999E-2</v>
      </c>
    </row>
    <row r="14056" spans="1:12" ht="12.75">
      <c r="A14056" s="1">
        <f t="shared" si="293"/>
        <v>46538</v>
      </c>
      <c r="B14056" s="49" t="s">
        <v>8658</v>
      </c>
      <c r="C14056" s="7">
        <v>2.6000000000000002E-2</v>
      </c>
      <c r="D14056" s="7">
        <v>5.0700000000000002E-2</v>
      </c>
      <c r="E14056" s="7">
        <v>7.6700000000000004E-2</v>
      </c>
      <c r="F14056" s="7">
        <v>0.1014</v>
      </c>
      <c r="G14056" s="7">
        <v>0.12740000000000001</v>
      </c>
      <c r="H14056" s="7">
        <v>0.15210000000000001</v>
      </c>
      <c r="I14056" s="7">
        <v>0.17810000000000001</v>
      </c>
      <c r="J14056" s="7">
        <v>0.20280000000000001</v>
      </c>
      <c r="K14056" s="7">
        <v>0.2288</v>
      </c>
      <c r="L14056" s="7">
        <v>0.2535</v>
      </c>
    </row>
    <row r="14057" spans="1:12" ht="12.75">
      <c r="A14057" s="1">
        <f t="shared" si="293"/>
        <v>46539</v>
      </c>
      <c r="B14057" s="49" t="s">
        <v>8659</v>
      </c>
      <c r="C14057" s="7">
        <v>9.7500000000000003E-2</v>
      </c>
      <c r="D14057" s="7">
        <v>0.19370000000000001</v>
      </c>
      <c r="E14057" s="7">
        <v>0.29120000000000001</v>
      </c>
      <c r="F14057" s="7">
        <v>0.38869999999999999</v>
      </c>
      <c r="G14057" s="7">
        <v>0.48620000000000002</v>
      </c>
      <c r="H14057" s="7">
        <v>0.58240000000000003</v>
      </c>
      <c r="I14057" s="7">
        <v>0.67990000000000006</v>
      </c>
      <c r="J14057" s="7">
        <v>0.77739999999999998</v>
      </c>
      <c r="K14057" s="7">
        <v>0.87360000000000004</v>
      </c>
      <c r="L14057" s="7">
        <v>0.97110000000000007</v>
      </c>
    </row>
    <row r="14058" spans="1:12" ht="12.75">
      <c r="A14058" s="1">
        <f t="shared" si="293"/>
        <v>46540</v>
      </c>
      <c r="B14058" s="49" t="s">
        <v>8660</v>
      </c>
      <c r="C14058" s="7">
        <v>3.9000000000000003E-3</v>
      </c>
      <c r="D14058" s="7">
        <v>7.8000000000000005E-3</v>
      </c>
      <c r="E14058" s="7">
        <v>1.17E-2</v>
      </c>
      <c r="F14058" s="7">
        <v>1.5600000000000001E-2</v>
      </c>
      <c r="G14058" s="7">
        <v>1.95E-2</v>
      </c>
      <c r="H14058" s="7">
        <v>2.3400000000000001E-2</v>
      </c>
      <c r="I14058" s="7">
        <v>2.7300000000000001E-2</v>
      </c>
      <c r="J14058" s="7">
        <v>3.1200000000000002E-2</v>
      </c>
      <c r="K14058" s="7">
        <v>3.5099999999999999E-2</v>
      </c>
      <c r="L14058" s="7">
        <v>3.9E-2</v>
      </c>
    </row>
    <row r="14059" spans="1:12" ht="12.75">
      <c r="A14059" s="1">
        <f t="shared" si="293"/>
        <v>46541</v>
      </c>
      <c r="B14059" s="49" t="s">
        <v>8661</v>
      </c>
      <c r="C14059" s="7">
        <v>5.2000000000000006E-3</v>
      </c>
      <c r="D14059" s="7">
        <v>1.0400000000000001E-2</v>
      </c>
      <c r="E14059" s="7">
        <v>1.43E-2</v>
      </c>
      <c r="F14059" s="7">
        <v>1.95E-2</v>
      </c>
      <c r="G14059" s="7">
        <v>2.47E-2</v>
      </c>
      <c r="H14059" s="7">
        <v>2.9899999999999999E-2</v>
      </c>
      <c r="I14059" s="7">
        <v>3.5099999999999999E-2</v>
      </c>
      <c r="J14059" s="7">
        <v>3.9E-2</v>
      </c>
      <c r="K14059" s="7">
        <v>4.4200000000000003E-2</v>
      </c>
      <c r="L14059" s="7">
        <v>4.9399999999999999E-2</v>
      </c>
    </row>
    <row r="14060" spans="1:12" ht="12.75">
      <c r="A14060" s="1">
        <f t="shared" si="293"/>
        <v>46542</v>
      </c>
      <c r="B14060" s="49" t="s">
        <v>8662</v>
      </c>
      <c r="C14060" s="7">
        <v>2.6000000000000003E-3</v>
      </c>
      <c r="D14060" s="7">
        <v>5.2000000000000006E-3</v>
      </c>
      <c r="E14060" s="7">
        <v>7.8000000000000005E-3</v>
      </c>
      <c r="F14060" s="7">
        <v>1.0400000000000001E-2</v>
      </c>
      <c r="G14060" s="7">
        <v>1.3000000000000001E-2</v>
      </c>
      <c r="H14060" s="7">
        <v>1.5600000000000001E-2</v>
      </c>
      <c r="I14060" s="7">
        <v>1.8200000000000001E-2</v>
      </c>
      <c r="J14060" s="7">
        <v>2.0800000000000003E-2</v>
      </c>
      <c r="K14060" s="7">
        <v>2.3400000000000001E-2</v>
      </c>
      <c r="L14060" s="7">
        <v>2.6000000000000002E-2</v>
      </c>
    </row>
    <row r="14061" spans="1:12" ht="12.75">
      <c r="A14061" s="1">
        <f t="shared" si="293"/>
        <v>46543</v>
      </c>
      <c r="B14061" s="49" t="s">
        <v>8663</v>
      </c>
      <c r="C14061" s="7">
        <v>2.6000000000000003E-3</v>
      </c>
      <c r="D14061" s="7">
        <v>5.2000000000000006E-3</v>
      </c>
      <c r="E14061" s="7">
        <v>7.8000000000000005E-3</v>
      </c>
      <c r="F14061" s="7">
        <v>1.0400000000000001E-2</v>
      </c>
      <c r="G14061" s="7">
        <v>1.3000000000000001E-2</v>
      </c>
      <c r="H14061" s="7">
        <v>1.43E-2</v>
      </c>
      <c r="I14061" s="7">
        <v>1.6899999999999998E-2</v>
      </c>
      <c r="J14061" s="7">
        <v>1.95E-2</v>
      </c>
      <c r="K14061" s="7">
        <v>2.2100000000000002E-2</v>
      </c>
      <c r="L14061" s="7">
        <v>2.47E-2</v>
      </c>
    </row>
    <row r="14062" spans="1:12" ht="12.75">
      <c r="A14062" s="1">
        <f t="shared" si="293"/>
        <v>46544</v>
      </c>
      <c r="B14062" s="49" t="s">
        <v>3035</v>
      </c>
      <c r="C14062" s="7">
        <v>2.7300000000000001E-2</v>
      </c>
      <c r="D14062" s="7">
        <v>5.4600000000000003E-2</v>
      </c>
      <c r="E14062" s="7">
        <v>8.320000000000001E-2</v>
      </c>
      <c r="F14062" s="7">
        <v>0.11050000000000001</v>
      </c>
      <c r="G14062" s="7">
        <v>0.13780000000000001</v>
      </c>
      <c r="H14062" s="7">
        <v>0.1651</v>
      </c>
      <c r="I14062" s="7">
        <v>0.19239999999999999</v>
      </c>
      <c r="J14062" s="7">
        <v>0.22100000000000003</v>
      </c>
      <c r="K14062" s="7">
        <v>0.24830000000000002</v>
      </c>
      <c r="L14062" s="7">
        <v>0.27560000000000001</v>
      </c>
    </row>
    <row r="14063" spans="1:12" ht="12.75">
      <c r="A14063" s="1">
        <f t="shared" si="293"/>
        <v>46545</v>
      </c>
      <c r="B14063" s="49" t="s">
        <v>8664</v>
      </c>
      <c r="C14063" s="7">
        <v>1.95E-2</v>
      </c>
      <c r="D14063" s="7">
        <v>4.0300000000000002E-2</v>
      </c>
      <c r="E14063" s="7">
        <v>5.9799999999999999E-2</v>
      </c>
      <c r="F14063" s="7">
        <v>8.0600000000000005E-2</v>
      </c>
      <c r="G14063" s="7">
        <v>0.10010000000000001</v>
      </c>
      <c r="H14063" s="7">
        <v>0.1196</v>
      </c>
      <c r="I14063" s="7">
        <v>0.1404</v>
      </c>
      <c r="J14063" s="7">
        <v>0.15990000000000001</v>
      </c>
      <c r="K14063" s="7">
        <v>0.18070000000000003</v>
      </c>
      <c r="L14063" s="7">
        <v>0.20020000000000002</v>
      </c>
    </row>
    <row r="14064" spans="1:12" ht="12.75">
      <c r="A14064" s="1">
        <f t="shared" si="293"/>
        <v>46546</v>
      </c>
      <c r="B14064" s="49" t="s">
        <v>8665</v>
      </c>
      <c r="C14064" s="7">
        <v>4.0300000000000002E-2</v>
      </c>
      <c r="D14064" s="7">
        <v>8.0600000000000005E-2</v>
      </c>
      <c r="E14064" s="7">
        <v>0.1196</v>
      </c>
      <c r="F14064" s="7">
        <v>0.15990000000000001</v>
      </c>
      <c r="G14064" s="7">
        <v>0.20020000000000002</v>
      </c>
      <c r="H14064" s="7">
        <v>0.24049999999999999</v>
      </c>
      <c r="I14064" s="7">
        <v>0.28079999999999999</v>
      </c>
      <c r="J14064" s="7">
        <v>0.31980000000000003</v>
      </c>
      <c r="K14064" s="7">
        <v>0.36010000000000003</v>
      </c>
      <c r="L14064" s="7">
        <v>0.40040000000000003</v>
      </c>
    </row>
    <row r="14065" spans="1:12" ht="12.75">
      <c r="A14065" s="1">
        <f t="shared" si="293"/>
        <v>46547</v>
      </c>
      <c r="B14065" s="49" t="s">
        <v>8666</v>
      </c>
      <c r="C14065" s="7">
        <v>8.4500000000000006E-2</v>
      </c>
      <c r="D14065" s="7">
        <v>0.17030000000000001</v>
      </c>
      <c r="E14065" s="7">
        <v>0.25480000000000003</v>
      </c>
      <c r="F14065" s="7">
        <v>0.34060000000000001</v>
      </c>
      <c r="G14065" s="7">
        <v>0.42510000000000003</v>
      </c>
      <c r="H14065" s="7">
        <v>0.50960000000000005</v>
      </c>
      <c r="I14065" s="7">
        <v>0.59540000000000004</v>
      </c>
      <c r="J14065" s="7">
        <v>0.67990000000000006</v>
      </c>
      <c r="K14065" s="7">
        <v>0.76569999999999994</v>
      </c>
      <c r="L14065" s="7">
        <v>0.85020000000000007</v>
      </c>
    </row>
    <row r="14066" spans="1:12" ht="12.75">
      <c r="A14066" s="1">
        <f t="shared" si="293"/>
        <v>46548</v>
      </c>
      <c r="B14066" s="49" t="s">
        <v>8667</v>
      </c>
      <c r="C14066" s="7">
        <v>7.6700000000000004E-2</v>
      </c>
      <c r="D14066" s="7">
        <v>0.15340000000000001</v>
      </c>
      <c r="E14066" s="7">
        <v>0.2288</v>
      </c>
      <c r="F14066" s="7">
        <v>0.30549999999999999</v>
      </c>
      <c r="G14066" s="7">
        <v>0.38219999999999998</v>
      </c>
      <c r="H14066" s="7">
        <v>0.45889999999999997</v>
      </c>
      <c r="I14066" s="7">
        <v>0.53559999999999997</v>
      </c>
      <c r="J14066" s="7">
        <v>0.61099999999999999</v>
      </c>
      <c r="K14066" s="7">
        <v>0.68770000000000009</v>
      </c>
      <c r="L14066" s="7">
        <v>0.76439999999999997</v>
      </c>
    </row>
    <row r="14067" spans="1:12" ht="12.75">
      <c r="A14067" s="1">
        <f t="shared" si="293"/>
        <v>46549</v>
      </c>
      <c r="B14067" s="49" t="s">
        <v>8668</v>
      </c>
      <c r="C14067" s="7">
        <v>8.8400000000000006E-2</v>
      </c>
      <c r="D14067" s="7">
        <v>0.17680000000000001</v>
      </c>
      <c r="E14067" s="7">
        <v>0.26390000000000002</v>
      </c>
      <c r="F14067" s="7">
        <v>0.35230000000000006</v>
      </c>
      <c r="G14067" s="7">
        <v>0.44070000000000004</v>
      </c>
      <c r="H14067" s="7">
        <v>0.52910000000000001</v>
      </c>
      <c r="I14067" s="7">
        <v>0.61749999999999994</v>
      </c>
      <c r="J14067" s="7">
        <v>0.70460000000000012</v>
      </c>
      <c r="K14067" s="7">
        <v>0.79300000000000004</v>
      </c>
      <c r="L14067" s="7">
        <v>0.88140000000000007</v>
      </c>
    </row>
    <row r="14068" spans="1:12" ht="25.5">
      <c r="A14068" s="1">
        <f t="shared" si="293"/>
        <v>46550</v>
      </c>
      <c r="B14068" s="49" t="s">
        <v>2429</v>
      </c>
      <c r="C14068" s="7">
        <v>0.23399999999999999</v>
      </c>
      <c r="D14068" s="7">
        <v>0.46799999999999997</v>
      </c>
      <c r="E14068" s="7">
        <v>0.70200000000000007</v>
      </c>
      <c r="F14068" s="7">
        <v>0.93599999999999994</v>
      </c>
      <c r="G14068" s="7">
        <v>1.1700000000000002</v>
      </c>
      <c r="H14068" s="7">
        <v>1.4040000000000001</v>
      </c>
      <c r="I14068" s="7">
        <v>1.6380000000000001</v>
      </c>
      <c r="J14068" s="7">
        <v>1.8719999999999999</v>
      </c>
      <c r="K14068" s="7">
        <v>2.1060000000000003</v>
      </c>
      <c r="L14068" s="7">
        <v>2.3400000000000003</v>
      </c>
    </row>
    <row r="14069" spans="1:12" ht="12.75">
      <c r="A14069" s="1">
        <f t="shared" si="293"/>
        <v>46551</v>
      </c>
      <c r="B14069" s="49" t="s">
        <v>8669</v>
      </c>
      <c r="C14069" s="7">
        <v>9.2299999999999993E-2</v>
      </c>
      <c r="D14069" s="7">
        <v>0.18459999999999999</v>
      </c>
      <c r="E14069" s="7">
        <v>0.27689999999999998</v>
      </c>
      <c r="F14069" s="7">
        <v>0.36919999999999997</v>
      </c>
      <c r="G14069" s="7">
        <v>0.46149999999999997</v>
      </c>
      <c r="H14069" s="7">
        <v>0.55249999999999999</v>
      </c>
      <c r="I14069" s="7">
        <v>0.64480000000000004</v>
      </c>
      <c r="J14069" s="7">
        <v>0.73709999999999998</v>
      </c>
      <c r="K14069" s="7">
        <v>0.82940000000000003</v>
      </c>
      <c r="L14069" s="7">
        <v>0.92169999999999996</v>
      </c>
    </row>
    <row r="14070" spans="1:12" ht="12.75">
      <c r="A14070" s="1">
        <f t="shared" si="293"/>
        <v>46552</v>
      </c>
      <c r="B14070" s="49" t="s">
        <v>8670</v>
      </c>
      <c r="C14070" s="7">
        <v>3.9E-2</v>
      </c>
      <c r="D14070" s="7">
        <v>7.6700000000000004E-2</v>
      </c>
      <c r="E14070" s="7">
        <v>0.1157</v>
      </c>
      <c r="F14070" s="7">
        <v>0.1547</v>
      </c>
      <c r="G14070" s="7">
        <v>0.19370000000000001</v>
      </c>
      <c r="H14070" s="7">
        <v>0.23139999999999999</v>
      </c>
      <c r="I14070" s="7">
        <v>0.27039999999999997</v>
      </c>
      <c r="J14070" s="7">
        <v>0.30940000000000001</v>
      </c>
      <c r="K14070" s="7">
        <v>0.34710000000000002</v>
      </c>
      <c r="L14070" s="7">
        <v>0.3861</v>
      </c>
    </row>
    <row r="14071" spans="1:12" ht="12.75">
      <c r="A14071" s="1">
        <f t="shared" si="293"/>
        <v>46553</v>
      </c>
      <c r="B14071" s="49" t="s">
        <v>8671</v>
      </c>
      <c r="C14071" s="7">
        <v>0.18329999999999999</v>
      </c>
      <c r="D14071" s="7">
        <v>0.36659999999999998</v>
      </c>
      <c r="E14071" s="7">
        <v>0.54990000000000006</v>
      </c>
      <c r="F14071" s="7">
        <v>0.73319999999999996</v>
      </c>
      <c r="G14071" s="7">
        <v>0.91649999999999998</v>
      </c>
      <c r="H14071" s="7">
        <v>1.0998000000000001</v>
      </c>
      <c r="I14071" s="7">
        <v>1.2831000000000001</v>
      </c>
      <c r="J14071" s="7">
        <v>1.4663999999999999</v>
      </c>
      <c r="K14071" s="7">
        <v>1.6496999999999999</v>
      </c>
      <c r="L14071" s="7">
        <v>1.833</v>
      </c>
    </row>
    <row r="14072" spans="1:12" ht="12.75">
      <c r="A14072" s="1">
        <f t="shared" si="293"/>
        <v>46554</v>
      </c>
      <c r="B14072" s="49" t="s">
        <v>8672</v>
      </c>
      <c r="C14072" s="7">
        <v>1.17E-2</v>
      </c>
      <c r="D14072" s="7">
        <v>2.3400000000000001E-2</v>
      </c>
      <c r="E14072" s="7">
        <v>3.3799999999999997E-2</v>
      </c>
      <c r="F14072" s="7">
        <v>4.5500000000000006E-2</v>
      </c>
      <c r="G14072" s="7">
        <v>5.7200000000000001E-2</v>
      </c>
      <c r="H14072" s="7">
        <v>6.8900000000000003E-2</v>
      </c>
      <c r="I14072" s="7">
        <v>8.0600000000000005E-2</v>
      </c>
      <c r="J14072" s="7">
        <v>9.1000000000000011E-2</v>
      </c>
      <c r="K14072" s="7">
        <v>0.1027</v>
      </c>
      <c r="L14072" s="7">
        <v>0.1144</v>
      </c>
    </row>
    <row r="14073" spans="1:12" ht="12.75">
      <c r="A14073" s="1">
        <f t="shared" si="293"/>
        <v>46555</v>
      </c>
      <c r="B14073" s="49" t="s">
        <v>8673</v>
      </c>
      <c r="C14073" s="7">
        <v>0.10920000000000001</v>
      </c>
      <c r="D14073" s="7">
        <v>0.21970000000000003</v>
      </c>
      <c r="E14073" s="7">
        <v>0.32890000000000003</v>
      </c>
      <c r="F14073" s="7">
        <v>0.43940000000000007</v>
      </c>
      <c r="G14073" s="7">
        <v>0.54859999999999998</v>
      </c>
      <c r="H14073" s="7">
        <v>0.65780000000000005</v>
      </c>
      <c r="I14073" s="7">
        <v>0.76829999999999998</v>
      </c>
      <c r="J14073" s="7">
        <v>0.87750000000000006</v>
      </c>
      <c r="K14073" s="7">
        <v>0.9880000000000001</v>
      </c>
      <c r="L14073" s="7">
        <v>1.0972</v>
      </c>
    </row>
    <row r="14074" spans="1:12" ht="12.75">
      <c r="A14074" s="1">
        <f t="shared" si="293"/>
        <v>46556</v>
      </c>
      <c r="B14074" s="49" t="s">
        <v>8674</v>
      </c>
      <c r="C14074" s="7">
        <v>4.1600000000000005E-2</v>
      </c>
      <c r="D14074" s="7">
        <v>8.1900000000000001E-2</v>
      </c>
      <c r="E14074" s="7">
        <v>0.12350000000000001</v>
      </c>
      <c r="F14074" s="7">
        <v>0.1638</v>
      </c>
      <c r="G14074" s="7">
        <v>0.2054</v>
      </c>
      <c r="H14074" s="7">
        <v>0.2457</v>
      </c>
      <c r="I14074" s="7">
        <v>0.2873</v>
      </c>
      <c r="J14074" s="7">
        <v>0.3276</v>
      </c>
      <c r="K14074" s="7">
        <v>0.36919999999999997</v>
      </c>
      <c r="L14074" s="7">
        <v>0.40950000000000003</v>
      </c>
    </row>
    <row r="14075" spans="1:12" ht="12.75">
      <c r="A14075" s="1">
        <f t="shared" si="293"/>
        <v>46557</v>
      </c>
      <c r="B14075" s="49" t="s">
        <v>8675</v>
      </c>
      <c r="C14075" s="7">
        <v>2.7300000000000001E-2</v>
      </c>
      <c r="D14075" s="7">
        <v>5.4600000000000003E-2</v>
      </c>
      <c r="E14075" s="7">
        <v>8.1900000000000001E-2</v>
      </c>
      <c r="F14075" s="7">
        <v>0.10920000000000001</v>
      </c>
      <c r="G14075" s="7">
        <v>0.13650000000000001</v>
      </c>
      <c r="H14075" s="7">
        <v>0.16250000000000001</v>
      </c>
      <c r="I14075" s="7">
        <v>0.1898</v>
      </c>
      <c r="J14075" s="7">
        <v>0.21710000000000002</v>
      </c>
      <c r="K14075" s="7">
        <v>0.24440000000000001</v>
      </c>
      <c r="L14075" s="7">
        <v>0.2717</v>
      </c>
    </row>
    <row r="14076" spans="1:12" ht="12.75">
      <c r="A14076" s="1">
        <f t="shared" si="293"/>
        <v>46558</v>
      </c>
      <c r="B14076" s="49" t="s">
        <v>8676</v>
      </c>
      <c r="C14076" s="7">
        <v>0.12740000000000001</v>
      </c>
      <c r="D14076" s="7">
        <v>0.2535</v>
      </c>
      <c r="E14076" s="7">
        <v>0.38090000000000002</v>
      </c>
      <c r="F14076" s="7">
        <v>0.50830000000000009</v>
      </c>
      <c r="G14076" s="7">
        <v>0.63570000000000004</v>
      </c>
      <c r="H14076" s="7">
        <v>0.76180000000000003</v>
      </c>
      <c r="I14076" s="7">
        <v>0.8892000000000001</v>
      </c>
      <c r="J14076" s="7">
        <v>1.0166000000000002</v>
      </c>
      <c r="K14076" s="7">
        <v>1.1427</v>
      </c>
      <c r="L14076" s="7">
        <v>1.2701</v>
      </c>
    </row>
    <row r="14077" spans="1:12" ht="12.75">
      <c r="A14077" s="1">
        <f t="shared" si="293"/>
        <v>46559</v>
      </c>
      <c r="B14077" s="49" t="s">
        <v>8677</v>
      </c>
      <c r="C14077" s="7">
        <v>5.4600000000000003E-2</v>
      </c>
      <c r="D14077" s="7">
        <v>0.11050000000000001</v>
      </c>
      <c r="E14077" s="7">
        <v>0.1651</v>
      </c>
      <c r="F14077" s="7">
        <v>0.21970000000000003</v>
      </c>
      <c r="G14077" s="7">
        <v>0.27560000000000001</v>
      </c>
      <c r="H14077" s="7">
        <v>0.33019999999999999</v>
      </c>
      <c r="I14077" s="7">
        <v>0.38479999999999998</v>
      </c>
      <c r="J14077" s="7">
        <v>0.43940000000000007</v>
      </c>
      <c r="K14077" s="7">
        <v>0.49530000000000002</v>
      </c>
      <c r="L14077" s="7">
        <v>0.54990000000000006</v>
      </c>
    </row>
    <row r="14078" spans="1:12" ht="12.75">
      <c r="A14078" s="1">
        <f t="shared" si="293"/>
        <v>46560</v>
      </c>
      <c r="B14078" s="49" t="s">
        <v>8678</v>
      </c>
      <c r="C14078" s="7">
        <v>0.12610000000000002</v>
      </c>
      <c r="D14078" s="7">
        <v>0.25220000000000004</v>
      </c>
      <c r="E14078" s="7">
        <v>0.377</v>
      </c>
      <c r="F14078" s="7">
        <v>0.50309999999999999</v>
      </c>
      <c r="G14078" s="7">
        <v>0.62919999999999998</v>
      </c>
      <c r="H14078" s="7">
        <v>0.75529999999999997</v>
      </c>
      <c r="I14078" s="7">
        <v>0.88140000000000007</v>
      </c>
      <c r="J14078" s="7">
        <v>1.0062</v>
      </c>
      <c r="K14078" s="7">
        <v>1.1323000000000001</v>
      </c>
      <c r="L14078" s="7">
        <v>1.2584</v>
      </c>
    </row>
    <row r="14079" spans="1:12" ht="12.75">
      <c r="A14079" s="1">
        <f t="shared" si="293"/>
        <v>46561</v>
      </c>
      <c r="B14079" s="49" t="s">
        <v>8679</v>
      </c>
      <c r="C14079" s="7">
        <v>6.7599999999999993E-2</v>
      </c>
      <c r="D14079" s="7">
        <v>0.13650000000000001</v>
      </c>
      <c r="E14079" s="7">
        <v>0.2041</v>
      </c>
      <c r="F14079" s="7">
        <v>0.2717</v>
      </c>
      <c r="G14079" s="7">
        <v>0.34060000000000001</v>
      </c>
      <c r="H14079" s="7">
        <v>0.40820000000000001</v>
      </c>
      <c r="I14079" s="7">
        <v>0.4758</v>
      </c>
      <c r="J14079" s="7">
        <v>0.54339999999999999</v>
      </c>
      <c r="K14079" s="7">
        <v>0.61229999999999996</v>
      </c>
      <c r="L14079" s="7">
        <v>0.67990000000000006</v>
      </c>
    </row>
    <row r="14080" spans="1:12" ht="12.75">
      <c r="A14080" s="1">
        <f t="shared" si="293"/>
        <v>46562</v>
      </c>
      <c r="B14080" s="49" t="s">
        <v>8680</v>
      </c>
      <c r="C14080" s="7">
        <v>8.0600000000000005E-2</v>
      </c>
      <c r="D14080" s="7">
        <v>0.16120000000000001</v>
      </c>
      <c r="E14080" s="7">
        <v>0.24180000000000001</v>
      </c>
      <c r="F14080" s="7">
        <v>0.32240000000000002</v>
      </c>
      <c r="G14080" s="7">
        <v>0.40300000000000002</v>
      </c>
      <c r="H14080" s="7">
        <v>0.48230000000000001</v>
      </c>
      <c r="I14080" s="7">
        <v>0.56290000000000007</v>
      </c>
      <c r="J14080" s="7">
        <v>0.64349999999999996</v>
      </c>
      <c r="K14080" s="7">
        <v>0.72410000000000008</v>
      </c>
      <c r="L14080" s="7">
        <v>0.80469999999999997</v>
      </c>
    </row>
    <row r="14081" spans="1:12" ht="12.75">
      <c r="A14081" s="1">
        <f t="shared" si="293"/>
        <v>46563</v>
      </c>
      <c r="B14081" s="49" t="s">
        <v>8681</v>
      </c>
      <c r="C14081" s="7">
        <v>5.0700000000000002E-2</v>
      </c>
      <c r="D14081" s="7">
        <v>0.1014</v>
      </c>
      <c r="E14081" s="7">
        <v>0.15340000000000001</v>
      </c>
      <c r="F14081" s="7">
        <v>0.2041</v>
      </c>
      <c r="G14081" s="7">
        <v>0.25480000000000003</v>
      </c>
      <c r="H14081" s="7">
        <v>0.30549999999999999</v>
      </c>
      <c r="I14081" s="7">
        <v>0.35620000000000002</v>
      </c>
      <c r="J14081" s="7">
        <v>0.40820000000000001</v>
      </c>
      <c r="K14081" s="7">
        <v>0.45889999999999997</v>
      </c>
      <c r="L14081" s="7">
        <v>0.50960000000000005</v>
      </c>
    </row>
    <row r="14082" spans="1:12" ht="12.75">
      <c r="A14082" s="1">
        <f t="shared" si="293"/>
        <v>46564</v>
      </c>
      <c r="B14082" s="49" t="s">
        <v>8682</v>
      </c>
      <c r="C14082" s="7">
        <v>9.1000000000000011E-2</v>
      </c>
      <c r="D14082" s="7">
        <v>0.18200000000000002</v>
      </c>
      <c r="E14082" s="7">
        <v>0.27300000000000002</v>
      </c>
      <c r="F14082" s="7">
        <v>0.36400000000000005</v>
      </c>
      <c r="G14082" s="7">
        <v>0.45499999999999996</v>
      </c>
      <c r="H14082" s="7">
        <v>0.54600000000000004</v>
      </c>
      <c r="I14082" s="7">
        <v>0.63700000000000001</v>
      </c>
      <c r="J14082" s="7">
        <v>0.72800000000000009</v>
      </c>
      <c r="K14082" s="7">
        <v>0.81900000000000006</v>
      </c>
      <c r="L14082" s="7">
        <v>0.90999999999999992</v>
      </c>
    </row>
    <row r="14083" spans="1:12" ht="25.5">
      <c r="A14083" s="1">
        <f t="shared" si="293"/>
        <v>46565</v>
      </c>
      <c r="B14083" s="49" t="s">
        <v>8683</v>
      </c>
      <c r="C14083" s="7">
        <v>0.33410000000000001</v>
      </c>
      <c r="D14083" s="7">
        <v>0.66820000000000002</v>
      </c>
      <c r="E14083" s="7">
        <v>1.0023</v>
      </c>
      <c r="F14083" s="7">
        <v>1.3364</v>
      </c>
      <c r="G14083" s="7">
        <v>1.6704999999999999</v>
      </c>
      <c r="H14083" s="7">
        <v>2.0032999999999999</v>
      </c>
      <c r="I14083" s="7">
        <v>2.3374000000000001</v>
      </c>
      <c r="J14083" s="7">
        <v>2.6715000000000004</v>
      </c>
      <c r="K14083" s="7">
        <v>3.0055999999999998</v>
      </c>
      <c r="L14083" s="7">
        <v>3.3397000000000001</v>
      </c>
    </row>
    <row r="14084" spans="1:12" ht="12.75">
      <c r="A14084" s="1">
        <f t="shared" si="293"/>
        <v>46566</v>
      </c>
      <c r="B14084" s="49" t="s">
        <v>8684</v>
      </c>
      <c r="C14084" s="7">
        <v>0</v>
      </c>
      <c r="D14084" s="7">
        <v>1.3000000000000002E-3</v>
      </c>
      <c r="E14084" s="7">
        <v>1.3000000000000002E-3</v>
      </c>
      <c r="F14084" s="7">
        <v>2.6000000000000003E-3</v>
      </c>
      <c r="G14084" s="7">
        <v>2.6000000000000003E-3</v>
      </c>
      <c r="H14084" s="7">
        <v>2.6000000000000003E-3</v>
      </c>
      <c r="I14084" s="7">
        <v>3.9000000000000003E-3</v>
      </c>
      <c r="J14084" s="7">
        <v>3.9000000000000003E-3</v>
      </c>
      <c r="K14084" s="7">
        <v>5.2000000000000006E-3</v>
      </c>
      <c r="L14084" s="7">
        <v>5.2000000000000006E-3</v>
      </c>
    </row>
    <row r="14085" spans="1:12" ht="12.75">
      <c r="A14085" s="1">
        <f t="shared" si="293"/>
        <v>46567</v>
      </c>
      <c r="B14085" s="49" t="s">
        <v>8685</v>
      </c>
      <c r="C14085" s="7">
        <v>5.3300000000000007E-2</v>
      </c>
      <c r="D14085" s="7">
        <v>0.1053</v>
      </c>
      <c r="E14085" s="7">
        <v>0.15859999999999999</v>
      </c>
      <c r="F14085" s="7">
        <v>0.21060000000000001</v>
      </c>
      <c r="G14085" s="7">
        <v>0.26390000000000002</v>
      </c>
      <c r="H14085" s="7">
        <v>0.31719999999999998</v>
      </c>
      <c r="I14085" s="7">
        <v>0.36919999999999997</v>
      </c>
      <c r="J14085" s="7">
        <v>0.42250000000000004</v>
      </c>
      <c r="K14085" s="7">
        <v>0.47449999999999998</v>
      </c>
      <c r="L14085" s="7">
        <v>0.52780000000000005</v>
      </c>
    </row>
    <row r="14086" spans="1:12" ht="12.75">
      <c r="A14086" s="1">
        <f t="shared" si="293"/>
        <v>46568</v>
      </c>
      <c r="B14086" s="49" t="s">
        <v>8686</v>
      </c>
      <c r="C14086" s="7">
        <v>0.312</v>
      </c>
      <c r="D14086" s="7">
        <v>0.624</v>
      </c>
      <c r="E14086" s="7">
        <v>0.93599999999999994</v>
      </c>
      <c r="F14086" s="7">
        <v>1.248</v>
      </c>
      <c r="G14086" s="7">
        <v>1.56</v>
      </c>
      <c r="H14086" s="7">
        <v>1.8719999999999999</v>
      </c>
      <c r="I14086" s="7">
        <v>2.1840000000000002</v>
      </c>
      <c r="J14086" s="7">
        <v>2.496</v>
      </c>
      <c r="K14086" s="7">
        <v>2.8080000000000003</v>
      </c>
      <c r="L14086" s="7">
        <v>3.12</v>
      </c>
    </row>
    <row r="14087" spans="1:12" ht="25.5">
      <c r="A14087" s="1">
        <f t="shared" si="293"/>
        <v>46569</v>
      </c>
      <c r="B14087" s="49" t="s">
        <v>8687</v>
      </c>
      <c r="C14087" s="7">
        <v>1.3000000000000001E-2</v>
      </c>
      <c r="D14087" s="7">
        <v>2.6000000000000002E-2</v>
      </c>
      <c r="E14087" s="7">
        <v>3.9E-2</v>
      </c>
      <c r="F14087" s="7">
        <v>5.2000000000000005E-2</v>
      </c>
      <c r="G14087" s="7">
        <v>6.5000000000000002E-2</v>
      </c>
      <c r="H14087" s="7">
        <v>7.8E-2</v>
      </c>
      <c r="I14087" s="7">
        <v>9.1000000000000011E-2</v>
      </c>
      <c r="J14087" s="7">
        <v>0.10400000000000001</v>
      </c>
      <c r="K14087" s="7">
        <v>0.11699999999999999</v>
      </c>
      <c r="L14087" s="7">
        <v>0.13</v>
      </c>
    </row>
    <row r="14088" spans="1:12" ht="12.75">
      <c r="A14088" s="1">
        <f t="shared" si="293"/>
        <v>46570</v>
      </c>
      <c r="B14088" s="49" t="s">
        <v>8678</v>
      </c>
      <c r="C14088" s="7">
        <v>0.12610000000000002</v>
      </c>
      <c r="D14088" s="7">
        <v>0.25220000000000004</v>
      </c>
      <c r="E14088" s="7">
        <v>0.377</v>
      </c>
      <c r="F14088" s="7">
        <v>0.50309999999999999</v>
      </c>
      <c r="G14088" s="7">
        <v>0.62919999999999998</v>
      </c>
      <c r="H14088" s="7">
        <v>0.75529999999999997</v>
      </c>
      <c r="I14088" s="7">
        <v>0.88140000000000007</v>
      </c>
      <c r="J14088" s="7">
        <v>1.0062</v>
      </c>
      <c r="K14088" s="7">
        <v>1.1323000000000001</v>
      </c>
      <c r="L14088" s="7">
        <v>1.2584</v>
      </c>
    </row>
    <row r="14089" spans="1:12" ht="12.75">
      <c r="A14089" s="1">
        <f t="shared" si="293"/>
        <v>46571</v>
      </c>
      <c r="B14089" s="49" t="s">
        <v>8688</v>
      </c>
      <c r="C14089" s="7">
        <v>0.13519999999999999</v>
      </c>
      <c r="D14089" s="7">
        <v>0.26910000000000001</v>
      </c>
      <c r="E14089" s="7">
        <v>0.40429999999999999</v>
      </c>
      <c r="F14089" s="7">
        <v>0.53820000000000001</v>
      </c>
      <c r="G14089" s="7">
        <v>0.6734</v>
      </c>
      <c r="H14089" s="7">
        <v>0.80859999999999999</v>
      </c>
      <c r="I14089" s="7">
        <v>0.9425</v>
      </c>
      <c r="J14089" s="7">
        <v>1.0776999999999999</v>
      </c>
      <c r="K14089" s="7">
        <v>1.2116</v>
      </c>
      <c r="L14089" s="7">
        <v>1.3468</v>
      </c>
    </row>
    <row r="14090" spans="1:12" ht="25.5">
      <c r="A14090" s="1">
        <f t="shared" si="293"/>
        <v>46572</v>
      </c>
      <c r="B14090" s="49" t="s">
        <v>8689</v>
      </c>
      <c r="C14090" s="7">
        <v>0.21580000000000002</v>
      </c>
      <c r="D14090" s="7">
        <v>0.43290000000000006</v>
      </c>
      <c r="E14090" s="7">
        <v>0.64870000000000005</v>
      </c>
      <c r="F14090" s="7">
        <v>0.86450000000000005</v>
      </c>
      <c r="G14090" s="7">
        <v>1.0815999999999999</v>
      </c>
      <c r="H14090" s="7">
        <v>1.2974000000000001</v>
      </c>
      <c r="I14090" s="7">
        <v>1.5131999999999999</v>
      </c>
      <c r="J14090" s="7">
        <v>1.7290000000000001</v>
      </c>
      <c r="K14090" s="7">
        <v>1.9461000000000002</v>
      </c>
      <c r="L14090" s="7">
        <v>2.1619000000000002</v>
      </c>
    </row>
    <row r="14091" spans="1:12" ht="12.75">
      <c r="A14091" s="1">
        <f t="shared" si="293"/>
        <v>46573</v>
      </c>
      <c r="B14091" s="49" t="s">
        <v>8690</v>
      </c>
      <c r="C14091" s="7">
        <v>3.9E-2</v>
      </c>
      <c r="D14091" s="7">
        <v>7.6700000000000004E-2</v>
      </c>
      <c r="E14091" s="7">
        <v>0.1157</v>
      </c>
      <c r="F14091" s="7">
        <v>0.15340000000000001</v>
      </c>
      <c r="G14091" s="7">
        <v>0.19239999999999999</v>
      </c>
      <c r="H14091" s="7">
        <v>0.2301</v>
      </c>
      <c r="I14091" s="7">
        <v>0.26910000000000001</v>
      </c>
      <c r="J14091" s="7">
        <v>0.30680000000000002</v>
      </c>
      <c r="K14091" s="7">
        <v>0.34580000000000005</v>
      </c>
      <c r="L14091" s="7">
        <v>0.38350000000000001</v>
      </c>
    </row>
    <row r="14092" spans="1:12" ht="12.75">
      <c r="A14092" s="1">
        <f t="shared" si="293"/>
        <v>46574</v>
      </c>
      <c r="B14092" s="49" t="s">
        <v>8676</v>
      </c>
      <c r="C14092" s="7">
        <v>0.23139999999999999</v>
      </c>
      <c r="D14092" s="7">
        <v>0.46279999999999999</v>
      </c>
      <c r="E14092" s="7">
        <v>0.69420000000000004</v>
      </c>
      <c r="F14092" s="7">
        <v>0.92559999999999998</v>
      </c>
      <c r="G14092" s="7">
        <v>1.157</v>
      </c>
      <c r="H14092" s="7">
        <v>1.3884000000000001</v>
      </c>
      <c r="I14092" s="7">
        <v>1.6198000000000001</v>
      </c>
      <c r="J14092" s="7">
        <v>1.8512</v>
      </c>
      <c r="K14092" s="7">
        <v>2.0826000000000002</v>
      </c>
      <c r="L14092" s="7">
        <v>2.3140000000000001</v>
      </c>
    </row>
    <row r="14093" spans="1:12" ht="12.75">
      <c r="A14093" s="1">
        <f t="shared" si="293"/>
        <v>46575</v>
      </c>
      <c r="B14093" s="49" t="s">
        <v>8668</v>
      </c>
      <c r="C14093" s="7">
        <v>7.6700000000000004E-2</v>
      </c>
      <c r="D14093" s="7">
        <v>0.15210000000000001</v>
      </c>
      <c r="E14093" s="7">
        <v>0.2288</v>
      </c>
      <c r="F14093" s="7">
        <v>0.30420000000000003</v>
      </c>
      <c r="G14093" s="7">
        <v>0.38090000000000002</v>
      </c>
      <c r="H14093" s="7">
        <v>0.45760000000000001</v>
      </c>
      <c r="I14093" s="7">
        <v>0.53300000000000003</v>
      </c>
      <c r="J14093" s="7">
        <v>0.60970000000000002</v>
      </c>
      <c r="K14093" s="7">
        <v>0.68510000000000004</v>
      </c>
      <c r="L14093" s="7">
        <v>0.76180000000000003</v>
      </c>
    </row>
    <row r="14094" spans="1:12" ht="12.75">
      <c r="A14094" s="1">
        <f t="shared" si="293"/>
        <v>46576</v>
      </c>
      <c r="B14094" s="49" t="s">
        <v>2855</v>
      </c>
      <c r="C14094" s="7">
        <v>6.5000000000000002E-2</v>
      </c>
      <c r="D14094" s="7">
        <v>0.12870000000000001</v>
      </c>
      <c r="E14094" s="7">
        <v>0.19370000000000001</v>
      </c>
      <c r="F14094" s="7">
        <v>0.25870000000000004</v>
      </c>
      <c r="G14094" s="7">
        <v>0.32369999999999999</v>
      </c>
      <c r="H14094" s="7">
        <v>0.38740000000000002</v>
      </c>
      <c r="I14094" s="7">
        <v>0.45239999999999997</v>
      </c>
      <c r="J14094" s="7">
        <v>0.51740000000000008</v>
      </c>
      <c r="K14094" s="7">
        <v>0.58110000000000006</v>
      </c>
      <c r="L14094" s="7">
        <v>0.64610000000000001</v>
      </c>
    </row>
    <row r="14095" spans="1:12" ht="12.75">
      <c r="A14095" s="1">
        <f t="shared" si="293"/>
        <v>46577</v>
      </c>
      <c r="B14095" s="49" t="s">
        <v>8691</v>
      </c>
      <c r="C14095" s="7">
        <v>8.1900000000000001E-2</v>
      </c>
      <c r="D14095" s="7">
        <v>0.1638</v>
      </c>
      <c r="E14095" s="7">
        <v>0.2457</v>
      </c>
      <c r="F14095" s="7">
        <v>0.3276</v>
      </c>
      <c r="G14095" s="7">
        <v>0.40950000000000003</v>
      </c>
      <c r="H14095" s="7">
        <v>0.49010000000000004</v>
      </c>
      <c r="I14095" s="7">
        <v>0.57200000000000006</v>
      </c>
      <c r="J14095" s="7">
        <v>0.65390000000000004</v>
      </c>
      <c r="K14095" s="7">
        <v>0.73580000000000001</v>
      </c>
      <c r="L14095" s="7">
        <v>0.81769999999999998</v>
      </c>
    </row>
    <row r="14096" spans="1:12" ht="12.75">
      <c r="A14096" s="1">
        <f t="shared" si="293"/>
        <v>46578</v>
      </c>
      <c r="B14096" s="49" t="s">
        <v>8692</v>
      </c>
      <c r="C14096" s="7">
        <v>2.6000000000000003E-3</v>
      </c>
      <c r="D14096" s="7">
        <v>5.2000000000000006E-3</v>
      </c>
      <c r="E14096" s="7">
        <v>6.5000000000000006E-3</v>
      </c>
      <c r="F14096" s="7">
        <v>9.1000000000000004E-3</v>
      </c>
      <c r="G14096" s="7">
        <v>1.17E-2</v>
      </c>
      <c r="H14096" s="7">
        <v>1.43E-2</v>
      </c>
      <c r="I14096" s="7">
        <v>1.5600000000000001E-2</v>
      </c>
      <c r="J14096" s="7">
        <v>1.8200000000000001E-2</v>
      </c>
      <c r="K14096" s="7">
        <v>2.0800000000000003E-2</v>
      </c>
      <c r="L14096" s="7">
        <v>2.3400000000000001E-2</v>
      </c>
    </row>
    <row r="14097" spans="1:12" ht="12.75">
      <c r="A14097" s="1">
        <f t="shared" si="293"/>
        <v>46579</v>
      </c>
      <c r="B14097" s="49" t="s">
        <v>8693</v>
      </c>
      <c r="C14097" s="7">
        <v>3.3799999999999997E-2</v>
      </c>
      <c r="D14097" s="7">
        <v>6.6299999999999998E-2</v>
      </c>
      <c r="E14097" s="7">
        <v>0.10010000000000001</v>
      </c>
      <c r="F14097" s="7">
        <v>0.1326</v>
      </c>
      <c r="G14097" s="7">
        <v>0.16640000000000002</v>
      </c>
      <c r="H14097" s="7">
        <v>0.20020000000000002</v>
      </c>
      <c r="I14097" s="7">
        <v>0.23269999999999999</v>
      </c>
      <c r="J14097" s="7">
        <v>0.26650000000000001</v>
      </c>
      <c r="K14097" s="7">
        <v>0.29900000000000004</v>
      </c>
      <c r="L14097" s="7">
        <v>0.33280000000000004</v>
      </c>
    </row>
    <row r="14098" spans="1:12" ht="12.75">
      <c r="A14098" s="1">
        <f t="shared" ref="A14098:A14161" si="294">A14097+1</f>
        <v>46580</v>
      </c>
      <c r="B14098" s="49" t="s">
        <v>8694</v>
      </c>
      <c r="C14098" s="7">
        <v>0.2288</v>
      </c>
      <c r="D14098" s="7">
        <v>0.45760000000000001</v>
      </c>
      <c r="E14098" s="7">
        <v>0.68640000000000001</v>
      </c>
      <c r="F14098" s="7">
        <v>0.91520000000000001</v>
      </c>
      <c r="G14098" s="7">
        <v>1.1440000000000001</v>
      </c>
      <c r="H14098" s="7">
        <v>1.3728</v>
      </c>
      <c r="I14098" s="7">
        <v>1.6016000000000001</v>
      </c>
      <c r="J14098" s="7">
        <v>1.8304</v>
      </c>
      <c r="K14098" s="7">
        <v>2.0592000000000001</v>
      </c>
      <c r="L14098" s="7">
        <v>2.2880000000000003</v>
      </c>
    </row>
    <row r="14099" spans="1:12" ht="12.75">
      <c r="A14099" s="1">
        <f t="shared" si="294"/>
        <v>46581</v>
      </c>
      <c r="B14099" s="49" t="s">
        <v>8695</v>
      </c>
      <c r="C14099" s="7">
        <v>1.17E-2</v>
      </c>
      <c r="D14099" s="7">
        <v>2.47E-2</v>
      </c>
      <c r="E14099" s="7">
        <v>3.6400000000000002E-2</v>
      </c>
      <c r="F14099" s="7">
        <v>4.8099999999999997E-2</v>
      </c>
      <c r="G14099" s="7">
        <v>6.1100000000000002E-2</v>
      </c>
      <c r="H14099" s="7">
        <v>7.2800000000000004E-2</v>
      </c>
      <c r="I14099" s="7">
        <v>8.4500000000000006E-2</v>
      </c>
      <c r="J14099" s="7">
        <v>9.7500000000000003E-2</v>
      </c>
      <c r="K14099" s="7">
        <v>0.10920000000000001</v>
      </c>
      <c r="L14099" s="7">
        <v>0.12090000000000001</v>
      </c>
    </row>
    <row r="14100" spans="1:12" ht="12.75">
      <c r="A14100" s="1">
        <f t="shared" si="294"/>
        <v>46582</v>
      </c>
      <c r="B14100" s="49" t="s">
        <v>8696</v>
      </c>
      <c r="C14100" s="7">
        <v>1.43E-2</v>
      </c>
      <c r="D14100" s="7">
        <v>2.7300000000000001E-2</v>
      </c>
      <c r="E14100" s="7">
        <v>4.1600000000000005E-2</v>
      </c>
      <c r="F14100" s="7">
        <v>5.4600000000000003E-2</v>
      </c>
      <c r="G14100" s="7">
        <v>6.8900000000000003E-2</v>
      </c>
      <c r="H14100" s="7">
        <v>8.1900000000000001E-2</v>
      </c>
      <c r="I14100" s="7">
        <v>9.6199999999999994E-2</v>
      </c>
      <c r="J14100" s="7">
        <v>0.10920000000000001</v>
      </c>
      <c r="K14100" s="7">
        <v>0.12350000000000001</v>
      </c>
      <c r="L14100" s="7">
        <v>0.13650000000000001</v>
      </c>
    </row>
    <row r="14101" spans="1:12" ht="39" customHeight="1">
      <c r="A14101" s="1">
        <f t="shared" si="294"/>
        <v>46583</v>
      </c>
      <c r="B14101" s="49" t="s">
        <v>8697</v>
      </c>
      <c r="C14101" s="7">
        <v>7.8000000000000005E-3</v>
      </c>
      <c r="D14101" s="7">
        <v>1.6899999999999998E-2</v>
      </c>
      <c r="E14101" s="7">
        <v>2.47E-2</v>
      </c>
      <c r="F14101" s="7">
        <v>3.3799999999999997E-2</v>
      </c>
      <c r="G14101" s="7">
        <v>4.1600000000000005E-2</v>
      </c>
      <c r="H14101" s="7">
        <v>4.9399999999999999E-2</v>
      </c>
      <c r="I14101" s="7">
        <v>5.8499999999999996E-2</v>
      </c>
      <c r="J14101" s="7">
        <v>6.6299999999999998E-2</v>
      </c>
      <c r="K14101" s="7">
        <v>7.5400000000000009E-2</v>
      </c>
      <c r="L14101" s="7">
        <v>8.320000000000001E-2</v>
      </c>
    </row>
    <row r="14102" spans="1:12" ht="12.75">
      <c r="A14102" s="1">
        <f t="shared" si="294"/>
        <v>46584</v>
      </c>
      <c r="B14102" s="49" t="s">
        <v>8698</v>
      </c>
      <c r="C14102" s="7">
        <v>6.8900000000000003E-2</v>
      </c>
      <c r="D14102" s="7">
        <v>0.13650000000000001</v>
      </c>
      <c r="E14102" s="7">
        <v>0.2054</v>
      </c>
      <c r="F14102" s="7">
        <v>0.27300000000000002</v>
      </c>
      <c r="G14102" s="7">
        <v>0.34190000000000004</v>
      </c>
      <c r="H14102" s="7">
        <v>0.40950000000000003</v>
      </c>
      <c r="I14102" s="7">
        <v>0.47839999999999999</v>
      </c>
      <c r="J14102" s="7">
        <v>0.54600000000000004</v>
      </c>
      <c r="K14102" s="7">
        <v>0.6149</v>
      </c>
      <c r="L14102" s="7">
        <v>0.68250000000000011</v>
      </c>
    </row>
    <row r="14103" spans="1:12" ht="12.75">
      <c r="A14103" s="1">
        <f t="shared" si="294"/>
        <v>46585</v>
      </c>
      <c r="B14103" s="49" t="s">
        <v>2740</v>
      </c>
      <c r="C14103" s="7">
        <v>6.5000000000000002E-2</v>
      </c>
      <c r="D14103" s="7">
        <v>0.12870000000000001</v>
      </c>
      <c r="E14103" s="7">
        <v>0.19370000000000001</v>
      </c>
      <c r="F14103" s="7">
        <v>0.25740000000000002</v>
      </c>
      <c r="G14103" s="7">
        <v>0.32240000000000002</v>
      </c>
      <c r="H14103" s="7">
        <v>0.38740000000000002</v>
      </c>
      <c r="I14103" s="7">
        <v>0.4511</v>
      </c>
      <c r="J14103" s="7">
        <v>0.5161</v>
      </c>
      <c r="K14103" s="7">
        <v>0.57979999999999998</v>
      </c>
      <c r="L14103" s="7">
        <v>0.64480000000000004</v>
      </c>
    </row>
    <row r="14104" spans="1:12" ht="12.75">
      <c r="A14104" s="1">
        <f t="shared" si="294"/>
        <v>46586</v>
      </c>
      <c r="B14104" s="49" t="s">
        <v>8699</v>
      </c>
      <c r="C14104" s="7">
        <v>3.9E-2</v>
      </c>
      <c r="D14104" s="7">
        <v>7.6700000000000004E-2</v>
      </c>
      <c r="E14104" s="7">
        <v>0.1157</v>
      </c>
      <c r="F14104" s="7">
        <v>0.15340000000000001</v>
      </c>
      <c r="G14104" s="7">
        <v>0.19239999999999999</v>
      </c>
      <c r="H14104" s="7">
        <v>0.2301</v>
      </c>
      <c r="I14104" s="7">
        <v>0.26910000000000001</v>
      </c>
      <c r="J14104" s="7">
        <v>0.30680000000000002</v>
      </c>
      <c r="K14104" s="7">
        <v>0.34580000000000005</v>
      </c>
      <c r="L14104" s="7">
        <v>0.38350000000000001</v>
      </c>
    </row>
    <row r="14105" spans="1:12" ht="12.75">
      <c r="A14105" s="1">
        <f t="shared" si="294"/>
        <v>46587</v>
      </c>
      <c r="B14105" s="49" t="s">
        <v>8700</v>
      </c>
      <c r="C14105" s="7">
        <v>0.1014</v>
      </c>
      <c r="D14105" s="7">
        <v>0.20150000000000001</v>
      </c>
      <c r="E14105" s="7">
        <v>0.3029</v>
      </c>
      <c r="F14105" s="7">
        <v>0.40300000000000002</v>
      </c>
      <c r="G14105" s="7">
        <v>0.50440000000000007</v>
      </c>
      <c r="H14105" s="7">
        <v>0.60450000000000004</v>
      </c>
      <c r="I14105" s="7">
        <v>0.70590000000000008</v>
      </c>
      <c r="J14105" s="7">
        <v>0.80600000000000005</v>
      </c>
      <c r="K14105" s="7">
        <v>0.90739999999999998</v>
      </c>
      <c r="L14105" s="7">
        <v>1.0075000000000001</v>
      </c>
    </row>
    <row r="14106" spans="1:12" ht="12.75">
      <c r="A14106" s="1">
        <f t="shared" si="294"/>
        <v>46588</v>
      </c>
      <c r="B14106" s="49" t="s">
        <v>8701</v>
      </c>
      <c r="C14106" s="7">
        <v>0.17680000000000001</v>
      </c>
      <c r="D14106" s="7">
        <v>0.35230000000000006</v>
      </c>
      <c r="E14106" s="7">
        <v>0.52910000000000001</v>
      </c>
      <c r="F14106" s="7">
        <v>0.70590000000000008</v>
      </c>
      <c r="G14106" s="7">
        <v>0.88140000000000007</v>
      </c>
      <c r="H14106" s="7">
        <v>1.0582</v>
      </c>
      <c r="I14106" s="7">
        <v>1.2349999999999999</v>
      </c>
      <c r="J14106" s="7">
        <v>1.4105000000000001</v>
      </c>
      <c r="K14106" s="7">
        <v>1.5873000000000002</v>
      </c>
      <c r="L14106" s="7">
        <v>1.7641</v>
      </c>
    </row>
    <row r="14107" spans="1:12" ht="25.5">
      <c r="A14107" s="1">
        <f t="shared" si="294"/>
        <v>46589</v>
      </c>
      <c r="B14107" s="49" t="s">
        <v>8702</v>
      </c>
      <c r="C14107" s="7">
        <v>0.57979999999999998</v>
      </c>
      <c r="D14107" s="7">
        <v>1.1609</v>
      </c>
      <c r="E14107" s="7">
        <v>1.7406999999999999</v>
      </c>
      <c r="F14107" s="7">
        <v>2.3218000000000001</v>
      </c>
      <c r="G14107" s="7">
        <v>2.9016000000000002</v>
      </c>
      <c r="H14107" s="7">
        <v>3.4813999999999998</v>
      </c>
      <c r="I14107" s="7">
        <v>4.0625</v>
      </c>
      <c r="J14107" s="7">
        <v>4.6423000000000005</v>
      </c>
      <c r="K14107" s="7">
        <v>5.2233999999999998</v>
      </c>
      <c r="L14107" s="7">
        <v>5.8032000000000004</v>
      </c>
    </row>
    <row r="14108" spans="1:12" ht="12.75">
      <c r="A14108" s="1">
        <f t="shared" si="294"/>
        <v>46590</v>
      </c>
      <c r="B14108" s="49" t="s">
        <v>8703</v>
      </c>
      <c r="C14108" s="7">
        <v>8.320000000000001E-2</v>
      </c>
      <c r="D14108" s="7">
        <v>0.16640000000000002</v>
      </c>
      <c r="E14108" s="7">
        <v>0.24960000000000002</v>
      </c>
      <c r="F14108" s="7">
        <v>0.33280000000000004</v>
      </c>
      <c r="G14108" s="7">
        <v>0.4173</v>
      </c>
      <c r="H14108" s="7">
        <v>0.50050000000000006</v>
      </c>
      <c r="I14108" s="7">
        <v>0.5837</v>
      </c>
      <c r="J14108" s="7">
        <v>0.66690000000000005</v>
      </c>
      <c r="K14108" s="7">
        <v>0.75009999999999999</v>
      </c>
      <c r="L14108" s="7">
        <v>0.83330000000000004</v>
      </c>
    </row>
    <row r="14109" spans="1:12" ht="12.75">
      <c r="A14109" s="1">
        <f t="shared" si="294"/>
        <v>46591</v>
      </c>
      <c r="B14109" s="49" t="s">
        <v>8704</v>
      </c>
      <c r="C14109" s="7">
        <v>7.2800000000000004E-2</v>
      </c>
      <c r="D14109" s="7">
        <v>0.1469</v>
      </c>
      <c r="E14109" s="7">
        <v>0.21970000000000003</v>
      </c>
      <c r="F14109" s="7">
        <v>0.29250000000000004</v>
      </c>
      <c r="G14109" s="7">
        <v>0.36659999999999998</v>
      </c>
      <c r="H14109" s="7">
        <v>0.43940000000000007</v>
      </c>
      <c r="I14109" s="7">
        <v>0.51219999999999999</v>
      </c>
      <c r="J14109" s="7">
        <v>0.58500000000000008</v>
      </c>
      <c r="K14109" s="7">
        <v>0.65910000000000002</v>
      </c>
      <c r="L14109" s="7">
        <v>0.7319</v>
      </c>
    </row>
    <row r="14110" spans="1:12" ht="12.75">
      <c r="A14110" s="1">
        <f t="shared" si="294"/>
        <v>46592</v>
      </c>
      <c r="B14110" s="49" t="s">
        <v>8705</v>
      </c>
      <c r="C14110" s="7">
        <v>4.6800000000000001E-2</v>
      </c>
      <c r="D14110" s="7">
        <v>9.3600000000000003E-2</v>
      </c>
      <c r="E14110" s="7">
        <v>0.1404</v>
      </c>
      <c r="F14110" s="7">
        <v>0.1885</v>
      </c>
      <c r="G14110" s="7">
        <v>0.23530000000000001</v>
      </c>
      <c r="H14110" s="7">
        <v>0.28210000000000002</v>
      </c>
      <c r="I14110" s="7">
        <v>0.32890000000000003</v>
      </c>
      <c r="J14110" s="7">
        <v>0.37569999999999998</v>
      </c>
      <c r="K14110" s="7">
        <v>0.42250000000000004</v>
      </c>
      <c r="L14110" s="7">
        <v>0.46929999999999999</v>
      </c>
    </row>
    <row r="14111" spans="1:12" ht="12.75">
      <c r="A14111" s="1">
        <f t="shared" si="294"/>
        <v>46593</v>
      </c>
      <c r="B14111" s="49" t="s">
        <v>8706</v>
      </c>
      <c r="C14111" s="7">
        <v>5.2000000000000005E-2</v>
      </c>
      <c r="D14111" s="7">
        <v>0.10400000000000001</v>
      </c>
      <c r="E14111" s="7">
        <v>0.156</v>
      </c>
      <c r="F14111" s="7">
        <v>0.20800000000000002</v>
      </c>
      <c r="G14111" s="7">
        <v>0.26130000000000003</v>
      </c>
      <c r="H14111" s="7">
        <v>0.31330000000000002</v>
      </c>
      <c r="I14111" s="7">
        <v>0.36530000000000007</v>
      </c>
      <c r="J14111" s="7">
        <v>0.4173</v>
      </c>
      <c r="K14111" s="7">
        <v>0.46929999999999999</v>
      </c>
      <c r="L14111" s="7">
        <v>0.5213000000000001</v>
      </c>
    </row>
    <row r="14112" spans="1:12" ht="12.75">
      <c r="A14112" s="1">
        <f t="shared" si="294"/>
        <v>46594</v>
      </c>
      <c r="B14112" s="49" t="s">
        <v>8707</v>
      </c>
      <c r="C14112" s="7">
        <v>7.0199999999999999E-2</v>
      </c>
      <c r="D14112" s="7">
        <v>0.1404</v>
      </c>
      <c r="E14112" s="7">
        <v>0.21190000000000001</v>
      </c>
      <c r="F14112" s="7">
        <v>0.28210000000000002</v>
      </c>
      <c r="G14112" s="7">
        <v>0.35230000000000006</v>
      </c>
      <c r="H14112" s="7">
        <v>0.42250000000000004</v>
      </c>
      <c r="I14112" s="7">
        <v>0.49270000000000003</v>
      </c>
      <c r="J14112" s="7">
        <v>0.56420000000000003</v>
      </c>
      <c r="K14112" s="7">
        <v>0.63439999999999996</v>
      </c>
      <c r="L14112" s="7">
        <v>0.70460000000000012</v>
      </c>
    </row>
    <row r="14113" spans="1:12" ht="12.75">
      <c r="A14113" s="1">
        <f t="shared" si="294"/>
        <v>46595</v>
      </c>
      <c r="B14113" s="49" t="s">
        <v>8708</v>
      </c>
      <c r="C14113" s="7">
        <v>8.9700000000000016E-2</v>
      </c>
      <c r="D14113" s="7">
        <v>0.17940000000000003</v>
      </c>
      <c r="E14113" s="7">
        <v>0.26910000000000001</v>
      </c>
      <c r="F14113" s="7">
        <v>0.35880000000000006</v>
      </c>
      <c r="G14113" s="7">
        <v>0.44849999999999995</v>
      </c>
      <c r="H14113" s="7">
        <v>0.53690000000000004</v>
      </c>
      <c r="I14113" s="7">
        <v>0.62660000000000005</v>
      </c>
      <c r="J14113" s="7">
        <v>0.71630000000000005</v>
      </c>
      <c r="K14113" s="7">
        <v>0.80600000000000005</v>
      </c>
      <c r="L14113" s="7">
        <v>0.89569999999999994</v>
      </c>
    </row>
    <row r="14114" spans="1:12" ht="12.75">
      <c r="A14114" s="1">
        <f t="shared" si="294"/>
        <v>46596</v>
      </c>
      <c r="B14114" s="49" t="s">
        <v>8709</v>
      </c>
      <c r="C14114" s="7">
        <v>0.1014</v>
      </c>
      <c r="D14114" s="7">
        <v>0.2041</v>
      </c>
      <c r="E14114" s="7">
        <v>0.30549999999999999</v>
      </c>
      <c r="F14114" s="7">
        <v>0.40820000000000001</v>
      </c>
      <c r="G14114" s="7">
        <v>0.50960000000000005</v>
      </c>
      <c r="H14114" s="7">
        <v>0.61229999999999996</v>
      </c>
      <c r="I14114" s="7">
        <v>0.71370000000000011</v>
      </c>
      <c r="J14114" s="7">
        <v>0.81640000000000001</v>
      </c>
      <c r="K14114" s="7">
        <v>0.91779999999999995</v>
      </c>
      <c r="L14114" s="7">
        <v>1.0205000000000002</v>
      </c>
    </row>
    <row r="14115" spans="1:12" ht="12.75">
      <c r="A14115" s="1">
        <f t="shared" si="294"/>
        <v>46597</v>
      </c>
      <c r="B14115" s="49" t="s">
        <v>8710</v>
      </c>
      <c r="C14115" s="7">
        <v>3.2500000000000001E-2</v>
      </c>
      <c r="D14115" s="7">
        <v>6.5000000000000002E-2</v>
      </c>
      <c r="E14115" s="7">
        <v>9.7500000000000003E-2</v>
      </c>
      <c r="F14115" s="7">
        <v>0.13</v>
      </c>
      <c r="G14115" s="7">
        <v>0.16250000000000001</v>
      </c>
      <c r="H14115" s="7">
        <v>0.19500000000000001</v>
      </c>
      <c r="I14115" s="7">
        <v>0.22749999999999998</v>
      </c>
      <c r="J14115" s="7">
        <v>0.26</v>
      </c>
      <c r="K14115" s="7">
        <v>0.29250000000000004</v>
      </c>
      <c r="L14115" s="7">
        <v>0.32500000000000001</v>
      </c>
    </row>
    <row r="14116" spans="1:12" ht="36.75" customHeight="1">
      <c r="A14116" s="1">
        <f t="shared" si="294"/>
        <v>46598</v>
      </c>
      <c r="B14116" s="49" t="s">
        <v>8711</v>
      </c>
      <c r="C14116" s="7">
        <v>3.6400000000000002E-2</v>
      </c>
      <c r="D14116" s="7">
        <v>7.2800000000000004E-2</v>
      </c>
      <c r="E14116" s="7">
        <v>0.10790000000000001</v>
      </c>
      <c r="F14116" s="7">
        <v>0.14430000000000001</v>
      </c>
      <c r="G14116" s="7">
        <v>0.18070000000000003</v>
      </c>
      <c r="H14116" s="7">
        <v>0.21710000000000002</v>
      </c>
      <c r="I14116" s="7">
        <v>0.2535</v>
      </c>
      <c r="J14116" s="7">
        <v>0.28860000000000002</v>
      </c>
      <c r="K14116" s="7">
        <v>0.32500000000000001</v>
      </c>
      <c r="L14116" s="7">
        <v>0.36140000000000005</v>
      </c>
    </row>
    <row r="14117" spans="1:12" ht="12.75">
      <c r="A14117" s="1">
        <f t="shared" si="294"/>
        <v>46599</v>
      </c>
      <c r="B14117" s="49" t="s">
        <v>8712</v>
      </c>
      <c r="C14117" s="7">
        <v>3.9E-2</v>
      </c>
      <c r="D14117" s="7">
        <v>7.9299999999999995E-2</v>
      </c>
      <c r="E14117" s="7">
        <v>0.1183</v>
      </c>
      <c r="F14117" s="7">
        <v>0.1573</v>
      </c>
      <c r="G14117" s="7">
        <v>0.1976</v>
      </c>
      <c r="H14117" s="7">
        <v>0.2366</v>
      </c>
      <c r="I14117" s="7">
        <v>0.27560000000000001</v>
      </c>
      <c r="J14117" s="7">
        <v>0.31459999999999999</v>
      </c>
      <c r="K14117" s="7">
        <v>0.35490000000000005</v>
      </c>
      <c r="L14117" s="7">
        <v>0.39390000000000003</v>
      </c>
    </row>
    <row r="14118" spans="1:12" ht="12.75">
      <c r="A14118" s="1">
        <f t="shared" si="294"/>
        <v>46600</v>
      </c>
      <c r="B14118" s="49" t="s">
        <v>8713</v>
      </c>
      <c r="C14118" s="7">
        <v>3.7700000000000004E-2</v>
      </c>
      <c r="D14118" s="7">
        <v>7.6700000000000004E-2</v>
      </c>
      <c r="E14118" s="7">
        <v>0.1144</v>
      </c>
      <c r="F14118" s="7">
        <v>0.15340000000000001</v>
      </c>
      <c r="G14118" s="7">
        <v>0.19109999999999999</v>
      </c>
      <c r="H14118" s="7">
        <v>0.2288</v>
      </c>
      <c r="I14118" s="7">
        <v>0.26779999999999998</v>
      </c>
      <c r="J14118" s="7">
        <v>0.30549999999999999</v>
      </c>
      <c r="K14118" s="7">
        <v>0.34450000000000003</v>
      </c>
      <c r="L14118" s="7">
        <v>0.38219999999999998</v>
      </c>
    </row>
    <row r="14119" spans="1:12" ht="38.25">
      <c r="A14119" s="1">
        <f t="shared" si="294"/>
        <v>46601</v>
      </c>
      <c r="B14119" s="49" t="s">
        <v>8714</v>
      </c>
      <c r="C14119" s="7">
        <v>8.4500000000000006E-2</v>
      </c>
      <c r="D14119" s="7">
        <v>0.16900000000000001</v>
      </c>
      <c r="E14119" s="7">
        <v>0.25220000000000004</v>
      </c>
      <c r="F14119" s="7">
        <v>0.3367</v>
      </c>
      <c r="G14119" s="7">
        <v>0.42120000000000002</v>
      </c>
      <c r="H14119" s="7">
        <v>0.50570000000000004</v>
      </c>
      <c r="I14119" s="7">
        <v>0.59020000000000006</v>
      </c>
      <c r="J14119" s="7">
        <v>0.6734</v>
      </c>
      <c r="K14119" s="7">
        <v>0.75790000000000002</v>
      </c>
      <c r="L14119" s="7">
        <v>0.84240000000000004</v>
      </c>
    </row>
    <row r="14120" spans="1:12" ht="25.5">
      <c r="A14120" s="1">
        <f t="shared" si="294"/>
        <v>46602</v>
      </c>
      <c r="B14120" s="49" t="s">
        <v>8702</v>
      </c>
      <c r="C14120" s="7">
        <v>0.97889999999999999</v>
      </c>
      <c r="D14120" s="7">
        <v>1.9578</v>
      </c>
      <c r="E14120" s="7">
        <v>2.9354</v>
      </c>
      <c r="F14120" s="7">
        <v>3.9143000000000003</v>
      </c>
      <c r="G14120" s="7">
        <v>4.8932000000000002</v>
      </c>
      <c r="H14120" s="7">
        <v>5.8721000000000005</v>
      </c>
      <c r="I14120" s="7">
        <v>6.851</v>
      </c>
      <c r="J14120" s="7">
        <v>7.8286000000000007</v>
      </c>
      <c r="K14120" s="7">
        <v>8.807500000000001</v>
      </c>
      <c r="L14120" s="7">
        <v>9.7864000000000004</v>
      </c>
    </row>
    <row r="14121" spans="1:12" ht="12.75">
      <c r="A14121" s="1">
        <f t="shared" si="294"/>
        <v>46603</v>
      </c>
      <c r="B14121" s="49" t="s">
        <v>8715</v>
      </c>
      <c r="C14121" s="7">
        <v>6.5000000000000006E-3</v>
      </c>
      <c r="D14121" s="7">
        <v>1.17E-2</v>
      </c>
      <c r="E14121" s="7">
        <v>1.8200000000000001E-2</v>
      </c>
      <c r="F14121" s="7">
        <v>2.3400000000000001E-2</v>
      </c>
      <c r="G14121" s="7">
        <v>2.9899999999999999E-2</v>
      </c>
      <c r="H14121" s="7">
        <v>3.5099999999999999E-2</v>
      </c>
      <c r="I14121" s="7">
        <v>4.1600000000000005E-2</v>
      </c>
      <c r="J14121" s="7">
        <v>4.6800000000000001E-2</v>
      </c>
      <c r="K14121" s="7">
        <v>5.3300000000000007E-2</v>
      </c>
      <c r="L14121" s="7">
        <v>5.8499999999999996E-2</v>
      </c>
    </row>
    <row r="14122" spans="1:12" ht="41.25" customHeight="1">
      <c r="A14122" s="1">
        <f t="shared" si="294"/>
        <v>46604</v>
      </c>
      <c r="B14122" s="49" t="s">
        <v>8716</v>
      </c>
      <c r="C14122" s="7">
        <v>2.7300000000000001E-2</v>
      </c>
      <c r="D14122" s="7">
        <v>5.5899999999999998E-2</v>
      </c>
      <c r="E14122" s="7">
        <v>8.320000000000001E-2</v>
      </c>
      <c r="F14122" s="7">
        <v>0.1118</v>
      </c>
      <c r="G14122" s="7">
        <v>0.1391</v>
      </c>
      <c r="H14122" s="7">
        <v>0.16640000000000002</v>
      </c>
      <c r="I14122" s="7">
        <v>0.19500000000000001</v>
      </c>
      <c r="J14122" s="7">
        <v>0.22230000000000003</v>
      </c>
      <c r="K14122" s="7">
        <v>0.25090000000000001</v>
      </c>
      <c r="L14122" s="7">
        <v>0.2782</v>
      </c>
    </row>
    <row r="14123" spans="1:12" ht="12.75">
      <c r="A14123" s="1">
        <f t="shared" si="294"/>
        <v>46605</v>
      </c>
      <c r="B14123" s="49" t="s">
        <v>2855</v>
      </c>
      <c r="C14123" s="7">
        <v>0.1547</v>
      </c>
      <c r="D14123" s="7">
        <v>0.30809999999999998</v>
      </c>
      <c r="E14123" s="7">
        <v>0.46279999999999999</v>
      </c>
      <c r="F14123" s="7">
        <v>0.61619999999999997</v>
      </c>
      <c r="G14123" s="7">
        <v>0.77090000000000003</v>
      </c>
      <c r="H14123" s="7">
        <v>0.92559999999999998</v>
      </c>
      <c r="I14123" s="7">
        <v>1.079</v>
      </c>
      <c r="J14123" s="7">
        <v>1.2337</v>
      </c>
      <c r="K14123" s="7">
        <v>1.3871</v>
      </c>
      <c r="L14123" s="7">
        <v>1.5418000000000001</v>
      </c>
    </row>
    <row r="14124" spans="1:12" ht="12.75">
      <c r="A14124" s="1">
        <f t="shared" si="294"/>
        <v>46606</v>
      </c>
      <c r="B14124" s="49" t="s">
        <v>8717</v>
      </c>
      <c r="C14124" s="7">
        <v>0.33800000000000002</v>
      </c>
      <c r="D14124" s="7">
        <v>0.67600000000000005</v>
      </c>
      <c r="E14124" s="7">
        <v>1.014</v>
      </c>
      <c r="F14124" s="7">
        <v>1.3520000000000001</v>
      </c>
      <c r="G14124" s="7">
        <v>1.6900000000000002</v>
      </c>
      <c r="H14124" s="7">
        <v>2.028</v>
      </c>
      <c r="I14124" s="7">
        <v>2.3660000000000001</v>
      </c>
      <c r="J14124" s="7">
        <v>2.7040000000000002</v>
      </c>
      <c r="K14124" s="7">
        <v>3.0419999999999998</v>
      </c>
      <c r="L14124" s="7">
        <v>3.3800000000000003</v>
      </c>
    </row>
    <row r="14125" spans="1:12" ht="12.75">
      <c r="A14125" s="1">
        <f t="shared" si="294"/>
        <v>46607</v>
      </c>
      <c r="B14125" s="49" t="s">
        <v>2855</v>
      </c>
      <c r="C14125" s="7">
        <v>7.6700000000000004E-2</v>
      </c>
      <c r="D14125" s="7">
        <v>0.15210000000000001</v>
      </c>
      <c r="E14125" s="7">
        <v>0.2288</v>
      </c>
      <c r="F14125" s="7">
        <v>0.30549999999999999</v>
      </c>
      <c r="G14125" s="7">
        <v>0.38219999999999998</v>
      </c>
      <c r="H14125" s="7">
        <v>0.45760000000000001</v>
      </c>
      <c r="I14125" s="7">
        <v>0.5343</v>
      </c>
      <c r="J14125" s="7">
        <v>0.61099999999999999</v>
      </c>
      <c r="K14125" s="7">
        <v>0.68640000000000001</v>
      </c>
      <c r="L14125" s="7">
        <v>0.7631</v>
      </c>
    </row>
    <row r="14126" spans="1:12" ht="12.75">
      <c r="A14126" s="1">
        <f t="shared" si="294"/>
        <v>46608</v>
      </c>
      <c r="B14126" s="49" t="s">
        <v>8668</v>
      </c>
      <c r="C14126" s="7">
        <v>8.7100000000000011E-2</v>
      </c>
      <c r="D14126" s="7">
        <v>0.17420000000000002</v>
      </c>
      <c r="E14126" s="7">
        <v>0.26130000000000003</v>
      </c>
      <c r="F14126" s="7">
        <v>0.34840000000000004</v>
      </c>
      <c r="G14126" s="7">
        <v>0.43550000000000005</v>
      </c>
      <c r="H14126" s="7">
        <v>0.5213000000000001</v>
      </c>
      <c r="I14126" s="7">
        <v>0.60840000000000005</v>
      </c>
      <c r="J14126" s="7">
        <v>0.69550000000000012</v>
      </c>
      <c r="K14126" s="7">
        <v>0.78259999999999996</v>
      </c>
      <c r="L14126" s="7">
        <v>0.86970000000000003</v>
      </c>
    </row>
    <row r="14127" spans="1:12" ht="12.75">
      <c r="A14127" s="1">
        <f t="shared" si="294"/>
        <v>46609</v>
      </c>
      <c r="B14127" s="49" t="s">
        <v>8718</v>
      </c>
      <c r="C14127" s="7">
        <v>8.4500000000000006E-2</v>
      </c>
      <c r="D14127" s="7">
        <v>0.16770000000000002</v>
      </c>
      <c r="E14127" s="7">
        <v>0.25220000000000004</v>
      </c>
      <c r="F14127" s="7">
        <v>0.3367</v>
      </c>
      <c r="G14127" s="7">
        <v>0.41990000000000005</v>
      </c>
      <c r="H14127" s="7">
        <v>0.50440000000000007</v>
      </c>
      <c r="I14127" s="7">
        <v>0.58760000000000001</v>
      </c>
      <c r="J14127" s="7">
        <v>0.67210000000000003</v>
      </c>
      <c r="K14127" s="7">
        <v>0.75659999999999994</v>
      </c>
      <c r="L14127" s="7">
        <v>0.8398000000000001</v>
      </c>
    </row>
    <row r="14128" spans="1:12" ht="12.75">
      <c r="A14128" s="1">
        <f t="shared" si="294"/>
        <v>46610</v>
      </c>
      <c r="B14128" s="49" t="s">
        <v>8719</v>
      </c>
      <c r="C14128" s="7">
        <v>1.6899999999999998E-2</v>
      </c>
      <c r="D14128" s="7">
        <v>3.3799999999999997E-2</v>
      </c>
      <c r="E14128" s="7">
        <v>5.2000000000000005E-2</v>
      </c>
      <c r="F14128" s="7">
        <v>6.8900000000000003E-2</v>
      </c>
      <c r="G14128" s="7">
        <v>8.5800000000000001E-2</v>
      </c>
      <c r="H14128" s="7">
        <v>0.1027</v>
      </c>
      <c r="I14128" s="7">
        <v>0.1196</v>
      </c>
      <c r="J14128" s="7">
        <v>0.13780000000000001</v>
      </c>
      <c r="K14128" s="7">
        <v>0.1547</v>
      </c>
      <c r="L14128" s="7">
        <v>0.1716</v>
      </c>
    </row>
    <row r="14129" spans="1:12" ht="12.75">
      <c r="A14129" s="1">
        <f t="shared" si="294"/>
        <v>46611</v>
      </c>
      <c r="B14129" s="49" t="s">
        <v>8720</v>
      </c>
      <c r="C14129" s="7">
        <v>3.3799999999999997E-2</v>
      </c>
      <c r="D14129" s="7">
        <v>6.7599999999999993E-2</v>
      </c>
      <c r="E14129" s="7">
        <v>0.10010000000000001</v>
      </c>
      <c r="F14129" s="7">
        <v>0.13389999999999999</v>
      </c>
      <c r="G14129" s="7">
        <v>0.16770000000000002</v>
      </c>
      <c r="H14129" s="7">
        <v>0.20150000000000001</v>
      </c>
      <c r="I14129" s="7">
        <v>0.23530000000000001</v>
      </c>
      <c r="J14129" s="7">
        <v>0.26779999999999998</v>
      </c>
      <c r="K14129" s="7">
        <v>0.30160000000000003</v>
      </c>
      <c r="L14129" s="7">
        <v>0.33540000000000003</v>
      </c>
    </row>
    <row r="14130" spans="1:12" ht="12.75">
      <c r="A14130" s="1">
        <f t="shared" si="294"/>
        <v>46612</v>
      </c>
      <c r="B14130" s="49" t="s">
        <v>8721</v>
      </c>
      <c r="C14130" s="7">
        <v>2.7300000000000001E-2</v>
      </c>
      <c r="D14130" s="7">
        <v>5.3300000000000007E-2</v>
      </c>
      <c r="E14130" s="7">
        <v>8.0600000000000005E-2</v>
      </c>
      <c r="F14130" s="7">
        <v>0.10790000000000001</v>
      </c>
      <c r="G14130" s="7">
        <v>0.13519999999999999</v>
      </c>
      <c r="H14130" s="7">
        <v>0.16120000000000001</v>
      </c>
      <c r="I14130" s="7">
        <v>0.1885</v>
      </c>
      <c r="J14130" s="7">
        <v>0.21580000000000002</v>
      </c>
      <c r="K14130" s="7">
        <v>0.24180000000000001</v>
      </c>
      <c r="L14130" s="7">
        <v>0.26910000000000001</v>
      </c>
    </row>
    <row r="14131" spans="1:12" ht="12.75">
      <c r="A14131" s="1">
        <f t="shared" si="294"/>
        <v>46613</v>
      </c>
      <c r="B14131" s="49" t="s">
        <v>8722</v>
      </c>
      <c r="C14131" s="7">
        <v>0.35230000000000006</v>
      </c>
      <c r="D14131" s="7">
        <v>0.70460000000000012</v>
      </c>
      <c r="E14131" s="7">
        <v>1.0569</v>
      </c>
      <c r="F14131" s="7">
        <v>1.4092000000000002</v>
      </c>
      <c r="G14131" s="7">
        <v>1.7615000000000001</v>
      </c>
      <c r="H14131" s="7">
        <v>2.1137999999999999</v>
      </c>
      <c r="I14131" s="7">
        <v>2.4661</v>
      </c>
      <c r="J14131" s="7">
        <v>2.8184000000000005</v>
      </c>
      <c r="K14131" s="7">
        <v>3.1707000000000001</v>
      </c>
      <c r="L14131" s="7">
        <v>3.5230000000000001</v>
      </c>
    </row>
    <row r="14132" spans="1:12" ht="12.75">
      <c r="A14132" s="1">
        <f t="shared" si="294"/>
        <v>46614</v>
      </c>
      <c r="B14132" s="49" t="s">
        <v>8723</v>
      </c>
      <c r="C14132" s="7">
        <v>3.9000000000000003E-3</v>
      </c>
      <c r="D14132" s="7">
        <v>9.1000000000000004E-3</v>
      </c>
      <c r="E14132" s="7">
        <v>1.3000000000000001E-2</v>
      </c>
      <c r="F14132" s="7">
        <v>1.6899999999999998E-2</v>
      </c>
      <c r="G14132" s="7">
        <v>2.2100000000000002E-2</v>
      </c>
      <c r="H14132" s="7">
        <v>2.6000000000000002E-2</v>
      </c>
      <c r="I14132" s="7">
        <v>2.9899999999999999E-2</v>
      </c>
      <c r="J14132" s="7">
        <v>3.3799999999999997E-2</v>
      </c>
      <c r="K14132" s="7">
        <v>3.9E-2</v>
      </c>
      <c r="L14132" s="7">
        <v>4.2900000000000001E-2</v>
      </c>
    </row>
    <row r="14133" spans="1:12" ht="25.5">
      <c r="A14133" s="1">
        <f t="shared" si="294"/>
        <v>46615</v>
      </c>
      <c r="B14133" s="49" t="s">
        <v>8724</v>
      </c>
      <c r="C14133" s="7">
        <v>2.2100000000000002E-2</v>
      </c>
      <c r="D14133" s="7">
        <v>4.4200000000000003E-2</v>
      </c>
      <c r="E14133" s="7">
        <v>6.5000000000000002E-2</v>
      </c>
      <c r="F14133" s="7">
        <v>8.7100000000000011E-2</v>
      </c>
      <c r="G14133" s="7">
        <v>0.10920000000000001</v>
      </c>
      <c r="H14133" s="7">
        <v>0.1313</v>
      </c>
      <c r="I14133" s="7">
        <v>0.15340000000000001</v>
      </c>
      <c r="J14133" s="7">
        <v>0.17420000000000002</v>
      </c>
      <c r="K14133" s="7">
        <v>0.1963</v>
      </c>
      <c r="L14133" s="7">
        <v>0.21840000000000001</v>
      </c>
    </row>
    <row r="14134" spans="1:12" ht="25.5">
      <c r="A14134" s="1">
        <f t="shared" si="294"/>
        <v>46616</v>
      </c>
      <c r="B14134" s="49" t="s">
        <v>8725</v>
      </c>
      <c r="C14134" s="7">
        <v>7.8000000000000005E-3</v>
      </c>
      <c r="D14134" s="7">
        <v>1.5600000000000001E-2</v>
      </c>
      <c r="E14134" s="7">
        <v>2.3400000000000001E-2</v>
      </c>
      <c r="F14134" s="7">
        <v>3.1200000000000002E-2</v>
      </c>
      <c r="G14134" s="7">
        <v>3.9E-2</v>
      </c>
      <c r="H14134" s="7">
        <v>4.6800000000000001E-2</v>
      </c>
      <c r="I14134" s="7">
        <v>5.4600000000000003E-2</v>
      </c>
      <c r="J14134" s="7">
        <v>6.2400000000000004E-2</v>
      </c>
      <c r="K14134" s="7">
        <v>7.0199999999999999E-2</v>
      </c>
      <c r="L14134" s="7">
        <v>7.8E-2</v>
      </c>
    </row>
    <row r="14135" spans="1:12" ht="12.75">
      <c r="A14135" s="1">
        <f t="shared" si="294"/>
        <v>46617</v>
      </c>
      <c r="B14135" s="49" t="s">
        <v>8726</v>
      </c>
      <c r="C14135" s="7">
        <v>1.3000000000000001E-2</v>
      </c>
      <c r="D14135" s="7">
        <v>2.6000000000000002E-2</v>
      </c>
      <c r="E14135" s="7">
        <v>3.9E-2</v>
      </c>
      <c r="F14135" s="7">
        <v>5.2000000000000005E-2</v>
      </c>
      <c r="G14135" s="7">
        <v>6.5000000000000002E-2</v>
      </c>
      <c r="H14135" s="7">
        <v>7.8E-2</v>
      </c>
      <c r="I14135" s="7">
        <v>9.1000000000000011E-2</v>
      </c>
      <c r="J14135" s="7">
        <v>0.10400000000000001</v>
      </c>
      <c r="K14135" s="7">
        <v>0.11699999999999999</v>
      </c>
      <c r="L14135" s="7">
        <v>0.13</v>
      </c>
    </row>
    <row r="14136" spans="1:12" ht="25.5">
      <c r="A14136" s="1">
        <f t="shared" si="294"/>
        <v>46618</v>
      </c>
      <c r="B14136" s="49" t="s">
        <v>8727</v>
      </c>
      <c r="C14136" s="7">
        <v>0.156</v>
      </c>
      <c r="D14136" s="7">
        <v>0.31330000000000002</v>
      </c>
      <c r="E14136" s="7">
        <v>0.46929999999999999</v>
      </c>
      <c r="F14136" s="7">
        <v>0.62660000000000005</v>
      </c>
      <c r="G14136" s="7">
        <v>0.78259999999999996</v>
      </c>
      <c r="H14136" s="7">
        <v>0.93859999999999999</v>
      </c>
      <c r="I14136" s="7">
        <v>1.0959000000000001</v>
      </c>
      <c r="J14136" s="7">
        <v>1.2519</v>
      </c>
      <c r="K14136" s="7">
        <v>1.4092000000000002</v>
      </c>
      <c r="L14136" s="7">
        <v>1.5651999999999999</v>
      </c>
    </row>
    <row r="14137" spans="1:12" ht="25.5">
      <c r="A14137" s="1">
        <f t="shared" si="294"/>
        <v>46619</v>
      </c>
      <c r="B14137" s="49" t="s">
        <v>8728</v>
      </c>
      <c r="C14137" s="7">
        <v>2.86E-2</v>
      </c>
      <c r="D14137" s="7">
        <v>5.7200000000000001E-2</v>
      </c>
      <c r="E14137" s="7">
        <v>8.5800000000000001E-2</v>
      </c>
      <c r="F14137" s="7">
        <v>0.1144</v>
      </c>
      <c r="G14137" s="7">
        <v>0.14430000000000001</v>
      </c>
      <c r="H14137" s="7">
        <v>0.17290000000000003</v>
      </c>
      <c r="I14137" s="7">
        <v>0.20150000000000001</v>
      </c>
      <c r="J14137" s="7">
        <v>0.2301</v>
      </c>
      <c r="K14137" s="7">
        <v>0.25870000000000004</v>
      </c>
      <c r="L14137" s="7">
        <v>0.2873</v>
      </c>
    </row>
    <row r="14138" spans="1:12" ht="12.75">
      <c r="A14138" s="1">
        <f t="shared" si="294"/>
        <v>46620</v>
      </c>
      <c r="B14138" s="49" t="s">
        <v>8729</v>
      </c>
      <c r="C14138" s="7">
        <v>7.0199999999999999E-2</v>
      </c>
      <c r="D14138" s="7">
        <v>0.1404</v>
      </c>
      <c r="E14138" s="7">
        <v>0.21060000000000001</v>
      </c>
      <c r="F14138" s="7">
        <v>0.28079999999999999</v>
      </c>
      <c r="G14138" s="7">
        <v>0.35100000000000003</v>
      </c>
      <c r="H14138" s="7">
        <v>0.41990000000000005</v>
      </c>
      <c r="I14138" s="7">
        <v>0.49010000000000004</v>
      </c>
      <c r="J14138" s="7">
        <v>0.56030000000000002</v>
      </c>
      <c r="K14138" s="7">
        <v>0.63049999999999995</v>
      </c>
      <c r="L14138" s="7">
        <v>0.7007000000000001</v>
      </c>
    </row>
    <row r="14139" spans="1:12" ht="12.75">
      <c r="A14139" s="1">
        <f t="shared" si="294"/>
        <v>46621</v>
      </c>
      <c r="B14139" s="49" t="s">
        <v>8730</v>
      </c>
      <c r="C14139" s="7">
        <v>0.18070000000000003</v>
      </c>
      <c r="D14139" s="7">
        <v>0.36140000000000005</v>
      </c>
      <c r="E14139" s="7">
        <v>0.54210000000000003</v>
      </c>
      <c r="F14139" s="7">
        <v>0.72280000000000011</v>
      </c>
      <c r="G14139" s="7">
        <v>0.90349999999999997</v>
      </c>
      <c r="H14139" s="7">
        <v>1.0829</v>
      </c>
      <c r="I14139" s="7">
        <v>1.2636000000000001</v>
      </c>
      <c r="J14139" s="7">
        <v>1.4443000000000001</v>
      </c>
      <c r="K14139" s="7">
        <v>1.625</v>
      </c>
      <c r="L14139" s="7">
        <v>1.8057000000000001</v>
      </c>
    </row>
    <row r="14140" spans="1:12" ht="12.75">
      <c r="A14140" s="1">
        <f t="shared" si="294"/>
        <v>46622</v>
      </c>
      <c r="B14140" s="49" t="s">
        <v>8731</v>
      </c>
      <c r="C14140" s="7">
        <v>0.10010000000000001</v>
      </c>
      <c r="D14140" s="7">
        <v>0.19889999999999999</v>
      </c>
      <c r="E14140" s="7">
        <v>0.29900000000000004</v>
      </c>
      <c r="F14140" s="7">
        <v>0.39779999999999999</v>
      </c>
      <c r="G14140" s="7">
        <v>0.49790000000000001</v>
      </c>
      <c r="H14140" s="7">
        <v>0.59800000000000009</v>
      </c>
      <c r="I14140" s="7">
        <v>0.69680000000000009</v>
      </c>
      <c r="J14140" s="7">
        <v>0.79690000000000005</v>
      </c>
      <c r="K14140" s="7">
        <v>0.89569999999999994</v>
      </c>
      <c r="L14140" s="7">
        <v>0.99580000000000002</v>
      </c>
    </row>
    <row r="14141" spans="1:12" ht="39" customHeight="1">
      <c r="A14141" s="1">
        <f t="shared" si="294"/>
        <v>46623</v>
      </c>
      <c r="B14141" s="49" t="s">
        <v>8732</v>
      </c>
      <c r="C14141" s="7">
        <v>0.12740000000000001</v>
      </c>
      <c r="D14141" s="7">
        <v>0.25480000000000003</v>
      </c>
      <c r="E14141" s="7">
        <v>0.38219999999999998</v>
      </c>
      <c r="F14141" s="7">
        <v>0.50960000000000005</v>
      </c>
      <c r="G14141" s="7">
        <v>0.63700000000000001</v>
      </c>
      <c r="H14141" s="7">
        <v>0.7631</v>
      </c>
      <c r="I14141" s="7">
        <v>0.89050000000000007</v>
      </c>
      <c r="J14141" s="7">
        <v>1.0179</v>
      </c>
      <c r="K14141" s="7">
        <v>1.1453</v>
      </c>
      <c r="L14141" s="7">
        <v>1.2726999999999999</v>
      </c>
    </row>
    <row r="14142" spans="1:12" ht="12.75">
      <c r="A14142" s="1">
        <f t="shared" si="294"/>
        <v>46624</v>
      </c>
      <c r="B14142" s="49" t="s">
        <v>8733</v>
      </c>
      <c r="C14142" s="7">
        <v>0</v>
      </c>
      <c r="D14142" s="7">
        <v>1.3000000000000002E-3</v>
      </c>
      <c r="E14142" s="7">
        <v>1.3000000000000002E-3</v>
      </c>
      <c r="F14142" s="7">
        <v>2.6000000000000003E-3</v>
      </c>
      <c r="G14142" s="7">
        <v>2.6000000000000003E-3</v>
      </c>
      <c r="H14142" s="7">
        <v>2.6000000000000003E-3</v>
      </c>
      <c r="I14142" s="7">
        <v>3.9000000000000003E-3</v>
      </c>
      <c r="J14142" s="7">
        <v>3.9000000000000003E-3</v>
      </c>
      <c r="K14142" s="7">
        <v>5.2000000000000006E-3</v>
      </c>
      <c r="L14142" s="7">
        <v>5.2000000000000006E-3</v>
      </c>
    </row>
    <row r="14143" spans="1:12" ht="12.75">
      <c r="A14143" s="1">
        <f t="shared" si="294"/>
        <v>46625</v>
      </c>
      <c r="B14143" s="49" t="s">
        <v>8734</v>
      </c>
      <c r="C14143" s="7">
        <v>0.35230000000000006</v>
      </c>
      <c r="D14143" s="7">
        <v>0.70460000000000012</v>
      </c>
      <c r="E14143" s="7">
        <v>1.0569</v>
      </c>
      <c r="F14143" s="7">
        <v>1.4092000000000002</v>
      </c>
      <c r="G14143" s="7">
        <v>1.7615000000000001</v>
      </c>
      <c r="H14143" s="7">
        <v>2.1137999999999999</v>
      </c>
      <c r="I14143" s="7">
        <v>2.4661</v>
      </c>
      <c r="J14143" s="7">
        <v>2.8184000000000005</v>
      </c>
      <c r="K14143" s="7">
        <v>3.1707000000000001</v>
      </c>
      <c r="L14143" s="7">
        <v>3.5230000000000001</v>
      </c>
    </row>
    <row r="14144" spans="1:12" ht="12.75">
      <c r="A14144" s="1">
        <f t="shared" si="294"/>
        <v>46626</v>
      </c>
      <c r="B14144" s="49" t="s">
        <v>3121</v>
      </c>
      <c r="C14144" s="7">
        <v>0.35490000000000005</v>
      </c>
      <c r="D14144" s="7">
        <v>0.70850000000000013</v>
      </c>
      <c r="E14144" s="7">
        <v>1.0633999999999999</v>
      </c>
      <c r="F14144" s="7">
        <v>1.4183000000000001</v>
      </c>
      <c r="G14144" s="7">
        <v>1.7732000000000001</v>
      </c>
      <c r="H14144" s="7">
        <v>2.1267999999999998</v>
      </c>
      <c r="I14144" s="7">
        <v>2.4817</v>
      </c>
      <c r="J14144" s="7">
        <v>2.8366000000000002</v>
      </c>
      <c r="K14144" s="7">
        <v>3.1902000000000004</v>
      </c>
      <c r="L14144" s="7">
        <v>3.5451000000000001</v>
      </c>
    </row>
    <row r="14145" spans="1:12" ht="12.75">
      <c r="A14145" s="1">
        <f t="shared" si="294"/>
        <v>46627</v>
      </c>
      <c r="B14145" s="49" t="s">
        <v>8735</v>
      </c>
      <c r="C14145" s="7">
        <v>7.5400000000000009E-2</v>
      </c>
      <c r="D14145" s="7">
        <v>0.15080000000000002</v>
      </c>
      <c r="E14145" s="7">
        <v>0.22619999999999998</v>
      </c>
      <c r="F14145" s="7">
        <v>0.30160000000000003</v>
      </c>
      <c r="G14145" s="7">
        <v>0.377</v>
      </c>
      <c r="H14145" s="7">
        <v>0.4511</v>
      </c>
      <c r="I14145" s="7">
        <v>0.52650000000000008</v>
      </c>
      <c r="J14145" s="7">
        <v>0.6019000000000001</v>
      </c>
      <c r="K14145" s="7">
        <v>0.67730000000000001</v>
      </c>
      <c r="L14145" s="7">
        <v>0.75269999999999992</v>
      </c>
    </row>
    <row r="14146" spans="1:12" ht="12.75">
      <c r="A14146" s="1">
        <f t="shared" si="294"/>
        <v>46628</v>
      </c>
      <c r="B14146" s="49" t="s">
        <v>8736</v>
      </c>
      <c r="C14146" s="7">
        <v>5.4600000000000003E-2</v>
      </c>
      <c r="D14146" s="7">
        <v>0.10920000000000001</v>
      </c>
      <c r="E14146" s="7">
        <v>0.1638</v>
      </c>
      <c r="F14146" s="7">
        <v>0.21840000000000001</v>
      </c>
      <c r="G14146" s="7">
        <v>0.27429999999999999</v>
      </c>
      <c r="H14146" s="7">
        <v>0.32890000000000003</v>
      </c>
      <c r="I14146" s="7">
        <v>0.38350000000000001</v>
      </c>
      <c r="J14146" s="7">
        <v>0.43810000000000004</v>
      </c>
      <c r="K14146" s="7">
        <v>0.49270000000000003</v>
      </c>
      <c r="L14146" s="7">
        <v>0.54730000000000001</v>
      </c>
    </row>
    <row r="14147" spans="1:12" ht="12.75">
      <c r="A14147" s="1">
        <f t="shared" si="294"/>
        <v>46629</v>
      </c>
      <c r="B14147" s="49" t="s">
        <v>8737</v>
      </c>
      <c r="C14147" s="7">
        <v>0.18720000000000001</v>
      </c>
      <c r="D14147" s="7">
        <v>0.37440000000000001</v>
      </c>
      <c r="E14147" s="7">
        <v>0.56159999999999999</v>
      </c>
      <c r="F14147" s="7">
        <v>0.74880000000000002</v>
      </c>
      <c r="G14147" s="7">
        <v>0.93599999999999994</v>
      </c>
      <c r="H14147" s="7">
        <v>1.1219000000000001</v>
      </c>
      <c r="I14147" s="7">
        <v>1.3090999999999999</v>
      </c>
      <c r="J14147" s="7">
        <v>1.4963000000000002</v>
      </c>
      <c r="K14147" s="7">
        <v>1.6835</v>
      </c>
      <c r="L14147" s="7">
        <v>1.8707</v>
      </c>
    </row>
    <row r="14148" spans="1:12" ht="12.75">
      <c r="A14148" s="1">
        <f t="shared" si="294"/>
        <v>46630</v>
      </c>
      <c r="B14148" s="49" t="s">
        <v>8738</v>
      </c>
      <c r="C14148" s="7">
        <v>0.12090000000000001</v>
      </c>
      <c r="D14148" s="7">
        <v>0.24180000000000001</v>
      </c>
      <c r="E14148" s="7">
        <v>0.36270000000000002</v>
      </c>
      <c r="F14148" s="7">
        <v>0.48360000000000003</v>
      </c>
      <c r="G14148" s="7">
        <v>0.60580000000000001</v>
      </c>
      <c r="H14148" s="7">
        <v>0.72670000000000012</v>
      </c>
      <c r="I14148" s="7">
        <v>0.84760000000000002</v>
      </c>
      <c r="J14148" s="7">
        <v>0.96850000000000003</v>
      </c>
      <c r="K14148" s="7">
        <v>1.0893999999999999</v>
      </c>
      <c r="L14148" s="7">
        <v>1.2103000000000002</v>
      </c>
    </row>
    <row r="14149" spans="1:12" ht="12.75">
      <c r="A14149" s="1">
        <f t="shared" si="294"/>
        <v>46631</v>
      </c>
      <c r="B14149" s="49" t="s">
        <v>8739</v>
      </c>
      <c r="C14149" s="7">
        <v>3.2500000000000001E-2</v>
      </c>
      <c r="D14149" s="7">
        <v>6.5000000000000002E-2</v>
      </c>
      <c r="E14149" s="7">
        <v>9.6199999999999994E-2</v>
      </c>
      <c r="F14149" s="7">
        <v>0.12870000000000001</v>
      </c>
      <c r="G14149" s="7">
        <v>0.16120000000000001</v>
      </c>
      <c r="H14149" s="7">
        <v>0.19370000000000001</v>
      </c>
      <c r="I14149" s="7">
        <v>0.22619999999999998</v>
      </c>
      <c r="J14149" s="7">
        <v>0.25740000000000002</v>
      </c>
      <c r="K14149" s="7">
        <v>0.28989999999999999</v>
      </c>
      <c r="L14149" s="7">
        <v>0.32240000000000002</v>
      </c>
    </row>
    <row r="14150" spans="1:12" ht="12.75">
      <c r="A14150" s="1">
        <f t="shared" si="294"/>
        <v>46632</v>
      </c>
      <c r="B14150" s="49" t="s">
        <v>8722</v>
      </c>
      <c r="C14150" s="7">
        <v>0.35360000000000003</v>
      </c>
      <c r="D14150" s="7">
        <v>0.70720000000000005</v>
      </c>
      <c r="E14150" s="7">
        <v>1.0621</v>
      </c>
      <c r="F14150" s="7">
        <v>1.4157</v>
      </c>
      <c r="G14150" s="7">
        <v>1.7693000000000001</v>
      </c>
      <c r="H14150" s="7">
        <v>2.1229</v>
      </c>
      <c r="I14150" s="7">
        <v>2.4765000000000001</v>
      </c>
      <c r="J14150" s="7">
        <v>2.8313999999999999</v>
      </c>
      <c r="K14150" s="7">
        <v>3.1850000000000005</v>
      </c>
      <c r="L14150" s="7">
        <v>3.5386000000000002</v>
      </c>
    </row>
    <row r="14151" spans="1:12" ht="12.75">
      <c r="A14151" s="1">
        <f t="shared" si="294"/>
        <v>46633</v>
      </c>
      <c r="B14151" s="49" t="s">
        <v>8740</v>
      </c>
      <c r="C14151" s="7">
        <v>9.8799999999999999E-2</v>
      </c>
      <c r="D14151" s="7">
        <v>0.1963</v>
      </c>
      <c r="E14151" s="7">
        <v>0.29510000000000003</v>
      </c>
      <c r="F14151" s="7">
        <v>0.3926</v>
      </c>
      <c r="G14151" s="7">
        <v>0.4914</v>
      </c>
      <c r="H14151" s="7">
        <v>0.59020000000000006</v>
      </c>
      <c r="I14151" s="7">
        <v>0.68770000000000009</v>
      </c>
      <c r="J14151" s="7">
        <v>0.78649999999999998</v>
      </c>
      <c r="K14151" s="7">
        <v>0.88400000000000012</v>
      </c>
      <c r="L14151" s="7">
        <v>0.98280000000000001</v>
      </c>
    </row>
    <row r="14152" spans="1:12" ht="12.75">
      <c r="A14152" s="1">
        <f t="shared" si="294"/>
        <v>46634</v>
      </c>
      <c r="B14152" s="49" t="s">
        <v>8741</v>
      </c>
      <c r="C14152" s="7">
        <v>0.28989999999999999</v>
      </c>
      <c r="D14152" s="7">
        <v>0.57979999999999998</v>
      </c>
      <c r="E14152" s="7">
        <v>0.87100000000000011</v>
      </c>
      <c r="F14152" s="7">
        <v>1.1609</v>
      </c>
      <c r="G14152" s="7">
        <v>1.4508000000000001</v>
      </c>
      <c r="H14152" s="7">
        <v>1.7406999999999999</v>
      </c>
      <c r="I14152" s="7">
        <v>2.0306000000000002</v>
      </c>
      <c r="J14152" s="7">
        <v>2.3218000000000001</v>
      </c>
      <c r="K14152" s="7">
        <v>2.6116999999999999</v>
      </c>
      <c r="L14152" s="7">
        <v>2.9016000000000002</v>
      </c>
    </row>
    <row r="14153" spans="1:12" ht="12.75">
      <c r="A14153" s="1">
        <f t="shared" si="294"/>
        <v>46635</v>
      </c>
      <c r="B14153" s="49" t="s">
        <v>8742</v>
      </c>
      <c r="C14153" s="7">
        <v>1.6899999999999998E-2</v>
      </c>
      <c r="D14153" s="7">
        <v>3.3799999999999997E-2</v>
      </c>
      <c r="E14153" s="7">
        <v>5.2000000000000005E-2</v>
      </c>
      <c r="F14153" s="7">
        <v>6.8900000000000003E-2</v>
      </c>
      <c r="G14153" s="7">
        <v>8.5800000000000001E-2</v>
      </c>
      <c r="H14153" s="7">
        <v>0.1027</v>
      </c>
      <c r="I14153" s="7">
        <v>0.1196</v>
      </c>
      <c r="J14153" s="7">
        <v>0.13780000000000001</v>
      </c>
      <c r="K14153" s="7">
        <v>0.1547</v>
      </c>
      <c r="L14153" s="7">
        <v>0.1716</v>
      </c>
    </row>
    <row r="14154" spans="1:12" ht="12.75">
      <c r="A14154" s="1">
        <f t="shared" si="294"/>
        <v>46636</v>
      </c>
      <c r="B14154" s="49" t="s">
        <v>8743</v>
      </c>
      <c r="C14154" s="7">
        <v>0.49790000000000001</v>
      </c>
      <c r="D14154" s="7">
        <v>0.99580000000000002</v>
      </c>
      <c r="E14154" s="7">
        <v>1.4949999999999999</v>
      </c>
      <c r="F14154" s="7">
        <v>1.9928999999999999</v>
      </c>
      <c r="G14154" s="7">
        <v>2.4908000000000001</v>
      </c>
      <c r="H14154" s="7">
        <v>2.9887000000000001</v>
      </c>
      <c r="I14154" s="7">
        <v>3.4866000000000001</v>
      </c>
      <c r="J14154" s="7">
        <v>3.9857999999999998</v>
      </c>
      <c r="K14154" s="7">
        <v>4.4836999999999998</v>
      </c>
      <c r="L14154" s="7">
        <v>4.9816000000000003</v>
      </c>
    </row>
    <row r="14155" spans="1:12" ht="12.75">
      <c r="A14155" s="1">
        <f t="shared" si="294"/>
        <v>46637</v>
      </c>
      <c r="B14155" s="49" t="s">
        <v>8744</v>
      </c>
      <c r="C14155" s="7">
        <v>0.65390000000000004</v>
      </c>
      <c r="D14155" s="7">
        <v>1.3065</v>
      </c>
      <c r="E14155" s="7">
        <v>1.9604000000000001</v>
      </c>
      <c r="F14155" s="7">
        <v>2.613</v>
      </c>
      <c r="G14155" s="7">
        <v>3.2669000000000001</v>
      </c>
      <c r="H14155" s="7">
        <v>3.9208000000000003</v>
      </c>
      <c r="I14155" s="7">
        <v>4.5733999999999995</v>
      </c>
      <c r="J14155" s="7">
        <v>5.2273000000000005</v>
      </c>
      <c r="K14155" s="7">
        <v>5.8799000000000001</v>
      </c>
      <c r="L14155" s="7">
        <v>6.5338000000000003</v>
      </c>
    </row>
    <row r="14156" spans="1:12" ht="12.75">
      <c r="A14156" s="1">
        <f t="shared" si="294"/>
        <v>46638</v>
      </c>
      <c r="B14156" s="49" t="s">
        <v>8745</v>
      </c>
      <c r="C14156" s="7">
        <v>6.2400000000000004E-2</v>
      </c>
      <c r="D14156" s="7">
        <v>0.12610000000000002</v>
      </c>
      <c r="E14156" s="7">
        <v>0.1885</v>
      </c>
      <c r="F14156" s="7">
        <v>0.25090000000000001</v>
      </c>
      <c r="G14156" s="7">
        <v>0.31459999999999999</v>
      </c>
      <c r="H14156" s="7">
        <v>0.377</v>
      </c>
      <c r="I14156" s="7">
        <v>0.43940000000000007</v>
      </c>
      <c r="J14156" s="7">
        <v>0.50180000000000002</v>
      </c>
      <c r="K14156" s="7">
        <v>0.5655</v>
      </c>
      <c r="L14156" s="7">
        <v>0.62790000000000001</v>
      </c>
    </row>
    <row r="14157" spans="1:12" ht="12.75">
      <c r="A14157" s="1">
        <f t="shared" si="294"/>
        <v>46639</v>
      </c>
      <c r="B14157" s="49" t="s">
        <v>3048</v>
      </c>
      <c r="C14157" s="7">
        <v>5.0700000000000002E-2</v>
      </c>
      <c r="D14157" s="7">
        <v>0.1027</v>
      </c>
      <c r="E14157" s="7">
        <v>0.15340000000000001</v>
      </c>
      <c r="F14157" s="7">
        <v>0.2041</v>
      </c>
      <c r="G14157" s="7">
        <v>0.25609999999999999</v>
      </c>
      <c r="H14157" s="7">
        <v>0.30680000000000002</v>
      </c>
      <c r="I14157" s="7">
        <v>0.35750000000000004</v>
      </c>
      <c r="J14157" s="7">
        <v>0.40820000000000001</v>
      </c>
      <c r="K14157" s="7">
        <v>0.4602</v>
      </c>
      <c r="L14157" s="7">
        <v>0.51090000000000002</v>
      </c>
    </row>
    <row r="14158" spans="1:12" ht="12.75">
      <c r="A14158" s="1">
        <f t="shared" si="294"/>
        <v>46640</v>
      </c>
      <c r="B14158" s="49" t="s">
        <v>4246</v>
      </c>
      <c r="C14158" s="7">
        <v>9.7500000000000003E-2</v>
      </c>
      <c r="D14158" s="7">
        <v>0.19370000000000001</v>
      </c>
      <c r="E14158" s="7">
        <v>0.29120000000000001</v>
      </c>
      <c r="F14158" s="7">
        <v>0.38740000000000002</v>
      </c>
      <c r="G14158" s="7">
        <v>0.4849</v>
      </c>
      <c r="H14158" s="7">
        <v>0.58240000000000003</v>
      </c>
      <c r="I14158" s="7">
        <v>0.67860000000000009</v>
      </c>
      <c r="J14158" s="7">
        <v>0.77610000000000001</v>
      </c>
      <c r="K14158" s="7">
        <v>0.87230000000000008</v>
      </c>
      <c r="L14158" s="7">
        <v>0.9698</v>
      </c>
    </row>
    <row r="14159" spans="1:12" ht="12.75">
      <c r="A14159" s="1">
        <f t="shared" si="294"/>
        <v>46641</v>
      </c>
      <c r="B14159" s="49" t="s">
        <v>8668</v>
      </c>
      <c r="C14159" s="7">
        <v>4.5500000000000006E-2</v>
      </c>
      <c r="D14159" s="7">
        <v>9.1000000000000011E-2</v>
      </c>
      <c r="E14159" s="7">
        <v>0.13650000000000001</v>
      </c>
      <c r="F14159" s="7">
        <v>0.18200000000000002</v>
      </c>
      <c r="G14159" s="7">
        <v>0.22749999999999998</v>
      </c>
      <c r="H14159" s="7">
        <v>0.2717</v>
      </c>
      <c r="I14159" s="7">
        <v>0.31719999999999998</v>
      </c>
      <c r="J14159" s="7">
        <v>0.36270000000000002</v>
      </c>
      <c r="K14159" s="7">
        <v>0.40820000000000001</v>
      </c>
      <c r="L14159" s="7">
        <v>0.45369999999999999</v>
      </c>
    </row>
    <row r="14160" spans="1:12" ht="25.5">
      <c r="A14160" s="1">
        <f t="shared" si="294"/>
        <v>46642</v>
      </c>
      <c r="B14160" s="49" t="s">
        <v>2429</v>
      </c>
      <c r="C14160" s="7">
        <v>0.22230000000000003</v>
      </c>
      <c r="D14160" s="7">
        <v>0.44590000000000007</v>
      </c>
      <c r="E14160" s="7">
        <v>0.66820000000000002</v>
      </c>
      <c r="F14160" s="7">
        <v>0.89180000000000015</v>
      </c>
      <c r="G14160" s="7">
        <v>1.1141000000000001</v>
      </c>
      <c r="H14160" s="7">
        <v>1.3364</v>
      </c>
      <c r="I14160" s="7">
        <v>1.56</v>
      </c>
      <c r="J14160" s="7">
        <v>1.7823</v>
      </c>
      <c r="K14160" s="7">
        <v>2.0059</v>
      </c>
      <c r="L14160" s="7">
        <v>2.2282000000000002</v>
      </c>
    </row>
    <row r="14161" spans="1:12" ht="25.5">
      <c r="A14161" s="1">
        <f t="shared" si="294"/>
        <v>46643</v>
      </c>
      <c r="B14161" s="49" t="s">
        <v>8564</v>
      </c>
      <c r="C14161" s="7">
        <v>3.9E-2</v>
      </c>
      <c r="D14161" s="7">
        <v>7.8E-2</v>
      </c>
      <c r="E14161" s="7">
        <v>0.11699999999999999</v>
      </c>
      <c r="F14161" s="7">
        <v>0.156</v>
      </c>
      <c r="G14161" s="7">
        <v>0.19500000000000001</v>
      </c>
      <c r="H14161" s="7">
        <v>0.23399999999999999</v>
      </c>
      <c r="I14161" s="7">
        <v>0.27300000000000002</v>
      </c>
      <c r="J14161" s="7">
        <v>0.312</v>
      </c>
      <c r="K14161" s="7">
        <v>0.35100000000000003</v>
      </c>
      <c r="L14161" s="7">
        <v>0.39</v>
      </c>
    </row>
    <row r="14162" spans="1:12" ht="25.5">
      <c r="A14162" s="1">
        <f t="shared" ref="A14162:A14165" si="295">A14161+1</f>
        <v>46644</v>
      </c>
      <c r="B14162" s="49" t="s">
        <v>8746</v>
      </c>
      <c r="C14162" s="7">
        <v>0.12870000000000001</v>
      </c>
      <c r="D14162" s="7">
        <v>0.25740000000000002</v>
      </c>
      <c r="E14162" s="7">
        <v>0.3861</v>
      </c>
      <c r="F14162" s="7">
        <v>0.51480000000000004</v>
      </c>
      <c r="G14162" s="7">
        <v>0.64349999999999996</v>
      </c>
      <c r="H14162" s="7">
        <v>0.7722</v>
      </c>
      <c r="I14162" s="7">
        <v>0.90089999999999992</v>
      </c>
      <c r="J14162" s="7">
        <v>1.0296000000000001</v>
      </c>
      <c r="K14162" s="7">
        <v>1.1583000000000001</v>
      </c>
      <c r="L14162" s="7">
        <v>1.2869999999999999</v>
      </c>
    </row>
    <row r="14163" spans="1:12" ht="38.25">
      <c r="A14163" s="1">
        <f t="shared" si="295"/>
        <v>46645</v>
      </c>
      <c r="B14163" s="49" t="s">
        <v>8747</v>
      </c>
      <c r="C14163" s="7">
        <v>3.4358999999999997</v>
      </c>
      <c r="D14163" s="7">
        <v>6.8717999999999995</v>
      </c>
      <c r="E14163" s="7">
        <v>10.307700000000001</v>
      </c>
      <c r="F14163" s="7">
        <v>13.743599999999999</v>
      </c>
      <c r="G14163" s="7">
        <v>17.179500000000001</v>
      </c>
      <c r="H14163" s="7">
        <v>20.615400000000001</v>
      </c>
      <c r="I14163" s="7">
        <v>24.051300000000001</v>
      </c>
      <c r="J14163" s="7">
        <v>27.487199999999998</v>
      </c>
      <c r="K14163" s="7">
        <v>30.923099999999998</v>
      </c>
      <c r="L14163" s="7">
        <v>34.359000000000002</v>
      </c>
    </row>
    <row r="14164" spans="1:12" ht="12.75">
      <c r="A14164" s="1">
        <f t="shared" si="295"/>
        <v>46646</v>
      </c>
      <c r="B14164" s="49" t="s">
        <v>8748</v>
      </c>
      <c r="C14164" s="7">
        <v>6.5000000000000002E-2</v>
      </c>
      <c r="D14164" s="7">
        <v>0.13</v>
      </c>
      <c r="E14164" s="7">
        <v>0.19500000000000001</v>
      </c>
      <c r="F14164" s="7">
        <v>0.26</v>
      </c>
      <c r="G14164" s="7">
        <v>0.32500000000000001</v>
      </c>
      <c r="H14164" s="7">
        <v>0.39</v>
      </c>
      <c r="I14164" s="7">
        <v>0.45499999999999996</v>
      </c>
      <c r="J14164" s="7">
        <v>0.52</v>
      </c>
      <c r="K14164" s="7">
        <v>0.58500000000000008</v>
      </c>
      <c r="L14164" s="7">
        <v>0.65</v>
      </c>
    </row>
    <row r="14165" spans="1:12" ht="12.75">
      <c r="A14165" s="1">
        <f t="shared" si="295"/>
        <v>46647</v>
      </c>
      <c r="B14165" s="49" t="s">
        <v>8749</v>
      </c>
      <c r="C14165" s="7">
        <v>1.95E-2</v>
      </c>
      <c r="D14165" s="7">
        <v>3.9E-2</v>
      </c>
      <c r="E14165" s="7">
        <v>5.8499999999999996E-2</v>
      </c>
      <c r="F14165" s="7">
        <v>7.8E-2</v>
      </c>
      <c r="G14165" s="7">
        <v>9.7500000000000003E-2</v>
      </c>
      <c r="H14165" s="7">
        <v>0.11699999999999999</v>
      </c>
      <c r="I14165" s="7">
        <v>0.13650000000000001</v>
      </c>
      <c r="J14165" s="7">
        <v>0.156</v>
      </c>
      <c r="K14165" s="7">
        <v>0.17550000000000002</v>
      </c>
      <c r="L14165" s="7">
        <v>0.19500000000000001</v>
      </c>
    </row>
    <row r="14166" spans="1:12" ht="12.75">
      <c r="A14166" s="1">
        <f>A14165+1</f>
        <v>46648</v>
      </c>
      <c r="B14166" s="49" t="s">
        <v>8750</v>
      </c>
      <c r="C14166" s="7">
        <v>4.1600000000000005E-2</v>
      </c>
      <c r="D14166" s="7">
        <v>8.320000000000001E-2</v>
      </c>
      <c r="E14166" s="7">
        <v>0.12480000000000001</v>
      </c>
      <c r="F14166" s="7">
        <v>0.16640000000000002</v>
      </c>
      <c r="G14166" s="7">
        <v>0.20800000000000002</v>
      </c>
      <c r="H14166" s="7">
        <v>0.24960000000000002</v>
      </c>
      <c r="I14166" s="7">
        <v>0.29120000000000001</v>
      </c>
      <c r="J14166" s="7">
        <v>0.33280000000000004</v>
      </c>
      <c r="K14166" s="7">
        <v>0.37440000000000001</v>
      </c>
      <c r="L14166" s="7">
        <v>0.41600000000000004</v>
      </c>
    </row>
    <row r="14167" spans="1:12" ht="12.75">
      <c r="A14167" s="1">
        <f t="shared" ref="A14167:A14230" si="296">A14166+1</f>
        <v>46649</v>
      </c>
      <c r="B14167" s="49" t="s">
        <v>8751</v>
      </c>
      <c r="C14167" s="7">
        <v>0.71760000000000013</v>
      </c>
      <c r="D14167" s="7">
        <v>1.4339</v>
      </c>
      <c r="E14167" s="7">
        <v>2.1515</v>
      </c>
      <c r="F14167" s="7">
        <v>2.8677999999999999</v>
      </c>
      <c r="G14167" s="7">
        <v>3.5853999999999999</v>
      </c>
      <c r="H14167" s="7">
        <v>4.3029999999999999</v>
      </c>
      <c r="I14167" s="7">
        <v>5.0193000000000003</v>
      </c>
      <c r="J14167" s="7">
        <v>5.7369000000000003</v>
      </c>
      <c r="K14167" s="7">
        <v>6.4532000000000007</v>
      </c>
      <c r="L14167" s="7">
        <v>7.1707999999999998</v>
      </c>
    </row>
    <row r="14168" spans="1:12" ht="12.75">
      <c r="A14168" s="1">
        <f t="shared" si="296"/>
        <v>46650</v>
      </c>
      <c r="B14168" s="49" t="s">
        <v>8752</v>
      </c>
      <c r="C14168" s="7">
        <v>0.16120000000000001</v>
      </c>
      <c r="D14168" s="7">
        <v>0.3211</v>
      </c>
      <c r="E14168" s="7">
        <v>0.48230000000000001</v>
      </c>
      <c r="F14168" s="7">
        <v>0.64219999999999999</v>
      </c>
      <c r="G14168" s="7">
        <v>0.8034</v>
      </c>
      <c r="H14168" s="7">
        <v>0.96460000000000001</v>
      </c>
      <c r="I14168" s="7">
        <v>1.1245000000000001</v>
      </c>
      <c r="J14168" s="7">
        <v>1.2857000000000001</v>
      </c>
      <c r="K14168" s="7">
        <v>1.4456000000000002</v>
      </c>
      <c r="L14168" s="7">
        <v>1.6068</v>
      </c>
    </row>
    <row r="14169" spans="1:12" ht="12.75">
      <c r="A14169" s="1">
        <f t="shared" si="296"/>
        <v>46651</v>
      </c>
      <c r="B14169" s="49" t="s">
        <v>8753</v>
      </c>
      <c r="C14169" s="7">
        <v>0.14300000000000002</v>
      </c>
      <c r="D14169" s="7">
        <v>0.2873</v>
      </c>
      <c r="E14169" s="7">
        <v>0.43030000000000002</v>
      </c>
      <c r="F14169" s="7">
        <v>0.57330000000000003</v>
      </c>
      <c r="G14169" s="7">
        <v>0.71760000000000013</v>
      </c>
      <c r="H14169" s="7">
        <v>0.86060000000000003</v>
      </c>
      <c r="I14169" s="7">
        <v>1.0036</v>
      </c>
      <c r="J14169" s="7">
        <v>1.1479000000000001</v>
      </c>
      <c r="K14169" s="7">
        <v>1.2908999999999999</v>
      </c>
      <c r="L14169" s="7">
        <v>1.4339</v>
      </c>
    </row>
    <row r="14170" spans="1:12" ht="12.75">
      <c r="A14170" s="1">
        <f t="shared" si="296"/>
        <v>46652</v>
      </c>
      <c r="B14170" s="49" t="s">
        <v>8754</v>
      </c>
      <c r="C14170" s="7">
        <v>3.9000000000000003E-3</v>
      </c>
      <c r="D14170" s="7">
        <v>9.1000000000000004E-3</v>
      </c>
      <c r="E14170" s="7">
        <v>1.3000000000000001E-2</v>
      </c>
      <c r="F14170" s="7">
        <v>1.6899999999999998E-2</v>
      </c>
      <c r="G14170" s="7">
        <v>2.2100000000000002E-2</v>
      </c>
      <c r="H14170" s="7">
        <v>2.6000000000000002E-2</v>
      </c>
      <c r="I14170" s="7">
        <v>2.9899999999999999E-2</v>
      </c>
      <c r="J14170" s="7">
        <v>3.3799999999999997E-2</v>
      </c>
      <c r="K14170" s="7">
        <v>3.9E-2</v>
      </c>
      <c r="L14170" s="7">
        <v>4.2900000000000001E-2</v>
      </c>
    </row>
    <row r="14171" spans="1:12" ht="12.75">
      <c r="A14171" s="1">
        <f t="shared" si="296"/>
        <v>46653</v>
      </c>
      <c r="B14171" s="49" t="s">
        <v>8755</v>
      </c>
      <c r="C14171" s="7">
        <v>2.9899999999999999E-2</v>
      </c>
      <c r="D14171" s="7">
        <v>6.1100000000000002E-2</v>
      </c>
      <c r="E14171" s="7">
        <v>9.1000000000000011E-2</v>
      </c>
      <c r="F14171" s="7">
        <v>0.1222</v>
      </c>
      <c r="G14171" s="7">
        <v>0.15210000000000001</v>
      </c>
      <c r="H14171" s="7">
        <v>0.18200000000000002</v>
      </c>
      <c r="I14171" s="7">
        <v>0.21320000000000003</v>
      </c>
      <c r="J14171" s="7">
        <v>0.24310000000000001</v>
      </c>
      <c r="K14171" s="7">
        <v>0.27429999999999999</v>
      </c>
      <c r="L14171" s="7">
        <v>0.30420000000000003</v>
      </c>
    </row>
    <row r="14172" spans="1:12" ht="12.75">
      <c r="A14172" s="1">
        <f t="shared" si="296"/>
        <v>46654</v>
      </c>
      <c r="B14172" s="49" t="s">
        <v>4101</v>
      </c>
      <c r="C14172" s="7">
        <v>5.5899999999999998E-2</v>
      </c>
      <c r="D14172" s="7">
        <v>0.1118</v>
      </c>
      <c r="E14172" s="7">
        <v>0.16640000000000002</v>
      </c>
      <c r="F14172" s="7">
        <v>0.22230000000000003</v>
      </c>
      <c r="G14172" s="7">
        <v>0.2782</v>
      </c>
      <c r="H14172" s="7">
        <v>0.33410000000000001</v>
      </c>
      <c r="I14172" s="7">
        <v>0.39</v>
      </c>
      <c r="J14172" s="7">
        <v>0.44460000000000005</v>
      </c>
      <c r="K14172" s="7">
        <v>0.50050000000000006</v>
      </c>
      <c r="L14172" s="7">
        <v>0.55640000000000001</v>
      </c>
    </row>
    <row r="14173" spans="1:12" ht="12.75">
      <c r="A14173" s="1">
        <f t="shared" si="296"/>
        <v>46655</v>
      </c>
      <c r="B14173" s="49" t="s">
        <v>8756</v>
      </c>
      <c r="C14173" s="7">
        <v>0.21970000000000003</v>
      </c>
      <c r="D14173" s="7">
        <v>0.43940000000000007</v>
      </c>
      <c r="E14173" s="7">
        <v>0.65910000000000002</v>
      </c>
      <c r="F14173" s="7">
        <v>0.87880000000000014</v>
      </c>
      <c r="G14173" s="7">
        <v>1.0985</v>
      </c>
      <c r="H14173" s="7">
        <v>1.3169</v>
      </c>
      <c r="I14173" s="7">
        <v>1.5366</v>
      </c>
      <c r="J14173" s="7">
        <v>1.7563</v>
      </c>
      <c r="K14173" s="7">
        <v>1.9760000000000002</v>
      </c>
      <c r="L14173" s="7">
        <v>2.1957</v>
      </c>
    </row>
    <row r="14174" spans="1:12" ht="12.75">
      <c r="A14174" s="1">
        <f t="shared" si="296"/>
        <v>46656</v>
      </c>
      <c r="B14174" s="49" t="s">
        <v>3048</v>
      </c>
      <c r="C14174" s="7">
        <v>7.4099999999999999E-2</v>
      </c>
      <c r="D14174" s="7">
        <v>0.14950000000000002</v>
      </c>
      <c r="E14174" s="7">
        <v>0.22489999999999999</v>
      </c>
      <c r="F14174" s="7">
        <v>0.29900000000000004</v>
      </c>
      <c r="G14174" s="7">
        <v>0.37440000000000001</v>
      </c>
      <c r="H14174" s="7">
        <v>0.44849999999999995</v>
      </c>
      <c r="I14174" s="7">
        <v>0.52260000000000006</v>
      </c>
      <c r="J14174" s="7">
        <v>0.59800000000000009</v>
      </c>
      <c r="K14174" s="7">
        <v>0.6734</v>
      </c>
      <c r="L14174" s="7">
        <v>0.74749999999999994</v>
      </c>
    </row>
    <row r="14175" spans="1:12" ht="12.75">
      <c r="A14175" s="1">
        <f t="shared" si="296"/>
        <v>46657</v>
      </c>
      <c r="B14175" s="49" t="s">
        <v>8757</v>
      </c>
      <c r="C14175" s="7">
        <v>4.0300000000000002E-2</v>
      </c>
      <c r="D14175" s="7">
        <v>8.0600000000000005E-2</v>
      </c>
      <c r="E14175" s="7">
        <v>0.1196</v>
      </c>
      <c r="F14175" s="7">
        <v>0.15990000000000001</v>
      </c>
      <c r="G14175" s="7">
        <v>0.20020000000000002</v>
      </c>
      <c r="H14175" s="7">
        <v>0.24049999999999999</v>
      </c>
      <c r="I14175" s="7">
        <v>0.28079999999999999</v>
      </c>
      <c r="J14175" s="7">
        <v>0.3211</v>
      </c>
      <c r="K14175" s="7">
        <v>0.36010000000000003</v>
      </c>
      <c r="L14175" s="7">
        <v>0.40040000000000003</v>
      </c>
    </row>
    <row r="14176" spans="1:12" ht="12.75">
      <c r="A14176" s="1">
        <f t="shared" si="296"/>
        <v>46658</v>
      </c>
      <c r="B14176" s="49" t="s">
        <v>8758</v>
      </c>
      <c r="C14176" s="7">
        <v>5.4600000000000003E-2</v>
      </c>
      <c r="D14176" s="7">
        <v>0.10790000000000001</v>
      </c>
      <c r="E14176" s="7">
        <v>0.16250000000000001</v>
      </c>
      <c r="F14176" s="7">
        <v>0.21580000000000002</v>
      </c>
      <c r="G14176" s="7">
        <v>0.27039999999999997</v>
      </c>
      <c r="H14176" s="7">
        <v>0.32369999999999999</v>
      </c>
      <c r="I14176" s="7">
        <v>0.37829999999999997</v>
      </c>
      <c r="J14176" s="7">
        <v>0.43160000000000004</v>
      </c>
      <c r="K14176" s="7">
        <v>0.48620000000000002</v>
      </c>
      <c r="L14176" s="7">
        <v>0.53949999999999998</v>
      </c>
    </row>
    <row r="14177" spans="1:12" ht="25.5">
      <c r="A14177" s="1">
        <f t="shared" si="296"/>
        <v>46659</v>
      </c>
      <c r="B14177" s="49" t="s">
        <v>8759</v>
      </c>
      <c r="C14177" s="7">
        <v>1.8200000000000001E-2</v>
      </c>
      <c r="D14177" s="7">
        <v>3.5099999999999999E-2</v>
      </c>
      <c r="E14177" s="7">
        <v>5.3300000000000007E-2</v>
      </c>
      <c r="F14177" s="7">
        <v>7.0199999999999999E-2</v>
      </c>
      <c r="G14177" s="7">
        <v>8.8400000000000006E-2</v>
      </c>
      <c r="H14177" s="7">
        <v>0.10660000000000001</v>
      </c>
      <c r="I14177" s="7">
        <v>0.12350000000000001</v>
      </c>
      <c r="J14177" s="7">
        <v>0.14169999999999999</v>
      </c>
      <c r="K14177" s="7">
        <v>0.15859999999999999</v>
      </c>
      <c r="L14177" s="7">
        <v>0.17680000000000001</v>
      </c>
    </row>
    <row r="14178" spans="1:12" ht="12.75">
      <c r="A14178" s="1">
        <f t="shared" si="296"/>
        <v>46660</v>
      </c>
      <c r="B14178" s="49" t="s">
        <v>8677</v>
      </c>
      <c r="C14178" s="7">
        <v>2.7300000000000001E-2</v>
      </c>
      <c r="D14178" s="7">
        <v>5.4600000000000003E-2</v>
      </c>
      <c r="E14178" s="7">
        <v>8.0600000000000005E-2</v>
      </c>
      <c r="F14178" s="7">
        <v>0.10790000000000001</v>
      </c>
      <c r="G14178" s="7">
        <v>0.13519999999999999</v>
      </c>
      <c r="H14178" s="7">
        <v>0.16250000000000001</v>
      </c>
      <c r="I14178" s="7">
        <v>0.1898</v>
      </c>
      <c r="J14178" s="7">
        <v>0.21580000000000002</v>
      </c>
      <c r="K14178" s="7">
        <v>0.24310000000000001</v>
      </c>
      <c r="L14178" s="7">
        <v>0.27039999999999997</v>
      </c>
    </row>
    <row r="14179" spans="1:12" ht="12.75">
      <c r="A14179" s="1">
        <f t="shared" si="296"/>
        <v>46661</v>
      </c>
      <c r="B14179" s="49" t="s">
        <v>8760</v>
      </c>
      <c r="C14179" s="7">
        <v>2.0800000000000003E-2</v>
      </c>
      <c r="D14179" s="7">
        <v>4.1600000000000005E-2</v>
      </c>
      <c r="E14179" s="7">
        <v>6.2400000000000004E-2</v>
      </c>
      <c r="F14179" s="7">
        <v>8.320000000000001E-2</v>
      </c>
      <c r="G14179" s="7">
        <v>0.10400000000000001</v>
      </c>
      <c r="H14179" s="7">
        <v>0.12350000000000001</v>
      </c>
      <c r="I14179" s="7">
        <v>0.14430000000000001</v>
      </c>
      <c r="J14179" s="7">
        <v>0.1651</v>
      </c>
      <c r="K14179" s="7">
        <v>0.18589999999999998</v>
      </c>
      <c r="L14179" s="7">
        <v>0.20670000000000002</v>
      </c>
    </row>
    <row r="14180" spans="1:12" ht="12.75">
      <c r="A14180" s="1">
        <f t="shared" si="296"/>
        <v>46662</v>
      </c>
      <c r="B14180" s="49" t="s">
        <v>8761</v>
      </c>
      <c r="C14180" s="7">
        <v>3.1200000000000002E-2</v>
      </c>
      <c r="D14180" s="7">
        <v>6.1100000000000002E-2</v>
      </c>
      <c r="E14180" s="7">
        <v>9.2299999999999993E-2</v>
      </c>
      <c r="F14180" s="7">
        <v>0.1222</v>
      </c>
      <c r="G14180" s="7">
        <v>0.15340000000000001</v>
      </c>
      <c r="H14180" s="7">
        <v>0.18459999999999999</v>
      </c>
      <c r="I14180" s="7">
        <v>0.21450000000000002</v>
      </c>
      <c r="J14180" s="7">
        <v>0.2457</v>
      </c>
      <c r="K14180" s="7">
        <v>0.27560000000000001</v>
      </c>
      <c r="L14180" s="7">
        <v>0.30680000000000002</v>
      </c>
    </row>
    <row r="14181" spans="1:12" ht="12.75">
      <c r="A14181" s="1">
        <f t="shared" si="296"/>
        <v>46663</v>
      </c>
      <c r="B14181" s="49" t="s">
        <v>8761</v>
      </c>
      <c r="C14181" s="7">
        <v>7.2800000000000004E-2</v>
      </c>
      <c r="D14181" s="7">
        <v>0.1469</v>
      </c>
      <c r="E14181" s="7">
        <v>0.21970000000000003</v>
      </c>
      <c r="F14181" s="7">
        <v>0.29380000000000001</v>
      </c>
      <c r="G14181" s="7">
        <v>0.3679</v>
      </c>
      <c r="H14181" s="7">
        <v>0.44070000000000004</v>
      </c>
      <c r="I14181" s="7">
        <v>0.51350000000000007</v>
      </c>
      <c r="J14181" s="7">
        <v>0.58760000000000001</v>
      </c>
      <c r="K14181" s="7">
        <v>0.66170000000000007</v>
      </c>
      <c r="L14181" s="7">
        <v>0.73449999999999993</v>
      </c>
    </row>
    <row r="14182" spans="1:12" ht="41.25" customHeight="1">
      <c r="A14182" s="1">
        <f t="shared" si="296"/>
        <v>46664</v>
      </c>
      <c r="B14182" s="49" t="s">
        <v>8762</v>
      </c>
      <c r="C14182" s="7">
        <v>7.2800000000000004E-2</v>
      </c>
      <c r="D14182" s="7">
        <v>0.14430000000000001</v>
      </c>
      <c r="E14182" s="7">
        <v>0.21710000000000002</v>
      </c>
      <c r="F14182" s="7">
        <v>0.28860000000000002</v>
      </c>
      <c r="G14182" s="7">
        <v>0.36140000000000005</v>
      </c>
      <c r="H14182" s="7">
        <v>0.43420000000000003</v>
      </c>
      <c r="I14182" s="7">
        <v>0.50570000000000004</v>
      </c>
      <c r="J14182" s="7">
        <v>0.57850000000000001</v>
      </c>
      <c r="K14182" s="7">
        <v>0.65</v>
      </c>
      <c r="L14182" s="7">
        <v>0.72280000000000011</v>
      </c>
    </row>
    <row r="14183" spans="1:12" ht="12.75">
      <c r="A14183" s="1">
        <f t="shared" si="296"/>
        <v>46665</v>
      </c>
      <c r="B14183" s="49" t="s">
        <v>2851</v>
      </c>
      <c r="C14183" s="7">
        <v>0.1027</v>
      </c>
      <c r="D14183" s="7">
        <v>0.2054</v>
      </c>
      <c r="E14183" s="7">
        <v>0.30809999999999998</v>
      </c>
      <c r="F14183" s="7">
        <v>0.4108</v>
      </c>
      <c r="G14183" s="7">
        <v>0.51350000000000007</v>
      </c>
      <c r="H14183" s="7">
        <v>0.6149</v>
      </c>
      <c r="I14183" s="7">
        <v>0.71760000000000013</v>
      </c>
      <c r="J14183" s="7">
        <v>0.82030000000000003</v>
      </c>
      <c r="K14183" s="7">
        <v>0.92299999999999993</v>
      </c>
      <c r="L14183" s="7">
        <v>1.0257000000000001</v>
      </c>
    </row>
    <row r="14184" spans="1:12" ht="12.75">
      <c r="A14184" s="1">
        <f t="shared" si="296"/>
        <v>46666</v>
      </c>
      <c r="B14184" s="49" t="s">
        <v>8763</v>
      </c>
      <c r="C14184" s="7">
        <v>0.1391</v>
      </c>
      <c r="D14184" s="7">
        <v>0.2782</v>
      </c>
      <c r="E14184" s="7">
        <v>0.41860000000000003</v>
      </c>
      <c r="F14184" s="7">
        <v>0.55769999999999997</v>
      </c>
      <c r="G14184" s="7">
        <v>0.69680000000000009</v>
      </c>
      <c r="H14184" s="7">
        <v>0.83590000000000009</v>
      </c>
      <c r="I14184" s="7">
        <v>0.97500000000000009</v>
      </c>
      <c r="J14184" s="7">
        <v>1.1153999999999999</v>
      </c>
      <c r="K14184" s="7">
        <v>1.2544999999999999</v>
      </c>
      <c r="L14184" s="7">
        <v>1.3936000000000002</v>
      </c>
    </row>
    <row r="14185" spans="1:12" ht="12.75">
      <c r="A14185" s="1">
        <f t="shared" si="296"/>
        <v>46667</v>
      </c>
      <c r="B14185" s="49" t="s">
        <v>8764</v>
      </c>
      <c r="C14185" s="7">
        <v>7.5400000000000009E-2</v>
      </c>
      <c r="D14185" s="7">
        <v>0.15080000000000002</v>
      </c>
      <c r="E14185" s="7">
        <v>0.22489999999999999</v>
      </c>
      <c r="F14185" s="7">
        <v>0.30030000000000001</v>
      </c>
      <c r="G14185" s="7">
        <v>0.37569999999999998</v>
      </c>
      <c r="H14185" s="7">
        <v>0.4511</v>
      </c>
      <c r="I14185" s="7">
        <v>0.52650000000000008</v>
      </c>
      <c r="J14185" s="7">
        <v>0.60060000000000002</v>
      </c>
      <c r="K14185" s="7">
        <v>0.67600000000000005</v>
      </c>
      <c r="L14185" s="7">
        <v>0.75139999999999996</v>
      </c>
    </row>
    <row r="14186" spans="1:12" ht="12.75">
      <c r="A14186" s="1">
        <f t="shared" si="296"/>
        <v>46668</v>
      </c>
      <c r="B14186" s="49" t="s">
        <v>8765</v>
      </c>
      <c r="C14186" s="7">
        <v>3.6400000000000002E-2</v>
      </c>
      <c r="D14186" s="7">
        <v>7.1500000000000008E-2</v>
      </c>
      <c r="E14186" s="7">
        <v>0.10790000000000001</v>
      </c>
      <c r="F14186" s="7">
        <v>0.14300000000000002</v>
      </c>
      <c r="G14186" s="7">
        <v>0.17940000000000003</v>
      </c>
      <c r="H14186" s="7">
        <v>0.21580000000000002</v>
      </c>
      <c r="I14186" s="7">
        <v>0.25090000000000001</v>
      </c>
      <c r="J14186" s="7">
        <v>0.2873</v>
      </c>
      <c r="K14186" s="7">
        <v>0.32240000000000002</v>
      </c>
      <c r="L14186" s="7">
        <v>0.35880000000000006</v>
      </c>
    </row>
    <row r="14187" spans="1:12" ht="38.25">
      <c r="A14187" s="1">
        <f t="shared" si="296"/>
        <v>46669</v>
      </c>
      <c r="B14187" s="49" t="s">
        <v>8766</v>
      </c>
      <c r="C14187" s="7">
        <v>1.95E-2</v>
      </c>
      <c r="D14187" s="7">
        <v>3.9E-2</v>
      </c>
      <c r="E14187" s="7">
        <v>5.8499999999999996E-2</v>
      </c>
      <c r="F14187" s="7">
        <v>7.8E-2</v>
      </c>
      <c r="G14187" s="7">
        <v>9.7500000000000003E-2</v>
      </c>
      <c r="H14187" s="7">
        <v>0.1157</v>
      </c>
      <c r="I14187" s="7">
        <v>0.13519999999999999</v>
      </c>
      <c r="J14187" s="7">
        <v>0.1547</v>
      </c>
      <c r="K14187" s="7">
        <v>0.17420000000000002</v>
      </c>
      <c r="L14187" s="7">
        <v>0.19370000000000001</v>
      </c>
    </row>
    <row r="14188" spans="1:12" ht="25.5">
      <c r="A14188" s="1">
        <f t="shared" si="296"/>
        <v>46670</v>
      </c>
      <c r="B14188" s="49" t="s">
        <v>8767</v>
      </c>
      <c r="C14188" s="7">
        <v>0.1391</v>
      </c>
      <c r="D14188" s="7">
        <v>0.27689999999999998</v>
      </c>
      <c r="E14188" s="7">
        <v>0.41600000000000004</v>
      </c>
      <c r="F14188" s="7">
        <v>0.55510000000000004</v>
      </c>
      <c r="G14188" s="7">
        <v>0.69420000000000004</v>
      </c>
      <c r="H14188" s="7">
        <v>0.83200000000000007</v>
      </c>
      <c r="I14188" s="7">
        <v>0.97110000000000007</v>
      </c>
      <c r="J14188" s="7">
        <v>1.1102000000000001</v>
      </c>
      <c r="K14188" s="7">
        <v>1.248</v>
      </c>
      <c r="L14188" s="7">
        <v>1.3871</v>
      </c>
    </row>
    <row r="14189" spans="1:12" ht="12.75">
      <c r="A14189" s="1">
        <f t="shared" si="296"/>
        <v>46671</v>
      </c>
      <c r="B14189" s="49" t="s">
        <v>8768</v>
      </c>
      <c r="C14189" s="7">
        <v>0.9022</v>
      </c>
      <c r="D14189" s="7">
        <v>1.8031000000000001</v>
      </c>
      <c r="E14189" s="7">
        <v>2.7053000000000003</v>
      </c>
      <c r="F14189" s="7">
        <v>3.6074999999999999</v>
      </c>
      <c r="G14189" s="7">
        <v>4.5084</v>
      </c>
      <c r="H14189" s="7">
        <v>5.4106000000000005</v>
      </c>
      <c r="I14189" s="7">
        <v>6.3128000000000002</v>
      </c>
      <c r="J14189" s="7">
        <v>7.2149999999999999</v>
      </c>
      <c r="K14189" s="7">
        <v>8.1158999999999999</v>
      </c>
      <c r="L14189" s="7">
        <v>9.0181000000000004</v>
      </c>
    </row>
    <row r="14190" spans="1:12" ht="12.75">
      <c r="A14190" s="1">
        <f t="shared" si="296"/>
        <v>46672</v>
      </c>
      <c r="B14190" s="49" t="s">
        <v>8768</v>
      </c>
      <c r="C14190" s="7">
        <v>0.53169999999999995</v>
      </c>
      <c r="D14190" s="7">
        <v>1.0633999999999999</v>
      </c>
      <c r="E14190" s="7">
        <v>1.5951000000000002</v>
      </c>
      <c r="F14190" s="7">
        <v>2.1267999999999998</v>
      </c>
      <c r="G14190" s="7">
        <v>2.6585000000000001</v>
      </c>
      <c r="H14190" s="7">
        <v>3.1915</v>
      </c>
      <c r="I14190" s="7">
        <v>3.7231999999999998</v>
      </c>
      <c r="J14190" s="7">
        <v>4.2549000000000001</v>
      </c>
      <c r="K14190" s="7">
        <v>4.7866</v>
      </c>
      <c r="L14190" s="7">
        <v>5.3183000000000007</v>
      </c>
    </row>
    <row r="14191" spans="1:12" ht="12.75">
      <c r="A14191" s="1">
        <f t="shared" si="296"/>
        <v>46673</v>
      </c>
      <c r="B14191" s="49" t="s">
        <v>8768</v>
      </c>
      <c r="C14191" s="7">
        <v>1.1895</v>
      </c>
      <c r="D14191" s="7">
        <v>2.379</v>
      </c>
      <c r="E14191" s="7">
        <v>3.5698000000000003</v>
      </c>
      <c r="F14191" s="7">
        <v>4.7593000000000005</v>
      </c>
      <c r="G14191" s="7">
        <v>5.9487999999999994</v>
      </c>
      <c r="H14191" s="7">
        <v>7.1383000000000001</v>
      </c>
      <c r="I14191" s="7">
        <v>8.3277999999999999</v>
      </c>
      <c r="J14191" s="7">
        <v>9.5186000000000011</v>
      </c>
      <c r="K14191" s="7">
        <v>10.7081</v>
      </c>
      <c r="L14191" s="7">
        <v>11.897599999999999</v>
      </c>
    </row>
    <row r="14192" spans="1:12" ht="12.75">
      <c r="A14192" s="1">
        <f t="shared" si="296"/>
        <v>46674</v>
      </c>
      <c r="B14192" s="49" t="s">
        <v>8769</v>
      </c>
      <c r="C14192" s="7">
        <v>0.58890000000000009</v>
      </c>
      <c r="D14192" s="7">
        <v>1.1778000000000002</v>
      </c>
      <c r="E14192" s="7">
        <v>1.7680000000000002</v>
      </c>
      <c r="F14192" s="7">
        <v>2.3569</v>
      </c>
      <c r="G14192" s="7">
        <v>2.9458000000000002</v>
      </c>
      <c r="H14192" s="7">
        <v>3.5347</v>
      </c>
      <c r="I14192" s="7">
        <v>4.1236000000000006</v>
      </c>
      <c r="J14192" s="7">
        <v>4.7138</v>
      </c>
      <c r="K14192" s="7">
        <v>5.3026999999999997</v>
      </c>
      <c r="L14192" s="7">
        <v>5.8916000000000004</v>
      </c>
    </row>
    <row r="14193" spans="1:12" ht="12.75">
      <c r="A14193" s="1">
        <f t="shared" si="296"/>
        <v>46675</v>
      </c>
      <c r="B14193" s="49" t="s">
        <v>8770</v>
      </c>
      <c r="C14193" s="7">
        <v>0.31719999999999998</v>
      </c>
      <c r="D14193" s="7">
        <v>0.63570000000000004</v>
      </c>
      <c r="E14193" s="7">
        <v>0.95289999999999997</v>
      </c>
      <c r="F14193" s="7">
        <v>1.2701</v>
      </c>
      <c r="G14193" s="7">
        <v>1.5886</v>
      </c>
      <c r="H14193" s="7">
        <v>1.9057999999999999</v>
      </c>
      <c r="I14193" s="7">
        <v>2.2229999999999999</v>
      </c>
      <c r="J14193" s="7">
        <v>2.5402</v>
      </c>
      <c r="K14193" s="7">
        <v>2.8586999999999998</v>
      </c>
      <c r="L14193" s="7">
        <v>3.1759000000000004</v>
      </c>
    </row>
    <row r="14194" spans="1:12" ht="12.75">
      <c r="A14194" s="1">
        <f t="shared" si="296"/>
        <v>46676</v>
      </c>
      <c r="B14194" s="49" t="s">
        <v>8771</v>
      </c>
      <c r="C14194" s="7">
        <v>0.1404</v>
      </c>
      <c r="D14194" s="7">
        <v>0.28210000000000002</v>
      </c>
      <c r="E14194" s="7">
        <v>0.42250000000000004</v>
      </c>
      <c r="F14194" s="7">
        <v>0.56290000000000007</v>
      </c>
      <c r="G14194" s="7">
        <v>0.70460000000000012</v>
      </c>
      <c r="H14194" s="7">
        <v>0.84500000000000008</v>
      </c>
      <c r="I14194" s="7">
        <v>0.98540000000000005</v>
      </c>
      <c r="J14194" s="7">
        <v>1.1258000000000001</v>
      </c>
      <c r="K14194" s="7">
        <v>1.2675000000000001</v>
      </c>
      <c r="L14194" s="7">
        <v>1.4078999999999999</v>
      </c>
    </row>
    <row r="14195" spans="1:12" ht="12.75">
      <c r="A14195" s="1">
        <f t="shared" si="296"/>
        <v>46677</v>
      </c>
      <c r="B14195" s="49" t="s">
        <v>8770</v>
      </c>
      <c r="C14195" s="7">
        <v>0.17550000000000002</v>
      </c>
      <c r="D14195" s="7">
        <v>0.35100000000000003</v>
      </c>
      <c r="E14195" s="7">
        <v>0.52650000000000008</v>
      </c>
      <c r="F14195" s="7">
        <v>0.70200000000000007</v>
      </c>
      <c r="G14195" s="7">
        <v>0.87880000000000014</v>
      </c>
      <c r="H14195" s="7">
        <v>1.0543</v>
      </c>
      <c r="I14195" s="7">
        <v>1.2298</v>
      </c>
      <c r="J14195" s="7">
        <v>1.4053</v>
      </c>
      <c r="K14195" s="7">
        <v>1.5808</v>
      </c>
      <c r="L14195" s="7">
        <v>1.7563</v>
      </c>
    </row>
    <row r="14196" spans="1:12" ht="12.75">
      <c r="A14196" s="1">
        <f t="shared" si="296"/>
        <v>46678</v>
      </c>
      <c r="B14196" s="49" t="s">
        <v>8772</v>
      </c>
      <c r="C14196" s="7">
        <v>0.18459999999999999</v>
      </c>
      <c r="D14196" s="7">
        <v>0.3705</v>
      </c>
      <c r="E14196" s="7">
        <v>0.55510000000000004</v>
      </c>
      <c r="F14196" s="7">
        <v>0.73969999999999991</v>
      </c>
      <c r="G14196" s="7">
        <v>0.92559999999999998</v>
      </c>
      <c r="H14196" s="7">
        <v>1.1102000000000001</v>
      </c>
      <c r="I14196" s="7">
        <v>1.2948</v>
      </c>
      <c r="J14196" s="7">
        <v>1.4793999999999998</v>
      </c>
      <c r="K14196" s="7">
        <v>1.6653</v>
      </c>
      <c r="L14196" s="7">
        <v>1.8499000000000001</v>
      </c>
    </row>
    <row r="14197" spans="1:12" ht="12.75">
      <c r="A14197" s="1">
        <f t="shared" si="296"/>
        <v>46679</v>
      </c>
      <c r="B14197" s="49" t="s">
        <v>8773</v>
      </c>
      <c r="C14197" s="7">
        <v>0.12480000000000001</v>
      </c>
      <c r="D14197" s="7">
        <v>0.24960000000000002</v>
      </c>
      <c r="E14197" s="7">
        <v>0.37440000000000001</v>
      </c>
      <c r="F14197" s="7">
        <v>0.49920000000000003</v>
      </c>
      <c r="G14197" s="7">
        <v>0.624</v>
      </c>
      <c r="H14197" s="7">
        <v>0.74880000000000002</v>
      </c>
      <c r="I14197" s="7">
        <v>0.87360000000000004</v>
      </c>
      <c r="J14197" s="7">
        <v>0.99840000000000007</v>
      </c>
      <c r="K14197" s="7">
        <v>1.1232</v>
      </c>
      <c r="L14197" s="7">
        <v>1.248</v>
      </c>
    </row>
    <row r="14198" spans="1:12" ht="12.75">
      <c r="A14198" s="1">
        <f t="shared" si="296"/>
        <v>46680</v>
      </c>
      <c r="B14198" s="49" t="s">
        <v>8774</v>
      </c>
      <c r="C14198" s="7">
        <v>8.320000000000001E-2</v>
      </c>
      <c r="D14198" s="7">
        <v>0.16640000000000002</v>
      </c>
      <c r="E14198" s="7">
        <v>0.24830000000000002</v>
      </c>
      <c r="F14198" s="7">
        <v>0.33150000000000002</v>
      </c>
      <c r="G14198" s="7">
        <v>0.41470000000000001</v>
      </c>
      <c r="H14198" s="7">
        <v>0.49790000000000001</v>
      </c>
      <c r="I14198" s="7">
        <v>0.58110000000000006</v>
      </c>
      <c r="J14198" s="7">
        <v>0.66300000000000003</v>
      </c>
      <c r="K14198" s="7">
        <v>0.74619999999999997</v>
      </c>
      <c r="L14198" s="7">
        <v>0.82940000000000003</v>
      </c>
    </row>
    <row r="14199" spans="1:12" ht="12.75">
      <c r="A14199" s="1">
        <f t="shared" si="296"/>
        <v>46681</v>
      </c>
      <c r="B14199" s="49" t="s">
        <v>8775</v>
      </c>
      <c r="C14199" s="7">
        <v>0.10660000000000001</v>
      </c>
      <c r="D14199" s="7">
        <v>0.21190000000000001</v>
      </c>
      <c r="E14199" s="7">
        <v>0.31850000000000001</v>
      </c>
      <c r="F14199" s="7">
        <v>0.42510000000000003</v>
      </c>
      <c r="G14199" s="7">
        <v>0.53169999999999995</v>
      </c>
      <c r="H14199" s="7">
        <v>0.63700000000000001</v>
      </c>
      <c r="I14199" s="7">
        <v>0.74359999999999993</v>
      </c>
      <c r="J14199" s="7">
        <v>0.85020000000000007</v>
      </c>
      <c r="K14199" s="7">
        <v>0.95550000000000002</v>
      </c>
      <c r="L14199" s="7">
        <v>1.0621</v>
      </c>
    </row>
    <row r="14200" spans="1:12" ht="12.75">
      <c r="A14200" s="1">
        <f t="shared" si="296"/>
        <v>46682</v>
      </c>
      <c r="B14200" s="49" t="s">
        <v>8776</v>
      </c>
      <c r="C14200" s="7">
        <v>7.2800000000000004E-2</v>
      </c>
      <c r="D14200" s="7">
        <v>0.14560000000000001</v>
      </c>
      <c r="E14200" s="7">
        <v>0.21840000000000001</v>
      </c>
      <c r="F14200" s="7">
        <v>0.29120000000000001</v>
      </c>
      <c r="G14200" s="7">
        <v>0.36530000000000007</v>
      </c>
      <c r="H14200" s="7">
        <v>0.43810000000000004</v>
      </c>
      <c r="I14200" s="7">
        <v>0.51090000000000002</v>
      </c>
      <c r="J14200" s="7">
        <v>0.5837</v>
      </c>
      <c r="K14200" s="7">
        <v>0.65650000000000008</v>
      </c>
      <c r="L14200" s="7">
        <v>0.72930000000000006</v>
      </c>
    </row>
    <row r="14201" spans="1:12" ht="12.75">
      <c r="A14201" s="1">
        <f t="shared" si="296"/>
        <v>46683</v>
      </c>
      <c r="B14201" s="49" t="s">
        <v>8777</v>
      </c>
      <c r="C14201" s="7">
        <v>0.2054</v>
      </c>
      <c r="D14201" s="7">
        <v>0.40950000000000003</v>
      </c>
      <c r="E14201" s="7">
        <v>0.6149</v>
      </c>
      <c r="F14201" s="7">
        <v>0.81900000000000006</v>
      </c>
      <c r="G14201" s="7">
        <v>1.0244</v>
      </c>
      <c r="H14201" s="7">
        <v>1.2284999999999999</v>
      </c>
      <c r="I14201" s="7">
        <v>1.4326000000000001</v>
      </c>
      <c r="J14201" s="7">
        <v>1.6380000000000001</v>
      </c>
      <c r="K14201" s="7">
        <v>1.8433999999999999</v>
      </c>
      <c r="L14201" s="7">
        <v>2.0474999999999999</v>
      </c>
    </row>
    <row r="14202" spans="1:12" ht="12.75">
      <c r="A14202" s="1">
        <f t="shared" si="296"/>
        <v>46684</v>
      </c>
      <c r="B14202" s="49" t="s">
        <v>8778</v>
      </c>
      <c r="C14202" s="7">
        <v>3.2500000000000001E-2</v>
      </c>
      <c r="D14202" s="7">
        <v>6.3700000000000007E-2</v>
      </c>
      <c r="E14202" s="7">
        <v>9.6199999999999994E-2</v>
      </c>
      <c r="F14202" s="7">
        <v>0.12740000000000001</v>
      </c>
      <c r="G14202" s="7">
        <v>0.15990000000000001</v>
      </c>
      <c r="H14202" s="7">
        <v>0.19109999999999999</v>
      </c>
      <c r="I14202" s="7">
        <v>0.22230000000000003</v>
      </c>
      <c r="J14202" s="7">
        <v>0.25480000000000003</v>
      </c>
      <c r="K14202" s="7">
        <v>0.2873</v>
      </c>
      <c r="L14202" s="7">
        <v>0.31850000000000001</v>
      </c>
    </row>
    <row r="14203" spans="1:12" ht="12.75">
      <c r="A14203" s="1">
        <f t="shared" si="296"/>
        <v>46685</v>
      </c>
      <c r="B14203" s="49" t="s">
        <v>8779</v>
      </c>
      <c r="C14203" s="7">
        <v>8.1900000000000001E-2</v>
      </c>
      <c r="D14203" s="7">
        <v>0.1638</v>
      </c>
      <c r="E14203" s="7">
        <v>0.2457</v>
      </c>
      <c r="F14203" s="7">
        <v>0.3276</v>
      </c>
      <c r="G14203" s="7">
        <v>0.40950000000000003</v>
      </c>
      <c r="H14203" s="7">
        <v>0.4914</v>
      </c>
      <c r="I14203" s="7">
        <v>0.57330000000000003</v>
      </c>
      <c r="J14203" s="7">
        <v>0.6552</v>
      </c>
      <c r="K14203" s="7">
        <v>0.73709999999999998</v>
      </c>
      <c r="L14203" s="7">
        <v>0.81900000000000006</v>
      </c>
    </row>
    <row r="14204" spans="1:12" ht="12.75">
      <c r="A14204" s="1">
        <f t="shared" si="296"/>
        <v>46686</v>
      </c>
      <c r="B14204" s="49" t="s">
        <v>8730</v>
      </c>
      <c r="C14204" s="7">
        <v>6.2400000000000004E-2</v>
      </c>
      <c r="D14204" s="7">
        <v>0.12480000000000001</v>
      </c>
      <c r="E14204" s="7">
        <v>0.18720000000000001</v>
      </c>
      <c r="F14204" s="7">
        <v>0.24960000000000002</v>
      </c>
      <c r="G14204" s="7">
        <v>0.312</v>
      </c>
      <c r="H14204" s="7">
        <v>0.37309999999999999</v>
      </c>
      <c r="I14204" s="7">
        <v>0.43550000000000005</v>
      </c>
      <c r="J14204" s="7">
        <v>0.49790000000000001</v>
      </c>
      <c r="K14204" s="7">
        <v>0.56030000000000002</v>
      </c>
      <c r="L14204" s="7">
        <v>0.62270000000000003</v>
      </c>
    </row>
    <row r="14205" spans="1:12" ht="12.75">
      <c r="A14205" s="1">
        <f t="shared" si="296"/>
        <v>46687</v>
      </c>
      <c r="B14205" s="49" t="s">
        <v>8780</v>
      </c>
      <c r="C14205" s="7">
        <v>6.7599999999999993E-2</v>
      </c>
      <c r="D14205" s="7">
        <v>0.13519999999999999</v>
      </c>
      <c r="E14205" s="7">
        <v>0.20150000000000001</v>
      </c>
      <c r="F14205" s="7">
        <v>0.26910000000000001</v>
      </c>
      <c r="G14205" s="7">
        <v>0.3367</v>
      </c>
      <c r="H14205" s="7">
        <v>0.40429999999999999</v>
      </c>
      <c r="I14205" s="7">
        <v>0.47189999999999999</v>
      </c>
      <c r="J14205" s="7">
        <v>0.53820000000000001</v>
      </c>
      <c r="K14205" s="7">
        <v>0.60580000000000001</v>
      </c>
      <c r="L14205" s="7">
        <v>0.6734</v>
      </c>
    </row>
    <row r="14206" spans="1:12" ht="12.75">
      <c r="A14206" s="1">
        <f t="shared" si="296"/>
        <v>46688</v>
      </c>
      <c r="B14206" s="49" t="s">
        <v>8745</v>
      </c>
      <c r="C14206" s="7">
        <v>0.1144</v>
      </c>
      <c r="D14206" s="7">
        <v>0.22749999999999998</v>
      </c>
      <c r="E14206" s="7">
        <v>0.34190000000000004</v>
      </c>
      <c r="F14206" s="7">
        <v>0.45629999999999998</v>
      </c>
      <c r="G14206" s="7">
        <v>0.57069999999999999</v>
      </c>
      <c r="H14206" s="7">
        <v>0.68380000000000007</v>
      </c>
      <c r="I14206" s="7">
        <v>0.79820000000000002</v>
      </c>
      <c r="J14206" s="7">
        <v>0.91259999999999997</v>
      </c>
      <c r="K14206" s="7">
        <v>1.0257000000000001</v>
      </c>
      <c r="L14206" s="7">
        <v>1.1401000000000001</v>
      </c>
    </row>
    <row r="14207" spans="1:12" ht="12.75">
      <c r="A14207" s="1">
        <f t="shared" si="296"/>
        <v>46689</v>
      </c>
      <c r="B14207" s="49" t="s">
        <v>2740</v>
      </c>
      <c r="C14207" s="7">
        <v>0.12740000000000001</v>
      </c>
      <c r="D14207" s="7">
        <v>0.25609999999999999</v>
      </c>
      <c r="E14207" s="7">
        <v>0.38350000000000001</v>
      </c>
      <c r="F14207" s="7">
        <v>0.51219999999999999</v>
      </c>
      <c r="G14207" s="7">
        <v>0.63960000000000006</v>
      </c>
      <c r="H14207" s="7">
        <v>0.76700000000000002</v>
      </c>
      <c r="I14207" s="7">
        <v>0.89569999999999994</v>
      </c>
      <c r="J14207" s="7">
        <v>1.0231000000000001</v>
      </c>
      <c r="K14207" s="7">
        <v>1.1518000000000002</v>
      </c>
      <c r="L14207" s="7">
        <v>1.2792000000000001</v>
      </c>
    </row>
    <row r="14208" spans="1:12" ht="12.75">
      <c r="A14208" s="1">
        <f t="shared" si="296"/>
        <v>46690</v>
      </c>
      <c r="B14208" s="49" t="s">
        <v>2740</v>
      </c>
      <c r="C14208" s="7">
        <v>9.1000000000000011E-2</v>
      </c>
      <c r="D14208" s="7">
        <v>0.18070000000000003</v>
      </c>
      <c r="E14208" s="7">
        <v>0.2717</v>
      </c>
      <c r="F14208" s="7">
        <v>0.36270000000000002</v>
      </c>
      <c r="G14208" s="7">
        <v>0.45369999999999999</v>
      </c>
      <c r="H14208" s="7">
        <v>0.54339999999999999</v>
      </c>
      <c r="I14208" s="7">
        <v>0.63439999999999996</v>
      </c>
      <c r="J14208" s="7">
        <v>0.72540000000000004</v>
      </c>
      <c r="K14208" s="7">
        <v>0.81510000000000005</v>
      </c>
      <c r="L14208" s="7">
        <v>0.90610000000000002</v>
      </c>
    </row>
    <row r="14209" spans="1:12" ht="12.75">
      <c r="A14209" s="1">
        <f t="shared" si="296"/>
        <v>46691</v>
      </c>
      <c r="B14209" s="49" t="s">
        <v>8781</v>
      </c>
      <c r="C14209" s="7">
        <v>6.3700000000000007E-2</v>
      </c>
      <c r="D14209" s="7">
        <v>0.12740000000000001</v>
      </c>
      <c r="E14209" s="7">
        <v>0.1898</v>
      </c>
      <c r="F14209" s="7">
        <v>0.2535</v>
      </c>
      <c r="G14209" s="7">
        <v>0.31719999999999998</v>
      </c>
      <c r="H14209" s="7">
        <v>0.38090000000000002</v>
      </c>
      <c r="I14209" s="7">
        <v>0.44460000000000005</v>
      </c>
      <c r="J14209" s="7">
        <v>0.50700000000000001</v>
      </c>
      <c r="K14209" s="7">
        <v>0.57069999999999999</v>
      </c>
      <c r="L14209" s="7">
        <v>0.63439999999999996</v>
      </c>
    </row>
    <row r="14210" spans="1:12" ht="12.75">
      <c r="A14210" s="1">
        <f t="shared" si="296"/>
        <v>46692</v>
      </c>
      <c r="B14210" s="49" t="s">
        <v>8782</v>
      </c>
      <c r="C14210" s="7">
        <v>5.8499999999999996E-2</v>
      </c>
      <c r="D14210" s="7">
        <v>0.11699999999999999</v>
      </c>
      <c r="E14210" s="7">
        <v>0.17420000000000002</v>
      </c>
      <c r="F14210" s="7">
        <v>0.23269999999999999</v>
      </c>
      <c r="G14210" s="7">
        <v>0.29120000000000001</v>
      </c>
      <c r="H14210" s="7">
        <v>0.34970000000000001</v>
      </c>
      <c r="I14210" s="7">
        <v>0.40820000000000001</v>
      </c>
      <c r="J14210" s="7">
        <v>0.46539999999999998</v>
      </c>
      <c r="K14210" s="7">
        <v>0.52390000000000003</v>
      </c>
      <c r="L14210" s="7">
        <v>0.58240000000000003</v>
      </c>
    </row>
    <row r="14211" spans="1:12" ht="12.75">
      <c r="A14211" s="1">
        <f t="shared" si="296"/>
        <v>46693</v>
      </c>
      <c r="B14211" s="49" t="s">
        <v>8783</v>
      </c>
      <c r="C14211" s="7">
        <v>3.2500000000000001E-2</v>
      </c>
      <c r="D14211" s="7">
        <v>6.3700000000000007E-2</v>
      </c>
      <c r="E14211" s="7">
        <v>9.6199999999999994E-2</v>
      </c>
      <c r="F14211" s="7">
        <v>0.12870000000000001</v>
      </c>
      <c r="G14211" s="7">
        <v>0.16120000000000001</v>
      </c>
      <c r="H14211" s="7">
        <v>0.19239999999999999</v>
      </c>
      <c r="I14211" s="7">
        <v>0.22489999999999999</v>
      </c>
      <c r="J14211" s="7">
        <v>0.25740000000000002</v>
      </c>
      <c r="K14211" s="7">
        <v>0.28860000000000002</v>
      </c>
      <c r="L14211" s="7">
        <v>0.3211</v>
      </c>
    </row>
    <row r="14212" spans="1:12" ht="12.75">
      <c r="A14212" s="1">
        <f t="shared" si="296"/>
        <v>46694</v>
      </c>
      <c r="B14212" s="49" t="s">
        <v>8784</v>
      </c>
      <c r="C14212" s="7">
        <v>3.6400000000000002E-2</v>
      </c>
      <c r="D14212" s="7">
        <v>7.4099999999999999E-2</v>
      </c>
      <c r="E14212" s="7">
        <v>0.11050000000000001</v>
      </c>
      <c r="F14212" s="7">
        <v>0.1482</v>
      </c>
      <c r="G14212" s="7">
        <v>0.18459999999999999</v>
      </c>
      <c r="H14212" s="7">
        <v>0.22100000000000003</v>
      </c>
      <c r="I14212" s="7">
        <v>0.25870000000000004</v>
      </c>
      <c r="J14212" s="7">
        <v>0.29510000000000003</v>
      </c>
      <c r="K14212" s="7">
        <v>0.33280000000000004</v>
      </c>
      <c r="L14212" s="7">
        <v>0.36919999999999997</v>
      </c>
    </row>
    <row r="14213" spans="1:12" ht="12.75">
      <c r="A14213" s="1">
        <f t="shared" si="296"/>
        <v>46695</v>
      </c>
      <c r="B14213" s="49" t="s">
        <v>8785</v>
      </c>
      <c r="C14213" s="7">
        <v>4.2900000000000001E-2</v>
      </c>
      <c r="D14213" s="7">
        <v>8.5800000000000001E-2</v>
      </c>
      <c r="E14213" s="7">
        <v>0.12740000000000001</v>
      </c>
      <c r="F14213" s="7">
        <v>0.17030000000000001</v>
      </c>
      <c r="G14213" s="7">
        <v>0.21320000000000003</v>
      </c>
      <c r="H14213" s="7">
        <v>0.25609999999999999</v>
      </c>
      <c r="I14213" s="7">
        <v>0.29900000000000004</v>
      </c>
      <c r="J14213" s="7">
        <v>0.34060000000000001</v>
      </c>
      <c r="K14213" s="7">
        <v>0.38350000000000001</v>
      </c>
      <c r="L14213" s="7">
        <v>0.42640000000000006</v>
      </c>
    </row>
    <row r="14214" spans="1:12" ht="12.75">
      <c r="A14214" s="1">
        <f t="shared" si="296"/>
        <v>46696</v>
      </c>
      <c r="B14214" s="49" t="s">
        <v>8786</v>
      </c>
      <c r="C14214" s="7">
        <v>5.5899999999999998E-2</v>
      </c>
      <c r="D14214" s="7">
        <v>0.1118</v>
      </c>
      <c r="E14214" s="7">
        <v>0.16900000000000001</v>
      </c>
      <c r="F14214" s="7">
        <v>0.22489999999999999</v>
      </c>
      <c r="G14214" s="7">
        <v>0.28079999999999999</v>
      </c>
      <c r="H14214" s="7">
        <v>0.3367</v>
      </c>
      <c r="I14214" s="7">
        <v>0.3926</v>
      </c>
      <c r="J14214" s="7">
        <v>0.44979999999999998</v>
      </c>
      <c r="K14214" s="7">
        <v>0.50570000000000004</v>
      </c>
      <c r="L14214" s="7">
        <v>0.56159999999999999</v>
      </c>
    </row>
    <row r="14215" spans="1:12" ht="12.75">
      <c r="A14215" s="1">
        <f t="shared" si="296"/>
        <v>46697</v>
      </c>
      <c r="B14215" s="49" t="s">
        <v>8787</v>
      </c>
      <c r="C14215" s="7">
        <v>7.2800000000000004E-2</v>
      </c>
      <c r="D14215" s="7">
        <v>0.14560000000000001</v>
      </c>
      <c r="E14215" s="7">
        <v>0.21970000000000003</v>
      </c>
      <c r="F14215" s="7">
        <v>0.29250000000000004</v>
      </c>
      <c r="G14215" s="7">
        <v>0.36530000000000007</v>
      </c>
      <c r="H14215" s="7">
        <v>0.43810000000000004</v>
      </c>
      <c r="I14215" s="7">
        <v>0.51090000000000002</v>
      </c>
      <c r="J14215" s="7">
        <v>0.58500000000000008</v>
      </c>
      <c r="K14215" s="7">
        <v>0.65780000000000005</v>
      </c>
      <c r="L14215" s="7">
        <v>0.73060000000000014</v>
      </c>
    </row>
    <row r="14216" spans="1:12" ht="12.75">
      <c r="A14216" s="1">
        <f t="shared" si="296"/>
        <v>46698</v>
      </c>
      <c r="B14216" s="49" t="s">
        <v>8788</v>
      </c>
      <c r="C14216" s="7">
        <v>0.12350000000000001</v>
      </c>
      <c r="D14216" s="7">
        <v>0.24700000000000003</v>
      </c>
      <c r="E14216" s="7">
        <v>0.37179999999999996</v>
      </c>
      <c r="F14216" s="7">
        <v>0.49530000000000002</v>
      </c>
      <c r="G14216" s="7">
        <v>0.61880000000000002</v>
      </c>
      <c r="H14216" s="7">
        <v>0.74229999999999996</v>
      </c>
      <c r="I14216" s="7">
        <v>0.86580000000000013</v>
      </c>
      <c r="J14216" s="7">
        <v>0.99060000000000004</v>
      </c>
      <c r="K14216" s="7">
        <v>1.1141000000000001</v>
      </c>
      <c r="L14216" s="7">
        <v>1.2376</v>
      </c>
    </row>
    <row r="14217" spans="1:12" ht="34.5" customHeight="1">
      <c r="A14217" s="1">
        <f t="shared" si="296"/>
        <v>46699</v>
      </c>
      <c r="B14217" s="49" t="s">
        <v>8789</v>
      </c>
      <c r="C14217" s="7">
        <v>4.2900000000000001E-2</v>
      </c>
      <c r="D14217" s="7">
        <v>8.5800000000000001E-2</v>
      </c>
      <c r="E14217" s="7">
        <v>0.12870000000000001</v>
      </c>
      <c r="F14217" s="7">
        <v>0.1716</v>
      </c>
      <c r="G14217" s="7">
        <v>0.21450000000000002</v>
      </c>
      <c r="H14217" s="7">
        <v>0.25609999999999999</v>
      </c>
      <c r="I14217" s="7">
        <v>0.29900000000000004</v>
      </c>
      <c r="J14217" s="7">
        <v>0.34190000000000004</v>
      </c>
      <c r="K14217" s="7">
        <v>0.38479999999999998</v>
      </c>
      <c r="L14217" s="7">
        <v>0.42770000000000002</v>
      </c>
    </row>
    <row r="14218" spans="1:12" ht="24.75" customHeight="1">
      <c r="A14218" s="1">
        <f t="shared" si="296"/>
        <v>46700</v>
      </c>
      <c r="B14218" s="49" t="s">
        <v>8790</v>
      </c>
      <c r="C14218" s="7">
        <v>6.1100000000000002E-2</v>
      </c>
      <c r="D14218" s="7">
        <v>0.1222</v>
      </c>
      <c r="E14218" s="7">
        <v>0.18329999999999999</v>
      </c>
      <c r="F14218" s="7">
        <v>0.24440000000000001</v>
      </c>
      <c r="G14218" s="7">
        <v>0.30549999999999999</v>
      </c>
      <c r="H14218" s="7">
        <v>0.36659999999999998</v>
      </c>
      <c r="I14218" s="7">
        <v>0.42770000000000002</v>
      </c>
      <c r="J14218" s="7">
        <v>0.48880000000000001</v>
      </c>
      <c r="K14218" s="7">
        <v>0.54990000000000006</v>
      </c>
      <c r="L14218" s="7">
        <v>0.61099999999999999</v>
      </c>
    </row>
    <row r="14219" spans="1:12" ht="25.5">
      <c r="A14219" s="1">
        <f t="shared" si="296"/>
        <v>46701</v>
      </c>
      <c r="B14219" s="49" t="s">
        <v>8791</v>
      </c>
      <c r="C14219" s="7">
        <v>0.10660000000000001</v>
      </c>
      <c r="D14219" s="7">
        <v>0.21320000000000003</v>
      </c>
      <c r="E14219" s="7">
        <v>0.31850000000000001</v>
      </c>
      <c r="F14219" s="7">
        <v>0.42510000000000003</v>
      </c>
      <c r="G14219" s="7">
        <v>0.53169999999999995</v>
      </c>
      <c r="H14219" s="7">
        <v>0.63829999999999998</v>
      </c>
      <c r="I14219" s="7">
        <v>0.74490000000000001</v>
      </c>
      <c r="J14219" s="7">
        <v>0.85020000000000007</v>
      </c>
      <c r="K14219" s="7">
        <v>0.95679999999999998</v>
      </c>
      <c r="L14219" s="7">
        <v>1.0633999999999999</v>
      </c>
    </row>
    <row r="14220" spans="1:12" ht="12.75">
      <c r="A14220" s="1">
        <f t="shared" si="296"/>
        <v>46702</v>
      </c>
      <c r="B14220" s="49" t="s">
        <v>8668</v>
      </c>
      <c r="C14220" s="7">
        <v>0.2054</v>
      </c>
      <c r="D14220" s="7">
        <v>0.4108</v>
      </c>
      <c r="E14220" s="7">
        <v>0.6149</v>
      </c>
      <c r="F14220" s="7">
        <v>0.82030000000000003</v>
      </c>
      <c r="G14220" s="7">
        <v>1.0257000000000001</v>
      </c>
      <c r="H14220" s="7">
        <v>1.2311000000000001</v>
      </c>
      <c r="I14220" s="7">
        <v>1.4365000000000001</v>
      </c>
      <c r="J14220" s="7">
        <v>1.6406000000000001</v>
      </c>
      <c r="K14220" s="7">
        <v>1.8459999999999999</v>
      </c>
      <c r="L14220" s="7">
        <v>2.0514000000000001</v>
      </c>
    </row>
    <row r="14221" spans="1:12" ht="12.75">
      <c r="A14221" s="1">
        <f t="shared" si="296"/>
        <v>46703</v>
      </c>
      <c r="B14221" s="49" t="s">
        <v>8792</v>
      </c>
      <c r="C14221" s="7">
        <v>8.4500000000000006E-2</v>
      </c>
      <c r="D14221" s="7">
        <v>0.16770000000000002</v>
      </c>
      <c r="E14221" s="7">
        <v>0.25220000000000004</v>
      </c>
      <c r="F14221" s="7">
        <v>0.33540000000000003</v>
      </c>
      <c r="G14221" s="7">
        <v>0.41990000000000005</v>
      </c>
      <c r="H14221" s="7">
        <v>0.50440000000000007</v>
      </c>
      <c r="I14221" s="7">
        <v>0.58760000000000001</v>
      </c>
      <c r="J14221" s="7">
        <v>0.67210000000000003</v>
      </c>
      <c r="K14221" s="7">
        <v>0.75529999999999997</v>
      </c>
      <c r="L14221" s="7">
        <v>0.8398000000000001</v>
      </c>
    </row>
    <row r="14222" spans="1:12" ht="12.75">
      <c r="A14222" s="1">
        <f t="shared" si="296"/>
        <v>46704</v>
      </c>
      <c r="B14222" s="49" t="s">
        <v>8793</v>
      </c>
      <c r="C14222" s="7">
        <v>5.0700000000000002E-2</v>
      </c>
      <c r="D14222" s="7">
        <v>0.10010000000000001</v>
      </c>
      <c r="E14222" s="7">
        <v>0.15080000000000002</v>
      </c>
      <c r="F14222" s="7">
        <v>0.20020000000000002</v>
      </c>
      <c r="G14222" s="7">
        <v>0.25090000000000001</v>
      </c>
      <c r="H14222" s="7">
        <v>0.30160000000000003</v>
      </c>
      <c r="I14222" s="7">
        <v>0.35100000000000003</v>
      </c>
      <c r="J14222" s="7">
        <v>0.4017</v>
      </c>
      <c r="K14222" s="7">
        <v>0.4511</v>
      </c>
      <c r="L14222" s="7">
        <v>0.50180000000000002</v>
      </c>
    </row>
    <row r="14223" spans="1:12" ht="12.75">
      <c r="A14223" s="1">
        <f t="shared" si="296"/>
        <v>46705</v>
      </c>
      <c r="B14223" s="49" t="s">
        <v>8794</v>
      </c>
      <c r="C14223" s="7">
        <v>2.6000000000000002E-2</v>
      </c>
      <c r="D14223" s="7">
        <v>5.3300000000000007E-2</v>
      </c>
      <c r="E14223" s="7">
        <v>7.9299999999999995E-2</v>
      </c>
      <c r="F14223" s="7">
        <v>0.1053</v>
      </c>
      <c r="G14223" s="7">
        <v>0.1326</v>
      </c>
      <c r="H14223" s="7">
        <v>0.15859999999999999</v>
      </c>
      <c r="I14223" s="7">
        <v>0.18459999999999999</v>
      </c>
      <c r="J14223" s="7">
        <v>0.21060000000000001</v>
      </c>
      <c r="K14223" s="7">
        <v>0.2379</v>
      </c>
      <c r="L14223" s="7">
        <v>0.26390000000000002</v>
      </c>
    </row>
    <row r="14224" spans="1:12" ht="12.75">
      <c r="A14224" s="1">
        <f t="shared" si="296"/>
        <v>46706</v>
      </c>
      <c r="B14224" s="49" t="s">
        <v>8795</v>
      </c>
      <c r="C14224" s="7">
        <v>6.5000000000000002E-2</v>
      </c>
      <c r="D14224" s="7">
        <v>0.13</v>
      </c>
      <c r="E14224" s="7">
        <v>0.19500000000000001</v>
      </c>
      <c r="F14224" s="7">
        <v>0.26</v>
      </c>
      <c r="G14224" s="7">
        <v>0.32500000000000001</v>
      </c>
      <c r="H14224" s="7">
        <v>0.39</v>
      </c>
      <c r="I14224" s="7">
        <v>0.45499999999999996</v>
      </c>
      <c r="J14224" s="7">
        <v>0.52</v>
      </c>
      <c r="K14224" s="7">
        <v>0.58500000000000008</v>
      </c>
      <c r="L14224" s="7">
        <v>0.65</v>
      </c>
    </row>
    <row r="14225" spans="1:12" ht="12.75">
      <c r="A14225" s="1">
        <f t="shared" si="296"/>
        <v>46707</v>
      </c>
      <c r="B14225" s="49" t="s">
        <v>2855</v>
      </c>
      <c r="C14225" s="7">
        <v>8.7100000000000011E-2</v>
      </c>
      <c r="D14225" s="7">
        <v>0.17550000000000002</v>
      </c>
      <c r="E14225" s="7">
        <v>0.2626</v>
      </c>
      <c r="F14225" s="7">
        <v>0.35100000000000003</v>
      </c>
      <c r="G14225" s="7">
        <v>0.43810000000000004</v>
      </c>
      <c r="H14225" s="7">
        <v>0.5252</v>
      </c>
      <c r="I14225" s="7">
        <v>0.61360000000000003</v>
      </c>
      <c r="J14225" s="7">
        <v>0.7007000000000001</v>
      </c>
      <c r="K14225" s="7">
        <v>0.78910000000000002</v>
      </c>
      <c r="L14225" s="7">
        <v>0.87620000000000009</v>
      </c>
    </row>
    <row r="14226" spans="1:12" ht="12.75">
      <c r="A14226" s="1">
        <f t="shared" si="296"/>
        <v>46708</v>
      </c>
      <c r="B14226" s="49" t="s">
        <v>8796</v>
      </c>
      <c r="C14226" s="7">
        <v>1.0400000000000001E-2</v>
      </c>
      <c r="D14226" s="7">
        <v>2.0800000000000003E-2</v>
      </c>
      <c r="E14226" s="7">
        <v>3.1200000000000002E-2</v>
      </c>
      <c r="F14226" s="7">
        <v>4.2900000000000001E-2</v>
      </c>
      <c r="G14226" s="7">
        <v>5.3300000000000007E-2</v>
      </c>
      <c r="H14226" s="7">
        <v>6.3700000000000007E-2</v>
      </c>
      <c r="I14226" s="7">
        <v>7.4099999999999999E-2</v>
      </c>
      <c r="J14226" s="7">
        <v>8.4500000000000006E-2</v>
      </c>
      <c r="K14226" s="7">
        <v>9.4899999999999998E-2</v>
      </c>
      <c r="L14226" s="7">
        <v>0.1053</v>
      </c>
    </row>
    <row r="14227" spans="1:12" ht="12.75">
      <c r="A14227" s="1">
        <f t="shared" si="296"/>
        <v>46709</v>
      </c>
      <c r="B14227" s="49" t="s">
        <v>8797</v>
      </c>
      <c r="C14227" s="7">
        <v>0.14430000000000001</v>
      </c>
      <c r="D14227" s="7">
        <v>0.28860000000000002</v>
      </c>
      <c r="E14227" s="7">
        <v>0.43160000000000004</v>
      </c>
      <c r="F14227" s="7">
        <v>0.57590000000000008</v>
      </c>
      <c r="G14227" s="7">
        <v>0.72020000000000006</v>
      </c>
      <c r="H14227" s="7">
        <v>0.86450000000000005</v>
      </c>
      <c r="I14227" s="7">
        <v>1.0088000000000001</v>
      </c>
      <c r="J14227" s="7">
        <v>1.1518000000000002</v>
      </c>
      <c r="K14227" s="7">
        <v>1.2961</v>
      </c>
      <c r="L14227" s="7">
        <v>1.4404000000000001</v>
      </c>
    </row>
    <row r="14228" spans="1:12" ht="12.75">
      <c r="A14228" s="1">
        <f t="shared" si="296"/>
        <v>46710</v>
      </c>
      <c r="B14228" s="49" t="s">
        <v>8798</v>
      </c>
      <c r="C14228" s="7">
        <v>2.3400000000000001E-2</v>
      </c>
      <c r="D14228" s="7">
        <v>4.5500000000000006E-2</v>
      </c>
      <c r="E14228" s="7">
        <v>6.8900000000000003E-2</v>
      </c>
      <c r="F14228" s="7">
        <v>9.2299999999999993E-2</v>
      </c>
      <c r="G14228" s="7">
        <v>0.1157</v>
      </c>
      <c r="H14228" s="7">
        <v>0.13780000000000001</v>
      </c>
      <c r="I14228" s="7">
        <v>0.16120000000000001</v>
      </c>
      <c r="J14228" s="7">
        <v>0.18459999999999999</v>
      </c>
      <c r="K14228" s="7">
        <v>0.20670000000000002</v>
      </c>
      <c r="L14228" s="7">
        <v>0.2301</v>
      </c>
    </row>
    <row r="14229" spans="1:12" ht="12.75">
      <c r="A14229" s="1">
        <f t="shared" si="296"/>
        <v>46711</v>
      </c>
      <c r="B14229" s="49" t="s">
        <v>8799</v>
      </c>
      <c r="C14229" s="7">
        <v>0.11050000000000001</v>
      </c>
      <c r="D14229" s="7">
        <v>0.22100000000000003</v>
      </c>
      <c r="E14229" s="7">
        <v>0.33150000000000002</v>
      </c>
      <c r="F14229" s="7">
        <v>0.44200000000000006</v>
      </c>
      <c r="G14229" s="7">
        <v>0.55379999999999996</v>
      </c>
      <c r="H14229" s="7">
        <v>0.6643</v>
      </c>
      <c r="I14229" s="7">
        <v>0.77480000000000004</v>
      </c>
      <c r="J14229" s="7">
        <v>0.88530000000000009</v>
      </c>
      <c r="K14229" s="7">
        <v>0.99580000000000002</v>
      </c>
      <c r="L14229" s="7">
        <v>1.1063000000000001</v>
      </c>
    </row>
    <row r="14230" spans="1:12" ht="12.75">
      <c r="A14230" s="1">
        <f t="shared" si="296"/>
        <v>46712</v>
      </c>
      <c r="B14230" s="49" t="s">
        <v>8800</v>
      </c>
      <c r="C14230" s="7">
        <v>2.6000000000000003E-3</v>
      </c>
      <c r="D14230" s="7">
        <v>3.9000000000000003E-3</v>
      </c>
      <c r="E14230" s="7">
        <v>6.5000000000000006E-3</v>
      </c>
      <c r="F14230" s="7">
        <v>7.8000000000000005E-3</v>
      </c>
      <c r="G14230" s="7">
        <v>1.0400000000000001E-2</v>
      </c>
      <c r="H14230" s="7">
        <v>1.17E-2</v>
      </c>
      <c r="I14230" s="7">
        <v>1.43E-2</v>
      </c>
      <c r="J14230" s="7">
        <v>1.5600000000000001E-2</v>
      </c>
      <c r="K14230" s="7">
        <v>1.8200000000000001E-2</v>
      </c>
      <c r="L14230" s="7">
        <v>2.0800000000000003E-2</v>
      </c>
    </row>
    <row r="14231" spans="1:12" ht="12.75">
      <c r="A14231" s="1">
        <f t="shared" ref="A14231:A14294" si="297">A14230+1</f>
        <v>46713</v>
      </c>
      <c r="B14231" s="49" t="s">
        <v>8801</v>
      </c>
      <c r="C14231" s="7">
        <v>1.3000000000000002E-3</v>
      </c>
      <c r="D14231" s="7">
        <v>3.9000000000000003E-3</v>
      </c>
      <c r="E14231" s="7">
        <v>5.2000000000000006E-3</v>
      </c>
      <c r="F14231" s="7">
        <v>7.8000000000000005E-3</v>
      </c>
      <c r="G14231" s="7">
        <v>9.1000000000000004E-3</v>
      </c>
      <c r="H14231" s="7">
        <v>1.17E-2</v>
      </c>
      <c r="I14231" s="7">
        <v>1.3000000000000001E-2</v>
      </c>
      <c r="J14231" s="7">
        <v>1.43E-2</v>
      </c>
      <c r="K14231" s="7">
        <v>1.6899999999999998E-2</v>
      </c>
      <c r="L14231" s="7">
        <v>1.8200000000000001E-2</v>
      </c>
    </row>
    <row r="14232" spans="1:12" ht="12.75">
      <c r="A14232" s="1">
        <f t="shared" si="297"/>
        <v>46714</v>
      </c>
      <c r="B14232" s="49" t="s">
        <v>8802</v>
      </c>
      <c r="C14232" s="7">
        <v>0.377</v>
      </c>
      <c r="D14232" s="7">
        <v>0.75529999999999997</v>
      </c>
      <c r="E14232" s="7">
        <v>1.1323000000000001</v>
      </c>
      <c r="F14232" s="7">
        <v>1.5093000000000001</v>
      </c>
      <c r="G14232" s="7">
        <v>1.8875999999999999</v>
      </c>
      <c r="H14232" s="7">
        <v>2.2646000000000002</v>
      </c>
      <c r="I14232" s="7">
        <v>2.6415999999999999</v>
      </c>
      <c r="J14232" s="7">
        <v>3.0199000000000003</v>
      </c>
      <c r="K14232" s="7">
        <v>3.3969</v>
      </c>
      <c r="L14232" s="7">
        <v>3.7739000000000003</v>
      </c>
    </row>
    <row r="14233" spans="1:12" ht="12.75">
      <c r="A14233" s="1">
        <f t="shared" si="297"/>
        <v>46715</v>
      </c>
      <c r="B14233" s="49" t="s">
        <v>8803</v>
      </c>
      <c r="C14233" s="7">
        <v>4.2900000000000001E-2</v>
      </c>
      <c r="D14233" s="7">
        <v>8.5800000000000001E-2</v>
      </c>
      <c r="E14233" s="7">
        <v>0.12870000000000001</v>
      </c>
      <c r="F14233" s="7">
        <v>0.1716</v>
      </c>
      <c r="G14233" s="7">
        <v>0.21450000000000002</v>
      </c>
      <c r="H14233" s="7">
        <v>0.25609999999999999</v>
      </c>
      <c r="I14233" s="7">
        <v>0.29900000000000004</v>
      </c>
      <c r="J14233" s="7">
        <v>0.34190000000000004</v>
      </c>
      <c r="K14233" s="7">
        <v>0.38479999999999998</v>
      </c>
      <c r="L14233" s="7">
        <v>0.42770000000000002</v>
      </c>
    </row>
    <row r="14234" spans="1:12" ht="12.75">
      <c r="A14234" s="1">
        <f t="shared" si="297"/>
        <v>46716</v>
      </c>
      <c r="B14234" s="49" t="s">
        <v>8804</v>
      </c>
      <c r="C14234" s="7">
        <v>3.2500000000000001E-2</v>
      </c>
      <c r="D14234" s="7">
        <v>6.3700000000000007E-2</v>
      </c>
      <c r="E14234" s="7">
        <v>9.6199999999999994E-2</v>
      </c>
      <c r="F14234" s="7">
        <v>0.12740000000000001</v>
      </c>
      <c r="G14234" s="7">
        <v>0.15990000000000001</v>
      </c>
      <c r="H14234" s="7">
        <v>0.19109999999999999</v>
      </c>
      <c r="I14234" s="7">
        <v>0.22230000000000003</v>
      </c>
      <c r="J14234" s="7">
        <v>0.25480000000000003</v>
      </c>
      <c r="K14234" s="7">
        <v>0.2873</v>
      </c>
      <c r="L14234" s="7">
        <v>0.31850000000000001</v>
      </c>
    </row>
    <row r="14235" spans="1:12" ht="25.5">
      <c r="A14235" s="1">
        <f t="shared" si="297"/>
        <v>46717</v>
      </c>
      <c r="B14235" s="49" t="s">
        <v>8805</v>
      </c>
      <c r="C14235" s="7">
        <v>4.6800000000000001E-2</v>
      </c>
      <c r="D14235" s="7">
        <v>9.3600000000000003E-2</v>
      </c>
      <c r="E14235" s="7">
        <v>0.1404</v>
      </c>
      <c r="F14235" s="7">
        <v>0.18720000000000001</v>
      </c>
      <c r="G14235" s="7">
        <v>0.23399999999999999</v>
      </c>
      <c r="H14235" s="7">
        <v>0.28079999999999999</v>
      </c>
      <c r="I14235" s="7">
        <v>0.3276</v>
      </c>
      <c r="J14235" s="7">
        <v>0.37440000000000001</v>
      </c>
      <c r="K14235" s="7">
        <v>0.42120000000000002</v>
      </c>
      <c r="L14235" s="7">
        <v>0.46799999999999997</v>
      </c>
    </row>
    <row r="14236" spans="1:12" ht="12.75">
      <c r="A14236" s="1">
        <f t="shared" si="297"/>
        <v>46718</v>
      </c>
      <c r="B14236" s="49" t="s">
        <v>8806</v>
      </c>
      <c r="C14236" s="7">
        <v>1.6899999999999998E-2</v>
      </c>
      <c r="D14236" s="7">
        <v>3.2500000000000001E-2</v>
      </c>
      <c r="E14236" s="7">
        <v>4.9399999999999999E-2</v>
      </c>
      <c r="F14236" s="7">
        <v>6.5000000000000002E-2</v>
      </c>
      <c r="G14236" s="7">
        <v>8.1900000000000001E-2</v>
      </c>
      <c r="H14236" s="7">
        <v>9.7500000000000003E-2</v>
      </c>
      <c r="I14236" s="7">
        <v>0.1144</v>
      </c>
      <c r="J14236" s="7">
        <v>0.1313</v>
      </c>
      <c r="K14236" s="7">
        <v>0.1469</v>
      </c>
      <c r="L14236" s="7">
        <v>0.1638</v>
      </c>
    </row>
    <row r="14237" spans="1:12" ht="12.75">
      <c r="A14237" s="1">
        <f t="shared" si="297"/>
        <v>46719</v>
      </c>
      <c r="B14237" s="49" t="s">
        <v>8807</v>
      </c>
      <c r="C14237" s="7">
        <v>9.1000000000000004E-3</v>
      </c>
      <c r="D14237" s="7">
        <v>1.8200000000000001E-2</v>
      </c>
      <c r="E14237" s="7">
        <v>2.7300000000000001E-2</v>
      </c>
      <c r="F14237" s="7">
        <v>3.7700000000000004E-2</v>
      </c>
      <c r="G14237" s="7">
        <v>4.6800000000000001E-2</v>
      </c>
      <c r="H14237" s="7">
        <v>5.5899999999999998E-2</v>
      </c>
      <c r="I14237" s="7">
        <v>6.5000000000000002E-2</v>
      </c>
      <c r="J14237" s="7">
        <v>7.4099999999999999E-2</v>
      </c>
      <c r="K14237" s="7">
        <v>8.320000000000001E-2</v>
      </c>
      <c r="L14237" s="7">
        <v>9.2299999999999993E-2</v>
      </c>
    </row>
    <row r="14238" spans="1:12" ht="12.75">
      <c r="A14238" s="1">
        <f t="shared" si="297"/>
        <v>46720</v>
      </c>
      <c r="B14238" s="49" t="s">
        <v>8808</v>
      </c>
      <c r="C14238" s="7">
        <v>1.3000000000000001E-2</v>
      </c>
      <c r="D14238" s="7">
        <v>2.6000000000000002E-2</v>
      </c>
      <c r="E14238" s="7">
        <v>3.9E-2</v>
      </c>
      <c r="F14238" s="7">
        <v>5.2000000000000005E-2</v>
      </c>
      <c r="G14238" s="7">
        <v>6.5000000000000002E-2</v>
      </c>
      <c r="H14238" s="7">
        <v>7.8E-2</v>
      </c>
      <c r="I14238" s="7">
        <v>9.1000000000000011E-2</v>
      </c>
      <c r="J14238" s="7">
        <v>0.10400000000000001</v>
      </c>
      <c r="K14238" s="7">
        <v>0.11699999999999999</v>
      </c>
      <c r="L14238" s="7">
        <v>0.13</v>
      </c>
    </row>
    <row r="14239" spans="1:12" ht="25.5">
      <c r="A14239" s="1">
        <f t="shared" si="297"/>
        <v>46721</v>
      </c>
      <c r="B14239" s="49" t="s">
        <v>8809</v>
      </c>
      <c r="C14239" s="7">
        <v>4.4200000000000003E-2</v>
      </c>
      <c r="D14239" s="7">
        <v>8.7100000000000011E-2</v>
      </c>
      <c r="E14239" s="7">
        <v>0.1313</v>
      </c>
      <c r="F14239" s="7">
        <v>0.17550000000000002</v>
      </c>
      <c r="G14239" s="7">
        <v>0.21840000000000001</v>
      </c>
      <c r="H14239" s="7">
        <v>0.2626</v>
      </c>
      <c r="I14239" s="7">
        <v>0.30680000000000002</v>
      </c>
      <c r="J14239" s="7">
        <v>0.34970000000000001</v>
      </c>
      <c r="K14239" s="7">
        <v>0.39390000000000003</v>
      </c>
      <c r="L14239" s="7">
        <v>0.43810000000000004</v>
      </c>
    </row>
    <row r="14240" spans="1:12" ht="12.75">
      <c r="A14240" s="1">
        <f t="shared" si="297"/>
        <v>46722</v>
      </c>
      <c r="B14240" s="49" t="s">
        <v>8810</v>
      </c>
      <c r="C14240" s="7">
        <v>7.8000000000000005E-3</v>
      </c>
      <c r="D14240" s="7">
        <v>1.43E-2</v>
      </c>
      <c r="E14240" s="7">
        <v>2.2100000000000002E-2</v>
      </c>
      <c r="F14240" s="7">
        <v>2.9899999999999999E-2</v>
      </c>
      <c r="G14240" s="7">
        <v>3.6400000000000002E-2</v>
      </c>
      <c r="H14240" s="7">
        <v>4.4200000000000003E-2</v>
      </c>
      <c r="I14240" s="7">
        <v>5.2000000000000005E-2</v>
      </c>
      <c r="J14240" s="7">
        <v>5.8499999999999996E-2</v>
      </c>
      <c r="K14240" s="7">
        <v>6.6299999999999998E-2</v>
      </c>
      <c r="L14240" s="7">
        <v>7.4099999999999999E-2</v>
      </c>
    </row>
    <row r="14241" spans="1:12" ht="12.75">
      <c r="A14241" s="1">
        <f t="shared" si="297"/>
        <v>46723</v>
      </c>
      <c r="B14241" s="49" t="s">
        <v>8811</v>
      </c>
      <c r="C14241" s="7">
        <v>9.1000000000000004E-3</v>
      </c>
      <c r="D14241" s="7">
        <v>1.8200000000000001E-2</v>
      </c>
      <c r="E14241" s="7">
        <v>2.7300000000000001E-2</v>
      </c>
      <c r="F14241" s="7">
        <v>3.6400000000000002E-2</v>
      </c>
      <c r="G14241" s="7">
        <v>4.5500000000000006E-2</v>
      </c>
      <c r="H14241" s="7">
        <v>5.4600000000000003E-2</v>
      </c>
      <c r="I14241" s="7">
        <v>6.3700000000000007E-2</v>
      </c>
      <c r="J14241" s="7">
        <v>7.2800000000000004E-2</v>
      </c>
      <c r="K14241" s="7">
        <v>8.1900000000000001E-2</v>
      </c>
      <c r="L14241" s="7">
        <v>9.1000000000000011E-2</v>
      </c>
    </row>
    <row r="14242" spans="1:12" ht="12.75">
      <c r="A14242" s="1">
        <f t="shared" si="297"/>
        <v>46724</v>
      </c>
      <c r="B14242" s="49" t="s">
        <v>8812</v>
      </c>
      <c r="C14242" s="7">
        <v>0.1027</v>
      </c>
      <c r="D14242" s="7">
        <v>0.2041</v>
      </c>
      <c r="E14242" s="7">
        <v>0.30680000000000002</v>
      </c>
      <c r="F14242" s="7">
        <v>0.40950000000000003</v>
      </c>
      <c r="G14242" s="7">
        <v>0.51219999999999999</v>
      </c>
      <c r="H14242" s="7">
        <v>0.61360000000000003</v>
      </c>
      <c r="I14242" s="7">
        <v>0.71630000000000005</v>
      </c>
      <c r="J14242" s="7">
        <v>0.81900000000000006</v>
      </c>
      <c r="K14242" s="7">
        <v>0.9204</v>
      </c>
      <c r="L14242" s="7">
        <v>1.0231000000000001</v>
      </c>
    </row>
    <row r="14243" spans="1:12" ht="12.75">
      <c r="A14243" s="1">
        <f t="shared" si="297"/>
        <v>46725</v>
      </c>
      <c r="B14243" s="49" t="s">
        <v>8813</v>
      </c>
      <c r="C14243" s="7">
        <v>0.49790000000000001</v>
      </c>
      <c r="D14243" s="7">
        <v>0.9971000000000001</v>
      </c>
      <c r="E14243" s="7">
        <v>1.4949999999999999</v>
      </c>
      <c r="F14243" s="7">
        <v>1.9942000000000002</v>
      </c>
      <c r="G14243" s="7">
        <v>2.4921000000000002</v>
      </c>
      <c r="H14243" s="7">
        <v>2.9913000000000003</v>
      </c>
      <c r="I14243" s="7">
        <v>3.4892000000000003</v>
      </c>
      <c r="J14243" s="7">
        <v>3.9884000000000004</v>
      </c>
      <c r="K14243" s="7">
        <v>4.4863</v>
      </c>
      <c r="L14243" s="7">
        <v>4.9855</v>
      </c>
    </row>
    <row r="14244" spans="1:12" ht="12.75">
      <c r="A14244" s="1">
        <f t="shared" si="297"/>
        <v>46726</v>
      </c>
      <c r="B14244" s="49" t="s">
        <v>8814</v>
      </c>
      <c r="C14244" s="7">
        <v>0.11050000000000001</v>
      </c>
      <c r="D14244" s="7">
        <v>0.21970000000000003</v>
      </c>
      <c r="E14244" s="7">
        <v>0.33019999999999999</v>
      </c>
      <c r="F14244" s="7">
        <v>0.44070000000000004</v>
      </c>
      <c r="G14244" s="7">
        <v>0.54990000000000006</v>
      </c>
      <c r="H14244" s="7">
        <v>0.66039999999999999</v>
      </c>
      <c r="I14244" s="7">
        <v>0.76959999999999995</v>
      </c>
      <c r="J14244" s="7">
        <v>0.8801000000000001</v>
      </c>
      <c r="K14244" s="7">
        <v>0.99060000000000004</v>
      </c>
      <c r="L14244" s="7">
        <v>1.0998000000000001</v>
      </c>
    </row>
    <row r="14245" spans="1:12" ht="12.75">
      <c r="A14245" s="1">
        <f t="shared" si="297"/>
        <v>46727</v>
      </c>
      <c r="B14245" s="49" t="s">
        <v>8815</v>
      </c>
      <c r="C14245" s="7">
        <v>0.11699999999999999</v>
      </c>
      <c r="D14245" s="7">
        <v>0.23399999999999999</v>
      </c>
      <c r="E14245" s="7">
        <v>0.35100000000000003</v>
      </c>
      <c r="F14245" s="7">
        <v>0.46799999999999997</v>
      </c>
      <c r="G14245" s="7">
        <v>0.58500000000000008</v>
      </c>
      <c r="H14245" s="7">
        <v>0.70200000000000007</v>
      </c>
      <c r="I14245" s="7">
        <v>0.81900000000000006</v>
      </c>
      <c r="J14245" s="7">
        <v>0.93599999999999994</v>
      </c>
      <c r="K14245" s="7">
        <v>1.0530000000000002</v>
      </c>
      <c r="L14245" s="7">
        <v>1.1700000000000002</v>
      </c>
    </row>
    <row r="14246" spans="1:12" ht="12.75">
      <c r="A14246" s="1">
        <f t="shared" si="297"/>
        <v>46728</v>
      </c>
      <c r="B14246" s="49" t="s">
        <v>8816</v>
      </c>
      <c r="C14246" s="7">
        <v>7.6700000000000004E-2</v>
      </c>
      <c r="D14246" s="7">
        <v>0.1547</v>
      </c>
      <c r="E14246" s="7">
        <v>0.23139999999999999</v>
      </c>
      <c r="F14246" s="7">
        <v>0.30940000000000001</v>
      </c>
      <c r="G14246" s="7">
        <v>0.3861</v>
      </c>
      <c r="H14246" s="7">
        <v>0.46410000000000001</v>
      </c>
      <c r="I14246" s="7">
        <v>0.54079999999999995</v>
      </c>
      <c r="J14246" s="7">
        <v>0.61880000000000002</v>
      </c>
      <c r="K14246" s="7">
        <v>0.69550000000000012</v>
      </c>
      <c r="L14246" s="7">
        <v>0.77349999999999997</v>
      </c>
    </row>
    <row r="14247" spans="1:12" ht="12.75">
      <c r="A14247" s="1">
        <f t="shared" si="297"/>
        <v>46729</v>
      </c>
      <c r="B14247" s="49" t="s">
        <v>8817</v>
      </c>
      <c r="C14247" s="7">
        <v>4.2900000000000001E-2</v>
      </c>
      <c r="D14247" s="7">
        <v>8.4500000000000006E-2</v>
      </c>
      <c r="E14247" s="7">
        <v>0.12740000000000001</v>
      </c>
      <c r="F14247" s="7">
        <v>0.17030000000000001</v>
      </c>
      <c r="G14247" s="7">
        <v>0.21190000000000001</v>
      </c>
      <c r="H14247" s="7">
        <v>0.25480000000000003</v>
      </c>
      <c r="I14247" s="7">
        <v>0.2964</v>
      </c>
      <c r="J14247" s="7">
        <v>0.33930000000000005</v>
      </c>
      <c r="K14247" s="7">
        <v>0.38219999999999998</v>
      </c>
      <c r="L14247" s="7">
        <v>0.42380000000000001</v>
      </c>
    </row>
    <row r="14248" spans="1:12" ht="12.75">
      <c r="A14248" s="1">
        <f t="shared" si="297"/>
        <v>46730</v>
      </c>
      <c r="B14248" s="49" t="s">
        <v>8818</v>
      </c>
      <c r="C14248" s="7">
        <v>3.6400000000000002E-2</v>
      </c>
      <c r="D14248" s="7">
        <v>7.4099999999999999E-2</v>
      </c>
      <c r="E14248" s="7">
        <v>0.11050000000000001</v>
      </c>
      <c r="F14248" s="7">
        <v>0.1482</v>
      </c>
      <c r="G14248" s="7">
        <v>0.18459999999999999</v>
      </c>
      <c r="H14248" s="7">
        <v>0.22100000000000003</v>
      </c>
      <c r="I14248" s="7">
        <v>0.25870000000000004</v>
      </c>
      <c r="J14248" s="7">
        <v>0.29510000000000003</v>
      </c>
      <c r="K14248" s="7">
        <v>0.33150000000000002</v>
      </c>
      <c r="L14248" s="7">
        <v>0.36919999999999997</v>
      </c>
    </row>
    <row r="14249" spans="1:12" ht="12.75">
      <c r="A14249" s="1">
        <f t="shared" si="297"/>
        <v>46731</v>
      </c>
      <c r="B14249" s="49" t="s">
        <v>8819</v>
      </c>
      <c r="C14249" s="7">
        <v>8.320000000000001E-2</v>
      </c>
      <c r="D14249" s="7">
        <v>0.16640000000000002</v>
      </c>
      <c r="E14249" s="7">
        <v>0.24960000000000002</v>
      </c>
      <c r="F14249" s="7">
        <v>0.33410000000000001</v>
      </c>
      <c r="G14249" s="7">
        <v>0.4173</v>
      </c>
      <c r="H14249" s="7">
        <v>0.50050000000000006</v>
      </c>
      <c r="I14249" s="7">
        <v>0.5837</v>
      </c>
      <c r="J14249" s="7">
        <v>0.66690000000000005</v>
      </c>
      <c r="K14249" s="7">
        <v>0.75009999999999999</v>
      </c>
      <c r="L14249" s="7">
        <v>0.83330000000000004</v>
      </c>
    </row>
    <row r="14250" spans="1:12" ht="12.75">
      <c r="A14250" s="1">
        <f t="shared" si="297"/>
        <v>46732</v>
      </c>
      <c r="B14250" s="49" t="s">
        <v>8820</v>
      </c>
      <c r="C14250" s="7">
        <v>4.2900000000000001E-2</v>
      </c>
      <c r="D14250" s="7">
        <v>8.4500000000000006E-2</v>
      </c>
      <c r="E14250" s="7">
        <v>0.12740000000000001</v>
      </c>
      <c r="F14250" s="7">
        <v>0.16900000000000001</v>
      </c>
      <c r="G14250" s="7">
        <v>0.21190000000000001</v>
      </c>
      <c r="H14250" s="7">
        <v>0.2535</v>
      </c>
      <c r="I14250" s="7">
        <v>0.2964</v>
      </c>
      <c r="J14250" s="7">
        <v>0.33930000000000005</v>
      </c>
      <c r="K14250" s="7">
        <v>0.38090000000000002</v>
      </c>
      <c r="L14250" s="7">
        <v>0.42380000000000001</v>
      </c>
    </row>
    <row r="14251" spans="1:12" ht="12.75">
      <c r="A14251" s="1">
        <f t="shared" si="297"/>
        <v>46733</v>
      </c>
      <c r="B14251" s="49" t="s">
        <v>8821</v>
      </c>
      <c r="C14251" s="7">
        <v>6.8900000000000003E-2</v>
      </c>
      <c r="D14251" s="7">
        <v>0.13650000000000001</v>
      </c>
      <c r="E14251" s="7">
        <v>0.2054</v>
      </c>
      <c r="F14251" s="7">
        <v>0.27429999999999999</v>
      </c>
      <c r="G14251" s="7">
        <v>0.34320000000000001</v>
      </c>
      <c r="H14251" s="7">
        <v>0.4108</v>
      </c>
      <c r="I14251" s="7">
        <v>0.47970000000000002</v>
      </c>
      <c r="J14251" s="7">
        <v>0.54859999999999998</v>
      </c>
      <c r="K14251" s="7">
        <v>0.61619999999999997</v>
      </c>
      <c r="L14251" s="7">
        <v>0.68510000000000004</v>
      </c>
    </row>
    <row r="14252" spans="1:12" ht="12.75">
      <c r="A14252" s="1">
        <f t="shared" si="297"/>
        <v>46734</v>
      </c>
      <c r="B14252" s="49" t="s">
        <v>8822</v>
      </c>
      <c r="C14252" s="7">
        <v>2.6000000000000002E-2</v>
      </c>
      <c r="D14252" s="7">
        <v>5.2000000000000005E-2</v>
      </c>
      <c r="E14252" s="7">
        <v>7.8E-2</v>
      </c>
      <c r="F14252" s="7">
        <v>0.10400000000000001</v>
      </c>
      <c r="G14252" s="7">
        <v>0.13</v>
      </c>
      <c r="H14252" s="7">
        <v>0.156</v>
      </c>
      <c r="I14252" s="7">
        <v>0.18200000000000002</v>
      </c>
      <c r="J14252" s="7">
        <v>0.20800000000000002</v>
      </c>
      <c r="K14252" s="7">
        <v>0.23399999999999999</v>
      </c>
      <c r="L14252" s="7">
        <v>0.26</v>
      </c>
    </row>
    <row r="14253" spans="1:12" ht="12.75">
      <c r="A14253" s="1">
        <f t="shared" si="297"/>
        <v>46735</v>
      </c>
      <c r="B14253" s="49" t="s">
        <v>8823</v>
      </c>
      <c r="C14253" s="7">
        <v>5.0700000000000002E-2</v>
      </c>
      <c r="D14253" s="7">
        <v>0.1014</v>
      </c>
      <c r="E14253" s="7">
        <v>0.15210000000000001</v>
      </c>
      <c r="F14253" s="7">
        <v>0.20280000000000001</v>
      </c>
      <c r="G14253" s="7">
        <v>0.2535</v>
      </c>
      <c r="H14253" s="7">
        <v>0.3029</v>
      </c>
      <c r="I14253" s="7">
        <v>0.35360000000000003</v>
      </c>
      <c r="J14253" s="7">
        <v>0.40429999999999999</v>
      </c>
      <c r="K14253" s="7">
        <v>0.45499999999999996</v>
      </c>
      <c r="L14253" s="7">
        <v>0.50570000000000004</v>
      </c>
    </row>
    <row r="14254" spans="1:12" ht="12.75">
      <c r="A14254" s="1">
        <f t="shared" si="297"/>
        <v>46736</v>
      </c>
      <c r="B14254" s="49" t="s">
        <v>8824</v>
      </c>
      <c r="C14254" s="7">
        <v>5.2000000000000005E-2</v>
      </c>
      <c r="D14254" s="7">
        <v>0.1053</v>
      </c>
      <c r="E14254" s="7">
        <v>0.1573</v>
      </c>
      <c r="F14254" s="7">
        <v>0.20930000000000001</v>
      </c>
      <c r="G14254" s="7">
        <v>0.2626</v>
      </c>
      <c r="H14254" s="7">
        <v>0.31459999999999999</v>
      </c>
      <c r="I14254" s="7">
        <v>0.36659999999999998</v>
      </c>
      <c r="J14254" s="7">
        <v>0.41860000000000003</v>
      </c>
      <c r="K14254" s="7">
        <v>0.47189999999999999</v>
      </c>
      <c r="L14254" s="7">
        <v>0.52390000000000003</v>
      </c>
    </row>
    <row r="14255" spans="1:12" ht="12.75">
      <c r="A14255" s="1">
        <f t="shared" si="297"/>
        <v>46737</v>
      </c>
      <c r="B14255" s="49" t="s">
        <v>8825</v>
      </c>
      <c r="C14255" s="7">
        <v>3.7700000000000004E-2</v>
      </c>
      <c r="D14255" s="7">
        <v>7.5400000000000009E-2</v>
      </c>
      <c r="E14255" s="7">
        <v>0.11309999999999999</v>
      </c>
      <c r="F14255" s="7">
        <v>0.15080000000000002</v>
      </c>
      <c r="G14255" s="7">
        <v>0.1885</v>
      </c>
      <c r="H14255" s="7">
        <v>0.22619999999999998</v>
      </c>
      <c r="I14255" s="7">
        <v>0.26390000000000002</v>
      </c>
      <c r="J14255" s="7">
        <v>0.30160000000000003</v>
      </c>
      <c r="K14255" s="7">
        <v>0.33930000000000005</v>
      </c>
      <c r="L14255" s="7">
        <v>0.377</v>
      </c>
    </row>
    <row r="14256" spans="1:12" ht="12.75">
      <c r="A14256" s="1">
        <f t="shared" si="297"/>
        <v>46738</v>
      </c>
      <c r="B14256" s="49" t="s">
        <v>8826</v>
      </c>
      <c r="C14256" s="7">
        <v>5.2000000000000005E-2</v>
      </c>
      <c r="D14256" s="7">
        <v>0.1027</v>
      </c>
      <c r="E14256" s="7">
        <v>0.1547</v>
      </c>
      <c r="F14256" s="7">
        <v>0.2054</v>
      </c>
      <c r="G14256" s="7">
        <v>0.25740000000000002</v>
      </c>
      <c r="H14256" s="7">
        <v>0.30940000000000001</v>
      </c>
      <c r="I14256" s="7">
        <v>0.36010000000000003</v>
      </c>
      <c r="J14256" s="7">
        <v>0.41210000000000002</v>
      </c>
      <c r="K14256" s="7">
        <v>0.46279999999999999</v>
      </c>
      <c r="L14256" s="7">
        <v>0.51480000000000004</v>
      </c>
    </row>
    <row r="14257" spans="1:12" ht="25.5">
      <c r="A14257" s="1">
        <f t="shared" si="297"/>
        <v>46739</v>
      </c>
      <c r="B14257" s="49" t="s">
        <v>8827</v>
      </c>
      <c r="C14257" s="7">
        <v>7.2800000000000004E-2</v>
      </c>
      <c r="D14257" s="7">
        <v>0.14430000000000001</v>
      </c>
      <c r="E14257" s="7">
        <v>0.21710000000000002</v>
      </c>
      <c r="F14257" s="7">
        <v>0.28860000000000002</v>
      </c>
      <c r="G14257" s="7">
        <v>0.36140000000000005</v>
      </c>
      <c r="H14257" s="7">
        <v>0.43290000000000006</v>
      </c>
      <c r="I14257" s="7">
        <v>0.50570000000000004</v>
      </c>
      <c r="J14257" s="7">
        <v>0.57720000000000005</v>
      </c>
      <c r="K14257" s="7">
        <v>0.65</v>
      </c>
      <c r="L14257" s="7">
        <v>0.72150000000000014</v>
      </c>
    </row>
    <row r="14258" spans="1:12" ht="12.75">
      <c r="A14258" s="1">
        <f t="shared" si="297"/>
        <v>46740</v>
      </c>
      <c r="B14258" s="49" t="s">
        <v>8828</v>
      </c>
      <c r="C14258" s="7">
        <v>4.4200000000000003E-2</v>
      </c>
      <c r="D14258" s="7">
        <v>8.7100000000000011E-2</v>
      </c>
      <c r="E14258" s="7">
        <v>0.1313</v>
      </c>
      <c r="F14258" s="7">
        <v>0.17420000000000002</v>
      </c>
      <c r="G14258" s="7">
        <v>0.21840000000000001</v>
      </c>
      <c r="H14258" s="7">
        <v>0.2626</v>
      </c>
      <c r="I14258" s="7">
        <v>0.30549999999999999</v>
      </c>
      <c r="J14258" s="7">
        <v>0.34970000000000001</v>
      </c>
      <c r="K14258" s="7">
        <v>0.3926</v>
      </c>
      <c r="L14258" s="7">
        <v>0.43680000000000002</v>
      </c>
    </row>
    <row r="14259" spans="1:12" ht="12.75">
      <c r="A14259" s="1">
        <f t="shared" si="297"/>
        <v>46741</v>
      </c>
      <c r="B14259" s="49" t="s">
        <v>8829</v>
      </c>
      <c r="C14259" s="7">
        <v>5.2000000000000005E-2</v>
      </c>
      <c r="D14259" s="7">
        <v>0.10400000000000001</v>
      </c>
      <c r="E14259" s="7">
        <v>0.156</v>
      </c>
      <c r="F14259" s="7">
        <v>0.20800000000000002</v>
      </c>
      <c r="G14259" s="7">
        <v>0.26</v>
      </c>
      <c r="H14259" s="7">
        <v>0.312</v>
      </c>
      <c r="I14259" s="7">
        <v>0.36400000000000005</v>
      </c>
      <c r="J14259" s="7">
        <v>0.41600000000000004</v>
      </c>
      <c r="K14259" s="7">
        <v>0.46929999999999999</v>
      </c>
      <c r="L14259" s="7">
        <v>0.5213000000000001</v>
      </c>
    </row>
    <row r="14260" spans="1:12" ht="12.75">
      <c r="A14260" s="1">
        <f t="shared" si="297"/>
        <v>46742</v>
      </c>
      <c r="B14260" s="49" t="s">
        <v>8830</v>
      </c>
      <c r="C14260" s="7">
        <v>4.0300000000000002E-2</v>
      </c>
      <c r="D14260" s="7">
        <v>8.0600000000000005E-2</v>
      </c>
      <c r="E14260" s="7">
        <v>0.12090000000000001</v>
      </c>
      <c r="F14260" s="7">
        <v>0.16120000000000001</v>
      </c>
      <c r="G14260" s="7">
        <v>0.20280000000000001</v>
      </c>
      <c r="H14260" s="7">
        <v>0.24310000000000001</v>
      </c>
      <c r="I14260" s="7">
        <v>0.28339999999999999</v>
      </c>
      <c r="J14260" s="7">
        <v>0.32369999999999999</v>
      </c>
      <c r="K14260" s="7">
        <v>0.36400000000000005</v>
      </c>
      <c r="L14260" s="7">
        <v>0.40429999999999999</v>
      </c>
    </row>
    <row r="14261" spans="1:12" ht="12.75">
      <c r="A14261" s="1">
        <f t="shared" si="297"/>
        <v>46743</v>
      </c>
      <c r="B14261" s="49" t="s">
        <v>8777</v>
      </c>
      <c r="C14261" s="7">
        <v>0.1716</v>
      </c>
      <c r="D14261" s="7">
        <v>0.34320000000000001</v>
      </c>
      <c r="E14261" s="7">
        <v>0.51480000000000004</v>
      </c>
      <c r="F14261" s="7">
        <v>0.68510000000000004</v>
      </c>
      <c r="G14261" s="7">
        <v>0.85670000000000002</v>
      </c>
      <c r="H14261" s="7">
        <v>1.0283</v>
      </c>
      <c r="I14261" s="7">
        <v>1.1999000000000002</v>
      </c>
      <c r="J14261" s="7">
        <v>1.3714999999999999</v>
      </c>
      <c r="K14261" s="7">
        <v>1.5431000000000001</v>
      </c>
      <c r="L14261" s="7">
        <v>1.7146999999999999</v>
      </c>
    </row>
    <row r="14262" spans="1:12" ht="12.75">
      <c r="A14262" s="1">
        <f t="shared" si="297"/>
        <v>46744</v>
      </c>
      <c r="B14262" s="49" t="s">
        <v>8831</v>
      </c>
      <c r="C14262" s="7">
        <v>6.2400000000000004E-2</v>
      </c>
      <c r="D14262" s="7">
        <v>0.12350000000000001</v>
      </c>
      <c r="E14262" s="7">
        <v>0.18589999999999998</v>
      </c>
      <c r="F14262" s="7">
        <v>0.24700000000000003</v>
      </c>
      <c r="G14262" s="7">
        <v>0.30940000000000001</v>
      </c>
      <c r="H14262" s="7">
        <v>0.3705</v>
      </c>
      <c r="I14262" s="7">
        <v>0.43290000000000006</v>
      </c>
      <c r="J14262" s="7">
        <v>0.49400000000000005</v>
      </c>
      <c r="K14262" s="7">
        <v>0.55640000000000001</v>
      </c>
      <c r="L14262" s="7">
        <v>0.61749999999999994</v>
      </c>
    </row>
    <row r="14263" spans="1:12" ht="12.75">
      <c r="A14263" s="1">
        <f t="shared" si="297"/>
        <v>46745</v>
      </c>
      <c r="B14263" s="49" t="s">
        <v>8832</v>
      </c>
      <c r="C14263" s="7">
        <v>0.36659999999999998</v>
      </c>
      <c r="D14263" s="7">
        <v>0.73319999999999996</v>
      </c>
      <c r="E14263" s="7">
        <v>1.0998000000000001</v>
      </c>
      <c r="F14263" s="7">
        <v>1.4663999999999999</v>
      </c>
      <c r="G14263" s="7">
        <v>1.833</v>
      </c>
      <c r="H14263" s="7">
        <v>2.1996000000000002</v>
      </c>
      <c r="I14263" s="7">
        <v>2.5662000000000003</v>
      </c>
      <c r="J14263" s="7">
        <v>2.9314999999999998</v>
      </c>
      <c r="K14263" s="7">
        <v>3.2980999999999998</v>
      </c>
      <c r="L14263" s="7">
        <v>3.6646999999999998</v>
      </c>
    </row>
    <row r="14264" spans="1:12" ht="12.75">
      <c r="A14264" s="1">
        <f t="shared" si="297"/>
        <v>46746</v>
      </c>
      <c r="B14264" s="49" t="s">
        <v>8833</v>
      </c>
      <c r="C14264" s="7">
        <v>2.2100000000000002E-2</v>
      </c>
      <c r="D14264" s="7">
        <v>4.4200000000000003E-2</v>
      </c>
      <c r="E14264" s="7">
        <v>6.5000000000000002E-2</v>
      </c>
      <c r="F14264" s="7">
        <v>8.7100000000000011E-2</v>
      </c>
      <c r="G14264" s="7">
        <v>0.10920000000000001</v>
      </c>
      <c r="H14264" s="7">
        <v>0.1313</v>
      </c>
      <c r="I14264" s="7">
        <v>0.15340000000000001</v>
      </c>
      <c r="J14264" s="7">
        <v>0.17420000000000002</v>
      </c>
      <c r="K14264" s="7">
        <v>0.1963</v>
      </c>
      <c r="L14264" s="7">
        <v>0.21840000000000001</v>
      </c>
    </row>
    <row r="14265" spans="1:12" ht="12.75">
      <c r="A14265" s="1">
        <f t="shared" si="297"/>
        <v>46747</v>
      </c>
      <c r="B14265" s="49" t="s">
        <v>8834</v>
      </c>
      <c r="C14265" s="7">
        <v>1.3000000000000002E-3</v>
      </c>
      <c r="D14265" s="7">
        <v>3.9000000000000003E-3</v>
      </c>
      <c r="E14265" s="7">
        <v>5.2000000000000006E-3</v>
      </c>
      <c r="F14265" s="7">
        <v>6.5000000000000006E-3</v>
      </c>
      <c r="G14265" s="7">
        <v>9.1000000000000004E-3</v>
      </c>
      <c r="H14265" s="7">
        <v>1.0400000000000001E-2</v>
      </c>
      <c r="I14265" s="7">
        <v>1.17E-2</v>
      </c>
      <c r="J14265" s="7">
        <v>1.3000000000000001E-2</v>
      </c>
      <c r="K14265" s="7">
        <v>1.5600000000000001E-2</v>
      </c>
      <c r="L14265" s="7">
        <v>1.6899999999999998E-2</v>
      </c>
    </row>
    <row r="14266" spans="1:12" ht="12.75">
      <c r="A14266" s="1">
        <f t="shared" si="297"/>
        <v>46748</v>
      </c>
      <c r="B14266" s="49" t="s">
        <v>8835</v>
      </c>
      <c r="C14266" s="7">
        <v>3.5099999999999999E-2</v>
      </c>
      <c r="D14266" s="7">
        <v>7.0199999999999999E-2</v>
      </c>
      <c r="E14266" s="7">
        <v>0.1053</v>
      </c>
      <c r="F14266" s="7">
        <v>0.1404</v>
      </c>
      <c r="G14266" s="7">
        <v>0.17550000000000002</v>
      </c>
      <c r="H14266" s="7">
        <v>0.20930000000000001</v>
      </c>
      <c r="I14266" s="7">
        <v>0.24440000000000001</v>
      </c>
      <c r="J14266" s="7">
        <v>0.27950000000000003</v>
      </c>
      <c r="K14266" s="7">
        <v>0.31459999999999999</v>
      </c>
      <c r="L14266" s="7">
        <v>0.34970000000000001</v>
      </c>
    </row>
    <row r="14267" spans="1:12" ht="12.75">
      <c r="A14267" s="1">
        <f t="shared" si="297"/>
        <v>46749</v>
      </c>
      <c r="B14267" s="49" t="s">
        <v>8836</v>
      </c>
      <c r="C14267" s="7">
        <v>3.2500000000000001E-2</v>
      </c>
      <c r="D14267" s="7">
        <v>6.5000000000000002E-2</v>
      </c>
      <c r="E14267" s="7">
        <v>9.6199999999999994E-2</v>
      </c>
      <c r="F14267" s="7">
        <v>0.12870000000000001</v>
      </c>
      <c r="G14267" s="7">
        <v>0.16120000000000001</v>
      </c>
      <c r="H14267" s="7">
        <v>0.19370000000000001</v>
      </c>
      <c r="I14267" s="7">
        <v>0.22619999999999998</v>
      </c>
      <c r="J14267" s="7">
        <v>0.25740000000000002</v>
      </c>
      <c r="K14267" s="7">
        <v>0.28989999999999999</v>
      </c>
      <c r="L14267" s="7">
        <v>0.32240000000000002</v>
      </c>
    </row>
    <row r="14268" spans="1:12" ht="12.75">
      <c r="A14268" s="1">
        <f t="shared" si="297"/>
        <v>46750</v>
      </c>
      <c r="B14268" s="49" t="s">
        <v>8837</v>
      </c>
      <c r="C14268" s="7">
        <v>0.1573</v>
      </c>
      <c r="D14268" s="7">
        <v>0.31459999999999999</v>
      </c>
      <c r="E14268" s="7">
        <v>0.47189999999999999</v>
      </c>
      <c r="F14268" s="7">
        <v>0.63049999999999995</v>
      </c>
      <c r="G14268" s="7">
        <v>0.78780000000000006</v>
      </c>
      <c r="H14268" s="7">
        <v>0.94510000000000005</v>
      </c>
      <c r="I14268" s="7">
        <v>1.1024</v>
      </c>
      <c r="J14268" s="7">
        <v>1.2597</v>
      </c>
      <c r="K14268" s="7">
        <v>1.4170000000000003</v>
      </c>
      <c r="L14268" s="7">
        <v>1.5743000000000003</v>
      </c>
    </row>
    <row r="14269" spans="1:12" ht="12.75">
      <c r="A14269" s="1">
        <f t="shared" si="297"/>
        <v>46751</v>
      </c>
      <c r="B14269" s="49" t="s">
        <v>8838</v>
      </c>
      <c r="C14269" s="7">
        <v>1.0400000000000001E-2</v>
      </c>
      <c r="D14269" s="7">
        <v>2.2100000000000002E-2</v>
      </c>
      <c r="E14269" s="7">
        <v>3.2500000000000001E-2</v>
      </c>
      <c r="F14269" s="7">
        <v>4.4200000000000003E-2</v>
      </c>
      <c r="G14269" s="7">
        <v>5.4600000000000003E-2</v>
      </c>
      <c r="H14269" s="7">
        <v>6.6299999999999998E-2</v>
      </c>
      <c r="I14269" s="7">
        <v>7.6700000000000004E-2</v>
      </c>
      <c r="J14269" s="7">
        <v>8.7100000000000011E-2</v>
      </c>
      <c r="K14269" s="7">
        <v>9.8799999999999999E-2</v>
      </c>
      <c r="L14269" s="7">
        <v>0.10920000000000001</v>
      </c>
    </row>
    <row r="14270" spans="1:12" ht="12.75">
      <c r="A14270" s="1">
        <f t="shared" si="297"/>
        <v>46752</v>
      </c>
      <c r="B14270" s="49" t="s">
        <v>8839</v>
      </c>
      <c r="C14270" s="7">
        <v>4.9399999999999999E-2</v>
      </c>
      <c r="D14270" s="7">
        <v>0.10010000000000001</v>
      </c>
      <c r="E14270" s="7">
        <v>0.14950000000000002</v>
      </c>
      <c r="F14270" s="7">
        <v>0.19889999999999999</v>
      </c>
      <c r="G14270" s="7">
        <v>0.24960000000000002</v>
      </c>
      <c r="H14270" s="7">
        <v>0.29900000000000004</v>
      </c>
      <c r="I14270" s="7">
        <v>0.34840000000000004</v>
      </c>
      <c r="J14270" s="7">
        <v>0.39779999999999999</v>
      </c>
      <c r="K14270" s="7">
        <v>0.44849999999999995</v>
      </c>
      <c r="L14270" s="7">
        <v>0.49790000000000001</v>
      </c>
    </row>
    <row r="14271" spans="1:12" ht="25.5">
      <c r="A14271" s="1">
        <f t="shared" si="297"/>
        <v>46753</v>
      </c>
      <c r="B14271" s="49" t="s">
        <v>8840</v>
      </c>
      <c r="C14271" s="7">
        <v>5.4600000000000003E-2</v>
      </c>
      <c r="D14271" s="7">
        <v>0.10790000000000001</v>
      </c>
      <c r="E14271" s="7">
        <v>0.16250000000000001</v>
      </c>
      <c r="F14271" s="7">
        <v>0.21710000000000002</v>
      </c>
      <c r="G14271" s="7">
        <v>0.2717</v>
      </c>
      <c r="H14271" s="7">
        <v>0.32500000000000001</v>
      </c>
      <c r="I14271" s="7">
        <v>0.37959999999999999</v>
      </c>
      <c r="J14271" s="7">
        <v>0.43420000000000003</v>
      </c>
      <c r="K14271" s="7">
        <v>0.48880000000000001</v>
      </c>
      <c r="L14271" s="7">
        <v>0.54210000000000003</v>
      </c>
    </row>
    <row r="14272" spans="1:12" ht="25.5">
      <c r="A14272" s="1">
        <f t="shared" si="297"/>
        <v>46754</v>
      </c>
      <c r="B14272" s="49" t="s">
        <v>8841</v>
      </c>
      <c r="C14272" s="7">
        <v>7.1500000000000008E-2</v>
      </c>
      <c r="D14272" s="7">
        <v>0.14300000000000002</v>
      </c>
      <c r="E14272" s="7">
        <v>0.21320000000000003</v>
      </c>
      <c r="F14272" s="7">
        <v>0.28470000000000001</v>
      </c>
      <c r="G14272" s="7">
        <v>0.35620000000000002</v>
      </c>
      <c r="H14272" s="7">
        <v>0.42770000000000002</v>
      </c>
      <c r="I14272" s="7">
        <v>0.49920000000000003</v>
      </c>
      <c r="J14272" s="7">
        <v>0.57069999999999999</v>
      </c>
      <c r="K14272" s="7">
        <v>0.64090000000000003</v>
      </c>
      <c r="L14272" s="7">
        <v>0.71240000000000003</v>
      </c>
    </row>
    <row r="14273" spans="1:12" ht="12.75">
      <c r="A14273" s="1">
        <f t="shared" si="297"/>
        <v>46755</v>
      </c>
      <c r="B14273" s="49" t="s">
        <v>8842</v>
      </c>
      <c r="C14273" s="7">
        <v>2.86E-2</v>
      </c>
      <c r="D14273" s="7">
        <v>5.8499999999999996E-2</v>
      </c>
      <c r="E14273" s="7">
        <v>8.7100000000000011E-2</v>
      </c>
      <c r="F14273" s="7">
        <v>0.11699999999999999</v>
      </c>
      <c r="G14273" s="7">
        <v>0.14560000000000001</v>
      </c>
      <c r="H14273" s="7">
        <v>0.17550000000000002</v>
      </c>
      <c r="I14273" s="7">
        <v>0.2041</v>
      </c>
      <c r="J14273" s="7">
        <v>0.23399999999999999</v>
      </c>
      <c r="K14273" s="7">
        <v>0.2626</v>
      </c>
      <c r="L14273" s="7">
        <v>0.29250000000000004</v>
      </c>
    </row>
    <row r="14274" spans="1:12" ht="12.75">
      <c r="A14274" s="1">
        <f t="shared" si="297"/>
        <v>46756</v>
      </c>
      <c r="B14274" s="49" t="s">
        <v>8843</v>
      </c>
      <c r="C14274" s="7">
        <v>5.2000000000000006E-3</v>
      </c>
      <c r="D14274" s="7">
        <v>9.1000000000000004E-3</v>
      </c>
      <c r="E14274" s="7">
        <v>1.43E-2</v>
      </c>
      <c r="F14274" s="7">
        <v>1.95E-2</v>
      </c>
      <c r="G14274" s="7">
        <v>2.3400000000000001E-2</v>
      </c>
      <c r="H14274" s="7">
        <v>2.86E-2</v>
      </c>
      <c r="I14274" s="7">
        <v>3.2500000000000001E-2</v>
      </c>
      <c r="J14274" s="7">
        <v>3.7700000000000004E-2</v>
      </c>
      <c r="K14274" s="7">
        <v>4.2900000000000001E-2</v>
      </c>
      <c r="L14274" s="7">
        <v>4.6800000000000001E-2</v>
      </c>
    </row>
    <row r="14275" spans="1:12" ht="12.75">
      <c r="A14275" s="1">
        <f t="shared" si="297"/>
        <v>46757</v>
      </c>
      <c r="B14275" s="49" t="s">
        <v>8844</v>
      </c>
      <c r="C14275" s="7">
        <v>0.1157</v>
      </c>
      <c r="D14275" s="7">
        <v>0.23139999999999999</v>
      </c>
      <c r="E14275" s="7">
        <v>0.34710000000000002</v>
      </c>
      <c r="F14275" s="7">
        <v>0.46279999999999999</v>
      </c>
      <c r="G14275" s="7">
        <v>0.57850000000000001</v>
      </c>
      <c r="H14275" s="7">
        <v>0.69290000000000007</v>
      </c>
      <c r="I14275" s="7">
        <v>0.80859999999999999</v>
      </c>
      <c r="J14275" s="7">
        <v>0.92430000000000001</v>
      </c>
      <c r="K14275" s="7">
        <v>1.04</v>
      </c>
      <c r="L14275" s="7">
        <v>1.1556999999999999</v>
      </c>
    </row>
    <row r="14276" spans="1:12" ht="12.75">
      <c r="A14276" s="1">
        <f t="shared" si="297"/>
        <v>46758</v>
      </c>
      <c r="B14276" s="49" t="s">
        <v>8845</v>
      </c>
      <c r="C14276" s="7">
        <v>2.9899999999999999E-2</v>
      </c>
      <c r="D14276" s="7">
        <v>5.8499999999999996E-2</v>
      </c>
      <c r="E14276" s="7">
        <v>8.8400000000000006E-2</v>
      </c>
      <c r="F14276" s="7">
        <v>0.1183</v>
      </c>
      <c r="G14276" s="7">
        <v>0.1482</v>
      </c>
      <c r="H14276" s="7">
        <v>0.17680000000000001</v>
      </c>
      <c r="I14276" s="7">
        <v>0.20670000000000002</v>
      </c>
      <c r="J14276" s="7">
        <v>0.2366</v>
      </c>
      <c r="K14276" s="7">
        <v>0.26650000000000001</v>
      </c>
      <c r="L14276" s="7">
        <v>0.29510000000000003</v>
      </c>
    </row>
    <row r="14277" spans="1:12" ht="12.75">
      <c r="A14277" s="1">
        <f t="shared" si="297"/>
        <v>46759</v>
      </c>
      <c r="B14277" s="49" t="s">
        <v>8846</v>
      </c>
      <c r="C14277" s="7">
        <v>4.1600000000000005E-2</v>
      </c>
      <c r="D14277" s="7">
        <v>8.320000000000001E-2</v>
      </c>
      <c r="E14277" s="7">
        <v>0.12480000000000001</v>
      </c>
      <c r="F14277" s="7">
        <v>0.16640000000000002</v>
      </c>
      <c r="G14277" s="7">
        <v>0.20930000000000001</v>
      </c>
      <c r="H14277" s="7">
        <v>0.25090000000000001</v>
      </c>
      <c r="I14277" s="7">
        <v>0.29250000000000004</v>
      </c>
      <c r="J14277" s="7">
        <v>0.33410000000000001</v>
      </c>
      <c r="K14277" s="7">
        <v>0.37569999999999998</v>
      </c>
      <c r="L14277" s="7">
        <v>0.4173</v>
      </c>
    </row>
    <row r="14278" spans="1:12" ht="25.5">
      <c r="A14278" s="1">
        <f t="shared" si="297"/>
        <v>46760</v>
      </c>
      <c r="B14278" s="49" t="s">
        <v>8847</v>
      </c>
      <c r="C14278" s="7">
        <v>4.6800000000000001E-2</v>
      </c>
      <c r="D14278" s="7">
        <v>9.4899999999999998E-2</v>
      </c>
      <c r="E14278" s="7">
        <v>0.14169999999999999</v>
      </c>
      <c r="F14278" s="7">
        <v>0.1898</v>
      </c>
      <c r="G14278" s="7">
        <v>0.2366</v>
      </c>
      <c r="H14278" s="7">
        <v>0.28339999999999999</v>
      </c>
      <c r="I14278" s="7">
        <v>0.33150000000000002</v>
      </c>
      <c r="J14278" s="7">
        <v>0.37829999999999997</v>
      </c>
      <c r="K14278" s="7">
        <v>0.42640000000000006</v>
      </c>
      <c r="L14278" s="7">
        <v>0.47320000000000001</v>
      </c>
    </row>
    <row r="14279" spans="1:12" ht="12.75">
      <c r="A14279" s="1">
        <f t="shared" si="297"/>
        <v>46761</v>
      </c>
      <c r="B14279" s="49" t="s">
        <v>8848</v>
      </c>
      <c r="C14279" s="7">
        <v>2.6000000000000003E-3</v>
      </c>
      <c r="D14279" s="7">
        <v>6.5000000000000006E-3</v>
      </c>
      <c r="E14279" s="7">
        <v>9.1000000000000004E-3</v>
      </c>
      <c r="F14279" s="7">
        <v>1.17E-2</v>
      </c>
      <c r="G14279" s="7">
        <v>1.43E-2</v>
      </c>
      <c r="H14279" s="7">
        <v>1.8200000000000001E-2</v>
      </c>
      <c r="I14279" s="7">
        <v>2.0800000000000003E-2</v>
      </c>
      <c r="J14279" s="7">
        <v>2.3400000000000001E-2</v>
      </c>
      <c r="K14279" s="7">
        <v>2.6000000000000002E-2</v>
      </c>
      <c r="L14279" s="7">
        <v>2.9899999999999999E-2</v>
      </c>
    </row>
    <row r="14280" spans="1:12" ht="12.75">
      <c r="A14280" s="1">
        <f t="shared" si="297"/>
        <v>46762</v>
      </c>
      <c r="B14280" s="49" t="s">
        <v>8849</v>
      </c>
      <c r="C14280" s="7">
        <v>1.3000000000000001E-2</v>
      </c>
      <c r="D14280" s="7">
        <v>2.47E-2</v>
      </c>
      <c r="E14280" s="7">
        <v>3.6400000000000002E-2</v>
      </c>
      <c r="F14280" s="7">
        <v>4.9399999999999999E-2</v>
      </c>
      <c r="G14280" s="7">
        <v>6.2400000000000004E-2</v>
      </c>
      <c r="H14280" s="7">
        <v>7.4099999999999999E-2</v>
      </c>
      <c r="I14280" s="7">
        <v>8.5800000000000001E-2</v>
      </c>
      <c r="J14280" s="7">
        <v>9.8799999999999999E-2</v>
      </c>
      <c r="K14280" s="7">
        <v>0.1118</v>
      </c>
      <c r="L14280" s="7">
        <v>0.12350000000000001</v>
      </c>
    </row>
    <row r="14281" spans="1:12" ht="12.75">
      <c r="A14281" s="1">
        <f t="shared" si="297"/>
        <v>46763</v>
      </c>
      <c r="B14281" s="49" t="s">
        <v>8850</v>
      </c>
      <c r="C14281" s="7">
        <v>3.9000000000000003E-3</v>
      </c>
      <c r="D14281" s="7">
        <v>6.5000000000000006E-3</v>
      </c>
      <c r="E14281" s="7">
        <v>1.0400000000000001E-2</v>
      </c>
      <c r="F14281" s="7">
        <v>1.3000000000000001E-2</v>
      </c>
      <c r="G14281" s="7">
        <v>1.6899999999999998E-2</v>
      </c>
      <c r="H14281" s="7">
        <v>1.95E-2</v>
      </c>
      <c r="I14281" s="7">
        <v>2.2100000000000002E-2</v>
      </c>
      <c r="J14281" s="7">
        <v>2.6000000000000002E-2</v>
      </c>
      <c r="K14281" s="7">
        <v>2.9899999999999999E-2</v>
      </c>
      <c r="L14281" s="7">
        <v>3.2500000000000001E-2</v>
      </c>
    </row>
    <row r="14282" spans="1:12" ht="12.75">
      <c r="A14282" s="1">
        <f t="shared" si="297"/>
        <v>46764</v>
      </c>
      <c r="B14282" s="49" t="s">
        <v>8851</v>
      </c>
      <c r="C14282" s="7">
        <v>1.6899999999999998E-2</v>
      </c>
      <c r="D14282" s="7">
        <v>3.3799999999999997E-2</v>
      </c>
      <c r="E14282" s="7">
        <v>4.9399999999999999E-2</v>
      </c>
      <c r="F14282" s="7">
        <v>6.6299999999999998E-2</v>
      </c>
      <c r="G14282" s="7">
        <v>8.320000000000001E-2</v>
      </c>
      <c r="H14282" s="7">
        <v>0.10010000000000001</v>
      </c>
      <c r="I14282" s="7">
        <v>0.11699999999999999</v>
      </c>
      <c r="J14282" s="7">
        <v>0.1326</v>
      </c>
      <c r="K14282" s="7">
        <v>0.14950000000000002</v>
      </c>
      <c r="L14282" s="7">
        <v>0.16640000000000002</v>
      </c>
    </row>
    <row r="14283" spans="1:12" ht="12.75">
      <c r="A14283" s="1">
        <f t="shared" si="297"/>
        <v>46765</v>
      </c>
      <c r="B14283" s="49" t="s">
        <v>8852</v>
      </c>
      <c r="C14283" s="7">
        <v>1.5600000000000001E-2</v>
      </c>
      <c r="D14283" s="7">
        <v>3.1200000000000002E-2</v>
      </c>
      <c r="E14283" s="7">
        <v>4.6800000000000001E-2</v>
      </c>
      <c r="F14283" s="7">
        <v>6.2400000000000004E-2</v>
      </c>
      <c r="G14283" s="7">
        <v>7.8E-2</v>
      </c>
      <c r="H14283" s="7">
        <v>9.3600000000000003E-2</v>
      </c>
      <c r="I14283" s="7">
        <v>0.10920000000000001</v>
      </c>
      <c r="J14283" s="7">
        <v>0.12480000000000001</v>
      </c>
      <c r="K14283" s="7">
        <v>0.1404</v>
      </c>
      <c r="L14283" s="7">
        <v>0.156</v>
      </c>
    </row>
    <row r="14284" spans="1:12" ht="12.75">
      <c r="A14284" s="1">
        <f t="shared" si="297"/>
        <v>46766</v>
      </c>
      <c r="B14284" s="49" t="s">
        <v>8853</v>
      </c>
      <c r="C14284" s="7">
        <v>0.31850000000000001</v>
      </c>
      <c r="D14284" s="7">
        <v>0.63570000000000004</v>
      </c>
      <c r="E14284" s="7">
        <v>0.95420000000000005</v>
      </c>
      <c r="F14284" s="7">
        <v>1.2714000000000001</v>
      </c>
      <c r="G14284" s="7">
        <v>1.5899000000000001</v>
      </c>
      <c r="H14284" s="7">
        <v>1.9071000000000002</v>
      </c>
      <c r="I14284" s="7">
        <v>2.2256</v>
      </c>
      <c r="J14284" s="7">
        <v>2.5441000000000003</v>
      </c>
      <c r="K14284" s="7">
        <v>2.8613000000000004</v>
      </c>
      <c r="L14284" s="7">
        <v>3.1798000000000002</v>
      </c>
    </row>
    <row r="14285" spans="1:12" ht="25.5">
      <c r="A14285" s="1">
        <f t="shared" si="297"/>
        <v>46767</v>
      </c>
      <c r="B14285" s="49" t="s">
        <v>8854</v>
      </c>
      <c r="C14285" s="7">
        <v>0.38479999999999998</v>
      </c>
      <c r="D14285" s="7">
        <v>0.77090000000000003</v>
      </c>
      <c r="E14285" s="7">
        <v>1.1556999999999999</v>
      </c>
      <c r="F14285" s="7">
        <v>1.5418000000000001</v>
      </c>
      <c r="G14285" s="7">
        <v>1.9266000000000001</v>
      </c>
      <c r="H14285" s="7">
        <v>2.3113999999999999</v>
      </c>
      <c r="I14285" s="7">
        <v>2.6975000000000002</v>
      </c>
      <c r="J14285" s="7">
        <v>3.0823</v>
      </c>
      <c r="K14285" s="7">
        <v>3.4684000000000004</v>
      </c>
      <c r="L14285" s="7">
        <v>3.8532000000000002</v>
      </c>
    </row>
    <row r="14286" spans="1:12" ht="12.75">
      <c r="A14286" s="1">
        <f t="shared" si="297"/>
        <v>46768</v>
      </c>
      <c r="B14286" s="49" t="s">
        <v>8855</v>
      </c>
      <c r="C14286" s="7">
        <v>3.1200000000000002E-2</v>
      </c>
      <c r="D14286" s="7">
        <v>6.2400000000000004E-2</v>
      </c>
      <c r="E14286" s="7">
        <v>9.4899999999999998E-2</v>
      </c>
      <c r="F14286" s="7">
        <v>0.12610000000000002</v>
      </c>
      <c r="G14286" s="7">
        <v>0.1573</v>
      </c>
      <c r="H14286" s="7">
        <v>0.1885</v>
      </c>
      <c r="I14286" s="7">
        <v>0.21970000000000003</v>
      </c>
      <c r="J14286" s="7">
        <v>0.25220000000000004</v>
      </c>
      <c r="K14286" s="7">
        <v>0.28339999999999999</v>
      </c>
      <c r="L14286" s="7">
        <v>0.31459999999999999</v>
      </c>
    </row>
    <row r="14287" spans="1:12" ht="12.75">
      <c r="A14287" s="1">
        <f t="shared" si="297"/>
        <v>46769</v>
      </c>
      <c r="B14287" s="49" t="s">
        <v>8856</v>
      </c>
      <c r="C14287" s="7">
        <v>3.6400000000000002E-2</v>
      </c>
      <c r="D14287" s="7">
        <v>7.2800000000000004E-2</v>
      </c>
      <c r="E14287" s="7">
        <v>0.10920000000000001</v>
      </c>
      <c r="F14287" s="7">
        <v>0.14560000000000001</v>
      </c>
      <c r="G14287" s="7">
        <v>0.18200000000000002</v>
      </c>
      <c r="H14287" s="7">
        <v>0.21840000000000001</v>
      </c>
      <c r="I14287" s="7">
        <v>0.25480000000000003</v>
      </c>
      <c r="J14287" s="7">
        <v>0.29120000000000001</v>
      </c>
      <c r="K14287" s="7">
        <v>0.3276</v>
      </c>
      <c r="L14287" s="7">
        <v>0.36400000000000005</v>
      </c>
    </row>
    <row r="14288" spans="1:12" ht="12.75">
      <c r="A14288" s="1">
        <f t="shared" si="297"/>
        <v>46770</v>
      </c>
      <c r="B14288" s="49" t="s">
        <v>8857</v>
      </c>
      <c r="C14288" s="7">
        <v>0.5746</v>
      </c>
      <c r="D14288" s="7">
        <v>1.1492</v>
      </c>
      <c r="E14288" s="7">
        <v>1.7238000000000002</v>
      </c>
      <c r="F14288" s="7">
        <v>2.2984</v>
      </c>
      <c r="G14288" s="7">
        <v>2.8730000000000002</v>
      </c>
      <c r="H14288" s="7">
        <v>3.4462999999999999</v>
      </c>
      <c r="I14288" s="7">
        <v>4.0209000000000001</v>
      </c>
      <c r="J14288" s="7">
        <v>4.5955000000000004</v>
      </c>
      <c r="K14288" s="7">
        <v>5.1700999999999997</v>
      </c>
      <c r="L14288" s="7">
        <v>5.7446999999999999</v>
      </c>
    </row>
    <row r="14289" spans="1:12" ht="12.75">
      <c r="A14289" s="1">
        <f t="shared" si="297"/>
        <v>46771</v>
      </c>
      <c r="B14289" s="49" t="s">
        <v>8858</v>
      </c>
      <c r="C14289" s="7">
        <v>0.1118</v>
      </c>
      <c r="D14289" s="7">
        <v>0.22230000000000003</v>
      </c>
      <c r="E14289" s="7">
        <v>0.33410000000000001</v>
      </c>
      <c r="F14289" s="7">
        <v>0.44460000000000005</v>
      </c>
      <c r="G14289" s="7">
        <v>0.55640000000000001</v>
      </c>
      <c r="H14289" s="7">
        <v>0.66820000000000002</v>
      </c>
      <c r="I14289" s="7">
        <v>0.77869999999999995</v>
      </c>
      <c r="J14289" s="7">
        <v>0.89050000000000007</v>
      </c>
      <c r="K14289" s="7">
        <v>1.0010000000000001</v>
      </c>
      <c r="L14289" s="7">
        <v>1.1128</v>
      </c>
    </row>
    <row r="14290" spans="1:12" ht="25.5">
      <c r="A14290" s="1">
        <f t="shared" si="297"/>
        <v>46772</v>
      </c>
      <c r="B14290" s="49" t="s">
        <v>8859</v>
      </c>
      <c r="C14290" s="7">
        <v>2.2100000000000002E-2</v>
      </c>
      <c r="D14290" s="7">
        <v>4.2900000000000001E-2</v>
      </c>
      <c r="E14290" s="7">
        <v>6.5000000000000002E-2</v>
      </c>
      <c r="F14290" s="7">
        <v>8.5800000000000001E-2</v>
      </c>
      <c r="G14290" s="7">
        <v>0.10790000000000001</v>
      </c>
      <c r="H14290" s="7">
        <v>0.13</v>
      </c>
      <c r="I14290" s="7">
        <v>0.15080000000000002</v>
      </c>
      <c r="J14290" s="7">
        <v>0.17290000000000003</v>
      </c>
      <c r="K14290" s="7">
        <v>0.19370000000000001</v>
      </c>
      <c r="L14290" s="7">
        <v>0.21580000000000002</v>
      </c>
    </row>
    <row r="14291" spans="1:12" ht="12.75">
      <c r="A14291" s="1">
        <f t="shared" si="297"/>
        <v>46773</v>
      </c>
      <c r="B14291" s="49" t="s">
        <v>8860</v>
      </c>
      <c r="C14291" s="7">
        <v>1.3000000000000001E-2</v>
      </c>
      <c r="D14291" s="7">
        <v>2.6000000000000002E-2</v>
      </c>
      <c r="E14291" s="7">
        <v>4.0300000000000002E-2</v>
      </c>
      <c r="F14291" s="7">
        <v>5.3300000000000007E-2</v>
      </c>
      <c r="G14291" s="7">
        <v>6.6299999999999998E-2</v>
      </c>
      <c r="H14291" s="7">
        <v>7.9299999999999995E-2</v>
      </c>
      <c r="I14291" s="7">
        <v>9.2299999999999993E-2</v>
      </c>
      <c r="J14291" s="7">
        <v>0.10660000000000001</v>
      </c>
      <c r="K14291" s="7">
        <v>0.1196</v>
      </c>
      <c r="L14291" s="7">
        <v>0.1326</v>
      </c>
    </row>
    <row r="14292" spans="1:12" ht="25.5">
      <c r="A14292" s="1">
        <f t="shared" si="297"/>
        <v>46774</v>
      </c>
      <c r="B14292" s="49" t="s">
        <v>8861</v>
      </c>
      <c r="C14292" s="7">
        <v>6.5000000000000002E-2</v>
      </c>
      <c r="D14292" s="7">
        <v>0.13</v>
      </c>
      <c r="E14292" s="7">
        <v>0.19500000000000001</v>
      </c>
      <c r="F14292" s="7">
        <v>0.26</v>
      </c>
      <c r="G14292" s="7">
        <v>0.32630000000000003</v>
      </c>
      <c r="H14292" s="7">
        <v>0.39129999999999998</v>
      </c>
      <c r="I14292" s="7">
        <v>0.45629999999999998</v>
      </c>
      <c r="J14292" s="7">
        <v>0.5213000000000001</v>
      </c>
      <c r="K14292" s="7">
        <v>0.58630000000000004</v>
      </c>
      <c r="L14292" s="7">
        <v>0.65129999999999999</v>
      </c>
    </row>
    <row r="14293" spans="1:12" ht="12.75">
      <c r="A14293" s="1">
        <f t="shared" si="297"/>
        <v>46775</v>
      </c>
      <c r="B14293" s="49" t="s">
        <v>1363</v>
      </c>
      <c r="C14293" s="7">
        <v>0.35750000000000004</v>
      </c>
      <c r="D14293" s="7">
        <v>0.71500000000000008</v>
      </c>
      <c r="E14293" s="7">
        <v>1.0725</v>
      </c>
      <c r="F14293" s="7">
        <v>1.4300000000000002</v>
      </c>
      <c r="G14293" s="7">
        <v>1.7875000000000001</v>
      </c>
      <c r="H14293" s="7">
        <v>2.145</v>
      </c>
      <c r="I14293" s="7">
        <v>2.5024999999999999</v>
      </c>
      <c r="J14293" s="7">
        <v>2.8600000000000003</v>
      </c>
      <c r="K14293" s="7">
        <v>3.2175000000000002</v>
      </c>
      <c r="L14293" s="7">
        <v>3.5750000000000002</v>
      </c>
    </row>
    <row r="14294" spans="1:12" ht="12.75">
      <c r="A14294" s="1">
        <f t="shared" si="297"/>
        <v>46776</v>
      </c>
      <c r="B14294" s="49" t="s">
        <v>8862</v>
      </c>
      <c r="C14294" s="7">
        <v>0.52910000000000001</v>
      </c>
      <c r="D14294" s="7">
        <v>1.0569</v>
      </c>
      <c r="E14294" s="7">
        <v>1.5860000000000001</v>
      </c>
      <c r="F14294" s="7">
        <v>2.1137999999999999</v>
      </c>
      <c r="G14294" s="7">
        <v>2.6429</v>
      </c>
      <c r="H14294" s="7">
        <v>3.1707000000000001</v>
      </c>
      <c r="I14294" s="7">
        <v>3.6998000000000002</v>
      </c>
      <c r="J14294" s="7">
        <v>4.2275999999999998</v>
      </c>
      <c r="K14294" s="7">
        <v>4.7566999999999995</v>
      </c>
      <c r="L14294" s="7">
        <v>5.2845000000000004</v>
      </c>
    </row>
    <row r="14295" spans="1:12" ht="25.5">
      <c r="A14295" s="1">
        <f t="shared" ref="A14295:A14354" si="298">A14294+1</f>
        <v>46777</v>
      </c>
      <c r="B14295" s="49" t="s">
        <v>8863</v>
      </c>
      <c r="C14295" s="7">
        <v>0.2964</v>
      </c>
      <c r="D14295" s="7">
        <v>0.59279999999999999</v>
      </c>
      <c r="E14295" s="7">
        <v>0.8892000000000001</v>
      </c>
      <c r="F14295" s="7">
        <v>1.1856</v>
      </c>
      <c r="G14295" s="7">
        <v>1.482</v>
      </c>
      <c r="H14295" s="7">
        <v>1.7784000000000002</v>
      </c>
      <c r="I14295" s="7">
        <v>2.0748000000000002</v>
      </c>
      <c r="J14295" s="7">
        <v>2.3712</v>
      </c>
      <c r="K14295" s="7">
        <v>2.6676000000000002</v>
      </c>
      <c r="L14295" s="7">
        <v>2.964</v>
      </c>
    </row>
    <row r="14296" spans="1:12" ht="21" customHeight="1">
      <c r="A14296" s="1">
        <f t="shared" si="298"/>
        <v>46778</v>
      </c>
      <c r="B14296" s="49" t="s">
        <v>8864</v>
      </c>
      <c r="C14296" s="7">
        <v>5.2000000000000006E-3</v>
      </c>
      <c r="D14296" s="7">
        <v>1.17E-2</v>
      </c>
      <c r="E14296" s="7">
        <v>1.6899999999999998E-2</v>
      </c>
      <c r="F14296" s="7">
        <v>2.2100000000000002E-2</v>
      </c>
      <c r="G14296" s="7">
        <v>2.86E-2</v>
      </c>
      <c r="H14296" s="7">
        <v>3.3799999999999997E-2</v>
      </c>
      <c r="I14296" s="7">
        <v>3.9E-2</v>
      </c>
      <c r="J14296" s="7">
        <v>4.4200000000000003E-2</v>
      </c>
      <c r="K14296" s="7">
        <v>5.0700000000000002E-2</v>
      </c>
      <c r="L14296" s="7">
        <v>5.5899999999999998E-2</v>
      </c>
    </row>
    <row r="14297" spans="1:12" ht="25.5">
      <c r="A14297" s="1">
        <f t="shared" si="298"/>
        <v>46779</v>
      </c>
      <c r="B14297" s="49" t="s">
        <v>8865</v>
      </c>
      <c r="C14297" s="7">
        <v>0.14300000000000002</v>
      </c>
      <c r="D14297" s="7">
        <v>0.28470000000000001</v>
      </c>
      <c r="E14297" s="7">
        <v>0.42770000000000002</v>
      </c>
      <c r="F14297" s="7">
        <v>0.57069999999999999</v>
      </c>
      <c r="G14297" s="7">
        <v>0.71370000000000011</v>
      </c>
      <c r="H14297" s="7">
        <v>0.85540000000000005</v>
      </c>
      <c r="I14297" s="7">
        <v>0.99840000000000007</v>
      </c>
      <c r="J14297" s="7">
        <v>1.1414</v>
      </c>
      <c r="K14297" s="7">
        <v>1.2831000000000001</v>
      </c>
      <c r="L14297" s="7">
        <v>1.4260999999999999</v>
      </c>
    </row>
    <row r="14298" spans="1:12" ht="25.5">
      <c r="A14298" s="1">
        <f t="shared" si="298"/>
        <v>46780</v>
      </c>
      <c r="B14298" s="49" t="s">
        <v>8866</v>
      </c>
      <c r="C14298" s="7">
        <v>7.1500000000000008E-2</v>
      </c>
      <c r="D14298" s="7">
        <v>0.14430000000000001</v>
      </c>
      <c r="E14298" s="7">
        <v>0.21580000000000002</v>
      </c>
      <c r="F14298" s="7">
        <v>0.28860000000000002</v>
      </c>
      <c r="G14298" s="7">
        <v>0.36010000000000003</v>
      </c>
      <c r="H14298" s="7">
        <v>0.43160000000000004</v>
      </c>
      <c r="I14298" s="7">
        <v>0.50440000000000007</v>
      </c>
      <c r="J14298" s="7">
        <v>0.57590000000000008</v>
      </c>
      <c r="K14298" s="7">
        <v>0.64870000000000005</v>
      </c>
      <c r="L14298" s="7">
        <v>0.72020000000000006</v>
      </c>
    </row>
    <row r="14299" spans="1:12" ht="25.5" customHeight="1">
      <c r="A14299" s="1">
        <f t="shared" si="298"/>
        <v>46781</v>
      </c>
      <c r="B14299" s="49" t="s">
        <v>8867</v>
      </c>
      <c r="C14299" s="7">
        <v>2.6000000000000003E-3</v>
      </c>
      <c r="D14299" s="7">
        <v>6.5000000000000006E-3</v>
      </c>
      <c r="E14299" s="7">
        <v>9.1000000000000004E-3</v>
      </c>
      <c r="F14299" s="7">
        <v>1.17E-2</v>
      </c>
      <c r="G14299" s="7">
        <v>1.5600000000000001E-2</v>
      </c>
      <c r="H14299" s="7">
        <v>1.8200000000000001E-2</v>
      </c>
      <c r="I14299" s="7">
        <v>2.0800000000000003E-2</v>
      </c>
      <c r="J14299" s="7">
        <v>2.3400000000000001E-2</v>
      </c>
      <c r="K14299" s="7">
        <v>2.7300000000000001E-2</v>
      </c>
      <c r="L14299" s="7">
        <v>2.9899999999999999E-2</v>
      </c>
    </row>
    <row r="14300" spans="1:12" ht="23.25" customHeight="1">
      <c r="A14300" s="1">
        <f t="shared" si="298"/>
        <v>46782</v>
      </c>
      <c r="B14300" s="49" t="s">
        <v>8868</v>
      </c>
      <c r="C14300" s="7">
        <v>7.8000000000000005E-3</v>
      </c>
      <c r="D14300" s="7">
        <v>1.43E-2</v>
      </c>
      <c r="E14300" s="7">
        <v>2.2100000000000002E-2</v>
      </c>
      <c r="F14300" s="7">
        <v>2.86E-2</v>
      </c>
      <c r="G14300" s="7">
        <v>3.6400000000000002E-2</v>
      </c>
      <c r="H14300" s="7">
        <v>4.2900000000000001E-2</v>
      </c>
      <c r="I14300" s="7">
        <v>5.0700000000000002E-2</v>
      </c>
      <c r="J14300" s="7">
        <v>5.7200000000000001E-2</v>
      </c>
      <c r="K14300" s="7">
        <v>6.5000000000000002E-2</v>
      </c>
      <c r="L14300" s="7">
        <v>7.1500000000000008E-2</v>
      </c>
    </row>
    <row r="14301" spans="1:12" ht="19.5" customHeight="1">
      <c r="A14301" s="1">
        <f t="shared" si="298"/>
        <v>46783</v>
      </c>
      <c r="B14301" s="49" t="s">
        <v>8869</v>
      </c>
      <c r="C14301" s="7">
        <v>2.3400000000000001E-2</v>
      </c>
      <c r="D14301" s="7">
        <v>4.8099999999999997E-2</v>
      </c>
      <c r="E14301" s="7">
        <v>7.1500000000000008E-2</v>
      </c>
      <c r="F14301" s="7">
        <v>9.6199999999999994E-2</v>
      </c>
      <c r="G14301" s="7">
        <v>0.1196</v>
      </c>
      <c r="H14301" s="7">
        <v>0.14300000000000002</v>
      </c>
      <c r="I14301" s="7">
        <v>0.16770000000000002</v>
      </c>
      <c r="J14301" s="7">
        <v>0.19109999999999999</v>
      </c>
      <c r="K14301" s="7">
        <v>0.21580000000000002</v>
      </c>
      <c r="L14301" s="7">
        <v>0.2392</v>
      </c>
    </row>
    <row r="14302" spans="1:12" ht="20.25" customHeight="1">
      <c r="A14302" s="1">
        <f t="shared" si="298"/>
        <v>46784</v>
      </c>
      <c r="B14302" s="49" t="s">
        <v>8870</v>
      </c>
      <c r="C14302" s="7">
        <v>1.17E-2</v>
      </c>
      <c r="D14302" s="7">
        <v>2.3400000000000001E-2</v>
      </c>
      <c r="E14302" s="7">
        <v>3.3799999999999997E-2</v>
      </c>
      <c r="F14302" s="7">
        <v>4.5500000000000006E-2</v>
      </c>
      <c r="G14302" s="7">
        <v>5.7200000000000001E-2</v>
      </c>
      <c r="H14302" s="7">
        <v>6.8900000000000003E-2</v>
      </c>
      <c r="I14302" s="7">
        <v>8.0600000000000005E-2</v>
      </c>
      <c r="J14302" s="7">
        <v>9.1000000000000011E-2</v>
      </c>
      <c r="K14302" s="7">
        <v>0.1027</v>
      </c>
      <c r="L14302" s="7">
        <v>0.1144</v>
      </c>
    </row>
    <row r="14303" spans="1:12" ht="22.5" customHeight="1">
      <c r="A14303" s="1">
        <f t="shared" si="298"/>
        <v>46785</v>
      </c>
      <c r="B14303" s="49" t="s">
        <v>8871</v>
      </c>
      <c r="C14303" s="7">
        <v>1.6899999999999998E-2</v>
      </c>
      <c r="D14303" s="7">
        <v>3.3799999999999997E-2</v>
      </c>
      <c r="E14303" s="7">
        <v>5.0700000000000002E-2</v>
      </c>
      <c r="F14303" s="7">
        <v>6.7599999999999993E-2</v>
      </c>
      <c r="G14303" s="7">
        <v>8.5800000000000001E-2</v>
      </c>
      <c r="H14303" s="7">
        <v>0.1027</v>
      </c>
      <c r="I14303" s="7">
        <v>0.1196</v>
      </c>
      <c r="J14303" s="7">
        <v>0.13650000000000001</v>
      </c>
      <c r="K14303" s="7">
        <v>0.15340000000000001</v>
      </c>
      <c r="L14303" s="7">
        <v>0.17030000000000001</v>
      </c>
    </row>
    <row r="14304" spans="1:12" ht="25.5">
      <c r="A14304" s="1">
        <f t="shared" si="298"/>
        <v>46786</v>
      </c>
      <c r="B14304" s="49" t="s">
        <v>8872</v>
      </c>
      <c r="C14304" s="7">
        <v>1.3000000000000001E-2</v>
      </c>
      <c r="D14304" s="7">
        <v>2.7300000000000001E-2</v>
      </c>
      <c r="E14304" s="7">
        <v>4.0300000000000002E-2</v>
      </c>
      <c r="F14304" s="7">
        <v>5.3300000000000007E-2</v>
      </c>
      <c r="G14304" s="7">
        <v>6.7599999999999993E-2</v>
      </c>
      <c r="H14304" s="7">
        <v>8.0600000000000005E-2</v>
      </c>
      <c r="I14304" s="7">
        <v>9.3600000000000003E-2</v>
      </c>
      <c r="J14304" s="7">
        <v>0.10660000000000001</v>
      </c>
      <c r="K14304" s="7">
        <v>0.12090000000000001</v>
      </c>
      <c r="L14304" s="7">
        <v>0.13389999999999999</v>
      </c>
    </row>
    <row r="14305" spans="1:12" ht="25.5">
      <c r="A14305" s="1">
        <f t="shared" si="298"/>
        <v>46787</v>
      </c>
      <c r="B14305" s="49" t="s">
        <v>8873</v>
      </c>
      <c r="C14305" s="7">
        <v>5.2000000000000006E-3</v>
      </c>
      <c r="D14305" s="7">
        <v>1.0400000000000001E-2</v>
      </c>
      <c r="E14305" s="7">
        <v>1.5600000000000001E-2</v>
      </c>
      <c r="F14305" s="7">
        <v>2.0800000000000003E-2</v>
      </c>
      <c r="G14305" s="7">
        <v>2.6000000000000002E-2</v>
      </c>
      <c r="H14305" s="7">
        <v>3.1200000000000002E-2</v>
      </c>
      <c r="I14305" s="7">
        <v>3.6400000000000002E-2</v>
      </c>
      <c r="J14305" s="7">
        <v>4.1600000000000005E-2</v>
      </c>
      <c r="K14305" s="7">
        <v>4.6800000000000001E-2</v>
      </c>
      <c r="L14305" s="7">
        <v>5.2000000000000005E-2</v>
      </c>
    </row>
    <row r="14306" spans="1:12" ht="26.25" customHeight="1">
      <c r="A14306" s="1">
        <f t="shared" si="298"/>
        <v>46788</v>
      </c>
      <c r="B14306" s="49" t="s">
        <v>8874</v>
      </c>
      <c r="C14306" s="7">
        <v>1.95E-2</v>
      </c>
      <c r="D14306" s="7">
        <v>3.9E-2</v>
      </c>
      <c r="E14306" s="7">
        <v>5.9799999999999999E-2</v>
      </c>
      <c r="F14306" s="7">
        <v>7.9299999999999995E-2</v>
      </c>
      <c r="G14306" s="7">
        <v>9.8799999999999999E-2</v>
      </c>
      <c r="H14306" s="7">
        <v>0.1183</v>
      </c>
      <c r="I14306" s="7">
        <v>0.13780000000000001</v>
      </c>
      <c r="J14306" s="7">
        <v>0.15859999999999999</v>
      </c>
      <c r="K14306" s="7">
        <v>0.17810000000000001</v>
      </c>
      <c r="L14306" s="7">
        <v>0.1976</v>
      </c>
    </row>
    <row r="14307" spans="1:12" ht="34.5" customHeight="1">
      <c r="A14307" s="1">
        <f t="shared" si="298"/>
        <v>46789</v>
      </c>
      <c r="B14307" s="49" t="s">
        <v>8875</v>
      </c>
      <c r="C14307" s="7">
        <v>1.3000000000000002E-3</v>
      </c>
      <c r="D14307" s="7">
        <v>3.9000000000000003E-3</v>
      </c>
      <c r="E14307" s="7">
        <v>5.2000000000000006E-3</v>
      </c>
      <c r="F14307" s="7">
        <v>6.5000000000000006E-3</v>
      </c>
      <c r="G14307" s="7">
        <v>9.1000000000000004E-3</v>
      </c>
      <c r="H14307" s="7">
        <v>1.0400000000000001E-2</v>
      </c>
      <c r="I14307" s="7">
        <v>1.17E-2</v>
      </c>
      <c r="J14307" s="7">
        <v>1.3000000000000001E-2</v>
      </c>
      <c r="K14307" s="7">
        <v>1.5600000000000001E-2</v>
      </c>
      <c r="L14307" s="7">
        <v>1.6899999999999998E-2</v>
      </c>
    </row>
    <row r="14308" spans="1:12" ht="25.5">
      <c r="A14308" s="1">
        <f t="shared" si="298"/>
        <v>46790</v>
      </c>
      <c r="B14308" s="49" t="s">
        <v>8876</v>
      </c>
      <c r="C14308" s="7">
        <v>6.1100000000000002E-2</v>
      </c>
      <c r="D14308" s="7">
        <v>0.12090000000000001</v>
      </c>
      <c r="E14308" s="7">
        <v>0.18200000000000002</v>
      </c>
      <c r="F14308" s="7">
        <v>0.24180000000000001</v>
      </c>
      <c r="G14308" s="7">
        <v>0.3029</v>
      </c>
      <c r="H14308" s="7">
        <v>0.36400000000000005</v>
      </c>
      <c r="I14308" s="7">
        <v>0.42380000000000001</v>
      </c>
      <c r="J14308" s="7">
        <v>0.4849</v>
      </c>
      <c r="K14308" s="7">
        <v>0.54469999999999996</v>
      </c>
      <c r="L14308" s="7">
        <v>0.60580000000000001</v>
      </c>
    </row>
    <row r="14309" spans="1:12" ht="20.25" customHeight="1">
      <c r="A14309" s="1">
        <f t="shared" si="298"/>
        <v>46791</v>
      </c>
      <c r="B14309" s="49" t="s">
        <v>8877</v>
      </c>
      <c r="C14309" s="7">
        <v>0.13650000000000001</v>
      </c>
      <c r="D14309" s="7">
        <v>0.27300000000000002</v>
      </c>
      <c r="E14309" s="7">
        <v>0.40950000000000003</v>
      </c>
      <c r="F14309" s="7">
        <v>0.54600000000000004</v>
      </c>
      <c r="G14309" s="7">
        <v>0.68250000000000011</v>
      </c>
      <c r="H14309" s="7">
        <v>0.81900000000000006</v>
      </c>
      <c r="I14309" s="7">
        <v>0.95550000000000002</v>
      </c>
      <c r="J14309" s="7">
        <v>1.0920000000000001</v>
      </c>
      <c r="K14309" s="7">
        <v>1.2284999999999999</v>
      </c>
      <c r="L14309" s="7">
        <v>1.3650000000000002</v>
      </c>
    </row>
    <row r="14310" spans="1:12" ht="20.25" customHeight="1">
      <c r="A14310" s="1">
        <f t="shared" si="298"/>
        <v>46792</v>
      </c>
      <c r="B14310" s="49" t="s">
        <v>8878</v>
      </c>
      <c r="C14310" s="7">
        <v>0.15210000000000001</v>
      </c>
      <c r="D14310" s="7">
        <v>0.3029</v>
      </c>
      <c r="E14310" s="7">
        <v>0.45499999999999996</v>
      </c>
      <c r="F14310" s="7">
        <v>0.60580000000000001</v>
      </c>
      <c r="G14310" s="7">
        <v>0.75790000000000002</v>
      </c>
      <c r="H14310" s="7">
        <v>0.90869999999999995</v>
      </c>
      <c r="I14310" s="7">
        <v>1.0608</v>
      </c>
      <c r="J14310" s="7">
        <v>1.2116</v>
      </c>
      <c r="K14310" s="7">
        <v>1.3636999999999999</v>
      </c>
      <c r="L14310" s="7">
        <v>1.5145000000000002</v>
      </c>
    </row>
    <row r="14311" spans="1:12" ht="20.25" customHeight="1">
      <c r="A14311" s="1">
        <f t="shared" si="298"/>
        <v>46793</v>
      </c>
      <c r="B14311" s="49" t="s">
        <v>8879</v>
      </c>
      <c r="C14311" s="7">
        <v>6.6299999999999998E-2</v>
      </c>
      <c r="D14311" s="7">
        <v>0.13389999999999999</v>
      </c>
      <c r="E14311" s="7">
        <v>0.20020000000000002</v>
      </c>
      <c r="F14311" s="7">
        <v>0.26650000000000001</v>
      </c>
      <c r="G14311" s="7">
        <v>0.33410000000000001</v>
      </c>
      <c r="H14311" s="7">
        <v>0.40040000000000003</v>
      </c>
      <c r="I14311" s="7">
        <v>0.4667</v>
      </c>
      <c r="J14311" s="7">
        <v>0.53300000000000003</v>
      </c>
      <c r="K14311" s="7">
        <v>0.60060000000000002</v>
      </c>
      <c r="L14311" s="7">
        <v>0.66690000000000005</v>
      </c>
    </row>
    <row r="14312" spans="1:12" ht="20.25" customHeight="1">
      <c r="A14312" s="1">
        <f t="shared" si="298"/>
        <v>46794</v>
      </c>
      <c r="B14312" s="49" t="s">
        <v>8880</v>
      </c>
      <c r="C14312" s="7">
        <v>9.1000000000000004E-3</v>
      </c>
      <c r="D14312" s="7">
        <v>1.6899999999999998E-2</v>
      </c>
      <c r="E14312" s="7">
        <v>2.6000000000000002E-2</v>
      </c>
      <c r="F14312" s="7">
        <v>3.3799999999999997E-2</v>
      </c>
      <c r="G14312" s="7">
        <v>4.2900000000000001E-2</v>
      </c>
      <c r="H14312" s="7">
        <v>5.2000000000000005E-2</v>
      </c>
      <c r="I14312" s="7">
        <v>5.9799999999999999E-2</v>
      </c>
      <c r="J14312" s="7">
        <v>6.8900000000000003E-2</v>
      </c>
      <c r="K14312" s="7">
        <v>7.6700000000000004E-2</v>
      </c>
      <c r="L14312" s="7">
        <v>8.5800000000000001E-2</v>
      </c>
    </row>
    <row r="14313" spans="1:12" ht="20.25" customHeight="1">
      <c r="A14313" s="1">
        <f t="shared" si="298"/>
        <v>46795</v>
      </c>
      <c r="B14313" s="49" t="s">
        <v>8881</v>
      </c>
      <c r="C14313" s="7">
        <v>9.8799999999999999E-2</v>
      </c>
      <c r="D14313" s="7">
        <v>0.1976</v>
      </c>
      <c r="E14313" s="7">
        <v>0.29770000000000002</v>
      </c>
      <c r="F14313" s="7">
        <v>0.39650000000000002</v>
      </c>
      <c r="G14313" s="7">
        <v>0.49530000000000002</v>
      </c>
      <c r="H14313" s="7">
        <v>0.59410000000000007</v>
      </c>
      <c r="I14313" s="7">
        <v>0.69290000000000007</v>
      </c>
      <c r="J14313" s="7">
        <v>0.79300000000000004</v>
      </c>
      <c r="K14313" s="7">
        <v>0.89180000000000015</v>
      </c>
      <c r="L14313" s="7">
        <v>0.99060000000000004</v>
      </c>
    </row>
    <row r="14314" spans="1:12" ht="20.25" customHeight="1">
      <c r="A14314" s="1">
        <f t="shared" si="298"/>
        <v>46796</v>
      </c>
      <c r="B14314" s="49" t="s">
        <v>8882</v>
      </c>
      <c r="C14314" s="7">
        <v>0.18589999999999998</v>
      </c>
      <c r="D14314" s="7">
        <v>0.37309999999999999</v>
      </c>
      <c r="E14314" s="7">
        <v>0.55900000000000005</v>
      </c>
      <c r="F14314" s="7">
        <v>0.74490000000000001</v>
      </c>
      <c r="G14314" s="7">
        <v>0.93210000000000004</v>
      </c>
      <c r="H14314" s="7">
        <v>1.1180000000000001</v>
      </c>
      <c r="I14314" s="7">
        <v>1.3038999999999998</v>
      </c>
      <c r="J14314" s="7">
        <v>1.4898</v>
      </c>
      <c r="K14314" s="7">
        <v>1.677</v>
      </c>
      <c r="L14314" s="7">
        <v>1.8629000000000002</v>
      </c>
    </row>
    <row r="14315" spans="1:12" ht="20.25" customHeight="1">
      <c r="A14315" s="1">
        <f t="shared" si="298"/>
        <v>46797</v>
      </c>
      <c r="B14315" s="49" t="s">
        <v>8883</v>
      </c>
      <c r="C14315" s="7">
        <v>7.9299999999999995E-2</v>
      </c>
      <c r="D14315" s="7">
        <v>0.15859999999999999</v>
      </c>
      <c r="E14315" s="7">
        <v>0.2379</v>
      </c>
      <c r="F14315" s="7">
        <v>0.31719999999999998</v>
      </c>
      <c r="G14315" s="7">
        <v>0.39650000000000002</v>
      </c>
      <c r="H14315" s="7">
        <v>0.47449999999999998</v>
      </c>
      <c r="I14315" s="7">
        <v>0.55379999999999996</v>
      </c>
      <c r="J14315" s="7">
        <v>0.6331</v>
      </c>
      <c r="K14315" s="7">
        <v>0.71240000000000003</v>
      </c>
      <c r="L14315" s="7">
        <v>0.79169999999999996</v>
      </c>
    </row>
    <row r="14316" spans="1:12" ht="20.25" customHeight="1">
      <c r="A14316" s="1">
        <f t="shared" si="298"/>
        <v>46798</v>
      </c>
      <c r="B14316" s="49" t="s">
        <v>8884</v>
      </c>
      <c r="C14316" s="7">
        <v>1.43E-2</v>
      </c>
      <c r="D14316" s="7">
        <v>2.86E-2</v>
      </c>
      <c r="E14316" s="7">
        <v>4.2900000000000001E-2</v>
      </c>
      <c r="F14316" s="7">
        <v>5.7200000000000001E-2</v>
      </c>
      <c r="G14316" s="7">
        <v>7.1500000000000008E-2</v>
      </c>
      <c r="H14316" s="7">
        <v>8.5800000000000001E-2</v>
      </c>
      <c r="I14316" s="7">
        <v>0.10010000000000001</v>
      </c>
      <c r="J14316" s="7">
        <v>0.1144</v>
      </c>
      <c r="K14316" s="7">
        <v>0.12870000000000001</v>
      </c>
      <c r="L14316" s="7">
        <v>0.14300000000000002</v>
      </c>
    </row>
    <row r="14317" spans="1:12" ht="20.25" customHeight="1">
      <c r="A14317" s="1">
        <f t="shared" si="298"/>
        <v>46799</v>
      </c>
      <c r="B14317" s="49" t="s">
        <v>8885</v>
      </c>
      <c r="C14317" s="7">
        <v>6.5000000000000002E-2</v>
      </c>
      <c r="D14317" s="7">
        <v>0.13</v>
      </c>
      <c r="E14317" s="7">
        <v>0.19500000000000001</v>
      </c>
      <c r="F14317" s="7">
        <v>0.26</v>
      </c>
      <c r="G14317" s="7">
        <v>0.32630000000000003</v>
      </c>
      <c r="H14317" s="7">
        <v>0.39129999999999998</v>
      </c>
      <c r="I14317" s="7">
        <v>0.45629999999999998</v>
      </c>
      <c r="J14317" s="7">
        <v>0.5213000000000001</v>
      </c>
      <c r="K14317" s="7">
        <v>0.58630000000000004</v>
      </c>
      <c r="L14317" s="7">
        <v>0.65129999999999999</v>
      </c>
    </row>
    <row r="14318" spans="1:12" ht="20.25" customHeight="1">
      <c r="A14318" s="1">
        <f t="shared" si="298"/>
        <v>46800</v>
      </c>
      <c r="B14318" s="49" t="s">
        <v>8886</v>
      </c>
      <c r="C14318" s="7">
        <v>1.43E-2</v>
      </c>
      <c r="D14318" s="7">
        <v>2.7300000000000001E-2</v>
      </c>
      <c r="E14318" s="7">
        <v>4.1600000000000005E-2</v>
      </c>
      <c r="F14318" s="7">
        <v>5.4600000000000003E-2</v>
      </c>
      <c r="G14318" s="7">
        <v>6.8900000000000003E-2</v>
      </c>
      <c r="H14318" s="7">
        <v>8.320000000000001E-2</v>
      </c>
      <c r="I14318" s="7">
        <v>9.6199999999999994E-2</v>
      </c>
      <c r="J14318" s="7">
        <v>0.11050000000000001</v>
      </c>
      <c r="K14318" s="7">
        <v>0.12350000000000001</v>
      </c>
      <c r="L14318" s="7">
        <v>0.13780000000000001</v>
      </c>
    </row>
    <row r="14319" spans="1:12" ht="20.25" customHeight="1">
      <c r="A14319" s="1">
        <f t="shared" si="298"/>
        <v>46801</v>
      </c>
      <c r="B14319" s="49" t="s">
        <v>8887</v>
      </c>
      <c r="C14319" s="7">
        <v>6.1100000000000002E-2</v>
      </c>
      <c r="D14319" s="7">
        <v>0.1222</v>
      </c>
      <c r="E14319" s="7">
        <v>0.18459999999999999</v>
      </c>
      <c r="F14319" s="7">
        <v>0.2457</v>
      </c>
      <c r="G14319" s="7">
        <v>0.30680000000000002</v>
      </c>
      <c r="H14319" s="7">
        <v>0.3679</v>
      </c>
      <c r="I14319" s="7">
        <v>0.43030000000000002</v>
      </c>
      <c r="J14319" s="7">
        <v>0.4914</v>
      </c>
      <c r="K14319" s="7">
        <v>0.55249999999999999</v>
      </c>
      <c r="L14319" s="7">
        <v>0.61360000000000003</v>
      </c>
    </row>
    <row r="14320" spans="1:12" ht="20.25" customHeight="1">
      <c r="A14320" s="1">
        <f t="shared" si="298"/>
        <v>46802</v>
      </c>
      <c r="B14320" s="49" t="s">
        <v>8888</v>
      </c>
      <c r="C14320" s="7">
        <v>5.3300000000000007E-2</v>
      </c>
      <c r="D14320" s="7">
        <v>0.1053</v>
      </c>
      <c r="E14320" s="7">
        <v>0.15859999999999999</v>
      </c>
      <c r="F14320" s="7">
        <v>0.21060000000000001</v>
      </c>
      <c r="G14320" s="7">
        <v>0.26390000000000002</v>
      </c>
      <c r="H14320" s="7">
        <v>0.31719999999999998</v>
      </c>
      <c r="I14320" s="7">
        <v>0.36919999999999997</v>
      </c>
      <c r="J14320" s="7">
        <v>0.42250000000000004</v>
      </c>
      <c r="K14320" s="7">
        <v>0.47449999999999998</v>
      </c>
      <c r="L14320" s="7">
        <v>0.52780000000000005</v>
      </c>
    </row>
    <row r="14321" spans="1:12" ht="20.25" customHeight="1">
      <c r="A14321" s="1">
        <f t="shared" si="298"/>
        <v>46803</v>
      </c>
      <c r="B14321" s="49" t="s">
        <v>8889</v>
      </c>
      <c r="C14321" s="7">
        <v>5.2000000000000005E-2</v>
      </c>
      <c r="D14321" s="7">
        <v>0.1027</v>
      </c>
      <c r="E14321" s="7">
        <v>0.1547</v>
      </c>
      <c r="F14321" s="7">
        <v>0.2054</v>
      </c>
      <c r="G14321" s="7">
        <v>0.25740000000000002</v>
      </c>
      <c r="H14321" s="7">
        <v>0.30809999999999998</v>
      </c>
      <c r="I14321" s="7">
        <v>0.35880000000000006</v>
      </c>
      <c r="J14321" s="7">
        <v>0.4108</v>
      </c>
      <c r="K14321" s="7">
        <v>0.46279999999999999</v>
      </c>
      <c r="L14321" s="7">
        <v>0.51350000000000007</v>
      </c>
    </row>
    <row r="14322" spans="1:12" ht="20.25" customHeight="1">
      <c r="A14322" s="1">
        <f t="shared" si="298"/>
        <v>46804</v>
      </c>
      <c r="B14322" s="49" t="s">
        <v>8890</v>
      </c>
      <c r="C14322" s="7">
        <v>0.35100000000000003</v>
      </c>
      <c r="D14322" s="7">
        <v>0.70200000000000007</v>
      </c>
      <c r="E14322" s="7">
        <v>1.0530000000000002</v>
      </c>
      <c r="F14322" s="7">
        <v>1.4040000000000001</v>
      </c>
      <c r="G14322" s="7">
        <v>1.7550000000000001</v>
      </c>
      <c r="H14322" s="7">
        <v>2.1060000000000003</v>
      </c>
      <c r="I14322" s="7">
        <v>2.4569999999999999</v>
      </c>
      <c r="J14322" s="7">
        <v>2.8080000000000003</v>
      </c>
      <c r="K14322" s="7">
        <v>3.1590000000000003</v>
      </c>
      <c r="L14322" s="7">
        <v>3.5100000000000002</v>
      </c>
    </row>
    <row r="14323" spans="1:12" ht="20.25" customHeight="1">
      <c r="A14323" s="1">
        <f t="shared" si="298"/>
        <v>46805</v>
      </c>
      <c r="B14323" s="49" t="s">
        <v>8891</v>
      </c>
      <c r="C14323" s="7">
        <v>0.16250000000000001</v>
      </c>
      <c r="D14323" s="7">
        <v>0.32500000000000001</v>
      </c>
      <c r="E14323" s="7">
        <v>0.48880000000000001</v>
      </c>
      <c r="F14323" s="7">
        <v>0.65129999999999999</v>
      </c>
      <c r="G14323" s="7">
        <v>0.81380000000000008</v>
      </c>
      <c r="H14323" s="7">
        <v>0.97630000000000006</v>
      </c>
      <c r="I14323" s="7">
        <v>1.1388</v>
      </c>
      <c r="J14323" s="7">
        <v>1.3026</v>
      </c>
      <c r="K14323" s="7">
        <v>1.4651000000000001</v>
      </c>
      <c r="L14323" s="7">
        <v>1.6276000000000002</v>
      </c>
    </row>
    <row r="14324" spans="1:12" ht="20.25" customHeight="1">
      <c r="A14324" s="1">
        <f t="shared" si="298"/>
        <v>46806</v>
      </c>
      <c r="B14324" s="49" t="s">
        <v>8892</v>
      </c>
      <c r="C14324" s="7">
        <v>3.9000000000000003E-3</v>
      </c>
      <c r="D14324" s="7">
        <v>9.1000000000000004E-3</v>
      </c>
      <c r="E14324" s="7">
        <v>1.3000000000000001E-2</v>
      </c>
      <c r="F14324" s="7">
        <v>1.8200000000000001E-2</v>
      </c>
      <c r="G14324" s="7">
        <v>2.2100000000000002E-2</v>
      </c>
      <c r="H14324" s="7">
        <v>2.6000000000000002E-2</v>
      </c>
      <c r="I14324" s="7">
        <v>3.1200000000000002E-2</v>
      </c>
      <c r="J14324" s="7">
        <v>3.5099999999999999E-2</v>
      </c>
      <c r="K14324" s="7">
        <v>4.0300000000000002E-2</v>
      </c>
      <c r="L14324" s="7">
        <v>4.4200000000000003E-2</v>
      </c>
    </row>
    <row r="14325" spans="1:12" ht="20.25" customHeight="1">
      <c r="A14325" s="1">
        <f t="shared" si="298"/>
        <v>46807</v>
      </c>
      <c r="B14325" s="49" t="s">
        <v>8893</v>
      </c>
      <c r="C14325" s="7">
        <v>0.29120000000000001</v>
      </c>
      <c r="D14325" s="7">
        <v>0.58240000000000003</v>
      </c>
      <c r="E14325" s="7">
        <v>0.87360000000000004</v>
      </c>
      <c r="F14325" s="7">
        <v>1.1648000000000001</v>
      </c>
      <c r="G14325" s="7">
        <v>1.4560000000000002</v>
      </c>
      <c r="H14325" s="7">
        <v>1.7472000000000001</v>
      </c>
      <c r="I14325" s="7">
        <v>2.0384000000000002</v>
      </c>
      <c r="J14325" s="7">
        <v>2.3296000000000001</v>
      </c>
      <c r="K14325" s="7">
        <v>2.6208</v>
      </c>
      <c r="L14325" s="7">
        <v>2.9120000000000004</v>
      </c>
    </row>
    <row r="14326" spans="1:12" ht="20.25" customHeight="1">
      <c r="A14326" s="1">
        <f t="shared" si="298"/>
        <v>46808</v>
      </c>
      <c r="B14326" s="49" t="s">
        <v>8894</v>
      </c>
      <c r="C14326" s="7">
        <v>0.12350000000000001</v>
      </c>
      <c r="D14326" s="7">
        <v>0.2457</v>
      </c>
      <c r="E14326" s="7">
        <v>0.36919999999999997</v>
      </c>
      <c r="F14326" s="7">
        <v>0.49270000000000003</v>
      </c>
      <c r="G14326" s="7">
        <v>0.61619999999999997</v>
      </c>
      <c r="H14326" s="7">
        <v>0.73839999999999995</v>
      </c>
      <c r="I14326" s="7">
        <v>0.86190000000000011</v>
      </c>
      <c r="J14326" s="7">
        <v>0.98540000000000005</v>
      </c>
      <c r="K14326" s="7">
        <v>1.1075999999999999</v>
      </c>
      <c r="L14326" s="7">
        <v>1.2311000000000001</v>
      </c>
    </row>
    <row r="14327" spans="1:12" ht="25.5">
      <c r="A14327" s="1">
        <f t="shared" si="298"/>
        <v>46809</v>
      </c>
      <c r="B14327" s="49" t="s">
        <v>8895</v>
      </c>
      <c r="C14327" s="7">
        <v>2.6000000000000003E-3</v>
      </c>
      <c r="D14327" s="7">
        <v>3.9000000000000003E-3</v>
      </c>
      <c r="E14327" s="7">
        <v>6.5000000000000006E-3</v>
      </c>
      <c r="F14327" s="7">
        <v>7.8000000000000005E-3</v>
      </c>
      <c r="G14327" s="7">
        <v>1.0400000000000001E-2</v>
      </c>
      <c r="H14327" s="7">
        <v>1.3000000000000001E-2</v>
      </c>
      <c r="I14327" s="7">
        <v>1.43E-2</v>
      </c>
      <c r="J14327" s="7">
        <v>1.6899999999999998E-2</v>
      </c>
      <c r="K14327" s="7">
        <v>1.8200000000000001E-2</v>
      </c>
      <c r="L14327" s="7">
        <v>2.0800000000000003E-2</v>
      </c>
    </row>
    <row r="14328" spans="1:12" ht="25.5">
      <c r="A14328" s="1">
        <f t="shared" si="298"/>
        <v>46810</v>
      </c>
      <c r="B14328" s="49" t="s">
        <v>8896</v>
      </c>
      <c r="C14328" s="7">
        <v>9.1000000000000004E-3</v>
      </c>
      <c r="D14328" s="7">
        <v>1.8200000000000001E-2</v>
      </c>
      <c r="E14328" s="7">
        <v>2.6000000000000002E-2</v>
      </c>
      <c r="F14328" s="7">
        <v>3.5099999999999999E-2</v>
      </c>
      <c r="G14328" s="7">
        <v>4.4200000000000003E-2</v>
      </c>
      <c r="H14328" s="7">
        <v>5.3300000000000007E-2</v>
      </c>
      <c r="I14328" s="7">
        <v>6.2400000000000004E-2</v>
      </c>
      <c r="J14328" s="7">
        <v>7.0199999999999999E-2</v>
      </c>
      <c r="K14328" s="7">
        <v>7.9299999999999995E-2</v>
      </c>
      <c r="L14328" s="7">
        <v>8.8400000000000006E-2</v>
      </c>
    </row>
    <row r="14329" spans="1:12" ht="12.75">
      <c r="A14329" s="1">
        <f t="shared" si="298"/>
        <v>46811</v>
      </c>
      <c r="B14329" s="49" t="s">
        <v>8897</v>
      </c>
      <c r="C14329" s="7">
        <v>1.17E-2</v>
      </c>
      <c r="D14329" s="7">
        <v>2.3400000000000001E-2</v>
      </c>
      <c r="E14329" s="7">
        <v>3.5099999999999999E-2</v>
      </c>
      <c r="F14329" s="7">
        <v>4.6800000000000001E-2</v>
      </c>
      <c r="G14329" s="7">
        <v>5.8499999999999996E-2</v>
      </c>
      <c r="H14329" s="7">
        <v>7.0199999999999999E-2</v>
      </c>
      <c r="I14329" s="7">
        <v>8.1900000000000001E-2</v>
      </c>
      <c r="J14329" s="7">
        <v>9.3600000000000003E-2</v>
      </c>
      <c r="K14329" s="7">
        <v>0.1053</v>
      </c>
      <c r="L14329" s="7">
        <v>0.11699999999999999</v>
      </c>
    </row>
    <row r="14330" spans="1:12" ht="21.75" customHeight="1">
      <c r="A14330" s="1">
        <f t="shared" si="298"/>
        <v>46812</v>
      </c>
      <c r="B14330" s="49" t="s">
        <v>8898</v>
      </c>
      <c r="C14330" s="7">
        <v>8.320000000000001E-2</v>
      </c>
      <c r="D14330" s="7">
        <v>0.16770000000000002</v>
      </c>
      <c r="E14330" s="7">
        <v>0.25090000000000001</v>
      </c>
      <c r="F14330" s="7">
        <v>0.33410000000000001</v>
      </c>
      <c r="G14330" s="7">
        <v>0.41860000000000003</v>
      </c>
      <c r="H14330" s="7">
        <v>0.50180000000000002</v>
      </c>
      <c r="I14330" s="7">
        <v>0.58500000000000008</v>
      </c>
      <c r="J14330" s="7">
        <v>0.66820000000000002</v>
      </c>
      <c r="K14330" s="7">
        <v>0.75269999999999992</v>
      </c>
      <c r="L14330" s="7">
        <v>0.83590000000000009</v>
      </c>
    </row>
    <row r="14331" spans="1:12" ht="21.75" customHeight="1">
      <c r="A14331" s="1">
        <f t="shared" si="298"/>
        <v>46813</v>
      </c>
      <c r="B14331" s="49" t="s">
        <v>8899</v>
      </c>
      <c r="C14331" s="7">
        <v>7.9299999999999995E-2</v>
      </c>
      <c r="D14331" s="7">
        <v>0.15859999999999999</v>
      </c>
      <c r="E14331" s="7">
        <v>0.2366</v>
      </c>
      <c r="F14331" s="7">
        <v>0.31590000000000001</v>
      </c>
      <c r="G14331" s="7">
        <v>0.3952</v>
      </c>
      <c r="H14331" s="7">
        <v>0.47449999999999998</v>
      </c>
      <c r="I14331" s="7">
        <v>0.55379999999999996</v>
      </c>
      <c r="J14331" s="7">
        <v>0.63180000000000003</v>
      </c>
      <c r="K14331" s="7">
        <v>0.71110000000000007</v>
      </c>
      <c r="L14331" s="7">
        <v>0.79039999999999999</v>
      </c>
    </row>
    <row r="14332" spans="1:12" ht="21.75" customHeight="1">
      <c r="A14332" s="1">
        <f t="shared" si="298"/>
        <v>46814</v>
      </c>
      <c r="B14332" s="49" t="s">
        <v>8900</v>
      </c>
      <c r="C14332" s="7">
        <v>9.4899999999999998E-2</v>
      </c>
      <c r="D14332" s="7">
        <v>0.19109999999999999</v>
      </c>
      <c r="E14332" s="7">
        <v>0.28600000000000003</v>
      </c>
      <c r="F14332" s="7">
        <v>0.38219999999999998</v>
      </c>
      <c r="G14332" s="7">
        <v>0.47710000000000002</v>
      </c>
      <c r="H14332" s="7">
        <v>0.57200000000000006</v>
      </c>
      <c r="I14332" s="7">
        <v>0.66820000000000002</v>
      </c>
      <c r="J14332" s="7">
        <v>0.7631</v>
      </c>
      <c r="K14332" s="7">
        <v>0.85930000000000006</v>
      </c>
      <c r="L14332" s="7">
        <v>0.95420000000000005</v>
      </c>
    </row>
    <row r="14333" spans="1:12" ht="21.75" customHeight="1">
      <c r="A14333" s="1">
        <f t="shared" si="298"/>
        <v>46815</v>
      </c>
      <c r="B14333" s="49" t="s">
        <v>8851</v>
      </c>
      <c r="C14333" s="7">
        <v>0.1963</v>
      </c>
      <c r="D14333" s="7">
        <v>0.3926</v>
      </c>
      <c r="E14333" s="7">
        <v>0.58890000000000009</v>
      </c>
      <c r="F14333" s="7">
        <v>0.78520000000000001</v>
      </c>
      <c r="G14333" s="7">
        <v>0.98150000000000004</v>
      </c>
      <c r="H14333" s="7">
        <v>1.1778000000000002</v>
      </c>
      <c r="I14333" s="7">
        <v>1.3740999999999999</v>
      </c>
      <c r="J14333" s="7">
        <v>1.5704</v>
      </c>
      <c r="K14333" s="7">
        <v>1.7666999999999999</v>
      </c>
      <c r="L14333" s="7">
        <v>1.9630000000000001</v>
      </c>
    </row>
    <row r="14334" spans="1:12" ht="21.75" customHeight="1">
      <c r="A14334" s="1">
        <f t="shared" si="298"/>
        <v>46816</v>
      </c>
      <c r="B14334" s="49" t="s">
        <v>8901</v>
      </c>
      <c r="C14334" s="7">
        <v>6.8900000000000003E-2</v>
      </c>
      <c r="D14334" s="7">
        <v>0.13780000000000001</v>
      </c>
      <c r="E14334" s="7">
        <v>0.20670000000000002</v>
      </c>
      <c r="F14334" s="7">
        <v>0.27560000000000001</v>
      </c>
      <c r="G14334" s="7">
        <v>0.34450000000000003</v>
      </c>
      <c r="H14334" s="7">
        <v>0.41340000000000005</v>
      </c>
      <c r="I14334" s="7">
        <v>0.48230000000000001</v>
      </c>
      <c r="J14334" s="7">
        <v>0.55120000000000002</v>
      </c>
      <c r="K14334" s="7">
        <v>0.62009999999999998</v>
      </c>
      <c r="L14334" s="7">
        <v>0.68900000000000006</v>
      </c>
    </row>
    <row r="14335" spans="1:12" ht="21.75" customHeight="1">
      <c r="A14335" s="1">
        <f t="shared" si="298"/>
        <v>46817</v>
      </c>
      <c r="B14335" s="49" t="s">
        <v>8902</v>
      </c>
      <c r="C14335" s="7">
        <v>0.1157</v>
      </c>
      <c r="D14335" s="7">
        <v>0.23139999999999999</v>
      </c>
      <c r="E14335" s="7">
        <v>0.34840000000000004</v>
      </c>
      <c r="F14335" s="7">
        <v>0.46410000000000001</v>
      </c>
      <c r="G14335" s="7">
        <v>0.57979999999999998</v>
      </c>
      <c r="H14335" s="7">
        <v>0.69550000000000012</v>
      </c>
      <c r="I14335" s="7">
        <v>0.81120000000000003</v>
      </c>
      <c r="J14335" s="7">
        <v>0.92820000000000003</v>
      </c>
      <c r="K14335" s="7">
        <v>1.0439000000000001</v>
      </c>
      <c r="L14335" s="7">
        <v>1.1596</v>
      </c>
    </row>
    <row r="14336" spans="1:12" ht="21.75" customHeight="1">
      <c r="A14336" s="1">
        <f t="shared" si="298"/>
        <v>46818</v>
      </c>
      <c r="B14336" s="49" t="s">
        <v>8903</v>
      </c>
      <c r="C14336" s="7">
        <v>0.15340000000000001</v>
      </c>
      <c r="D14336" s="7">
        <v>0.30549999999999999</v>
      </c>
      <c r="E14336" s="7">
        <v>0.45889999999999997</v>
      </c>
      <c r="F14336" s="7">
        <v>0.61229999999999996</v>
      </c>
      <c r="G14336" s="7">
        <v>0.76569999999999994</v>
      </c>
      <c r="H14336" s="7">
        <v>0.91779999999999995</v>
      </c>
      <c r="I14336" s="7">
        <v>1.0711999999999999</v>
      </c>
      <c r="J14336" s="7">
        <v>1.2245999999999999</v>
      </c>
      <c r="K14336" s="7">
        <v>1.3767</v>
      </c>
      <c r="L14336" s="7">
        <v>1.5301</v>
      </c>
    </row>
    <row r="14337" spans="1:12" ht="21.75" customHeight="1">
      <c r="A14337" s="1">
        <f t="shared" si="298"/>
        <v>46819</v>
      </c>
      <c r="B14337" s="49" t="s">
        <v>8904</v>
      </c>
      <c r="C14337" s="7">
        <v>1.8200000000000001E-2</v>
      </c>
      <c r="D14337" s="7">
        <v>3.6400000000000002E-2</v>
      </c>
      <c r="E14337" s="7">
        <v>5.3300000000000007E-2</v>
      </c>
      <c r="F14337" s="7">
        <v>7.1500000000000008E-2</v>
      </c>
      <c r="G14337" s="7">
        <v>8.9700000000000016E-2</v>
      </c>
      <c r="H14337" s="7">
        <v>0.10790000000000001</v>
      </c>
      <c r="I14337" s="7">
        <v>0.12610000000000002</v>
      </c>
      <c r="J14337" s="7">
        <v>0.14300000000000002</v>
      </c>
      <c r="K14337" s="7">
        <v>0.16120000000000001</v>
      </c>
      <c r="L14337" s="7">
        <v>0.17940000000000003</v>
      </c>
    </row>
    <row r="14338" spans="1:12" ht="21.75" customHeight="1">
      <c r="A14338" s="1">
        <f t="shared" si="298"/>
        <v>46820</v>
      </c>
      <c r="B14338" s="49" t="s">
        <v>8905</v>
      </c>
      <c r="C14338" s="7">
        <v>0.13</v>
      </c>
      <c r="D14338" s="7">
        <v>0.26</v>
      </c>
      <c r="E14338" s="7">
        <v>0.39</v>
      </c>
      <c r="F14338" s="7">
        <v>0.52</v>
      </c>
      <c r="G14338" s="7">
        <v>0.65</v>
      </c>
      <c r="H14338" s="7">
        <v>0.78</v>
      </c>
      <c r="I14338" s="7">
        <v>0.90999999999999992</v>
      </c>
      <c r="J14338" s="7">
        <v>1.04</v>
      </c>
      <c r="K14338" s="7">
        <v>1.1700000000000002</v>
      </c>
      <c r="L14338" s="7">
        <v>1.3</v>
      </c>
    </row>
    <row r="14339" spans="1:12" ht="21.75" customHeight="1">
      <c r="A14339" s="1">
        <f t="shared" si="298"/>
        <v>46821</v>
      </c>
      <c r="B14339" s="49" t="s">
        <v>8906</v>
      </c>
      <c r="C14339" s="7">
        <v>7.2800000000000004E-2</v>
      </c>
      <c r="D14339" s="7">
        <v>0.14560000000000001</v>
      </c>
      <c r="E14339" s="7">
        <v>0.21710000000000002</v>
      </c>
      <c r="F14339" s="7">
        <v>0.28989999999999999</v>
      </c>
      <c r="G14339" s="7">
        <v>0.36270000000000002</v>
      </c>
      <c r="H14339" s="7">
        <v>0.43550000000000005</v>
      </c>
      <c r="I14339" s="7">
        <v>0.50830000000000009</v>
      </c>
      <c r="J14339" s="7">
        <v>0.57979999999999998</v>
      </c>
      <c r="K14339" s="7">
        <v>0.65260000000000007</v>
      </c>
      <c r="L14339" s="7">
        <v>0.72540000000000004</v>
      </c>
    </row>
    <row r="14340" spans="1:12" ht="21.75" customHeight="1">
      <c r="A14340" s="1">
        <f t="shared" si="298"/>
        <v>46822</v>
      </c>
      <c r="B14340" s="49" t="s">
        <v>8668</v>
      </c>
      <c r="C14340" s="7">
        <v>0.1573</v>
      </c>
      <c r="D14340" s="7">
        <v>0.31459999999999999</v>
      </c>
      <c r="E14340" s="7">
        <v>0.47189999999999999</v>
      </c>
      <c r="F14340" s="7">
        <v>0.62919999999999998</v>
      </c>
      <c r="G14340" s="7">
        <v>0.78649999999999998</v>
      </c>
      <c r="H14340" s="7">
        <v>0.9425</v>
      </c>
      <c r="I14340" s="7">
        <v>1.0998000000000001</v>
      </c>
      <c r="J14340" s="7">
        <v>1.2571000000000001</v>
      </c>
      <c r="K14340" s="7">
        <v>1.4144000000000001</v>
      </c>
      <c r="L14340" s="7">
        <v>1.5717000000000001</v>
      </c>
    </row>
    <row r="14341" spans="1:12" ht="25.5">
      <c r="A14341" s="1">
        <f t="shared" si="298"/>
        <v>46823</v>
      </c>
      <c r="B14341" s="49" t="s">
        <v>2429</v>
      </c>
      <c r="C14341" s="7">
        <v>0.19500000000000001</v>
      </c>
      <c r="D14341" s="7">
        <v>0.39</v>
      </c>
      <c r="E14341" s="7">
        <v>0.58500000000000008</v>
      </c>
      <c r="F14341" s="7">
        <v>0.78</v>
      </c>
      <c r="G14341" s="7">
        <v>0.97500000000000009</v>
      </c>
      <c r="H14341" s="7">
        <v>1.1700000000000002</v>
      </c>
      <c r="I14341" s="7">
        <v>1.3650000000000002</v>
      </c>
      <c r="J14341" s="7">
        <v>1.56</v>
      </c>
      <c r="K14341" s="7">
        <v>1.7550000000000001</v>
      </c>
      <c r="L14341" s="7">
        <v>1.9500000000000002</v>
      </c>
    </row>
    <row r="14342" spans="1:12" ht="21.75" customHeight="1">
      <c r="A14342" s="1">
        <f t="shared" si="298"/>
        <v>46824</v>
      </c>
      <c r="B14342" s="49" t="s">
        <v>8907</v>
      </c>
      <c r="C14342" s="7">
        <v>0.10920000000000001</v>
      </c>
      <c r="D14342" s="7">
        <v>0.21840000000000001</v>
      </c>
      <c r="E14342" s="7">
        <v>0.3276</v>
      </c>
      <c r="F14342" s="7">
        <v>0.43680000000000002</v>
      </c>
      <c r="G14342" s="7">
        <v>0.54600000000000004</v>
      </c>
      <c r="H14342" s="7">
        <v>0.65390000000000004</v>
      </c>
      <c r="I14342" s="7">
        <v>0.7631</v>
      </c>
      <c r="J14342" s="7">
        <v>0.87230000000000008</v>
      </c>
      <c r="K14342" s="7">
        <v>0.98150000000000004</v>
      </c>
      <c r="L14342" s="7">
        <v>1.0907</v>
      </c>
    </row>
    <row r="14343" spans="1:12" ht="21.75" customHeight="1">
      <c r="A14343" s="1">
        <f t="shared" si="298"/>
        <v>46825</v>
      </c>
      <c r="B14343" s="49" t="s">
        <v>8908</v>
      </c>
      <c r="C14343" s="7">
        <v>5.3300000000000007E-2</v>
      </c>
      <c r="D14343" s="7">
        <v>0.10660000000000001</v>
      </c>
      <c r="E14343" s="7">
        <v>0.15990000000000001</v>
      </c>
      <c r="F14343" s="7">
        <v>0.21320000000000003</v>
      </c>
      <c r="G14343" s="7">
        <v>0.26650000000000001</v>
      </c>
      <c r="H14343" s="7">
        <v>0.31980000000000003</v>
      </c>
      <c r="I14343" s="7">
        <v>0.37179999999999996</v>
      </c>
      <c r="J14343" s="7">
        <v>0.42510000000000003</v>
      </c>
      <c r="K14343" s="7">
        <v>0.47839999999999999</v>
      </c>
      <c r="L14343" s="7">
        <v>0.53169999999999995</v>
      </c>
    </row>
    <row r="14344" spans="1:12" ht="21.75" customHeight="1">
      <c r="A14344" s="1">
        <f t="shared" si="298"/>
        <v>46826</v>
      </c>
      <c r="B14344" s="49" t="s">
        <v>8909</v>
      </c>
      <c r="C14344" s="7">
        <v>0.12090000000000001</v>
      </c>
      <c r="D14344" s="7">
        <v>0.24049999999999999</v>
      </c>
      <c r="E14344" s="7">
        <v>0.36140000000000005</v>
      </c>
      <c r="F14344" s="7">
        <v>0.48230000000000001</v>
      </c>
      <c r="G14344" s="7">
        <v>0.6019000000000001</v>
      </c>
      <c r="H14344" s="7">
        <v>0.72280000000000011</v>
      </c>
      <c r="I14344" s="7">
        <v>0.84240000000000004</v>
      </c>
      <c r="J14344" s="7">
        <v>0.96330000000000005</v>
      </c>
      <c r="K14344" s="7">
        <v>1.0842000000000001</v>
      </c>
      <c r="L14344" s="7">
        <v>1.2038000000000002</v>
      </c>
    </row>
    <row r="14345" spans="1:12" ht="21.75" customHeight="1">
      <c r="A14345" s="1">
        <f t="shared" si="298"/>
        <v>46827</v>
      </c>
      <c r="B14345" s="49" t="s">
        <v>8910</v>
      </c>
      <c r="C14345" s="7">
        <v>0.1157</v>
      </c>
      <c r="D14345" s="7">
        <v>0.23139999999999999</v>
      </c>
      <c r="E14345" s="7">
        <v>0.34710000000000002</v>
      </c>
      <c r="F14345" s="7">
        <v>0.46410000000000001</v>
      </c>
      <c r="G14345" s="7">
        <v>0.57979999999999998</v>
      </c>
      <c r="H14345" s="7">
        <v>0.69550000000000012</v>
      </c>
      <c r="I14345" s="7">
        <v>0.81120000000000003</v>
      </c>
      <c r="J14345" s="7">
        <v>0.92689999999999995</v>
      </c>
      <c r="K14345" s="7">
        <v>1.0426000000000002</v>
      </c>
      <c r="L14345" s="7">
        <v>1.1596</v>
      </c>
    </row>
    <row r="14346" spans="1:12" ht="21.75" customHeight="1">
      <c r="A14346" s="1">
        <f t="shared" si="298"/>
        <v>46828</v>
      </c>
      <c r="B14346" s="49" t="s">
        <v>8911</v>
      </c>
      <c r="C14346" s="7">
        <v>0.25220000000000004</v>
      </c>
      <c r="D14346" s="7">
        <v>0.50309999999999999</v>
      </c>
      <c r="E14346" s="7">
        <v>0.75529999999999997</v>
      </c>
      <c r="F14346" s="7">
        <v>1.0062</v>
      </c>
      <c r="G14346" s="7">
        <v>1.2584</v>
      </c>
      <c r="H14346" s="7">
        <v>1.5093000000000001</v>
      </c>
      <c r="I14346" s="7">
        <v>1.7615000000000001</v>
      </c>
      <c r="J14346" s="7">
        <v>2.0124</v>
      </c>
      <c r="K14346" s="7">
        <v>2.2646000000000002</v>
      </c>
      <c r="L14346" s="7">
        <v>2.516</v>
      </c>
    </row>
    <row r="14347" spans="1:12" ht="21.75" customHeight="1">
      <c r="A14347" s="1">
        <f t="shared" si="298"/>
        <v>46829</v>
      </c>
      <c r="B14347" s="49" t="s">
        <v>8912</v>
      </c>
      <c r="C14347" s="7">
        <v>3.1200000000000002E-2</v>
      </c>
      <c r="D14347" s="7">
        <v>6.2400000000000004E-2</v>
      </c>
      <c r="E14347" s="7">
        <v>9.3600000000000003E-2</v>
      </c>
      <c r="F14347" s="7">
        <v>0.12350000000000001</v>
      </c>
      <c r="G14347" s="7">
        <v>0.1547</v>
      </c>
      <c r="H14347" s="7">
        <v>0.18589999999999998</v>
      </c>
      <c r="I14347" s="7">
        <v>0.21710000000000002</v>
      </c>
      <c r="J14347" s="7">
        <v>0.24830000000000002</v>
      </c>
      <c r="K14347" s="7">
        <v>0.27950000000000003</v>
      </c>
      <c r="L14347" s="7">
        <v>0.311</v>
      </c>
    </row>
    <row r="14348" spans="1:12" ht="21.75" customHeight="1">
      <c r="A14348" s="1">
        <f t="shared" si="298"/>
        <v>46830</v>
      </c>
      <c r="B14348" s="49" t="s">
        <v>8913</v>
      </c>
      <c r="C14348" s="7">
        <v>4.5500000000000006E-2</v>
      </c>
      <c r="D14348" s="7">
        <v>9.1000000000000011E-2</v>
      </c>
      <c r="E14348" s="7">
        <v>0.13650000000000001</v>
      </c>
      <c r="F14348" s="7">
        <v>0.18200000000000002</v>
      </c>
      <c r="G14348" s="7">
        <v>0.22749999999999998</v>
      </c>
      <c r="H14348" s="7">
        <v>0.27300000000000002</v>
      </c>
      <c r="I14348" s="7">
        <v>0.31850000000000001</v>
      </c>
      <c r="J14348" s="7">
        <v>0.36400000000000005</v>
      </c>
      <c r="K14348" s="7">
        <v>0.40950000000000003</v>
      </c>
      <c r="L14348" s="7">
        <v>0.45499999999999996</v>
      </c>
    </row>
    <row r="14349" spans="1:12" ht="21.75" customHeight="1">
      <c r="A14349" s="1">
        <f t="shared" si="298"/>
        <v>46831</v>
      </c>
      <c r="B14349" s="49" t="s">
        <v>8914</v>
      </c>
      <c r="C14349" s="7">
        <v>0.21710000000000002</v>
      </c>
      <c r="D14349" s="7">
        <v>0.43420000000000003</v>
      </c>
      <c r="E14349" s="7">
        <v>0.65</v>
      </c>
      <c r="F14349" s="7">
        <v>0.86710000000000009</v>
      </c>
      <c r="G14349" s="7">
        <v>1.0842000000000001</v>
      </c>
      <c r="H14349" s="7">
        <v>1.3012999999999999</v>
      </c>
      <c r="I14349" s="7">
        <v>1.5184</v>
      </c>
      <c r="J14349" s="7">
        <v>1.7342000000000002</v>
      </c>
      <c r="K14349" s="7">
        <v>1.9512999999999998</v>
      </c>
      <c r="L14349" s="7">
        <v>2.1684000000000001</v>
      </c>
    </row>
    <row r="14350" spans="1:12" ht="21.75" customHeight="1">
      <c r="A14350" s="1">
        <f t="shared" si="298"/>
        <v>46832</v>
      </c>
      <c r="B14350" s="49" t="s">
        <v>8915</v>
      </c>
      <c r="C14350" s="7">
        <v>2.47E-2</v>
      </c>
      <c r="D14350" s="7">
        <v>4.9399999999999999E-2</v>
      </c>
      <c r="E14350" s="7">
        <v>7.4099999999999999E-2</v>
      </c>
      <c r="F14350" s="7">
        <v>9.8799999999999999E-2</v>
      </c>
      <c r="G14350" s="7">
        <v>0.12350000000000001</v>
      </c>
      <c r="H14350" s="7">
        <v>0.1482</v>
      </c>
      <c r="I14350" s="7">
        <v>0.17290000000000003</v>
      </c>
      <c r="J14350" s="7">
        <v>0.1976</v>
      </c>
      <c r="K14350" s="7">
        <v>0.22230000000000003</v>
      </c>
      <c r="L14350" s="7">
        <v>0.24700000000000003</v>
      </c>
    </row>
    <row r="14351" spans="1:12" ht="21.75" customHeight="1">
      <c r="A14351" s="1">
        <f t="shared" si="298"/>
        <v>46833</v>
      </c>
      <c r="B14351" s="49" t="s">
        <v>8916</v>
      </c>
      <c r="C14351" s="7">
        <v>1.6899999999999998E-2</v>
      </c>
      <c r="D14351" s="7">
        <v>3.5099999999999999E-2</v>
      </c>
      <c r="E14351" s="7">
        <v>5.2000000000000005E-2</v>
      </c>
      <c r="F14351" s="7">
        <v>6.8900000000000003E-2</v>
      </c>
      <c r="G14351" s="7">
        <v>8.7100000000000011E-2</v>
      </c>
      <c r="H14351" s="7">
        <v>0.10400000000000001</v>
      </c>
      <c r="I14351" s="7">
        <v>0.12090000000000001</v>
      </c>
      <c r="J14351" s="7">
        <v>0.13780000000000001</v>
      </c>
      <c r="K14351" s="7">
        <v>0.156</v>
      </c>
      <c r="L14351" s="7">
        <v>0.17299999999999999</v>
      </c>
    </row>
    <row r="14352" spans="1:12" ht="30" customHeight="1">
      <c r="A14352" s="1">
        <f t="shared" si="298"/>
        <v>46834</v>
      </c>
      <c r="B14352" s="49" t="s">
        <v>8917</v>
      </c>
      <c r="C14352" s="7">
        <v>1.43E-2</v>
      </c>
      <c r="D14352" s="7">
        <v>2.7300000000000001E-2</v>
      </c>
      <c r="E14352" s="7">
        <v>4.1600000000000005E-2</v>
      </c>
      <c r="F14352" s="7">
        <v>5.4600000000000003E-2</v>
      </c>
      <c r="G14352" s="7">
        <v>6.8900000000000003E-2</v>
      </c>
      <c r="H14352" s="7">
        <v>8.1900000000000001E-2</v>
      </c>
      <c r="I14352" s="7">
        <v>9.6199999999999994E-2</v>
      </c>
      <c r="J14352" s="7">
        <v>0.10920000000000001</v>
      </c>
      <c r="K14352" s="7">
        <v>0.12350000000000001</v>
      </c>
      <c r="L14352" s="7">
        <v>0.13700000000000001</v>
      </c>
    </row>
    <row r="14353" spans="1:12" ht="21.75" customHeight="1">
      <c r="A14353" s="1">
        <f t="shared" si="298"/>
        <v>46835</v>
      </c>
      <c r="B14353" s="49" t="s">
        <v>8918</v>
      </c>
      <c r="C14353" s="7">
        <v>8.320000000000001E-2</v>
      </c>
      <c r="D14353" s="7">
        <v>0.1651</v>
      </c>
      <c r="E14353" s="7">
        <v>0.24830000000000002</v>
      </c>
      <c r="F14353" s="7">
        <v>0.33150000000000002</v>
      </c>
      <c r="G14353" s="7">
        <v>0.41470000000000001</v>
      </c>
      <c r="H14353" s="7">
        <v>0.49660000000000004</v>
      </c>
      <c r="I14353" s="7">
        <v>0.57979999999999998</v>
      </c>
      <c r="J14353" s="7">
        <v>0.66300000000000003</v>
      </c>
      <c r="K14353" s="7">
        <v>0.74490000000000001</v>
      </c>
      <c r="L14353" s="7">
        <v>0.82810000000000006</v>
      </c>
    </row>
    <row r="14354" spans="1:12" ht="21.75" customHeight="1">
      <c r="A14354" s="1">
        <f t="shared" si="298"/>
        <v>46836</v>
      </c>
      <c r="B14354" s="49" t="s">
        <v>8919</v>
      </c>
      <c r="C14354" s="7">
        <v>1.3000000000000002E-3</v>
      </c>
      <c r="D14354" s="7">
        <v>3.9000000000000003E-3</v>
      </c>
      <c r="E14354" s="7">
        <v>5.2000000000000006E-3</v>
      </c>
      <c r="F14354" s="7">
        <v>7.8000000000000005E-3</v>
      </c>
      <c r="G14354" s="7">
        <v>9.1000000000000004E-3</v>
      </c>
      <c r="H14354" s="7">
        <v>1.17E-2</v>
      </c>
      <c r="I14354" s="7">
        <v>1.3000000000000001E-2</v>
      </c>
      <c r="J14354" s="7">
        <v>1.43E-2</v>
      </c>
      <c r="K14354" s="7">
        <v>1.6899999999999998E-2</v>
      </c>
      <c r="L14354" s="7">
        <v>1.8200000000000001E-2</v>
      </c>
    </row>
    <row r="14355" spans="1:12" ht="27.75" customHeight="1">
      <c r="A14355" s="86" t="s">
        <v>8920</v>
      </c>
      <c r="B14355" s="86"/>
      <c r="C14355" s="8">
        <f>SUM(C13904:C14354)</f>
        <v>88.514400000000194</v>
      </c>
      <c r="D14355" s="8">
        <f t="shared" ref="D14355:L14355" si="299">SUM(D13904:D14354)</f>
        <v>176.98070000000004</v>
      </c>
      <c r="E14355" s="8">
        <f t="shared" si="299"/>
        <v>265.4808000000001</v>
      </c>
      <c r="F14355" s="8">
        <f t="shared" si="299"/>
        <v>353.95749999999964</v>
      </c>
      <c r="G14355" s="8">
        <f t="shared" si="299"/>
        <v>442.51480000000004</v>
      </c>
      <c r="H14355" s="8">
        <f t="shared" si="299"/>
        <v>530.92650000000026</v>
      </c>
      <c r="I14355" s="8">
        <f t="shared" si="299"/>
        <v>619.41229999999962</v>
      </c>
      <c r="J14355" s="8">
        <f t="shared" si="299"/>
        <v>707.89549999999997</v>
      </c>
      <c r="K14355" s="8">
        <f t="shared" si="299"/>
        <v>796.40470000000039</v>
      </c>
      <c r="L14355" s="8">
        <f t="shared" si="299"/>
        <v>884.88149999999939</v>
      </c>
    </row>
    <row r="14356" spans="1:12" ht="35.25" customHeight="1">
      <c r="A14356" s="87" t="s">
        <v>8921</v>
      </c>
      <c r="B14356" s="87"/>
      <c r="C14356" s="26">
        <f t="shared" ref="C14356:L14356" si="300">C4371+C4634+C5121+C5465+C6101+C6140+C7564+C13732+C13902+C14355</f>
        <v>687.76451462032901</v>
      </c>
      <c r="D14356" s="26">
        <f t="shared" si="300"/>
        <v>1375.4810792406579</v>
      </c>
      <c r="E14356" s="26">
        <f t="shared" si="300"/>
        <v>2063.2312938609857</v>
      </c>
      <c r="F14356" s="26">
        <f t="shared" si="300"/>
        <v>2750.9582584813134</v>
      </c>
      <c r="G14356" s="26">
        <f t="shared" si="300"/>
        <v>3438.7658231016417</v>
      </c>
      <c r="H14356" s="26">
        <f t="shared" si="300"/>
        <v>4126.4274877219686</v>
      </c>
      <c r="I14356" s="26">
        <f t="shared" si="300"/>
        <v>4814.9393523423023</v>
      </c>
      <c r="J14356" s="26">
        <f t="shared" si="300"/>
        <v>5501.5821669626266</v>
      </c>
      <c r="K14356" s="26">
        <f t="shared" si="300"/>
        <v>6189.6347315829507</v>
      </c>
      <c r="L14356" s="26">
        <f t="shared" si="300"/>
        <v>6900.2254471057004</v>
      </c>
    </row>
    <row r="14357" spans="1:12" ht="39" customHeight="1">
      <c r="A14357" s="88" t="s">
        <v>8922</v>
      </c>
      <c r="B14357" s="88"/>
      <c r="C14357" s="81">
        <f>SUM(C4042+C14356)</f>
        <v>1434.6434977505946</v>
      </c>
      <c r="D14357" s="81">
        <f t="shared" ref="D14357:L14357" si="301">SUM(D4042+D14356)</f>
        <v>2870.6716602828565</v>
      </c>
      <c r="E14357" s="81">
        <f t="shared" si="301"/>
        <v>4307.6739890987419</v>
      </c>
      <c r="F14357" s="81">
        <f t="shared" si="301"/>
        <v>5743.6217872996558</v>
      </c>
      <c r="G14357" s="81">
        <f t="shared" si="301"/>
        <v>7179.5563740527796</v>
      </c>
      <c r="H14357" s="81">
        <f t="shared" si="301"/>
        <v>8614.3138596460958</v>
      </c>
      <c r="I14357" s="81">
        <f t="shared" si="301"/>
        <v>10053.235861224965</v>
      </c>
      <c r="J14357" s="81">
        <f t="shared" si="301"/>
        <v>11487.257168338761</v>
      </c>
      <c r="K14357" s="81">
        <f t="shared" si="301"/>
        <v>12921.756075075622</v>
      </c>
      <c r="L14357" s="81">
        <f t="shared" si="301"/>
        <v>14448.660008396058</v>
      </c>
    </row>
    <row r="14358" spans="1:12" ht="36" customHeight="1">
      <c r="A14358" s="89" t="s">
        <v>8923</v>
      </c>
      <c r="B14358" s="90"/>
      <c r="C14358" s="90"/>
      <c r="D14358" s="90"/>
      <c r="E14358" s="90"/>
      <c r="F14358" s="90"/>
      <c r="G14358" s="90"/>
      <c r="H14358" s="90"/>
      <c r="I14358" s="90"/>
      <c r="J14358" s="90"/>
      <c r="K14358" s="90"/>
      <c r="L14358" s="90"/>
    </row>
    <row r="14362" spans="1:12" ht="18.75">
      <c r="A14362" s="82" t="s">
        <v>8924</v>
      </c>
      <c r="B14362" s="83"/>
      <c r="C14362" s="83"/>
      <c r="D14362" s="83"/>
      <c r="E14362" s="83"/>
      <c r="F14362" s="83"/>
      <c r="G14362" s="84"/>
      <c r="H14362" s="84"/>
      <c r="I14362" s="84"/>
      <c r="J14362" s="84"/>
    </row>
    <row r="14363" spans="1:12" ht="18.75">
      <c r="A14363" s="82" t="s">
        <v>8951</v>
      </c>
      <c r="B14363" s="82"/>
      <c r="C14363" s="82"/>
      <c r="D14363" s="82"/>
      <c r="E14363" s="82"/>
      <c r="F14363" s="82"/>
      <c r="G14363" s="91" t="s">
        <v>8925</v>
      </c>
      <c r="H14363" s="91"/>
      <c r="I14363" s="91"/>
      <c r="J14363" s="91"/>
    </row>
  </sheetData>
  <autoFilter ref="A17:L14358"/>
  <mergeCells count="114">
    <mergeCell ref="D6:F6"/>
    <mergeCell ref="A11:L11"/>
    <mergeCell ref="A12:L12"/>
    <mergeCell ref="A13:L13"/>
    <mergeCell ref="A14:L14"/>
    <mergeCell ref="A15:A16"/>
    <mergeCell ref="B15:B16"/>
    <mergeCell ref="C15:L15"/>
    <mergeCell ref="A18:L18"/>
    <mergeCell ref="A19:L19"/>
    <mergeCell ref="A41:B41"/>
    <mergeCell ref="A42:L42"/>
    <mergeCell ref="A59:B59"/>
    <mergeCell ref="A60:L60"/>
    <mergeCell ref="A71:B71"/>
    <mergeCell ref="A72:L72"/>
    <mergeCell ref="A82:B82"/>
    <mergeCell ref="A83:L83"/>
    <mergeCell ref="A96:B96"/>
    <mergeCell ref="A97:L97"/>
    <mergeCell ref="A128:B128"/>
    <mergeCell ref="A129:L129"/>
    <mergeCell ref="A408:B408"/>
    <mergeCell ref="A409:B409"/>
    <mergeCell ref="A410:L410"/>
    <mergeCell ref="A430:B430"/>
    <mergeCell ref="A431:L431"/>
    <mergeCell ref="A432:L432"/>
    <mergeCell ref="A962:B962"/>
    <mergeCell ref="A963:L963"/>
    <mergeCell ref="A1194:B1194"/>
    <mergeCell ref="A1195:L1195"/>
    <mergeCell ref="A1592:B1592"/>
    <mergeCell ref="A1593:L1593"/>
    <mergeCell ref="A1989:B1989"/>
    <mergeCell ref="A1990:L1990"/>
    <mergeCell ref="A2427:B2427"/>
    <mergeCell ref="A2428:L2428"/>
    <mergeCell ref="A2764:B2764"/>
    <mergeCell ref="A2765:L2765"/>
    <mergeCell ref="A3141:B3141"/>
    <mergeCell ref="A3142:L3142"/>
    <mergeCell ref="A3237:B3237"/>
    <mergeCell ref="A3238:L3238"/>
    <mergeCell ref="A3529:B3529"/>
    <mergeCell ref="A3530:B3530"/>
    <mergeCell ref="A3531:L3531"/>
    <mergeCell ref="A3532:L3532"/>
    <mergeCell ref="A3539:B3539"/>
    <mergeCell ref="A3540:L3540"/>
    <mergeCell ref="A3589:B3589"/>
    <mergeCell ref="A3590:L3590"/>
    <mergeCell ref="A3679:B3679"/>
    <mergeCell ref="A3680:L3680"/>
    <mergeCell ref="A3695:B3695"/>
    <mergeCell ref="A3696:B3696"/>
    <mergeCell ref="A3697:L3697"/>
    <mergeCell ref="A3767:L3767"/>
    <mergeCell ref="A3775:B3775"/>
    <mergeCell ref="A3776:B3776"/>
    <mergeCell ref="A3777:L3777"/>
    <mergeCell ref="A3778:L3778"/>
    <mergeCell ref="A3789:B3789"/>
    <mergeCell ref="A3790:L3790"/>
    <mergeCell ref="A3793:B3793"/>
    <mergeCell ref="A3794:L3794"/>
    <mergeCell ref="A3802:B3802"/>
    <mergeCell ref="A3803:L3803"/>
    <mergeCell ref="A3806:B3806"/>
    <mergeCell ref="A3807:L3807"/>
    <mergeCell ref="A3812:B3812"/>
    <mergeCell ref="A3813:L3813"/>
    <mergeCell ref="A3815:B3815"/>
    <mergeCell ref="A3816:B3816"/>
    <mergeCell ref="A3817:L3817"/>
    <mergeCell ref="A3818:L3818"/>
    <mergeCell ref="A3854:B3854"/>
    <mergeCell ref="A3855:L3855"/>
    <mergeCell ref="A3884:B3884"/>
    <mergeCell ref="A3885:L3885"/>
    <mergeCell ref="A3916:B3916"/>
    <mergeCell ref="A3917:L3917"/>
    <mergeCell ref="A3983:B3983"/>
    <mergeCell ref="A3984:L3984"/>
    <mergeCell ref="A4019:B4019"/>
    <mergeCell ref="A4020:B4020"/>
    <mergeCell ref="A4021:L4021"/>
    <mergeCell ref="A4041:B4041"/>
    <mergeCell ref="A4042:B4042"/>
    <mergeCell ref="A4043:L4043"/>
    <mergeCell ref="A4044:L4044"/>
    <mergeCell ref="A4371:B4371"/>
    <mergeCell ref="A4372:L4372"/>
    <mergeCell ref="A4634:B4634"/>
    <mergeCell ref="A4635:L4635"/>
    <mergeCell ref="A5121:B5121"/>
    <mergeCell ref="A5122:L5122"/>
    <mergeCell ref="A5465:B5465"/>
    <mergeCell ref="A5466:L5466"/>
    <mergeCell ref="A6101:B6101"/>
    <mergeCell ref="A14355:B14355"/>
    <mergeCell ref="A14356:B14356"/>
    <mergeCell ref="A14357:B14357"/>
    <mergeCell ref="A14358:L14358"/>
    <mergeCell ref="G14363:J14363"/>
    <mergeCell ref="A6102:L6102"/>
    <mergeCell ref="A6140:B6140"/>
    <mergeCell ref="A6141:L6141"/>
    <mergeCell ref="A7564:B7564"/>
    <mergeCell ref="A7565:L7565"/>
    <mergeCell ref="A13732:B13732"/>
    <mergeCell ref="A13733:L13733"/>
    <mergeCell ref="A13902:B13902"/>
    <mergeCell ref="A13903:L13903"/>
  </mergeCells>
  <pageMargins left="0.78740157480314965" right="0.19685039370078741" top="0.19685039370078741" bottom="0.19685039370078741" header="0" footer="0"/>
  <pageSetup paperSize="9" scale="80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6739"/>
  <sheetViews>
    <sheetView zoomScale="115" workbookViewId="0">
      <selection activeCell="B6" sqref="B6:M462"/>
    </sheetView>
  </sheetViews>
  <sheetFormatPr defaultRowHeight="12.75" customHeight="1"/>
  <cols>
    <col min="2" max="2" width="31.7109375" customWidth="1"/>
    <col min="3" max="3" width="30.42578125" customWidth="1"/>
  </cols>
  <sheetData>
    <row r="6" spans="2:13">
      <c r="B6" s="12" t="s">
        <v>8528</v>
      </c>
      <c r="C6" s="12" t="s">
        <v>8926</v>
      </c>
      <c r="D6" s="13">
        <v>4.1600000000000005E-2</v>
      </c>
      <c r="E6" s="13">
        <v>8.1900000000000001E-2</v>
      </c>
      <c r="F6" s="13">
        <v>0.12350000000000001</v>
      </c>
      <c r="G6" s="13">
        <v>0.1651</v>
      </c>
      <c r="H6" s="13">
        <v>0.20670000000000002</v>
      </c>
      <c r="I6" s="13">
        <v>0.24700000000000003</v>
      </c>
      <c r="J6" s="13">
        <v>0.28860000000000002</v>
      </c>
      <c r="K6" s="13">
        <v>0.33019999999999999</v>
      </c>
      <c r="L6" s="13">
        <v>0.3705</v>
      </c>
      <c r="M6" s="13">
        <v>0.41210000000000002</v>
      </c>
    </row>
    <row r="7" spans="2:13">
      <c r="B7" s="12" t="s">
        <v>8529</v>
      </c>
      <c r="C7" s="12" t="s">
        <v>8926</v>
      </c>
      <c r="D7" s="13">
        <v>3.2500000000000001E-2</v>
      </c>
      <c r="E7" s="13">
        <v>6.5000000000000002E-2</v>
      </c>
      <c r="F7" s="13">
        <v>9.7500000000000003E-2</v>
      </c>
      <c r="G7" s="13">
        <v>0.13</v>
      </c>
      <c r="H7" s="13">
        <v>0.16250000000000001</v>
      </c>
      <c r="I7" s="13">
        <v>0.19370000000000001</v>
      </c>
      <c r="J7" s="13">
        <v>0.22619999999999998</v>
      </c>
      <c r="K7" s="13">
        <v>0.25870000000000004</v>
      </c>
      <c r="L7" s="13">
        <v>0.29120000000000001</v>
      </c>
      <c r="M7" s="13">
        <v>0.32369999999999999</v>
      </c>
    </row>
    <row r="8" spans="2:13">
      <c r="B8" s="12" t="s">
        <v>8530</v>
      </c>
      <c r="C8" s="12" t="s">
        <v>8926</v>
      </c>
      <c r="D8" s="13">
        <v>6.5000000000000006E-3</v>
      </c>
      <c r="E8" s="13">
        <v>1.17E-2</v>
      </c>
      <c r="F8" s="13">
        <v>1.8200000000000001E-2</v>
      </c>
      <c r="G8" s="13">
        <v>2.3400000000000001E-2</v>
      </c>
      <c r="H8" s="13">
        <v>2.9899999999999999E-2</v>
      </c>
      <c r="I8" s="13">
        <v>3.6400000000000002E-2</v>
      </c>
      <c r="J8" s="13">
        <v>4.1600000000000005E-2</v>
      </c>
      <c r="K8" s="13">
        <v>4.8099999999999997E-2</v>
      </c>
      <c r="L8" s="13">
        <v>5.3300000000000007E-2</v>
      </c>
      <c r="M8" s="13">
        <v>5.9799999999999999E-2</v>
      </c>
    </row>
    <row r="9" spans="2:13">
      <c r="B9" s="12" t="s">
        <v>8531</v>
      </c>
      <c r="C9" s="12" t="s">
        <v>8926</v>
      </c>
      <c r="D9" s="13">
        <v>0.58500000000000008</v>
      </c>
      <c r="E9" s="13">
        <v>1.1687000000000001</v>
      </c>
      <c r="F9" s="13">
        <v>1.7537</v>
      </c>
      <c r="G9" s="13">
        <v>2.3374000000000001</v>
      </c>
      <c r="H9" s="13">
        <v>2.9224000000000006</v>
      </c>
      <c r="I9" s="13">
        <v>3.5061</v>
      </c>
      <c r="J9" s="13">
        <v>4.0911</v>
      </c>
      <c r="K9" s="13">
        <v>4.6748000000000003</v>
      </c>
      <c r="L9" s="13">
        <v>5.2598000000000003</v>
      </c>
      <c r="M9" s="13">
        <v>5.8435000000000006</v>
      </c>
    </row>
    <row r="10" spans="2:13">
      <c r="B10" s="12" t="s">
        <v>8532</v>
      </c>
      <c r="C10" s="12" t="s">
        <v>8926</v>
      </c>
      <c r="D10" s="13">
        <v>2.47E-2</v>
      </c>
      <c r="E10" s="13">
        <v>4.8099999999999997E-2</v>
      </c>
      <c r="F10" s="13">
        <v>7.2800000000000004E-2</v>
      </c>
      <c r="G10" s="13">
        <v>9.6199999999999994E-2</v>
      </c>
      <c r="H10" s="13">
        <v>0.12090000000000001</v>
      </c>
      <c r="I10" s="13">
        <v>0.14430000000000001</v>
      </c>
      <c r="J10" s="13">
        <v>0.16900000000000001</v>
      </c>
      <c r="K10" s="13">
        <v>0.19239999999999999</v>
      </c>
      <c r="L10" s="13">
        <v>0.21710000000000002</v>
      </c>
      <c r="M10" s="13">
        <v>0.24049999999999999</v>
      </c>
    </row>
    <row r="11" spans="2:13">
      <c r="B11" s="12" t="s">
        <v>8533</v>
      </c>
      <c r="C11" s="12" t="s">
        <v>8926</v>
      </c>
      <c r="D11" s="13">
        <v>1.3000000000000002E-3</v>
      </c>
      <c r="E11" s="13">
        <v>2.6000000000000003E-3</v>
      </c>
      <c r="F11" s="13">
        <v>3.9000000000000003E-3</v>
      </c>
      <c r="G11" s="13">
        <v>5.2000000000000006E-3</v>
      </c>
      <c r="H11" s="13">
        <v>6.5000000000000006E-3</v>
      </c>
      <c r="I11" s="13">
        <v>7.8000000000000005E-3</v>
      </c>
      <c r="J11" s="13">
        <v>9.1000000000000004E-3</v>
      </c>
      <c r="K11" s="13">
        <v>1.0400000000000001E-2</v>
      </c>
      <c r="L11" s="13">
        <v>1.17E-2</v>
      </c>
      <c r="M11" s="13">
        <v>1.3000000000000001E-2</v>
      </c>
    </row>
    <row r="12" spans="2:13" ht="25.5">
      <c r="B12" s="12" t="s">
        <v>8534</v>
      </c>
      <c r="C12" s="12" t="s">
        <v>8926</v>
      </c>
      <c r="D12" s="13">
        <v>2.86E-2</v>
      </c>
      <c r="E12" s="13">
        <v>5.7200000000000001E-2</v>
      </c>
      <c r="F12" s="13">
        <v>8.5800000000000001E-2</v>
      </c>
      <c r="G12" s="13">
        <v>0.1144</v>
      </c>
      <c r="H12" s="13">
        <v>0.14300000000000002</v>
      </c>
      <c r="I12" s="13">
        <v>0.1716</v>
      </c>
      <c r="J12" s="13">
        <v>0.20020000000000002</v>
      </c>
      <c r="K12" s="13">
        <v>0.2288</v>
      </c>
      <c r="L12" s="13">
        <v>0.25740000000000002</v>
      </c>
      <c r="M12" s="13">
        <v>0.28600000000000003</v>
      </c>
    </row>
    <row r="13" spans="2:13">
      <c r="B13" s="12" t="s">
        <v>8535</v>
      </c>
      <c r="C13" s="12" t="s">
        <v>8926</v>
      </c>
      <c r="D13" s="13">
        <v>1.3000000000000002E-3</v>
      </c>
      <c r="E13" s="13">
        <v>2.6000000000000003E-3</v>
      </c>
      <c r="F13" s="13">
        <v>5.2000000000000006E-3</v>
      </c>
      <c r="G13" s="13">
        <v>6.5000000000000006E-3</v>
      </c>
      <c r="H13" s="13">
        <v>7.8000000000000005E-3</v>
      </c>
      <c r="I13" s="13">
        <v>9.1000000000000004E-3</v>
      </c>
      <c r="J13" s="13">
        <v>1.0400000000000001E-2</v>
      </c>
      <c r="K13" s="13">
        <v>1.3000000000000001E-2</v>
      </c>
      <c r="L13" s="13">
        <v>1.43E-2</v>
      </c>
      <c r="M13" s="13">
        <v>1.5600000000000001E-2</v>
      </c>
    </row>
    <row r="14" spans="2:13">
      <c r="B14" s="14" t="s">
        <v>8536</v>
      </c>
      <c r="C14" s="14" t="s">
        <v>8926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2:13">
      <c r="B15" s="12" t="s">
        <v>8536</v>
      </c>
      <c r="C15" s="12" t="s">
        <v>8926</v>
      </c>
      <c r="D15" s="13">
        <v>0.17550000000000002</v>
      </c>
      <c r="E15" s="13">
        <v>0.34970000000000001</v>
      </c>
      <c r="F15" s="13">
        <v>0.52390000000000003</v>
      </c>
      <c r="G15" s="13">
        <v>0.69940000000000002</v>
      </c>
      <c r="H15" s="13">
        <v>0.87490000000000012</v>
      </c>
      <c r="I15" s="13">
        <v>1.0491000000000001</v>
      </c>
      <c r="J15" s="13">
        <v>1.2233000000000001</v>
      </c>
      <c r="K15" s="13">
        <v>1.3988</v>
      </c>
      <c r="L15" s="13">
        <v>1.5743000000000003</v>
      </c>
      <c r="M15" s="13">
        <v>1.7484999999999999</v>
      </c>
    </row>
    <row r="16" spans="2:13">
      <c r="B16" s="12" t="s">
        <v>8537</v>
      </c>
      <c r="C16" s="12" t="s">
        <v>8926</v>
      </c>
      <c r="D16" s="13">
        <v>0.5343</v>
      </c>
      <c r="E16" s="13">
        <v>1.0672999999999999</v>
      </c>
      <c r="F16" s="13">
        <v>1.6016000000000001</v>
      </c>
      <c r="G16" s="13">
        <v>2.1358999999999999</v>
      </c>
      <c r="H16" s="13">
        <v>2.6701999999999999</v>
      </c>
      <c r="I16" s="13">
        <v>3.2032000000000003</v>
      </c>
      <c r="J16" s="13">
        <v>3.7375000000000003</v>
      </c>
      <c r="K16" s="13">
        <v>4.2717999999999998</v>
      </c>
      <c r="L16" s="13">
        <v>4.8048000000000002</v>
      </c>
      <c r="M16" s="13">
        <v>5.3391000000000002</v>
      </c>
    </row>
    <row r="17" spans="2:13">
      <c r="B17" s="12" t="s">
        <v>8538</v>
      </c>
      <c r="C17" s="12" t="s">
        <v>8926</v>
      </c>
      <c r="D17" s="13">
        <v>7.6700000000000004E-2</v>
      </c>
      <c r="E17" s="13">
        <v>0.15340000000000001</v>
      </c>
      <c r="F17" s="13">
        <v>0.2301</v>
      </c>
      <c r="G17" s="13">
        <v>0.30680000000000002</v>
      </c>
      <c r="H17" s="13">
        <v>0.38479999999999998</v>
      </c>
      <c r="I17" s="13">
        <v>0.46149999999999997</v>
      </c>
      <c r="J17" s="13">
        <v>0.53820000000000001</v>
      </c>
      <c r="K17" s="13">
        <v>0.6149</v>
      </c>
      <c r="L17" s="13">
        <v>0.6916000000000001</v>
      </c>
      <c r="M17" s="13">
        <v>0.76829999999999998</v>
      </c>
    </row>
    <row r="18" spans="2:13">
      <c r="B18" s="12" t="s">
        <v>8539</v>
      </c>
      <c r="C18" s="12" t="s">
        <v>8926</v>
      </c>
      <c r="D18" s="13">
        <v>0.36919999999999997</v>
      </c>
      <c r="E18" s="13">
        <v>0.73709999999999998</v>
      </c>
      <c r="F18" s="13">
        <v>1.1063000000000001</v>
      </c>
      <c r="G18" s="13">
        <v>1.4755</v>
      </c>
      <c r="H18" s="13">
        <v>1.8447</v>
      </c>
      <c r="I18" s="13">
        <v>2.2126000000000001</v>
      </c>
      <c r="J18" s="13">
        <v>2.5817999999999999</v>
      </c>
      <c r="K18" s="13">
        <v>2.9510000000000001</v>
      </c>
      <c r="L18" s="13">
        <v>3.3189000000000002</v>
      </c>
      <c r="M18" s="13">
        <v>3.6881000000000004</v>
      </c>
    </row>
    <row r="19" spans="2:13">
      <c r="B19" s="12" t="s">
        <v>8540</v>
      </c>
      <c r="C19" s="12" t="s">
        <v>8926</v>
      </c>
      <c r="D19" s="13">
        <v>0.90349999999999997</v>
      </c>
      <c r="E19" s="13">
        <v>1.8057000000000001</v>
      </c>
      <c r="F19" s="13">
        <v>2.7092000000000001</v>
      </c>
      <c r="G19" s="13">
        <v>3.6114000000000002</v>
      </c>
      <c r="H19" s="13">
        <v>4.5148999999999999</v>
      </c>
      <c r="I19" s="13">
        <v>5.4170999999999996</v>
      </c>
      <c r="J19" s="13">
        <v>6.3193000000000001</v>
      </c>
      <c r="K19" s="13">
        <v>7.2228000000000003</v>
      </c>
      <c r="L19" s="13">
        <v>8.1263000000000005</v>
      </c>
      <c r="M19" s="13">
        <v>9.0285000000000011</v>
      </c>
    </row>
    <row r="20" spans="2:13" ht="25.5">
      <c r="B20" s="12" t="s">
        <v>8541</v>
      </c>
      <c r="C20" s="12" t="s">
        <v>8926</v>
      </c>
      <c r="D20" s="13">
        <v>10.007400000000001</v>
      </c>
      <c r="E20" s="13">
        <v>20.014800000000001</v>
      </c>
      <c r="F20" s="13">
        <v>30.022200000000002</v>
      </c>
      <c r="G20" s="13">
        <v>40.029600000000002</v>
      </c>
      <c r="H20" s="13">
        <v>50.037000000000006</v>
      </c>
      <c r="I20" s="13">
        <v>60.043099999999995</v>
      </c>
      <c r="J20" s="13">
        <v>70.0505</v>
      </c>
      <c r="K20" s="13">
        <v>80.057900000000004</v>
      </c>
      <c r="L20" s="13">
        <v>90.065300000000008</v>
      </c>
      <c r="M20" s="13">
        <v>100.0727</v>
      </c>
    </row>
    <row r="21" spans="2:13">
      <c r="B21" s="12" t="s">
        <v>8542</v>
      </c>
      <c r="C21" s="12" t="s">
        <v>8926</v>
      </c>
      <c r="D21" s="13">
        <v>4.3017000000000003</v>
      </c>
      <c r="E21" s="13">
        <v>8.6021000000000001</v>
      </c>
      <c r="F21" s="13">
        <v>12.9038</v>
      </c>
      <c r="G21" s="13">
        <v>17.2042</v>
      </c>
      <c r="H21" s="13">
        <v>21.5059</v>
      </c>
      <c r="I21" s="13">
        <v>25.807600000000001</v>
      </c>
      <c r="J21" s="13">
        <v>30.108000000000001</v>
      </c>
      <c r="K21" s="13">
        <v>34.409700000000001</v>
      </c>
      <c r="L21" s="13">
        <v>38.710100000000004</v>
      </c>
      <c r="M21" s="13">
        <v>43.011800000000001</v>
      </c>
    </row>
    <row r="22" spans="2:13">
      <c r="B22" s="12" t="s">
        <v>8543</v>
      </c>
      <c r="C22" s="12" t="s">
        <v>8926</v>
      </c>
      <c r="D22" s="13">
        <v>0.86450000000000005</v>
      </c>
      <c r="E22" s="13">
        <v>1.7302999999999999</v>
      </c>
      <c r="F22" s="13">
        <v>2.5948000000000002</v>
      </c>
      <c r="G22" s="13">
        <v>3.4605999999999999</v>
      </c>
      <c r="H22" s="13">
        <v>4.3250999999999999</v>
      </c>
      <c r="I22" s="13">
        <v>5.1896000000000004</v>
      </c>
      <c r="J22" s="13">
        <v>6.0554000000000006</v>
      </c>
      <c r="K22" s="13">
        <v>6.9199000000000011</v>
      </c>
      <c r="L22" s="13">
        <v>7.7857000000000003</v>
      </c>
      <c r="M22" s="13">
        <v>8.6501999999999999</v>
      </c>
    </row>
    <row r="23" spans="2:13">
      <c r="B23" s="12" t="s">
        <v>4847</v>
      </c>
      <c r="C23" s="12" t="s">
        <v>8926</v>
      </c>
      <c r="D23" s="13">
        <v>7.8E-2</v>
      </c>
      <c r="E23" s="13">
        <v>0.1547</v>
      </c>
      <c r="F23" s="13">
        <v>0.23269999999999999</v>
      </c>
      <c r="G23" s="13">
        <v>0.30940000000000001</v>
      </c>
      <c r="H23" s="13">
        <v>0.38740000000000002</v>
      </c>
      <c r="I23" s="13">
        <v>0.46539999999999998</v>
      </c>
      <c r="J23" s="13">
        <v>0.54210000000000003</v>
      </c>
      <c r="K23" s="13">
        <v>0.62009999999999998</v>
      </c>
      <c r="L23" s="13">
        <v>0.69680000000000009</v>
      </c>
      <c r="M23" s="13">
        <v>0.77480000000000004</v>
      </c>
    </row>
    <row r="24" spans="2:13">
      <c r="B24" s="12" t="s">
        <v>8544</v>
      </c>
      <c r="C24" s="12" t="s">
        <v>8926</v>
      </c>
      <c r="D24" s="13">
        <v>7.6700000000000004E-2</v>
      </c>
      <c r="E24" s="13">
        <v>0.15340000000000001</v>
      </c>
      <c r="F24" s="13">
        <v>0.2301</v>
      </c>
      <c r="G24" s="13">
        <v>0.30680000000000002</v>
      </c>
      <c r="H24" s="13">
        <v>0.38350000000000001</v>
      </c>
      <c r="I24" s="13">
        <v>0.45889999999999997</v>
      </c>
      <c r="J24" s="13">
        <v>0.53559999999999997</v>
      </c>
      <c r="K24" s="13">
        <v>0.61229999999999996</v>
      </c>
      <c r="L24" s="13">
        <v>0.68900000000000006</v>
      </c>
      <c r="M24" s="13">
        <v>0.76569999999999994</v>
      </c>
    </row>
    <row r="25" spans="2:13">
      <c r="B25" s="12" t="s">
        <v>8545</v>
      </c>
      <c r="C25" s="12" t="s">
        <v>8926</v>
      </c>
      <c r="D25" s="13">
        <v>0.12870000000000001</v>
      </c>
      <c r="E25" s="13">
        <v>0.25609999999999999</v>
      </c>
      <c r="F25" s="13">
        <v>0.38479999999999998</v>
      </c>
      <c r="G25" s="13">
        <v>0.51350000000000007</v>
      </c>
      <c r="H25" s="13">
        <v>0.64219999999999999</v>
      </c>
      <c r="I25" s="13">
        <v>0.76959999999999995</v>
      </c>
      <c r="J25" s="13">
        <v>0.89829999999999999</v>
      </c>
      <c r="K25" s="13">
        <v>1.0270000000000001</v>
      </c>
      <c r="L25" s="13">
        <v>1.1544000000000001</v>
      </c>
      <c r="M25" s="13">
        <v>1.2831000000000001</v>
      </c>
    </row>
    <row r="26" spans="2:13">
      <c r="B26" s="12" t="s">
        <v>8546</v>
      </c>
      <c r="C26" s="12" t="s">
        <v>8926</v>
      </c>
      <c r="D26" s="13">
        <v>0.12610000000000002</v>
      </c>
      <c r="E26" s="13">
        <v>0.25220000000000004</v>
      </c>
      <c r="F26" s="13">
        <v>0.37829999999999997</v>
      </c>
      <c r="G26" s="13">
        <v>0.50440000000000007</v>
      </c>
      <c r="H26" s="13">
        <v>0.63180000000000003</v>
      </c>
      <c r="I26" s="13">
        <v>0.75790000000000002</v>
      </c>
      <c r="J26" s="13">
        <v>0.88400000000000012</v>
      </c>
      <c r="K26" s="13">
        <v>1.0101</v>
      </c>
      <c r="L26" s="13">
        <v>1.1362000000000001</v>
      </c>
      <c r="M26" s="13">
        <v>1.2623</v>
      </c>
    </row>
    <row r="27" spans="2:13">
      <c r="B27" s="12" t="s">
        <v>8547</v>
      </c>
      <c r="C27" s="12" t="s">
        <v>8926</v>
      </c>
      <c r="D27" s="13">
        <v>9.2299999999999993E-2</v>
      </c>
      <c r="E27" s="13">
        <v>0.18459999999999999</v>
      </c>
      <c r="F27" s="13">
        <v>0.2782</v>
      </c>
      <c r="G27" s="13">
        <v>0.3705</v>
      </c>
      <c r="H27" s="13">
        <v>0.46279999999999999</v>
      </c>
      <c r="I27" s="13">
        <v>0.55510000000000004</v>
      </c>
      <c r="J27" s="13">
        <v>0.64739999999999998</v>
      </c>
      <c r="K27" s="13">
        <v>0.74099999999999999</v>
      </c>
      <c r="L27" s="13">
        <v>0.83330000000000004</v>
      </c>
      <c r="M27" s="13">
        <v>0.92559999999999998</v>
      </c>
    </row>
    <row r="28" spans="2:13">
      <c r="B28" s="12" t="s">
        <v>8548</v>
      </c>
      <c r="C28" s="12" t="s">
        <v>8926</v>
      </c>
      <c r="D28" s="13">
        <v>0.90999999999999992</v>
      </c>
      <c r="E28" s="13">
        <v>1.8199999999999998</v>
      </c>
      <c r="F28" s="13">
        <v>2.7300000000000004</v>
      </c>
      <c r="G28" s="13">
        <v>3.6399999999999997</v>
      </c>
      <c r="H28" s="13">
        <v>4.55</v>
      </c>
      <c r="I28" s="13">
        <v>5.4600000000000009</v>
      </c>
      <c r="J28" s="13">
        <v>6.370000000000001</v>
      </c>
      <c r="K28" s="13">
        <v>7.2799999999999994</v>
      </c>
      <c r="L28" s="13">
        <v>8.19</v>
      </c>
      <c r="M28" s="13">
        <v>9.1</v>
      </c>
    </row>
    <row r="29" spans="2:13">
      <c r="B29" s="12" t="s">
        <v>5209</v>
      </c>
      <c r="C29" s="12" t="s">
        <v>8926</v>
      </c>
      <c r="D29" s="13">
        <v>5.8499999999999996E-2</v>
      </c>
      <c r="E29" s="13">
        <v>0.11699999999999999</v>
      </c>
      <c r="F29" s="13">
        <v>0.17680000000000001</v>
      </c>
      <c r="G29" s="13">
        <v>0.23530000000000001</v>
      </c>
      <c r="H29" s="13">
        <v>0.29380000000000001</v>
      </c>
      <c r="I29" s="13">
        <v>0.35230000000000006</v>
      </c>
      <c r="J29" s="13">
        <v>0.4108</v>
      </c>
      <c r="K29" s="13">
        <v>0.47060000000000002</v>
      </c>
      <c r="L29" s="13">
        <v>0.52910000000000001</v>
      </c>
      <c r="M29" s="13">
        <v>0.58760000000000001</v>
      </c>
    </row>
    <row r="30" spans="2:13">
      <c r="B30" s="12" t="s">
        <v>8549</v>
      </c>
      <c r="C30" s="12" t="s">
        <v>8926</v>
      </c>
      <c r="D30" s="13">
        <v>1.3624000000000001</v>
      </c>
      <c r="E30" s="13">
        <v>2.7248000000000001</v>
      </c>
      <c r="F30" s="13">
        <v>4.0872000000000002</v>
      </c>
      <c r="G30" s="13">
        <v>5.4496000000000002</v>
      </c>
      <c r="H30" s="13">
        <v>6.8132999999999999</v>
      </c>
      <c r="I30" s="13">
        <v>8.1756999999999991</v>
      </c>
      <c r="J30" s="13">
        <v>9.5381</v>
      </c>
      <c r="K30" s="13">
        <v>10.900500000000001</v>
      </c>
      <c r="L30" s="13">
        <v>12.2629</v>
      </c>
      <c r="M30" s="13">
        <v>13.625300000000001</v>
      </c>
    </row>
    <row r="31" spans="2:13">
      <c r="B31" s="12" t="s">
        <v>8549</v>
      </c>
      <c r="C31" s="12" t="s">
        <v>8926</v>
      </c>
      <c r="D31" s="13">
        <v>1.0776999999999999</v>
      </c>
      <c r="E31" s="13">
        <v>2.1553999999999998</v>
      </c>
      <c r="F31" s="13">
        <v>3.2343999999999999</v>
      </c>
      <c r="G31" s="13">
        <v>4.3121</v>
      </c>
      <c r="H31" s="13">
        <v>5.3898000000000001</v>
      </c>
      <c r="I31" s="13">
        <v>6.4674999999999994</v>
      </c>
      <c r="J31" s="13">
        <v>7.5452000000000004</v>
      </c>
      <c r="K31" s="13">
        <v>8.6242000000000001</v>
      </c>
      <c r="L31" s="13">
        <v>9.7019000000000002</v>
      </c>
      <c r="M31" s="13">
        <v>10.7796</v>
      </c>
    </row>
    <row r="32" spans="2:13">
      <c r="B32" s="12" t="s">
        <v>8549</v>
      </c>
      <c r="C32" s="12" t="s">
        <v>8926</v>
      </c>
      <c r="D32" s="13">
        <v>0.61229999999999996</v>
      </c>
      <c r="E32" s="13">
        <v>1.2245999999999999</v>
      </c>
      <c r="F32" s="13">
        <v>1.8382000000000001</v>
      </c>
      <c r="G32" s="13">
        <v>2.4504999999999999</v>
      </c>
      <c r="H32" s="13">
        <v>3.0627999999999997</v>
      </c>
      <c r="I32" s="13">
        <v>3.6751</v>
      </c>
      <c r="J32" s="13">
        <v>4.2873999999999999</v>
      </c>
      <c r="K32" s="13">
        <v>4.9009999999999998</v>
      </c>
      <c r="L32" s="13">
        <v>5.5133000000000001</v>
      </c>
      <c r="M32" s="13">
        <v>6.1255999999999995</v>
      </c>
    </row>
    <row r="33" spans="2:13">
      <c r="B33" s="12" t="s">
        <v>8549</v>
      </c>
      <c r="C33" s="12" t="s">
        <v>8926</v>
      </c>
      <c r="D33" s="13">
        <v>0.86190000000000011</v>
      </c>
      <c r="E33" s="13">
        <v>1.7238000000000002</v>
      </c>
      <c r="F33" s="13">
        <v>2.5870000000000002</v>
      </c>
      <c r="G33" s="13">
        <v>3.4489000000000001</v>
      </c>
      <c r="H33" s="13">
        <v>4.3107999999999995</v>
      </c>
      <c r="I33" s="13">
        <v>5.1726999999999999</v>
      </c>
      <c r="J33" s="13">
        <v>6.0346000000000011</v>
      </c>
      <c r="K33" s="13">
        <v>6.8978000000000002</v>
      </c>
      <c r="L33" s="13">
        <v>7.7597000000000005</v>
      </c>
      <c r="M33" s="13">
        <v>8.621599999999999</v>
      </c>
    </row>
    <row r="34" spans="2:13">
      <c r="B34" s="12" t="s">
        <v>8549</v>
      </c>
      <c r="C34" s="12" t="s">
        <v>8926</v>
      </c>
      <c r="D34" s="13">
        <v>1.2337</v>
      </c>
      <c r="E34" s="13">
        <v>2.4674</v>
      </c>
      <c r="F34" s="13">
        <v>3.7011000000000003</v>
      </c>
      <c r="G34" s="13">
        <v>4.9348000000000001</v>
      </c>
      <c r="H34" s="13">
        <v>6.1685000000000008</v>
      </c>
      <c r="I34" s="13">
        <v>7.4022000000000006</v>
      </c>
      <c r="J34" s="13">
        <v>8.6358999999999995</v>
      </c>
      <c r="K34" s="13">
        <v>9.8696000000000002</v>
      </c>
      <c r="L34" s="13">
        <v>11.103300000000001</v>
      </c>
      <c r="M34" s="13">
        <v>12.337000000000002</v>
      </c>
    </row>
    <row r="35" spans="2:13">
      <c r="B35" s="12" t="s">
        <v>8549</v>
      </c>
      <c r="C35" s="12" t="s">
        <v>8926</v>
      </c>
      <c r="D35" s="13">
        <v>0.59279999999999999</v>
      </c>
      <c r="E35" s="13">
        <v>1.1856</v>
      </c>
      <c r="F35" s="13">
        <v>1.7784000000000002</v>
      </c>
      <c r="G35" s="13">
        <v>2.3712</v>
      </c>
      <c r="H35" s="13">
        <v>2.964</v>
      </c>
      <c r="I35" s="13">
        <v>3.5568000000000004</v>
      </c>
      <c r="J35" s="13">
        <v>4.1496000000000004</v>
      </c>
      <c r="K35" s="13">
        <v>4.7423999999999999</v>
      </c>
      <c r="L35" s="13">
        <v>5.3352000000000004</v>
      </c>
      <c r="M35" s="13">
        <v>5.9279999999999999</v>
      </c>
    </row>
    <row r="36" spans="2:13">
      <c r="B36" s="12" t="s">
        <v>8550</v>
      </c>
      <c r="C36" s="12" t="s">
        <v>8926</v>
      </c>
      <c r="D36" s="13">
        <v>0.3705</v>
      </c>
      <c r="E36" s="13">
        <v>0.73969999999999991</v>
      </c>
      <c r="F36" s="13">
        <v>1.1102000000000001</v>
      </c>
      <c r="G36" s="13">
        <v>1.4793999999999998</v>
      </c>
      <c r="H36" s="13">
        <v>1.8499000000000001</v>
      </c>
      <c r="I36" s="13">
        <v>2.2191000000000001</v>
      </c>
      <c r="J36" s="13">
        <v>2.5895999999999999</v>
      </c>
      <c r="K36" s="13">
        <v>2.9587999999999997</v>
      </c>
      <c r="L36" s="13">
        <v>3.3292999999999999</v>
      </c>
      <c r="M36" s="13">
        <v>3.6985000000000006</v>
      </c>
    </row>
    <row r="37" spans="2:13">
      <c r="B37" s="12" t="s">
        <v>8551</v>
      </c>
      <c r="C37" s="12" t="s">
        <v>8926</v>
      </c>
      <c r="D37" s="13">
        <v>5.0700000000000002E-2</v>
      </c>
      <c r="E37" s="13">
        <v>0.1014</v>
      </c>
      <c r="F37" s="13">
        <v>0.15210000000000001</v>
      </c>
      <c r="G37" s="13">
        <v>0.20280000000000001</v>
      </c>
      <c r="H37" s="13">
        <v>0.2535</v>
      </c>
      <c r="I37" s="13">
        <v>0.30420000000000003</v>
      </c>
      <c r="J37" s="13">
        <v>0.35490000000000005</v>
      </c>
      <c r="K37" s="13">
        <v>0.40560000000000002</v>
      </c>
      <c r="L37" s="13">
        <v>0.45629999999999998</v>
      </c>
      <c r="M37" s="13">
        <v>0.50700000000000001</v>
      </c>
    </row>
    <row r="38" spans="2:13">
      <c r="B38" s="12" t="s">
        <v>8552</v>
      </c>
      <c r="C38" s="12" t="s">
        <v>8926</v>
      </c>
      <c r="D38" s="13">
        <v>0.88530000000000009</v>
      </c>
      <c r="E38" s="13">
        <v>1.7706000000000002</v>
      </c>
      <c r="F38" s="13">
        <v>2.6559000000000004</v>
      </c>
      <c r="G38" s="13">
        <v>3.5412000000000003</v>
      </c>
      <c r="H38" s="13">
        <v>4.4264999999999999</v>
      </c>
      <c r="I38" s="13">
        <v>5.3118000000000007</v>
      </c>
      <c r="J38" s="13">
        <v>6.1971000000000007</v>
      </c>
      <c r="K38" s="13">
        <v>7.0824000000000007</v>
      </c>
      <c r="L38" s="13">
        <v>7.9676999999999998</v>
      </c>
      <c r="M38" s="13">
        <v>8.8529999999999998</v>
      </c>
    </row>
    <row r="39" spans="2:13">
      <c r="B39" s="12" t="s">
        <v>8552</v>
      </c>
      <c r="C39" s="12" t="s">
        <v>8926</v>
      </c>
      <c r="D39" s="13">
        <v>0.98020000000000007</v>
      </c>
      <c r="E39" s="13">
        <v>1.9604000000000001</v>
      </c>
      <c r="F39" s="13">
        <v>2.9406000000000003</v>
      </c>
      <c r="G39" s="13">
        <v>3.9208000000000003</v>
      </c>
      <c r="H39" s="13">
        <v>4.9009999999999998</v>
      </c>
      <c r="I39" s="13">
        <v>5.8812000000000006</v>
      </c>
      <c r="J39" s="13">
        <v>6.8613999999999997</v>
      </c>
      <c r="K39" s="13">
        <v>7.8416000000000006</v>
      </c>
      <c r="L39" s="13">
        <v>8.8217999999999996</v>
      </c>
      <c r="M39" s="13">
        <v>9.8019999999999996</v>
      </c>
    </row>
    <row r="40" spans="2:13">
      <c r="B40" s="12" t="s">
        <v>8552</v>
      </c>
      <c r="C40" s="12" t="s">
        <v>8926</v>
      </c>
      <c r="D40" s="13">
        <v>0.99320000000000008</v>
      </c>
      <c r="E40" s="13">
        <v>1.9864000000000002</v>
      </c>
      <c r="F40" s="13">
        <v>2.9796</v>
      </c>
      <c r="G40" s="13">
        <v>3.9728000000000003</v>
      </c>
      <c r="H40" s="13">
        <v>4.9660000000000002</v>
      </c>
      <c r="I40" s="13">
        <v>5.9592000000000001</v>
      </c>
      <c r="J40" s="13">
        <v>6.9523999999999999</v>
      </c>
      <c r="K40" s="13">
        <v>7.9456000000000007</v>
      </c>
      <c r="L40" s="13">
        <v>8.9388000000000005</v>
      </c>
      <c r="M40" s="13">
        <v>9.9320000000000004</v>
      </c>
    </row>
    <row r="41" spans="2:13">
      <c r="B41" s="12" t="s">
        <v>8552</v>
      </c>
      <c r="C41" s="12" t="s">
        <v>8926</v>
      </c>
      <c r="D41" s="13">
        <v>0.53039999999999998</v>
      </c>
      <c r="E41" s="13">
        <v>1.0608</v>
      </c>
      <c r="F41" s="13">
        <v>1.5911999999999999</v>
      </c>
      <c r="G41" s="13">
        <v>2.1215999999999999</v>
      </c>
      <c r="H41" s="13">
        <v>2.6520000000000001</v>
      </c>
      <c r="I41" s="13">
        <v>3.1823999999999999</v>
      </c>
      <c r="J41" s="13">
        <v>3.7128000000000001</v>
      </c>
      <c r="K41" s="13">
        <v>4.2431999999999999</v>
      </c>
      <c r="L41" s="13">
        <v>4.7736000000000001</v>
      </c>
      <c r="M41" s="13">
        <v>5.3040000000000003</v>
      </c>
    </row>
    <row r="42" spans="2:13">
      <c r="B42" s="12" t="s">
        <v>8552</v>
      </c>
      <c r="C42" s="12" t="s">
        <v>8926</v>
      </c>
      <c r="D42" s="13">
        <v>1.0738000000000001</v>
      </c>
      <c r="E42" s="13">
        <v>2.1476000000000002</v>
      </c>
      <c r="F42" s="13">
        <v>3.2214000000000005</v>
      </c>
      <c r="G42" s="13">
        <v>4.2952000000000004</v>
      </c>
      <c r="H42" s="13">
        <v>5.3689999999999998</v>
      </c>
      <c r="I42" s="13">
        <v>6.442800000000001</v>
      </c>
      <c r="J42" s="13">
        <v>7.5166000000000004</v>
      </c>
      <c r="K42" s="13">
        <v>8.5904000000000007</v>
      </c>
      <c r="L42" s="13">
        <v>9.664200000000001</v>
      </c>
      <c r="M42" s="13">
        <v>10.738</v>
      </c>
    </row>
    <row r="43" spans="2:13">
      <c r="B43" s="12" t="s">
        <v>8553</v>
      </c>
      <c r="C43" s="12" t="s">
        <v>8926</v>
      </c>
      <c r="D43" s="13">
        <v>0.17290000000000003</v>
      </c>
      <c r="E43" s="13">
        <v>0.34580000000000005</v>
      </c>
      <c r="F43" s="13">
        <v>0.51870000000000005</v>
      </c>
      <c r="G43" s="13">
        <v>0.6916000000000001</v>
      </c>
      <c r="H43" s="13">
        <v>0.86450000000000005</v>
      </c>
      <c r="I43" s="13">
        <v>1.0374000000000001</v>
      </c>
      <c r="J43" s="13">
        <v>1.2103000000000002</v>
      </c>
      <c r="K43" s="13">
        <v>1.3832000000000002</v>
      </c>
      <c r="L43" s="13">
        <v>1.5561</v>
      </c>
      <c r="M43" s="13">
        <v>1.7290000000000001</v>
      </c>
    </row>
    <row r="44" spans="2:13">
      <c r="B44" s="12" t="s">
        <v>8553</v>
      </c>
      <c r="C44" s="12" t="s">
        <v>8926</v>
      </c>
      <c r="D44" s="13">
        <v>0.12610000000000002</v>
      </c>
      <c r="E44" s="13">
        <v>0.25220000000000004</v>
      </c>
      <c r="F44" s="13">
        <v>0.37829999999999997</v>
      </c>
      <c r="G44" s="13">
        <v>0.50440000000000007</v>
      </c>
      <c r="H44" s="13">
        <v>0.63049999999999995</v>
      </c>
      <c r="I44" s="13">
        <v>0.75659999999999994</v>
      </c>
      <c r="J44" s="13">
        <v>0.88270000000000004</v>
      </c>
      <c r="K44" s="13">
        <v>1.0088000000000001</v>
      </c>
      <c r="L44" s="13">
        <v>1.1349</v>
      </c>
      <c r="M44" s="13">
        <v>1.2609999999999999</v>
      </c>
    </row>
    <row r="45" spans="2:13">
      <c r="B45" s="12" t="s">
        <v>8554</v>
      </c>
      <c r="C45" s="12" t="s">
        <v>8926</v>
      </c>
      <c r="D45" s="13">
        <v>10.657400000000001</v>
      </c>
      <c r="E45" s="13">
        <v>21.314800000000002</v>
      </c>
      <c r="F45" s="13">
        <v>31.972200000000004</v>
      </c>
      <c r="G45" s="13">
        <v>42.629600000000003</v>
      </c>
      <c r="H45" s="13">
        <v>53.287000000000006</v>
      </c>
      <c r="I45" s="13">
        <v>63.944400000000009</v>
      </c>
      <c r="J45" s="13">
        <v>74.601800000000011</v>
      </c>
      <c r="K45" s="13">
        <v>85.259200000000007</v>
      </c>
      <c r="L45" s="13">
        <v>95.916600000000003</v>
      </c>
      <c r="M45" s="13">
        <v>106.57400000000001</v>
      </c>
    </row>
    <row r="46" spans="2:13">
      <c r="B46" s="12" t="s">
        <v>8555</v>
      </c>
      <c r="C46" s="12" t="s">
        <v>8926</v>
      </c>
      <c r="D46" s="13">
        <v>0.12090000000000001</v>
      </c>
      <c r="E46" s="13">
        <v>0.24180000000000001</v>
      </c>
      <c r="F46" s="13">
        <v>0.36270000000000002</v>
      </c>
      <c r="G46" s="13">
        <v>0.48360000000000003</v>
      </c>
      <c r="H46" s="13">
        <v>0.60450000000000004</v>
      </c>
      <c r="I46" s="13">
        <v>0.72670000000000012</v>
      </c>
      <c r="J46" s="13">
        <v>0.84760000000000002</v>
      </c>
      <c r="K46" s="13">
        <v>0.96850000000000003</v>
      </c>
      <c r="L46" s="13">
        <v>1.0893999999999999</v>
      </c>
      <c r="M46" s="13">
        <v>1.2103000000000002</v>
      </c>
    </row>
    <row r="47" spans="2:13" ht="25.5">
      <c r="B47" s="12" t="s">
        <v>8556</v>
      </c>
      <c r="C47" s="12" t="s">
        <v>8926</v>
      </c>
      <c r="D47" s="13">
        <v>6.7599999999999993E-2</v>
      </c>
      <c r="E47" s="13">
        <v>0.13650000000000001</v>
      </c>
      <c r="F47" s="13">
        <v>0.2041</v>
      </c>
      <c r="G47" s="13">
        <v>0.27300000000000002</v>
      </c>
      <c r="H47" s="13">
        <v>0.34060000000000001</v>
      </c>
      <c r="I47" s="13">
        <v>0.40820000000000001</v>
      </c>
      <c r="J47" s="13">
        <v>0.47710000000000002</v>
      </c>
      <c r="K47" s="13">
        <v>0.54469999999999996</v>
      </c>
      <c r="L47" s="13">
        <v>0.61360000000000003</v>
      </c>
      <c r="M47" s="13">
        <v>0.68120000000000003</v>
      </c>
    </row>
    <row r="48" spans="2:13">
      <c r="B48" s="12" t="s">
        <v>8557</v>
      </c>
      <c r="C48" s="12" t="s">
        <v>8926</v>
      </c>
      <c r="D48" s="13">
        <v>4.8099999999999997E-2</v>
      </c>
      <c r="E48" s="13">
        <v>9.4899999999999998E-2</v>
      </c>
      <c r="F48" s="13">
        <v>0.14300000000000002</v>
      </c>
      <c r="G48" s="13">
        <v>0.19109999999999999</v>
      </c>
      <c r="H48" s="13">
        <v>0.2379</v>
      </c>
      <c r="I48" s="13">
        <v>0.28600000000000003</v>
      </c>
      <c r="J48" s="13">
        <v>0.33410000000000001</v>
      </c>
      <c r="K48" s="13">
        <v>0.38090000000000002</v>
      </c>
      <c r="L48" s="13">
        <v>0.42900000000000005</v>
      </c>
      <c r="M48" s="13">
        <v>0.47710000000000002</v>
      </c>
    </row>
    <row r="49" spans="2:13" ht="25.5">
      <c r="B49" s="12" t="s">
        <v>8558</v>
      </c>
      <c r="C49" s="12" t="s">
        <v>8927</v>
      </c>
      <c r="D49" s="13">
        <v>0.1144</v>
      </c>
      <c r="E49" s="13">
        <v>0.2288</v>
      </c>
      <c r="F49" s="13">
        <v>0.34320000000000001</v>
      </c>
      <c r="G49" s="13">
        <v>0.45760000000000001</v>
      </c>
      <c r="H49" s="13">
        <v>0.57200000000000006</v>
      </c>
      <c r="I49" s="13">
        <v>0.68640000000000001</v>
      </c>
      <c r="J49" s="13">
        <v>0.80080000000000007</v>
      </c>
      <c r="K49" s="13">
        <v>0.91520000000000001</v>
      </c>
      <c r="L49" s="13">
        <v>1.0296000000000001</v>
      </c>
      <c r="M49" s="13">
        <v>1.1440000000000001</v>
      </c>
    </row>
    <row r="50" spans="2:13" ht="25.5">
      <c r="B50" s="12" t="s">
        <v>8559</v>
      </c>
      <c r="C50" s="12" t="s">
        <v>8927</v>
      </c>
      <c r="D50" s="13">
        <v>5.2000000000000005E-2</v>
      </c>
      <c r="E50" s="13">
        <v>0.1053</v>
      </c>
      <c r="F50" s="13">
        <v>0.1573</v>
      </c>
      <c r="G50" s="13">
        <v>0.21060000000000001</v>
      </c>
      <c r="H50" s="13">
        <v>0.2626</v>
      </c>
      <c r="I50" s="13">
        <v>0.31459999999999999</v>
      </c>
      <c r="J50" s="13">
        <v>0.3679</v>
      </c>
      <c r="K50" s="13">
        <v>0.41990000000000005</v>
      </c>
      <c r="L50" s="13">
        <v>0.47320000000000001</v>
      </c>
      <c r="M50" s="13">
        <v>0.5252</v>
      </c>
    </row>
    <row r="51" spans="2:13" ht="38.25">
      <c r="B51" s="12" t="s">
        <v>8560</v>
      </c>
      <c r="C51" s="12" t="s">
        <v>8927</v>
      </c>
      <c r="D51" s="13">
        <v>2.496</v>
      </c>
      <c r="E51" s="13">
        <v>4.992</v>
      </c>
      <c r="F51" s="13">
        <v>7.4879999999999995</v>
      </c>
      <c r="G51" s="13">
        <v>9.984</v>
      </c>
      <c r="H51" s="13">
        <v>12.48</v>
      </c>
      <c r="I51" s="13">
        <v>14.975999999999999</v>
      </c>
      <c r="J51" s="13">
        <v>17.472000000000001</v>
      </c>
      <c r="K51" s="13">
        <v>19.968</v>
      </c>
      <c r="L51" s="13">
        <v>22.464000000000002</v>
      </c>
      <c r="M51" s="13">
        <v>24.96</v>
      </c>
    </row>
    <row r="52" spans="2:13" ht="25.5">
      <c r="B52" s="12" t="s">
        <v>8561</v>
      </c>
      <c r="C52" s="12" t="s">
        <v>8927</v>
      </c>
      <c r="D52" s="13">
        <v>4.5500000000000006E-2</v>
      </c>
      <c r="E52" s="13">
        <v>9.1000000000000011E-2</v>
      </c>
      <c r="F52" s="13">
        <v>0.13650000000000001</v>
      </c>
      <c r="G52" s="13">
        <v>0.18200000000000002</v>
      </c>
      <c r="H52" s="13">
        <v>0.22749999999999998</v>
      </c>
      <c r="I52" s="13">
        <v>0.27300000000000002</v>
      </c>
      <c r="J52" s="13">
        <v>0.31850000000000001</v>
      </c>
      <c r="K52" s="13">
        <v>0.36400000000000005</v>
      </c>
      <c r="L52" s="13">
        <v>0.40950000000000003</v>
      </c>
      <c r="M52" s="13">
        <v>0.45499999999999996</v>
      </c>
    </row>
    <row r="53" spans="2:13" ht="38.25">
      <c r="B53" s="12" t="s">
        <v>8562</v>
      </c>
      <c r="C53" s="12" t="s">
        <v>8927</v>
      </c>
      <c r="D53" s="13">
        <v>0.1118</v>
      </c>
      <c r="E53" s="13">
        <v>0.22489999999999999</v>
      </c>
      <c r="F53" s="13">
        <v>0.3367</v>
      </c>
      <c r="G53" s="13">
        <v>0.44849999999999995</v>
      </c>
      <c r="H53" s="13">
        <v>0.56030000000000002</v>
      </c>
      <c r="I53" s="13">
        <v>0.6734</v>
      </c>
      <c r="J53" s="13">
        <v>0.78520000000000001</v>
      </c>
      <c r="K53" s="13">
        <v>0.89699999999999991</v>
      </c>
      <c r="L53" s="13">
        <v>1.0101</v>
      </c>
      <c r="M53" s="13">
        <v>1.1219000000000001</v>
      </c>
    </row>
    <row r="54" spans="2:13" ht="38.25">
      <c r="B54" s="12" t="s">
        <v>8563</v>
      </c>
      <c r="C54" s="12" t="s">
        <v>8927</v>
      </c>
      <c r="D54" s="13">
        <v>2.3400000000000001E-2</v>
      </c>
      <c r="E54" s="13">
        <v>4.6800000000000001E-2</v>
      </c>
      <c r="F54" s="13">
        <v>7.0199999999999999E-2</v>
      </c>
      <c r="G54" s="13">
        <v>9.3600000000000003E-2</v>
      </c>
      <c r="H54" s="13">
        <v>0.11699999999999999</v>
      </c>
      <c r="I54" s="13">
        <v>0.1404</v>
      </c>
      <c r="J54" s="13">
        <v>0.1638</v>
      </c>
      <c r="K54" s="13">
        <v>0.18720000000000001</v>
      </c>
      <c r="L54" s="13">
        <v>0.21060000000000001</v>
      </c>
      <c r="M54" s="13">
        <v>0.23399999999999999</v>
      </c>
    </row>
    <row r="55" spans="2:13" ht="25.5">
      <c r="B55" s="12" t="s">
        <v>8564</v>
      </c>
      <c r="C55" s="12" t="s">
        <v>8927</v>
      </c>
      <c r="D55" s="13">
        <v>6.5000000000000006E-3</v>
      </c>
      <c r="E55" s="13">
        <v>1.3000000000000001E-2</v>
      </c>
      <c r="F55" s="13">
        <v>1.95E-2</v>
      </c>
      <c r="G55" s="13">
        <v>2.6000000000000002E-2</v>
      </c>
      <c r="H55" s="13">
        <v>3.2500000000000001E-2</v>
      </c>
      <c r="I55" s="13">
        <v>3.9E-2</v>
      </c>
      <c r="J55" s="13">
        <v>4.5500000000000006E-2</v>
      </c>
      <c r="K55" s="13">
        <v>5.2000000000000005E-2</v>
      </c>
      <c r="L55" s="13">
        <v>5.8499999999999996E-2</v>
      </c>
      <c r="M55" s="13">
        <v>6.5000000000000002E-2</v>
      </c>
    </row>
    <row r="56" spans="2:13" ht="25.5">
      <c r="B56" s="12" t="s">
        <v>8565</v>
      </c>
      <c r="C56" s="12" t="s">
        <v>8927</v>
      </c>
      <c r="D56" s="13">
        <v>2.47E-2</v>
      </c>
      <c r="E56" s="13">
        <v>4.9399999999999999E-2</v>
      </c>
      <c r="F56" s="13">
        <v>7.4099999999999999E-2</v>
      </c>
      <c r="G56" s="13">
        <v>9.8799999999999999E-2</v>
      </c>
      <c r="H56" s="13">
        <v>0.12350000000000001</v>
      </c>
      <c r="I56" s="13">
        <v>0.1482</v>
      </c>
      <c r="J56" s="13">
        <v>0.17290000000000003</v>
      </c>
      <c r="K56" s="13">
        <v>0.1976</v>
      </c>
      <c r="L56" s="13">
        <v>0.22230000000000003</v>
      </c>
      <c r="M56" s="13">
        <v>0.24700000000000003</v>
      </c>
    </row>
    <row r="57" spans="2:13" ht="127.5">
      <c r="B57" s="12" t="s">
        <v>8566</v>
      </c>
      <c r="C57" s="12" t="s">
        <v>8927</v>
      </c>
      <c r="D57" s="13">
        <v>0.14560000000000001</v>
      </c>
      <c r="E57" s="13">
        <v>0.29250000000000004</v>
      </c>
      <c r="F57" s="13">
        <v>0.43810000000000004</v>
      </c>
      <c r="G57" s="13">
        <v>0.5837</v>
      </c>
      <c r="H57" s="13">
        <v>0.72930000000000006</v>
      </c>
      <c r="I57" s="13">
        <v>0.87620000000000009</v>
      </c>
      <c r="J57" s="13">
        <v>1.0218</v>
      </c>
      <c r="K57" s="13">
        <v>1.1674</v>
      </c>
      <c r="L57" s="13">
        <v>1.3130000000000002</v>
      </c>
      <c r="M57" s="13">
        <v>1.4599</v>
      </c>
    </row>
    <row r="58" spans="2:13" ht="89.25">
      <c r="B58" s="12" t="s">
        <v>8567</v>
      </c>
      <c r="C58" s="12" t="s">
        <v>8927</v>
      </c>
      <c r="D58" s="13">
        <v>0.15340000000000001</v>
      </c>
      <c r="E58" s="13">
        <v>0.30680000000000002</v>
      </c>
      <c r="F58" s="13">
        <v>0.4602</v>
      </c>
      <c r="G58" s="13">
        <v>0.61360000000000003</v>
      </c>
      <c r="H58" s="13">
        <v>0.76700000000000002</v>
      </c>
      <c r="I58" s="13">
        <v>0.9204</v>
      </c>
      <c r="J58" s="13">
        <v>1.0738000000000001</v>
      </c>
      <c r="K58" s="13">
        <v>1.2272000000000001</v>
      </c>
      <c r="L58" s="13">
        <v>1.3806</v>
      </c>
      <c r="M58" s="13">
        <v>1.534</v>
      </c>
    </row>
    <row r="59" spans="2:13" ht="51">
      <c r="B59" s="12" t="s">
        <v>8568</v>
      </c>
      <c r="C59" s="12" t="s">
        <v>8927</v>
      </c>
      <c r="D59" s="13">
        <v>4.8099999999999997E-2</v>
      </c>
      <c r="E59" s="13">
        <v>9.6199999999999994E-2</v>
      </c>
      <c r="F59" s="13">
        <v>0.14430000000000001</v>
      </c>
      <c r="G59" s="13">
        <v>0.19239999999999999</v>
      </c>
      <c r="H59" s="13">
        <v>0.24049999999999999</v>
      </c>
      <c r="I59" s="13">
        <v>0.2873</v>
      </c>
      <c r="J59" s="13">
        <v>0.33540000000000003</v>
      </c>
      <c r="K59" s="13">
        <v>0.38350000000000001</v>
      </c>
      <c r="L59" s="13">
        <v>0.43160000000000004</v>
      </c>
      <c r="M59" s="13">
        <v>0.47970000000000002</v>
      </c>
    </row>
    <row r="60" spans="2:13" ht="25.5">
      <c r="B60" s="12" t="s">
        <v>8569</v>
      </c>
      <c r="C60" s="12" t="s">
        <v>8927</v>
      </c>
      <c r="D60" s="13">
        <v>0.20800000000000002</v>
      </c>
      <c r="E60" s="13">
        <v>0.41600000000000004</v>
      </c>
      <c r="F60" s="13">
        <v>0.624</v>
      </c>
      <c r="G60" s="13">
        <v>0.83069999999999999</v>
      </c>
      <c r="H60" s="13">
        <v>1.0387000000000002</v>
      </c>
      <c r="I60" s="13">
        <v>1.2466999999999999</v>
      </c>
      <c r="J60" s="13">
        <v>1.4547000000000001</v>
      </c>
      <c r="K60" s="13">
        <v>1.6626999999999998</v>
      </c>
      <c r="L60" s="13">
        <v>1.8707</v>
      </c>
      <c r="M60" s="13">
        <v>2.0787</v>
      </c>
    </row>
    <row r="61" spans="2:13" ht="38.25">
      <c r="B61" s="12" t="s">
        <v>8570</v>
      </c>
      <c r="C61" s="12" t="s">
        <v>8927</v>
      </c>
      <c r="D61" s="13">
        <v>0.21190000000000001</v>
      </c>
      <c r="E61" s="13">
        <v>0.42380000000000001</v>
      </c>
      <c r="F61" s="13">
        <v>0.63570000000000004</v>
      </c>
      <c r="G61" s="13">
        <v>0.84760000000000002</v>
      </c>
      <c r="H61" s="13">
        <v>1.0594999999999999</v>
      </c>
      <c r="I61" s="13">
        <v>1.2714000000000001</v>
      </c>
      <c r="J61" s="13">
        <v>1.4833000000000001</v>
      </c>
      <c r="K61" s="13">
        <v>1.6952</v>
      </c>
      <c r="L61" s="13">
        <v>1.9071000000000002</v>
      </c>
      <c r="M61" s="13">
        <v>2.1189999999999998</v>
      </c>
    </row>
    <row r="62" spans="2:13" ht="25.5">
      <c r="B62" s="12" t="s">
        <v>8571</v>
      </c>
      <c r="C62" s="12" t="s">
        <v>8927</v>
      </c>
      <c r="D62" s="13">
        <v>4.2900000000000001E-2</v>
      </c>
      <c r="E62" s="13">
        <v>8.5800000000000001E-2</v>
      </c>
      <c r="F62" s="13">
        <v>0.12740000000000001</v>
      </c>
      <c r="G62" s="13">
        <v>0.17030000000000001</v>
      </c>
      <c r="H62" s="13">
        <v>0.21320000000000003</v>
      </c>
      <c r="I62" s="13">
        <v>0.25609999999999999</v>
      </c>
      <c r="J62" s="13">
        <v>0.29900000000000004</v>
      </c>
      <c r="K62" s="13">
        <v>0.34060000000000001</v>
      </c>
      <c r="L62" s="13">
        <v>0.38350000000000001</v>
      </c>
      <c r="M62" s="13">
        <v>0.42640000000000006</v>
      </c>
    </row>
    <row r="63" spans="2:13" ht="25.5">
      <c r="B63" s="12" t="s">
        <v>8572</v>
      </c>
      <c r="C63" s="12" t="s">
        <v>8927</v>
      </c>
      <c r="D63" s="13">
        <v>0.1222</v>
      </c>
      <c r="E63" s="13">
        <v>0.24310000000000001</v>
      </c>
      <c r="F63" s="13">
        <v>0.36530000000000007</v>
      </c>
      <c r="G63" s="13">
        <v>0.48750000000000004</v>
      </c>
      <c r="H63" s="13">
        <v>0.60840000000000005</v>
      </c>
      <c r="I63" s="13">
        <v>0.73060000000000014</v>
      </c>
      <c r="J63" s="13">
        <v>0.85280000000000011</v>
      </c>
      <c r="K63" s="13">
        <v>0.97370000000000001</v>
      </c>
      <c r="L63" s="13">
        <v>1.0959000000000001</v>
      </c>
      <c r="M63" s="13">
        <v>1.2181000000000002</v>
      </c>
    </row>
    <row r="64" spans="2:13" ht="25.5">
      <c r="B64" s="12" t="s">
        <v>8573</v>
      </c>
      <c r="C64" s="12" t="s">
        <v>8927</v>
      </c>
      <c r="D64" s="13">
        <v>0.19500000000000001</v>
      </c>
      <c r="E64" s="13">
        <v>0.39</v>
      </c>
      <c r="F64" s="13">
        <v>0.58500000000000008</v>
      </c>
      <c r="G64" s="13">
        <v>0.78</v>
      </c>
      <c r="H64" s="13">
        <v>0.97500000000000009</v>
      </c>
      <c r="I64" s="13">
        <v>1.1700000000000002</v>
      </c>
      <c r="J64" s="13">
        <v>1.3650000000000002</v>
      </c>
      <c r="K64" s="13">
        <v>1.56</v>
      </c>
      <c r="L64" s="13">
        <v>1.7550000000000001</v>
      </c>
      <c r="M64" s="13">
        <v>1.9500000000000002</v>
      </c>
    </row>
    <row r="65" spans="2:13" ht="25.5">
      <c r="B65" s="12" t="s">
        <v>8574</v>
      </c>
      <c r="C65" s="12" t="s">
        <v>8927</v>
      </c>
      <c r="D65" s="13">
        <v>0.42900000000000005</v>
      </c>
      <c r="E65" s="13">
        <v>0.8580000000000001</v>
      </c>
      <c r="F65" s="13">
        <v>1.2869999999999999</v>
      </c>
      <c r="G65" s="13">
        <v>1.7160000000000002</v>
      </c>
      <c r="H65" s="13">
        <v>2.145</v>
      </c>
      <c r="I65" s="13">
        <v>2.5739999999999998</v>
      </c>
      <c r="J65" s="13">
        <v>3.0030000000000001</v>
      </c>
      <c r="K65" s="13">
        <v>3.4320000000000004</v>
      </c>
      <c r="L65" s="13">
        <v>3.8610000000000002</v>
      </c>
      <c r="M65" s="13">
        <v>4.29</v>
      </c>
    </row>
    <row r="66" spans="2:13">
      <c r="B66" s="12" t="s">
        <v>8575</v>
      </c>
      <c r="C66" s="12" t="s">
        <v>8927</v>
      </c>
      <c r="D66" s="13">
        <v>9.8799999999999999E-2</v>
      </c>
      <c r="E66" s="13">
        <v>0.1976</v>
      </c>
      <c r="F66" s="13">
        <v>0.2964</v>
      </c>
      <c r="G66" s="13">
        <v>0.3952</v>
      </c>
      <c r="H66" s="13">
        <v>0.49400000000000005</v>
      </c>
      <c r="I66" s="13">
        <v>0.59279999999999999</v>
      </c>
      <c r="J66" s="13">
        <v>0.6916000000000001</v>
      </c>
      <c r="K66" s="13">
        <v>0.79039999999999999</v>
      </c>
      <c r="L66" s="13">
        <v>0.8892000000000001</v>
      </c>
      <c r="M66" s="13">
        <v>0.9880000000000001</v>
      </c>
    </row>
    <row r="67" spans="2:13" ht="24.75" customHeight="1">
      <c r="B67" s="12" t="s">
        <v>8576</v>
      </c>
      <c r="C67" s="12" t="s">
        <v>8927</v>
      </c>
      <c r="D67" s="13">
        <v>6.5000000000000002E-2</v>
      </c>
      <c r="E67" s="13">
        <v>0.13</v>
      </c>
      <c r="F67" s="13">
        <v>0.19500000000000001</v>
      </c>
      <c r="G67" s="13">
        <v>0.26</v>
      </c>
      <c r="H67" s="13">
        <v>0.32500000000000001</v>
      </c>
      <c r="I67" s="13">
        <v>0.39</v>
      </c>
      <c r="J67" s="13">
        <v>0.45499999999999996</v>
      </c>
      <c r="K67" s="13">
        <v>0.52</v>
      </c>
      <c r="L67" s="13">
        <v>0.58500000000000008</v>
      </c>
      <c r="M67" s="13">
        <v>0.65</v>
      </c>
    </row>
    <row r="68" spans="2:13">
      <c r="B68" s="12" t="s">
        <v>8577</v>
      </c>
      <c r="C68" s="12" t="s">
        <v>8927</v>
      </c>
      <c r="D68" s="13">
        <v>0.1118</v>
      </c>
      <c r="E68" s="13">
        <v>0.22359999999999999</v>
      </c>
      <c r="F68" s="13">
        <v>0.33540000000000003</v>
      </c>
      <c r="G68" s="13">
        <v>0.44719999999999999</v>
      </c>
      <c r="H68" s="13">
        <v>0.55900000000000005</v>
      </c>
      <c r="I68" s="13">
        <v>0.67080000000000006</v>
      </c>
      <c r="J68" s="13">
        <v>0.78259999999999996</v>
      </c>
      <c r="K68" s="13">
        <v>0.89439999999999997</v>
      </c>
      <c r="L68" s="13">
        <v>1.0062</v>
      </c>
      <c r="M68" s="13">
        <v>1.1180000000000001</v>
      </c>
    </row>
    <row r="69" spans="2:13">
      <c r="B69" s="12" t="s">
        <v>8578</v>
      </c>
      <c r="C69" s="12" t="s">
        <v>8927</v>
      </c>
      <c r="D69" s="13">
        <v>0.10790000000000001</v>
      </c>
      <c r="E69" s="13">
        <v>0.21580000000000002</v>
      </c>
      <c r="F69" s="13">
        <v>0.32369999999999999</v>
      </c>
      <c r="G69" s="13">
        <v>0.43160000000000004</v>
      </c>
      <c r="H69" s="13">
        <v>0.53949999999999998</v>
      </c>
      <c r="I69" s="13">
        <v>0.64739999999999998</v>
      </c>
      <c r="J69" s="13">
        <v>0.75529999999999997</v>
      </c>
      <c r="K69" s="13">
        <v>0.86320000000000008</v>
      </c>
      <c r="L69" s="13">
        <v>0.97110000000000007</v>
      </c>
      <c r="M69" s="13">
        <v>1.079</v>
      </c>
    </row>
    <row r="70" spans="2:13">
      <c r="B70" s="12" t="s">
        <v>8579</v>
      </c>
      <c r="C70" s="12" t="s">
        <v>8927</v>
      </c>
      <c r="D70" s="13">
        <v>0.11309999999999999</v>
      </c>
      <c r="E70" s="13">
        <v>0.22619999999999998</v>
      </c>
      <c r="F70" s="13">
        <v>0.33930000000000005</v>
      </c>
      <c r="G70" s="13">
        <v>0.45239999999999997</v>
      </c>
      <c r="H70" s="13">
        <v>0.5655</v>
      </c>
      <c r="I70" s="13">
        <v>0.67860000000000009</v>
      </c>
      <c r="J70" s="13">
        <v>0.79169999999999996</v>
      </c>
      <c r="K70" s="13">
        <v>0.90479999999999994</v>
      </c>
      <c r="L70" s="13">
        <v>1.0179</v>
      </c>
      <c r="M70" s="13">
        <v>1.131</v>
      </c>
    </row>
    <row r="71" spans="2:13">
      <c r="B71" s="12" t="s">
        <v>8580</v>
      </c>
      <c r="C71" s="12" t="s">
        <v>8927</v>
      </c>
      <c r="D71" s="13">
        <v>0.29900000000000004</v>
      </c>
      <c r="E71" s="13">
        <v>0.59800000000000009</v>
      </c>
      <c r="F71" s="13">
        <v>0.89699999999999991</v>
      </c>
      <c r="G71" s="13">
        <v>1.1960000000000002</v>
      </c>
      <c r="H71" s="13">
        <v>1.4949999999999999</v>
      </c>
      <c r="I71" s="13">
        <v>1.7939999999999998</v>
      </c>
      <c r="J71" s="13">
        <v>2.0930000000000004</v>
      </c>
      <c r="K71" s="13">
        <v>2.3920000000000003</v>
      </c>
      <c r="L71" s="13">
        <v>2.6909999999999998</v>
      </c>
      <c r="M71" s="13">
        <v>2.9899999999999998</v>
      </c>
    </row>
    <row r="72" spans="2:13" ht="25.5">
      <c r="B72" s="12" t="s">
        <v>8581</v>
      </c>
      <c r="C72" s="12" t="s">
        <v>8928</v>
      </c>
      <c r="D72" s="13">
        <v>0.2392</v>
      </c>
      <c r="E72" s="13">
        <v>0.47710000000000002</v>
      </c>
      <c r="F72" s="13">
        <v>0.71630000000000005</v>
      </c>
      <c r="G72" s="13">
        <v>0.95420000000000005</v>
      </c>
      <c r="H72" s="13">
        <v>1.1934</v>
      </c>
      <c r="I72" s="13">
        <v>1.4313</v>
      </c>
      <c r="J72" s="13">
        <v>1.6704999999999999</v>
      </c>
      <c r="K72" s="13">
        <v>1.9084000000000001</v>
      </c>
      <c r="L72" s="13">
        <v>2.1476000000000002</v>
      </c>
      <c r="M72" s="13">
        <v>2.3855</v>
      </c>
    </row>
    <row r="73" spans="2:13">
      <c r="B73" s="12" t="s">
        <v>8582</v>
      </c>
      <c r="C73" s="12" t="s">
        <v>8928</v>
      </c>
      <c r="D73" s="13">
        <v>0.22749999999999998</v>
      </c>
      <c r="E73" s="13">
        <v>0.45499999999999996</v>
      </c>
      <c r="F73" s="13">
        <v>0.68250000000000011</v>
      </c>
      <c r="G73" s="13">
        <v>0.90999999999999992</v>
      </c>
      <c r="H73" s="13">
        <v>1.1375</v>
      </c>
      <c r="I73" s="13">
        <v>1.3650000000000002</v>
      </c>
      <c r="J73" s="13">
        <v>1.5925000000000002</v>
      </c>
      <c r="K73" s="13">
        <v>1.8199999999999998</v>
      </c>
      <c r="L73" s="13">
        <v>2.0474999999999999</v>
      </c>
      <c r="M73" s="13">
        <v>2.2749999999999999</v>
      </c>
    </row>
    <row r="74" spans="2:13">
      <c r="B74" s="12" t="s">
        <v>8583</v>
      </c>
      <c r="C74" s="12" t="s">
        <v>8929</v>
      </c>
      <c r="D74" s="13">
        <v>0.70720000000000005</v>
      </c>
      <c r="E74" s="13">
        <v>1.4144000000000001</v>
      </c>
      <c r="F74" s="13">
        <v>2.1215999999999999</v>
      </c>
      <c r="G74" s="13">
        <v>2.8288000000000002</v>
      </c>
      <c r="H74" s="13">
        <v>3.5360000000000005</v>
      </c>
      <c r="I74" s="13">
        <v>4.2431999999999999</v>
      </c>
      <c r="J74" s="13">
        <v>4.9504000000000001</v>
      </c>
      <c r="K74" s="13">
        <v>5.6576000000000004</v>
      </c>
      <c r="L74" s="13">
        <v>6.3647999999999998</v>
      </c>
      <c r="M74" s="13">
        <v>7.072000000000001</v>
      </c>
    </row>
    <row r="75" spans="2:13" ht="25.5">
      <c r="B75" s="12" t="s">
        <v>8584</v>
      </c>
      <c r="C75" s="12" t="s">
        <v>8929</v>
      </c>
      <c r="D75" s="13">
        <v>0.10790000000000001</v>
      </c>
      <c r="E75" s="13">
        <v>0.21580000000000002</v>
      </c>
      <c r="F75" s="13">
        <v>0.32369999999999999</v>
      </c>
      <c r="G75" s="13">
        <v>0.43160000000000004</v>
      </c>
      <c r="H75" s="13">
        <v>0.53949999999999998</v>
      </c>
      <c r="I75" s="13">
        <v>0.64739999999999998</v>
      </c>
      <c r="J75" s="13">
        <v>0.75529999999999997</v>
      </c>
      <c r="K75" s="13">
        <v>0.86320000000000008</v>
      </c>
      <c r="L75" s="13">
        <v>0.97110000000000007</v>
      </c>
      <c r="M75" s="13">
        <v>1.079</v>
      </c>
    </row>
    <row r="76" spans="2:13" ht="25.5">
      <c r="B76" s="12" t="s">
        <v>8585</v>
      </c>
      <c r="C76" s="12" t="s">
        <v>8929</v>
      </c>
      <c r="D76" s="13">
        <v>0.20150000000000001</v>
      </c>
      <c r="E76" s="13">
        <v>0.40300000000000002</v>
      </c>
      <c r="F76" s="13">
        <v>0.60450000000000004</v>
      </c>
      <c r="G76" s="13">
        <v>0.80600000000000005</v>
      </c>
      <c r="H76" s="13">
        <v>1.0075000000000001</v>
      </c>
      <c r="I76" s="13">
        <v>1.2090000000000001</v>
      </c>
      <c r="J76" s="13">
        <v>1.4105000000000001</v>
      </c>
      <c r="K76" s="13">
        <v>1.6120000000000001</v>
      </c>
      <c r="L76" s="13">
        <v>1.8135000000000001</v>
      </c>
      <c r="M76" s="13">
        <v>2.0150000000000001</v>
      </c>
    </row>
    <row r="77" spans="2:13" ht="25.5">
      <c r="B77" s="12" t="s">
        <v>8586</v>
      </c>
      <c r="C77" s="12" t="s">
        <v>8929</v>
      </c>
      <c r="D77" s="13">
        <v>0.1196</v>
      </c>
      <c r="E77" s="13">
        <v>0.2392</v>
      </c>
      <c r="F77" s="13">
        <v>0.35880000000000006</v>
      </c>
      <c r="G77" s="13">
        <v>0.47839999999999999</v>
      </c>
      <c r="H77" s="13">
        <v>0.59800000000000009</v>
      </c>
      <c r="I77" s="13">
        <v>0.71760000000000013</v>
      </c>
      <c r="J77" s="13">
        <v>0.83720000000000006</v>
      </c>
      <c r="K77" s="13">
        <v>0.95679999999999998</v>
      </c>
      <c r="L77" s="13">
        <v>1.0764</v>
      </c>
      <c r="M77" s="13">
        <v>1.1960000000000002</v>
      </c>
    </row>
    <row r="78" spans="2:13" ht="38.25">
      <c r="B78" s="12" t="s">
        <v>8587</v>
      </c>
      <c r="C78" s="12" t="s">
        <v>8929</v>
      </c>
      <c r="D78" s="13">
        <v>0.18459999999999999</v>
      </c>
      <c r="E78" s="13">
        <v>0.36919999999999997</v>
      </c>
      <c r="F78" s="13">
        <v>0.55249999999999999</v>
      </c>
      <c r="G78" s="13">
        <v>0.73709999999999998</v>
      </c>
      <c r="H78" s="13">
        <v>0.92169999999999996</v>
      </c>
      <c r="I78" s="13">
        <v>1.1063000000000001</v>
      </c>
      <c r="J78" s="13">
        <v>1.2908999999999999</v>
      </c>
      <c r="K78" s="13">
        <v>1.4742</v>
      </c>
      <c r="L78" s="13">
        <v>1.6588000000000001</v>
      </c>
      <c r="M78" s="13">
        <v>1.8433999999999999</v>
      </c>
    </row>
    <row r="79" spans="2:13" ht="38.25">
      <c r="B79" s="12" t="s">
        <v>8588</v>
      </c>
      <c r="C79" s="12" t="s">
        <v>8929</v>
      </c>
      <c r="D79" s="13">
        <v>0.18720000000000001</v>
      </c>
      <c r="E79" s="13">
        <v>0.37440000000000001</v>
      </c>
      <c r="F79" s="13">
        <v>0.56159999999999999</v>
      </c>
      <c r="G79" s="13">
        <v>0.74880000000000002</v>
      </c>
      <c r="H79" s="13">
        <v>0.93599999999999994</v>
      </c>
      <c r="I79" s="13">
        <v>1.1232</v>
      </c>
      <c r="J79" s="13">
        <v>1.3104</v>
      </c>
      <c r="K79" s="13">
        <v>1.4976</v>
      </c>
      <c r="L79" s="13">
        <v>1.6848000000000001</v>
      </c>
      <c r="M79" s="13">
        <v>1.8719999999999999</v>
      </c>
    </row>
    <row r="80" spans="2:13" ht="25.5">
      <c r="B80" s="12" t="s">
        <v>8589</v>
      </c>
      <c r="C80" s="12" t="s">
        <v>8929</v>
      </c>
      <c r="D80" s="13">
        <v>0.18200000000000002</v>
      </c>
      <c r="E80" s="13">
        <v>0.36270000000000002</v>
      </c>
      <c r="F80" s="13">
        <v>0.54469999999999996</v>
      </c>
      <c r="G80" s="13">
        <v>0.72540000000000004</v>
      </c>
      <c r="H80" s="13">
        <v>0.90739999999999998</v>
      </c>
      <c r="I80" s="13">
        <v>1.0893999999999999</v>
      </c>
      <c r="J80" s="13">
        <v>1.2701</v>
      </c>
      <c r="K80" s="13">
        <v>1.4520999999999999</v>
      </c>
      <c r="L80" s="13">
        <v>1.6328</v>
      </c>
      <c r="M80" s="13">
        <v>1.8148</v>
      </c>
    </row>
    <row r="81" spans="2:13" ht="25.5">
      <c r="B81" s="12" t="s">
        <v>8590</v>
      </c>
      <c r="C81" s="12" t="s">
        <v>8929</v>
      </c>
      <c r="D81" s="13">
        <v>0.1053</v>
      </c>
      <c r="E81" s="13">
        <v>0.21060000000000001</v>
      </c>
      <c r="F81" s="13">
        <v>0.31590000000000001</v>
      </c>
      <c r="G81" s="13">
        <v>0.42120000000000002</v>
      </c>
      <c r="H81" s="13">
        <v>0.52650000000000008</v>
      </c>
      <c r="I81" s="13">
        <v>0.63180000000000003</v>
      </c>
      <c r="J81" s="13">
        <v>0.73709999999999998</v>
      </c>
      <c r="K81" s="13">
        <v>0.84240000000000004</v>
      </c>
      <c r="L81" s="13">
        <v>0.94769999999999999</v>
      </c>
      <c r="M81" s="13">
        <v>1.0530000000000002</v>
      </c>
    </row>
    <row r="82" spans="2:13" ht="25.5">
      <c r="B82" s="12" t="s">
        <v>8591</v>
      </c>
      <c r="C82" s="12" t="s">
        <v>8929</v>
      </c>
      <c r="D82" s="13">
        <v>0.17030000000000001</v>
      </c>
      <c r="E82" s="13">
        <v>0.34060000000000001</v>
      </c>
      <c r="F82" s="13">
        <v>0.51090000000000002</v>
      </c>
      <c r="G82" s="13">
        <v>0.68120000000000003</v>
      </c>
      <c r="H82" s="13">
        <v>0.85150000000000003</v>
      </c>
      <c r="I82" s="13">
        <v>1.0218</v>
      </c>
      <c r="J82" s="13">
        <v>1.1921000000000002</v>
      </c>
      <c r="K82" s="13">
        <v>1.3624000000000001</v>
      </c>
      <c r="L82" s="13">
        <v>1.5327000000000002</v>
      </c>
      <c r="M82" s="13">
        <v>1.7030000000000001</v>
      </c>
    </row>
    <row r="83" spans="2:13" ht="51">
      <c r="B83" s="12" t="s">
        <v>8592</v>
      </c>
      <c r="C83" s="12" t="s">
        <v>8929</v>
      </c>
      <c r="D83" s="13">
        <v>0.12480000000000001</v>
      </c>
      <c r="E83" s="13">
        <v>0.24960000000000002</v>
      </c>
      <c r="F83" s="13">
        <v>0.37440000000000001</v>
      </c>
      <c r="G83" s="13">
        <v>0.49920000000000003</v>
      </c>
      <c r="H83" s="13">
        <v>0.624</v>
      </c>
      <c r="I83" s="13">
        <v>0.74880000000000002</v>
      </c>
      <c r="J83" s="13">
        <v>0.87360000000000004</v>
      </c>
      <c r="K83" s="13">
        <v>0.99840000000000007</v>
      </c>
      <c r="L83" s="13">
        <v>1.1232</v>
      </c>
      <c r="M83" s="13">
        <v>1.248</v>
      </c>
    </row>
    <row r="84" spans="2:13">
      <c r="B84" s="12" t="s">
        <v>8593</v>
      </c>
      <c r="C84" s="12" t="s">
        <v>8929</v>
      </c>
      <c r="D84" s="13">
        <v>6.3700000000000007E-2</v>
      </c>
      <c r="E84" s="13">
        <v>0.12740000000000001</v>
      </c>
      <c r="F84" s="13">
        <v>0.19109999999999999</v>
      </c>
      <c r="G84" s="13">
        <v>0.25480000000000003</v>
      </c>
      <c r="H84" s="13">
        <v>0.31850000000000001</v>
      </c>
      <c r="I84" s="13">
        <v>0.38219999999999998</v>
      </c>
      <c r="J84" s="13">
        <v>0.44590000000000007</v>
      </c>
      <c r="K84" s="13">
        <v>0.50960000000000005</v>
      </c>
      <c r="L84" s="13">
        <v>0.57330000000000003</v>
      </c>
      <c r="M84" s="13">
        <v>0.63700000000000001</v>
      </c>
    </row>
    <row r="85" spans="2:13">
      <c r="B85" s="12" t="s">
        <v>8594</v>
      </c>
      <c r="C85" s="12" t="s">
        <v>8929</v>
      </c>
      <c r="D85" s="13">
        <v>5.7200000000000001E-2</v>
      </c>
      <c r="E85" s="13">
        <v>0.1144</v>
      </c>
      <c r="F85" s="13">
        <v>0.1716</v>
      </c>
      <c r="G85" s="13">
        <v>0.2288</v>
      </c>
      <c r="H85" s="13">
        <v>0.28600000000000003</v>
      </c>
      <c r="I85" s="13">
        <v>0.34320000000000001</v>
      </c>
      <c r="J85" s="13">
        <v>0.40040000000000003</v>
      </c>
      <c r="K85" s="13">
        <v>0.45760000000000001</v>
      </c>
      <c r="L85" s="13">
        <v>0.51480000000000004</v>
      </c>
      <c r="M85" s="13">
        <v>0.57200000000000006</v>
      </c>
    </row>
    <row r="86" spans="2:13" ht="38.25">
      <c r="B86" s="12" t="s">
        <v>8595</v>
      </c>
      <c r="C86" s="12" t="s">
        <v>8930</v>
      </c>
      <c r="D86" s="13">
        <v>0.28210000000000002</v>
      </c>
      <c r="E86" s="13">
        <v>0.56420000000000003</v>
      </c>
      <c r="F86" s="13">
        <v>0.84630000000000005</v>
      </c>
      <c r="G86" s="13">
        <v>1.1284000000000001</v>
      </c>
      <c r="H86" s="13">
        <v>1.4105000000000001</v>
      </c>
      <c r="I86" s="13">
        <v>1.6926000000000001</v>
      </c>
      <c r="J86" s="13">
        <v>1.9746999999999999</v>
      </c>
      <c r="K86" s="13">
        <v>2.2568000000000001</v>
      </c>
      <c r="L86" s="13">
        <v>2.5389000000000004</v>
      </c>
      <c r="M86" s="13">
        <v>2.8210000000000002</v>
      </c>
    </row>
    <row r="87" spans="2:13" ht="25.5">
      <c r="B87" s="12" t="s">
        <v>8596</v>
      </c>
      <c r="C87" s="12" t="s">
        <v>8930</v>
      </c>
      <c r="D87" s="13">
        <v>0.21060000000000001</v>
      </c>
      <c r="E87" s="13">
        <v>0.42120000000000002</v>
      </c>
      <c r="F87" s="13">
        <v>0.63180000000000003</v>
      </c>
      <c r="G87" s="13">
        <v>0.84240000000000004</v>
      </c>
      <c r="H87" s="13">
        <v>1.0530000000000002</v>
      </c>
      <c r="I87" s="13">
        <v>1.2636000000000001</v>
      </c>
      <c r="J87" s="13">
        <v>1.4742</v>
      </c>
      <c r="K87" s="13">
        <v>1.6848000000000001</v>
      </c>
      <c r="L87" s="13">
        <v>1.8954</v>
      </c>
      <c r="M87" s="13">
        <v>2.1060000000000003</v>
      </c>
    </row>
    <row r="88" spans="2:13" ht="25.5">
      <c r="B88" s="12" t="s">
        <v>8597</v>
      </c>
      <c r="C88" s="12" t="s">
        <v>8930</v>
      </c>
      <c r="D88" s="13">
        <v>0.1976</v>
      </c>
      <c r="E88" s="13">
        <v>0.3952</v>
      </c>
      <c r="F88" s="13">
        <v>0.59279999999999999</v>
      </c>
      <c r="G88" s="13">
        <v>0.79039999999999999</v>
      </c>
      <c r="H88" s="13">
        <v>0.9880000000000001</v>
      </c>
      <c r="I88" s="13">
        <v>1.1856</v>
      </c>
      <c r="J88" s="13">
        <v>1.3832000000000002</v>
      </c>
      <c r="K88" s="13">
        <v>1.5808</v>
      </c>
      <c r="L88" s="13">
        <v>1.7784000000000002</v>
      </c>
      <c r="M88" s="13">
        <v>1.9760000000000002</v>
      </c>
    </row>
    <row r="89" spans="2:13" ht="25.5">
      <c r="B89" s="12" t="s">
        <v>8598</v>
      </c>
      <c r="C89" s="12" t="s">
        <v>8930</v>
      </c>
      <c r="D89" s="13">
        <v>0.2535</v>
      </c>
      <c r="E89" s="13">
        <v>0.50700000000000001</v>
      </c>
      <c r="F89" s="13">
        <v>0.76049999999999995</v>
      </c>
      <c r="G89" s="13">
        <v>1.014</v>
      </c>
      <c r="H89" s="13">
        <v>1.2675000000000001</v>
      </c>
      <c r="I89" s="13">
        <v>1.5209999999999999</v>
      </c>
      <c r="J89" s="13">
        <v>1.7745</v>
      </c>
      <c r="K89" s="13">
        <v>2.028</v>
      </c>
      <c r="L89" s="13">
        <v>2.2814999999999999</v>
      </c>
      <c r="M89" s="13">
        <v>2.5350000000000001</v>
      </c>
    </row>
    <row r="90" spans="2:13" ht="25.5">
      <c r="B90" s="12" t="s">
        <v>8599</v>
      </c>
      <c r="C90" s="12" t="s">
        <v>8930</v>
      </c>
      <c r="D90" s="13">
        <v>0.21580000000000002</v>
      </c>
      <c r="E90" s="13">
        <v>0.43160000000000004</v>
      </c>
      <c r="F90" s="13">
        <v>0.64739999999999998</v>
      </c>
      <c r="G90" s="13">
        <v>0.86320000000000008</v>
      </c>
      <c r="H90" s="13">
        <v>1.079</v>
      </c>
      <c r="I90" s="13">
        <v>1.2948</v>
      </c>
      <c r="J90" s="13">
        <v>1.5105999999999999</v>
      </c>
      <c r="K90" s="13">
        <v>1.7264000000000002</v>
      </c>
      <c r="L90" s="13">
        <v>1.9422000000000001</v>
      </c>
      <c r="M90" s="13">
        <v>2.1579999999999999</v>
      </c>
    </row>
    <row r="91" spans="2:13" ht="25.5">
      <c r="B91" s="12" t="s">
        <v>8600</v>
      </c>
      <c r="C91" s="12" t="s">
        <v>8930</v>
      </c>
      <c r="D91" s="13">
        <v>0.18200000000000002</v>
      </c>
      <c r="E91" s="13">
        <v>0.36400000000000005</v>
      </c>
      <c r="F91" s="13">
        <v>0.54600000000000004</v>
      </c>
      <c r="G91" s="13">
        <v>0.72800000000000009</v>
      </c>
      <c r="H91" s="13">
        <v>0.90999999999999992</v>
      </c>
      <c r="I91" s="13">
        <v>1.0920000000000001</v>
      </c>
      <c r="J91" s="13">
        <v>1.274</v>
      </c>
      <c r="K91" s="13">
        <v>1.4560000000000002</v>
      </c>
      <c r="L91" s="13">
        <v>1.6380000000000001</v>
      </c>
      <c r="M91" s="13">
        <v>1.8199999999999998</v>
      </c>
    </row>
    <row r="92" spans="2:13" ht="25.5">
      <c r="B92" s="12" t="s">
        <v>8601</v>
      </c>
      <c r="C92" s="12" t="s">
        <v>8930</v>
      </c>
      <c r="D92" s="13">
        <v>0.16770000000000002</v>
      </c>
      <c r="E92" s="13">
        <v>0.33540000000000003</v>
      </c>
      <c r="F92" s="13">
        <v>0.50309999999999999</v>
      </c>
      <c r="G92" s="13">
        <v>0.67080000000000006</v>
      </c>
      <c r="H92" s="13">
        <v>0.83850000000000002</v>
      </c>
      <c r="I92" s="13">
        <v>1.0062</v>
      </c>
      <c r="J92" s="13">
        <v>1.1739000000000002</v>
      </c>
      <c r="K92" s="13">
        <v>1.3416000000000001</v>
      </c>
      <c r="L92" s="13">
        <v>1.5093000000000001</v>
      </c>
      <c r="M92" s="13">
        <v>1.677</v>
      </c>
    </row>
    <row r="93" spans="2:13" ht="25.5">
      <c r="B93" s="12" t="s">
        <v>8602</v>
      </c>
      <c r="C93" s="12" t="s">
        <v>8930</v>
      </c>
      <c r="D93" s="13">
        <v>0.17810000000000001</v>
      </c>
      <c r="E93" s="13">
        <v>0.35620000000000002</v>
      </c>
      <c r="F93" s="13">
        <v>0.5343</v>
      </c>
      <c r="G93" s="13">
        <v>0.71240000000000003</v>
      </c>
      <c r="H93" s="13">
        <v>0.89050000000000007</v>
      </c>
      <c r="I93" s="13">
        <v>1.0672999999999999</v>
      </c>
      <c r="J93" s="13">
        <v>1.2454000000000001</v>
      </c>
      <c r="K93" s="13">
        <v>1.4235</v>
      </c>
      <c r="L93" s="13">
        <v>1.6016000000000001</v>
      </c>
      <c r="M93" s="13">
        <v>1.7797000000000001</v>
      </c>
    </row>
    <row r="94" spans="2:13" ht="25.5">
      <c r="B94" s="12" t="s">
        <v>8603</v>
      </c>
      <c r="C94" s="12" t="s">
        <v>8930</v>
      </c>
      <c r="D94" s="13">
        <v>0.1716</v>
      </c>
      <c r="E94" s="13">
        <v>0.34320000000000001</v>
      </c>
      <c r="F94" s="13">
        <v>0.51480000000000004</v>
      </c>
      <c r="G94" s="13">
        <v>0.68640000000000001</v>
      </c>
      <c r="H94" s="13">
        <v>0.85930000000000006</v>
      </c>
      <c r="I94" s="13">
        <v>1.0309000000000001</v>
      </c>
      <c r="J94" s="13">
        <v>1.2025000000000001</v>
      </c>
      <c r="K94" s="13">
        <v>1.3740999999999999</v>
      </c>
      <c r="L94" s="13">
        <v>1.5457000000000001</v>
      </c>
      <c r="M94" s="13">
        <v>1.7173</v>
      </c>
    </row>
    <row r="95" spans="2:13" ht="25.5">
      <c r="B95" s="12" t="s">
        <v>8604</v>
      </c>
      <c r="C95" s="12" t="s">
        <v>8930</v>
      </c>
      <c r="D95" s="13">
        <v>0.1547</v>
      </c>
      <c r="E95" s="13">
        <v>0.30940000000000001</v>
      </c>
      <c r="F95" s="13">
        <v>0.46410000000000001</v>
      </c>
      <c r="G95" s="13">
        <v>0.61880000000000002</v>
      </c>
      <c r="H95" s="13">
        <v>0.77349999999999997</v>
      </c>
      <c r="I95" s="13">
        <v>0.92820000000000003</v>
      </c>
      <c r="J95" s="13">
        <v>1.0829</v>
      </c>
      <c r="K95" s="13">
        <v>1.2376</v>
      </c>
      <c r="L95" s="13">
        <v>1.3923000000000001</v>
      </c>
      <c r="M95" s="13">
        <v>1.5469999999999999</v>
      </c>
    </row>
    <row r="96" spans="2:13">
      <c r="B96" s="12" t="s">
        <v>4743</v>
      </c>
      <c r="C96" s="12" t="s">
        <v>8931</v>
      </c>
      <c r="D96" s="13">
        <v>2.0800000000000003E-2</v>
      </c>
      <c r="E96" s="13">
        <v>4.0300000000000002E-2</v>
      </c>
      <c r="F96" s="13">
        <v>6.1100000000000002E-2</v>
      </c>
      <c r="G96" s="13">
        <v>8.1900000000000001E-2</v>
      </c>
      <c r="H96" s="13">
        <v>0.1014</v>
      </c>
      <c r="I96" s="13">
        <v>0.1222</v>
      </c>
      <c r="J96" s="13">
        <v>0.14300000000000002</v>
      </c>
      <c r="K96" s="13">
        <v>0.16250000000000001</v>
      </c>
      <c r="L96" s="13">
        <v>0.18329999999999999</v>
      </c>
      <c r="M96" s="13">
        <v>0.2041</v>
      </c>
    </row>
    <row r="97" spans="2:13">
      <c r="B97" s="12" t="s">
        <v>5039</v>
      </c>
      <c r="C97" s="12" t="s">
        <v>8931</v>
      </c>
      <c r="D97" s="13">
        <v>2.6000000000000003E-3</v>
      </c>
      <c r="E97" s="13">
        <v>5.2000000000000006E-3</v>
      </c>
      <c r="F97" s="13">
        <v>7.8000000000000005E-3</v>
      </c>
      <c r="G97" s="13">
        <v>1.0400000000000001E-2</v>
      </c>
      <c r="H97" s="13">
        <v>1.3000000000000001E-2</v>
      </c>
      <c r="I97" s="13">
        <v>1.5600000000000001E-2</v>
      </c>
      <c r="J97" s="13">
        <v>1.8200000000000001E-2</v>
      </c>
      <c r="K97" s="13">
        <v>2.0800000000000003E-2</v>
      </c>
      <c r="L97" s="13">
        <v>2.3400000000000001E-2</v>
      </c>
      <c r="M97" s="13">
        <v>2.6000000000000002E-2</v>
      </c>
    </row>
    <row r="98" spans="2:13">
      <c r="B98" s="12" t="s">
        <v>5040</v>
      </c>
      <c r="C98" s="12" t="s">
        <v>8931</v>
      </c>
      <c r="D98" s="13">
        <v>3.9000000000000003E-3</v>
      </c>
      <c r="E98" s="13">
        <v>6.5000000000000006E-3</v>
      </c>
      <c r="F98" s="13">
        <v>1.0400000000000001E-2</v>
      </c>
      <c r="G98" s="13">
        <v>1.3000000000000001E-2</v>
      </c>
      <c r="H98" s="13">
        <v>1.6899999999999998E-2</v>
      </c>
      <c r="I98" s="13">
        <v>1.95E-2</v>
      </c>
      <c r="J98" s="13">
        <v>2.3400000000000001E-2</v>
      </c>
      <c r="K98" s="13">
        <v>2.6000000000000002E-2</v>
      </c>
      <c r="L98" s="13">
        <v>2.9899999999999999E-2</v>
      </c>
      <c r="M98" s="13">
        <v>3.2500000000000001E-2</v>
      </c>
    </row>
    <row r="99" spans="2:13">
      <c r="B99" s="12" t="s">
        <v>5116</v>
      </c>
      <c r="C99" s="12" t="s">
        <v>8931</v>
      </c>
      <c r="D99" s="13">
        <v>2.6000000000000003E-3</v>
      </c>
      <c r="E99" s="13">
        <v>6.5000000000000006E-3</v>
      </c>
      <c r="F99" s="13">
        <v>9.1000000000000004E-3</v>
      </c>
      <c r="G99" s="13">
        <v>1.17E-2</v>
      </c>
      <c r="H99" s="13">
        <v>1.5600000000000001E-2</v>
      </c>
      <c r="I99" s="13">
        <v>1.8200000000000001E-2</v>
      </c>
      <c r="J99" s="13">
        <v>2.0800000000000003E-2</v>
      </c>
      <c r="K99" s="13">
        <v>2.47E-2</v>
      </c>
      <c r="L99" s="13">
        <v>2.7300000000000001E-2</v>
      </c>
      <c r="M99" s="13">
        <v>2.9899999999999999E-2</v>
      </c>
    </row>
    <row r="100" spans="2:13" ht="25.5">
      <c r="B100" s="12" t="s">
        <v>3070</v>
      </c>
      <c r="C100" s="12" t="s">
        <v>8931</v>
      </c>
      <c r="D100" s="13">
        <v>1.8200000000000001E-2</v>
      </c>
      <c r="E100" s="13">
        <v>3.6400000000000002E-2</v>
      </c>
      <c r="F100" s="13">
        <v>5.4600000000000003E-2</v>
      </c>
      <c r="G100" s="13">
        <v>7.2800000000000004E-2</v>
      </c>
      <c r="H100" s="13">
        <v>8.9700000000000016E-2</v>
      </c>
      <c r="I100" s="13">
        <v>0.10790000000000001</v>
      </c>
      <c r="J100" s="13">
        <v>0.12610000000000002</v>
      </c>
      <c r="K100" s="13">
        <v>0.14430000000000001</v>
      </c>
      <c r="L100" s="13">
        <v>0.16250000000000001</v>
      </c>
      <c r="M100" s="13">
        <v>0.18070000000000003</v>
      </c>
    </row>
    <row r="101" spans="2:13">
      <c r="B101" s="12" t="s">
        <v>4589</v>
      </c>
      <c r="C101" s="12" t="s">
        <v>8931</v>
      </c>
      <c r="D101" s="13">
        <v>4.2900000000000001E-2</v>
      </c>
      <c r="E101" s="13">
        <v>8.5800000000000001E-2</v>
      </c>
      <c r="F101" s="13">
        <v>0.12870000000000001</v>
      </c>
      <c r="G101" s="13">
        <v>0.1716</v>
      </c>
      <c r="H101" s="13">
        <v>0.21320000000000003</v>
      </c>
      <c r="I101" s="13">
        <v>0.25609999999999999</v>
      </c>
      <c r="J101" s="13">
        <v>0.29900000000000004</v>
      </c>
      <c r="K101" s="13">
        <v>0.34190000000000004</v>
      </c>
      <c r="L101" s="13">
        <v>0.38479999999999998</v>
      </c>
      <c r="M101" s="13">
        <v>0.42770000000000002</v>
      </c>
    </row>
    <row r="102" spans="2:13">
      <c r="B102" s="12" t="s">
        <v>4102</v>
      </c>
      <c r="C102" s="12" t="s">
        <v>8931</v>
      </c>
      <c r="D102" s="13">
        <v>0.26519999999999999</v>
      </c>
      <c r="E102" s="13">
        <v>0.52910000000000001</v>
      </c>
      <c r="F102" s="13">
        <v>0.79430000000000001</v>
      </c>
      <c r="G102" s="13">
        <v>1.0594999999999999</v>
      </c>
      <c r="H102" s="13">
        <v>1.3234000000000001</v>
      </c>
      <c r="I102" s="13">
        <v>1.5886</v>
      </c>
      <c r="J102" s="13">
        <v>1.8537999999999999</v>
      </c>
      <c r="K102" s="13">
        <v>2.1177000000000001</v>
      </c>
      <c r="L102" s="13">
        <v>2.3829000000000002</v>
      </c>
      <c r="M102" s="13">
        <v>2.6480999999999999</v>
      </c>
    </row>
    <row r="103" spans="2:13">
      <c r="B103" s="12" t="s">
        <v>8605</v>
      </c>
      <c r="C103" s="12" t="s">
        <v>8931</v>
      </c>
      <c r="D103" s="13">
        <v>0.17550000000000002</v>
      </c>
      <c r="E103" s="13">
        <v>0.35100000000000003</v>
      </c>
      <c r="F103" s="13">
        <v>0.52650000000000008</v>
      </c>
      <c r="G103" s="13">
        <v>0.70200000000000007</v>
      </c>
      <c r="H103" s="13">
        <v>0.87620000000000009</v>
      </c>
      <c r="I103" s="13">
        <v>1.0517000000000001</v>
      </c>
      <c r="J103" s="13">
        <v>1.2272000000000001</v>
      </c>
      <c r="K103" s="13">
        <v>1.4027000000000001</v>
      </c>
      <c r="L103" s="13">
        <v>1.5782</v>
      </c>
      <c r="M103" s="13">
        <v>1.7537</v>
      </c>
    </row>
    <row r="104" spans="2:13">
      <c r="B104" s="12" t="s">
        <v>8606</v>
      </c>
      <c r="C104" s="12" t="s">
        <v>8931</v>
      </c>
      <c r="D104" s="13">
        <v>7.0199999999999999E-2</v>
      </c>
      <c r="E104" s="13">
        <v>0.1404</v>
      </c>
      <c r="F104" s="13">
        <v>0.21060000000000001</v>
      </c>
      <c r="G104" s="13">
        <v>0.28210000000000002</v>
      </c>
      <c r="H104" s="13">
        <v>0.35230000000000006</v>
      </c>
      <c r="I104" s="13">
        <v>0.42250000000000004</v>
      </c>
      <c r="J104" s="13">
        <v>0.49270000000000003</v>
      </c>
      <c r="K104" s="13">
        <v>0.56290000000000007</v>
      </c>
      <c r="L104" s="13">
        <v>0.6331</v>
      </c>
      <c r="M104" s="13">
        <v>0.70460000000000012</v>
      </c>
    </row>
    <row r="105" spans="2:13">
      <c r="B105" s="12" t="s">
        <v>8607</v>
      </c>
      <c r="C105" s="12" t="s">
        <v>8931</v>
      </c>
      <c r="D105" s="13">
        <v>2.0800000000000003E-2</v>
      </c>
      <c r="E105" s="13">
        <v>4.2900000000000001E-2</v>
      </c>
      <c r="F105" s="13">
        <v>6.3700000000000007E-2</v>
      </c>
      <c r="G105" s="13">
        <v>8.5800000000000001E-2</v>
      </c>
      <c r="H105" s="13">
        <v>0.10660000000000001</v>
      </c>
      <c r="I105" s="13">
        <v>0.12870000000000001</v>
      </c>
      <c r="J105" s="13">
        <v>0.14950000000000002</v>
      </c>
      <c r="K105" s="13">
        <v>0.17030000000000001</v>
      </c>
      <c r="L105" s="13">
        <v>0.19239999999999999</v>
      </c>
      <c r="M105" s="13">
        <v>0.21320000000000003</v>
      </c>
    </row>
    <row r="106" spans="2:13" ht="25.5">
      <c r="B106" s="12" t="s">
        <v>8608</v>
      </c>
      <c r="C106" s="12" t="s">
        <v>8931</v>
      </c>
      <c r="D106" s="13">
        <v>1.43E-2</v>
      </c>
      <c r="E106" s="13">
        <v>2.86E-2</v>
      </c>
      <c r="F106" s="13">
        <v>4.2900000000000001E-2</v>
      </c>
      <c r="G106" s="13">
        <v>5.5899999999999998E-2</v>
      </c>
      <c r="H106" s="13">
        <v>7.0199999999999999E-2</v>
      </c>
      <c r="I106" s="13">
        <v>8.4500000000000006E-2</v>
      </c>
      <c r="J106" s="13">
        <v>9.8799999999999999E-2</v>
      </c>
      <c r="K106" s="13">
        <v>0.11309999999999999</v>
      </c>
      <c r="L106" s="13">
        <v>0.12740000000000001</v>
      </c>
      <c r="M106" s="13">
        <v>0.14169999999999999</v>
      </c>
    </row>
    <row r="107" spans="2:13" ht="25.5">
      <c r="B107" s="12" t="s">
        <v>8609</v>
      </c>
      <c r="C107" s="12" t="s">
        <v>8931</v>
      </c>
      <c r="D107" s="13">
        <v>0.1313</v>
      </c>
      <c r="E107" s="13">
        <v>0.26390000000000002</v>
      </c>
      <c r="F107" s="13">
        <v>0.3952</v>
      </c>
      <c r="G107" s="13">
        <v>0.52780000000000005</v>
      </c>
      <c r="H107" s="13">
        <v>0.65910000000000002</v>
      </c>
      <c r="I107" s="13">
        <v>0.79169999999999996</v>
      </c>
      <c r="J107" s="13">
        <v>0.92299999999999993</v>
      </c>
      <c r="K107" s="13">
        <v>1.0556000000000001</v>
      </c>
      <c r="L107" s="13">
        <v>1.1869000000000001</v>
      </c>
      <c r="M107" s="13">
        <v>1.3194999999999999</v>
      </c>
    </row>
    <row r="108" spans="2:13">
      <c r="B108" s="12" t="s">
        <v>8610</v>
      </c>
      <c r="C108" s="12" t="s">
        <v>8931</v>
      </c>
      <c r="D108" s="13">
        <v>1.17E-2</v>
      </c>
      <c r="E108" s="13">
        <v>2.2100000000000002E-2</v>
      </c>
      <c r="F108" s="13">
        <v>3.3799999999999997E-2</v>
      </c>
      <c r="G108" s="13">
        <v>4.5500000000000006E-2</v>
      </c>
      <c r="H108" s="13">
        <v>5.5899999999999998E-2</v>
      </c>
      <c r="I108" s="13">
        <v>6.7599999999999993E-2</v>
      </c>
      <c r="J108" s="13">
        <v>7.8E-2</v>
      </c>
      <c r="K108" s="13">
        <v>8.9700000000000016E-2</v>
      </c>
      <c r="L108" s="13">
        <v>0.1014</v>
      </c>
      <c r="M108" s="13">
        <v>0.1118</v>
      </c>
    </row>
    <row r="109" spans="2:13" ht="25.5">
      <c r="B109" s="12" t="s">
        <v>8611</v>
      </c>
      <c r="C109" s="12" t="s">
        <v>8931</v>
      </c>
      <c r="D109" s="13">
        <v>9.1000000000000004E-3</v>
      </c>
      <c r="E109" s="13">
        <v>1.8200000000000001E-2</v>
      </c>
      <c r="F109" s="13">
        <v>2.6000000000000002E-2</v>
      </c>
      <c r="G109" s="13">
        <v>3.5099999999999999E-2</v>
      </c>
      <c r="H109" s="13">
        <v>4.4200000000000003E-2</v>
      </c>
      <c r="I109" s="13">
        <v>5.3300000000000007E-2</v>
      </c>
      <c r="J109" s="13">
        <v>6.1100000000000002E-2</v>
      </c>
      <c r="K109" s="13">
        <v>7.0199999999999999E-2</v>
      </c>
      <c r="L109" s="13">
        <v>7.9299999999999995E-2</v>
      </c>
      <c r="M109" s="13">
        <v>8.8400000000000006E-2</v>
      </c>
    </row>
    <row r="110" spans="2:13">
      <c r="B110" s="12" t="s">
        <v>8612</v>
      </c>
      <c r="C110" s="12" t="s">
        <v>8931</v>
      </c>
      <c r="D110" s="13">
        <v>1.43E-2</v>
      </c>
      <c r="E110" s="13">
        <v>2.86E-2</v>
      </c>
      <c r="F110" s="13">
        <v>4.2900000000000001E-2</v>
      </c>
      <c r="G110" s="13">
        <v>5.7200000000000001E-2</v>
      </c>
      <c r="H110" s="13">
        <v>7.1500000000000008E-2</v>
      </c>
      <c r="I110" s="13">
        <v>8.7100000000000011E-2</v>
      </c>
      <c r="J110" s="13">
        <v>0.1014</v>
      </c>
      <c r="K110" s="13">
        <v>0.1157</v>
      </c>
      <c r="L110" s="13">
        <v>0.13</v>
      </c>
      <c r="M110" s="13">
        <v>0.14430000000000001</v>
      </c>
    </row>
    <row r="111" spans="2:13">
      <c r="B111" s="12" t="s">
        <v>8613</v>
      </c>
      <c r="C111" s="12" t="s">
        <v>8931</v>
      </c>
      <c r="D111" s="13">
        <v>6.5000000000000006E-3</v>
      </c>
      <c r="E111" s="13">
        <v>1.43E-2</v>
      </c>
      <c r="F111" s="13">
        <v>2.0800000000000003E-2</v>
      </c>
      <c r="G111" s="13">
        <v>2.86E-2</v>
      </c>
      <c r="H111" s="13">
        <v>3.5099999999999999E-2</v>
      </c>
      <c r="I111" s="13">
        <v>4.2900000000000001E-2</v>
      </c>
      <c r="J111" s="13">
        <v>4.9399999999999999E-2</v>
      </c>
      <c r="K111" s="13">
        <v>5.7200000000000001E-2</v>
      </c>
      <c r="L111" s="13">
        <v>6.3700000000000007E-2</v>
      </c>
      <c r="M111" s="13">
        <v>7.1500000000000008E-2</v>
      </c>
    </row>
    <row r="112" spans="2:13">
      <c r="B112" s="12" t="s">
        <v>8614</v>
      </c>
      <c r="C112" s="12" t="s">
        <v>8931</v>
      </c>
      <c r="D112" s="13">
        <v>2.7300000000000001E-2</v>
      </c>
      <c r="E112" s="13">
        <v>5.4600000000000003E-2</v>
      </c>
      <c r="F112" s="13">
        <v>8.0600000000000005E-2</v>
      </c>
      <c r="G112" s="13">
        <v>0.10790000000000001</v>
      </c>
      <c r="H112" s="13">
        <v>0.13519999999999999</v>
      </c>
      <c r="I112" s="13">
        <v>0.16250000000000001</v>
      </c>
      <c r="J112" s="13">
        <v>0.1898</v>
      </c>
      <c r="K112" s="13">
        <v>0.21710000000000002</v>
      </c>
      <c r="L112" s="13">
        <v>0.24310000000000001</v>
      </c>
      <c r="M112" s="13">
        <v>0.27039999999999997</v>
      </c>
    </row>
    <row r="113" spans="2:13" ht="38.25">
      <c r="B113" s="12" t="s">
        <v>8615</v>
      </c>
      <c r="C113" s="12" t="s">
        <v>8931</v>
      </c>
      <c r="D113" s="13">
        <v>1.17E-2</v>
      </c>
      <c r="E113" s="13">
        <v>2.2100000000000002E-2</v>
      </c>
      <c r="F113" s="13">
        <v>3.3799999999999997E-2</v>
      </c>
      <c r="G113" s="13">
        <v>4.4200000000000003E-2</v>
      </c>
      <c r="H113" s="13">
        <v>5.5899999999999998E-2</v>
      </c>
      <c r="I113" s="13">
        <v>6.7599999999999993E-2</v>
      </c>
      <c r="J113" s="13">
        <v>7.8E-2</v>
      </c>
      <c r="K113" s="13">
        <v>8.9700000000000016E-2</v>
      </c>
      <c r="L113" s="13">
        <v>0.1014</v>
      </c>
      <c r="M113" s="13">
        <v>0.1118</v>
      </c>
    </row>
    <row r="114" spans="2:13" ht="25.5">
      <c r="B114" s="12" t="s">
        <v>8616</v>
      </c>
      <c r="C114" s="12" t="s">
        <v>8931</v>
      </c>
      <c r="D114" s="13">
        <v>5.2000000000000006E-3</v>
      </c>
      <c r="E114" s="13">
        <v>9.1000000000000004E-3</v>
      </c>
      <c r="F114" s="13">
        <v>1.43E-2</v>
      </c>
      <c r="G114" s="13">
        <v>1.8200000000000001E-2</v>
      </c>
      <c r="H114" s="13">
        <v>2.3400000000000001E-2</v>
      </c>
      <c r="I114" s="13">
        <v>2.86E-2</v>
      </c>
      <c r="J114" s="13">
        <v>3.2500000000000001E-2</v>
      </c>
      <c r="K114" s="13">
        <v>3.7700000000000004E-2</v>
      </c>
      <c r="L114" s="13">
        <v>4.1600000000000005E-2</v>
      </c>
      <c r="M114" s="13">
        <v>4.6800000000000001E-2</v>
      </c>
    </row>
    <row r="115" spans="2:13" ht="25.5">
      <c r="B115" s="12" t="s">
        <v>8617</v>
      </c>
      <c r="C115" s="12" t="s">
        <v>8931</v>
      </c>
      <c r="D115" s="13">
        <v>2.0800000000000003E-2</v>
      </c>
      <c r="E115" s="13">
        <v>4.1600000000000005E-2</v>
      </c>
      <c r="F115" s="13">
        <v>6.2400000000000004E-2</v>
      </c>
      <c r="G115" s="13">
        <v>8.320000000000001E-2</v>
      </c>
      <c r="H115" s="13">
        <v>0.10400000000000001</v>
      </c>
      <c r="I115" s="13">
        <v>0.12350000000000001</v>
      </c>
      <c r="J115" s="13">
        <v>0.14430000000000001</v>
      </c>
      <c r="K115" s="13">
        <v>0.1651</v>
      </c>
      <c r="L115" s="13">
        <v>0.18589999999999998</v>
      </c>
      <c r="M115" s="13">
        <v>0.20670000000000002</v>
      </c>
    </row>
    <row r="116" spans="2:13">
      <c r="B116" s="12" t="s">
        <v>8618</v>
      </c>
      <c r="C116" s="12" t="s">
        <v>8931</v>
      </c>
      <c r="D116" s="13">
        <v>9.1000000000000004E-3</v>
      </c>
      <c r="E116" s="13">
        <v>1.8200000000000001E-2</v>
      </c>
      <c r="F116" s="13">
        <v>2.86E-2</v>
      </c>
      <c r="G116" s="13">
        <v>3.7700000000000004E-2</v>
      </c>
      <c r="H116" s="13">
        <v>4.6800000000000001E-2</v>
      </c>
      <c r="I116" s="13">
        <v>5.5899999999999998E-2</v>
      </c>
      <c r="J116" s="13">
        <v>6.5000000000000002E-2</v>
      </c>
      <c r="K116" s="13">
        <v>7.5400000000000009E-2</v>
      </c>
      <c r="L116" s="13">
        <v>8.4500000000000006E-2</v>
      </c>
      <c r="M116" s="13">
        <v>9.3600000000000003E-2</v>
      </c>
    </row>
    <row r="117" spans="2:13" ht="25.5">
      <c r="B117" s="12" t="s">
        <v>8619</v>
      </c>
      <c r="C117" s="12" t="s">
        <v>8931</v>
      </c>
      <c r="D117" s="13">
        <v>5.2000000000000006E-3</v>
      </c>
      <c r="E117" s="13">
        <v>1.0400000000000001E-2</v>
      </c>
      <c r="F117" s="13">
        <v>1.5600000000000001E-2</v>
      </c>
      <c r="G117" s="13">
        <v>2.0800000000000003E-2</v>
      </c>
      <c r="H117" s="13">
        <v>2.7300000000000001E-2</v>
      </c>
      <c r="I117" s="13">
        <v>3.2500000000000001E-2</v>
      </c>
      <c r="J117" s="13">
        <v>3.7700000000000004E-2</v>
      </c>
      <c r="K117" s="13">
        <v>4.2900000000000001E-2</v>
      </c>
      <c r="L117" s="13">
        <v>4.8099999999999997E-2</v>
      </c>
      <c r="M117" s="13">
        <v>5.3300000000000007E-2</v>
      </c>
    </row>
    <row r="118" spans="2:13">
      <c r="B118" s="12" t="s">
        <v>8620</v>
      </c>
      <c r="C118" s="12" t="s">
        <v>8931</v>
      </c>
      <c r="D118" s="13">
        <v>5.2000000000000006E-3</v>
      </c>
      <c r="E118" s="13">
        <v>1.17E-2</v>
      </c>
      <c r="F118" s="13">
        <v>1.6899999999999998E-2</v>
      </c>
      <c r="G118" s="13">
        <v>2.2100000000000002E-2</v>
      </c>
      <c r="H118" s="13">
        <v>2.7300000000000001E-2</v>
      </c>
      <c r="I118" s="13">
        <v>3.3799999999999997E-2</v>
      </c>
      <c r="J118" s="13">
        <v>3.9E-2</v>
      </c>
      <c r="K118" s="13">
        <v>4.4200000000000003E-2</v>
      </c>
      <c r="L118" s="13">
        <v>4.9399999999999999E-2</v>
      </c>
      <c r="M118" s="13">
        <v>5.5899999999999998E-2</v>
      </c>
    </row>
    <row r="119" spans="2:13">
      <c r="B119" s="12" t="s">
        <v>8621</v>
      </c>
      <c r="C119" s="12" t="s">
        <v>8931</v>
      </c>
      <c r="D119" s="13">
        <v>1.95E-2</v>
      </c>
      <c r="E119" s="13">
        <v>4.0300000000000002E-2</v>
      </c>
      <c r="F119" s="13">
        <v>5.9799999999999999E-2</v>
      </c>
      <c r="G119" s="13">
        <v>7.9299999999999995E-2</v>
      </c>
      <c r="H119" s="13">
        <v>0.10010000000000001</v>
      </c>
      <c r="I119" s="13">
        <v>0.1196</v>
      </c>
      <c r="J119" s="13">
        <v>0.1404</v>
      </c>
      <c r="K119" s="13">
        <v>0.15990000000000001</v>
      </c>
      <c r="L119" s="13">
        <v>0.17940000000000003</v>
      </c>
      <c r="M119" s="13">
        <v>0.20020000000000002</v>
      </c>
    </row>
    <row r="120" spans="2:13" ht="25.5">
      <c r="B120" s="12" t="s">
        <v>8622</v>
      </c>
      <c r="C120" s="12" t="s">
        <v>8931</v>
      </c>
      <c r="D120" s="13">
        <v>0.10010000000000001</v>
      </c>
      <c r="E120" s="13">
        <v>0.20150000000000001</v>
      </c>
      <c r="F120" s="13">
        <v>0.30160000000000003</v>
      </c>
      <c r="G120" s="13">
        <v>0.4017</v>
      </c>
      <c r="H120" s="13">
        <v>0.50309999999999999</v>
      </c>
      <c r="I120" s="13">
        <v>0.60320000000000007</v>
      </c>
      <c r="J120" s="13">
        <v>0.70330000000000004</v>
      </c>
      <c r="K120" s="13">
        <v>0.80469999999999997</v>
      </c>
      <c r="L120" s="13">
        <v>0.90479999999999994</v>
      </c>
      <c r="M120" s="13">
        <v>1.0062</v>
      </c>
    </row>
    <row r="121" spans="2:13">
      <c r="B121" s="12" t="s">
        <v>4001</v>
      </c>
      <c r="C121" s="12" t="s">
        <v>8931</v>
      </c>
      <c r="D121" s="13">
        <v>5.2000000000000006E-3</v>
      </c>
      <c r="E121" s="13">
        <v>1.0400000000000001E-2</v>
      </c>
      <c r="F121" s="13">
        <v>1.5600000000000001E-2</v>
      </c>
      <c r="G121" s="13">
        <v>2.0800000000000003E-2</v>
      </c>
      <c r="H121" s="13">
        <v>2.47E-2</v>
      </c>
      <c r="I121" s="13">
        <v>2.9899999999999999E-2</v>
      </c>
      <c r="J121" s="13">
        <v>3.5099999999999999E-2</v>
      </c>
      <c r="K121" s="13">
        <v>4.0300000000000002E-2</v>
      </c>
      <c r="L121" s="13">
        <v>4.5500000000000006E-2</v>
      </c>
      <c r="M121" s="13">
        <v>5.0700000000000002E-2</v>
      </c>
    </row>
    <row r="122" spans="2:13">
      <c r="B122" s="12" t="s">
        <v>3352</v>
      </c>
      <c r="C122" s="12" t="s">
        <v>8931</v>
      </c>
      <c r="D122" s="13">
        <v>3.9E-2</v>
      </c>
      <c r="E122" s="13">
        <v>7.8E-2</v>
      </c>
      <c r="F122" s="13">
        <v>0.11699999999999999</v>
      </c>
      <c r="G122" s="13">
        <v>0.156</v>
      </c>
      <c r="H122" s="13">
        <v>0.19500000000000001</v>
      </c>
      <c r="I122" s="13">
        <v>0.23399999999999999</v>
      </c>
      <c r="J122" s="13">
        <v>0.27300000000000002</v>
      </c>
      <c r="K122" s="13">
        <v>0.312</v>
      </c>
      <c r="L122" s="13">
        <v>0.35100000000000003</v>
      </c>
      <c r="M122" s="13">
        <v>0.39</v>
      </c>
    </row>
    <row r="123" spans="2:13">
      <c r="B123" s="12" t="s">
        <v>8623</v>
      </c>
      <c r="C123" s="12" t="s">
        <v>8931</v>
      </c>
      <c r="D123" s="13">
        <v>7.8000000000000005E-3</v>
      </c>
      <c r="E123" s="13">
        <v>1.5600000000000001E-2</v>
      </c>
      <c r="F123" s="13">
        <v>2.3400000000000001E-2</v>
      </c>
      <c r="G123" s="13">
        <v>3.1200000000000002E-2</v>
      </c>
      <c r="H123" s="13">
        <v>4.0300000000000002E-2</v>
      </c>
      <c r="I123" s="13">
        <v>4.8099999999999997E-2</v>
      </c>
      <c r="J123" s="13">
        <v>5.5899999999999998E-2</v>
      </c>
      <c r="K123" s="13">
        <v>6.3700000000000007E-2</v>
      </c>
      <c r="L123" s="13">
        <v>7.1500000000000008E-2</v>
      </c>
      <c r="M123" s="13">
        <v>7.9299999999999995E-2</v>
      </c>
    </row>
    <row r="124" spans="2:13">
      <c r="B124" s="12" t="s">
        <v>8624</v>
      </c>
      <c r="C124" s="12" t="s">
        <v>8931</v>
      </c>
      <c r="D124" s="13">
        <v>7.8000000000000005E-3</v>
      </c>
      <c r="E124" s="13">
        <v>1.5600000000000001E-2</v>
      </c>
      <c r="F124" s="13">
        <v>2.47E-2</v>
      </c>
      <c r="G124" s="13">
        <v>3.2500000000000001E-2</v>
      </c>
      <c r="H124" s="13">
        <v>4.0300000000000002E-2</v>
      </c>
      <c r="I124" s="13">
        <v>4.8099999999999997E-2</v>
      </c>
      <c r="J124" s="13">
        <v>5.5899999999999998E-2</v>
      </c>
      <c r="K124" s="13">
        <v>6.3700000000000007E-2</v>
      </c>
      <c r="L124" s="13">
        <v>7.2800000000000004E-2</v>
      </c>
      <c r="M124" s="13">
        <v>8.0600000000000005E-2</v>
      </c>
    </row>
    <row r="125" spans="2:13">
      <c r="B125" s="12" t="s">
        <v>8625</v>
      </c>
      <c r="C125" s="12" t="s">
        <v>8931</v>
      </c>
      <c r="D125" s="13">
        <v>1.5600000000000001E-2</v>
      </c>
      <c r="E125" s="13">
        <v>3.2500000000000001E-2</v>
      </c>
      <c r="F125" s="13">
        <v>4.8099999999999997E-2</v>
      </c>
      <c r="G125" s="13">
        <v>6.3700000000000007E-2</v>
      </c>
      <c r="H125" s="13">
        <v>8.0600000000000005E-2</v>
      </c>
      <c r="I125" s="13">
        <v>9.6199999999999994E-2</v>
      </c>
      <c r="J125" s="13">
        <v>0.1118</v>
      </c>
      <c r="K125" s="13">
        <v>0.12870000000000001</v>
      </c>
      <c r="L125" s="13">
        <v>0.14430000000000001</v>
      </c>
      <c r="M125" s="13">
        <v>0.15990000000000001</v>
      </c>
    </row>
    <row r="126" spans="2:13">
      <c r="B126" s="12" t="s">
        <v>8626</v>
      </c>
      <c r="C126" s="12" t="s">
        <v>8931</v>
      </c>
      <c r="D126" s="13">
        <v>2.2100000000000002E-2</v>
      </c>
      <c r="E126" s="13">
        <v>4.4200000000000003E-2</v>
      </c>
      <c r="F126" s="13">
        <v>6.6299999999999998E-2</v>
      </c>
      <c r="G126" s="13">
        <v>8.8400000000000006E-2</v>
      </c>
      <c r="H126" s="13">
        <v>0.11050000000000001</v>
      </c>
      <c r="I126" s="13">
        <v>0.1326</v>
      </c>
      <c r="J126" s="13">
        <v>0.1547</v>
      </c>
      <c r="K126" s="13">
        <v>0.17810000000000001</v>
      </c>
      <c r="L126" s="13">
        <v>0.20020000000000002</v>
      </c>
      <c r="M126" s="13">
        <v>0.22230000000000003</v>
      </c>
    </row>
    <row r="127" spans="2:13">
      <c r="B127" s="12" t="s">
        <v>8627</v>
      </c>
      <c r="C127" s="12" t="s">
        <v>8931</v>
      </c>
      <c r="D127" s="13">
        <v>7.8000000000000005E-3</v>
      </c>
      <c r="E127" s="13">
        <v>1.5600000000000001E-2</v>
      </c>
      <c r="F127" s="13">
        <v>2.3400000000000001E-2</v>
      </c>
      <c r="G127" s="13">
        <v>3.1200000000000002E-2</v>
      </c>
      <c r="H127" s="13">
        <v>3.9E-2</v>
      </c>
      <c r="I127" s="13">
        <v>4.6800000000000001E-2</v>
      </c>
      <c r="J127" s="13">
        <v>5.4600000000000003E-2</v>
      </c>
      <c r="K127" s="13">
        <v>6.2400000000000004E-2</v>
      </c>
      <c r="L127" s="13">
        <v>7.0199999999999999E-2</v>
      </c>
      <c r="M127" s="13">
        <v>7.8E-2</v>
      </c>
    </row>
    <row r="128" spans="2:13">
      <c r="B128" s="12" t="s">
        <v>8628</v>
      </c>
      <c r="C128" s="12" t="s">
        <v>8931</v>
      </c>
      <c r="D128" s="13">
        <v>6.5000000000000006E-3</v>
      </c>
      <c r="E128" s="13">
        <v>1.3000000000000001E-2</v>
      </c>
      <c r="F128" s="13">
        <v>2.0800000000000003E-2</v>
      </c>
      <c r="G128" s="13">
        <v>2.7300000000000001E-2</v>
      </c>
      <c r="H128" s="13">
        <v>3.3799999999999997E-2</v>
      </c>
      <c r="I128" s="13">
        <v>4.0300000000000002E-2</v>
      </c>
      <c r="J128" s="13">
        <v>4.8099999999999997E-2</v>
      </c>
      <c r="K128" s="13">
        <v>5.4600000000000003E-2</v>
      </c>
      <c r="L128" s="13">
        <v>6.1100000000000002E-2</v>
      </c>
      <c r="M128" s="13">
        <v>6.7599999999999993E-2</v>
      </c>
    </row>
    <row r="129" spans="2:13">
      <c r="B129" s="12" t="s">
        <v>8629</v>
      </c>
      <c r="C129" s="12" t="s">
        <v>8931</v>
      </c>
      <c r="D129" s="13">
        <v>5.2000000000000006E-3</v>
      </c>
      <c r="E129" s="13">
        <v>1.0400000000000001E-2</v>
      </c>
      <c r="F129" s="13">
        <v>1.5600000000000001E-2</v>
      </c>
      <c r="G129" s="13">
        <v>2.0800000000000003E-2</v>
      </c>
      <c r="H129" s="13">
        <v>2.6000000000000002E-2</v>
      </c>
      <c r="I129" s="13">
        <v>3.1200000000000002E-2</v>
      </c>
      <c r="J129" s="13">
        <v>3.6400000000000002E-2</v>
      </c>
      <c r="K129" s="13">
        <v>4.1600000000000005E-2</v>
      </c>
      <c r="L129" s="13">
        <v>4.6800000000000001E-2</v>
      </c>
      <c r="M129" s="13">
        <v>5.0700000000000002E-2</v>
      </c>
    </row>
    <row r="130" spans="2:13">
      <c r="B130" s="12" t="s">
        <v>8630</v>
      </c>
      <c r="C130" s="12" t="s">
        <v>8931</v>
      </c>
      <c r="D130" s="13">
        <v>6.5000000000000006E-3</v>
      </c>
      <c r="E130" s="13">
        <v>1.17E-2</v>
      </c>
      <c r="F130" s="13">
        <v>1.8200000000000001E-2</v>
      </c>
      <c r="G130" s="13">
        <v>2.47E-2</v>
      </c>
      <c r="H130" s="13">
        <v>2.9899999999999999E-2</v>
      </c>
      <c r="I130" s="13">
        <v>3.6400000000000002E-2</v>
      </c>
      <c r="J130" s="13">
        <v>4.1600000000000005E-2</v>
      </c>
      <c r="K130" s="13">
        <v>4.8099999999999997E-2</v>
      </c>
      <c r="L130" s="13">
        <v>5.4600000000000003E-2</v>
      </c>
      <c r="M130" s="13">
        <v>5.9799999999999999E-2</v>
      </c>
    </row>
    <row r="131" spans="2:13">
      <c r="B131" s="12" t="s">
        <v>8631</v>
      </c>
      <c r="C131" s="12" t="s">
        <v>8931</v>
      </c>
      <c r="D131" s="13">
        <v>5.2000000000000006E-3</v>
      </c>
      <c r="E131" s="13">
        <v>1.0400000000000001E-2</v>
      </c>
      <c r="F131" s="13">
        <v>1.5600000000000001E-2</v>
      </c>
      <c r="G131" s="13">
        <v>2.0800000000000003E-2</v>
      </c>
      <c r="H131" s="13">
        <v>2.6000000000000002E-2</v>
      </c>
      <c r="I131" s="13">
        <v>3.1200000000000002E-2</v>
      </c>
      <c r="J131" s="13">
        <v>3.6400000000000002E-2</v>
      </c>
      <c r="K131" s="13">
        <v>4.1600000000000005E-2</v>
      </c>
      <c r="L131" s="13">
        <v>4.6800000000000001E-2</v>
      </c>
      <c r="M131" s="13">
        <v>5.2000000000000005E-2</v>
      </c>
    </row>
    <row r="132" spans="2:13">
      <c r="B132" s="12" t="s">
        <v>8632</v>
      </c>
      <c r="C132" s="12" t="s">
        <v>8931</v>
      </c>
      <c r="D132" s="13">
        <v>6.5000000000000006E-3</v>
      </c>
      <c r="E132" s="13">
        <v>1.17E-2</v>
      </c>
      <c r="F132" s="13">
        <v>1.8200000000000001E-2</v>
      </c>
      <c r="G132" s="13">
        <v>2.3400000000000001E-2</v>
      </c>
      <c r="H132" s="13">
        <v>2.9899999999999999E-2</v>
      </c>
      <c r="I132" s="13">
        <v>3.6400000000000002E-2</v>
      </c>
      <c r="J132" s="13">
        <v>4.1600000000000005E-2</v>
      </c>
      <c r="K132" s="13">
        <v>4.8099999999999997E-2</v>
      </c>
      <c r="L132" s="13">
        <v>5.3300000000000007E-2</v>
      </c>
      <c r="M132" s="13">
        <v>5.9799999999999999E-2</v>
      </c>
    </row>
    <row r="133" spans="2:13">
      <c r="B133" s="12" t="s">
        <v>8633</v>
      </c>
      <c r="C133" s="12" t="s">
        <v>8931</v>
      </c>
      <c r="D133" s="13">
        <v>6.5000000000000006E-3</v>
      </c>
      <c r="E133" s="13">
        <v>1.3000000000000001E-2</v>
      </c>
      <c r="F133" s="13">
        <v>1.95E-2</v>
      </c>
      <c r="G133" s="13">
        <v>2.7300000000000001E-2</v>
      </c>
      <c r="H133" s="13">
        <v>3.3799999999999997E-2</v>
      </c>
      <c r="I133" s="13">
        <v>4.0300000000000002E-2</v>
      </c>
      <c r="J133" s="13">
        <v>4.6800000000000001E-2</v>
      </c>
      <c r="K133" s="13">
        <v>5.3300000000000007E-2</v>
      </c>
      <c r="L133" s="13">
        <v>5.9799999999999999E-2</v>
      </c>
      <c r="M133" s="13">
        <v>6.6299999999999998E-2</v>
      </c>
    </row>
    <row r="134" spans="2:13">
      <c r="B134" s="12" t="s">
        <v>8634</v>
      </c>
      <c r="C134" s="12" t="s">
        <v>8931</v>
      </c>
      <c r="D134" s="13">
        <v>1.5600000000000001E-2</v>
      </c>
      <c r="E134" s="13">
        <v>2.9899999999999999E-2</v>
      </c>
      <c r="F134" s="13">
        <v>4.5500000000000006E-2</v>
      </c>
      <c r="G134" s="13">
        <v>5.9799999999999999E-2</v>
      </c>
      <c r="H134" s="13">
        <v>7.5400000000000009E-2</v>
      </c>
      <c r="I134" s="13">
        <v>8.9700000000000016E-2</v>
      </c>
      <c r="J134" s="13">
        <v>0.1053</v>
      </c>
      <c r="K134" s="13">
        <v>0.1196</v>
      </c>
      <c r="L134" s="13">
        <v>0.13519999999999999</v>
      </c>
      <c r="M134" s="13">
        <v>0.15080000000000002</v>
      </c>
    </row>
    <row r="135" spans="2:13">
      <c r="B135" s="12" t="s">
        <v>8635</v>
      </c>
      <c r="C135" s="12" t="s">
        <v>8931</v>
      </c>
      <c r="D135" s="13">
        <v>7.8E-2</v>
      </c>
      <c r="E135" s="13">
        <v>0.156</v>
      </c>
      <c r="F135" s="13">
        <v>0.23399999999999999</v>
      </c>
      <c r="G135" s="13">
        <v>0.312</v>
      </c>
      <c r="H135" s="13">
        <v>0.39</v>
      </c>
      <c r="I135" s="13">
        <v>0.46799999999999997</v>
      </c>
      <c r="J135" s="13">
        <v>0.54600000000000004</v>
      </c>
      <c r="K135" s="13">
        <v>0.62529999999999997</v>
      </c>
      <c r="L135" s="13">
        <v>0.70330000000000004</v>
      </c>
      <c r="M135" s="13">
        <v>0.78129999999999999</v>
      </c>
    </row>
    <row r="136" spans="2:13">
      <c r="B136" s="12" t="s">
        <v>8636</v>
      </c>
      <c r="C136" s="12" t="s">
        <v>8931</v>
      </c>
      <c r="D136" s="13">
        <v>3.9000000000000003E-3</v>
      </c>
      <c r="E136" s="13">
        <v>7.8000000000000005E-3</v>
      </c>
      <c r="F136" s="13">
        <v>1.17E-2</v>
      </c>
      <c r="G136" s="13">
        <v>1.5600000000000001E-2</v>
      </c>
      <c r="H136" s="13">
        <v>1.95E-2</v>
      </c>
      <c r="I136" s="13">
        <v>2.3400000000000001E-2</v>
      </c>
      <c r="J136" s="13">
        <v>2.7300000000000001E-2</v>
      </c>
      <c r="K136" s="13">
        <v>3.1200000000000002E-2</v>
      </c>
      <c r="L136" s="13">
        <v>3.5099999999999999E-2</v>
      </c>
      <c r="M136" s="13">
        <v>3.9E-2</v>
      </c>
    </row>
    <row r="137" spans="2:13">
      <c r="B137" s="12" t="s">
        <v>8637</v>
      </c>
      <c r="C137" s="12" t="s">
        <v>8931</v>
      </c>
      <c r="D137" s="13">
        <v>5.2000000000000006E-3</v>
      </c>
      <c r="E137" s="13">
        <v>1.0400000000000001E-2</v>
      </c>
      <c r="F137" s="13">
        <v>1.5600000000000001E-2</v>
      </c>
      <c r="G137" s="13">
        <v>2.0800000000000003E-2</v>
      </c>
      <c r="H137" s="13">
        <v>2.6000000000000002E-2</v>
      </c>
      <c r="I137" s="13">
        <v>3.1200000000000002E-2</v>
      </c>
      <c r="J137" s="13">
        <v>3.7700000000000004E-2</v>
      </c>
      <c r="K137" s="13">
        <v>4.2900000000000001E-2</v>
      </c>
      <c r="L137" s="13">
        <v>4.8099999999999997E-2</v>
      </c>
      <c r="M137" s="13">
        <v>5.3300000000000007E-2</v>
      </c>
    </row>
    <row r="138" spans="2:13">
      <c r="B138" s="12" t="s">
        <v>8638</v>
      </c>
      <c r="C138" s="12" t="s">
        <v>8931</v>
      </c>
      <c r="D138" s="13">
        <v>1.3000000000000002E-3</v>
      </c>
      <c r="E138" s="13">
        <v>2.6000000000000003E-3</v>
      </c>
      <c r="F138" s="13">
        <v>5.2000000000000006E-3</v>
      </c>
      <c r="G138" s="13">
        <v>6.5000000000000006E-3</v>
      </c>
      <c r="H138" s="13">
        <v>7.8000000000000005E-3</v>
      </c>
      <c r="I138" s="13">
        <v>9.1000000000000004E-3</v>
      </c>
      <c r="J138" s="13">
        <v>1.0400000000000001E-2</v>
      </c>
      <c r="K138" s="13">
        <v>1.3000000000000001E-2</v>
      </c>
      <c r="L138" s="13">
        <v>1.43E-2</v>
      </c>
      <c r="M138" s="13">
        <v>1.5600000000000001E-2</v>
      </c>
    </row>
    <row r="139" spans="2:13">
      <c r="B139" s="12" t="s">
        <v>8639</v>
      </c>
      <c r="C139" s="12" t="s">
        <v>8931</v>
      </c>
      <c r="D139" s="13">
        <v>2.3400000000000001E-2</v>
      </c>
      <c r="E139" s="13">
        <v>4.6800000000000001E-2</v>
      </c>
      <c r="F139" s="13">
        <v>7.0199999999999999E-2</v>
      </c>
      <c r="G139" s="13">
        <v>9.3600000000000003E-2</v>
      </c>
      <c r="H139" s="13">
        <v>0.11699999999999999</v>
      </c>
      <c r="I139" s="13">
        <v>0.1391</v>
      </c>
      <c r="J139" s="13">
        <v>0.16250000000000001</v>
      </c>
      <c r="K139" s="13">
        <v>0.18589999999999998</v>
      </c>
      <c r="L139" s="13">
        <v>0.20930000000000001</v>
      </c>
      <c r="M139" s="13">
        <v>0.23269999999999999</v>
      </c>
    </row>
    <row r="140" spans="2:13">
      <c r="B140" s="12" t="s">
        <v>8640</v>
      </c>
      <c r="C140" s="12" t="s">
        <v>8931</v>
      </c>
      <c r="D140" s="13">
        <v>5.3300000000000007E-2</v>
      </c>
      <c r="E140" s="13">
        <v>0.10790000000000001</v>
      </c>
      <c r="F140" s="13">
        <v>0.16120000000000001</v>
      </c>
      <c r="G140" s="13">
        <v>0.21580000000000002</v>
      </c>
      <c r="H140" s="13">
        <v>0.26910000000000001</v>
      </c>
      <c r="I140" s="13">
        <v>0.32240000000000002</v>
      </c>
      <c r="J140" s="13">
        <v>0.377</v>
      </c>
      <c r="K140" s="13">
        <v>0.43030000000000002</v>
      </c>
      <c r="L140" s="13">
        <v>0.4849</v>
      </c>
      <c r="M140" s="13">
        <v>0.53820000000000001</v>
      </c>
    </row>
    <row r="141" spans="2:13">
      <c r="B141" s="12" t="s">
        <v>8641</v>
      </c>
      <c r="C141" s="12" t="s">
        <v>8931</v>
      </c>
      <c r="D141" s="13">
        <v>1.8200000000000001E-2</v>
      </c>
      <c r="E141" s="13">
        <v>3.6400000000000002E-2</v>
      </c>
      <c r="F141" s="13">
        <v>5.4600000000000003E-2</v>
      </c>
      <c r="G141" s="13">
        <v>7.1500000000000008E-2</v>
      </c>
      <c r="H141" s="13">
        <v>8.9700000000000016E-2</v>
      </c>
      <c r="I141" s="13">
        <v>0.10790000000000001</v>
      </c>
      <c r="J141" s="13">
        <v>0.12610000000000002</v>
      </c>
      <c r="K141" s="13">
        <v>0.14430000000000001</v>
      </c>
      <c r="L141" s="13">
        <v>0.16250000000000001</v>
      </c>
      <c r="M141" s="13">
        <v>0.18070000000000003</v>
      </c>
    </row>
    <row r="142" spans="2:13">
      <c r="B142" s="12" t="s">
        <v>8642</v>
      </c>
      <c r="C142" s="12" t="s">
        <v>8931</v>
      </c>
      <c r="D142" s="13">
        <v>5.2000000000000006E-3</v>
      </c>
      <c r="E142" s="13">
        <v>9.1000000000000004E-3</v>
      </c>
      <c r="F142" s="13">
        <v>1.43E-2</v>
      </c>
      <c r="G142" s="13">
        <v>1.8200000000000001E-2</v>
      </c>
      <c r="H142" s="13">
        <v>2.3400000000000001E-2</v>
      </c>
      <c r="I142" s="13">
        <v>2.7300000000000001E-2</v>
      </c>
      <c r="J142" s="13">
        <v>3.2500000000000001E-2</v>
      </c>
      <c r="K142" s="13">
        <v>3.6400000000000002E-2</v>
      </c>
      <c r="L142" s="13">
        <v>4.1600000000000005E-2</v>
      </c>
      <c r="M142" s="13">
        <v>4.5500000000000006E-2</v>
      </c>
    </row>
    <row r="143" spans="2:13">
      <c r="B143" s="12" t="s">
        <v>8643</v>
      </c>
      <c r="C143" s="12" t="s">
        <v>8931</v>
      </c>
      <c r="D143" s="13">
        <v>6.5000000000000006E-3</v>
      </c>
      <c r="E143" s="13">
        <v>1.3000000000000001E-2</v>
      </c>
      <c r="F143" s="13">
        <v>1.95E-2</v>
      </c>
      <c r="G143" s="13">
        <v>2.6000000000000002E-2</v>
      </c>
      <c r="H143" s="13">
        <v>3.3799999999999997E-2</v>
      </c>
      <c r="I143" s="13">
        <v>4.0300000000000002E-2</v>
      </c>
      <c r="J143" s="13">
        <v>4.6800000000000001E-2</v>
      </c>
      <c r="K143" s="13">
        <v>5.3300000000000007E-2</v>
      </c>
      <c r="L143" s="13">
        <v>5.9799999999999999E-2</v>
      </c>
      <c r="M143" s="13">
        <v>6.6299999999999998E-2</v>
      </c>
    </row>
    <row r="144" spans="2:13">
      <c r="B144" s="12" t="s">
        <v>8644</v>
      </c>
      <c r="C144" s="12" t="s">
        <v>8931</v>
      </c>
      <c r="D144" s="13">
        <v>5.2000000000000006E-3</v>
      </c>
      <c r="E144" s="13">
        <v>1.17E-2</v>
      </c>
      <c r="F144" s="13">
        <v>1.6899999999999998E-2</v>
      </c>
      <c r="G144" s="13">
        <v>2.3400000000000001E-2</v>
      </c>
      <c r="H144" s="13">
        <v>2.86E-2</v>
      </c>
      <c r="I144" s="13">
        <v>3.5099999999999999E-2</v>
      </c>
      <c r="J144" s="13">
        <v>4.0300000000000002E-2</v>
      </c>
      <c r="K144" s="13">
        <v>4.6800000000000001E-2</v>
      </c>
      <c r="L144" s="13">
        <v>5.2000000000000005E-2</v>
      </c>
      <c r="M144" s="13">
        <v>5.8499999999999996E-2</v>
      </c>
    </row>
    <row r="145" spans="2:13">
      <c r="B145" s="12" t="s">
        <v>8645</v>
      </c>
      <c r="C145" s="12" t="s">
        <v>8931</v>
      </c>
      <c r="D145" s="13">
        <v>1.17E-2</v>
      </c>
      <c r="E145" s="13">
        <v>2.47E-2</v>
      </c>
      <c r="F145" s="13">
        <v>3.6400000000000002E-2</v>
      </c>
      <c r="G145" s="13">
        <v>4.9399999999999999E-2</v>
      </c>
      <c r="H145" s="13">
        <v>6.1100000000000002E-2</v>
      </c>
      <c r="I145" s="13">
        <v>7.2800000000000004E-2</v>
      </c>
      <c r="J145" s="13">
        <v>8.5800000000000001E-2</v>
      </c>
      <c r="K145" s="13">
        <v>9.7500000000000003E-2</v>
      </c>
      <c r="L145" s="13">
        <v>0.11050000000000001</v>
      </c>
      <c r="M145" s="13">
        <v>0.1222</v>
      </c>
    </row>
    <row r="146" spans="2:13">
      <c r="B146" s="12" t="s">
        <v>8646</v>
      </c>
      <c r="C146" s="12" t="s">
        <v>8931</v>
      </c>
      <c r="D146" s="13">
        <v>7.8000000000000005E-3</v>
      </c>
      <c r="E146" s="13">
        <v>1.43E-2</v>
      </c>
      <c r="F146" s="13">
        <v>2.2100000000000002E-2</v>
      </c>
      <c r="G146" s="13">
        <v>2.9899999999999999E-2</v>
      </c>
      <c r="H146" s="13">
        <v>3.6400000000000002E-2</v>
      </c>
      <c r="I146" s="13">
        <v>4.4200000000000003E-2</v>
      </c>
      <c r="J146" s="13">
        <v>5.0700000000000002E-2</v>
      </c>
      <c r="K146" s="13">
        <v>5.8499999999999996E-2</v>
      </c>
      <c r="L146" s="13">
        <v>6.6299999999999998E-2</v>
      </c>
      <c r="M146" s="13">
        <v>7.2800000000000004E-2</v>
      </c>
    </row>
    <row r="147" spans="2:13">
      <c r="B147" s="12" t="s">
        <v>8647</v>
      </c>
      <c r="C147" s="12" t="s">
        <v>8931</v>
      </c>
      <c r="D147" s="13">
        <v>7.8000000000000005E-3</v>
      </c>
      <c r="E147" s="13">
        <v>1.6899999999999998E-2</v>
      </c>
      <c r="F147" s="13">
        <v>2.47E-2</v>
      </c>
      <c r="G147" s="13">
        <v>3.2500000000000001E-2</v>
      </c>
      <c r="H147" s="13">
        <v>4.1600000000000005E-2</v>
      </c>
      <c r="I147" s="13">
        <v>4.9399999999999999E-2</v>
      </c>
      <c r="J147" s="13">
        <v>5.7200000000000001E-2</v>
      </c>
      <c r="K147" s="13">
        <v>6.6299999999999998E-2</v>
      </c>
      <c r="L147" s="13">
        <v>7.4099999999999999E-2</v>
      </c>
      <c r="M147" s="13">
        <v>8.1900000000000001E-2</v>
      </c>
    </row>
    <row r="148" spans="2:13">
      <c r="B148" s="12" t="s">
        <v>8648</v>
      </c>
      <c r="C148" s="12" t="s">
        <v>8931</v>
      </c>
      <c r="D148" s="13">
        <v>1.95E-2</v>
      </c>
      <c r="E148" s="13">
        <v>3.9E-2</v>
      </c>
      <c r="F148" s="13">
        <v>5.8499999999999996E-2</v>
      </c>
      <c r="G148" s="13">
        <v>7.8E-2</v>
      </c>
      <c r="H148" s="13">
        <v>9.7500000000000003E-2</v>
      </c>
      <c r="I148" s="13">
        <v>0.11699999999999999</v>
      </c>
      <c r="J148" s="13">
        <v>0.13650000000000001</v>
      </c>
      <c r="K148" s="13">
        <v>0.156</v>
      </c>
      <c r="L148" s="13">
        <v>0.17680000000000001</v>
      </c>
      <c r="M148" s="13">
        <v>0.1963</v>
      </c>
    </row>
    <row r="149" spans="2:13">
      <c r="B149" s="12" t="s">
        <v>8649</v>
      </c>
      <c r="C149" s="12" t="s">
        <v>8931</v>
      </c>
      <c r="D149" s="13">
        <v>1.17E-2</v>
      </c>
      <c r="E149" s="13">
        <v>2.2100000000000002E-2</v>
      </c>
      <c r="F149" s="13">
        <v>3.3799999999999997E-2</v>
      </c>
      <c r="G149" s="13">
        <v>4.4200000000000003E-2</v>
      </c>
      <c r="H149" s="13">
        <v>5.5899999999999998E-2</v>
      </c>
      <c r="I149" s="13">
        <v>6.6299999999999998E-2</v>
      </c>
      <c r="J149" s="13">
        <v>7.8E-2</v>
      </c>
      <c r="K149" s="13">
        <v>8.9700000000000016E-2</v>
      </c>
      <c r="L149" s="13">
        <v>0.10010000000000001</v>
      </c>
      <c r="M149" s="13">
        <v>0.1118</v>
      </c>
    </row>
    <row r="150" spans="2:13">
      <c r="B150" s="12" t="s">
        <v>8650</v>
      </c>
      <c r="C150" s="12" t="s">
        <v>8931</v>
      </c>
      <c r="D150" s="13">
        <v>9.1000000000000004E-3</v>
      </c>
      <c r="E150" s="13">
        <v>1.8200000000000001E-2</v>
      </c>
      <c r="F150" s="13">
        <v>2.7300000000000001E-2</v>
      </c>
      <c r="G150" s="13">
        <v>3.6400000000000002E-2</v>
      </c>
      <c r="H150" s="13">
        <v>4.5500000000000006E-2</v>
      </c>
      <c r="I150" s="13">
        <v>5.5899999999999998E-2</v>
      </c>
      <c r="J150" s="13">
        <v>6.5000000000000002E-2</v>
      </c>
      <c r="K150" s="13">
        <v>7.4099999999999999E-2</v>
      </c>
      <c r="L150" s="13">
        <v>8.320000000000001E-2</v>
      </c>
      <c r="M150" s="13">
        <v>9.2299999999999993E-2</v>
      </c>
    </row>
    <row r="151" spans="2:13">
      <c r="B151" s="12" t="s">
        <v>8651</v>
      </c>
      <c r="C151" s="12" t="s">
        <v>8931</v>
      </c>
      <c r="D151" s="13">
        <v>1.17E-2</v>
      </c>
      <c r="E151" s="13">
        <v>2.2100000000000002E-2</v>
      </c>
      <c r="F151" s="13">
        <v>3.3799999999999997E-2</v>
      </c>
      <c r="G151" s="13">
        <v>4.4200000000000003E-2</v>
      </c>
      <c r="H151" s="13">
        <v>5.5899999999999998E-2</v>
      </c>
      <c r="I151" s="13">
        <v>6.6299999999999998E-2</v>
      </c>
      <c r="J151" s="13">
        <v>7.8E-2</v>
      </c>
      <c r="K151" s="13">
        <v>8.8400000000000006E-2</v>
      </c>
      <c r="L151" s="13">
        <v>0.10010000000000001</v>
      </c>
      <c r="M151" s="13">
        <v>0.11050000000000001</v>
      </c>
    </row>
    <row r="152" spans="2:13">
      <c r="B152" s="12" t="s">
        <v>8652</v>
      </c>
      <c r="C152" s="12" t="s">
        <v>8931</v>
      </c>
      <c r="D152" s="13">
        <v>4.9399999999999999E-2</v>
      </c>
      <c r="E152" s="13">
        <v>9.8799999999999999E-2</v>
      </c>
      <c r="F152" s="13">
        <v>0.1482</v>
      </c>
      <c r="G152" s="13">
        <v>0.1976</v>
      </c>
      <c r="H152" s="13">
        <v>0.2457</v>
      </c>
      <c r="I152" s="13">
        <v>0.29510000000000003</v>
      </c>
      <c r="J152" s="13">
        <v>0.34450000000000003</v>
      </c>
      <c r="K152" s="13">
        <v>0.39390000000000003</v>
      </c>
      <c r="L152" s="13">
        <v>0.44330000000000003</v>
      </c>
      <c r="M152" s="13">
        <v>0.49270000000000003</v>
      </c>
    </row>
    <row r="153" spans="2:13">
      <c r="B153" s="12" t="s">
        <v>8653</v>
      </c>
      <c r="C153" s="12" t="s">
        <v>8931</v>
      </c>
      <c r="D153" s="13">
        <v>5.2000000000000006E-3</v>
      </c>
      <c r="E153" s="13">
        <v>1.17E-2</v>
      </c>
      <c r="F153" s="13">
        <v>1.6899999999999998E-2</v>
      </c>
      <c r="G153" s="13">
        <v>2.2100000000000002E-2</v>
      </c>
      <c r="H153" s="13">
        <v>2.86E-2</v>
      </c>
      <c r="I153" s="13">
        <v>3.3799999999999997E-2</v>
      </c>
      <c r="J153" s="13">
        <v>4.0300000000000002E-2</v>
      </c>
      <c r="K153" s="13">
        <v>4.5500000000000006E-2</v>
      </c>
      <c r="L153" s="13">
        <v>5.0700000000000002E-2</v>
      </c>
      <c r="M153" s="13">
        <v>5.7200000000000001E-2</v>
      </c>
    </row>
    <row r="154" spans="2:13">
      <c r="B154" s="12" t="s">
        <v>8654</v>
      </c>
      <c r="C154" s="12" t="s">
        <v>8931</v>
      </c>
      <c r="D154" s="13">
        <v>5.2000000000000006E-3</v>
      </c>
      <c r="E154" s="13">
        <v>9.1000000000000004E-3</v>
      </c>
      <c r="F154" s="13">
        <v>1.43E-2</v>
      </c>
      <c r="G154" s="13">
        <v>1.8200000000000001E-2</v>
      </c>
      <c r="H154" s="13">
        <v>2.3400000000000001E-2</v>
      </c>
      <c r="I154" s="13">
        <v>2.7300000000000001E-2</v>
      </c>
      <c r="J154" s="13">
        <v>3.2500000000000001E-2</v>
      </c>
      <c r="K154" s="13">
        <v>3.6400000000000002E-2</v>
      </c>
      <c r="L154" s="13">
        <v>4.1600000000000005E-2</v>
      </c>
      <c r="M154" s="13">
        <v>4.5500000000000006E-2</v>
      </c>
    </row>
    <row r="155" spans="2:13">
      <c r="B155" s="12" t="s">
        <v>8655</v>
      </c>
      <c r="C155" s="12" t="s">
        <v>8931</v>
      </c>
      <c r="D155" s="13">
        <v>5.2000000000000006E-3</v>
      </c>
      <c r="E155" s="13">
        <v>9.1000000000000004E-3</v>
      </c>
      <c r="F155" s="13">
        <v>1.43E-2</v>
      </c>
      <c r="G155" s="13">
        <v>1.95E-2</v>
      </c>
      <c r="H155" s="13">
        <v>2.3400000000000001E-2</v>
      </c>
      <c r="I155" s="13">
        <v>2.86E-2</v>
      </c>
      <c r="J155" s="13">
        <v>3.2500000000000001E-2</v>
      </c>
      <c r="K155" s="13">
        <v>3.7700000000000004E-2</v>
      </c>
      <c r="L155" s="13">
        <v>4.2900000000000001E-2</v>
      </c>
      <c r="M155" s="13">
        <v>4.6800000000000001E-2</v>
      </c>
    </row>
    <row r="156" spans="2:13">
      <c r="B156" s="12" t="s">
        <v>8656</v>
      </c>
      <c r="C156" s="12" t="s">
        <v>8931</v>
      </c>
      <c r="D156" s="13">
        <v>2.47E-2</v>
      </c>
      <c r="E156" s="13">
        <v>4.9399999999999999E-2</v>
      </c>
      <c r="F156" s="13">
        <v>7.2800000000000004E-2</v>
      </c>
      <c r="G156" s="13">
        <v>9.7500000000000003E-2</v>
      </c>
      <c r="H156" s="13">
        <v>0.1222</v>
      </c>
      <c r="I156" s="13">
        <v>0.1469</v>
      </c>
      <c r="J156" s="13">
        <v>0.1716</v>
      </c>
      <c r="K156" s="13">
        <v>0.19500000000000001</v>
      </c>
      <c r="L156" s="13">
        <v>0.21970000000000003</v>
      </c>
      <c r="M156" s="13">
        <v>0.24440000000000001</v>
      </c>
    </row>
    <row r="157" spans="2:13">
      <c r="B157" s="12" t="s">
        <v>8657</v>
      </c>
      <c r="C157" s="12" t="s">
        <v>8931</v>
      </c>
      <c r="D157" s="13">
        <v>6.5000000000000006E-3</v>
      </c>
      <c r="E157" s="13">
        <v>1.3000000000000001E-2</v>
      </c>
      <c r="F157" s="13">
        <v>1.95E-2</v>
      </c>
      <c r="G157" s="13">
        <v>2.6000000000000002E-2</v>
      </c>
      <c r="H157" s="13">
        <v>3.2500000000000001E-2</v>
      </c>
      <c r="I157" s="13">
        <v>3.9E-2</v>
      </c>
      <c r="J157" s="13">
        <v>4.5500000000000006E-2</v>
      </c>
      <c r="K157" s="13">
        <v>5.2000000000000005E-2</v>
      </c>
      <c r="L157" s="13">
        <v>5.8499999999999996E-2</v>
      </c>
      <c r="M157" s="13">
        <v>6.5000000000000002E-2</v>
      </c>
    </row>
    <row r="158" spans="2:13">
      <c r="B158" s="12" t="s">
        <v>3259</v>
      </c>
      <c r="C158" s="12" t="s">
        <v>8931</v>
      </c>
      <c r="D158" s="13">
        <v>5.2000000000000006E-3</v>
      </c>
      <c r="E158" s="13">
        <v>1.0400000000000001E-2</v>
      </c>
      <c r="F158" s="13">
        <v>1.5600000000000001E-2</v>
      </c>
      <c r="G158" s="13">
        <v>1.95E-2</v>
      </c>
      <c r="H158" s="13">
        <v>2.47E-2</v>
      </c>
      <c r="I158" s="13">
        <v>2.9899999999999999E-2</v>
      </c>
      <c r="J158" s="13">
        <v>3.5099999999999999E-2</v>
      </c>
      <c r="K158" s="13">
        <v>4.0300000000000002E-2</v>
      </c>
      <c r="L158" s="13">
        <v>4.5500000000000006E-2</v>
      </c>
      <c r="M158" s="13">
        <v>4.9399999999999999E-2</v>
      </c>
    </row>
    <row r="159" spans="2:13">
      <c r="B159" s="12" t="s">
        <v>8658</v>
      </c>
      <c r="C159" s="12" t="s">
        <v>8931</v>
      </c>
      <c r="D159" s="13">
        <v>2.6000000000000002E-2</v>
      </c>
      <c r="E159" s="13">
        <v>5.0700000000000002E-2</v>
      </c>
      <c r="F159" s="13">
        <v>7.6700000000000004E-2</v>
      </c>
      <c r="G159" s="13">
        <v>0.1014</v>
      </c>
      <c r="H159" s="13">
        <v>0.12740000000000001</v>
      </c>
      <c r="I159" s="13">
        <v>0.15210000000000001</v>
      </c>
      <c r="J159" s="13">
        <v>0.17810000000000001</v>
      </c>
      <c r="K159" s="13">
        <v>0.20280000000000001</v>
      </c>
      <c r="L159" s="13">
        <v>0.2288</v>
      </c>
      <c r="M159" s="13">
        <v>0.2535</v>
      </c>
    </row>
    <row r="160" spans="2:13">
      <c r="B160" s="12" t="s">
        <v>8659</v>
      </c>
      <c r="C160" s="12" t="s">
        <v>8931</v>
      </c>
      <c r="D160" s="13">
        <v>9.7500000000000003E-2</v>
      </c>
      <c r="E160" s="13">
        <v>0.19370000000000001</v>
      </c>
      <c r="F160" s="13">
        <v>0.29120000000000001</v>
      </c>
      <c r="G160" s="13">
        <v>0.38869999999999999</v>
      </c>
      <c r="H160" s="13">
        <v>0.48620000000000002</v>
      </c>
      <c r="I160" s="13">
        <v>0.58240000000000003</v>
      </c>
      <c r="J160" s="13">
        <v>0.67990000000000006</v>
      </c>
      <c r="K160" s="13">
        <v>0.77739999999999998</v>
      </c>
      <c r="L160" s="13">
        <v>0.87360000000000004</v>
      </c>
      <c r="M160" s="13">
        <v>0.97110000000000007</v>
      </c>
    </row>
    <row r="161" spans="2:13">
      <c r="B161" s="12" t="s">
        <v>8660</v>
      </c>
      <c r="C161" s="12" t="s">
        <v>8931</v>
      </c>
      <c r="D161" s="13">
        <v>3.9000000000000003E-3</v>
      </c>
      <c r="E161" s="13">
        <v>7.8000000000000005E-3</v>
      </c>
      <c r="F161" s="13">
        <v>1.17E-2</v>
      </c>
      <c r="G161" s="13">
        <v>1.5600000000000001E-2</v>
      </c>
      <c r="H161" s="13">
        <v>1.95E-2</v>
      </c>
      <c r="I161" s="13">
        <v>2.3400000000000001E-2</v>
      </c>
      <c r="J161" s="13">
        <v>2.7300000000000001E-2</v>
      </c>
      <c r="K161" s="13">
        <v>3.1200000000000002E-2</v>
      </c>
      <c r="L161" s="13">
        <v>3.5099999999999999E-2</v>
      </c>
      <c r="M161" s="13">
        <v>3.9E-2</v>
      </c>
    </row>
    <row r="162" spans="2:13">
      <c r="B162" s="12" t="s">
        <v>8661</v>
      </c>
      <c r="C162" s="12" t="s">
        <v>8931</v>
      </c>
      <c r="D162" s="13">
        <v>5.2000000000000006E-3</v>
      </c>
      <c r="E162" s="13">
        <v>1.0400000000000001E-2</v>
      </c>
      <c r="F162" s="13">
        <v>1.43E-2</v>
      </c>
      <c r="G162" s="13">
        <v>1.95E-2</v>
      </c>
      <c r="H162" s="13">
        <v>2.47E-2</v>
      </c>
      <c r="I162" s="13">
        <v>2.9899999999999999E-2</v>
      </c>
      <c r="J162" s="13">
        <v>3.5099999999999999E-2</v>
      </c>
      <c r="K162" s="13">
        <v>3.9E-2</v>
      </c>
      <c r="L162" s="13">
        <v>4.4200000000000003E-2</v>
      </c>
      <c r="M162" s="13">
        <v>4.9399999999999999E-2</v>
      </c>
    </row>
    <row r="163" spans="2:13">
      <c r="B163" s="12" t="s">
        <v>8662</v>
      </c>
      <c r="C163" s="12" t="s">
        <v>8931</v>
      </c>
      <c r="D163" s="13">
        <v>2.6000000000000003E-3</v>
      </c>
      <c r="E163" s="13">
        <v>5.2000000000000006E-3</v>
      </c>
      <c r="F163" s="13">
        <v>7.8000000000000005E-3</v>
      </c>
      <c r="G163" s="13">
        <v>1.0400000000000001E-2</v>
      </c>
      <c r="H163" s="13">
        <v>1.3000000000000001E-2</v>
      </c>
      <c r="I163" s="13">
        <v>1.5600000000000001E-2</v>
      </c>
      <c r="J163" s="13">
        <v>1.8200000000000001E-2</v>
      </c>
      <c r="K163" s="13">
        <v>2.0800000000000003E-2</v>
      </c>
      <c r="L163" s="13">
        <v>2.3400000000000001E-2</v>
      </c>
      <c r="M163" s="13">
        <v>2.6000000000000002E-2</v>
      </c>
    </row>
    <row r="164" spans="2:13">
      <c r="B164" s="12" t="s">
        <v>8663</v>
      </c>
      <c r="C164" s="12" t="s">
        <v>8931</v>
      </c>
      <c r="D164" s="13">
        <v>2.6000000000000003E-3</v>
      </c>
      <c r="E164" s="13">
        <v>5.2000000000000006E-3</v>
      </c>
      <c r="F164" s="13">
        <v>7.8000000000000005E-3</v>
      </c>
      <c r="G164" s="13">
        <v>1.0400000000000001E-2</v>
      </c>
      <c r="H164" s="13">
        <v>1.3000000000000001E-2</v>
      </c>
      <c r="I164" s="13">
        <v>1.43E-2</v>
      </c>
      <c r="J164" s="13">
        <v>1.6899999999999998E-2</v>
      </c>
      <c r="K164" s="13">
        <v>1.95E-2</v>
      </c>
      <c r="L164" s="13">
        <v>2.2100000000000002E-2</v>
      </c>
      <c r="M164" s="13">
        <v>2.47E-2</v>
      </c>
    </row>
    <row r="165" spans="2:13">
      <c r="B165" s="12" t="s">
        <v>3035</v>
      </c>
      <c r="C165" s="12" t="s">
        <v>8931</v>
      </c>
      <c r="D165" s="13">
        <v>2.7300000000000001E-2</v>
      </c>
      <c r="E165" s="13">
        <v>5.4600000000000003E-2</v>
      </c>
      <c r="F165" s="13">
        <v>8.320000000000001E-2</v>
      </c>
      <c r="G165" s="13">
        <v>0.11050000000000001</v>
      </c>
      <c r="H165" s="13">
        <v>0.13780000000000001</v>
      </c>
      <c r="I165" s="13">
        <v>0.1651</v>
      </c>
      <c r="J165" s="13">
        <v>0.19239999999999999</v>
      </c>
      <c r="K165" s="13">
        <v>0.22100000000000003</v>
      </c>
      <c r="L165" s="13">
        <v>0.24830000000000002</v>
      </c>
      <c r="M165" s="13">
        <v>0.27560000000000001</v>
      </c>
    </row>
    <row r="166" spans="2:13">
      <c r="B166" s="12" t="s">
        <v>8664</v>
      </c>
      <c r="C166" s="12" t="s">
        <v>8931</v>
      </c>
      <c r="D166" s="13">
        <v>1.95E-2</v>
      </c>
      <c r="E166" s="13">
        <v>4.0300000000000002E-2</v>
      </c>
      <c r="F166" s="13">
        <v>5.9799999999999999E-2</v>
      </c>
      <c r="G166" s="13">
        <v>8.0600000000000005E-2</v>
      </c>
      <c r="H166" s="13">
        <v>0.10010000000000001</v>
      </c>
      <c r="I166" s="13">
        <v>0.1196</v>
      </c>
      <c r="J166" s="13">
        <v>0.1404</v>
      </c>
      <c r="K166" s="13">
        <v>0.15990000000000001</v>
      </c>
      <c r="L166" s="13">
        <v>0.18070000000000003</v>
      </c>
      <c r="M166" s="13">
        <v>0.20020000000000002</v>
      </c>
    </row>
    <row r="167" spans="2:13">
      <c r="B167" s="12" t="s">
        <v>8665</v>
      </c>
      <c r="C167" s="12" t="s">
        <v>8932</v>
      </c>
      <c r="D167" s="13">
        <v>4.0300000000000002E-2</v>
      </c>
      <c r="E167" s="13">
        <v>8.0600000000000005E-2</v>
      </c>
      <c r="F167" s="13">
        <v>0.1196</v>
      </c>
      <c r="G167" s="13">
        <v>0.15990000000000001</v>
      </c>
      <c r="H167" s="13">
        <v>0.20020000000000002</v>
      </c>
      <c r="I167" s="13">
        <v>0.24049999999999999</v>
      </c>
      <c r="J167" s="13">
        <v>0.28079999999999999</v>
      </c>
      <c r="K167" s="13">
        <v>0.31980000000000003</v>
      </c>
      <c r="L167" s="13">
        <v>0.36010000000000003</v>
      </c>
      <c r="M167" s="13">
        <v>0.40040000000000003</v>
      </c>
    </row>
    <row r="168" spans="2:13">
      <c r="B168" s="12" t="s">
        <v>8666</v>
      </c>
      <c r="C168" s="12" t="s">
        <v>8932</v>
      </c>
      <c r="D168" s="13">
        <v>8.4500000000000006E-2</v>
      </c>
      <c r="E168" s="13">
        <v>0.17030000000000001</v>
      </c>
      <c r="F168" s="13">
        <v>0.25480000000000003</v>
      </c>
      <c r="G168" s="13">
        <v>0.34060000000000001</v>
      </c>
      <c r="H168" s="13">
        <v>0.42510000000000003</v>
      </c>
      <c r="I168" s="13">
        <v>0.50960000000000005</v>
      </c>
      <c r="J168" s="13">
        <v>0.59540000000000004</v>
      </c>
      <c r="K168" s="13">
        <v>0.67990000000000006</v>
      </c>
      <c r="L168" s="13">
        <v>0.76569999999999994</v>
      </c>
      <c r="M168" s="13">
        <v>0.85020000000000007</v>
      </c>
    </row>
    <row r="169" spans="2:13">
      <c r="B169" s="12" t="s">
        <v>8667</v>
      </c>
      <c r="C169" s="12" t="s">
        <v>8932</v>
      </c>
      <c r="D169" s="13">
        <v>7.6700000000000004E-2</v>
      </c>
      <c r="E169" s="13">
        <v>0.15340000000000001</v>
      </c>
      <c r="F169" s="13">
        <v>0.2288</v>
      </c>
      <c r="G169" s="13">
        <v>0.30549999999999999</v>
      </c>
      <c r="H169" s="13">
        <v>0.38219999999999998</v>
      </c>
      <c r="I169" s="13">
        <v>0.45889999999999997</v>
      </c>
      <c r="J169" s="13">
        <v>0.53559999999999997</v>
      </c>
      <c r="K169" s="13">
        <v>0.61099999999999999</v>
      </c>
      <c r="L169" s="13">
        <v>0.68770000000000009</v>
      </c>
      <c r="M169" s="13">
        <v>0.76439999999999997</v>
      </c>
    </row>
    <row r="170" spans="2:13">
      <c r="B170" s="12" t="s">
        <v>8668</v>
      </c>
      <c r="C170" s="12" t="s">
        <v>8932</v>
      </c>
      <c r="D170" s="13">
        <v>8.8400000000000006E-2</v>
      </c>
      <c r="E170" s="13">
        <v>0.17680000000000001</v>
      </c>
      <c r="F170" s="13">
        <v>0.26390000000000002</v>
      </c>
      <c r="G170" s="13">
        <v>0.35230000000000006</v>
      </c>
      <c r="H170" s="13">
        <v>0.44070000000000004</v>
      </c>
      <c r="I170" s="13">
        <v>0.52910000000000001</v>
      </c>
      <c r="J170" s="13">
        <v>0.61749999999999994</v>
      </c>
      <c r="K170" s="13">
        <v>0.70460000000000012</v>
      </c>
      <c r="L170" s="13">
        <v>0.79300000000000004</v>
      </c>
      <c r="M170" s="13">
        <v>0.88140000000000007</v>
      </c>
    </row>
    <row r="171" spans="2:13" ht="25.5">
      <c r="B171" s="12" t="s">
        <v>2429</v>
      </c>
      <c r="C171" s="12" t="s">
        <v>8932</v>
      </c>
      <c r="D171" s="13">
        <v>0.23399999999999999</v>
      </c>
      <c r="E171" s="13">
        <v>0.46799999999999997</v>
      </c>
      <c r="F171" s="13">
        <v>0.70200000000000007</v>
      </c>
      <c r="G171" s="13">
        <v>0.93599999999999994</v>
      </c>
      <c r="H171" s="13">
        <v>1.1700000000000002</v>
      </c>
      <c r="I171" s="13">
        <v>1.4040000000000001</v>
      </c>
      <c r="J171" s="13">
        <v>1.6380000000000001</v>
      </c>
      <c r="K171" s="13">
        <v>1.8719999999999999</v>
      </c>
      <c r="L171" s="13">
        <v>2.1060000000000003</v>
      </c>
      <c r="M171" s="13">
        <v>2.3400000000000003</v>
      </c>
    </row>
    <row r="172" spans="2:13">
      <c r="B172" s="12" t="s">
        <v>8669</v>
      </c>
      <c r="C172" s="12" t="s">
        <v>8932</v>
      </c>
      <c r="D172" s="13">
        <v>9.2299999999999993E-2</v>
      </c>
      <c r="E172" s="13">
        <v>0.18459999999999999</v>
      </c>
      <c r="F172" s="13">
        <v>0.27689999999999998</v>
      </c>
      <c r="G172" s="13">
        <v>0.36919999999999997</v>
      </c>
      <c r="H172" s="13">
        <v>0.46149999999999997</v>
      </c>
      <c r="I172" s="13">
        <v>0.55249999999999999</v>
      </c>
      <c r="J172" s="13">
        <v>0.64480000000000004</v>
      </c>
      <c r="K172" s="13">
        <v>0.73709999999999998</v>
      </c>
      <c r="L172" s="13">
        <v>0.82940000000000003</v>
      </c>
      <c r="M172" s="13">
        <v>0.92169999999999996</v>
      </c>
    </row>
    <row r="173" spans="2:13">
      <c r="B173" s="12" t="s">
        <v>8670</v>
      </c>
      <c r="C173" s="12" t="s">
        <v>8932</v>
      </c>
      <c r="D173" s="13">
        <v>3.9E-2</v>
      </c>
      <c r="E173" s="13">
        <v>7.6700000000000004E-2</v>
      </c>
      <c r="F173" s="13">
        <v>0.1157</v>
      </c>
      <c r="G173" s="13">
        <v>0.1547</v>
      </c>
      <c r="H173" s="13">
        <v>0.19370000000000001</v>
      </c>
      <c r="I173" s="13">
        <v>0.23139999999999999</v>
      </c>
      <c r="J173" s="13">
        <v>0.27039999999999997</v>
      </c>
      <c r="K173" s="13">
        <v>0.30940000000000001</v>
      </c>
      <c r="L173" s="13">
        <v>0.34710000000000002</v>
      </c>
      <c r="M173" s="13">
        <v>0.3861</v>
      </c>
    </row>
    <row r="174" spans="2:13">
      <c r="B174" s="12" t="s">
        <v>8671</v>
      </c>
      <c r="C174" s="12" t="s">
        <v>8932</v>
      </c>
      <c r="D174" s="13">
        <v>0.18329999999999999</v>
      </c>
      <c r="E174" s="13">
        <v>0.36659999999999998</v>
      </c>
      <c r="F174" s="13">
        <v>0.54990000000000006</v>
      </c>
      <c r="G174" s="13">
        <v>0.73319999999999996</v>
      </c>
      <c r="H174" s="13">
        <v>0.91649999999999998</v>
      </c>
      <c r="I174" s="13">
        <v>1.0998000000000001</v>
      </c>
      <c r="J174" s="13">
        <v>1.2831000000000001</v>
      </c>
      <c r="K174" s="13">
        <v>1.4663999999999999</v>
      </c>
      <c r="L174" s="13">
        <v>1.6496999999999999</v>
      </c>
      <c r="M174" s="13">
        <v>1.833</v>
      </c>
    </row>
    <row r="175" spans="2:13">
      <c r="B175" s="12" t="s">
        <v>8672</v>
      </c>
      <c r="C175" s="12" t="s">
        <v>8932</v>
      </c>
      <c r="D175" s="13">
        <v>1.17E-2</v>
      </c>
      <c r="E175" s="13">
        <v>2.3400000000000001E-2</v>
      </c>
      <c r="F175" s="13">
        <v>3.3799999999999997E-2</v>
      </c>
      <c r="G175" s="13">
        <v>4.5500000000000006E-2</v>
      </c>
      <c r="H175" s="13">
        <v>5.7200000000000001E-2</v>
      </c>
      <c r="I175" s="13">
        <v>6.8900000000000003E-2</v>
      </c>
      <c r="J175" s="13">
        <v>8.0600000000000005E-2</v>
      </c>
      <c r="K175" s="13">
        <v>9.1000000000000011E-2</v>
      </c>
      <c r="L175" s="13">
        <v>0.1027</v>
      </c>
      <c r="M175" s="13">
        <v>0.1144</v>
      </c>
    </row>
    <row r="176" spans="2:13">
      <c r="B176" s="12" t="s">
        <v>8673</v>
      </c>
      <c r="C176" s="12" t="s">
        <v>8932</v>
      </c>
      <c r="D176" s="13">
        <v>0.10920000000000001</v>
      </c>
      <c r="E176" s="13">
        <v>0.21970000000000003</v>
      </c>
      <c r="F176" s="13">
        <v>0.32890000000000003</v>
      </c>
      <c r="G176" s="13">
        <v>0.43940000000000007</v>
      </c>
      <c r="H176" s="13">
        <v>0.54859999999999998</v>
      </c>
      <c r="I176" s="13">
        <v>0.65780000000000005</v>
      </c>
      <c r="J176" s="13">
        <v>0.76829999999999998</v>
      </c>
      <c r="K176" s="13">
        <v>0.87750000000000006</v>
      </c>
      <c r="L176" s="13">
        <v>0.9880000000000001</v>
      </c>
      <c r="M176" s="13">
        <v>1.0972</v>
      </c>
    </row>
    <row r="177" spans="2:13">
      <c r="B177" s="12" t="s">
        <v>8674</v>
      </c>
      <c r="C177" s="12" t="s">
        <v>8932</v>
      </c>
      <c r="D177" s="13">
        <v>4.1600000000000005E-2</v>
      </c>
      <c r="E177" s="13">
        <v>8.1900000000000001E-2</v>
      </c>
      <c r="F177" s="13">
        <v>0.12350000000000001</v>
      </c>
      <c r="G177" s="13">
        <v>0.1638</v>
      </c>
      <c r="H177" s="13">
        <v>0.2054</v>
      </c>
      <c r="I177" s="13">
        <v>0.2457</v>
      </c>
      <c r="J177" s="13">
        <v>0.2873</v>
      </c>
      <c r="K177" s="13">
        <v>0.3276</v>
      </c>
      <c r="L177" s="13">
        <v>0.36919999999999997</v>
      </c>
      <c r="M177" s="13">
        <v>0.40950000000000003</v>
      </c>
    </row>
    <row r="178" spans="2:13">
      <c r="B178" s="12" t="s">
        <v>8675</v>
      </c>
      <c r="C178" s="12" t="s">
        <v>8933</v>
      </c>
      <c r="D178" s="13">
        <v>2.7300000000000001E-2</v>
      </c>
      <c r="E178" s="13">
        <v>5.4600000000000003E-2</v>
      </c>
      <c r="F178" s="13">
        <v>8.1900000000000001E-2</v>
      </c>
      <c r="G178" s="13">
        <v>0.10920000000000001</v>
      </c>
      <c r="H178" s="13">
        <v>0.13650000000000001</v>
      </c>
      <c r="I178" s="13">
        <v>0.16250000000000001</v>
      </c>
      <c r="J178" s="13">
        <v>0.1898</v>
      </c>
      <c r="K178" s="13">
        <v>0.21710000000000002</v>
      </c>
      <c r="L178" s="13">
        <v>0.24440000000000001</v>
      </c>
      <c r="M178" s="13">
        <v>0.2717</v>
      </c>
    </row>
    <row r="179" spans="2:13">
      <c r="B179" s="12" t="s">
        <v>8676</v>
      </c>
      <c r="C179" s="12" t="s">
        <v>8933</v>
      </c>
      <c r="D179" s="13">
        <v>0.12740000000000001</v>
      </c>
      <c r="E179" s="13">
        <v>0.2535</v>
      </c>
      <c r="F179" s="13">
        <v>0.38090000000000002</v>
      </c>
      <c r="G179" s="13">
        <v>0.50830000000000009</v>
      </c>
      <c r="H179" s="13">
        <v>0.63570000000000004</v>
      </c>
      <c r="I179" s="13">
        <v>0.76180000000000003</v>
      </c>
      <c r="J179" s="13">
        <v>0.8892000000000001</v>
      </c>
      <c r="K179" s="13">
        <v>1.0166000000000002</v>
      </c>
      <c r="L179" s="13">
        <v>1.1427</v>
      </c>
      <c r="M179" s="13">
        <v>1.2701</v>
      </c>
    </row>
    <row r="180" spans="2:13">
      <c r="B180" s="12" t="s">
        <v>8677</v>
      </c>
      <c r="C180" s="12" t="s">
        <v>8933</v>
      </c>
      <c r="D180" s="13">
        <v>5.4600000000000003E-2</v>
      </c>
      <c r="E180" s="13">
        <v>0.11050000000000001</v>
      </c>
      <c r="F180" s="13">
        <v>0.1651</v>
      </c>
      <c r="G180" s="13">
        <v>0.21970000000000003</v>
      </c>
      <c r="H180" s="13">
        <v>0.27560000000000001</v>
      </c>
      <c r="I180" s="13">
        <v>0.33019999999999999</v>
      </c>
      <c r="J180" s="13">
        <v>0.38479999999999998</v>
      </c>
      <c r="K180" s="13">
        <v>0.43940000000000007</v>
      </c>
      <c r="L180" s="13">
        <v>0.49530000000000002</v>
      </c>
      <c r="M180" s="13">
        <v>0.54990000000000006</v>
      </c>
    </row>
    <row r="181" spans="2:13">
      <c r="B181" s="12" t="s">
        <v>8678</v>
      </c>
      <c r="C181" s="12" t="s">
        <v>8933</v>
      </c>
      <c r="D181" s="13">
        <v>0.12610000000000002</v>
      </c>
      <c r="E181" s="13">
        <v>0.25220000000000004</v>
      </c>
      <c r="F181" s="13">
        <v>0.377</v>
      </c>
      <c r="G181" s="13">
        <v>0.50309999999999999</v>
      </c>
      <c r="H181" s="13">
        <v>0.62919999999999998</v>
      </c>
      <c r="I181" s="13">
        <v>0.75529999999999997</v>
      </c>
      <c r="J181" s="13">
        <v>0.88140000000000007</v>
      </c>
      <c r="K181" s="13">
        <v>1.0062</v>
      </c>
      <c r="L181" s="13">
        <v>1.1323000000000001</v>
      </c>
      <c r="M181" s="13">
        <v>1.2584</v>
      </c>
    </row>
    <row r="182" spans="2:13">
      <c r="B182" s="12" t="s">
        <v>8679</v>
      </c>
      <c r="C182" s="12" t="s">
        <v>8933</v>
      </c>
      <c r="D182" s="13">
        <v>6.7599999999999993E-2</v>
      </c>
      <c r="E182" s="13">
        <v>0.13650000000000001</v>
      </c>
      <c r="F182" s="13">
        <v>0.2041</v>
      </c>
      <c r="G182" s="13">
        <v>0.2717</v>
      </c>
      <c r="H182" s="13">
        <v>0.34060000000000001</v>
      </c>
      <c r="I182" s="13">
        <v>0.40820000000000001</v>
      </c>
      <c r="J182" s="13">
        <v>0.4758</v>
      </c>
      <c r="K182" s="13">
        <v>0.54339999999999999</v>
      </c>
      <c r="L182" s="13">
        <v>0.61229999999999996</v>
      </c>
      <c r="M182" s="13">
        <v>0.67990000000000006</v>
      </c>
    </row>
    <row r="183" spans="2:13">
      <c r="B183" s="12" t="s">
        <v>8680</v>
      </c>
      <c r="C183" s="12" t="s">
        <v>8933</v>
      </c>
      <c r="D183" s="13">
        <v>8.0600000000000005E-2</v>
      </c>
      <c r="E183" s="13">
        <v>0.16120000000000001</v>
      </c>
      <c r="F183" s="13">
        <v>0.24180000000000001</v>
      </c>
      <c r="G183" s="13">
        <v>0.32240000000000002</v>
      </c>
      <c r="H183" s="13">
        <v>0.40300000000000002</v>
      </c>
      <c r="I183" s="13">
        <v>0.48230000000000001</v>
      </c>
      <c r="J183" s="13">
        <v>0.56290000000000007</v>
      </c>
      <c r="K183" s="13">
        <v>0.64349999999999996</v>
      </c>
      <c r="L183" s="13">
        <v>0.72410000000000008</v>
      </c>
      <c r="M183" s="13">
        <v>0.80469999999999997</v>
      </c>
    </row>
    <row r="184" spans="2:13">
      <c r="B184" s="12" t="s">
        <v>8681</v>
      </c>
      <c r="C184" s="12" t="s">
        <v>8933</v>
      </c>
      <c r="D184" s="13">
        <v>5.0700000000000002E-2</v>
      </c>
      <c r="E184" s="13">
        <v>0.1014</v>
      </c>
      <c r="F184" s="13">
        <v>0.15340000000000001</v>
      </c>
      <c r="G184" s="13">
        <v>0.2041</v>
      </c>
      <c r="H184" s="13">
        <v>0.25480000000000003</v>
      </c>
      <c r="I184" s="13">
        <v>0.30549999999999999</v>
      </c>
      <c r="J184" s="13">
        <v>0.35620000000000002</v>
      </c>
      <c r="K184" s="13">
        <v>0.40820000000000001</v>
      </c>
      <c r="L184" s="13">
        <v>0.45889999999999997</v>
      </c>
      <c r="M184" s="13">
        <v>0.50960000000000005</v>
      </c>
    </row>
    <row r="185" spans="2:13">
      <c r="B185" s="12" t="s">
        <v>8682</v>
      </c>
      <c r="C185" s="12" t="s">
        <v>8933</v>
      </c>
      <c r="D185" s="13">
        <v>9.1000000000000011E-2</v>
      </c>
      <c r="E185" s="13">
        <v>0.18200000000000002</v>
      </c>
      <c r="F185" s="13">
        <v>0.27300000000000002</v>
      </c>
      <c r="G185" s="13">
        <v>0.36400000000000005</v>
      </c>
      <c r="H185" s="13">
        <v>0.45499999999999996</v>
      </c>
      <c r="I185" s="13">
        <v>0.54600000000000004</v>
      </c>
      <c r="J185" s="13">
        <v>0.63700000000000001</v>
      </c>
      <c r="K185" s="13">
        <v>0.72800000000000009</v>
      </c>
      <c r="L185" s="13">
        <v>0.81900000000000006</v>
      </c>
      <c r="M185" s="13">
        <v>0.90999999999999992</v>
      </c>
    </row>
    <row r="186" spans="2:13" ht="25.5">
      <c r="B186" s="12" t="s">
        <v>8683</v>
      </c>
      <c r="C186" s="12" t="s">
        <v>8933</v>
      </c>
      <c r="D186" s="13">
        <v>0.33410000000000001</v>
      </c>
      <c r="E186" s="13">
        <v>0.66820000000000002</v>
      </c>
      <c r="F186" s="13">
        <v>1.0023</v>
      </c>
      <c r="G186" s="13">
        <v>1.3364</v>
      </c>
      <c r="H186" s="13">
        <v>1.6704999999999999</v>
      </c>
      <c r="I186" s="13">
        <v>2.0032999999999999</v>
      </c>
      <c r="J186" s="13">
        <v>2.3374000000000001</v>
      </c>
      <c r="K186" s="13">
        <v>2.6715000000000004</v>
      </c>
      <c r="L186" s="13">
        <v>3.0055999999999998</v>
      </c>
      <c r="M186" s="13">
        <v>3.3397000000000001</v>
      </c>
    </row>
    <row r="187" spans="2:13">
      <c r="B187" s="12" t="s">
        <v>8684</v>
      </c>
      <c r="C187" s="12" t="s">
        <v>8933</v>
      </c>
      <c r="D187" s="13">
        <v>0</v>
      </c>
      <c r="E187" s="13">
        <v>1.3000000000000002E-3</v>
      </c>
      <c r="F187" s="13">
        <v>1.3000000000000002E-3</v>
      </c>
      <c r="G187" s="13">
        <v>2.6000000000000003E-3</v>
      </c>
      <c r="H187" s="13">
        <v>2.6000000000000003E-3</v>
      </c>
      <c r="I187" s="13">
        <v>2.6000000000000003E-3</v>
      </c>
      <c r="J187" s="13">
        <v>3.9000000000000003E-3</v>
      </c>
      <c r="K187" s="13">
        <v>3.9000000000000003E-3</v>
      </c>
      <c r="L187" s="13">
        <v>5.2000000000000006E-3</v>
      </c>
      <c r="M187" s="13">
        <v>5.2000000000000006E-3</v>
      </c>
    </row>
    <row r="188" spans="2:13">
      <c r="B188" s="12" t="s">
        <v>8685</v>
      </c>
      <c r="C188" s="12" t="s">
        <v>8933</v>
      </c>
      <c r="D188" s="13">
        <v>5.3300000000000007E-2</v>
      </c>
      <c r="E188" s="13">
        <v>0.1053</v>
      </c>
      <c r="F188" s="13">
        <v>0.15859999999999999</v>
      </c>
      <c r="G188" s="13">
        <v>0.21060000000000001</v>
      </c>
      <c r="H188" s="13">
        <v>0.26390000000000002</v>
      </c>
      <c r="I188" s="13">
        <v>0.31719999999999998</v>
      </c>
      <c r="J188" s="13">
        <v>0.36919999999999997</v>
      </c>
      <c r="K188" s="13">
        <v>0.42250000000000004</v>
      </c>
      <c r="L188" s="13">
        <v>0.47449999999999998</v>
      </c>
      <c r="M188" s="13">
        <v>0.52780000000000005</v>
      </c>
    </row>
    <row r="189" spans="2:13">
      <c r="B189" s="12" t="s">
        <v>8686</v>
      </c>
      <c r="C189" s="12" t="s">
        <v>8933</v>
      </c>
      <c r="D189" s="13">
        <v>0.312</v>
      </c>
      <c r="E189" s="13">
        <v>0.624</v>
      </c>
      <c r="F189" s="13">
        <v>0.93599999999999994</v>
      </c>
      <c r="G189" s="13">
        <v>1.248</v>
      </c>
      <c r="H189" s="13">
        <v>1.56</v>
      </c>
      <c r="I189" s="13">
        <v>1.8719999999999999</v>
      </c>
      <c r="J189" s="13">
        <v>2.1840000000000002</v>
      </c>
      <c r="K189" s="13">
        <v>2.496</v>
      </c>
      <c r="L189" s="13">
        <v>2.8080000000000003</v>
      </c>
      <c r="M189" s="13">
        <v>3.12</v>
      </c>
    </row>
    <row r="190" spans="2:13" ht="25.5">
      <c r="B190" s="12" t="s">
        <v>8687</v>
      </c>
      <c r="C190" s="12" t="s">
        <v>8933</v>
      </c>
      <c r="D190" s="13">
        <v>1.3000000000000001E-2</v>
      </c>
      <c r="E190" s="13">
        <v>2.6000000000000002E-2</v>
      </c>
      <c r="F190" s="13">
        <v>3.9E-2</v>
      </c>
      <c r="G190" s="13">
        <v>5.2000000000000005E-2</v>
      </c>
      <c r="H190" s="13">
        <v>6.5000000000000002E-2</v>
      </c>
      <c r="I190" s="13">
        <v>7.8E-2</v>
      </c>
      <c r="J190" s="13">
        <v>9.1000000000000011E-2</v>
      </c>
      <c r="K190" s="13">
        <v>0.10400000000000001</v>
      </c>
      <c r="L190" s="13">
        <v>0.11699999999999999</v>
      </c>
      <c r="M190" s="13">
        <v>0.13</v>
      </c>
    </row>
    <row r="191" spans="2:13">
      <c r="B191" s="12" t="s">
        <v>8678</v>
      </c>
      <c r="C191" s="12" t="s">
        <v>8933</v>
      </c>
      <c r="D191" s="13">
        <v>0.12610000000000002</v>
      </c>
      <c r="E191" s="13">
        <v>0.25220000000000004</v>
      </c>
      <c r="F191" s="13">
        <v>0.377</v>
      </c>
      <c r="G191" s="13">
        <v>0.50309999999999999</v>
      </c>
      <c r="H191" s="13">
        <v>0.62919999999999998</v>
      </c>
      <c r="I191" s="13">
        <v>0.75529999999999997</v>
      </c>
      <c r="J191" s="13">
        <v>0.88140000000000007</v>
      </c>
      <c r="K191" s="13">
        <v>1.0062</v>
      </c>
      <c r="L191" s="13">
        <v>1.1323000000000001</v>
      </c>
      <c r="M191" s="13">
        <v>1.2584</v>
      </c>
    </row>
    <row r="192" spans="2:13">
      <c r="B192" s="12" t="s">
        <v>8688</v>
      </c>
      <c r="C192" s="12" t="s">
        <v>8934</v>
      </c>
      <c r="D192" s="13">
        <v>0.13519999999999999</v>
      </c>
      <c r="E192" s="13">
        <v>0.26910000000000001</v>
      </c>
      <c r="F192" s="13">
        <v>0.40429999999999999</v>
      </c>
      <c r="G192" s="13">
        <v>0.53820000000000001</v>
      </c>
      <c r="H192" s="13">
        <v>0.6734</v>
      </c>
      <c r="I192" s="13">
        <v>0.80859999999999999</v>
      </c>
      <c r="J192" s="13">
        <v>0.9425</v>
      </c>
      <c r="K192" s="13">
        <v>1.0776999999999999</v>
      </c>
      <c r="L192" s="13">
        <v>1.2116</v>
      </c>
      <c r="M192" s="13">
        <v>1.3468</v>
      </c>
    </row>
    <row r="193" spans="2:13" ht="38.25">
      <c r="B193" s="12" t="s">
        <v>8689</v>
      </c>
      <c r="C193" s="12" t="s">
        <v>8934</v>
      </c>
      <c r="D193" s="13">
        <v>0.21580000000000002</v>
      </c>
      <c r="E193" s="13">
        <v>0.43290000000000006</v>
      </c>
      <c r="F193" s="13">
        <v>0.64870000000000005</v>
      </c>
      <c r="G193" s="13">
        <v>0.86450000000000005</v>
      </c>
      <c r="H193" s="13">
        <v>1.0815999999999999</v>
      </c>
      <c r="I193" s="13">
        <v>1.2974000000000001</v>
      </c>
      <c r="J193" s="13">
        <v>1.5131999999999999</v>
      </c>
      <c r="K193" s="13">
        <v>1.7290000000000001</v>
      </c>
      <c r="L193" s="13">
        <v>1.9461000000000002</v>
      </c>
      <c r="M193" s="13">
        <v>2.1619000000000002</v>
      </c>
    </row>
    <row r="194" spans="2:13">
      <c r="B194" s="12" t="s">
        <v>8690</v>
      </c>
      <c r="C194" s="12" t="s">
        <v>8934</v>
      </c>
      <c r="D194" s="13">
        <v>3.9E-2</v>
      </c>
      <c r="E194" s="13">
        <v>7.6700000000000004E-2</v>
      </c>
      <c r="F194" s="13">
        <v>0.1157</v>
      </c>
      <c r="G194" s="13">
        <v>0.15340000000000001</v>
      </c>
      <c r="H194" s="13">
        <v>0.19239999999999999</v>
      </c>
      <c r="I194" s="13">
        <v>0.2301</v>
      </c>
      <c r="J194" s="13">
        <v>0.26910000000000001</v>
      </c>
      <c r="K194" s="13">
        <v>0.30680000000000002</v>
      </c>
      <c r="L194" s="13">
        <v>0.34580000000000005</v>
      </c>
      <c r="M194" s="13">
        <v>0.38350000000000001</v>
      </c>
    </row>
    <row r="195" spans="2:13">
      <c r="B195" s="12" t="s">
        <v>8676</v>
      </c>
      <c r="C195" s="12" t="s">
        <v>8934</v>
      </c>
      <c r="D195" s="13">
        <v>0.23139999999999999</v>
      </c>
      <c r="E195" s="13">
        <v>0.46279999999999999</v>
      </c>
      <c r="F195" s="13">
        <v>0.69420000000000004</v>
      </c>
      <c r="G195" s="13">
        <v>0.92559999999999998</v>
      </c>
      <c r="H195" s="13">
        <v>1.157</v>
      </c>
      <c r="I195" s="13">
        <v>1.3884000000000001</v>
      </c>
      <c r="J195" s="13">
        <v>1.6198000000000001</v>
      </c>
      <c r="K195" s="13">
        <v>1.8512</v>
      </c>
      <c r="L195" s="13">
        <v>2.0826000000000002</v>
      </c>
      <c r="M195" s="13">
        <v>2.3140000000000001</v>
      </c>
    </row>
    <row r="196" spans="2:13">
      <c r="B196" s="12" t="s">
        <v>8668</v>
      </c>
      <c r="C196" s="12" t="s">
        <v>8934</v>
      </c>
      <c r="D196" s="13">
        <v>7.6700000000000004E-2</v>
      </c>
      <c r="E196" s="13">
        <v>0.15210000000000001</v>
      </c>
      <c r="F196" s="13">
        <v>0.2288</v>
      </c>
      <c r="G196" s="13">
        <v>0.30420000000000003</v>
      </c>
      <c r="H196" s="13">
        <v>0.38090000000000002</v>
      </c>
      <c r="I196" s="13">
        <v>0.45760000000000001</v>
      </c>
      <c r="J196" s="13">
        <v>0.53300000000000003</v>
      </c>
      <c r="K196" s="13">
        <v>0.60970000000000002</v>
      </c>
      <c r="L196" s="13">
        <v>0.68510000000000004</v>
      </c>
      <c r="M196" s="13">
        <v>0.76180000000000003</v>
      </c>
    </row>
    <row r="197" spans="2:13">
      <c r="B197" s="12" t="s">
        <v>2855</v>
      </c>
      <c r="C197" s="12" t="s">
        <v>8934</v>
      </c>
      <c r="D197" s="13">
        <v>6.5000000000000002E-2</v>
      </c>
      <c r="E197" s="13">
        <v>0.12870000000000001</v>
      </c>
      <c r="F197" s="13">
        <v>0.19370000000000001</v>
      </c>
      <c r="G197" s="13">
        <v>0.25870000000000004</v>
      </c>
      <c r="H197" s="13">
        <v>0.32369999999999999</v>
      </c>
      <c r="I197" s="13">
        <v>0.38740000000000002</v>
      </c>
      <c r="J197" s="13">
        <v>0.45239999999999997</v>
      </c>
      <c r="K197" s="13">
        <v>0.51740000000000008</v>
      </c>
      <c r="L197" s="13">
        <v>0.58110000000000006</v>
      </c>
      <c r="M197" s="13">
        <v>0.64610000000000001</v>
      </c>
    </row>
    <row r="198" spans="2:13">
      <c r="B198" s="12" t="s">
        <v>8691</v>
      </c>
      <c r="C198" s="12" t="s">
        <v>8934</v>
      </c>
      <c r="D198" s="13">
        <v>8.1900000000000001E-2</v>
      </c>
      <c r="E198" s="13">
        <v>0.1638</v>
      </c>
      <c r="F198" s="13">
        <v>0.2457</v>
      </c>
      <c r="G198" s="13">
        <v>0.3276</v>
      </c>
      <c r="H198" s="13">
        <v>0.40950000000000003</v>
      </c>
      <c r="I198" s="13">
        <v>0.49010000000000004</v>
      </c>
      <c r="J198" s="13">
        <v>0.57200000000000006</v>
      </c>
      <c r="K198" s="13">
        <v>0.65390000000000004</v>
      </c>
      <c r="L198" s="13">
        <v>0.73580000000000001</v>
      </c>
      <c r="M198" s="13">
        <v>0.81769999999999998</v>
      </c>
    </row>
    <row r="199" spans="2:13">
      <c r="B199" s="12" t="s">
        <v>8692</v>
      </c>
      <c r="C199" s="12" t="s">
        <v>8934</v>
      </c>
      <c r="D199" s="13">
        <v>2.6000000000000003E-3</v>
      </c>
      <c r="E199" s="13">
        <v>5.2000000000000006E-3</v>
      </c>
      <c r="F199" s="13">
        <v>6.5000000000000006E-3</v>
      </c>
      <c r="G199" s="13">
        <v>9.1000000000000004E-3</v>
      </c>
      <c r="H199" s="13">
        <v>1.17E-2</v>
      </c>
      <c r="I199" s="13">
        <v>1.43E-2</v>
      </c>
      <c r="J199" s="13">
        <v>1.5600000000000001E-2</v>
      </c>
      <c r="K199" s="13">
        <v>1.8200000000000001E-2</v>
      </c>
      <c r="L199" s="13">
        <v>2.0800000000000003E-2</v>
      </c>
      <c r="M199" s="13">
        <v>2.3400000000000001E-2</v>
      </c>
    </row>
    <row r="200" spans="2:13">
      <c r="B200" s="12" t="s">
        <v>8693</v>
      </c>
      <c r="C200" s="12" t="s">
        <v>8934</v>
      </c>
      <c r="D200" s="13">
        <v>3.3799999999999997E-2</v>
      </c>
      <c r="E200" s="13">
        <v>6.6299999999999998E-2</v>
      </c>
      <c r="F200" s="13">
        <v>0.10010000000000001</v>
      </c>
      <c r="G200" s="13">
        <v>0.1326</v>
      </c>
      <c r="H200" s="13">
        <v>0.16640000000000002</v>
      </c>
      <c r="I200" s="13">
        <v>0.20020000000000002</v>
      </c>
      <c r="J200" s="13">
        <v>0.23269999999999999</v>
      </c>
      <c r="K200" s="13">
        <v>0.26650000000000001</v>
      </c>
      <c r="L200" s="13">
        <v>0.29900000000000004</v>
      </c>
      <c r="M200" s="13">
        <v>0.33280000000000004</v>
      </c>
    </row>
    <row r="201" spans="2:13">
      <c r="B201" s="12" t="s">
        <v>8694</v>
      </c>
      <c r="C201" s="12" t="s">
        <v>8934</v>
      </c>
      <c r="D201" s="13">
        <v>0.2288</v>
      </c>
      <c r="E201" s="13">
        <v>0.45760000000000001</v>
      </c>
      <c r="F201" s="13">
        <v>0.68640000000000001</v>
      </c>
      <c r="G201" s="13">
        <v>0.91520000000000001</v>
      </c>
      <c r="H201" s="13">
        <v>1.1440000000000001</v>
      </c>
      <c r="I201" s="13">
        <v>1.3728</v>
      </c>
      <c r="J201" s="13">
        <v>1.6016000000000001</v>
      </c>
      <c r="K201" s="13">
        <v>1.8304</v>
      </c>
      <c r="L201" s="13">
        <v>2.0592000000000001</v>
      </c>
      <c r="M201" s="13">
        <v>2.2880000000000003</v>
      </c>
    </row>
    <row r="202" spans="2:13">
      <c r="B202" s="12" t="s">
        <v>8695</v>
      </c>
      <c r="C202" s="12" t="s">
        <v>8934</v>
      </c>
      <c r="D202" s="13">
        <v>1.17E-2</v>
      </c>
      <c r="E202" s="13">
        <v>2.47E-2</v>
      </c>
      <c r="F202" s="13">
        <v>3.6400000000000002E-2</v>
      </c>
      <c r="G202" s="13">
        <v>4.8099999999999997E-2</v>
      </c>
      <c r="H202" s="13">
        <v>6.1100000000000002E-2</v>
      </c>
      <c r="I202" s="13">
        <v>7.2800000000000004E-2</v>
      </c>
      <c r="J202" s="13">
        <v>8.4500000000000006E-2</v>
      </c>
      <c r="K202" s="13">
        <v>9.7500000000000003E-2</v>
      </c>
      <c r="L202" s="13">
        <v>0.10920000000000001</v>
      </c>
      <c r="M202" s="13">
        <v>0.12090000000000001</v>
      </c>
    </row>
    <row r="203" spans="2:13">
      <c r="B203" s="12" t="s">
        <v>8696</v>
      </c>
      <c r="C203" s="12" t="s">
        <v>8934</v>
      </c>
      <c r="D203" s="13">
        <v>1.43E-2</v>
      </c>
      <c r="E203" s="13">
        <v>2.7300000000000001E-2</v>
      </c>
      <c r="F203" s="13">
        <v>4.1600000000000005E-2</v>
      </c>
      <c r="G203" s="13">
        <v>5.4600000000000003E-2</v>
      </c>
      <c r="H203" s="13">
        <v>6.8900000000000003E-2</v>
      </c>
      <c r="I203" s="13">
        <v>8.1900000000000001E-2</v>
      </c>
      <c r="J203" s="13">
        <v>9.6199999999999994E-2</v>
      </c>
      <c r="K203" s="13">
        <v>0.10920000000000001</v>
      </c>
      <c r="L203" s="13">
        <v>0.12350000000000001</v>
      </c>
      <c r="M203" s="13">
        <v>0.13650000000000001</v>
      </c>
    </row>
    <row r="204" spans="2:13" ht="25.5">
      <c r="B204" s="12" t="s">
        <v>8697</v>
      </c>
      <c r="C204" s="12" t="s">
        <v>8934</v>
      </c>
      <c r="D204" s="13">
        <v>7.8000000000000005E-3</v>
      </c>
      <c r="E204" s="13">
        <v>1.6899999999999998E-2</v>
      </c>
      <c r="F204" s="13">
        <v>2.47E-2</v>
      </c>
      <c r="G204" s="13">
        <v>3.3799999999999997E-2</v>
      </c>
      <c r="H204" s="13">
        <v>4.1600000000000005E-2</v>
      </c>
      <c r="I204" s="13">
        <v>4.9399999999999999E-2</v>
      </c>
      <c r="J204" s="13">
        <v>5.8499999999999996E-2</v>
      </c>
      <c r="K204" s="13">
        <v>6.6299999999999998E-2</v>
      </c>
      <c r="L204" s="13">
        <v>7.5400000000000009E-2</v>
      </c>
      <c r="M204" s="13">
        <v>8.320000000000001E-2</v>
      </c>
    </row>
    <row r="205" spans="2:13">
      <c r="B205" s="12" t="s">
        <v>8698</v>
      </c>
      <c r="C205" s="12" t="s">
        <v>8935</v>
      </c>
      <c r="D205" s="13">
        <v>6.8900000000000003E-2</v>
      </c>
      <c r="E205" s="13">
        <v>0.13650000000000001</v>
      </c>
      <c r="F205" s="13">
        <v>0.2054</v>
      </c>
      <c r="G205" s="13">
        <v>0.27300000000000002</v>
      </c>
      <c r="H205" s="13">
        <v>0.34190000000000004</v>
      </c>
      <c r="I205" s="13">
        <v>0.40950000000000003</v>
      </c>
      <c r="J205" s="13">
        <v>0.47839999999999999</v>
      </c>
      <c r="K205" s="13">
        <v>0.54600000000000004</v>
      </c>
      <c r="L205" s="13">
        <v>0.6149</v>
      </c>
      <c r="M205" s="13">
        <v>0.68250000000000011</v>
      </c>
    </row>
    <row r="206" spans="2:13">
      <c r="B206" s="12" t="s">
        <v>2740</v>
      </c>
      <c r="C206" s="12" t="s">
        <v>8935</v>
      </c>
      <c r="D206" s="13">
        <v>6.5000000000000002E-2</v>
      </c>
      <c r="E206" s="13">
        <v>0.12870000000000001</v>
      </c>
      <c r="F206" s="13">
        <v>0.19370000000000001</v>
      </c>
      <c r="G206" s="13">
        <v>0.25740000000000002</v>
      </c>
      <c r="H206" s="13">
        <v>0.32240000000000002</v>
      </c>
      <c r="I206" s="13">
        <v>0.38740000000000002</v>
      </c>
      <c r="J206" s="13">
        <v>0.4511</v>
      </c>
      <c r="K206" s="13">
        <v>0.5161</v>
      </c>
      <c r="L206" s="13">
        <v>0.57979999999999998</v>
      </c>
      <c r="M206" s="13">
        <v>0.64480000000000004</v>
      </c>
    </row>
    <row r="207" spans="2:13">
      <c r="B207" s="12" t="s">
        <v>8699</v>
      </c>
      <c r="C207" s="12" t="s">
        <v>8935</v>
      </c>
      <c r="D207" s="13">
        <v>3.9E-2</v>
      </c>
      <c r="E207" s="13">
        <v>7.6700000000000004E-2</v>
      </c>
      <c r="F207" s="13">
        <v>0.1157</v>
      </c>
      <c r="G207" s="13">
        <v>0.15340000000000001</v>
      </c>
      <c r="H207" s="13">
        <v>0.19239999999999999</v>
      </c>
      <c r="I207" s="13">
        <v>0.2301</v>
      </c>
      <c r="J207" s="13">
        <v>0.26910000000000001</v>
      </c>
      <c r="K207" s="13">
        <v>0.30680000000000002</v>
      </c>
      <c r="L207" s="13">
        <v>0.34580000000000005</v>
      </c>
      <c r="M207" s="13">
        <v>0.38350000000000001</v>
      </c>
    </row>
    <row r="208" spans="2:13">
      <c r="B208" s="12" t="s">
        <v>8700</v>
      </c>
      <c r="C208" s="12" t="s">
        <v>8935</v>
      </c>
      <c r="D208" s="13">
        <v>0.1014</v>
      </c>
      <c r="E208" s="13">
        <v>0.20150000000000001</v>
      </c>
      <c r="F208" s="13">
        <v>0.3029</v>
      </c>
      <c r="G208" s="13">
        <v>0.40300000000000002</v>
      </c>
      <c r="H208" s="13">
        <v>0.50440000000000007</v>
      </c>
      <c r="I208" s="13">
        <v>0.60450000000000004</v>
      </c>
      <c r="J208" s="13">
        <v>0.70590000000000008</v>
      </c>
      <c r="K208" s="13">
        <v>0.80600000000000005</v>
      </c>
      <c r="L208" s="13">
        <v>0.90739999999999998</v>
      </c>
      <c r="M208" s="13">
        <v>1.0075000000000001</v>
      </c>
    </row>
    <row r="209" spans="2:13">
      <c r="B209" s="12" t="s">
        <v>8701</v>
      </c>
      <c r="C209" s="12" t="s">
        <v>8935</v>
      </c>
      <c r="D209" s="13">
        <v>0.17680000000000001</v>
      </c>
      <c r="E209" s="13">
        <v>0.35230000000000006</v>
      </c>
      <c r="F209" s="13">
        <v>0.52910000000000001</v>
      </c>
      <c r="G209" s="13">
        <v>0.70590000000000008</v>
      </c>
      <c r="H209" s="13">
        <v>0.88140000000000007</v>
      </c>
      <c r="I209" s="13">
        <v>1.0582</v>
      </c>
      <c r="J209" s="13">
        <v>1.2349999999999999</v>
      </c>
      <c r="K209" s="13">
        <v>1.4105000000000001</v>
      </c>
      <c r="L209" s="13">
        <v>1.5873000000000002</v>
      </c>
      <c r="M209" s="13">
        <v>1.7641</v>
      </c>
    </row>
    <row r="210" spans="2:13" ht="25.5">
      <c r="B210" s="12" t="s">
        <v>8702</v>
      </c>
      <c r="C210" s="12" t="s">
        <v>8935</v>
      </c>
      <c r="D210" s="13">
        <v>0.57979999999999998</v>
      </c>
      <c r="E210" s="13">
        <v>1.1609</v>
      </c>
      <c r="F210" s="13">
        <v>1.7406999999999999</v>
      </c>
      <c r="G210" s="13">
        <v>2.3218000000000001</v>
      </c>
      <c r="H210" s="13">
        <v>2.9016000000000002</v>
      </c>
      <c r="I210" s="13">
        <v>3.4813999999999998</v>
      </c>
      <c r="J210" s="13">
        <v>4.0625</v>
      </c>
      <c r="K210" s="13">
        <v>4.6423000000000005</v>
      </c>
      <c r="L210" s="13">
        <v>5.2233999999999998</v>
      </c>
      <c r="M210" s="13">
        <v>5.8032000000000004</v>
      </c>
    </row>
    <row r="211" spans="2:13">
      <c r="B211" s="12" t="s">
        <v>8703</v>
      </c>
      <c r="C211" s="12" t="s">
        <v>8936</v>
      </c>
      <c r="D211" s="13">
        <v>8.320000000000001E-2</v>
      </c>
      <c r="E211" s="13">
        <v>0.16640000000000002</v>
      </c>
      <c r="F211" s="13">
        <v>0.24960000000000002</v>
      </c>
      <c r="G211" s="13">
        <v>0.33280000000000004</v>
      </c>
      <c r="H211" s="13">
        <v>0.4173</v>
      </c>
      <c r="I211" s="13">
        <v>0.50050000000000006</v>
      </c>
      <c r="J211" s="13">
        <v>0.5837</v>
      </c>
      <c r="K211" s="13">
        <v>0.66690000000000005</v>
      </c>
      <c r="L211" s="13">
        <v>0.75009999999999999</v>
      </c>
      <c r="M211" s="13">
        <v>0.83330000000000004</v>
      </c>
    </row>
    <row r="212" spans="2:13">
      <c r="B212" s="12" t="s">
        <v>8704</v>
      </c>
      <c r="C212" s="12" t="s">
        <v>8936</v>
      </c>
      <c r="D212" s="13">
        <v>7.2800000000000004E-2</v>
      </c>
      <c r="E212" s="13">
        <v>0.1469</v>
      </c>
      <c r="F212" s="13">
        <v>0.21970000000000003</v>
      </c>
      <c r="G212" s="13">
        <v>0.29250000000000004</v>
      </c>
      <c r="H212" s="13">
        <v>0.36659999999999998</v>
      </c>
      <c r="I212" s="13">
        <v>0.43940000000000007</v>
      </c>
      <c r="J212" s="13">
        <v>0.51219999999999999</v>
      </c>
      <c r="K212" s="13">
        <v>0.58500000000000008</v>
      </c>
      <c r="L212" s="13">
        <v>0.65910000000000002</v>
      </c>
      <c r="M212" s="13">
        <v>0.7319</v>
      </c>
    </row>
    <row r="213" spans="2:13">
      <c r="B213" s="12" t="s">
        <v>8705</v>
      </c>
      <c r="C213" s="12" t="s">
        <v>8936</v>
      </c>
      <c r="D213" s="13">
        <v>4.6800000000000001E-2</v>
      </c>
      <c r="E213" s="13">
        <v>9.3600000000000003E-2</v>
      </c>
      <c r="F213" s="13">
        <v>0.1404</v>
      </c>
      <c r="G213" s="13">
        <v>0.1885</v>
      </c>
      <c r="H213" s="13">
        <v>0.23530000000000001</v>
      </c>
      <c r="I213" s="13">
        <v>0.28210000000000002</v>
      </c>
      <c r="J213" s="13">
        <v>0.32890000000000003</v>
      </c>
      <c r="K213" s="13">
        <v>0.37569999999999998</v>
      </c>
      <c r="L213" s="13">
        <v>0.42250000000000004</v>
      </c>
      <c r="M213" s="13">
        <v>0.46929999999999999</v>
      </c>
    </row>
    <row r="214" spans="2:13">
      <c r="B214" s="12" t="s">
        <v>8706</v>
      </c>
      <c r="C214" s="12" t="s">
        <v>8936</v>
      </c>
      <c r="D214" s="13">
        <v>5.2000000000000005E-2</v>
      </c>
      <c r="E214" s="13">
        <v>0.10400000000000001</v>
      </c>
      <c r="F214" s="13">
        <v>0.156</v>
      </c>
      <c r="G214" s="13">
        <v>0.20800000000000002</v>
      </c>
      <c r="H214" s="13">
        <v>0.26130000000000003</v>
      </c>
      <c r="I214" s="13">
        <v>0.31330000000000002</v>
      </c>
      <c r="J214" s="13">
        <v>0.36530000000000007</v>
      </c>
      <c r="K214" s="13">
        <v>0.4173</v>
      </c>
      <c r="L214" s="13">
        <v>0.46929999999999999</v>
      </c>
      <c r="M214" s="13">
        <v>0.5213000000000001</v>
      </c>
    </row>
    <row r="215" spans="2:13">
      <c r="B215" s="12" t="s">
        <v>8707</v>
      </c>
      <c r="C215" s="12" t="s">
        <v>8936</v>
      </c>
      <c r="D215" s="13">
        <v>7.0199999999999999E-2</v>
      </c>
      <c r="E215" s="13">
        <v>0.1404</v>
      </c>
      <c r="F215" s="13">
        <v>0.21190000000000001</v>
      </c>
      <c r="G215" s="13">
        <v>0.28210000000000002</v>
      </c>
      <c r="H215" s="13">
        <v>0.35230000000000006</v>
      </c>
      <c r="I215" s="13">
        <v>0.42250000000000004</v>
      </c>
      <c r="J215" s="13">
        <v>0.49270000000000003</v>
      </c>
      <c r="K215" s="13">
        <v>0.56420000000000003</v>
      </c>
      <c r="L215" s="13">
        <v>0.63439999999999996</v>
      </c>
      <c r="M215" s="13">
        <v>0.70460000000000012</v>
      </c>
    </row>
    <row r="216" spans="2:13">
      <c r="B216" s="12" t="s">
        <v>8708</v>
      </c>
      <c r="C216" s="12" t="s">
        <v>8936</v>
      </c>
      <c r="D216" s="13">
        <v>8.9700000000000016E-2</v>
      </c>
      <c r="E216" s="13">
        <v>0.17940000000000003</v>
      </c>
      <c r="F216" s="13">
        <v>0.26910000000000001</v>
      </c>
      <c r="G216" s="13">
        <v>0.35880000000000006</v>
      </c>
      <c r="H216" s="13">
        <v>0.44849999999999995</v>
      </c>
      <c r="I216" s="13">
        <v>0.53690000000000004</v>
      </c>
      <c r="J216" s="13">
        <v>0.62660000000000005</v>
      </c>
      <c r="K216" s="13">
        <v>0.71630000000000005</v>
      </c>
      <c r="L216" s="13">
        <v>0.80600000000000005</v>
      </c>
      <c r="M216" s="13">
        <v>0.89569999999999994</v>
      </c>
    </row>
    <row r="217" spans="2:13">
      <c r="B217" s="12" t="s">
        <v>8709</v>
      </c>
      <c r="C217" s="12" t="s">
        <v>8936</v>
      </c>
      <c r="D217" s="13">
        <v>0.1014</v>
      </c>
      <c r="E217" s="13">
        <v>0.2041</v>
      </c>
      <c r="F217" s="13">
        <v>0.30549999999999999</v>
      </c>
      <c r="G217" s="13">
        <v>0.40820000000000001</v>
      </c>
      <c r="H217" s="13">
        <v>0.50960000000000005</v>
      </c>
      <c r="I217" s="13">
        <v>0.61229999999999996</v>
      </c>
      <c r="J217" s="13">
        <v>0.71370000000000011</v>
      </c>
      <c r="K217" s="13">
        <v>0.81640000000000001</v>
      </c>
      <c r="L217" s="13">
        <v>0.91779999999999995</v>
      </c>
      <c r="M217" s="13">
        <v>1.0205000000000002</v>
      </c>
    </row>
    <row r="218" spans="2:13" ht="25.5">
      <c r="B218" s="12" t="s">
        <v>8710</v>
      </c>
      <c r="C218" s="12" t="s">
        <v>8936</v>
      </c>
      <c r="D218" s="13">
        <v>3.2500000000000001E-2</v>
      </c>
      <c r="E218" s="13">
        <v>6.5000000000000002E-2</v>
      </c>
      <c r="F218" s="13">
        <v>9.7500000000000003E-2</v>
      </c>
      <c r="G218" s="13">
        <v>0.13</v>
      </c>
      <c r="H218" s="13">
        <v>0.16250000000000001</v>
      </c>
      <c r="I218" s="13">
        <v>0.19500000000000001</v>
      </c>
      <c r="J218" s="13">
        <v>0.22749999999999998</v>
      </c>
      <c r="K218" s="13">
        <v>0.26</v>
      </c>
      <c r="L218" s="13">
        <v>0.29250000000000004</v>
      </c>
      <c r="M218" s="13">
        <v>0.32500000000000001</v>
      </c>
    </row>
    <row r="219" spans="2:13" ht="25.5">
      <c r="B219" s="12" t="s">
        <v>8711</v>
      </c>
      <c r="C219" s="12" t="s">
        <v>8936</v>
      </c>
      <c r="D219" s="13">
        <v>3.6400000000000002E-2</v>
      </c>
      <c r="E219" s="13">
        <v>7.2800000000000004E-2</v>
      </c>
      <c r="F219" s="13">
        <v>0.10790000000000001</v>
      </c>
      <c r="G219" s="13">
        <v>0.14430000000000001</v>
      </c>
      <c r="H219" s="13">
        <v>0.18070000000000003</v>
      </c>
      <c r="I219" s="13">
        <v>0.21710000000000002</v>
      </c>
      <c r="J219" s="13">
        <v>0.2535</v>
      </c>
      <c r="K219" s="13">
        <v>0.28860000000000002</v>
      </c>
      <c r="L219" s="13">
        <v>0.32500000000000001</v>
      </c>
      <c r="M219" s="13">
        <v>0.36140000000000005</v>
      </c>
    </row>
    <row r="220" spans="2:13">
      <c r="B220" s="12" t="s">
        <v>8712</v>
      </c>
      <c r="C220" s="12" t="s">
        <v>8936</v>
      </c>
      <c r="D220" s="13">
        <v>3.9E-2</v>
      </c>
      <c r="E220" s="13">
        <v>7.9299999999999995E-2</v>
      </c>
      <c r="F220" s="13">
        <v>0.1183</v>
      </c>
      <c r="G220" s="13">
        <v>0.1573</v>
      </c>
      <c r="H220" s="13">
        <v>0.1976</v>
      </c>
      <c r="I220" s="13">
        <v>0.2366</v>
      </c>
      <c r="J220" s="13">
        <v>0.27560000000000001</v>
      </c>
      <c r="K220" s="13">
        <v>0.31459999999999999</v>
      </c>
      <c r="L220" s="13">
        <v>0.35490000000000005</v>
      </c>
      <c r="M220" s="13">
        <v>0.39390000000000003</v>
      </c>
    </row>
    <row r="221" spans="2:13">
      <c r="B221" s="12" t="s">
        <v>8713</v>
      </c>
      <c r="C221" s="12" t="s">
        <v>8936</v>
      </c>
      <c r="D221" s="13">
        <v>3.7700000000000004E-2</v>
      </c>
      <c r="E221" s="13">
        <v>7.6700000000000004E-2</v>
      </c>
      <c r="F221" s="13">
        <v>0.1144</v>
      </c>
      <c r="G221" s="13">
        <v>0.15340000000000001</v>
      </c>
      <c r="H221" s="13">
        <v>0.19109999999999999</v>
      </c>
      <c r="I221" s="13">
        <v>0.2288</v>
      </c>
      <c r="J221" s="13">
        <v>0.26779999999999998</v>
      </c>
      <c r="K221" s="13">
        <v>0.30549999999999999</v>
      </c>
      <c r="L221" s="13">
        <v>0.34450000000000003</v>
      </c>
      <c r="M221" s="13">
        <v>0.38219999999999998</v>
      </c>
    </row>
    <row r="222" spans="2:13" ht="38.25">
      <c r="B222" s="12" t="s">
        <v>8714</v>
      </c>
      <c r="C222" s="12" t="s">
        <v>8936</v>
      </c>
      <c r="D222" s="13">
        <v>8.4500000000000006E-2</v>
      </c>
      <c r="E222" s="13">
        <v>0.16900000000000001</v>
      </c>
      <c r="F222" s="13">
        <v>0.25220000000000004</v>
      </c>
      <c r="G222" s="13">
        <v>0.3367</v>
      </c>
      <c r="H222" s="13">
        <v>0.42120000000000002</v>
      </c>
      <c r="I222" s="13">
        <v>0.50570000000000004</v>
      </c>
      <c r="J222" s="13">
        <v>0.59020000000000006</v>
      </c>
      <c r="K222" s="13">
        <v>0.6734</v>
      </c>
      <c r="L222" s="13">
        <v>0.75790000000000002</v>
      </c>
      <c r="M222" s="13">
        <v>0.84240000000000004</v>
      </c>
    </row>
    <row r="223" spans="2:13" ht="25.5">
      <c r="B223" s="12" t="s">
        <v>8702</v>
      </c>
      <c r="C223" s="12" t="s">
        <v>8936</v>
      </c>
      <c r="D223" s="13">
        <v>0.97889999999999999</v>
      </c>
      <c r="E223" s="13">
        <v>1.9578</v>
      </c>
      <c r="F223" s="13">
        <v>2.9354</v>
      </c>
      <c r="G223" s="13">
        <v>3.9143000000000003</v>
      </c>
      <c r="H223" s="13">
        <v>4.8932000000000002</v>
      </c>
      <c r="I223" s="13">
        <v>5.8721000000000005</v>
      </c>
      <c r="J223" s="13">
        <v>6.851</v>
      </c>
      <c r="K223" s="13">
        <v>7.8286000000000007</v>
      </c>
      <c r="L223" s="13">
        <v>8.807500000000001</v>
      </c>
      <c r="M223" s="13">
        <v>9.7864000000000004</v>
      </c>
    </row>
    <row r="224" spans="2:13">
      <c r="B224" s="12" t="s">
        <v>8715</v>
      </c>
      <c r="C224" s="12" t="s">
        <v>8936</v>
      </c>
      <c r="D224" s="13">
        <v>6.5000000000000006E-3</v>
      </c>
      <c r="E224" s="13">
        <v>1.17E-2</v>
      </c>
      <c r="F224" s="13">
        <v>1.8200000000000001E-2</v>
      </c>
      <c r="G224" s="13">
        <v>2.3400000000000001E-2</v>
      </c>
      <c r="H224" s="13">
        <v>2.9899999999999999E-2</v>
      </c>
      <c r="I224" s="13">
        <v>3.5099999999999999E-2</v>
      </c>
      <c r="J224" s="13">
        <v>4.1600000000000005E-2</v>
      </c>
      <c r="K224" s="13">
        <v>4.6800000000000001E-2</v>
      </c>
      <c r="L224" s="13">
        <v>5.3300000000000007E-2</v>
      </c>
      <c r="M224" s="13">
        <v>5.8499999999999996E-2</v>
      </c>
    </row>
    <row r="225" spans="2:13" ht="25.5">
      <c r="B225" s="12" t="s">
        <v>8716</v>
      </c>
      <c r="C225" s="12" t="s">
        <v>8936</v>
      </c>
      <c r="D225" s="13">
        <v>2.7300000000000001E-2</v>
      </c>
      <c r="E225" s="13">
        <v>5.5899999999999998E-2</v>
      </c>
      <c r="F225" s="13">
        <v>8.320000000000001E-2</v>
      </c>
      <c r="G225" s="13">
        <v>0.1118</v>
      </c>
      <c r="H225" s="13">
        <v>0.1391</v>
      </c>
      <c r="I225" s="13">
        <v>0.16640000000000002</v>
      </c>
      <c r="J225" s="13">
        <v>0.19500000000000001</v>
      </c>
      <c r="K225" s="13">
        <v>0.22230000000000003</v>
      </c>
      <c r="L225" s="13">
        <v>0.25090000000000001</v>
      </c>
      <c r="M225" s="13">
        <v>0.2782</v>
      </c>
    </row>
    <row r="226" spans="2:13">
      <c r="B226" s="12" t="s">
        <v>2855</v>
      </c>
      <c r="C226" s="12" t="s">
        <v>8936</v>
      </c>
      <c r="D226" s="13">
        <v>0.1547</v>
      </c>
      <c r="E226" s="13">
        <v>0.30809999999999998</v>
      </c>
      <c r="F226" s="13">
        <v>0.46279999999999999</v>
      </c>
      <c r="G226" s="13">
        <v>0.61619999999999997</v>
      </c>
      <c r="H226" s="13">
        <v>0.77090000000000003</v>
      </c>
      <c r="I226" s="13">
        <v>0.92559999999999998</v>
      </c>
      <c r="J226" s="13">
        <v>1.079</v>
      </c>
      <c r="K226" s="13">
        <v>1.2337</v>
      </c>
      <c r="L226" s="13">
        <v>1.3871</v>
      </c>
      <c r="M226" s="13">
        <v>1.5418000000000001</v>
      </c>
    </row>
    <row r="227" spans="2:13">
      <c r="B227" s="12" t="s">
        <v>8717</v>
      </c>
      <c r="C227" s="12" t="s">
        <v>8936</v>
      </c>
      <c r="D227" s="13">
        <v>0.33800000000000002</v>
      </c>
      <c r="E227" s="13">
        <v>0.67600000000000005</v>
      </c>
      <c r="F227" s="13">
        <v>1.014</v>
      </c>
      <c r="G227" s="13">
        <v>1.3520000000000001</v>
      </c>
      <c r="H227" s="13">
        <v>1.6900000000000002</v>
      </c>
      <c r="I227" s="13">
        <v>2.028</v>
      </c>
      <c r="J227" s="13">
        <v>2.3660000000000001</v>
      </c>
      <c r="K227" s="13">
        <v>2.7040000000000002</v>
      </c>
      <c r="L227" s="13">
        <v>3.0419999999999998</v>
      </c>
      <c r="M227" s="13">
        <v>3.3800000000000003</v>
      </c>
    </row>
    <row r="228" spans="2:13">
      <c r="B228" s="12" t="s">
        <v>2855</v>
      </c>
      <c r="C228" s="12" t="s">
        <v>8936</v>
      </c>
      <c r="D228" s="13">
        <v>7.6700000000000004E-2</v>
      </c>
      <c r="E228" s="13">
        <v>0.15210000000000001</v>
      </c>
      <c r="F228" s="13">
        <v>0.2288</v>
      </c>
      <c r="G228" s="13">
        <v>0.30549999999999999</v>
      </c>
      <c r="H228" s="13">
        <v>0.38219999999999998</v>
      </c>
      <c r="I228" s="13">
        <v>0.45760000000000001</v>
      </c>
      <c r="J228" s="13">
        <v>0.5343</v>
      </c>
      <c r="K228" s="13">
        <v>0.61099999999999999</v>
      </c>
      <c r="L228" s="13">
        <v>0.68640000000000001</v>
      </c>
      <c r="M228" s="13">
        <v>0.7631</v>
      </c>
    </row>
    <row r="229" spans="2:13">
      <c r="B229" s="12" t="s">
        <v>8668</v>
      </c>
      <c r="C229" s="12" t="s">
        <v>8937</v>
      </c>
      <c r="D229" s="13">
        <v>8.7100000000000011E-2</v>
      </c>
      <c r="E229" s="13">
        <v>0.17420000000000002</v>
      </c>
      <c r="F229" s="13">
        <v>0.26130000000000003</v>
      </c>
      <c r="G229" s="13">
        <v>0.34840000000000004</v>
      </c>
      <c r="H229" s="13">
        <v>0.43550000000000005</v>
      </c>
      <c r="I229" s="13">
        <v>0.5213000000000001</v>
      </c>
      <c r="J229" s="13">
        <v>0.60840000000000005</v>
      </c>
      <c r="K229" s="13">
        <v>0.69550000000000012</v>
      </c>
      <c r="L229" s="13">
        <v>0.78259999999999996</v>
      </c>
      <c r="M229" s="13">
        <v>0.86970000000000003</v>
      </c>
    </row>
    <row r="230" spans="2:13">
      <c r="B230" s="12" t="s">
        <v>8718</v>
      </c>
      <c r="C230" s="12" t="s">
        <v>8937</v>
      </c>
      <c r="D230" s="13">
        <v>8.4500000000000006E-2</v>
      </c>
      <c r="E230" s="13">
        <v>0.16770000000000002</v>
      </c>
      <c r="F230" s="13">
        <v>0.25220000000000004</v>
      </c>
      <c r="G230" s="13">
        <v>0.3367</v>
      </c>
      <c r="H230" s="13">
        <v>0.41990000000000005</v>
      </c>
      <c r="I230" s="13">
        <v>0.50440000000000007</v>
      </c>
      <c r="J230" s="13">
        <v>0.58760000000000001</v>
      </c>
      <c r="K230" s="13">
        <v>0.67210000000000003</v>
      </c>
      <c r="L230" s="13">
        <v>0.75659999999999994</v>
      </c>
      <c r="M230" s="13">
        <v>0.8398000000000001</v>
      </c>
    </row>
    <row r="231" spans="2:13" ht="25.5">
      <c r="B231" s="14" t="s">
        <v>8938</v>
      </c>
      <c r="C231" s="14" t="s">
        <v>8937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</row>
    <row r="232" spans="2:13">
      <c r="B232" s="12" t="s">
        <v>8719</v>
      </c>
      <c r="C232" s="12" t="s">
        <v>8937</v>
      </c>
      <c r="D232" s="13">
        <v>1.6899999999999998E-2</v>
      </c>
      <c r="E232" s="13">
        <v>3.3799999999999997E-2</v>
      </c>
      <c r="F232" s="13">
        <v>5.2000000000000005E-2</v>
      </c>
      <c r="G232" s="13">
        <v>6.8900000000000003E-2</v>
      </c>
      <c r="H232" s="13">
        <v>8.5800000000000001E-2</v>
      </c>
      <c r="I232" s="13">
        <v>0.1027</v>
      </c>
      <c r="J232" s="13">
        <v>0.1196</v>
      </c>
      <c r="K232" s="13">
        <v>0.13780000000000001</v>
      </c>
      <c r="L232" s="13">
        <v>0.1547</v>
      </c>
      <c r="M232" s="13">
        <v>0.1716</v>
      </c>
    </row>
    <row r="233" spans="2:13">
      <c r="B233" s="12" t="s">
        <v>8720</v>
      </c>
      <c r="C233" s="12" t="s">
        <v>8937</v>
      </c>
      <c r="D233" s="13">
        <v>3.3799999999999997E-2</v>
      </c>
      <c r="E233" s="13">
        <v>6.7599999999999993E-2</v>
      </c>
      <c r="F233" s="13">
        <v>0.10010000000000001</v>
      </c>
      <c r="G233" s="13">
        <v>0.13389999999999999</v>
      </c>
      <c r="H233" s="13">
        <v>0.16770000000000002</v>
      </c>
      <c r="I233" s="13">
        <v>0.20150000000000001</v>
      </c>
      <c r="J233" s="13">
        <v>0.23530000000000001</v>
      </c>
      <c r="K233" s="13">
        <v>0.26779999999999998</v>
      </c>
      <c r="L233" s="13">
        <v>0.30160000000000003</v>
      </c>
      <c r="M233" s="13">
        <v>0.33540000000000003</v>
      </c>
    </row>
    <row r="234" spans="2:13">
      <c r="B234" s="12" t="s">
        <v>8721</v>
      </c>
      <c r="C234" s="12" t="s">
        <v>8937</v>
      </c>
      <c r="D234" s="13">
        <v>2.7300000000000001E-2</v>
      </c>
      <c r="E234" s="13">
        <v>5.3300000000000007E-2</v>
      </c>
      <c r="F234" s="13">
        <v>8.0600000000000005E-2</v>
      </c>
      <c r="G234" s="13">
        <v>0.10790000000000001</v>
      </c>
      <c r="H234" s="13">
        <v>0.13519999999999999</v>
      </c>
      <c r="I234" s="13">
        <v>0.16120000000000001</v>
      </c>
      <c r="J234" s="13">
        <v>0.1885</v>
      </c>
      <c r="K234" s="13">
        <v>0.21580000000000002</v>
      </c>
      <c r="L234" s="13">
        <v>0.24180000000000001</v>
      </c>
      <c r="M234" s="13">
        <v>0.26910000000000001</v>
      </c>
    </row>
    <row r="235" spans="2:13" ht="25.5">
      <c r="B235" s="12" t="s">
        <v>8722</v>
      </c>
      <c r="C235" s="12" t="s">
        <v>8937</v>
      </c>
      <c r="D235" s="13">
        <v>0.35230000000000006</v>
      </c>
      <c r="E235" s="13">
        <v>0.70460000000000012</v>
      </c>
      <c r="F235" s="13">
        <v>1.0569</v>
      </c>
      <c r="G235" s="13">
        <v>1.4092000000000002</v>
      </c>
      <c r="H235" s="13">
        <v>1.7615000000000001</v>
      </c>
      <c r="I235" s="13">
        <v>2.1137999999999999</v>
      </c>
      <c r="J235" s="13">
        <v>2.4661</v>
      </c>
      <c r="K235" s="13">
        <v>2.8184000000000005</v>
      </c>
      <c r="L235" s="13">
        <v>3.1707000000000001</v>
      </c>
      <c r="M235" s="13">
        <v>3.5230000000000001</v>
      </c>
    </row>
    <row r="236" spans="2:13">
      <c r="B236" s="12" t="s">
        <v>8723</v>
      </c>
      <c r="C236" s="12" t="s">
        <v>8937</v>
      </c>
      <c r="D236" s="13">
        <v>3.9000000000000003E-3</v>
      </c>
      <c r="E236" s="13">
        <v>9.1000000000000004E-3</v>
      </c>
      <c r="F236" s="13">
        <v>1.3000000000000001E-2</v>
      </c>
      <c r="G236" s="13">
        <v>1.6899999999999998E-2</v>
      </c>
      <c r="H236" s="13">
        <v>2.2100000000000002E-2</v>
      </c>
      <c r="I236" s="13">
        <v>2.6000000000000002E-2</v>
      </c>
      <c r="J236" s="13">
        <v>2.9899999999999999E-2</v>
      </c>
      <c r="K236" s="13">
        <v>3.3799999999999997E-2</v>
      </c>
      <c r="L236" s="13">
        <v>3.9E-2</v>
      </c>
      <c r="M236" s="13">
        <v>4.2900000000000001E-2</v>
      </c>
    </row>
    <row r="237" spans="2:13" ht="25.5">
      <c r="B237" s="12" t="s">
        <v>8724</v>
      </c>
      <c r="C237" s="12" t="s">
        <v>8937</v>
      </c>
      <c r="D237" s="13">
        <v>2.2100000000000002E-2</v>
      </c>
      <c r="E237" s="13">
        <v>4.4200000000000003E-2</v>
      </c>
      <c r="F237" s="13">
        <v>6.5000000000000002E-2</v>
      </c>
      <c r="G237" s="13">
        <v>8.7100000000000011E-2</v>
      </c>
      <c r="H237" s="13">
        <v>0.10920000000000001</v>
      </c>
      <c r="I237" s="13">
        <v>0.1313</v>
      </c>
      <c r="J237" s="13">
        <v>0.15340000000000001</v>
      </c>
      <c r="K237" s="13">
        <v>0.17420000000000002</v>
      </c>
      <c r="L237" s="13">
        <v>0.1963</v>
      </c>
      <c r="M237" s="13">
        <v>0.21840000000000001</v>
      </c>
    </row>
    <row r="238" spans="2:13" ht="25.5">
      <c r="B238" s="12" t="s">
        <v>8725</v>
      </c>
      <c r="C238" s="12" t="s">
        <v>8937</v>
      </c>
      <c r="D238" s="13">
        <v>7.8000000000000005E-3</v>
      </c>
      <c r="E238" s="13">
        <v>1.5600000000000001E-2</v>
      </c>
      <c r="F238" s="13">
        <v>2.3400000000000001E-2</v>
      </c>
      <c r="G238" s="13">
        <v>3.1200000000000002E-2</v>
      </c>
      <c r="H238" s="13">
        <v>3.9E-2</v>
      </c>
      <c r="I238" s="13">
        <v>4.6800000000000001E-2</v>
      </c>
      <c r="J238" s="13">
        <v>5.4600000000000003E-2</v>
      </c>
      <c r="K238" s="13">
        <v>6.2400000000000004E-2</v>
      </c>
      <c r="L238" s="13">
        <v>7.0199999999999999E-2</v>
      </c>
      <c r="M238" s="13">
        <v>7.8E-2</v>
      </c>
    </row>
    <row r="239" spans="2:13">
      <c r="B239" s="12" t="s">
        <v>8726</v>
      </c>
      <c r="C239" s="12" t="s">
        <v>8937</v>
      </c>
      <c r="D239" s="13">
        <v>1.3000000000000001E-2</v>
      </c>
      <c r="E239" s="13">
        <v>2.6000000000000002E-2</v>
      </c>
      <c r="F239" s="13">
        <v>3.9E-2</v>
      </c>
      <c r="G239" s="13">
        <v>5.2000000000000005E-2</v>
      </c>
      <c r="H239" s="13">
        <v>6.5000000000000002E-2</v>
      </c>
      <c r="I239" s="13">
        <v>7.8E-2</v>
      </c>
      <c r="J239" s="13">
        <v>9.1000000000000011E-2</v>
      </c>
      <c r="K239" s="13">
        <v>0.10400000000000001</v>
      </c>
      <c r="L239" s="13">
        <v>0.11699999999999999</v>
      </c>
      <c r="M239" s="13">
        <v>0.13</v>
      </c>
    </row>
    <row r="240" spans="2:13" ht="38.25">
      <c r="B240" s="12" t="s">
        <v>8727</v>
      </c>
      <c r="C240" s="12" t="s">
        <v>8937</v>
      </c>
      <c r="D240" s="13">
        <v>0.156</v>
      </c>
      <c r="E240" s="13">
        <v>0.31330000000000002</v>
      </c>
      <c r="F240" s="13">
        <v>0.46929999999999999</v>
      </c>
      <c r="G240" s="13">
        <v>0.62660000000000005</v>
      </c>
      <c r="H240" s="13">
        <v>0.78259999999999996</v>
      </c>
      <c r="I240" s="13">
        <v>0.93859999999999999</v>
      </c>
      <c r="J240" s="13">
        <v>1.0959000000000001</v>
      </c>
      <c r="K240" s="13">
        <v>1.2519</v>
      </c>
      <c r="L240" s="13">
        <v>1.4092000000000002</v>
      </c>
      <c r="M240" s="13">
        <v>1.5651999999999999</v>
      </c>
    </row>
    <row r="241" spans="2:13" ht="38.25">
      <c r="B241" s="12" t="s">
        <v>8728</v>
      </c>
      <c r="C241" s="12" t="s">
        <v>8937</v>
      </c>
      <c r="D241" s="13">
        <v>2.86E-2</v>
      </c>
      <c r="E241" s="13">
        <v>5.7200000000000001E-2</v>
      </c>
      <c r="F241" s="13">
        <v>8.5800000000000001E-2</v>
      </c>
      <c r="G241" s="13">
        <v>0.1144</v>
      </c>
      <c r="H241" s="13">
        <v>0.14430000000000001</v>
      </c>
      <c r="I241" s="13">
        <v>0.17290000000000003</v>
      </c>
      <c r="J241" s="13">
        <v>0.20150000000000001</v>
      </c>
      <c r="K241" s="13">
        <v>0.2301</v>
      </c>
      <c r="L241" s="13">
        <v>0.25870000000000004</v>
      </c>
      <c r="M241" s="13">
        <v>0.2873</v>
      </c>
    </row>
    <row r="242" spans="2:13">
      <c r="B242" s="12" t="s">
        <v>8729</v>
      </c>
      <c r="C242" s="12" t="s">
        <v>8937</v>
      </c>
      <c r="D242" s="13">
        <v>7.0199999999999999E-2</v>
      </c>
      <c r="E242" s="13">
        <v>0.1404</v>
      </c>
      <c r="F242" s="13">
        <v>0.21060000000000001</v>
      </c>
      <c r="G242" s="13">
        <v>0.28079999999999999</v>
      </c>
      <c r="H242" s="13">
        <v>0.35100000000000003</v>
      </c>
      <c r="I242" s="13">
        <v>0.41990000000000005</v>
      </c>
      <c r="J242" s="13">
        <v>0.49010000000000004</v>
      </c>
      <c r="K242" s="13">
        <v>0.56030000000000002</v>
      </c>
      <c r="L242" s="13">
        <v>0.63049999999999995</v>
      </c>
      <c r="M242" s="13">
        <v>0.7007000000000001</v>
      </c>
    </row>
    <row r="243" spans="2:13">
      <c r="B243" s="12" t="s">
        <v>8730</v>
      </c>
      <c r="C243" s="12" t="s">
        <v>8937</v>
      </c>
      <c r="D243" s="13">
        <v>0.18070000000000003</v>
      </c>
      <c r="E243" s="13">
        <v>0.36140000000000005</v>
      </c>
      <c r="F243" s="13">
        <v>0.54210000000000003</v>
      </c>
      <c r="G243" s="13">
        <v>0.72280000000000011</v>
      </c>
      <c r="H243" s="13">
        <v>0.90349999999999997</v>
      </c>
      <c r="I243" s="13">
        <v>1.0829</v>
      </c>
      <c r="J243" s="13">
        <v>1.2636000000000001</v>
      </c>
      <c r="K243" s="13">
        <v>1.4443000000000001</v>
      </c>
      <c r="L243" s="13">
        <v>1.625</v>
      </c>
      <c r="M243" s="13">
        <v>1.8057000000000001</v>
      </c>
    </row>
    <row r="244" spans="2:13">
      <c r="B244" s="12" t="s">
        <v>8731</v>
      </c>
      <c r="C244" s="12" t="s">
        <v>8937</v>
      </c>
      <c r="D244" s="13">
        <v>0.10010000000000001</v>
      </c>
      <c r="E244" s="13">
        <v>0.19889999999999999</v>
      </c>
      <c r="F244" s="13">
        <v>0.29900000000000004</v>
      </c>
      <c r="G244" s="13">
        <v>0.39779999999999999</v>
      </c>
      <c r="H244" s="13">
        <v>0.49790000000000001</v>
      </c>
      <c r="I244" s="13">
        <v>0.59800000000000009</v>
      </c>
      <c r="J244" s="13">
        <v>0.69680000000000009</v>
      </c>
      <c r="K244" s="13">
        <v>0.79690000000000005</v>
      </c>
      <c r="L244" s="13">
        <v>0.89569999999999994</v>
      </c>
      <c r="M244" s="13">
        <v>0.99580000000000002</v>
      </c>
    </row>
    <row r="245" spans="2:13" ht="25.5">
      <c r="B245" s="12" t="s">
        <v>8732</v>
      </c>
      <c r="C245" s="12" t="s">
        <v>8937</v>
      </c>
      <c r="D245" s="13">
        <v>0.12740000000000001</v>
      </c>
      <c r="E245" s="13">
        <v>0.25480000000000003</v>
      </c>
      <c r="F245" s="13">
        <v>0.38219999999999998</v>
      </c>
      <c r="G245" s="13">
        <v>0.50960000000000005</v>
      </c>
      <c r="H245" s="13">
        <v>0.63700000000000001</v>
      </c>
      <c r="I245" s="13">
        <v>0.7631</v>
      </c>
      <c r="J245" s="13">
        <v>0.89050000000000007</v>
      </c>
      <c r="K245" s="13">
        <v>1.0179</v>
      </c>
      <c r="L245" s="13">
        <v>1.1453</v>
      </c>
      <c r="M245" s="13">
        <v>1.2726999999999999</v>
      </c>
    </row>
    <row r="246" spans="2:13">
      <c r="B246" s="12" t="s">
        <v>8733</v>
      </c>
      <c r="C246" s="12" t="s">
        <v>8937</v>
      </c>
      <c r="D246" s="13">
        <v>0</v>
      </c>
      <c r="E246" s="13">
        <v>1.3000000000000002E-3</v>
      </c>
      <c r="F246" s="13">
        <v>1.3000000000000002E-3</v>
      </c>
      <c r="G246" s="13">
        <v>2.6000000000000003E-3</v>
      </c>
      <c r="H246" s="13">
        <v>2.6000000000000003E-3</v>
      </c>
      <c r="I246" s="13">
        <v>2.6000000000000003E-3</v>
      </c>
      <c r="J246" s="13">
        <v>3.9000000000000003E-3</v>
      </c>
      <c r="K246" s="13">
        <v>3.9000000000000003E-3</v>
      </c>
      <c r="L246" s="13">
        <v>5.2000000000000006E-3</v>
      </c>
      <c r="M246" s="13">
        <v>5.2000000000000006E-3</v>
      </c>
    </row>
    <row r="247" spans="2:13" ht="25.5">
      <c r="B247" s="12" t="s">
        <v>8734</v>
      </c>
      <c r="C247" s="12" t="s">
        <v>8937</v>
      </c>
      <c r="D247" s="13">
        <v>0.35230000000000006</v>
      </c>
      <c r="E247" s="13">
        <v>0.70460000000000012</v>
      </c>
      <c r="F247" s="13">
        <v>1.0569</v>
      </c>
      <c r="G247" s="13">
        <v>1.4092000000000002</v>
      </c>
      <c r="H247" s="13">
        <v>1.7615000000000001</v>
      </c>
      <c r="I247" s="13">
        <v>2.1137999999999999</v>
      </c>
      <c r="J247" s="13">
        <v>2.4661</v>
      </c>
      <c r="K247" s="13">
        <v>2.8184000000000005</v>
      </c>
      <c r="L247" s="13">
        <v>3.1707000000000001</v>
      </c>
      <c r="M247" s="13">
        <v>3.5230000000000001</v>
      </c>
    </row>
    <row r="248" spans="2:13">
      <c r="B248" s="12" t="s">
        <v>3121</v>
      </c>
      <c r="C248" s="12" t="s">
        <v>8937</v>
      </c>
      <c r="D248" s="13">
        <v>0.35490000000000005</v>
      </c>
      <c r="E248" s="13">
        <v>0.70850000000000013</v>
      </c>
      <c r="F248" s="13">
        <v>1.0633999999999999</v>
      </c>
      <c r="G248" s="13">
        <v>1.4183000000000001</v>
      </c>
      <c r="H248" s="13">
        <v>1.7732000000000001</v>
      </c>
      <c r="I248" s="13">
        <v>2.1267999999999998</v>
      </c>
      <c r="J248" s="13">
        <v>2.4817</v>
      </c>
      <c r="K248" s="13">
        <v>2.8366000000000002</v>
      </c>
      <c r="L248" s="13">
        <v>3.1902000000000004</v>
      </c>
      <c r="M248" s="13">
        <v>3.5451000000000001</v>
      </c>
    </row>
    <row r="249" spans="2:13">
      <c r="B249" s="12" t="s">
        <v>8735</v>
      </c>
      <c r="C249" s="12" t="s">
        <v>8937</v>
      </c>
      <c r="D249" s="13">
        <v>7.5400000000000009E-2</v>
      </c>
      <c r="E249" s="13">
        <v>0.15080000000000002</v>
      </c>
      <c r="F249" s="13">
        <v>0.22619999999999998</v>
      </c>
      <c r="G249" s="13">
        <v>0.30160000000000003</v>
      </c>
      <c r="H249" s="13">
        <v>0.377</v>
      </c>
      <c r="I249" s="13">
        <v>0.4511</v>
      </c>
      <c r="J249" s="13">
        <v>0.52650000000000008</v>
      </c>
      <c r="K249" s="13">
        <v>0.6019000000000001</v>
      </c>
      <c r="L249" s="13">
        <v>0.67730000000000001</v>
      </c>
      <c r="M249" s="13">
        <v>0.75269999999999992</v>
      </c>
    </row>
    <row r="250" spans="2:13">
      <c r="B250" s="12" t="s">
        <v>8736</v>
      </c>
      <c r="C250" s="12" t="s">
        <v>8937</v>
      </c>
      <c r="D250" s="13">
        <v>5.4600000000000003E-2</v>
      </c>
      <c r="E250" s="13">
        <v>0.10920000000000001</v>
      </c>
      <c r="F250" s="13">
        <v>0.1638</v>
      </c>
      <c r="G250" s="13">
        <v>0.21840000000000001</v>
      </c>
      <c r="H250" s="13">
        <v>0.27429999999999999</v>
      </c>
      <c r="I250" s="13">
        <v>0.32890000000000003</v>
      </c>
      <c r="J250" s="13">
        <v>0.38350000000000001</v>
      </c>
      <c r="K250" s="13">
        <v>0.43810000000000004</v>
      </c>
      <c r="L250" s="13">
        <v>0.49270000000000003</v>
      </c>
      <c r="M250" s="13">
        <v>0.54730000000000001</v>
      </c>
    </row>
    <row r="251" spans="2:13">
      <c r="B251" s="12" t="s">
        <v>8737</v>
      </c>
      <c r="C251" s="12" t="s">
        <v>8937</v>
      </c>
      <c r="D251" s="13">
        <v>0.18720000000000001</v>
      </c>
      <c r="E251" s="13">
        <v>0.37440000000000001</v>
      </c>
      <c r="F251" s="13">
        <v>0.56159999999999999</v>
      </c>
      <c r="G251" s="13">
        <v>0.74880000000000002</v>
      </c>
      <c r="H251" s="13">
        <v>0.93599999999999994</v>
      </c>
      <c r="I251" s="13">
        <v>1.1219000000000001</v>
      </c>
      <c r="J251" s="13">
        <v>1.3090999999999999</v>
      </c>
      <c r="K251" s="13">
        <v>1.4963000000000002</v>
      </c>
      <c r="L251" s="13">
        <v>1.6835</v>
      </c>
      <c r="M251" s="13">
        <v>1.8707</v>
      </c>
    </row>
    <row r="252" spans="2:13">
      <c r="B252" s="12" t="s">
        <v>8738</v>
      </c>
      <c r="C252" s="12" t="s">
        <v>8937</v>
      </c>
      <c r="D252" s="13">
        <v>0.12090000000000001</v>
      </c>
      <c r="E252" s="13">
        <v>0.24180000000000001</v>
      </c>
      <c r="F252" s="13">
        <v>0.36270000000000002</v>
      </c>
      <c r="G252" s="13">
        <v>0.48360000000000003</v>
      </c>
      <c r="H252" s="13">
        <v>0.60580000000000001</v>
      </c>
      <c r="I252" s="13">
        <v>0.72670000000000012</v>
      </c>
      <c r="J252" s="13">
        <v>0.84760000000000002</v>
      </c>
      <c r="K252" s="13">
        <v>0.96850000000000003</v>
      </c>
      <c r="L252" s="13">
        <v>1.0893999999999999</v>
      </c>
      <c r="M252" s="13">
        <v>1.2103000000000002</v>
      </c>
    </row>
    <row r="253" spans="2:13">
      <c r="B253" s="12" t="s">
        <v>8739</v>
      </c>
      <c r="C253" s="12" t="s">
        <v>8937</v>
      </c>
      <c r="D253" s="13">
        <v>3.2500000000000001E-2</v>
      </c>
      <c r="E253" s="13">
        <v>6.5000000000000002E-2</v>
      </c>
      <c r="F253" s="13">
        <v>9.6199999999999994E-2</v>
      </c>
      <c r="G253" s="13">
        <v>0.12870000000000001</v>
      </c>
      <c r="H253" s="13">
        <v>0.16120000000000001</v>
      </c>
      <c r="I253" s="13">
        <v>0.19370000000000001</v>
      </c>
      <c r="J253" s="13">
        <v>0.22619999999999998</v>
      </c>
      <c r="K253" s="13">
        <v>0.25740000000000002</v>
      </c>
      <c r="L253" s="13">
        <v>0.28989999999999999</v>
      </c>
      <c r="M253" s="13">
        <v>0.32240000000000002</v>
      </c>
    </row>
    <row r="254" spans="2:13" ht="25.5">
      <c r="B254" s="12" t="s">
        <v>8722</v>
      </c>
      <c r="C254" s="12" t="s">
        <v>8937</v>
      </c>
      <c r="D254" s="13">
        <v>0.35360000000000003</v>
      </c>
      <c r="E254" s="13">
        <v>0.70720000000000005</v>
      </c>
      <c r="F254" s="13">
        <v>1.0621</v>
      </c>
      <c r="G254" s="13">
        <v>1.4157</v>
      </c>
      <c r="H254" s="13">
        <v>1.7693000000000001</v>
      </c>
      <c r="I254" s="13">
        <v>2.1229</v>
      </c>
      <c r="J254" s="13">
        <v>2.4765000000000001</v>
      </c>
      <c r="K254" s="13">
        <v>2.8313999999999999</v>
      </c>
      <c r="L254" s="13">
        <v>3.1850000000000005</v>
      </c>
      <c r="M254" s="13">
        <v>3.5386000000000002</v>
      </c>
    </row>
    <row r="255" spans="2:13">
      <c r="B255" s="12" t="s">
        <v>8740</v>
      </c>
      <c r="C255" s="12" t="s">
        <v>8937</v>
      </c>
      <c r="D255" s="13">
        <v>9.8799999999999999E-2</v>
      </c>
      <c r="E255" s="13">
        <v>0.1963</v>
      </c>
      <c r="F255" s="13">
        <v>0.29510000000000003</v>
      </c>
      <c r="G255" s="13">
        <v>0.3926</v>
      </c>
      <c r="H255" s="13">
        <v>0.4914</v>
      </c>
      <c r="I255" s="13">
        <v>0.59020000000000006</v>
      </c>
      <c r="J255" s="13">
        <v>0.68770000000000009</v>
      </c>
      <c r="K255" s="13">
        <v>0.78649999999999998</v>
      </c>
      <c r="L255" s="13">
        <v>0.88400000000000012</v>
      </c>
      <c r="M255" s="13">
        <v>0.98280000000000001</v>
      </c>
    </row>
    <row r="256" spans="2:13">
      <c r="B256" s="14" t="s">
        <v>8939</v>
      </c>
      <c r="C256" s="14" t="s">
        <v>8937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</row>
    <row r="257" spans="2:13" ht="25.5">
      <c r="B257" s="12" t="s">
        <v>8741</v>
      </c>
      <c r="C257" s="12" t="s">
        <v>8937</v>
      </c>
      <c r="D257" s="13">
        <v>0.28989999999999999</v>
      </c>
      <c r="E257" s="13">
        <v>0.57979999999999998</v>
      </c>
      <c r="F257" s="13">
        <v>0.87100000000000011</v>
      </c>
      <c r="G257" s="13">
        <v>1.1609</v>
      </c>
      <c r="H257" s="13">
        <v>1.4508000000000001</v>
      </c>
      <c r="I257" s="13">
        <v>1.7406999999999999</v>
      </c>
      <c r="J257" s="13">
        <v>2.0306000000000002</v>
      </c>
      <c r="K257" s="13">
        <v>2.3218000000000001</v>
      </c>
      <c r="L257" s="13">
        <v>2.6116999999999999</v>
      </c>
      <c r="M257" s="13">
        <v>2.9016000000000002</v>
      </c>
    </row>
    <row r="258" spans="2:13">
      <c r="B258" s="12" t="s">
        <v>8742</v>
      </c>
      <c r="C258" s="12" t="s">
        <v>8937</v>
      </c>
      <c r="D258" s="13">
        <v>1.6899999999999998E-2</v>
      </c>
      <c r="E258" s="13">
        <v>3.3799999999999997E-2</v>
      </c>
      <c r="F258" s="13">
        <v>5.2000000000000005E-2</v>
      </c>
      <c r="G258" s="13">
        <v>6.8900000000000003E-2</v>
      </c>
      <c r="H258" s="13">
        <v>8.5800000000000001E-2</v>
      </c>
      <c r="I258" s="13">
        <v>0.1027</v>
      </c>
      <c r="J258" s="13">
        <v>0.1196</v>
      </c>
      <c r="K258" s="13">
        <v>0.13780000000000001</v>
      </c>
      <c r="L258" s="13">
        <v>0.1547</v>
      </c>
      <c r="M258" s="13">
        <v>0.1716</v>
      </c>
    </row>
    <row r="259" spans="2:13">
      <c r="B259" s="12" t="s">
        <v>8743</v>
      </c>
      <c r="C259" s="12" t="s">
        <v>8940</v>
      </c>
      <c r="D259" s="13">
        <v>0.49790000000000001</v>
      </c>
      <c r="E259" s="13">
        <v>0.99580000000000002</v>
      </c>
      <c r="F259" s="13">
        <v>1.4949999999999999</v>
      </c>
      <c r="G259" s="13">
        <v>1.9928999999999999</v>
      </c>
      <c r="H259" s="13">
        <v>2.4908000000000001</v>
      </c>
      <c r="I259" s="13">
        <v>2.9887000000000001</v>
      </c>
      <c r="J259" s="13">
        <v>3.4866000000000001</v>
      </c>
      <c r="K259" s="13">
        <v>3.9857999999999998</v>
      </c>
      <c r="L259" s="13">
        <v>4.4836999999999998</v>
      </c>
      <c r="M259" s="13">
        <v>4.9816000000000003</v>
      </c>
    </row>
    <row r="260" spans="2:13">
      <c r="B260" s="12" t="s">
        <v>8744</v>
      </c>
      <c r="C260" s="12" t="s">
        <v>8940</v>
      </c>
      <c r="D260" s="13">
        <v>0.65390000000000004</v>
      </c>
      <c r="E260" s="13">
        <v>1.3065</v>
      </c>
      <c r="F260" s="13">
        <v>1.9604000000000001</v>
      </c>
      <c r="G260" s="13">
        <v>2.613</v>
      </c>
      <c r="H260" s="13">
        <v>3.2669000000000001</v>
      </c>
      <c r="I260" s="13">
        <v>3.9208000000000003</v>
      </c>
      <c r="J260" s="13">
        <v>4.5733999999999995</v>
      </c>
      <c r="K260" s="13">
        <v>5.2273000000000005</v>
      </c>
      <c r="L260" s="13">
        <v>5.8799000000000001</v>
      </c>
      <c r="M260" s="13">
        <v>6.5338000000000003</v>
      </c>
    </row>
    <row r="261" spans="2:13">
      <c r="B261" s="12" t="s">
        <v>8745</v>
      </c>
      <c r="C261" s="12" t="s">
        <v>8940</v>
      </c>
      <c r="D261" s="13">
        <v>6.2400000000000004E-2</v>
      </c>
      <c r="E261" s="13">
        <v>0.12610000000000002</v>
      </c>
      <c r="F261" s="13">
        <v>0.1885</v>
      </c>
      <c r="G261" s="13">
        <v>0.25090000000000001</v>
      </c>
      <c r="H261" s="13">
        <v>0.31459999999999999</v>
      </c>
      <c r="I261" s="13">
        <v>0.377</v>
      </c>
      <c r="J261" s="13">
        <v>0.43940000000000007</v>
      </c>
      <c r="K261" s="13">
        <v>0.50180000000000002</v>
      </c>
      <c r="L261" s="13">
        <v>0.5655</v>
      </c>
      <c r="M261" s="13">
        <v>0.62790000000000001</v>
      </c>
    </row>
    <row r="262" spans="2:13">
      <c r="B262" s="12" t="s">
        <v>3048</v>
      </c>
      <c r="C262" s="12" t="s">
        <v>8940</v>
      </c>
      <c r="D262" s="13">
        <v>5.0700000000000002E-2</v>
      </c>
      <c r="E262" s="13">
        <v>0.1027</v>
      </c>
      <c r="F262" s="13">
        <v>0.15340000000000001</v>
      </c>
      <c r="G262" s="13">
        <v>0.2041</v>
      </c>
      <c r="H262" s="13">
        <v>0.25609999999999999</v>
      </c>
      <c r="I262" s="13">
        <v>0.30680000000000002</v>
      </c>
      <c r="J262" s="13">
        <v>0.35750000000000004</v>
      </c>
      <c r="K262" s="13">
        <v>0.40820000000000001</v>
      </c>
      <c r="L262" s="13">
        <v>0.4602</v>
      </c>
      <c r="M262" s="13">
        <v>0.51090000000000002</v>
      </c>
    </row>
    <row r="263" spans="2:13">
      <c r="B263" s="12" t="s">
        <v>4246</v>
      </c>
      <c r="C263" s="12" t="s">
        <v>8940</v>
      </c>
      <c r="D263" s="13">
        <v>9.7500000000000003E-2</v>
      </c>
      <c r="E263" s="13">
        <v>0.19370000000000001</v>
      </c>
      <c r="F263" s="13">
        <v>0.29120000000000001</v>
      </c>
      <c r="G263" s="13">
        <v>0.38740000000000002</v>
      </c>
      <c r="H263" s="13">
        <v>0.4849</v>
      </c>
      <c r="I263" s="13">
        <v>0.58240000000000003</v>
      </c>
      <c r="J263" s="13">
        <v>0.67860000000000009</v>
      </c>
      <c r="K263" s="13">
        <v>0.77610000000000001</v>
      </c>
      <c r="L263" s="13">
        <v>0.87230000000000008</v>
      </c>
      <c r="M263" s="13">
        <v>0.9698</v>
      </c>
    </row>
    <row r="264" spans="2:13">
      <c r="B264" s="12" t="s">
        <v>8668</v>
      </c>
      <c r="C264" s="12" t="s">
        <v>8940</v>
      </c>
      <c r="D264" s="13">
        <v>4.5500000000000006E-2</v>
      </c>
      <c r="E264" s="13">
        <v>9.1000000000000011E-2</v>
      </c>
      <c r="F264" s="13">
        <v>0.13650000000000001</v>
      </c>
      <c r="G264" s="13">
        <v>0.18200000000000002</v>
      </c>
      <c r="H264" s="13">
        <v>0.22749999999999998</v>
      </c>
      <c r="I264" s="13">
        <v>0.2717</v>
      </c>
      <c r="J264" s="13">
        <v>0.31719999999999998</v>
      </c>
      <c r="K264" s="13">
        <v>0.36270000000000002</v>
      </c>
      <c r="L264" s="13">
        <v>0.40820000000000001</v>
      </c>
      <c r="M264" s="13">
        <v>0.45369999999999999</v>
      </c>
    </row>
    <row r="265" spans="2:13" ht="25.5">
      <c r="B265" s="12" t="s">
        <v>2429</v>
      </c>
      <c r="C265" s="12" t="s">
        <v>8940</v>
      </c>
      <c r="D265" s="13">
        <v>0.22230000000000003</v>
      </c>
      <c r="E265" s="13">
        <v>0.44590000000000007</v>
      </c>
      <c r="F265" s="13">
        <v>0.66820000000000002</v>
      </c>
      <c r="G265" s="13">
        <v>0.89180000000000015</v>
      </c>
      <c r="H265" s="13">
        <v>1.1141000000000001</v>
      </c>
      <c r="I265" s="13">
        <v>1.3364</v>
      </c>
      <c r="J265" s="13">
        <v>1.56</v>
      </c>
      <c r="K265" s="13">
        <v>1.7823</v>
      </c>
      <c r="L265" s="13">
        <v>2.0059</v>
      </c>
      <c r="M265" s="13">
        <v>2.2282000000000002</v>
      </c>
    </row>
    <row r="266" spans="2:13" ht="25.5">
      <c r="B266" s="12" t="s">
        <v>8564</v>
      </c>
      <c r="C266" s="12" t="s">
        <v>8940</v>
      </c>
      <c r="D266" s="13">
        <v>3.9E-2</v>
      </c>
      <c r="E266" s="13">
        <v>7.8E-2</v>
      </c>
      <c r="F266" s="13">
        <v>0.11699999999999999</v>
      </c>
      <c r="G266" s="13">
        <v>0.156</v>
      </c>
      <c r="H266" s="13">
        <v>0.19500000000000001</v>
      </c>
      <c r="I266" s="13">
        <v>0.23399999999999999</v>
      </c>
      <c r="J266" s="13">
        <v>0.27300000000000002</v>
      </c>
      <c r="K266" s="13">
        <v>0.312</v>
      </c>
      <c r="L266" s="13">
        <v>0.35100000000000003</v>
      </c>
      <c r="M266" s="13">
        <v>0.39</v>
      </c>
    </row>
    <row r="267" spans="2:13" ht="25.5">
      <c r="B267" s="12" t="s">
        <v>8746</v>
      </c>
      <c r="C267" s="12" t="s">
        <v>8940</v>
      </c>
      <c r="D267" s="13">
        <v>0.12870000000000001</v>
      </c>
      <c r="E267" s="13">
        <v>0.25740000000000002</v>
      </c>
      <c r="F267" s="13">
        <v>0.3861</v>
      </c>
      <c r="G267" s="13">
        <v>0.51480000000000004</v>
      </c>
      <c r="H267" s="13">
        <v>0.64349999999999996</v>
      </c>
      <c r="I267" s="13">
        <v>0.7722</v>
      </c>
      <c r="J267" s="13">
        <v>0.90089999999999992</v>
      </c>
      <c r="K267" s="13">
        <v>1.0296000000000001</v>
      </c>
      <c r="L267" s="13">
        <v>1.1583000000000001</v>
      </c>
      <c r="M267" s="13">
        <v>1.2869999999999999</v>
      </c>
    </row>
    <row r="268" spans="2:13" ht="38.25">
      <c r="B268" s="12" t="s">
        <v>8747</v>
      </c>
      <c r="C268" s="12" t="s">
        <v>8940</v>
      </c>
      <c r="D268" s="13">
        <v>3.4358999999999997</v>
      </c>
      <c r="E268" s="13">
        <v>6.8717999999999995</v>
      </c>
      <c r="F268" s="13">
        <v>10.307700000000001</v>
      </c>
      <c r="G268" s="13">
        <v>13.743599999999999</v>
      </c>
      <c r="H268" s="13">
        <v>17.179500000000001</v>
      </c>
      <c r="I268" s="13">
        <v>20.615400000000001</v>
      </c>
      <c r="J268" s="13">
        <v>24.051300000000001</v>
      </c>
      <c r="K268" s="13">
        <v>27.487199999999998</v>
      </c>
      <c r="L268" s="13">
        <v>30.923099999999998</v>
      </c>
      <c r="M268" s="13">
        <v>34.359000000000002</v>
      </c>
    </row>
    <row r="269" spans="2:13">
      <c r="B269" s="12" t="s">
        <v>8748</v>
      </c>
      <c r="C269" s="12" t="s">
        <v>8940</v>
      </c>
      <c r="D269" s="13">
        <v>6.5000000000000002E-2</v>
      </c>
      <c r="E269" s="13">
        <v>0.13</v>
      </c>
      <c r="F269" s="13">
        <v>0.19500000000000001</v>
      </c>
      <c r="G269" s="13">
        <v>0.26</v>
      </c>
      <c r="H269" s="13">
        <v>0.32500000000000001</v>
      </c>
      <c r="I269" s="13">
        <v>0.39</v>
      </c>
      <c r="J269" s="13">
        <v>0.45499999999999996</v>
      </c>
      <c r="K269" s="13">
        <v>0.52</v>
      </c>
      <c r="L269" s="13">
        <v>0.58500000000000008</v>
      </c>
      <c r="M269" s="13">
        <v>0.65</v>
      </c>
    </row>
    <row r="270" spans="2:13">
      <c r="B270" s="12" t="s">
        <v>8749</v>
      </c>
      <c r="C270" s="12" t="s">
        <v>8940</v>
      </c>
      <c r="D270" s="13">
        <v>1.95E-2</v>
      </c>
      <c r="E270" s="13">
        <v>3.9E-2</v>
      </c>
      <c r="F270" s="13">
        <v>5.8499999999999996E-2</v>
      </c>
      <c r="G270" s="13">
        <v>7.8E-2</v>
      </c>
      <c r="H270" s="13">
        <v>9.7500000000000003E-2</v>
      </c>
      <c r="I270" s="13">
        <v>0.11699999999999999</v>
      </c>
      <c r="J270" s="13">
        <v>0.13650000000000001</v>
      </c>
      <c r="K270" s="13">
        <v>0.156</v>
      </c>
      <c r="L270" s="13">
        <v>0.17550000000000002</v>
      </c>
      <c r="M270" s="13">
        <v>0.19500000000000001</v>
      </c>
    </row>
    <row r="271" spans="2:13">
      <c r="B271" s="12" t="s">
        <v>8750</v>
      </c>
      <c r="C271" s="12" t="s">
        <v>8940</v>
      </c>
      <c r="D271" s="13">
        <v>4.1600000000000005E-2</v>
      </c>
      <c r="E271" s="13">
        <v>8.320000000000001E-2</v>
      </c>
      <c r="F271" s="13">
        <v>0.12480000000000001</v>
      </c>
      <c r="G271" s="13">
        <v>0.16640000000000002</v>
      </c>
      <c r="H271" s="13">
        <v>0.20800000000000002</v>
      </c>
      <c r="I271" s="13">
        <v>0.24960000000000002</v>
      </c>
      <c r="J271" s="13">
        <v>0.29120000000000001</v>
      </c>
      <c r="K271" s="13">
        <v>0.33280000000000004</v>
      </c>
      <c r="L271" s="13">
        <v>0.37440000000000001</v>
      </c>
      <c r="M271" s="13">
        <v>0.41600000000000004</v>
      </c>
    </row>
    <row r="272" spans="2:13">
      <c r="B272" s="12" t="s">
        <v>8751</v>
      </c>
      <c r="C272" s="12" t="s">
        <v>8940</v>
      </c>
      <c r="D272" s="13">
        <v>0.71760000000000013</v>
      </c>
      <c r="E272" s="13">
        <v>1.4339</v>
      </c>
      <c r="F272" s="13">
        <v>2.1515</v>
      </c>
      <c r="G272" s="13">
        <v>2.8677999999999999</v>
      </c>
      <c r="H272" s="13">
        <v>3.5853999999999999</v>
      </c>
      <c r="I272" s="13">
        <v>4.3029999999999999</v>
      </c>
      <c r="J272" s="13">
        <v>5.0193000000000003</v>
      </c>
      <c r="K272" s="13">
        <v>5.7369000000000003</v>
      </c>
      <c r="L272" s="13">
        <v>6.4532000000000007</v>
      </c>
      <c r="M272" s="13">
        <v>7.1707999999999998</v>
      </c>
    </row>
    <row r="273" spans="2:13">
      <c r="B273" s="12" t="s">
        <v>8752</v>
      </c>
      <c r="C273" s="12" t="s">
        <v>8941</v>
      </c>
      <c r="D273" s="13">
        <v>0.16120000000000001</v>
      </c>
      <c r="E273" s="13">
        <v>0.3211</v>
      </c>
      <c r="F273" s="13">
        <v>0.48230000000000001</v>
      </c>
      <c r="G273" s="13">
        <v>0.64219999999999999</v>
      </c>
      <c r="H273" s="13">
        <v>0.8034</v>
      </c>
      <c r="I273" s="13">
        <v>0.96460000000000001</v>
      </c>
      <c r="J273" s="13">
        <v>1.1245000000000001</v>
      </c>
      <c r="K273" s="13">
        <v>1.2857000000000001</v>
      </c>
      <c r="L273" s="13">
        <v>1.4456000000000002</v>
      </c>
      <c r="M273" s="13">
        <v>1.6068</v>
      </c>
    </row>
    <row r="274" spans="2:13">
      <c r="B274" s="12" t="s">
        <v>8753</v>
      </c>
      <c r="C274" s="12" t="s">
        <v>8941</v>
      </c>
      <c r="D274" s="13">
        <v>0.14300000000000002</v>
      </c>
      <c r="E274" s="13">
        <v>0.2873</v>
      </c>
      <c r="F274" s="13">
        <v>0.43030000000000002</v>
      </c>
      <c r="G274" s="13">
        <v>0.57330000000000003</v>
      </c>
      <c r="H274" s="13">
        <v>0.71760000000000013</v>
      </c>
      <c r="I274" s="13">
        <v>0.86060000000000003</v>
      </c>
      <c r="J274" s="13">
        <v>1.0036</v>
      </c>
      <c r="K274" s="13">
        <v>1.1479000000000001</v>
      </c>
      <c r="L274" s="13">
        <v>1.2908999999999999</v>
      </c>
      <c r="M274" s="13">
        <v>1.4339</v>
      </c>
    </row>
    <row r="275" spans="2:13">
      <c r="B275" s="12" t="s">
        <v>8754</v>
      </c>
      <c r="C275" s="12" t="s">
        <v>8941</v>
      </c>
      <c r="D275" s="13">
        <v>3.9000000000000003E-3</v>
      </c>
      <c r="E275" s="13">
        <v>9.1000000000000004E-3</v>
      </c>
      <c r="F275" s="13">
        <v>1.3000000000000001E-2</v>
      </c>
      <c r="G275" s="13">
        <v>1.6899999999999998E-2</v>
      </c>
      <c r="H275" s="13">
        <v>2.2100000000000002E-2</v>
      </c>
      <c r="I275" s="13">
        <v>2.6000000000000002E-2</v>
      </c>
      <c r="J275" s="13">
        <v>2.9899999999999999E-2</v>
      </c>
      <c r="K275" s="13">
        <v>3.3799999999999997E-2</v>
      </c>
      <c r="L275" s="13">
        <v>3.9E-2</v>
      </c>
      <c r="M275" s="13">
        <v>4.2900000000000001E-2</v>
      </c>
    </row>
    <row r="276" spans="2:13">
      <c r="B276" s="12" t="s">
        <v>8755</v>
      </c>
      <c r="C276" s="12" t="s">
        <v>8942</v>
      </c>
      <c r="D276" s="13">
        <v>2.9899999999999999E-2</v>
      </c>
      <c r="E276" s="13">
        <v>6.1100000000000002E-2</v>
      </c>
      <c r="F276" s="13">
        <v>9.1000000000000011E-2</v>
      </c>
      <c r="G276" s="13">
        <v>0.1222</v>
      </c>
      <c r="H276" s="13">
        <v>0.15210000000000001</v>
      </c>
      <c r="I276" s="13">
        <v>0.18200000000000002</v>
      </c>
      <c r="J276" s="13">
        <v>0.21320000000000003</v>
      </c>
      <c r="K276" s="13">
        <v>0.24310000000000001</v>
      </c>
      <c r="L276" s="13">
        <v>0.27429999999999999</v>
      </c>
      <c r="M276" s="13">
        <v>0.30420000000000003</v>
      </c>
    </row>
    <row r="277" spans="2:13">
      <c r="B277" s="12" t="s">
        <v>4101</v>
      </c>
      <c r="C277" s="12" t="s">
        <v>8942</v>
      </c>
      <c r="D277" s="13">
        <v>5.5899999999999998E-2</v>
      </c>
      <c r="E277" s="13">
        <v>0.1118</v>
      </c>
      <c r="F277" s="13">
        <v>0.16640000000000002</v>
      </c>
      <c r="G277" s="13">
        <v>0.22230000000000003</v>
      </c>
      <c r="H277" s="13">
        <v>0.2782</v>
      </c>
      <c r="I277" s="13">
        <v>0.33410000000000001</v>
      </c>
      <c r="J277" s="13">
        <v>0.39</v>
      </c>
      <c r="K277" s="13">
        <v>0.44460000000000005</v>
      </c>
      <c r="L277" s="13">
        <v>0.50050000000000006</v>
      </c>
      <c r="M277" s="13">
        <v>0.55640000000000001</v>
      </c>
    </row>
    <row r="278" spans="2:13">
      <c r="B278" s="12" t="s">
        <v>8756</v>
      </c>
      <c r="C278" s="12" t="s">
        <v>8942</v>
      </c>
      <c r="D278" s="13">
        <v>0.21970000000000003</v>
      </c>
      <c r="E278" s="13">
        <v>0.43940000000000007</v>
      </c>
      <c r="F278" s="13">
        <v>0.65910000000000002</v>
      </c>
      <c r="G278" s="13">
        <v>0.87880000000000014</v>
      </c>
      <c r="H278" s="13">
        <v>1.0985</v>
      </c>
      <c r="I278" s="13">
        <v>1.3169</v>
      </c>
      <c r="J278" s="13">
        <v>1.5366</v>
      </c>
      <c r="K278" s="13">
        <v>1.7563</v>
      </c>
      <c r="L278" s="13">
        <v>1.9760000000000002</v>
      </c>
      <c r="M278" s="13">
        <v>2.1957</v>
      </c>
    </row>
    <row r="279" spans="2:13">
      <c r="B279" s="12" t="s">
        <v>3048</v>
      </c>
      <c r="C279" s="12" t="s">
        <v>8942</v>
      </c>
      <c r="D279" s="13">
        <v>7.4099999999999999E-2</v>
      </c>
      <c r="E279" s="13">
        <v>0.14950000000000002</v>
      </c>
      <c r="F279" s="13">
        <v>0.22489999999999999</v>
      </c>
      <c r="G279" s="13">
        <v>0.29900000000000004</v>
      </c>
      <c r="H279" s="13">
        <v>0.37440000000000001</v>
      </c>
      <c r="I279" s="13">
        <v>0.44849999999999995</v>
      </c>
      <c r="J279" s="13">
        <v>0.52260000000000006</v>
      </c>
      <c r="K279" s="13">
        <v>0.59800000000000009</v>
      </c>
      <c r="L279" s="13">
        <v>0.6734</v>
      </c>
      <c r="M279" s="13">
        <v>0.74749999999999994</v>
      </c>
    </row>
    <row r="280" spans="2:13">
      <c r="B280" s="12" t="s">
        <v>8757</v>
      </c>
      <c r="C280" s="12" t="s">
        <v>8942</v>
      </c>
      <c r="D280" s="13">
        <v>4.0300000000000002E-2</v>
      </c>
      <c r="E280" s="13">
        <v>8.0600000000000005E-2</v>
      </c>
      <c r="F280" s="13">
        <v>0.1196</v>
      </c>
      <c r="G280" s="13">
        <v>0.15990000000000001</v>
      </c>
      <c r="H280" s="13">
        <v>0.20020000000000002</v>
      </c>
      <c r="I280" s="13">
        <v>0.24049999999999999</v>
      </c>
      <c r="J280" s="13">
        <v>0.28079999999999999</v>
      </c>
      <c r="K280" s="13">
        <v>0.3211</v>
      </c>
      <c r="L280" s="13">
        <v>0.36010000000000003</v>
      </c>
      <c r="M280" s="13">
        <v>0.40040000000000003</v>
      </c>
    </row>
    <row r="281" spans="2:13">
      <c r="B281" s="12" t="s">
        <v>8758</v>
      </c>
      <c r="C281" s="12" t="s">
        <v>8942</v>
      </c>
      <c r="D281" s="13">
        <v>5.4600000000000003E-2</v>
      </c>
      <c r="E281" s="13">
        <v>0.10790000000000001</v>
      </c>
      <c r="F281" s="13">
        <v>0.16250000000000001</v>
      </c>
      <c r="G281" s="13">
        <v>0.21580000000000002</v>
      </c>
      <c r="H281" s="13">
        <v>0.27039999999999997</v>
      </c>
      <c r="I281" s="13">
        <v>0.32369999999999999</v>
      </c>
      <c r="J281" s="13">
        <v>0.37829999999999997</v>
      </c>
      <c r="K281" s="13">
        <v>0.43160000000000004</v>
      </c>
      <c r="L281" s="13">
        <v>0.48620000000000002</v>
      </c>
      <c r="M281" s="13">
        <v>0.53949999999999998</v>
      </c>
    </row>
    <row r="282" spans="2:13" ht="25.5">
      <c r="B282" s="12" t="s">
        <v>8759</v>
      </c>
      <c r="C282" s="12" t="s">
        <v>8942</v>
      </c>
      <c r="D282" s="13">
        <v>1.8200000000000001E-2</v>
      </c>
      <c r="E282" s="13">
        <v>3.5099999999999999E-2</v>
      </c>
      <c r="F282" s="13">
        <v>5.3300000000000007E-2</v>
      </c>
      <c r="G282" s="13">
        <v>7.0199999999999999E-2</v>
      </c>
      <c r="H282" s="13">
        <v>8.8400000000000006E-2</v>
      </c>
      <c r="I282" s="13">
        <v>0.10660000000000001</v>
      </c>
      <c r="J282" s="13">
        <v>0.12350000000000001</v>
      </c>
      <c r="K282" s="13">
        <v>0.14169999999999999</v>
      </c>
      <c r="L282" s="13">
        <v>0.15859999999999999</v>
      </c>
      <c r="M282" s="13">
        <v>0.17680000000000001</v>
      </c>
    </row>
    <row r="283" spans="2:13">
      <c r="B283" s="12" t="s">
        <v>8677</v>
      </c>
      <c r="C283" s="12" t="s">
        <v>8943</v>
      </c>
      <c r="D283" s="13">
        <v>2.7300000000000001E-2</v>
      </c>
      <c r="E283" s="13">
        <v>5.4600000000000003E-2</v>
      </c>
      <c r="F283" s="13">
        <v>8.0600000000000005E-2</v>
      </c>
      <c r="G283" s="13">
        <v>0.10790000000000001</v>
      </c>
      <c r="H283" s="13">
        <v>0.13519999999999999</v>
      </c>
      <c r="I283" s="13">
        <v>0.16250000000000001</v>
      </c>
      <c r="J283" s="13">
        <v>0.1898</v>
      </c>
      <c r="K283" s="13">
        <v>0.21580000000000002</v>
      </c>
      <c r="L283" s="13">
        <v>0.24310000000000001</v>
      </c>
      <c r="M283" s="13">
        <v>0.27039999999999997</v>
      </c>
    </row>
    <row r="284" spans="2:13">
      <c r="B284" s="12" t="s">
        <v>8760</v>
      </c>
      <c r="C284" s="12" t="s">
        <v>8943</v>
      </c>
      <c r="D284" s="13">
        <v>2.0800000000000003E-2</v>
      </c>
      <c r="E284" s="13">
        <v>4.1600000000000005E-2</v>
      </c>
      <c r="F284" s="13">
        <v>6.2400000000000004E-2</v>
      </c>
      <c r="G284" s="13">
        <v>8.320000000000001E-2</v>
      </c>
      <c r="H284" s="13">
        <v>0.10400000000000001</v>
      </c>
      <c r="I284" s="13">
        <v>0.12350000000000001</v>
      </c>
      <c r="J284" s="13">
        <v>0.14430000000000001</v>
      </c>
      <c r="K284" s="13">
        <v>0.1651</v>
      </c>
      <c r="L284" s="13">
        <v>0.18589999999999998</v>
      </c>
      <c r="M284" s="13">
        <v>0.20670000000000002</v>
      </c>
    </row>
    <row r="285" spans="2:13">
      <c r="B285" s="12" t="s">
        <v>8761</v>
      </c>
      <c r="C285" s="12" t="s">
        <v>8943</v>
      </c>
      <c r="D285" s="13">
        <v>3.1200000000000002E-2</v>
      </c>
      <c r="E285" s="13">
        <v>6.1100000000000002E-2</v>
      </c>
      <c r="F285" s="13">
        <v>9.2299999999999993E-2</v>
      </c>
      <c r="G285" s="13">
        <v>0.1222</v>
      </c>
      <c r="H285" s="13">
        <v>0.15340000000000001</v>
      </c>
      <c r="I285" s="13">
        <v>0.18459999999999999</v>
      </c>
      <c r="J285" s="13">
        <v>0.21450000000000002</v>
      </c>
      <c r="K285" s="13">
        <v>0.2457</v>
      </c>
      <c r="L285" s="13">
        <v>0.27560000000000001</v>
      </c>
      <c r="M285" s="13">
        <v>0.30680000000000002</v>
      </c>
    </row>
    <row r="286" spans="2:13">
      <c r="B286" s="12" t="s">
        <v>8761</v>
      </c>
      <c r="C286" s="12" t="s">
        <v>8943</v>
      </c>
      <c r="D286" s="13">
        <v>7.2800000000000004E-2</v>
      </c>
      <c r="E286" s="13">
        <v>0.1469</v>
      </c>
      <c r="F286" s="13">
        <v>0.21970000000000003</v>
      </c>
      <c r="G286" s="13">
        <v>0.29380000000000001</v>
      </c>
      <c r="H286" s="13">
        <v>0.3679</v>
      </c>
      <c r="I286" s="13">
        <v>0.44070000000000004</v>
      </c>
      <c r="J286" s="13">
        <v>0.51350000000000007</v>
      </c>
      <c r="K286" s="13">
        <v>0.58760000000000001</v>
      </c>
      <c r="L286" s="13">
        <v>0.66170000000000007</v>
      </c>
      <c r="M286" s="13">
        <v>0.73449999999999993</v>
      </c>
    </row>
    <row r="287" spans="2:13" ht="38.25">
      <c r="B287" s="12" t="s">
        <v>8762</v>
      </c>
      <c r="C287" s="12" t="s">
        <v>8943</v>
      </c>
      <c r="D287" s="13">
        <v>7.2800000000000004E-2</v>
      </c>
      <c r="E287" s="13">
        <v>0.14430000000000001</v>
      </c>
      <c r="F287" s="13">
        <v>0.21710000000000002</v>
      </c>
      <c r="G287" s="13">
        <v>0.28860000000000002</v>
      </c>
      <c r="H287" s="13">
        <v>0.36140000000000005</v>
      </c>
      <c r="I287" s="13">
        <v>0.43420000000000003</v>
      </c>
      <c r="J287" s="13">
        <v>0.50570000000000004</v>
      </c>
      <c r="K287" s="13">
        <v>0.57850000000000001</v>
      </c>
      <c r="L287" s="13">
        <v>0.65</v>
      </c>
      <c r="M287" s="13">
        <v>0.72280000000000011</v>
      </c>
    </row>
    <row r="288" spans="2:13">
      <c r="B288" s="12" t="s">
        <v>2851</v>
      </c>
      <c r="C288" s="12" t="s">
        <v>8943</v>
      </c>
      <c r="D288" s="13">
        <v>0.1027</v>
      </c>
      <c r="E288" s="13">
        <v>0.2054</v>
      </c>
      <c r="F288" s="13">
        <v>0.30809999999999998</v>
      </c>
      <c r="G288" s="13">
        <v>0.4108</v>
      </c>
      <c r="H288" s="13">
        <v>0.51350000000000007</v>
      </c>
      <c r="I288" s="13">
        <v>0.6149</v>
      </c>
      <c r="J288" s="13">
        <v>0.71760000000000013</v>
      </c>
      <c r="K288" s="13">
        <v>0.82030000000000003</v>
      </c>
      <c r="L288" s="13">
        <v>0.92299999999999993</v>
      </c>
      <c r="M288" s="13">
        <v>1.0257000000000001</v>
      </c>
    </row>
    <row r="289" spans="2:13">
      <c r="B289" s="12" t="s">
        <v>8763</v>
      </c>
      <c r="C289" s="12" t="s">
        <v>8943</v>
      </c>
      <c r="D289" s="13">
        <v>0.1391</v>
      </c>
      <c r="E289" s="13">
        <v>0.2782</v>
      </c>
      <c r="F289" s="13">
        <v>0.41860000000000003</v>
      </c>
      <c r="G289" s="13">
        <v>0.55769999999999997</v>
      </c>
      <c r="H289" s="13">
        <v>0.69680000000000009</v>
      </c>
      <c r="I289" s="13">
        <v>0.83590000000000009</v>
      </c>
      <c r="J289" s="13">
        <v>0.97500000000000009</v>
      </c>
      <c r="K289" s="13">
        <v>1.1153999999999999</v>
      </c>
      <c r="L289" s="13">
        <v>1.2544999999999999</v>
      </c>
      <c r="M289" s="13">
        <v>1.3936000000000002</v>
      </c>
    </row>
    <row r="290" spans="2:13">
      <c r="B290" s="12" t="s">
        <v>8764</v>
      </c>
      <c r="C290" s="12" t="s">
        <v>8943</v>
      </c>
      <c r="D290" s="13">
        <v>7.5400000000000009E-2</v>
      </c>
      <c r="E290" s="13">
        <v>0.15080000000000002</v>
      </c>
      <c r="F290" s="13">
        <v>0.22489999999999999</v>
      </c>
      <c r="G290" s="13">
        <v>0.30030000000000001</v>
      </c>
      <c r="H290" s="13">
        <v>0.37569999999999998</v>
      </c>
      <c r="I290" s="13">
        <v>0.4511</v>
      </c>
      <c r="J290" s="13">
        <v>0.52650000000000008</v>
      </c>
      <c r="K290" s="13">
        <v>0.60060000000000002</v>
      </c>
      <c r="L290" s="13">
        <v>0.67600000000000005</v>
      </c>
      <c r="M290" s="13">
        <v>0.75139999999999996</v>
      </c>
    </row>
    <row r="291" spans="2:13">
      <c r="B291" s="12" t="s">
        <v>8765</v>
      </c>
      <c r="C291" s="12" t="s">
        <v>8943</v>
      </c>
      <c r="D291" s="13">
        <v>3.6400000000000002E-2</v>
      </c>
      <c r="E291" s="13">
        <v>7.1500000000000008E-2</v>
      </c>
      <c r="F291" s="13">
        <v>0.10790000000000001</v>
      </c>
      <c r="G291" s="13">
        <v>0.14300000000000002</v>
      </c>
      <c r="H291" s="13">
        <v>0.17940000000000003</v>
      </c>
      <c r="I291" s="13">
        <v>0.21580000000000002</v>
      </c>
      <c r="J291" s="13">
        <v>0.25090000000000001</v>
      </c>
      <c r="K291" s="13">
        <v>0.2873</v>
      </c>
      <c r="L291" s="13">
        <v>0.32240000000000002</v>
      </c>
      <c r="M291" s="13">
        <v>0.35880000000000006</v>
      </c>
    </row>
    <row r="292" spans="2:13" ht="38.25">
      <c r="B292" s="12" t="s">
        <v>8766</v>
      </c>
      <c r="C292" s="12" t="s">
        <v>8943</v>
      </c>
      <c r="D292" s="13">
        <v>1.95E-2</v>
      </c>
      <c r="E292" s="13">
        <v>3.9E-2</v>
      </c>
      <c r="F292" s="13">
        <v>5.8499999999999996E-2</v>
      </c>
      <c r="G292" s="13">
        <v>7.8E-2</v>
      </c>
      <c r="H292" s="13">
        <v>9.7500000000000003E-2</v>
      </c>
      <c r="I292" s="13">
        <v>0.1157</v>
      </c>
      <c r="J292" s="13">
        <v>0.13519999999999999</v>
      </c>
      <c r="K292" s="13">
        <v>0.1547</v>
      </c>
      <c r="L292" s="13">
        <v>0.17420000000000002</v>
      </c>
      <c r="M292" s="13">
        <v>0.19370000000000001</v>
      </c>
    </row>
    <row r="293" spans="2:13" ht="25.5">
      <c r="B293" s="12" t="s">
        <v>8767</v>
      </c>
      <c r="C293" s="12" t="s">
        <v>8943</v>
      </c>
      <c r="D293" s="13">
        <v>0.1391</v>
      </c>
      <c r="E293" s="13">
        <v>0.27689999999999998</v>
      </c>
      <c r="F293" s="13">
        <v>0.41600000000000004</v>
      </c>
      <c r="G293" s="13">
        <v>0.55510000000000004</v>
      </c>
      <c r="H293" s="13">
        <v>0.69420000000000004</v>
      </c>
      <c r="I293" s="13">
        <v>0.83200000000000007</v>
      </c>
      <c r="J293" s="13">
        <v>0.97110000000000007</v>
      </c>
      <c r="K293" s="13">
        <v>1.1102000000000001</v>
      </c>
      <c r="L293" s="13">
        <v>1.248</v>
      </c>
      <c r="M293" s="13">
        <v>1.3871</v>
      </c>
    </row>
    <row r="294" spans="2:13">
      <c r="B294" s="12" t="s">
        <v>8768</v>
      </c>
      <c r="C294" s="12" t="s">
        <v>8943</v>
      </c>
      <c r="D294" s="13">
        <v>0.9022</v>
      </c>
      <c r="E294" s="13">
        <v>1.8031000000000001</v>
      </c>
      <c r="F294" s="13">
        <v>2.7053000000000003</v>
      </c>
      <c r="G294" s="13">
        <v>3.6074999999999999</v>
      </c>
      <c r="H294" s="13">
        <v>4.5084</v>
      </c>
      <c r="I294" s="13">
        <v>5.4106000000000005</v>
      </c>
      <c r="J294" s="13">
        <v>6.3128000000000002</v>
      </c>
      <c r="K294" s="13">
        <v>7.2149999999999999</v>
      </c>
      <c r="L294" s="13">
        <v>8.1158999999999999</v>
      </c>
      <c r="M294" s="13">
        <v>9.0181000000000004</v>
      </c>
    </row>
    <row r="295" spans="2:13">
      <c r="B295" s="12" t="s">
        <v>8768</v>
      </c>
      <c r="C295" s="12" t="s">
        <v>8943</v>
      </c>
      <c r="D295" s="13">
        <v>0.53169999999999995</v>
      </c>
      <c r="E295" s="13">
        <v>1.0633999999999999</v>
      </c>
      <c r="F295" s="13">
        <v>1.5951000000000002</v>
      </c>
      <c r="G295" s="13">
        <v>2.1267999999999998</v>
      </c>
      <c r="H295" s="13">
        <v>2.6585000000000001</v>
      </c>
      <c r="I295" s="13">
        <v>3.1915</v>
      </c>
      <c r="J295" s="13">
        <v>3.7231999999999998</v>
      </c>
      <c r="K295" s="13">
        <v>4.2549000000000001</v>
      </c>
      <c r="L295" s="13">
        <v>4.7866</v>
      </c>
      <c r="M295" s="13">
        <v>5.3183000000000007</v>
      </c>
    </row>
    <row r="296" spans="2:13">
      <c r="B296" s="12" t="s">
        <v>8768</v>
      </c>
      <c r="C296" s="12" t="s">
        <v>8943</v>
      </c>
      <c r="D296" s="13">
        <v>1.1895</v>
      </c>
      <c r="E296" s="13">
        <v>2.379</v>
      </c>
      <c r="F296" s="13">
        <v>3.5698000000000003</v>
      </c>
      <c r="G296" s="13">
        <v>4.7593000000000005</v>
      </c>
      <c r="H296" s="13">
        <v>5.9487999999999994</v>
      </c>
      <c r="I296" s="13">
        <v>7.1383000000000001</v>
      </c>
      <c r="J296" s="13">
        <v>8.3277999999999999</v>
      </c>
      <c r="K296" s="13">
        <v>9.5186000000000011</v>
      </c>
      <c r="L296" s="13">
        <v>10.7081</v>
      </c>
      <c r="M296" s="13">
        <v>11.897599999999999</v>
      </c>
    </row>
    <row r="297" spans="2:13">
      <c r="B297" s="12" t="s">
        <v>8769</v>
      </c>
      <c r="C297" s="12" t="s">
        <v>8943</v>
      </c>
      <c r="D297" s="13">
        <v>0.58890000000000009</v>
      </c>
      <c r="E297" s="13">
        <v>1.1778000000000002</v>
      </c>
      <c r="F297" s="13">
        <v>1.7680000000000002</v>
      </c>
      <c r="G297" s="13">
        <v>2.3569</v>
      </c>
      <c r="H297" s="13">
        <v>2.9458000000000002</v>
      </c>
      <c r="I297" s="13">
        <v>3.5347</v>
      </c>
      <c r="J297" s="13">
        <v>4.1236000000000006</v>
      </c>
      <c r="K297" s="13">
        <v>4.7138</v>
      </c>
      <c r="L297" s="13">
        <v>5.3026999999999997</v>
      </c>
      <c r="M297" s="13">
        <v>5.8916000000000004</v>
      </c>
    </row>
    <row r="298" spans="2:13">
      <c r="B298" s="12" t="s">
        <v>8770</v>
      </c>
      <c r="C298" s="12" t="s">
        <v>8943</v>
      </c>
      <c r="D298" s="13">
        <v>0.31719999999999998</v>
      </c>
      <c r="E298" s="13">
        <v>0.63570000000000004</v>
      </c>
      <c r="F298" s="13">
        <v>0.95289999999999997</v>
      </c>
      <c r="G298" s="13">
        <v>1.2701</v>
      </c>
      <c r="H298" s="13">
        <v>1.5886</v>
      </c>
      <c r="I298" s="13">
        <v>1.9057999999999999</v>
      </c>
      <c r="J298" s="13">
        <v>2.2229999999999999</v>
      </c>
      <c r="K298" s="13">
        <v>2.5402</v>
      </c>
      <c r="L298" s="13">
        <v>2.8586999999999998</v>
      </c>
      <c r="M298" s="13">
        <v>3.1759000000000004</v>
      </c>
    </row>
    <row r="299" spans="2:13">
      <c r="B299" s="12" t="s">
        <v>8771</v>
      </c>
      <c r="C299" s="12" t="s">
        <v>8943</v>
      </c>
      <c r="D299" s="13">
        <v>0.1404</v>
      </c>
      <c r="E299" s="13">
        <v>0.28210000000000002</v>
      </c>
      <c r="F299" s="13">
        <v>0.42250000000000004</v>
      </c>
      <c r="G299" s="13">
        <v>0.56290000000000007</v>
      </c>
      <c r="H299" s="13">
        <v>0.70460000000000012</v>
      </c>
      <c r="I299" s="13">
        <v>0.84500000000000008</v>
      </c>
      <c r="J299" s="13">
        <v>0.98540000000000005</v>
      </c>
      <c r="K299" s="13">
        <v>1.1258000000000001</v>
      </c>
      <c r="L299" s="13">
        <v>1.2675000000000001</v>
      </c>
      <c r="M299" s="13">
        <v>1.4078999999999999</v>
      </c>
    </row>
    <row r="300" spans="2:13">
      <c r="B300" s="12" t="s">
        <v>8770</v>
      </c>
      <c r="C300" s="12" t="s">
        <v>8943</v>
      </c>
      <c r="D300" s="13">
        <v>0.17550000000000002</v>
      </c>
      <c r="E300" s="13">
        <v>0.35100000000000003</v>
      </c>
      <c r="F300" s="13">
        <v>0.52650000000000008</v>
      </c>
      <c r="G300" s="13">
        <v>0.70200000000000007</v>
      </c>
      <c r="H300" s="13">
        <v>0.87880000000000014</v>
      </c>
      <c r="I300" s="13">
        <v>1.0543</v>
      </c>
      <c r="J300" s="13">
        <v>1.2298</v>
      </c>
      <c r="K300" s="13">
        <v>1.4053</v>
      </c>
      <c r="L300" s="13">
        <v>1.5808</v>
      </c>
      <c r="M300" s="13">
        <v>1.7563</v>
      </c>
    </row>
    <row r="301" spans="2:13">
      <c r="B301" s="12" t="s">
        <v>8772</v>
      </c>
      <c r="C301" s="12" t="s">
        <v>8943</v>
      </c>
      <c r="D301" s="13">
        <v>0.18459999999999999</v>
      </c>
      <c r="E301" s="13">
        <v>0.3705</v>
      </c>
      <c r="F301" s="13">
        <v>0.55510000000000004</v>
      </c>
      <c r="G301" s="13">
        <v>0.73969999999999991</v>
      </c>
      <c r="H301" s="13">
        <v>0.92559999999999998</v>
      </c>
      <c r="I301" s="13">
        <v>1.1102000000000001</v>
      </c>
      <c r="J301" s="13">
        <v>1.2948</v>
      </c>
      <c r="K301" s="13">
        <v>1.4793999999999998</v>
      </c>
      <c r="L301" s="13">
        <v>1.6653</v>
      </c>
      <c r="M301" s="13">
        <v>1.8499000000000001</v>
      </c>
    </row>
    <row r="302" spans="2:13" ht="25.5">
      <c r="B302" s="12" t="s">
        <v>8773</v>
      </c>
      <c r="C302" s="12" t="s">
        <v>8943</v>
      </c>
      <c r="D302" s="13">
        <v>0.12480000000000001</v>
      </c>
      <c r="E302" s="13">
        <v>0.24960000000000002</v>
      </c>
      <c r="F302" s="13">
        <v>0.37440000000000001</v>
      </c>
      <c r="G302" s="13">
        <v>0.49920000000000003</v>
      </c>
      <c r="H302" s="13">
        <v>0.624</v>
      </c>
      <c r="I302" s="13">
        <v>0.74880000000000002</v>
      </c>
      <c r="J302" s="13">
        <v>0.87360000000000004</v>
      </c>
      <c r="K302" s="13">
        <v>0.99840000000000007</v>
      </c>
      <c r="L302" s="13">
        <v>1.1232</v>
      </c>
      <c r="M302" s="13">
        <v>1.248</v>
      </c>
    </row>
    <row r="303" spans="2:13">
      <c r="B303" s="12" t="s">
        <v>8774</v>
      </c>
      <c r="C303" s="12" t="s">
        <v>8943</v>
      </c>
      <c r="D303" s="13">
        <v>8.320000000000001E-2</v>
      </c>
      <c r="E303" s="13">
        <v>0.16640000000000002</v>
      </c>
      <c r="F303" s="13">
        <v>0.24830000000000002</v>
      </c>
      <c r="G303" s="13">
        <v>0.33150000000000002</v>
      </c>
      <c r="H303" s="13">
        <v>0.41470000000000001</v>
      </c>
      <c r="I303" s="13">
        <v>0.49790000000000001</v>
      </c>
      <c r="J303" s="13">
        <v>0.58110000000000006</v>
      </c>
      <c r="K303" s="13">
        <v>0.66300000000000003</v>
      </c>
      <c r="L303" s="13">
        <v>0.74619999999999997</v>
      </c>
      <c r="M303" s="13">
        <v>0.82940000000000003</v>
      </c>
    </row>
    <row r="304" spans="2:13">
      <c r="B304" s="12" t="s">
        <v>8775</v>
      </c>
      <c r="C304" s="12" t="s">
        <v>8943</v>
      </c>
      <c r="D304" s="13">
        <v>0.10660000000000001</v>
      </c>
      <c r="E304" s="13">
        <v>0.21190000000000001</v>
      </c>
      <c r="F304" s="13">
        <v>0.31850000000000001</v>
      </c>
      <c r="G304" s="13">
        <v>0.42510000000000003</v>
      </c>
      <c r="H304" s="13">
        <v>0.53169999999999995</v>
      </c>
      <c r="I304" s="13">
        <v>0.63700000000000001</v>
      </c>
      <c r="J304" s="13">
        <v>0.74359999999999993</v>
      </c>
      <c r="K304" s="13">
        <v>0.85020000000000007</v>
      </c>
      <c r="L304" s="13">
        <v>0.95550000000000002</v>
      </c>
      <c r="M304" s="13">
        <v>1.0621</v>
      </c>
    </row>
    <row r="305" spans="2:13">
      <c r="B305" s="12" t="s">
        <v>8776</v>
      </c>
      <c r="C305" s="12" t="s">
        <v>8943</v>
      </c>
      <c r="D305" s="13">
        <v>7.2800000000000004E-2</v>
      </c>
      <c r="E305" s="13">
        <v>0.14560000000000001</v>
      </c>
      <c r="F305" s="13">
        <v>0.21840000000000001</v>
      </c>
      <c r="G305" s="13">
        <v>0.29120000000000001</v>
      </c>
      <c r="H305" s="13">
        <v>0.36530000000000007</v>
      </c>
      <c r="I305" s="13">
        <v>0.43810000000000004</v>
      </c>
      <c r="J305" s="13">
        <v>0.51090000000000002</v>
      </c>
      <c r="K305" s="13">
        <v>0.5837</v>
      </c>
      <c r="L305" s="13">
        <v>0.65650000000000008</v>
      </c>
      <c r="M305" s="13">
        <v>0.72930000000000006</v>
      </c>
    </row>
    <row r="306" spans="2:13">
      <c r="B306" s="12" t="s">
        <v>8777</v>
      </c>
      <c r="C306" s="12" t="s">
        <v>8943</v>
      </c>
      <c r="D306" s="13">
        <v>0.2054</v>
      </c>
      <c r="E306" s="13">
        <v>0.40950000000000003</v>
      </c>
      <c r="F306" s="13">
        <v>0.6149</v>
      </c>
      <c r="G306" s="13">
        <v>0.81900000000000006</v>
      </c>
      <c r="H306" s="13">
        <v>1.0244</v>
      </c>
      <c r="I306" s="13">
        <v>1.2284999999999999</v>
      </c>
      <c r="J306" s="13">
        <v>1.4326000000000001</v>
      </c>
      <c r="K306" s="13">
        <v>1.6380000000000001</v>
      </c>
      <c r="L306" s="13">
        <v>1.8433999999999999</v>
      </c>
      <c r="M306" s="13">
        <v>2.0474999999999999</v>
      </c>
    </row>
    <row r="307" spans="2:13">
      <c r="B307" s="12" t="s">
        <v>8778</v>
      </c>
      <c r="C307" s="12" t="s">
        <v>8943</v>
      </c>
      <c r="D307" s="13">
        <v>3.2500000000000001E-2</v>
      </c>
      <c r="E307" s="13">
        <v>6.3700000000000007E-2</v>
      </c>
      <c r="F307" s="13">
        <v>9.6199999999999994E-2</v>
      </c>
      <c r="G307" s="13">
        <v>0.12740000000000001</v>
      </c>
      <c r="H307" s="13">
        <v>0.15990000000000001</v>
      </c>
      <c r="I307" s="13">
        <v>0.19109999999999999</v>
      </c>
      <c r="J307" s="13">
        <v>0.22230000000000003</v>
      </c>
      <c r="K307" s="13">
        <v>0.25480000000000003</v>
      </c>
      <c r="L307" s="13">
        <v>0.2873</v>
      </c>
      <c r="M307" s="13">
        <v>0.31850000000000001</v>
      </c>
    </row>
    <row r="308" spans="2:13">
      <c r="B308" s="12" t="s">
        <v>8779</v>
      </c>
      <c r="C308" s="12" t="s">
        <v>8943</v>
      </c>
      <c r="D308" s="13">
        <v>8.1900000000000001E-2</v>
      </c>
      <c r="E308" s="13">
        <v>0.1638</v>
      </c>
      <c r="F308" s="13">
        <v>0.2457</v>
      </c>
      <c r="G308" s="13">
        <v>0.3276</v>
      </c>
      <c r="H308" s="13">
        <v>0.40950000000000003</v>
      </c>
      <c r="I308" s="13">
        <v>0.4914</v>
      </c>
      <c r="J308" s="13">
        <v>0.57330000000000003</v>
      </c>
      <c r="K308" s="13">
        <v>0.6552</v>
      </c>
      <c r="L308" s="13">
        <v>0.73709999999999998</v>
      </c>
      <c r="M308" s="13">
        <v>0.81900000000000006</v>
      </c>
    </row>
    <row r="309" spans="2:13">
      <c r="B309" s="12" t="s">
        <v>8730</v>
      </c>
      <c r="C309" s="12" t="s">
        <v>8943</v>
      </c>
      <c r="D309" s="13">
        <v>6.2400000000000004E-2</v>
      </c>
      <c r="E309" s="13">
        <v>0.12480000000000001</v>
      </c>
      <c r="F309" s="13">
        <v>0.18720000000000001</v>
      </c>
      <c r="G309" s="13">
        <v>0.24960000000000002</v>
      </c>
      <c r="H309" s="13">
        <v>0.312</v>
      </c>
      <c r="I309" s="13">
        <v>0.37309999999999999</v>
      </c>
      <c r="J309" s="13">
        <v>0.43550000000000005</v>
      </c>
      <c r="K309" s="13">
        <v>0.49790000000000001</v>
      </c>
      <c r="L309" s="13">
        <v>0.56030000000000002</v>
      </c>
      <c r="M309" s="13">
        <v>0.62270000000000003</v>
      </c>
    </row>
    <row r="310" spans="2:13">
      <c r="B310" s="12" t="s">
        <v>8780</v>
      </c>
      <c r="C310" s="12" t="s">
        <v>8943</v>
      </c>
      <c r="D310" s="13">
        <v>6.7599999999999993E-2</v>
      </c>
      <c r="E310" s="13">
        <v>0.13519999999999999</v>
      </c>
      <c r="F310" s="13">
        <v>0.20150000000000001</v>
      </c>
      <c r="G310" s="13">
        <v>0.26910000000000001</v>
      </c>
      <c r="H310" s="13">
        <v>0.3367</v>
      </c>
      <c r="I310" s="13">
        <v>0.40429999999999999</v>
      </c>
      <c r="J310" s="13">
        <v>0.47189999999999999</v>
      </c>
      <c r="K310" s="13">
        <v>0.53820000000000001</v>
      </c>
      <c r="L310" s="13">
        <v>0.60580000000000001</v>
      </c>
      <c r="M310" s="13">
        <v>0.6734</v>
      </c>
    </row>
    <row r="311" spans="2:13">
      <c r="B311" s="12" t="s">
        <v>8745</v>
      </c>
      <c r="C311" s="12" t="s">
        <v>8943</v>
      </c>
      <c r="D311" s="13">
        <v>0.1144</v>
      </c>
      <c r="E311" s="13">
        <v>0.22749999999999998</v>
      </c>
      <c r="F311" s="13">
        <v>0.34190000000000004</v>
      </c>
      <c r="G311" s="13">
        <v>0.45629999999999998</v>
      </c>
      <c r="H311" s="13">
        <v>0.57069999999999999</v>
      </c>
      <c r="I311" s="13">
        <v>0.68380000000000007</v>
      </c>
      <c r="J311" s="13">
        <v>0.79820000000000002</v>
      </c>
      <c r="K311" s="13">
        <v>0.91259999999999997</v>
      </c>
      <c r="L311" s="13">
        <v>1.0257000000000001</v>
      </c>
      <c r="M311" s="13">
        <v>1.1401000000000001</v>
      </c>
    </row>
    <row r="312" spans="2:13">
      <c r="B312" s="12" t="s">
        <v>2740</v>
      </c>
      <c r="C312" s="12" t="s">
        <v>8943</v>
      </c>
      <c r="D312" s="13">
        <v>0.12740000000000001</v>
      </c>
      <c r="E312" s="13">
        <v>0.25609999999999999</v>
      </c>
      <c r="F312" s="13">
        <v>0.38350000000000001</v>
      </c>
      <c r="G312" s="13">
        <v>0.51219999999999999</v>
      </c>
      <c r="H312" s="13">
        <v>0.63960000000000006</v>
      </c>
      <c r="I312" s="13">
        <v>0.76700000000000002</v>
      </c>
      <c r="J312" s="13">
        <v>0.89569999999999994</v>
      </c>
      <c r="K312" s="13">
        <v>1.0231000000000001</v>
      </c>
      <c r="L312" s="13">
        <v>1.1518000000000002</v>
      </c>
      <c r="M312" s="13">
        <v>1.2792000000000001</v>
      </c>
    </row>
    <row r="313" spans="2:13">
      <c r="B313" s="12" t="s">
        <v>2740</v>
      </c>
      <c r="C313" s="12" t="s">
        <v>8943</v>
      </c>
      <c r="D313" s="13">
        <v>9.1000000000000011E-2</v>
      </c>
      <c r="E313" s="13">
        <v>0.18070000000000003</v>
      </c>
      <c r="F313" s="13">
        <v>0.2717</v>
      </c>
      <c r="G313" s="13">
        <v>0.36270000000000002</v>
      </c>
      <c r="H313" s="13">
        <v>0.45369999999999999</v>
      </c>
      <c r="I313" s="13">
        <v>0.54339999999999999</v>
      </c>
      <c r="J313" s="13">
        <v>0.63439999999999996</v>
      </c>
      <c r="K313" s="13">
        <v>0.72540000000000004</v>
      </c>
      <c r="L313" s="13">
        <v>0.81510000000000005</v>
      </c>
      <c r="M313" s="13">
        <v>0.90610000000000002</v>
      </c>
    </row>
    <row r="314" spans="2:13">
      <c r="B314" s="12" t="s">
        <v>8781</v>
      </c>
      <c r="C314" s="12" t="s">
        <v>8943</v>
      </c>
      <c r="D314" s="13">
        <v>6.3700000000000007E-2</v>
      </c>
      <c r="E314" s="13">
        <v>0.12740000000000001</v>
      </c>
      <c r="F314" s="13">
        <v>0.1898</v>
      </c>
      <c r="G314" s="13">
        <v>0.2535</v>
      </c>
      <c r="H314" s="13">
        <v>0.31719999999999998</v>
      </c>
      <c r="I314" s="13">
        <v>0.38090000000000002</v>
      </c>
      <c r="J314" s="13">
        <v>0.44460000000000005</v>
      </c>
      <c r="K314" s="13">
        <v>0.50700000000000001</v>
      </c>
      <c r="L314" s="13">
        <v>0.57069999999999999</v>
      </c>
      <c r="M314" s="13">
        <v>0.63439999999999996</v>
      </c>
    </row>
    <row r="315" spans="2:13">
      <c r="B315" s="12" t="s">
        <v>8782</v>
      </c>
      <c r="C315" s="12" t="s">
        <v>8943</v>
      </c>
      <c r="D315" s="13">
        <v>5.8499999999999996E-2</v>
      </c>
      <c r="E315" s="13">
        <v>0.11699999999999999</v>
      </c>
      <c r="F315" s="13">
        <v>0.17420000000000002</v>
      </c>
      <c r="G315" s="13">
        <v>0.23269999999999999</v>
      </c>
      <c r="H315" s="13">
        <v>0.29120000000000001</v>
      </c>
      <c r="I315" s="13">
        <v>0.34970000000000001</v>
      </c>
      <c r="J315" s="13">
        <v>0.40820000000000001</v>
      </c>
      <c r="K315" s="13">
        <v>0.46539999999999998</v>
      </c>
      <c r="L315" s="13">
        <v>0.52390000000000003</v>
      </c>
      <c r="M315" s="13">
        <v>0.58240000000000003</v>
      </c>
    </row>
    <row r="316" spans="2:13">
      <c r="B316" s="12" t="s">
        <v>8783</v>
      </c>
      <c r="C316" s="12" t="s">
        <v>8943</v>
      </c>
      <c r="D316" s="13">
        <v>3.2500000000000001E-2</v>
      </c>
      <c r="E316" s="13">
        <v>6.3700000000000007E-2</v>
      </c>
      <c r="F316" s="13">
        <v>9.6199999999999994E-2</v>
      </c>
      <c r="G316" s="13">
        <v>0.12870000000000001</v>
      </c>
      <c r="H316" s="13">
        <v>0.16120000000000001</v>
      </c>
      <c r="I316" s="13">
        <v>0.19239999999999999</v>
      </c>
      <c r="J316" s="13">
        <v>0.22489999999999999</v>
      </c>
      <c r="K316" s="13">
        <v>0.25740000000000002</v>
      </c>
      <c r="L316" s="13">
        <v>0.28860000000000002</v>
      </c>
      <c r="M316" s="13">
        <v>0.3211</v>
      </c>
    </row>
    <row r="317" spans="2:13">
      <c r="B317" s="12" t="s">
        <v>8784</v>
      </c>
      <c r="C317" s="12" t="s">
        <v>8943</v>
      </c>
      <c r="D317" s="13">
        <v>3.6400000000000002E-2</v>
      </c>
      <c r="E317" s="13">
        <v>7.4099999999999999E-2</v>
      </c>
      <c r="F317" s="13">
        <v>0.11050000000000001</v>
      </c>
      <c r="G317" s="13">
        <v>0.1482</v>
      </c>
      <c r="H317" s="13">
        <v>0.18459999999999999</v>
      </c>
      <c r="I317" s="13">
        <v>0.22100000000000003</v>
      </c>
      <c r="J317" s="13">
        <v>0.25870000000000004</v>
      </c>
      <c r="K317" s="13">
        <v>0.29510000000000003</v>
      </c>
      <c r="L317" s="13">
        <v>0.33280000000000004</v>
      </c>
      <c r="M317" s="13">
        <v>0.36919999999999997</v>
      </c>
    </row>
    <row r="318" spans="2:13">
      <c r="B318" s="12" t="s">
        <v>8785</v>
      </c>
      <c r="C318" s="12" t="s">
        <v>8943</v>
      </c>
      <c r="D318" s="13">
        <v>4.2900000000000001E-2</v>
      </c>
      <c r="E318" s="13">
        <v>8.5800000000000001E-2</v>
      </c>
      <c r="F318" s="13">
        <v>0.12740000000000001</v>
      </c>
      <c r="G318" s="13">
        <v>0.17030000000000001</v>
      </c>
      <c r="H318" s="13">
        <v>0.21320000000000003</v>
      </c>
      <c r="I318" s="13">
        <v>0.25609999999999999</v>
      </c>
      <c r="J318" s="13">
        <v>0.29900000000000004</v>
      </c>
      <c r="K318" s="13">
        <v>0.34060000000000001</v>
      </c>
      <c r="L318" s="13">
        <v>0.38350000000000001</v>
      </c>
      <c r="M318" s="13">
        <v>0.42640000000000006</v>
      </c>
    </row>
    <row r="319" spans="2:13">
      <c r="B319" s="12" t="s">
        <v>8786</v>
      </c>
      <c r="C319" s="12" t="s">
        <v>8943</v>
      </c>
      <c r="D319" s="13">
        <v>5.5899999999999998E-2</v>
      </c>
      <c r="E319" s="13">
        <v>0.1118</v>
      </c>
      <c r="F319" s="13">
        <v>0.16900000000000001</v>
      </c>
      <c r="G319" s="13">
        <v>0.22489999999999999</v>
      </c>
      <c r="H319" s="13">
        <v>0.28079999999999999</v>
      </c>
      <c r="I319" s="13">
        <v>0.3367</v>
      </c>
      <c r="J319" s="13">
        <v>0.3926</v>
      </c>
      <c r="K319" s="13">
        <v>0.44979999999999998</v>
      </c>
      <c r="L319" s="13">
        <v>0.50570000000000004</v>
      </c>
      <c r="M319" s="13">
        <v>0.56159999999999999</v>
      </c>
    </row>
    <row r="320" spans="2:13">
      <c r="B320" s="12" t="s">
        <v>8787</v>
      </c>
      <c r="C320" s="12" t="s">
        <v>8943</v>
      </c>
      <c r="D320" s="13">
        <v>7.2800000000000004E-2</v>
      </c>
      <c r="E320" s="13">
        <v>0.14560000000000001</v>
      </c>
      <c r="F320" s="13">
        <v>0.21970000000000003</v>
      </c>
      <c r="G320" s="13">
        <v>0.29250000000000004</v>
      </c>
      <c r="H320" s="13">
        <v>0.36530000000000007</v>
      </c>
      <c r="I320" s="13">
        <v>0.43810000000000004</v>
      </c>
      <c r="J320" s="13">
        <v>0.51090000000000002</v>
      </c>
      <c r="K320" s="13">
        <v>0.58500000000000008</v>
      </c>
      <c r="L320" s="13">
        <v>0.65780000000000005</v>
      </c>
      <c r="M320" s="13">
        <v>0.73060000000000014</v>
      </c>
    </row>
    <row r="321" spans="2:13">
      <c r="B321" s="12" t="s">
        <v>8788</v>
      </c>
      <c r="C321" s="12" t="s">
        <v>8943</v>
      </c>
      <c r="D321" s="13">
        <v>0.12350000000000001</v>
      </c>
      <c r="E321" s="13">
        <v>0.24700000000000003</v>
      </c>
      <c r="F321" s="13">
        <v>0.37179999999999996</v>
      </c>
      <c r="G321" s="13">
        <v>0.49530000000000002</v>
      </c>
      <c r="H321" s="13">
        <v>0.61880000000000002</v>
      </c>
      <c r="I321" s="13">
        <v>0.74229999999999996</v>
      </c>
      <c r="J321" s="13">
        <v>0.86580000000000013</v>
      </c>
      <c r="K321" s="13">
        <v>0.99060000000000004</v>
      </c>
      <c r="L321" s="13">
        <v>1.1141000000000001</v>
      </c>
      <c r="M321" s="13">
        <v>1.2376</v>
      </c>
    </row>
    <row r="322" spans="2:13" ht="25.5">
      <c r="B322" s="12" t="s">
        <v>8789</v>
      </c>
      <c r="C322" s="12" t="s">
        <v>8943</v>
      </c>
      <c r="D322" s="13">
        <v>4.2900000000000001E-2</v>
      </c>
      <c r="E322" s="13">
        <v>8.5800000000000001E-2</v>
      </c>
      <c r="F322" s="13">
        <v>0.12870000000000001</v>
      </c>
      <c r="G322" s="13">
        <v>0.1716</v>
      </c>
      <c r="H322" s="13">
        <v>0.21450000000000002</v>
      </c>
      <c r="I322" s="13">
        <v>0.25609999999999999</v>
      </c>
      <c r="J322" s="13">
        <v>0.29900000000000004</v>
      </c>
      <c r="K322" s="13">
        <v>0.34190000000000004</v>
      </c>
      <c r="L322" s="13">
        <v>0.38479999999999998</v>
      </c>
      <c r="M322" s="13">
        <v>0.42770000000000002</v>
      </c>
    </row>
    <row r="323" spans="2:13">
      <c r="B323" s="12" t="s">
        <v>8790</v>
      </c>
      <c r="C323" s="12" t="s">
        <v>8943</v>
      </c>
      <c r="D323" s="13">
        <v>6.1100000000000002E-2</v>
      </c>
      <c r="E323" s="13">
        <v>0.1222</v>
      </c>
      <c r="F323" s="13">
        <v>0.18329999999999999</v>
      </c>
      <c r="G323" s="13">
        <v>0.24440000000000001</v>
      </c>
      <c r="H323" s="13">
        <v>0.30549999999999999</v>
      </c>
      <c r="I323" s="13">
        <v>0.36659999999999998</v>
      </c>
      <c r="J323" s="13">
        <v>0.42770000000000002</v>
      </c>
      <c r="K323" s="13">
        <v>0.48880000000000001</v>
      </c>
      <c r="L323" s="13">
        <v>0.54990000000000006</v>
      </c>
      <c r="M323" s="13">
        <v>0.61099999999999999</v>
      </c>
    </row>
    <row r="324" spans="2:13" ht="25.5">
      <c r="B324" s="12" t="s">
        <v>8791</v>
      </c>
      <c r="C324" s="12" t="s">
        <v>8943</v>
      </c>
      <c r="D324" s="13">
        <v>0.10660000000000001</v>
      </c>
      <c r="E324" s="13">
        <v>0.21320000000000003</v>
      </c>
      <c r="F324" s="13">
        <v>0.31850000000000001</v>
      </c>
      <c r="G324" s="13">
        <v>0.42510000000000003</v>
      </c>
      <c r="H324" s="13">
        <v>0.53169999999999995</v>
      </c>
      <c r="I324" s="13">
        <v>0.63829999999999998</v>
      </c>
      <c r="J324" s="13">
        <v>0.74490000000000001</v>
      </c>
      <c r="K324" s="13">
        <v>0.85020000000000007</v>
      </c>
      <c r="L324" s="13">
        <v>0.95679999999999998</v>
      </c>
      <c r="M324" s="13">
        <v>1.0633999999999999</v>
      </c>
    </row>
    <row r="325" spans="2:13">
      <c r="B325" s="12" t="s">
        <v>8668</v>
      </c>
      <c r="C325" s="12" t="s">
        <v>8943</v>
      </c>
      <c r="D325" s="13">
        <v>0.2054</v>
      </c>
      <c r="E325" s="13">
        <v>0.4108</v>
      </c>
      <c r="F325" s="13">
        <v>0.6149</v>
      </c>
      <c r="G325" s="13">
        <v>0.82030000000000003</v>
      </c>
      <c r="H325" s="13">
        <v>1.0257000000000001</v>
      </c>
      <c r="I325" s="13">
        <v>1.2311000000000001</v>
      </c>
      <c r="J325" s="13">
        <v>1.4365000000000001</v>
      </c>
      <c r="K325" s="13">
        <v>1.6406000000000001</v>
      </c>
      <c r="L325" s="13">
        <v>1.8459999999999999</v>
      </c>
      <c r="M325" s="13">
        <v>2.0514000000000001</v>
      </c>
    </row>
    <row r="326" spans="2:13">
      <c r="B326" s="12" t="s">
        <v>8792</v>
      </c>
      <c r="C326" s="12" t="s">
        <v>8943</v>
      </c>
      <c r="D326" s="13">
        <v>8.4500000000000006E-2</v>
      </c>
      <c r="E326" s="13">
        <v>0.16770000000000002</v>
      </c>
      <c r="F326" s="13">
        <v>0.25220000000000004</v>
      </c>
      <c r="G326" s="13">
        <v>0.33540000000000003</v>
      </c>
      <c r="H326" s="13">
        <v>0.41990000000000005</v>
      </c>
      <c r="I326" s="13">
        <v>0.50440000000000007</v>
      </c>
      <c r="J326" s="13">
        <v>0.58760000000000001</v>
      </c>
      <c r="K326" s="13">
        <v>0.67210000000000003</v>
      </c>
      <c r="L326" s="13">
        <v>0.75529999999999997</v>
      </c>
      <c r="M326" s="13">
        <v>0.8398000000000001</v>
      </c>
    </row>
    <row r="327" spans="2:13">
      <c r="B327" s="12" t="s">
        <v>8793</v>
      </c>
      <c r="C327" s="12" t="s">
        <v>8943</v>
      </c>
      <c r="D327" s="13">
        <v>5.0700000000000002E-2</v>
      </c>
      <c r="E327" s="13">
        <v>0.10010000000000001</v>
      </c>
      <c r="F327" s="13">
        <v>0.15080000000000002</v>
      </c>
      <c r="G327" s="13">
        <v>0.20020000000000002</v>
      </c>
      <c r="H327" s="13">
        <v>0.25090000000000001</v>
      </c>
      <c r="I327" s="13">
        <v>0.30160000000000003</v>
      </c>
      <c r="J327" s="13">
        <v>0.35100000000000003</v>
      </c>
      <c r="K327" s="13">
        <v>0.4017</v>
      </c>
      <c r="L327" s="13">
        <v>0.4511</v>
      </c>
      <c r="M327" s="13">
        <v>0.50180000000000002</v>
      </c>
    </row>
    <row r="328" spans="2:13">
      <c r="B328" s="12" t="s">
        <v>8794</v>
      </c>
      <c r="C328" s="12" t="s">
        <v>8943</v>
      </c>
      <c r="D328" s="13">
        <v>2.6000000000000002E-2</v>
      </c>
      <c r="E328" s="13">
        <v>5.3300000000000007E-2</v>
      </c>
      <c r="F328" s="13">
        <v>7.9299999999999995E-2</v>
      </c>
      <c r="G328" s="13">
        <v>0.1053</v>
      </c>
      <c r="H328" s="13">
        <v>0.1326</v>
      </c>
      <c r="I328" s="13">
        <v>0.15859999999999999</v>
      </c>
      <c r="J328" s="13">
        <v>0.18459999999999999</v>
      </c>
      <c r="K328" s="13">
        <v>0.21060000000000001</v>
      </c>
      <c r="L328" s="13">
        <v>0.2379</v>
      </c>
      <c r="M328" s="13">
        <v>0.26390000000000002</v>
      </c>
    </row>
    <row r="329" spans="2:13">
      <c r="B329" s="12" t="s">
        <v>8795</v>
      </c>
      <c r="C329" s="12" t="s">
        <v>8943</v>
      </c>
      <c r="D329" s="13">
        <v>6.5000000000000002E-2</v>
      </c>
      <c r="E329" s="13">
        <v>0.13</v>
      </c>
      <c r="F329" s="13">
        <v>0.19500000000000001</v>
      </c>
      <c r="G329" s="13">
        <v>0.26</v>
      </c>
      <c r="H329" s="13">
        <v>0.32500000000000001</v>
      </c>
      <c r="I329" s="13">
        <v>0.39</v>
      </c>
      <c r="J329" s="13">
        <v>0.45499999999999996</v>
      </c>
      <c r="K329" s="13">
        <v>0.52</v>
      </c>
      <c r="L329" s="13">
        <v>0.58500000000000008</v>
      </c>
      <c r="M329" s="13">
        <v>0.65</v>
      </c>
    </row>
    <row r="330" spans="2:13">
      <c r="B330" s="12" t="s">
        <v>2855</v>
      </c>
      <c r="C330" s="12" t="s">
        <v>8943</v>
      </c>
      <c r="D330" s="13">
        <v>8.7100000000000011E-2</v>
      </c>
      <c r="E330" s="13">
        <v>0.17550000000000002</v>
      </c>
      <c r="F330" s="13">
        <v>0.2626</v>
      </c>
      <c r="G330" s="13">
        <v>0.35100000000000003</v>
      </c>
      <c r="H330" s="13">
        <v>0.43810000000000004</v>
      </c>
      <c r="I330" s="13">
        <v>0.5252</v>
      </c>
      <c r="J330" s="13">
        <v>0.61360000000000003</v>
      </c>
      <c r="K330" s="13">
        <v>0.7007000000000001</v>
      </c>
      <c r="L330" s="13">
        <v>0.78910000000000002</v>
      </c>
      <c r="M330" s="13">
        <v>0.87620000000000009</v>
      </c>
    </row>
    <row r="331" spans="2:13">
      <c r="B331" s="12" t="s">
        <v>8796</v>
      </c>
      <c r="C331" s="12" t="s">
        <v>8943</v>
      </c>
      <c r="D331" s="13">
        <v>1.0400000000000001E-2</v>
      </c>
      <c r="E331" s="13">
        <v>2.0800000000000003E-2</v>
      </c>
      <c r="F331" s="13">
        <v>3.1200000000000002E-2</v>
      </c>
      <c r="G331" s="13">
        <v>4.2900000000000001E-2</v>
      </c>
      <c r="H331" s="13">
        <v>5.3300000000000007E-2</v>
      </c>
      <c r="I331" s="13">
        <v>6.3700000000000007E-2</v>
      </c>
      <c r="J331" s="13">
        <v>7.4099999999999999E-2</v>
      </c>
      <c r="K331" s="13">
        <v>8.4500000000000006E-2</v>
      </c>
      <c r="L331" s="13">
        <v>9.4899999999999998E-2</v>
      </c>
      <c r="M331" s="13">
        <v>0.1053</v>
      </c>
    </row>
    <row r="332" spans="2:13">
      <c r="B332" s="12" t="s">
        <v>8797</v>
      </c>
      <c r="C332" s="12" t="s">
        <v>8943</v>
      </c>
      <c r="D332" s="13">
        <v>0.14430000000000001</v>
      </c>
      <c r="E332" s="13">
        <v>0.28860000000000002</v>
      </c>
      <c r="F332" s="13">
        <v>0.43160000000000004</v>
      </c>
      <c r="G332" s="13">
        <v>0.57590000000000008</v>
      </c>
      <c r="H332" s="13">
        <v>0.72020000000000006</v>
      </c>
      <c r="I332" s="13">
        <v>0.86450000000000005</v>
      </c>
      <c r="J332" s="13">
        <v>1.0088000000000001</v>
      </c>
      <c r="K332" s="13">
        <v>1.1518000000000002</v>
      </c>
      <c r="L332" s="13">
        <v>1.2961</v>
      </c>
      <c r="M332" s="13">
        <v>1.4404000000000001</v>
      </c>
    </row>
    <row r="333" spans="2:13">
      <c r="B333" s="12" t="s">
        <v>8798</v>
      </c>
      <c r="C333" s="12" t="s">
        <v>8943</v>
      </c>
      <c r="D333" s="13">
        <v>2.3400000000000001E-2</v>
      </c>
      <c r="E333" s="13">
        <v>4.5500000000000006E-2</v>
      </c>
      <c r="F333" s="13">
        <v>6.8900000000000003E-2</v>
      </c>
      <c r="G333" s="13">
        <v>9.2299999999999993E-2</v>
      </c>
      <c r="H333" s="13">
        <v>0.1157</v>
      </c>
      <c r="I333" s="13">
        <v>0.13780000000000001</v>
      </c>
      <c r="J333" s="13">
        <v>0.16120000000000001</v>
      </c>
      <c r="K333" s="13">
        <v>0.18459999999999999</v>
      </c>
      <c r="L333" s="13">
        <v>0.20670000000000002</v>
      </c>
      <c r="M333" s="13">
        <v>0.2301</v>
      </c>
    </row>
    <row r="334" spans="2:13">
      <c r="B334" s="12" t="s">
        <v>8799</v>
      </c>
      <c r="C334" s="12" t="s">
        <v>8943</v>
      </c>
      <c r="D334" s="13">
        <v>0.11050000000000001</v>
      </c>
      <c r="E334" s="13">
        <v>0.22100000000000003</v>
      </c>
      <c r="F334" s="13">
        <v>0.33150000000000002</v>
      </c>
      <c r="G334" s="13">
        <v>0.44200000000000006</v>
      </c>
      <c r="H334" s="13">
        <v>0.55379999999999996</v>
      </c>
      <c r="I334" s="13">
        <v>0.6643</v>
      </c>
      <c r="J334" s="13">
        <v>0.77480000000000004</v>
      </c>
      <c r="K334" s="13">
        <v>0.88530000000000009</v>
      </c>
      <c r="L334" s="13">
        <v>0.99580000000000002</v>
      </c>
      <c r="M334" s="13">
        <v>1.1063000000000001</v>
      </c>
    </row>
    <row r="335" spans="2:13">
      <c r="B335" s="12" t="s">
        <v>8800</v>
      </c>
      <c r="C335" s="12" t="s">
        <v>8943</v>
      </c>
      <c r="D335" s="13">
        <v>2.6000000000000003E-3</v>
      </c>
      <c r="E335" s="13">
        <v>3.9000000000000003E-3</v>
      </c>
      <c r="F335" s="13">
        <v>6.5000000000000006E-3</v>
      </c>
      <c r="G335" s="13">
        <v>7.8000000000000005E-3</v>
      </c>
      <c r="H335" s="13">
        <v>1.0400000000000001E-2</v>
      </c>
      <c r="I335" s="13">
        <v>1.17E-2</v>
      </c>
      <c r="J335" s="13">
        <v>1.43E-2</v>
      </c>
      <c r="K335" s="13">
        <v>1.5600000000000001E-2</v>
      </c>
      <c r="L335" s="13">
        <v>1.8200000000000001E-2</v>
      </c>
      <c r="M335" s="13">
        <v>2.0800000000000003E-2</v>
      </c>
    </row>
    <row r="336" spans="2:13">
      <c r="B336" s="12" t="s">
        <v>8801</v>
      </c>
      <c r="C336" s="12" t="s">
        <v>8943</v>
      </c>
      <c r="D336" s="13">
        <v>1.3000000000000002E-3</v>
      </c>
      <c r="E336" s="13">
        <v>3.9000000000000003E-3</v>
      </c>
      <c r="F336" s="13">
        <v>5.2000000000000006E-3</v>
      </c>
      <c r="G336" s="13">
        <v>7.8000000000000005E-3</v>
      </c>
      <c r="H336" s="13">
        <v>9.1000000000000004E-3</v>
      </c>
      <c r="I336" s="13">
        <v>1.17E-2</v>
      </c>
      <c r="J336" s="13">
        <v>1.3000000000000001E-2</v>
      </c>
      <c r="K336" s="13">
        <v>1.43E-2</v>
      </c>
      <c r="L336" s="13">
        <v>1.6899999999999998E-2</v>
      </c>
      <c r="M336" s="13">
        <v>1.8200000000000001E-2</v>
      </c>
    </row>
    <row r="337" spans="2:13">
      <c r="B337" s="12" t="s">
        <v>8802</v>
      </c>
      <c r="C337" s="12" t="s">
        <v>8943</v>
      </c>
      <c r="D337" s="13">
        <v>0.377</v>
      </c>
      <c r="E337" s="13">
        <v>0.75529999999999997</v>
      </c>
      <c r="F337" s="13">
        <v>1.1323000000000001</v>
      </c>
      <c r="G337" s="13">
        <v>1.5093000000000001</v>
      </c>
      <c r="H337" s="13">
        <v>1.8875999999999999</v>
      </c>
      <c r="I337" s="13">
        <v>2.2646000000000002</v>
      </c>
      <c r="J337" s="13">
        <v>2.6415999999999999</v>
      </c>
      <c r="K337" s="13">
        <v>3.0199000000000003</v>
      </c>
      <c r="L337" s="13">
        <v>3.3969</v>
      </c>
      <c r="M337" s="13">
        <v>3.7739000000000003</v>
      </c>
    </row>
    <row r="338" spans="2:13">
      <c r="B338" s="12" t="s">
        <v>8803</v>
      </c>
      <c r="C338" s="12" t="s">
        <v>8943</v>
      </c>
      <c r="D338" s="13">
        <v>4.2900000000000001E-2</v>
      </c>
      <c r="E338" s="13">
        <v>8.5800000000000001E-2</v>
      </c>
      <c r="F338" s="13">
        <v>0.12870000000000001</v>
      </c>
      <c r="G338" s="13">
        <v>0.1716</v>
      </c>
      <c r="H338" s="13">
        <v>0.21450000000000002</v>
      </c>
      <c r="I338" s="13">
        <v>0.25609999999999999</v>
      </c>
      <c r="J338" s="13">
        <v>0.29900000000000004</v>
      </c>
      <c r="K338" s="13">
        <v>0.34190000000000004</v>
      </c>
      <c r="L338" s="13">
        <v>0.38479999999999998</v>
      </c>
      <c r="M338" s="13">
        <v>0.42770000000000002</v>
      </c>
    </row>
    <row r="339" spans="2:13" ht="25.5">
      <c r="B339" s="12" t="s">
        <v>8804</v>
      </c>
      <c r="C339" s="12" t="s">
        <v>8943</v>
      </c>
      <c r="D339" s="13">
        <v>3.2500000000000001E-2</v>
      </c>
      <c r="E339" s="13">
        <v>6.3700000000000007E-2</v>
      </c>
      <c r="F339" s="13">
        <v>9.6199999999999994E-2</v>
      </c>
      <c r="G339" s="13">
        <v>0.12740000000000001</v>
      </c>
      <c r="H339" s="13">
        <v>0.15990000000000001</v>
      </c>
      <c r="I339" s="13">
        <v>0.19109999999999999</v>
      </c>
      <c r="J339" s="13">
        <v>0.22230000000000003</v>
      </c>
      <c r="K339" s="13">
        <v>0.25480000000000003</v>
      </c>
      <c r="L339" s="13">
        <v>0.2873</v>
      </c>
      <c r="M339" s="13">
        <v>0.31850000000000001</v>
      </c>
    </row>
    <row r="340" spans="2:13" ht="25.5">
      <c r="B340" s="12" t="s">
        <v>8805</v>
      </c>
      <c r="C340" s="12" t="s">
        <v>8943</v>
      </c>
      <c r="D340" s="13">
        <v>4.6800000000000001E-2</v>
      </c>
      <c r="E340" s="13">
        <v>9.3600000000000003E-2</v>
      </c>
      <c r="F340" s="13">
        <v>0.1404</v>
      </c>
      <c r="G340" s="13">
        <v>0.18720000000000001</v>
      </c>
      <c r="H340" s="13">
        <v>0.23399999999999999</v>
      </c>
      <c r="I340" s="13">
        <v>0.28079999999999999</v>
      </c>
      <c r="J340" s="13">
        <v>0.3276</v>
      </c>
      <c r="K340" s="13">
        <v>0.37440000000000001</v>
      </c>
      <c r="L340" s="13">
        <v>0.42120000000000002</v>
      </c>
      <c r="M340" s="13">
        <v>0.46799999999999997</v>
      </c>
    </row>
    <row r="341" spans="2:13">
      <c r="B341" s="12" t="s">
        <v>8806</v>
      </c>
      <c r="C341" s="12" t="s">
        <v>8943</v>
      </c>
      <c r="D341" s="13">
        <v>1.6899999999999998E-2</v>
      </c>
      <c r="E341" s="13">
        <v>3.2500000000000001E-2</v>
      </c>
      <c r="F341" s="13">
        <v>4.9399999999999999E-2</v>
      </c>
      <c r="G341" s="13">
        <v>6.5000000000000002E-2</v>
      </c>
      <c r="H341" s="13">
        <v>8.1900000000000001E-2</v>
      </c>
      <c r="I341" s="13">
        <v>9.7500000000000003E-2</v>
      </c>
      <c r="J341" s="13">
        <v>0.1144</v>
      </c>
      <c r="K341" s="13">
        <v>0.1313</v>
      </c>
      <c r="L341" s="13">
        <v>0.1469</v>
      </c>
      <c r="M341" s="13">
        <v>0.1638</v>
      </c>
    </row>
    <row r="342" spans="2:13">
      <c r="B342" s="12" t="s">
        <v>8807</v>
      </c>
      <c r="C342" s="12" t="s">
        <v>8943</v>
      </c>
      <c r="D342" s="13">
        <v>9.1000000000000004E-3</v>
      </c>
      <c r="E342" s="13">
        <v>1.8200000000000001E-2</v>
      </c>
      <c r="F342" s="13">
        <v>2.7300000000000001E-2</v>
      </c>
      <c r="G342" s="13">
        <v>3.7700000000000004E-2</v>
      </c>
      <c r="H342" s="13">
        <v>4.6800000000000001E-2</v>
      </c>
      <c r="I342" s="13">
        <v>5.5899999999999998E-2</v>
      </c>
      <c r="J342" s="13">
        <v>6.5000000000000002E-2</v>
      </c>
      <c r="K342" s="13">
        <v>7.4099999999999999E-2</v>
      </c>
      <c r="L342" s="13">
        <v>8.320000000000001E-2</v>
      </c>
      <c r="M342" s="13">
        <v>9.2299999999999993E-2</v>
      </c>
    </row>
    <row r="343" spans="2:13">
      <c r="B343" s="12" t="s">
        <v>8808</v>
      </c>
      <c r="C343" s="12" t="s">
        <v>8943</v>
      </c>
      <c r="D343" s="13">
        <v>1.3000000000000001E-2</v>
      </c>
      <c r="E343" s="13">
        <v>2.6000000000000002E-2</v>
      </c>
      <c r="F343" s="13">
        <v>3.9E-2</v>
      </c>
      <c r="G343" s="13">
        <v>5.2000000000000005E-2</v>
      </c>
      <c r="H343" s="13">
        <v>6.5000000000000002E-2</v>
      </c>
      <c r="I343" s="13">
        <v>7.8E-2</v>
      </c>
      <c r="J343" s="13">
        <v>9.1000000000000011E-2</v>
      </c>
      <c r="K343" s="13">
        <v>0.10400000000000001</v>
      </c>
      <c r="L343" s="13">
        <v>0.11699999999999999</v>
      </c>
      <c r="M343" s="13">
        <v>0.13</v>
      </c>
    </row>
    <row r="344" spans="2:13" ht="25.5">
      <c r="B344" s="12" t="s">
        <v>8809</v>
      </c>
      <c r="C344" s="12" t="s">
        <v>8943</v>
      </c>
      <c r="D344" s="13">
        <v>4.4200000000000003E-2</v>
      </c>
      <c r="E344" s="13">
        <v>8.7100000000000011E-2</v>
      </c>
      <c r="F344" s="13">
        <v>0.1313</v>
      </c>
      <c r="G344" s="13">
        <v>0.17550000000000002</v>
      </c>
      <c r="H344" s="13">
        <v>0.21840000000000001</v>
      </c>
      <c r="I344" s="13">
        <v>0.2626</v>
      </c>
      <c r="J344" s="13">
        <v>0.30680000000000002</v>
      </c>
      <c r="K344" s="13">
        <v>0.34970000000000001</v>
      </c>
      <c r="L344" s="13">
        <v>0.39390000000000003</v>
      </c>
      <c r="M344" s="13">
        <v>0.43810000000000004</v>
      </c>
    </row>
    <row r="345" spans="2:13">
      <c r="B345" s="12" t="s">
        <v>8810</v>
      </c>
      <c r="C345" s="12" t="s">
        <v>8943</v>
      </c>
      <c r="D345" s="13">
        <v>7.8000000000000005E-3</v>
      </c>
      <c r="E345" s="13">
        <v>1.43E-2</v>
      </c>
      <c r="F345" s="13">
        <v>2.2100000000000002E-2</v>
      </c>
      <c r="G345" s="13">
        <v>2.9899999999999999E-2</v>
      </c>
      <c r="H345" s="13">
        <v>3.6400000000000002E-2</v>
      </c>
      <c r="I345" s="13">
        <v>4.4200000000000003E-2</v>
      </c>
      <c r="J345" s="13">
        <v>5.2000000000000005E-2</v>
      </c>
      <c r="K345" s="13">
        <v>5.8499999999999996E-2</v>
      </c>
      <c r="L345" s="13">
        <v>6.6299999999999998E-2</v>
      </c>
      <c r="M345" s="13">
        <v>7.4099999999999999E-2</v>
      </c>
    </row>
    <row r="346" spans="2:13">
      <c r="B346" s="12" t="s">
        <v>8811</v>
      </c>
      <c r="C346" s="12" t="s">
        <v>8943</v>
      </c>
      <c r="D346" s="13">
        <v>9.1000000000000004E-3</v>
      </c>
      <c r="E346" s="13">
        <v>1.8200000000000001E-2</v>
      </c>
      <c r="F346" s="13">
        <v>2.7300000000000001E-2</v>
      </c>
      <c r="G346" s="13">
        <v>3.6400000000000002E-2</v>
      </c>
      <c r="H346" s="13">
        <v>4.5500000000000006E-2</v>
      </c>
      <c r="I346" s="13">
        <v>5.4600000000000003E-2</v>
      </c>
      <c r="J346" s="13">
        <v>6.3700000000000007E-2</v>
      </c>
      <c r="K346" s="13">
        <v>7.2800000000000004E-2</v>
      </c>
      <c r="L346" s="13">
        <v>8.1900000000000001E-2</v>
      </c>
      <c r="M346" s="13">
        <v>9.1000000000000011E-2</v>
      </c>
    </row>
    <row r="347" spans="2:13">
      <c r="B347" s="12" t="s">
        <v>8812</v>
      </c>
      <c r="C347" s="12" t="s">
        <v>8943</v>
      </c>
      <c r="D347" s="13">
        <v>0.1027</v>
      </c>
      <c r="E347" s="13">
        <v>0.2041</v>
      </c>
      <c r="F347" s="13">
        <v>0.30680000000000002</v>
      </c>
      <c r="G347" s="13">
        <v>0.40950000000000003</v>
      </c>
      <c r="H347" s="13">
        <v>0.51219999999999999</v>
      </c>
      <c r="I347" s="13">
        <v>0.61360000000000003</v>
      </c>
      <c r="J347" s="13">
        <v>0.71630000000000005</v>
      </c>
      <c r="K347" s="13">
        <v>0.81900000000000006</v>
      </c>
      <c r="L347" s="13">
        <v>0.9204</v>
      </c>
      <c r="M347" s="13">
        <v>1.0231000000000001</v>
      </c>
    </row>
    <row r="348" spans="2:13">
      <c r="B348" s="12" t="s">
        <v>8813</v>
      </c>
      <c r="C348" s="12" t="s">
        <v>8943</v>
      </c>
      <c r="D348" s="13">
        <v>0.49790000000000001</v>
      </c>
      <c r="E348" s="13">
        <v>0.9971000000000001</v>
      </c>
      <c r="F348" s="13">
        <v>1.4949999999999999</v>
      </c>
      <c r="G348" s="13">
        <v>1.9942000000000002</v>
      </c>
      <c r="H348" s="13">
        <v>2.4921000000000002</v>
      </c>
      <c r="I348" s="13">
        <v>2.9913000000000003</v>
      </c>
      <c r="J348" s="13">
        <v>3.4892000000000003</v>
      </c>
      <c r="K348" s="13">
        <v>3.9884000000000004</v>
      </c>
      <c r="L348" s="13">
        <v>4.4863</v>
      </c>
      <c r="M348" s="13">
        <v>4.9855</v>
      </c>
    </row>
    <row r="349" spans="2:13" ht="25.5">
      <c r="B349" s="12" t="s">
        <v>8814</v>
      </c>
      <c r="C349" s="12" t="s">
        <v>8943</v>
      </c>
      <c r="D349" s="13">
        <v>0.11050000000000001</v>
      </c>
      <c r="E349" s="13">
        <v>0.21970000000000003</v>
      </c>
      <c r="F349" s="13">
        <v>0.33019999999999999</v>
      </c>
      <c r="G349" s="13">
        <v>0.44070000000000004</v>
      </c>
      <c r="H349" s="13">
        <v>0.54990000000000006</v>
      </c>
      <c r="I349" s="13">
        <v>0.66039999999999999</v>
      </c>
      <c r="J349" s="13">
        <v>0.76959999999999995</v>
      </c>
      <c r="K349" s="13">
        <v>0.8801000000000001</v>
      </c>
      <c r="L349" s="13">
        <v>0.99060000000000004</v>
      </c>
      <c r="M349" s="13">
        <v>1.0998000000000001</v>
      </c>
    </row>
    <row r="350" spans="2:13">
      <c r="B350" s="12" t="s">
        <v>8815</v>
      </c>
      <c r="C350" s="12" t="s">
        <v>8943</v>
      </c>
      <c r="D350" s="13">
        <v>0.11699999999999999</v>
      </c>
      <c r="E350" s="13">
        <v>0.23399999999999999</v>
      </c>
      <c r="F350" s="13">
        <v>0.35100000000000003</v>
      </c>
      <c r="G350" s="13">
        <v>0.46799999999999997</v>
      </c>
      <c r="H350" s="13">
        <v>0.58500000000000008</v>
      </c>
      <c r="I350" s="13">
        <v>0.70200000000000007</v>
      </c>
      <c r="J350" s="13">
        <v>0.81900000000000006</v>
      </c>
      <c r="K350" s="13">
        <v>0.93599999999999994</v>
      </c>
      <c r="L350" s="13">
        <v>1.0530000000000002</v>
      </c>
      <c r="M350" s="13">
        <v>1.1700000000000002</v>
      </c>
    </row>
    <row r="351" spans="2:13">
      <c r="B351" s="12" t="s">
        <v>8816</v>
      </c>
      <c r="C351" s="12" t="s">
        <v>8943</v>
      </c>
      <c r="D351" s="13">
        <v>7.6700000000000004E-2</v>
      </c>
      <c r="E351" s="13">
        <v>0.1547</v>
      </c>
      <c r="F351" s="13">
        <v>0.23139999999999999</v>
      </c>
      <c r="G351" s="13">
        <v>0.30940000000000001</v>
      </c>
      <c r="H351" s="13">
        <v>0.3861</v>
      </c>
      <c r="I351" s="13">
        <v>0.46410000000000001</v>
      </c>
      <c r="J351" s="13">
        <v>0.54079999999999995</v>
      </c>
      <c r="K351" s="13">
        <v>0.61880000000000002</v>
      </c>
      <c r="L351" s="13">
        <v>0.69550000000000012</v>
      </c>
      <c r="M351" s="13">
        <v>0.77349999999999997</v>
      </c>
    </row>
    <row r="352" spans="2:13">
      <c r="B352" s="12" t="s">
        <v>8817</v>
      </c>
      <c r="C352" s="12" t="s">
        <v>8943</v>
      </c>
      <c r="D352" s="13">
        <v>4.2900000000000001E-2</v>
      </c>
      <c r="E352" s="13">
        <v>8.4500000000000006E-2</v>
      </c>
      <c r="F352" s="13">
        <v>0.12740000000000001</v>
      </c>
      <c r="G352" s="13">
        <v>0.17030000000000001</v>
      </c>
      <c r="H352" s="13">
        <v>0.21190000000000001</v>
      </c>
      <c r="I352" s="13">
        <v>0.25480000000000003</v>
      </c>
      <c r="J352" s="13">
        <v>0.2964</v>
      </c>
      <c r="K352" s="13">
        <v>0.33930000000000005</v>
      </c>
      <c r="L352" s="13">
        <v>0.38219999999999998</v>
      </c>
      <c r="M352" s="13">
        <v>0.42380000000000001</v>
      </c>
    </row>
    <row r="353" spans="2:13">
      <c r="B353" s="12" t="s">
        <v>8818</v>
      </c>
      <c r="C353" s="12" t="s">
        <v>8943</v>
      </c>
      <c r="D353" s="13">
        <v>3.6400000000000002E-2</v>
      </c>
      <c r="E353" s="13">
        <v>7.4099999999999999E-2</v>
      </c>
      <c r="F353" s="13">
        <v>0.11050000000000001</v>
      </c>
      <c r="G353" s="13">
        <v>0.1482</v>
      </c>
      <c r="H353" s="13">
        <v>0.18459999999999999</v>
      </c>
      <c r="I353" s="13">
        <v>0.22100000000000003</v>
      </c>
      <c r="J353" s="13">
        <v>0.25870000000000004</v>
      </c>
      <c r="K353" s="13">
        <v>0.29510000000000003</v>
      </c>
      <c r="L353" s="13">
        <v>0.33150000000000002</v>
      </c>
      <c r="M353" s="13">
        <v>0.36919999999999997</v>
      </c>
    </row>
    <row r="354" spans="2:13">
      <c r="B354" s="12" t="s">
        <v>8819</v>
      </c>
      <c r="C354" s="12" t="s">
        <v>8943</v>
      </c>
      <c r="D354" s="13">
        <v>8.320000000000001E-2</v>
      </c>
      <c r="E354" s="13">
        <v>0.16640000000000002</v>
      </c>
      <c r="F354" s="13">
        <v>0.24960000000000002</v>
      </c>
      <c r="G354" s="13">
        <v>0.33410000000000001</v>
      </c>
      <c r="H354" s="13">
        <v>0.4173</v>
      </c>
      <c r="I354" s="13">
        <v>0.50050000000000006</v>
      </c>
      <c r="J354" s="13">
        <v>0.5837</v>
      </c>
      <c r="K354" s="13">
        <v>0.66690000000000005</v>
      </c>
      <c r="L354" s="13">
        <v>0.75009999999999999</v>
      </c>
      <c r="M354" s="13">
        <v>0.83330000000000004</v>
      </c>
    </row>
    <row r="355" spans="2:13">
      <c r="B355" s="12" t="s">
        <v>8820</v>
      </c>
      <c r="C355" s="12" t="s">
        <v>8943</v>
      </c>
      <c r="D355" s="13">
        <v>4.2900000000000001E-2</v>
      </c>
      <c r="E355" s="13">
        <v>8.4500000000000006E-2</v>
      </c>
      <c r="F355" s="13">
        <v>0.12740000000000001</v>
      </c>
      <c r="G355" s="13">
        <v>0.16900000000000001</v>
      </c>
      <c r="H355" s="13">
        <v>0.21190000000000001</v>
      </c>
      <c r="I355" s="13">
        <v>0.2535</v>
      </c>
      <c r="J355" s="13">
        <v>0.2964</v>
      </c>
      <c r="K355" s="13">
        <v>0.33930000000000005</v>
      </c>
      <c r="L355" s="13">
        <v>0.38090000000000002</v>
      </c>
      <c r="M355" s="13">
        <v>0.42380000000000001</v>
      </c>
    </row>
    <row r="356" spans="2:13">
      <c r="B356" s="12" t="s">
        <v>8821</v>
      </c>
      <c r="C356" s="12" t="s">
        <v>8943</v>
      </c>
      <c r="D356" s="13">
        <v>6.8900000000000003E-2</v>
      </c>
      <c r="E356" s="13">
        <v>0.13650000000000001</v>
      </c>
      <c r="F356" s="13">
        <v>0.2054</v>
      </c>
      <c r="G356" s="13">
        <v>0.27429999999999999</v>
      </c>
      <c r="H356" s="13">
        <v>0.34320000000000001</v>
      </c>
      <c r="I356" s="13">
        <v>0.4108</v>
      </c>
      <c r="J356" s="13">
        <v>0.47970000000000002</v>
      </c>
      <c r="K356" s="13">
        <v>0.54859999999999998</v>
      </c>
      <c r="L356" s="13">
        <v>0.61619999999999997</v>
      </c>
      <c r="M356" s="13">
        <v>0.68510000000000004</v>
      </c>
    </row>
    <row r="357" spans="2:13">
      <c r="B357" s="12" t="s">
        <v>8822</v>
      </c>
      <c r="C357" s="12" t="s">
        <v>8943</v>
      </c>
      <c r="D357" s="13">
        <v>2.6000000000000002E-2</v>
      </c>
      <c r="E357" s="13">
        <v>5.2000000000000005E-2</v>
      </c>
      <c r="F357" s="13">
        <v>7.8E-2</v>
      </c>
      <c r="G357" s="13">
        <v>0.10400000000000001</v>
      </c>
      <c r="H357" s="13">
        <v>0.13</v>
      </c>
      <c r="I357" s="13">
        <v>0.156</v>
      </c>
      <c r="J357" s="13">
        <v>0.18200000000000002</v>
      </c>
      <c r="K357" s="13">
        <v>0.20800000000000002</v>
      </c>
      <c r="L357" s="13">
        <v>0.23399999999999999</v>
      </c>
      <c r="M357" s="13">
        <v>0.26</v>
      </c>
    </row>
    <row r="358" spans="2:13">
      <c r="B358" s="12" t="s">
        <v>8823</v>
      </c>
      <c r="C358" s="12" t="s">
        <v>8943</v>
      </c>
      <c r="D358" s="13">
        <v>5.0700000000000002E-2</v>
      </c>
      <c r="E358" s="13">
        <v>0.1014</v>
      </c>
      <c r="F358" s="13">
        <v>0.15210000000000001</v>
      </c>
      <c r="G358" s="13">
        <v>0.20280000000000001</v>
      </c>
      <c r="H358" s="13">
        <v>0.2535</v>
      </c>
      <c r="I358" s="13">
        <v>0.3029</v>
      </c>
      <c r="J358" s="13">
        <v>0.35360000000000003</v>
      </c>
      <c r="K358" s="13">
        <v>0.40429999999999999</v>
      </c>
      <c r="L358" s="13">
        <v>0.45499999999999996</v>
      </c>
      <c r="M358" s="13">
        <v>0.50570000000000004</v>
      </c>
    </row>
    <row r="359" spans="2:13">
      <c r="B359" s="12" t="s">
        <v>8824</v>
      </c>
      <c r="C359" s="12" t="s">
        <v>8943</v>
      </c>
      <c r="D359" s="13">
        <v>5.2000000000000005E-2</v>
      </c>
      <c r="E359" s="13">
        <v>0.1053</v>
      </c>
      <c r="F359" s="13">
        <v>0.1573</v>
      </c>
      <c r="G359" s="13">
        <v>0.20930000000000001</v>
      </c>
      <c r="H359" s="13">
        <v>0.2626</v>
      </c>
      <c r="I359" s="13">
        <v>0.31459999999999999</v>
      </c>
      <c r="J359" s="13">
        <v>0.36659999999999998</v>
      </c>
      <c r="K359" s="13">
        <v>0.41860000000000003</v>
      </c>
      <c r="L359" s="13">
        <v>0.47189999999999999</v>
      </c>
      <c r="M359" s="13">
        <v>0.52390000000000003</v>
      </c>
    </row>
    <row r="360" spans="2:13">
      <c r="B360" s="12" t="s">
        <v>8825</v>
      </c>
      <c r="C360" s="12" t="s">
        <v>8943</v>
      </c>
      <c r="D360" s="13">
        <v>3.7700000000000004E-2</v>
      </c>
      <c r="E360" s="13">
        <v>7.5400000000000009E-2</v>
      </c>
      <c r="F360" s="13">
        <v>0.11309999999999999</v>
      </c>
      <c r="G360" s="13">
        <v>0.15080000000000002</v>
      </c>
      <c r="H360" s="13">
        <v>0.1885</v>
      </c>
      <c r="I360" s="13">
        <v>0.22619999999999998</v>
      </c>
      <c r="J360" s="13">
        <v>0.26390000000000002</v>
      </c>
      <c r="K360" s="13">
        <v>0.30160000000000003</v>
      </c>
      <c r="L360" s="13">
        <v>0.33930000000000005</v>
      </c>
      <c r="M360" s="13">
        <v>0.377</v>
      </c>
    </row>
    <row r="361" spans="2:13">
      <c r="B361" s="12" t="s">
        <v>8826</v>
      </c>
      <c r="C361" s="12" t="s">
        <v>8943</v>
      </c>
      <c r="D361" s="13">
        <v>5.2000000000000005E-2</v>
      </c>
      <c r="E361" s="13">
        <v>0.1027</v>
      </c>
      <c r="F361" s="13">
        <v>0.1547</v>
      </c>
      <c r="G361" s="13">
        <v>0.2054</v>
      </c>
      <c r="H361" s="13">
        <v>0.25740000000000002</v>
      </c>
      <c r="I361" s="13">
        <v>0.30940000000000001</v>
      </c>
      <c r="J361" s="13">
        <v>0.36010000000000003</v>
      </c>
      <c r="K361" s="13">
        <v>0.41210000000000002</v>
      </c>
      <c r="L361" s="13">
        <v>0.46279999999999999</v>
      </c>
      <c r="M361" s="13">
        <v>0.51480000000000004</v>
      </c>
    </row>
    <row r="362" spans="2:13" ht="25.5">
      <c r="B362" s="12" t="s">
        <v>8827</v>
      </c>
      <c r="C362" s="12" t="s">
        <v>8943</v>
      </c>
      <c r="D362" s="13">
        <v>7.2800000000000004E-2</v>
      </c>
      <c r="E362" s="13">
        <v>0.14430000000000001</v>
      </c>
      <c r="F362" s="13">
        <v>0.21710000000000002</v>
      </c>
      <c r="G362" s="13">
        <v>0.28860000000000002</v>
      </c>
      <c r="H362" s="13">
        <v>0.36140000000000005</v>
      </c>
      <c r="I362" s="13">
        <v>0.43290000000000006</v>
      </c>
      <c r="J362" s="13">
        <v>0.50570000000000004</v>
      </c>
      <c r="K362" s="13">
        <v>0.57720000000000005</v>
      </c>
      <c r="L362" s="13">
        <v>0.65</v>
      </c>
      <c r="M362" s="13">
        <v>0.72150000000000014</v>
      </c>
    </row>
    <row r="363" spans="2:13">
      <c r="B363" s="12" t="s">
        <v>8828</v>
      </c>
      <c r="C363" s="12" t="s">
        <v>8943</v>
      </c>
      <c r="D363" s="13">
        <v>4.4200000000000003E-2</v>
      </c>
      <c r="E363" s="13">
        <v>8.7100000000000011E-2</v>
      </c>
      <c r="F363" s="13">
        <v>0.1313</v>
      </c>
      <c r="G363" s="13">
        <v>0.17420000000000002</v>
      </c>
      <c r="H363" s="13">
        <v>0.21840000000000001</v>
      </c>
      <c r="I363" s="13">
        <v>0.2626</v>
      </c>
      <c r="J363" s="13">
        <v>0.30549999999999999</v>
      </c>
      <c r="K363" s="13">
        <v>0.34970000000000001</v>
      </c>
      <c r="L363" s="13">
        <v>0.3926</v>
      </c>
      <c r="M363" s="13">
        <v>0.43680000000000002</v>
      </c>
    </row>
    <row r="364" spans="2:13">
      <c r="B364" s="12" t="s">
        <v>8829</v>
      </c>
      <c r="C364" s="12" t="s">
        <v>8943</v>
      </c>
      <c r="D364" s="13">
        <v>5.2000000000000005E-2</v>
      </c>
      <c r="E364" s="13">
        <v>0.10400000000000001</v>
      </c>
      <c r="F364" s="13">
        <v>0.156</v>
      </c>
      <c r="G364" s="13">
        <v>0.20800000000000002</v>
      </c>
      <c r="H364" s="13">
        <v>0.26</v>
      </c>
      <c r="I364" s="13">
        <v>0.312</v>
      </c>
      <c r="J364" s="13">
        <v>0.36400000000000005</v>
      </c>
      <c r="K364" s="13">
        <v>0.41600000000000004</v>
      </c>
      <c r="L364" s="13">
        <v>0.46929999999999999</v>
      </c>
      <c r="M364" s="13">
        <v>0.5213000000000001</v>
      </c>
    </row>
    <row r="365" spans="2:13">
      <c r="B365" s="12" t="s">
        <v>8830</v>
      </c>
      <c r="C365" s="12" t="s">
        <v>8943</v>
      </c>
      <c r="D365" s="13">
        <v>4.0300000000000002E-2</v>
      </c>
      <c r="E365" s="13">
        <v>8.0600000000000005E-2</v>
      </c>
      <c r="F365" s="13">
        <v>0.12090000000000001</v>
      </c>
      <c r="G365" s="13">
        <v>0.16120000000000001</v>
      </c>
      <c r="H365" s="13">
        <v>0.20280000000000001</v>
      </c>
      <c r="I365" s="13">
        <v>0.24310000000000001</v>
      </c>
      <c r="J365" s="13">
        <v>0.28339999999999999</v>
      </c>
      <c r="K365" s="13">
        <v>0.32369999999999999</v>
      </c>
      <c r="L365" s="13">
        <v>0.36400000000000005</v>
      </c>
      <c r="M365" s="13">
        <v>0.40429999999999999</v>
      </c>
    </row>
    <row r="366" spans="2:13">
      <c r="B366" s="12" t="s">
        <v>8777</v>
      </c>
      <c r="C366" s="12" t="s">
        <v>8943</v>
      </c>
      <c r="D366" s="13">
        <v>0.1716</v>
      </c>
      <c r="E366" s="13">
        <v>0.34320000000000001</v>
      </c>
      <c r="F366" s="13">
        <v>0.51480000000000004</v>
      </c>
      <c r="G366" s="13">
        <v>0.68510000000000004</v>
      </c>
      <c r="H366" s="13">
        <v>0.85670000000000002</v>
      </c>
      <c r="I366" s="13">
        <v>1.0283</v>
      </c>
      <c r="J366" s="13">
        <v>1.1999000000000002</v>
      </c>
      <c r="K366" s="13">
        <v>1.3714999999999999</v>
      </c>
      <c r="L366" s="13">
        <v>1.5431000000000001</v>
      </c>
      <c r="M366" s="13">
        <v>1.7146999999999999</v>
      </c>
    </row>
    <row r="367" spans="2:13">
      <c r="B367" s="12" t="s">
        <v>8831</v>
      </c>
      <c r="C367" s="12" t="s">
        <v>8943</v>
      </c>
      <c r="D367" s="13">
        <v>6.2400000000000004E-2</v>
      </c>
      <c r="E367" s="13">
        <v>0.12350000000000001</v>
      </c>
      <c r="F367" s="13">
        <v>0.18589999999999998</v>
      </c>
      <c r="G367" s="13">
        <v>0.24700000000000003</v>
      </c>
      <c r="H367" s="13">
        <v>0.30940000000000001</v>
      </c>
      <c r="I367" s="13">
        <v>0.3705</v>
      </c>
      <c r="J367" s="13">
        <v>0.43290000000000006</v>
      </c>
      <c r="K367" s="13">
        <v>0.49400000000000005</v>
      </c>
      <c r="L367" s="13">
        <v>0.55640000000000001</v>
      </c>
      <c r="M367" s="13">
        <v>0.61749999999999994</v>
      </c>
    </row>
    <row r="368" spans="2:13">
      <c r="B368" s="12" t="s">
        <v>8832</v>
      </c>
      <c r="C368" s="12" t="s">
        <v>8943</v>
      </c>
      <c r="D368" s="13">
        <v>0.36659999999999998</v>
      </c>
      <c r="E368" s="13">
        <v>0.73319999999999996</v>
      </c>
      <c r="F368" s="13">
        <v>1.0998000000000001</v>
      </c>
      <c r="G368" s="13">
        <v>1.4663999999999999</v>
      </c>
      <c r="H368" s="13">
        <v>1.833</v>
      </c>
      <c r="I368" s="13">
        <v>2.1996000000000002</v>
      </c>
      <c r="J368" s="13">
        <v>2.5662000000000003</v>
      </c>
      <c r="K368" s="13">
        <v>2.9314999999999998</v>
      </c>
      <c r="L368" s="13">
        <v>3.2980999999999998</v>
      </c>
      <c r="M368" s="13">
        <v>3.6646999999999998</v>
      </c>
    </row>
    <row r="369" spans="2:13">
      <c r="B369" s="12" t="s">
        <v>8833</v>
      </c>
      <c r="C369" s="12" t="s">
        <v>8943</v>
      </c>
      <c r="D369" s="13">
        <v>2.2100000000000002E-2</v>
      </c>
      <c r="E369" s="13">
        <v>4.4200000000000003E-2</v>
      </c>
      <c r="F369" s="13">
        <v>6.5000000000000002E-2</v>
      </c>
      <c r="G369" s="13">
        <v>8.7100000000000011E-2</v>
      </c>
      <c r="H369" s="13">
        <v>0.10920000000000001</v>
      </c>
      <c r="I369" s="13">
        <v>0.1313</v>
      </c>
      <c r="J369" s="13">
        <v>0.15340000000000001</v>
      </c>
      <c r="K369" s="13">
        <v>0.17420000000000002</v>
      </c>
      <c r="L369" s="13">
        <v>0.1963</v>
      </c>
      <c r="M369" s="13">
        <v>0.21840000000000001</v>
      </c>
    </row>
    <row r="370" spans="2:13">
      <c r="B370" s="12" t="s">
        <v>8834</v>
      </c>
      <c r="C370" s="12" t="s">
        <v>8943</v>
      </c>
      <c r="D370" s="13">
        <v>1.3000000000000002E-3</v>
      </c>
      <c r="E370" s="13">
        <v>3.9000000000000003E-3</v>
      </c>
      <c r="F370" s="13">
        <v>5.2000000000000006E-3</v>
      </c>
      <c r="G370" s="13">
        <v>6.5000000000000006E-3</v>
      </c>
      <c r="H370" s="13">
        <v>9.1000000000000004E-3</v>
      </c>
      <c r="I370" s="13">
        <v>1.0400000000000001E-2</v>
      </c>
      <c r="J370" s="13">
        <v>1.17E-2</v>
      </c>
      <c r="K370" s="13">
        <v>1.3000000000000001E-2</v>
      </c>
      <c r="L370" s="13">
        <v>1.5600000000000001E-2</v>
      </c>
      <c r="M370" s="13">
        <v>1.6899999999999998E-2</v>
      </c>
    </row>
    <row r="371" spans="2:13">
      <c r="B371" s="12" t="s">
        <v>8835</v>
      </c>
      <c r="C371" s="12" t="s">
        <v>8943</v>
      </c>
      <c r="D371" s="13">
        <v>3.5099999999999999E-2</v>
      </c>
      <c r="E371" s="13">
        <v>7.0199999999999999E-2</v>
      </c>
      <c r="F371" s="13">
        <v>0.1053</v>
      </c>
      <c r="G371" s="13">
        <v>0.1404</v>
      </c>
      <c r="H371" s="13">
        <v>0.17550000000000002</v>
      </c>
      <c r="I371" s="13">
        <v>0.20930000000000001</v>
      </c>
      <c r="J371" s="13">
        <v>0.24440000000000001</v>
      </c>
      <c r="K371" s="13">
        <v>0.27950000000000003</v>
      </c>
      <c r="L371" s="13">
        <v>0.31459999999999999</v>
      </c>
      <c r="M371" s="13">
        <v>0.34970000000000001</v>
      </c>
    </row>
    <row r="372" spans="2:13">
      <c r="B372" s="12" t="s">
        <v>8836</v>
      </c>
      <c r="C372" s="12" t="s">
        <v>8943</v>
      </c>
      <c r="D372" s="13">
        <v>3.2500000000000001E-2</v>
      </c>
      <c r="E372" s="13">
        <v>6.5000000000000002E-2</v>
      </c>
      <c r="F372" s="13">
        <v>9.6199999999999994E-2</v>
      </c>
      <c r="G372" s="13">
        <v>0.12870000000000001</v>
      </c>
      <c r="H372" s="13">
        <v>0.16120000000000001</v>
      </c>
      <c r="I372" s="13">
        <v>0.19370000000000001</v>
      </c>
      <c r="J372" s="13">
        <v>0.22619999999999998</v>
      </c>
      <c r="K372" s="13">
        <v>0.25740000000000002</v>
      </c>
      <c r="L372" s="13">
        <v>0.28989999999999999</v>
      </c>
      <c r="M372" s="13">
        <v>0.32240000000000002</v>
      </c>
    </row>
    <row r="373" spans="2:13">
      <c r="B373" s="12" t="s">
        <v>8837</v>
      </c>
      <c r="C373" s="12" t="s">
        <v>8943</v>
      </c>
      <c r="D373" s="13">
        <v>0.1573</v>
      </c>
      <c r="E373" s="13">
        <v>0.31459999999999999</v>
      </c>
      <c r="F373" s="13">
        <v>0.47189999999999999</v>
      </c>
      <c r="G373" s="13">
        <v>0.63049999999999995</v>
      </c>
      <c r="H373" s="13">
        <v>0.78780000000000006</v>
      </c>
      <c r="I373" s="13">
        <v>0.94510000000000005</v>
      </c>
      <c r="J373" s="13">
        <v>1.1024</v>
      </c>
      <c r="K373" s="13">
        <v>1.2597</v>
      </c>
      <c r="L373" s="13">
        <v>1.4170000000000003</v>
      </c>
      <c r="M373" s="13">
        <v>1.5743000000000003</v>
      </c>
    </row>
    <row r="374" spans="2:13">
      <c r="B374" s="12" t="s">
        <v>8838</v>
      </c>
      <c r="C374" s="12" t="s">
        <v>8943</v>
      </c>
      <c r="D374" s="13">
        <v>1.0400000000000001E-2</v>
      </c>
      <c r="E374" s="13">
        <v>2.2100000000000002E-2</v>
      </c>
      <c r="F374" s="13">
        <v>3.2500000000000001E-2</v>
      </c>
      <c r="G374" s="13">
        <v>4.4200000000000003E-2</v>
      </c>
      <c r="H374" s="13">
        <v>5.4600000000000003E-2</v>
      </c>
      <c r="I374" s="13">
        <v>6.6299999999999998E-2</v>
      </c>
      <c r="J374" s="13">
        <v>7.6700000000000004E-2</v>
      </c>
      <c r="K374" s="13">
        <v>8.7100000000000011E-2</v>
      </c>
      <c r="L374" s="13">
        <v>9.8799999999999999E-2</v>
      </c>
      <c r="M374" s="13">
        <v>0.10920000000000001</v>
      </c>
    </row>
    <row r="375" spans="2:13" ht="25.5">
      <c r="B375" s="12" t="s">
        <v>8839</v>
      </c>
      <c r="C375" s="12" t="s">
        <v>8943</v>
      </c>
      <c r="D375" s="13">
        <v>4.9399999999999999E-2</v>
      </c>
      <c r="E375" s="13">
        <v>0.10010000000000001</v>
      </c>
      <c r="F375" s="13">
        <v>0.14950000000000002</v>
      </c>
      <c r="G375" s="13">
        <v>0.19889999999999999</v>
      </c>
      <c r="H375" s="13">
        <v>0.24960000000000002</v>
      </c>
      <c r="I375" s="13">
        <v>0.29900000000000004</v>
      </c>
      <c r="J375" s="13">
        <v>0.34840000000000004</v>
      </c>
      <c r="K375" s="13">
        <v>0.39779999999999999</v>
      </c>
      <c r="L375" s="13">
        <v>0.44849999999999995</v>
      </c>
      <c r="M375" s="13">
        <v>0.49790000000000001</v>
      </c>
    </row>
    <row r="376" spans="2:13" ht="25.5">
      <c r="B376" s="12" t="s">
        <v>8840</v>
      </c>
      <c r="C376" s="12" t="s">
        <v>8943</v>
      </c>
      <c r="D376" s="13">
        <v>5.4600000000000003E-2</v>
      </c>
      <c r="E376" s="13">
        <v>0.10790000000000001</v>
      </c>
      <c r="F376" s="13">
        <v>0.16250000000000001</v>
      </c>
      <c r="G376" s="13">
        <v>0.21710000000000002</v>
      </c>
      <c r="H376" s="13">
        <v>0.2717</v>
      </c>
      <c r="I376" s="13">
        <v>0.32500000000000001</v>
      </c>
      <c r="J376" s="13">
        <v>0.37959999999999999</v>
      </c>
      <c r="K376" s="13">
        <v>0.43420000000000003</v>
      </c>
      <c r="L376" s="13">
        <v>0.48880000000000001</v>
      </c>
      <c r="M376" s="13">
        <v>0.54210000000000003</v>
      </c>
    </row>
    <row r="377" spans="2:13" ht="38.25">
      <c r="B377" s="12" t="s">
        <v>8841</v>
      </c>
      <c r="C377" s="12" t="s">
        <v>8943</v>
      </c>
      <c r="D377" s="13">
        <v>7.1500000000000008E-2</v>
      </c>
      <c r="E377" s="13">
        <v>0.14300000000000002</v>
      </c>
      <c r="F377" s="13">
        <v>0.21320000000000003</v>
      </c>
      <c r="G377" s="13">
        <v>0.28470000000000001</v>
      </c>
      <c r="H377" s="13">
        <v>0.35620000000000002</v>
      </c>
      <c r="I377" s="13">
        <v>0.42770000000000002</v>
      </c>
      <c r="J377" s="13">
        <v>0.49920000000000003</v>
      </c>
      <c r="K377" s="13">
        <v>0.57069999999999999</v>
      </c>
      <c r="L377" s="13">
        <v>0.64090000000000003</v>
      </c>
      <c r="M377" s="13">
        <v>0.71240000000000003</v>
      </c>
    </row>
    <row r="378" spans="2:13">
      <c r="B378" s="12" t="s">
        <v>8842</v>
      </c>
      <c r="C378" s="12" t="s">
        <v>8943</v>
      </c>
      <c r="D378" s="13">
        <v>2.86E-2</v>
      </c>
      <c r="E378" s="13">
        <v>5.8499999999999996E-2</v>
      </c>
      <c r="F378" s="13">
        <v>8.7100000000000011E-2</v>
      </c>
      <c r="G378" s="13">
        <v>0.11699999999999999</v>
      </c>
      <c r="H378" s="13">
        <v>0.14560000000000001</v>
      </c>
      <c r="I378" s="13">
        <v>0.17550000000000002</v>
      </c>
      <c r="J378" s="13">
        <v>0.2041</v>
      </c>
      <c r="K378" s="13">
        <v>0.23399999999999999</v>
      </c>
      <c r="L378" s="13">
        <v>0.2626</v>
      </c>
      <c r="M378" s="13">
        <v>0.29250000000000004</v>
      </c>
    </row>
    <row r="379" spans="2:13">
      <c r="B379" s="12" t="s">
        <v>8843</v>
      </c>
      <c r="C379" s="12" t="s">
        <v>8943</v>
      </c>
      <c r="D379" s="13">
        <v>5.2000000000000006E-3</v>
      </c>
      <c r="E379" s="13">
        <v>9.1000000000000004E-3</v>
      </c>
      <c r="F379" s="13">
        <v>1.43E-2</v>
      </c>
      <c r="G379" s="13">
        <v>1.95E-2</v>
      </c>
      <c r="H379" s="13">
        <v>2.3400000000000001E-2</v>
      </c>
      <c r="I379" s="13">
        <v>2.86E-2</v>
      </c>
      <c r="J379" s="13">
        <v>3.2500000000000001E-2</v>
      </c>
      <c r="K379" s="13">
        <v>3.7700000000000004E-2</v>
      </c>
      <c r="L379" s="13">
        <v>4.2900000000000001E-2</v>
      </c>
      <c r="M379" s="13">
        <v>4.6800000000000001E-2</v>
      </c>
    </row>
    <row r="380" spans="2:13">
      <c r="B380" s="12" t="s">
        <v>8844</v>
      </c>
      <c r="C380" s="12" t="s">
        <v>8943</v>
      </c>
      <c r="D380" s="13">
        <v>0.1157</v>
      </c>
      <c r="E380" s="13">
        <v>0.23139999999999999</v>
      </c>
      <c r="F380" s="13">
        <v>0.34710000000000002</v>
      </c>
      <c r="G380" s="13">
        <v>0.46279999999999999</v>
      </c>
      <c r="H380" s="13">
        <v>0.57850000000000001</v>
      </c>
      <c r="I380" s="13">
        <v>0.69290000000000007</v>
      </c>
      <c r="J380" s="13">
        <v>0.80859999999999999</v>
      </c>
      <c r="K380" s="13">
        <v>0.92430000000000001</v>
      </c>
      <c r="L380" s="13">
        <v>1.04</v>
      </c>
      <c r="M380" s="13">
        <v>1.1556999999999999</v>
      </c>
    </row>
    <row r="381" spans="2:13" ht="25.5">
      <c r="B381" s="12" t="s">
        <v>8845</v>
      </c>
      <c r="C381" s="12" t="s">
        <v>8943</v>
      </c>
      <c r="D381" s="13">
        <v>2.9899999999999999E-2</v>
      </c>
      <c r="E381" s="13">
        <v>5.8499999999999996E-2</v>
      </c>
      <c r="F381" s="13">
        <v>8.8400000000000006E-2</v>
      </c>
      <c r="G381" s="13">
        <v>0.1183</v>
      </c>
      <c r="H381" s="13">
        <v>0.1482</v>
      </c>
      <c r="I381" s="13">
        <v>0.17680000000000001</v>
      </c>
      <c r="J381" s="13">
        <v>0.20670000000000002</v>
      </c>
      <c r="K381" s="13">
        <v>0.2366</v>
      </c>
      <c r="L381" s="13">
        <v>0.26650000000000001</v>
      </c>
      <c r="M381" s="13">
        <v>0.29510000000000003</v>
      </c>
    </row>
    <row r="382" spans="2:13">
      <c r="B382" s="12" t="s">
        <v>8846</v>
      </c>
      <c r="C382" s="12" t="s">
        <v>8943</v>
      </c>
      <c r="D382" s="13">
        <v>4.1600000000000005E-2</v>
      </c>
      <c r="E382" s="13">
        <v>8.320000000000001E-2</v>
      </c>
      <c r="F382" s="13">
        <v>0.12480000000000001</v>
      </c>
      <c r="G382" s="13">
        <v>0.16640000000000002</v>
      </c>
      <c r="H382" s="13">
        <v>0.20930000000000001</v>
      </c>
      <c r="I382" s="13">
        <v>0.25090000000000001</v>
      </c>
      <c r="J382" s="13">
        <v>0.29250000000000004</v>
      </c>
      <c r="K382" s="13">
        <v>0.33410000000000001</v>
      </c>
      <c r="L382" s="13">
        <v>0.37569999999999998</v>
      </c>
      <c r="M382" s="13">
        <v>0.4173</v>
      </c>
    </row>
    <row r="383" spans="2:13" ht="25.5">
      <c r="B383" s="12" t="s">
        <v>8847</v>
      </c>
      <c r="C383" s="12" t="s">
        <v>8943</v>
      </c>
      <c r="D383" s="13">
        <v>4.6800000000000001E-2</v>
      </c>
      <c r="E383" s="13">
        <v>9.4899999999999998E-2</v>
      </c>
      <c r="F383" s="13">
        <v>0.14169999999999999</v>
      </c>
      <c r="G383" s="13">
        <v>0.1898</v>
      </c>
      <c r="H383" s="13">
        <v>0.2366</v>
      </c>
      <c r="I383" s="13">
        <v>0.28339999999999999</v>
      </c>
      <c r="J383" s="13">
        <v>0.33150000000000002</v>
      </c>
      <c r="K383" s="13">
        <v>0.37829999999999997</v>
      </c>
      <c r="L383" s="13">
        <v>0.42640000000000006</v>
      </c>
      <c r="M383" s="13">
        <v>0.47320000000000001</v>
      </c>
    </row>
    <row r="384" spans="2:13">
      <c r="B384" s="12" t="s">
        <v>8848</v>
      </c>
      <c r="C384" s="12" t="s">
        <v>8943</v>
      </c>
      <c r="D384" s="13">
        <v>2.6000000000000003E-3</v>
      </c>
      <c r="E384" s="13">
        <v>6.5000000000000006E-3</v>
      </c>
      <c r="F384" s="13">
        <v>9.1000000000000004E-3</v>
      </c>
      <c r="G384" s="13">
        <v>1.17E-2</v>
      </c>
      <c r="H384" s="13">
        <v>1.43E-2</v>
      </c>
      <c r="I384" s="13">
        <v>1.8200000000000001E-2</v>
      </c>
      <c r="J384" s="13">
        <v>2.0800000000000003E-2</v>
      </c>
      <c r="K384" s="13">
        <v>2.3400000000000001E-2</v>
      </c>
      <c r="L384" s="13">
        <v>2.6000000000000002E-2</v>
      </c>
      <c r="M384" s="13">
        <v>2.9899999999999999E-2</v>
      </c>
    </row>
    <row r="385" spans="2:13">
      <c r="B385" s="12" t="s">
        <v>8849</v>
      </c>
      <c r="C385" s="12" t="s">
        <v>8943</v>
      </c>
      <c r="D385" s="13">
        <v>1.3000000000000001E-2</v>
      </c>
      <c r="E385" s="13">
        <v>2.47E-2</v>
      </c>
      <c r="F385" s="13">
        <v>3.6400000000000002E-2</v>
      </c>
      <c r="G385" s="13">
        <v>4.9399999999999999E-2</v>
      </c>
      <c r="H385" s="13">
        <v>6.2400000000000004E-2</v>
      </c>
      <c r="I385" s="13">
        <v>7.4099999999999999E-2</v>
      </c>
      <c r="J385" s="13">
        <v>8.5800000000000001E-2</v>
      </c>
      <c r="K385" s="13">
        <v>9.8799999999999999E-2</v>
      </c>
      <c r="L385" s="13">
        <v>0.1118</v>
      </c>
      <c r="M385" s="13">
        <v>0.12350000000000001</v>
      </c>
    </row>
    <row r="386" spans="2:13">
      <c r="B386" s="12" t="s">
        <v>8850</v>
      </c>
      <c r="C386" s="12" t="s">
        <v>8943</v>
      </c>
      <c r="D386" s="13">
        <v>3.9000000000000003E-3</v>
      </c>
      <c r="E386" s="13">
        <v>6.5000000000000006E-3</v>
      </c>
      <c r="F386" s="13">
        <v>1.0400000000000001E-2</v>
      </c>
      <c r="G386" s="13">
        <v>1.3000000000000001E-2</v>
      </c>
      <c r="H386" s="13">
        <v>1.6899999999999998E-2</v>
      </c>
      <c r="I386" s="13">
        <v>1.95E-2</v>
      </c>
      <c r="J386" s="13">
        <v>2.2100000000000002E-2</v>
      </c>
      <c r="K386" s="13">
        <v>2.6000000000000002E-2</v>
      </c>
      <c r="L386" s="13">
        <v>2.9899999999999999E-2</v>
      </c>
      <c r="M386" s="13">
        <v>3.2500000000000001E-2</v>
      </c>
    </row>
    <row r="387" spans="2:13">
      <c r="B387" s="12" t="s">
        <v>8851</v>
      </c>
      <c r="C387" s="12" t="s">
        <v>8943</v>
      </c>
      <c r="D387" s="13">
        <v>1.6899999999999998E-2</v>
      </c>
      <c r="E387" s="13">
        <v>3.3799999999999997E-2</v>
      </c>
      <c r="F387" s="13">
        <v>4.9399999999999999E-2</v>
      </c>
      <c r="G387" s="13">
        <v>6.6299999999999998E-2</v>
      </c>
      <c r="H387" s="13">
        <v>8.320000000000001E-2</v>
      </c>
      <c r="I387" s="13">
        <v>0.10010000000000001</v>
      </c>
      <c r="J387" s="13">
        <v>0.11699999999999999</v>
      </c>
      <c r="K387" s="13">
        <v>0.1326</v>
      </c>
      <c r="L387" s="13">
        <v>0.14950000000000002</v>
      </c>
      <c r="M387" s="13">
        <v>0.16640000000000002</v>
      </c>
    </row>
    <row r="388" spans="2:13">
      <c r="B388" s="12" t="s">
        <v>8852</v>
      </c>
      <c r="C388" s="12" t="s">
        <v>8943</v>
      </c>
      <c r="D388" s="13">
        <v>1.5600000000000001E-2</v>
      </c>
      <c r="E388" s="13">
        <v>3.1200000000000002E-2</v>
      </c>
      <c r="F388" s="13">
        <v>4.6800000000000001E-2</v>
      </c>
      <c r="G388" s="13">
        <v>6.2400000000000004E-2</v>
      </c>
      <c r="H388" s="13">
        <v>7.8E-2</v>
      </c>
      <c r="I388" s="13">
        <v>9.3600000000000003E-2</v>
      </c>
      <c r="J388" s="13">
        <v>0.10920000000000001</v>
      </c>
      <c r="K388" s="13">
        <v>0.12480000000000001</v>
      </c>
      <c r="L388" s="13">
        <v>0.1404</v>
      </c>
      <c r="M388" s="13">
        <v>0.156</v>
      </c>
    </row>
    <row r="389" spans="2:13">
      <c r="B389" s="12" t="s">
        <v>8853</v>
      </c>
      <c r="C389" s="12" t="s">
        <v>8943</v>
      </c>
      <c r="D389" s="13">
        <v>0.31850000000000001</v>
      </c>
      <c r="E389" s="13">
        <v>0.63570000000000004</v>
      </c>
      <c r="F389" s="13">
        <v>0.95420000000000005</v>
      </c>
      <c r="G389" s="13">
        <v>1.2714000000000001</v>
      </c>
      <c r="H389" s="13">
        <v>1.5899000000000001</v>
      </c>
      <c r="I389" s="13">
        <v>1.9071000000000002</v>
      </c>
      <c r="J389" s="13">
        <v>2.2256</v>
      </c>
      <c r="K389" s="13">
        <v>2.5441000000000003</v>
      </c>
      <c r="L389" s="13">
        <v>2.8613000000000004</v>
      </c>
      <c r="M389" s="13">
        <v>3.1798000000000002</v>
      </c>
    </row>
    <row r="390" spans="2:13" ht="25.5">
      <c r="B390" s="12" t="s">
        <v>8854</v>
      </c>
      <c r="C390" s="12" t="s">
        <v>8943</v>
      </c>
      <c r="D390" s="13">
        <v>0.38479999999999998</v>
      </c>
      <c r="E390" s="13">
        <v>0.77090000000000003</v>
      </c>
      <c r="F390" s="13">
        <v>1.1556999999999999</v>
      </c>
      <c r="G390" s="13">
        <v>1.5418000000000001</v>
      </c>
      <c r="H390" s="13">
        <v>1.9266000000000001</v>
      </c>
      <c r="I390" s="13">
        <v>2.3113999999999999</v>
      </c>
      <c r="J390" s="13">
        <v>2.6975000000000002</v>
      </c>
      <c r="K390" s="13">
        <v>3.0823</v>
      </c>
      <c r="L390" s="13">
        <v>3.4684000000000004</v>
      </c>
      <c r="M390" s="13">
        <v>3.8532000000000002</v>
      </c>
    </row>
    <row r="391" spans="2:13">
      <c r="B391" s="12" t="s">
        <v>8855</v>
      </c>
      <c r="C391" s="12" t="s">
        <v>8943</v>
      </c>
      <c r="D391" s="13">
        <v>3.1200000000000002E-2</v>
      </c>
      <c r="E391" s="13">
        <v>6.2400000000000004E-2</v>
      </c>
      <c r="F391" s="13">
        <v>9.4899999999999998E-2</v>
      </c>
      <c r="G391" s="13">
        <v>0.12610000000000002</v>
      </c>
      <c r="H391" s="13">
        <v>0.1573</v>
      </c>
      <c r="I391" s="13">
        <v>0.1885</v>
      </c>
      <c r="J391" s="13">
        <v>0.21970000000000003</v>
      </c>
      <c r="K391" s="13">
        <v>0.25220000000000004</v>
      </c>
      <c r="L391" s="13">
        <v>0.28339999999999999</v>
      </c>
      <c r="M391" s="13">
        <v>0.31459999999999999</v>
      </c>
    </row>
    <row r="392" spans="2:13">
      <c r="B392" s="12" t="s">
        <v>8856</v>
      </c>
      <c r="C392" s="12" t="s">
        <v>8943</v>
      </c>
      <c r="D392" s="13">
        <v>3.6400000000000002E-2</v>
      </c>
      <c r="E392" s="13">
        <v>7.2800000000000004E-2</v>
      </c>
      <c r="F392" s="13">
        <v>0.10920000000000001</v>
      </c>
      <c r="G392" s="13">
        <v>0.14560000000000001</v>
      </c>
      <c r="H392" s="13">
        <v>0.18200000000000002</v>
      </c>
      <c r="I392" s="13">
        <v>0.21840000000000001</v>
      </c>
      <c r="J392" s="13">
        <v>0.25480000000000003</v>
      </c>
      <c r="K392" s="13">
        <v>0.29120000000000001</v>
      </c>
      <c r="L392" s="13">
        <v>0.3276</v>
      </c>
      <c r="M392" s="13">
        <v>0.36400000000000005</v>
      </c>
    </row>
    <row r="393" spans="2:13">
      <c r="B393" s="12" t="s">
        <v>8857</v>
      </c>
      <c r="C393" s="12" t="s">
        <v>8943</v>
      </c>
      <c r="D393" s="13">
        <v>0.5746</v>
      </c>
      <c r="E393" s="13">
        <v>1.1492</v>
      </c>
      <c r="F393" s="13">
        <v>1.7238000000000002</v>
      </c>
      <c r="G393" s="13">
        <v>2.2984</v>
      </c>
      <c r="H393" s="13">
        <v>2.8730000000000002</v>
      </c>
      <c r="I393" s="13">
        <v>3.4462999999999999</v>
      </c>
      <c r="J393" s="13">
        <v>4.0209000000000001</v>
      </c>
      <c r="K393" s="13">
        <v>4.5955000000000004</v>
      </c>
      <c r="L393" s="13">
        <v>5.1700999999999997</v>
      </c>
      <c r="M393" s="13">
        <v>5.7446999999999999</v>
      </c>
    </row>
    <row r="394" spans="2:13">
      <c r="B394" s="12" t="s">
        <v>8858</v>
      </c>
      <c r="C394" s="12" t="s">
        <v>8943</v>
      </c>
      <c r="D394" s="13">
        <v>0.1118</v>
      </c>
      <c r="E394" s="13">
        <v>0.22230000000000003</v>
      </c>
      <c r="F394" s="13">
        <v>0.33410000000000001</v>
      </c>
      <c r="G394" s="13">
        <v>0.44460000000000005</v>
      </c>
      <c r="H394" s="13">
        <v>0.55640000000000001</v>
      </c>
      <c r="I394" s="13">
        <v>0.66820000000000002</v>
      </c>
      <c r="J394" s="13">
        <v>0.77869999999999995</v>
      </c>
      <c r="K394" s="13">
        <v>0.89050000000000007</v>
      </c>
      <c r="L394" s="13">
        <v>1.0010000000000001</v>
      </c>
      <c r="M394" s="13">
        <v>1.1128</v>
      </c>
    </row>
    <row r="395" spans="2:13" ht="25.5">
      <c r="B395" s="12" t="s">
        <v>8859</v>
      </c>
      <c r="C395" s="12" t="s">
        <v>8943</v>
      </c>
      <c r="D395" s="13">
        <v>2.2100000000000002E-2</v>
      </c>
      <c r="E395" s="13">
        <v>4.2900000000000001E-2</v>
      </c>
      <c r="F395" s="13">
        <v>6.5000000000000002E-2</v>
      </c>
      <c r="G395" s="13">
        <v>8.5800000000000001E-2</v>
      </c>
      <c r="H395" s="13">
        <v>0.10790000000000001</v>
      </c>
      <c r="I395" s="13">
        <v>0.13</v>
      </c>
      <c r="J395" s="13">
        <v>0.15080000000000002</v>
      </c>
      <c r="K395" s="13">
        <v>0.17290000000000003</v>
      </c>
      <c r="L395" s="13">
        <v>0.19370000000000001</v>
      </c>
      <c r="M395" s="13">
        <v>0.21580000000000002</v>
      </c>
    </row>
    <row r="396" spans="2:13">
      <c r="B396" s="12" t="s">
        <v>8860</v>
      </c>
      <c r="C396" s="12" t="s">
        <v>8943</v>
      </c>
      <c r="D396" s="13">
        <v>1.3000000000000001E-2</v>
      </c>
      <c r="E396" s="13">
        <v>2.6000000000000002E-2</v>
      </c>
      <c r="F396" s="13">
        <v>4.0300000000000002E-2</v>
      </c>
      <c r="G396" s="13">
        <v>5.3300000000000007E-2</v>
      </c>
      <c r="H396" s="13">
        <v>6.6299999999999998E-2</v>
      </c>
      <c r="I396" s="13">
        <v>7.9299999999999995E-2</v>
      </c>
      <c r="J396" s="13">
        <v>9.2299999999999993E-2</v>
      </c>
      <c r="K396" s="13">
        <v>0.10660000000000001</v>
      </c>
      <c r="L396" s="13">
        <v>0.1196</v>
      </c>
      <c r="M396" s="13">
        <v>0.1326</v>
      </c>
    </row>
    <row r="397" spans="2:13" ht="25.5">
      <c r="B397" s="12" t="s">
        <v>8861</v>
      </c>
      <c r="C397" s="12" t="s">
        <v>8943</v>
      </c>
      <c r="D397" s="13">
        <v>6.5000000000000002E-2</v>
      </c>
      <c r="E397" s="13">
        <v>0.13</v>
      </c>
      <c r="F397" s="13">
        <v>0.19500000000000001</v>
      </c>
      <c r="G397" s="13">
        <v>0.26</v>
      </c>
      <c r="H397" s="13">
        <v>0.32630000000000003</v>
      </c>
      <c r="I397" s="13">
        <v>0.39129999999999998</v>
      </c>
      <c r="J397" s="13">
        <v>0.45629999999999998</v>
      </c>
      <c r="K397" s="13">
        <v>0.5213000000000001</v>
      </c>
      <c r="L397" s="13">
        <v>0.58630000000000004</v>
      </c>
      <c r="M397" s="13">
        <v>0.65129999999999999</v>
      </c>
    </row>
    <row r="398" spans="2:13">
      <c r="B398" s="12" t="s">
        <v>1363</v>
      </c>
      <c r="C398" s="12" t="s">
        <v>8943</v>
      </c>
      <c r="D398" s="13">
        <v>0.35750000000000004</v>
      </c>
      <c r="E398" s="13">
        <v>0.71500000000000008</v>
      </c>
      <c r="F398" s="13">
        <v>1.0725</v>
      </c>
      <c r="G398" s="13">
        <v>1.4300000000000002</v>
      </c>
      <c r="H398" s="13">
        <v>1.7875000000000001</v>
      </c>
      <c r="I398" s="13">
        <v>2.145</v>
      </c>
      <c r="J398" s="13">
        <v>2.5024999999999999</v>
      </c>
      <c r="K398" s="13">
        <v>2.8600000000000003</v>
      </c>
      <c r="L398" s="13">
        <v>3.2175000000000002</v>
      </c>
      <c r="M398" s="13">
        <v>3.5750000000000002</v>
      </c>
    </row>
    <row r="399" spans="2:13">
      <c r="B399" s="12" t="s">
        <v>8862</v>
      </c>
      <c r="C399" s="12" t="s">
        <v>8943</v>
      </c>
      <c r="D399" s="13">
        <v>0.52910000000000001</v>
      </c>
      <c r="E399" s="13">
        <v>1.0569</v>
      </c>
      <c r="F399" s="13">
        <v>1.5860000000000001</v>
      </c>
      <c r="G399" s="13">
        <v>2.1137999999999999</v>
      </c>
      <c r="H399" s="13">
        <v>2.6429</v>
      </c>
      <c r="I399" s="13">
        <v>3.1707000000000001</v>
      </c>
      <c r="J399" s="13">
        <v>3.6998000000000002</v>
      </c>
      <c r="K399" s="13">
        <v>4.2275999999999998</v>
      </c>
      <c r="L399" s="13">
        <v>4.7566999999999995</v>
      </c>
      <c r="M399" s="13">
        <v>5.2845000000000004</v>
      </c>
    </row>
    <row r="400" spans="2:13" ht="25.5">
      <c r="B400" s="12" t="s">
        <v>8863</v>
      </c>
      <c r="C400" s="12" t="s">
        <v>8943</v>
      </c>
      <c r="D400" s="13">
        <v>0.2964</v>
      </c>
      <c r="E400" s="13">
        <v>0.59279999999999999</v>
      </c>
      <c r="F400" s="13">
        <v>0.8892000000000001</v>
      </c>
      <c r="G400" s="13">
        <v>1.1856</v>
      </c>
      <c r="H400" s="13">
        <v>1.482</v>
      </c>
      <c r="I400" s="13">
        <v>1.7784000000000002</v>
      </c>
      <c r="J400" s="13">
        <v>2.0748000000000002</v>
      </c>
      <c r="K400" s="13">
        <v>2.3712</v>
      </c>
      <c r="L400" s="13">
        <v>2.6676000000000002</v>
      </c>
      <c r="M400" s="13">
        <v>2.964</v>
      </c>
    </row>
    <row r="401" spans="2:13" ht="25.5">
      <c r="B401" s="12" t="s">
        <v>8864</v>
      </c>
      <c r="C401" s="12" t="s">
        <v>8943</v>
      </c>
      <c r="D401" s="13">
        <v>5.2000000000000006E-3</v>
      </c>
      <c r="E401" s="13">
        <v>1.17E-2</v>
      </c>
      <c r="F401" s="13">
        <v>1.6899999999999998E-2</v>
      </c>
      <c r="G401" s="13">
        <v>2.2100000000000002E-2</v>
      </c>
      <c r="H401" s="13">
        <v>2.86E-2</v>
      </c>
      <c r="I401" s="13">
        <v>3.3799999999999997E-2</v>
      </c>
      <c r="J401" s="13">
        <v>3.9E-2</v>
      </c>
      <c r="K401" s="13">
        <v>4.4200000000000003E-2</v>
      </c>
      <c r="L401" s="13">
        <v>5.0700000000000002E-2</v>
      </c>
      <c r="M401" s="13">
        <v>5.5899999999999998E-2</v>
      </c>
    </row>
    <row r="402" spans="2:13" ht="25.5">
      <c r="B402" s="12" t="s">
        <v>8865</v>
      </c>
      <c r="C402" s="12" t="s">
        <v>8943</v>
      </c>
      <c r="D402" s="13">
        <v>0.14300000000000002</v>
      </c>
      <c r="E402" s="13">
        <v>0.28470000000000001</v>
      </c>
      <c r="F402" s="13">
        <v>0.42770000000000002</v>
      </c>
      <c r="G402" s="13">
        <v>0.57069999999999999</v>
      </c>
      <c r="H402" s="13">
        <v>0.71370000000000011</v>
      </c>
      <c r="I402" s="13">
        <v>0.85540000000000005</v>
      </c>
      <c r="J402" s="13">
        <v>0.99840000000000007</v>
      </c>
      <c r="K402" s="13">
        <v>1.1414</v>
      </c>
      <c r="L402" s="13">
        <v>1.2831000000000001</v>
      </c>
      <c r="M402" s="13">
        <v>1.4260999999999999</v>
      </c>
    </row>
    <row r="403" spans="2:13" ht="25.5">
      <c r="B403" s="12" t="s">
        <v>8866</v>
      </c>
      <c r="C403" s="12" t="s">
        <v>8943</v>
      </c>
      <c r="D403" s="13">
        <v>7.1500000000000008E-2</v>
      </c>
      <c r="E403" s="13">
        <v>0.14430000000000001</v>
      </c>
      <c r="F403" s="13">
        <v>0.21580000000000002</v>
      </c>
      <c r="G403" s="13">
        <v>0.28860000000000002</v>
      </c>
      <c r="H403" s="13">
        <v>0.36010000000000003</v>
      </c>
      <c r="I403" s="13">
        <v>0.43160000000000004</v>
      </c>
      <c r="J403" s="13">
        <v>0.50440000000000007</v>
      </c>
      <c r="K403" s="13">
        <v>0.57590000000000008</v>
      </c>
      <c r="L403" s="13">
        <v>0.64870000000000005</v>
      </c>
      <c r="M403" s="13">
        <v>0.72020000000000006</v>
      </c>
    </row>
    <row r="404" spans="2:13">
      <c r="B404" s="12" t="s">
        <v>8867</v>
      </c>
      <c r="C404" s="12" t="s">
        <v>8943</v>
      </c>
      <c r="D404" s="13">
        <v>2.6000000000000003E-3</v>
      </c>
      <c r="E404" s="13">
        <v>6.5000000000000006E-3</v>
      </c>
      <c r="F404" s="13">
        <v>9.1000000000000004E-3</v>
      </c>
      <c r="G404" s="13">
        <v>1.17E-2</v>
      </c>
      <c r="H404" s="13">
        <v>1.5600000000000001E-2</v>
      </c>
      <c r="I404" s="13">
        <v>1.8200000000000001E-2</v>
      </c>
      <c r="J404" s="13">
        <v>2.0800000000000003E-2</v>
      </c>
      <c r="K404" s="13">
        <v>2.3400000000000001E-2</v>
      </c>
      <c r="L404" s="13">
        <v>2.7300000000000001E-2</v>
      </c>
      <c r="M404" s="13">
        <v>2.9899999999999999E-2</v>
      </c>
    </row>
    <row r="405" spans="2:13">
      <c r="B405" s="12" t="s">
        <v>8868</v>
      </c>
      <c r="C405" s="12" t="s">
        <v>8943</v>
      </c>
      <c r="D405" s="13">
        <v>7.8000000000000005E-3</v>
      </c>
      <c r="E405" s="13">
        <v>1.43E-2</v>
      </c>
      <c r="F405" s="13">
        <v>2.2100000000000002E-2</v>
      </c>
      <c r="G405" s="13">
        <v>2.86E-2</v>
      </c>
      <c r="H405" s="13">
        <v>3.6400000000000002E-2</v>
      </c>
      <c r="I405" s="13">
        <v>4.2900000000000001E-2</v>
      </c>
      <c r="J405" s="13">
        <v>5.0700000000000002E-2</v>
      </c>
      <c r="K405" s="13">
        <v>5.7200000000000001E-2</v>
      </c>
      <c r="L405" s="13">
        <v>6.5000000000000002E-2</v>
      </c>
      <c r="M405" s="13">
        <v>7.1500000000000008E-2</v>
      </c>
    </row>
    <row r="406" spans="2:13">
      <c r="B406" s="14" t="s">
        <v>8944</v>
      </c>
      <c r="C406" s="14" t="s">
        <v>8943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</row>
    <row r="407" spans="2:13">
      <c r="B407" s="12" t="s">
        <v>8869</v>
      </c>
      <c r="C407" s="12" t="s">
        <v>8943</v>
      </c>
      <c r="D407" s="13">
        <v>2.3400000000000001E-2</v>
      </c>
      <c r="E407" s="13">
        <v>4.8099999999999997E-2</v>
      </c>
      <c r="F407" s="13">
        <v>7.1500000000000008E-2</v>
      </c>
      <c r="G407" s="13">
        <v>9.6199999999999994E-2</v>
      </c>
      <c r="H407" s="13">
        <v>0.1196</v>
      </c>
      <c r="I407" s="13">
        <v>0.14300000000000002</v>
      </c>
      <c r="J407" s="13">
        <v>0.16770000000000002</v>
      </c>
      <c r="K407" s="13">
        <v>0.19109999999999999</v>
      </c>
      <c r="L407" s="13">
        <v>0.21580000000000002</v>
      </c>
      <c r="M407" s="13">
        <v>0.2392</v>
      </c>
    </row>
    <row r="408" spans="2:13">
      <c r="B408" s="12" t="s">
        <v>8870</v>
      </c>
      <c r="C408" s="12" t="s">
        <v>8943</v>
      </c>
      <c r="D408" s="13">
        <v>1.17E-2</v>
      </c>
      <c r="E408" s="13">
        <v>2.3400000000000001E-2</v>
      </c>
      <c r="F408" s="13">
        <v>3.3799999999999997E-2</v>
      </c>
      <c r="G408" s="13">
        <v>4.5500000000000006E-2</v>
      </c>
      <c r="H408" s="13">
        <v>5.7200000000000001E-2</v>
      </c>
      <c r="I408" s="13">
        <v>6.8900000000000003E-2</v>
      </c>
      <c r="J408" s="13">
        <v>8.0600000000000005E-2</v>
      </c>
      <c r="K408" s="13">
        <v>9.1000000000000011E-2</v>
      </c>
      <c r="L408" s="13">
        <v>0.1027</v>
      </c>
      <c r="M408" s="13">
        <v>0.1144</v>
      </c>
    </row>
    <row r="409" spans="2:13">
      <c r="B409" s="12" t="s">
        <v>8871</v>
      </c>
      <c r="C409" s="12" t="s">
        <v>8943</v>
      </c>
      <c r="D409" s="13">
        <v>1.6899999999999998E-2</v>
      </c>
      <c r="E409" s="13">
        <v>3.3799999999999997E-2</v>
      </c>
      <c r="F409" s="13">
        <v>5.0700000000000002E-2</v>
      </c>
      <c r="G409" s="13">
        <v>6.7599999999999993E-2</v>
      </c>
      <c r="H409" s="13">
        <v>8.5800000000000001E-2</v>
      </c>
      <c r="I409" s="13">
        <v>0.1027</v>
      </c>
      <c r="J409" s="13">
        <v>0.1196</v>
      </c>
      <c r="K409" s="13">
        <v>0.13650000000000001</v>
      </c>
      <c r="L409" s="13">
        <v>0.15340000000000001</v>
      </c>
      <c r="M409" s="13">
        <v>0.17030000000000001</v>
      </c>
    </row>
    <row r="410" spans="2:13" ht="38.25">
      <c r="B410" s="12" t="s">
        <v>8872</v>
      </c>
      <c r="C410" s="12" t="s">
        <v>8943</v>
      </c>
      <c r="D410" s="13">
        <v>1.3000000000000001E-2</v>
      </c>
      <c r="E410" s="13">
        <v>2.7300000000000001E-2</v>
      </c>
      <c r="F410" s="13">
        <v>4.0300000000000002E-2</v>
      </c>
      <c r="G410" s="13">
        <v>5.3300000000000007E-2</v>
      </c>
      <c r="H410" s="13">
        <v>6.7599999999999993E-2</v>
      </c>
      <c r="I410" s="13">
        <v>8.0600000000000005E-2</v>
      </c>
      <c r="J410" s="13">
        <v>9.3600000000000003E-2</v>
      </c>
      <c r="K410" s="13">
        <v>0.10660000000000001</v>
      </c>
      <c r="L410" s="13">
        <v>0.12090000000000001</v>
      </c>
      <c r="M410" s="13">
        <v>0.13389999999999999</v>
      </c>
    </row>
    <row r="411" spans="2:13">
      <c r="B411" s="14" t="s">
        <v>8945</v>
      </c>
      <c r="C411" s="14" t="s">
        <v>8943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</row>
    <row r="412" spans="2:13" ht="25.5">
      <c r="B412" s="12" t="s">
        <v>8873</v>
      </c>
      <c r="C412" s="12" t="s">
        <v>8943</v>
      </c>
      <c r="D412" s="13">
        <v>5.2000000000000006E-3</v>
      </c>
      <c r="E412" s="13">
        <v>1.0400000000000001E-2</v>
      </c>
      <c r="F412" s="13">
        <v>1.5600000000000001E-2</v>
      </c>
      <c r="G412" s="13">
        <v>2.0800000000000003E-2</v>
      </c>
      <c r="H412" s="13">
        <v>2.6000000000000002E-2</v>
      </c>
      <c r="I412" s="13">
        <v>3.1200000000000002E-2</v>
      </c>
      <c r="J412" s="13">
        <v>3.6400000000000002E-2</v>
      </c>
      <c r="K412" s="13">
        <v>4.1600000000000005E-2</v>
      </c>
      <c r="L412" s="13">
        <v>4.6800000000000001E-2</v>
      </c>
      <c r="M412" s="13">
        <v>5.2000000000000005E-2</v>
      </c>
    </row>
    <row r="413" spans="2:13">
      <c r="B413" s="12" t="s">
        <v>8874</v>
      </c>
      <c r="C413" s="12" t="s">
        <v>8943</v>
      </c>
      <c r="D413" s="13">
        <v>1.95E-2</v>
      </c>
      <c r="E413" s="13">
        <v>3.9E-2</v>
      </c>
      <c r="F413" s="13">
        <v>5.9799999999999999E-2</v>
      </c>
      <c r="G413" s="13">
        <v>7.9299999999999995E-2</v>
      </c>
      <c r="H413" s="13">
        <v>9.8799999999999999E-2</v>
      </c>
      <c r="I413" s="13">
        <v>0.1183</v>
      </c>
      <c r="J413" s="13">
        <v>0.13780000000000001</v>
      </c>
      <c r="K413" s="13">
        <v>0.15859999999999999</v>
      </c>
      <c r="L413" s="13">
        <v>0.17810000000000001</v>
      </c>
      <c r="M413" s="13">
        <v>0.1976</v>
      </c>
    </row>
    <row r="414" spans="2:13" ht="25.5">
      <c r="B414" s="12" t="s">
        <v>8875</v>
      </c>
      <c r="C414" s="12" t="s">
        <v>8943</v>
      </c>
      <c r="D414" s="13">
        <v>1.3000000000000002E-3</v>
      </c>
      <c r="E414" s="13">
        <v>3.9000000000000003E-3</v>
      </c>
      <c r="F414" s="13">
        <v>5.2000000000000006E-3</v>
      </c>
      <c r="G414" s="13">
        <v>6.5000000000000006E-3</v>
      </c>
      <c r="H414" s="13">
        <v>9.1000000000000004E-3</v>
      </c>
      <c r="I414" s="13">
        <v>1.0400000000000001E-2</v>
      </c>
      <c r="J414" s="13">
        <v>1.17E-2</v>
      </c>
      <c r="K414" s="13">
        <v>1.3000000000000001E-2</v>
      </c>
      <c r="L414" s="13">
        <v>1.5600000000000001E-2</v>
      </c>
      <c r="M414" s="13">
        <v>1.6899999999999998E-2</v>
      </c>
    </row>
    <row r="415" spans="2:13" ht="25.5">
      <c r="B415" s="12" t="s">
        <v>8876</v>
      </c>
      <c r="C415" s="12" t="s">
        <v>8943</v>
      </c>
      <c r="D415" s="13">
        <v>6.1100000000000002E-2</v>
      </c>
      <c r="E415" s="13">
        <v>0.12090000000000001</v>
      </c>
      <c r="F415" s="13">
        <v>0.18200000000000002</v>
      </c>
      <c r="G415" s="13">
        <v>0.24180000000000001</v>
      </c>
      <c r="H415" s="13">
        <v>0.3029</v>
      </c>
      <c r="I415" s="13">
        <v>0.36400000000000005</v>
      </c>
      <c r="J415" s="13">
        <v>0.42380000000000001</v>
      </c>
      <c r="K415" s="13">
        <v>0.4849</v>
      </c>
      <c r="L415" s="13">
        <v>0.54469999999999996</v>
      </c>
      <c r="M415" s="13">
        <v>0.60580000000000001</v>
      </c>
    </row>
    <row r="416" spans="2:13">
      <c r="B416" s="12" t="s">
        <v>8877</v>
      </c>
      <c r="C416" s="12" t="s">
        <v>8943</v>
      </c>
      <c r="D416" s="13">
        <v>0.13650000000000001</v>
      </c>
      <c r="E416" s="13">
        <v>0.27300000000000002</v>
      </c>
      <c r="F416" s="13">
        <v>0.40950000000000003</v>
      </c>
      <c r="G416" s="13">
        <v>0.54600000000000004</v>
      </c>
      <c r="H416" s="13">
        <v>0.68250000000000011</v>
      </c>
      <c r="I416" s="13">
        <v>0.81900000000000006</v>
      </c>
      <c r="J416" s="13">
        <v>0.95550000000000002</v>
      </c>
      <c r="K416" s="13">
        <v>1.0920000000000001</v>
      </c>
      <c r="L416" s="13">
        <v>1.2284999999999999</v>
      </c>
      <c r="M416" s="13">
        <v>1.3650000000000002</v>
      </c>
    </row>
    <row r="417" spans="2:13">
      <c r="B417" s="12" t="s">
        <v>8878</v>
      </c>
      <c r="C417" s="12" t="s">
        <v>8943</v>
      </c>
      <c r="D417" s="13">
        <v>0.15210000000000001</v>
      </c>
      <c r="E417" s="13">
        <v>0.3029</v>
      </c>
      <c r="F417" s="13">
        <v>0.45499999999999996</v>
      </c>
      <c r="G417" s="13">
        <v>0.60580000000000001</v>
      </c>
      <c r="H417" s="13">
        <v>0.75790000000000002</v>
      </c>
      <c r="I417" s="13">
        <v>0.90869999999999995</v>
      </c>
      <c r="J417" s="13">
        <v>1.0608</v>
      </c>
      <c r="K417" s="13">
        <v>1.2116</v>
      </c>
      <c r="L417" s="13">
        <v>1.3636999999999999</v>
      </c>
      <c r="M417" s="13">
        <v>1.5145000000000002</v>
      </c>
    </row>
    <row r="418" spans="2:13" ht="25.5">
      <c r="B418" s="12" t="s">
        <v>8879</v>
      </c>
      <c r="C418" s="12" t="s">
        <v>8943</v>
      </c>
      <c r="D418" s="13">
        <v>6.6299999999999998E-2</v>
      </c>
      <c r="E418" s="13">
        <v>0.13389999999999999</v>
      </c>
      <c r="F418" s="13">
        <v>0.20020000000000002</v>
      </c>
      <c r="G418" s="13">
        <v>0.26650000000000001</v>
      </c>
      <c r="H418" s="13">
        <v>0.33410000000000001</v>
      </c>
      <c r="I418" s="13">
        <v>0.40040000000000003</v>
      </c>
      <c r="J418" s="13">
        <v>0.4667</v>
      </c>
      <c r="K418" s="13">
        <v>0.53300000000000003</v>
      </c>
      <c r="L418" s="13">
        <v>0.60060000000000002</v>
      </c>
      <c r="M418" s="13">
        <v>0.66690000000000005</v>
      </c>
    </row>
    <row r="419" spans="2:13">
      <c r="B419" s="12" t="s">
        <v>8880</v>
      </c>
      <c r="C419" s="12" t="s">
        <v>8943</v>
      </c>
      <c r="D419" s="13">
        <v>9.1000000000000004E-3</v>
      </c>
      <c r="E419" s="13">
        <v>1.6899999999999998E-2</v>
      </c>
      <c r="F419" s="13">
        <v>2.6000000000000002E-2</v>
      </c>
      <c r="G419" s="13">
        <v>3.3799999999999997E-2</v>
      </c>
      <c r="H419" s="13">
        <v>4.2900000000000001E-2</v>
      </c>
      <c r="I419" s="13">
        <v>5.2000000000000005E-2</v>
      </c>
      <c r="J419" s="13">
        <v>5.9799999999999999E-2</v>
      </c>
      <c r="K419" s="13">
        <v>6.8900000000000003E-2</v>
      </c>
      <c r="L419" s="13">
        <v>7.6700000000000004E-2</v>
      </c>
      <c r="M419" s="13">
        <v>8.5800000000000001E-2</v>
      </c>
    </row>
    <row r="420" spans="2:13">
      <c r="B420" s="12" t="s">
        <v>8881</v>
      </c>
      <c r="C420" s="12" t="s">
        <v>8943</v>
      </c>
      <c r="D420" s="13">
        <v>9.8799999999999999E-2</v>
      </c>
      <c r="E420" s="13">
        <v>0.1976</v>
      </c>
      <c r="F420" s="13">
        <v>0.29770000000000002</v>
      </c>
      <c r="G420" s="13">
        <v>0.39650000000000002</v>
      </c>
      <c r="H420" s="13">
        <v>0.49530000000000002</v>
      </c>
      <c r="I420" s="13">
        <v>0.59410000000000007</v>
      </c>
      <c r="J420" s="13">
        <v>0.69290000000000007</v>
      </c>
      <c r="K420" s="13">
        <v>0.79300000000000004</v>
      </c>
      <c r="L420" s="13">
        <v>0.89180000000000015</v>
      </c>
      <c r="M420" s="13">
        <v>0.99060000000000004</v>
      </c>
    </row>
    <row r="421" spans="2:13" ht="25.5">
      <c r="B421" s="12" t="s">
        <v>8882</v>
      </c>
      <c r="C421" s="12" t="s">
        <v>8946</v>
      </c>
      <c r="D421" s="13">
        <v>0.18589999999999998</v>
      </c>
      <c r="E421" s="13">
        <v>0.37309999999999999</v>
      </c>
      <c r="F421" s="13">
        <v>0.55900000000000005</v>
      </c>
      <c r="G421" s="13">
        <v>0.74490000000000001</v>
      </c>
      <c r="H421" s="13">
        <v>0.93210000000000004</v>
      </c>
      <c r="I421" s="13">
        <v>1.1180000000000001</v>
      </c>
      <c r="J421" s="13">
        <v>1.3038999999999998</v>
      </c>
      <c r="K421" s="13">
        <v>1.4898</v>
      </c>
      <c r="L421" s="13">
        <v>1.677</v>
      </c>
      <c r="M421" s="13">
        <v>1.8629000000000002</v>
      </c>
    </row>
    <row r="422" spans="2:13">
      <c r="B422" s="12" t="s">
        <v>8883</v>
      </c>
      <c r="C422" s="12" t="s">
        <v>8946</v>
      </c>
      <c r="D422" s="13">
        <v>7.9299999999999995E-2</v>
      </c>
      <c r="E422" s="13">
        <v>0.15859999999999999</v>
      </c>
      <c r="F422" s="13">
        <v>0.2379</v>
      </c>
      <c r="G422" s="13">
        <v>0.31719999999999998</v>
      </c>
      <c r="H422" s="13">
        <v>0.39650000000000002</v>
      </c>
      <c r="I422" s="13">
        <v>0.47449999999999998</v>
      </c>
      <c r="J422" s="13">
        <v>0.55379999999999996</v>
      </c>
      <c r="K422" s="13">
        <v>0.6331</v>
      </c>
      <c r="L422" s="13">
        <v>0.71240000000000003</v>
      </c>
      <c r="M422" s="13">
        <v>0.79169999999999996</v>
      </c>
    </row>
    <row r="423" spans="2:13">
      <c r="B423" s="12" t="s">
        <v>8884</v>
      </c>
      <c r="C423" s="12" t="s">
        <v>8946</v>
      </c>
      <c r="D423" s="13">
        <v>1.43E-2</v>
      </c>
      <c r="E423" s="13">
        <v>2.86E-2</v>
      </c>
      <c r="F423" s="13">
        <v>4.2900000000000001E-2</v>
      </c>
      <c r="G423" s="13">
        <v>5.7200000000000001E-2</v>
      </c>
      <c r="H423" s="13">
        <v>7.1500000000000008E-2</v>
      </c>
      <c r="I423" s="13">
        <v>8.5800000000000001E-2</v>
      </c>
      <c r="J423" s="13">
        <v>0.10010000000000001</v>
      </c>
      <c r="K423" s="13">
        <v>0.1144</v>
      </c>
      <c r="L423" s="13">
        <v>0.12870000000000001</v>
      </c>
      <c r="M423" s="13">
        <v>0.14300000000000002</v>
      </c>
    </row>
    <row r="424" spans="2:13" ht="38.25">
      <c r="B424" s="12" t="s">
        <v>8885</v>
      </c>
      <c r="C424" s="12" t="s">
        <v>8946</v>
      </c>
      <c r="D424" s="13">
        <v>6.5000000000000002E-2</v>
      </c>
      <c r="E424" s="13">
        <v>0.13</v>
      </c>
      <c r="F424" s="13">
        <v>0.19500000000000001</v>
      </c>
      <c r="G424" s="13">
        <v>0.26</v>
      </c>
      <c r="H424" s="13">
        <v>0.32630000000000003</v>
      </c>
      <c r="I424" s="13">
        <v>0.39129999999999998</v>
      </c>
      <c r="J424" s="13">
        <v>0.45629999999999998</v>
      </c>
      <c r="K424" s="13">
        <v>0.5213000000000001</v>
      </c>
      <c r="L424" s="13">
        <v>0.58630000000000004</v>
      </c>
      <c r="M424" s="13">
        <v>0.65129999999999999</v>
      </c>
    </row>
    <row r="425" spans="2:13" ht="25.5">
      <c r="B425" s="12" t="s">
        <v>8886</v>
      </c>
      <c r="C425" s="12" t="s">
        <v>8946</v>
      </c>
      <c r="D425" s="13">
        <v>1.43E-2</v>
      </c>
      <c r="E425" s="13">
        <v>2.7300000000000001E-2</v>
      </c>
      <c r="F425" s="13">
        <v>4.1600000000000005E-2</v>
      </c>
      <c r="G425" s="13">
        <v>5.4600000000000003E-2</v>
      </c>
      <c r="H425" s="13">
        <v>6.8900000000000003E-2</v>
      </c>
      <c r="I425" s="13">
        <v>8.320000000000001E-2</v>
      </c>
      <c r="J425" s="13">
        <v>9.6199999999999994E-2</v>
      </c>
      <c r="K425" s="13">
        <v>0.11050000000000001</v>
      </c>
      <c r="L425" s="13">
        <v>0.12350000000000001</v>
      </c>
      <c r="M425" s="13">
        <v>0.13780000000000001</v>
      </c>
    </row>
    <row r="426" spans="2:13">
      <c r="B426" s="12" t="s">
        <v>8887</v>
      </c>
      <c r="C426" s="12" t="s">
        <v>8946</v>
      </c>
      <c r="D426" s="13">
        <v>6.1100000000000002E-2</v>
      </c>
      <c r="E426" s="13">
        <v>0.1222</v>
      </c>
      <c r="F426" s="13">
        <v>0.18459999999999999</v>
      </c>
      <c r="G426" s="13">
        <v>0.2457</v>
      </c>
      <c r="H426" s="13">
        <v>0.30680000000000002</v>
      </c>
      <c r="I426" s="13">
        <v>0.3679</v>
      </c>
      <c r="J426" s="13">
        <v>0.43030000000000002</v>
      </c>
      <c r="K426" s="13">
        <v>0.4914</v>
      </c>
      <c r="L426" s="13">
        <v>0.55249999999999999</v>
      </c>
      <c r="M426" s="13">
        <v>0.61360000000000003</v>
      </c>
    </row>
    <row r="427" spans="2:13">
      <c r="B427" s="12" t="s">
        <v>8888</v>
      </c>
      <c r="C427" s="12" t="s">
        <v>8946</v>
      </c>
      <c r="D427" s="13">
        <v>5.3300000000000007E-2</v>
      </c>
      <c r="E427" s="13">
        <v>0.1053</v>
      </c>
      <c r="F427" s="13">
        <v>0.15859999999999999</v>
      </c>
      <c r="G427" s="13">
        <v>0.21060000000000001</v>
      </c>
      <c r="H427" s="13">
        <v>0.26390000000000002</v>
      </c>
      <c r="I427" s="13">
        <v>0.31719999999999998</v>
      </c>
      <c r="J427" s="13">
        <v>0.36919999999999997</v>
      </c>
      <c r="K427" s="13">
        <v>0.42250000000000004</v>
      </c>
      <c r="L427" s="13">
        <v>0.47449999999999998</v>
      </c>
      <c r="M427" s="13">
        <v>0.52780000000000005</v>
      </c>
    </row>
    <row r="428" spans="2:13">
      <c r="B428" s="12" t="s">
        <v>8889</v>
      </c>
      <c r="C428" s="12" t="s">
        <v>8947</v>
      </c>
      <c r="D428" s="13">
        <v>5.2000000000000005E-2</v>
      </c>
      <c r="E428" s="13">
        <v>0.1027</v>
      </c>
      <c r="F428" s="13">
        <v>0.1547</v>
      </c>
      <c r="G428" s="13">
        <v>0.2054</v>
      </c>
      <c r="H428" s="13">
        <v>0.25740000000000002</v>
      </c>
      <c r="I428" s="13">
        <v>0.30809999999999998</v>
      </c>
      <c r="J428" s="13">
        <v>0.35880000000000006</v>
      </c>
      <c r="K428" s="13">
        <v>0.4108</v>
      </c>
      <c r="L428" s="13">
        <v>0.46279999999999999</v>
      </c>
      <c r="M428" s="13">
        <v>0.51350000000000007</v>
      </c>
    </row>
    <row r="429" spans="2:13">
      <c r="B429" s="12" t="s">
        <v>8890</v>
      </c>
      <c r="C429" s="12" t="s">
        <v>8947</v>
      </c>
      <c r="D429" s="13">
        <v>0.35100000000000003</v>
      </c>
      <c r="E429" s="13">
        <v>0.70200000000000007</v>
      </c>
      <c r="F429" s="13">
        <v>1.0530000000000002</v>
      </c>
      <c r="G429" s="13">
        <v>1.4040000000000001</v>
      </c>
      <c r="H429" s="13">
        <v>1.7550000000000001</v>
      </c>
      <c r="I429" s="13">
        <v>2.1060000000000003</v>
      </c>
      <c r="J429" s="13">
        <v>2.4569999999999999</v>
      </c>
      <c r="K429" s="13">
        <v>2.8080000000000003</v>
      </c>
      <c r="L429" s="13">
        <v>3.1590000000000003</v>
      </c>
      <c r="M429" s="13">
        <v>3.5100000000000002</v>
      </c>
    </row>
    <row r="430" spans="2:13">
      <c r="B430" s="12" t="s">
        <v>8891</v>
      </c>
      <c r="C430" s="12" t="s">
        <v>8947</v>
      </c>
      <c r="D430" s="13">
        <v>0.16250000000000001</v>
      </c>
      <c r="E430" s="13">
        <v>0.32500000000000001</v>
      </c>
      <c r="F430" s="13">
        <v>0.48880000000000001</v>
      </c>
      <c r="G430" s="13">
        <v>0.65129999999999999</v>
      </c>
      <c r="H430" s="13">
        <v>0.81380000000000008</v>
      </c>
      <c r="I430" s="13">
        <v>0.97630000000000006</v>
      </c>
      <c r="J430" s="13">
        <v>1.1388</v>
      </c>
      <c r="K430" s="13">
        <v>1.3026</v>
      </c>
      <c r="L430" s="13">
        <v>1.4651000000000001</v>
      </c>
      <c r="M430" s="13">
        <v>1.6276000000000002</v>
      </c>
    </row>
    <row r="431" spans="2:13">
      <c r="B431" s="12" t="s">
        <v>8892</v>
      </c>
      <c r="C431" s="12" t="s">
        <v>8947</v>
      </c>
      <c r="D431" s="13">
        <v>3.9000000000000003E-3</v>
      </c>
      <c r="E431" s="13">
        <v>9.1000000000000004E-3</v>
      </c>
      <c r="F431" s="13">
        <v>1.3000000000000001E-2</v>
      </c>
      <c r="G431" s="13">
        <v>1.8200000000000001E-2</v>
      </c>
      <c r="H431" s="13">
        <v>2.2100000000000002E-2</v>
      </c>
      <c r="I431" s="13">
        <v>2.6000000000000002E-2</v>
      </c>
      <c r="J431" s="13">
        <v>3.1200000000000002E-2</v>
      </c>
      <c r="K431" s="13">
        <v>3.5099999999999999E-2</v>
      </c>
      <c r="L431" s="13">
        <v>4.0300000000000002E-2</v>
      </c>
      <c r="M431" s="13">
        <v>4.4200000000000003E-2</v>
      </c>
    </row>
    <row r="432" spans="2:13">
      <c r="B432" s="12" t="s">
        <v>8893</v>
      </c>
      <c r="C432" s="12" t="s">
        <v>8947</v>
      </c>
      <c r="D432" s="13">
        <v>0.29120000000000001</v>
      </c>
      <c r="E432" s="13">
        <v>0.58240000000000003</v>
      </c>
      <c r="F432" s="13">
        <v>0.87360000000000004</v>
      </c>
      <c r="G432" s="13">
        <v>1.1648000000000001</v>
      </c>
      <c r="H432" s="13">
        <v>1.4560000000000002</v>
      </c>
      <c r="I432" s="13">
        <v>1.7472000000000001</v>
      </c>
      <c r="J432" s="13">
        <v>2.0384000000000002</v>
      </c>
      <c r="K432" s="13">
        <v>2.3296000000000001</v>
      </c>
      <c r="L432" s="13">
        <v>2.6208</v>
      </c>
      <c r="M432" s="13">
        <v>2.9120000000000004</v>
      </c>
    </row>
    <row r="433" spans="2:13">
      <c r="B433" s="12" t="s">
        <v>8894</v>
      </c>
      <c r="C433" s="12" t="s">
        <v>8948</v>
      </c>
      <c r="D433" s="13">
        <v>0.12350000000000001</v>
      </c>
      <c r="E433" s="13">
        <v>0.2457</v>
      </c>
      <c r="F433" s="13">
        <v>0.36919999999999997</v>
      </c>
      <c r="G433" s="13">
        <v>0.49270000000000003</v>
      </c>
      <c r="H433" s="13">
        <v>0.61619999999999997</v>
      </c>
      <c r="I433" s="13">
        <v>0.73839999999999995</v>
      </c>
      <c r="J433" s="13">
        <v>0.86190000000000011</v>
      </c>
      <c r="K433" s="13">
        <v>0.98540000000000005</v>
      </c>
      <c r="L433" s="13">
        <v>1.1075999999999999</v>
      </c>
      <c r="M433" s="13">
        <v>1.2311000000000001</v>
      </c>
    </row>
    <row r="434" spans="2:13" ht="25.5">
      <c r="B434" s="12" t="s">
        <v>8895</v>
      </c>
      <c r="C434" s="12" t="s">
        <v>8948</v>
      </c>
      <c r="D434" s="13">
        <v>2.6000000000000003E-3</v>
      </c>
      <c r="E434" s="13">
        <v>3.9000000000000003E-3</v>
      </c>
      <c r="F434" s="13">
        <v>6.5000000000000006E-3</v>
      </c>
      <c r="G434" s="13">
        <v>7.8000000000000005E-3</v>
      </c>
      <c r="H434" s="13">
        <v>1.0400000000000001E-2</v>
      </c>
      <c r="I434" s="13">
        <v>1.3000000000000001E-2</v>
      </c>
      <c r="J434" s="13">
        <v>1.43E-2</v>
      </c>
      <c r="K434" s="13">
        <v>1.6899999999999998E-2</v>
      </c>
      <c r="L434" s="13">
        <v>1.8200000000000001E-2</v>
      </c>
      <c r="M434" s="13">
        <v>2.0800000000000003E-2</v>
      </c>
    </row>
    <row r="435" spans="2:13" ht="25.5">
      <c r="B435" s="12" t="s">
        <v>8896</v>
      </c>
      <c r="C435" s="12" t="s">
        <v>8949</v>
      </c>
      <c r="D435" s="13">
        <v>9.1000000000000004E-3</v>
      </c>
      <c r="E435" s="13">
        <v>1.8200000000000001E-2</v>
      </c>
      <c r="F435" s="13">
        <v>2.6000000000000002E-2</v>
      </c>
      <c r="G435" s="13">
        <v>3.5099999999999999E-2</v>
      </c>
      <c r="H435" s="13">
        <v>4.4200000000000003E-2</v>
      </c>
      <c r="I435" s="13">
        <v>5.3300000000000007E-2</v>
      </c>
      <c r="J435" s="13">
        <v>6.2400000000000004E-2</v>
      </c>
      <c r="K435" s="13">
        <v>7.0199999999999999E-2</v>
      </c>
      <c r="L435" s="13">
        <v>7.9299999999999995E-2</v>
      </c>
      <c r="M435" s="13">
        <v>8.8400000000000006E-2</v>
      </c>
    </row>
    <row r="436" spans="2:13">
      <c r="B436" s="12" t="s">
        <v>8897</v>
      </c>
      <c r="C436" s="12" t="s">
        <v>8949</v>
      </c>
      <c r="D436" s="13">
        <v>1.17E-2</v>
      </c>
      <c r="E436" s="13">
        <v>2.3400000000000001E-2</v>
      </c>
      <c r="F436" s="13">
        <v>3.5099999999999999E-2</v>
      </c>
      <c r="G436" s="13">
        <v>4.6800000000000001E-2</v>
      </c>
      <c r="H436" s="13">
        <v>5.8499999999999996E-2</v>
      </c>
      <c r="I436" s="13">
        <v>7.0199999999999999E-2</v>
      </c>
      <c r="J436" s="13">
        <v>8.1900000000000001E-2</v>
      </c>
      <c r="K436" s="13">
        <v>9.3600000000000003E-2</v>
      </c>
      <c r="L436" s="13">
        <v>0.1053</v>
      </c>
      <c r="M436" s="13">
        <v>0.11699999999999999</v>
      </c>
    </row>
    <row r="437" spans="2:13">
      <c r="B437" s="12" t="s">
        <v>8898</v>
      </c>
      <c r="C437" s="12" t="s">
        <v>8949</v>
      </c>
      <c r="D437" s="13">
        <v>8.320000000000001E-2</v>
      </c>
      <c r="E437" s="13">
        <v>0.16770000000000002</v>
      </c>
      <c r="F437" s="13">
        <v>0.25090000000000001</v>
      </c>
      <c r="G437" s="13">
        <v>0.33410000000000001</v>
      </c>
      <c r="H437" s="13">
        <v>0.41860000000000003</v>
      </c>
      <c r="I437" s="13">
        <v>0.50180000000000002</v>
      </c>
      <c r="J437" s="13">
        <v>0.58500000000000008</v>
      </c>
      <c r="K437" s="13">
        <v>0.66820000000000002</v>
      </c>
      <c r="L437" s="13">
        <v>0.75269999999999992</v>
      </c>
      <c r="M437" s="13">
        <v>0.83590000000000009</v>
      </c>
    </row>
    <row r="438" spans="2:13">
      <c r="B438" s="12" t="s">
        <v>8899</v>
      </c>
      <c r="C438" s="12" t="s">
        <v>8949</v>
      </c>
      <c r="D438" s="13">
        <v>7.9299999999999995E-2</v>
      </c>
      <c r="E438" s="13">
        <v>0.15859999999999999</v>
      </c>
      <c r="F438" s="13">
        <v>0.2366</v>
      </c>
      <c r="G438" s="13">
        <v>0.31590000000000001</v>
      </c>
      <c r="H438" s="13">
        <v>0.3952</v>
      </c>
      <c r="I438" s="13">
        <v>0.47449999999999998</v>
      </c>
      <c r="J438" s="13">
        <v>0.55379999999999996</v>
      </c>
      <c r="K438" s="13">
        <v>0.63180000000000003</v>
      </c>
      <c r="L438" s="13">
        <v>0.71110000000000007</v>
      </c>
      <c r="M438" s="13">
        <v>0.79039999999999999</v>
      </c>
    </row>
    <row r="439" spans="2:13">
      <c r="B439" s="12" t="s">
        <v>8900</v>
      </c>
      <c r="C439" s="12" t="s">
        <v>8949</v>
      </c>
      <c r="D439" s="13">
        <v>9.4899999999999998E-2</v>
      </c>
      <c r="E439" s="13">
        <v>0.19109999999999999</v>
      </c>
      <c r="F439" s="13">
        <v>0.28600000000000003</v>
      </c>
      <c r="G439" s="13">
        <v>0.38219999999999998</v>
      </c>
      <c r="H439" s="13">
        <v>0.47710000000000002</v>
      </c>
      <c r="I439" s="13">
        <v>0.57200000000000006</v>
      </c>
      <c r="J439" s="13">
        <v>0.66820000000000002</v>
      </c>
      <c r="K439" s="13">
        <v>0.7631</v>
      </c>
      <c r="L439" s="13">
        <v>0.85930000000000006</v>
      </c>
      <c r="M439" s="13">
        <v>0.95420000000000005</v>
      </c>
    </row>
    <row r="440" spans="2:13">
      <c r="B440" s="12" t="s">
        <v>8851</v>
      </c>
      <c r="C440" s="12" t="s">
        <v>8949</v>
      </c>
      <c r="D440" s="13">
        <v>0.1963</v>
      </c>
      <c r="E440" s="13">
        <v>0.3926</v>
      </c>
      <c r="F440" s="13">
        <v>0.58890000000000009</v>
      </c>
      <c r="G440" s="13">
        <v>0.78520000000000001</v>
      </c>
      <c r="H440" s="13">
        <v>0.98150000000000004</v>
      </c>
      <c r="I440" s="13">
        <v>1.1778000000000002</v>
      </c>
      <c r="J440" s="13">
        <v>1.3740999999999999</v>
      </c>
      <c r="K440" s="13">
        <v>1.5704</v>
      </c>
      <c r="L440" s="13">
        <v>1.7666999999999999</v>
      </c>
      <c r="M440" s="13">
        <v>1.9630000000000001</v>
      </c>
    </row>
    <row r="441" spans="2:13">
      <c r="B441" s="12" t="s">
        <v>8901</v>
      </c>
      <c r="C441" s="12" t="s">
        <v>8949</v>
      </c>
      <c r="D441" s="13">
        <v>6.8900000000000003E-2</v>
      </c>
      <c r="E441" s="13">
        <v>0.13780000000000001</v>
      </c>
      <c r="F441" s="13">
        <v>0.20670000000000002</v>
      </c>
      <c r="G441" s="13">
        <v>0.27560000000000001</v>
      </c>
      <c r="H441" s="13">
        <v>0.34450000000000003</v>
      </c>
      <c r="I441" s="13">
        <v>0.41340000000000005</v>
      </c>
      <c r="J441" s="13">
        <v>0.48230000000000001</v>
      </c>
      <c r="K441" s="13">
        <v>0.55120000000000002</v>
      </c>
      <c r="L441" s="13">
        <v>0.62009999999999998</v>
      </c>
      <c r="M441" s="13">
        <v>0.68900000000000006</v>
      </c>
    </row>
    <row r="442" spans="2:13">
      <c r="B442" s="12" t="s">
        <v>8902</v>
      </c>
      <c r="C442" s="12" t="s">
        <v>8949</v>
      </c>
      <c r="D442" s="13">
        <v>0.1157</v>
      </c>
      <c r="E442" s="13">
        <v>0.23139999999999999</v>
      </c>
      <c r="F442" s="13">
        <v>0.34840000000000004</v>
      </c>
      <c r="G442" s="13">
        <v>0.46410000000000001</v>
      </c>
      <c r="H442" s="13">
        <v>0.57979999999999998</v>
      </c>
      <c r="I442" s="13">
        <v>0.69550000000000012</v>
      </c>
      <c r="J442" s="13">
        <v>0.81120000000000003</v>
      </c>
      <c r="K442" s="13">
        <v>0.92820000000000003</v>
      </c>
      <c r="L442" s="13">
        <v>1.0439000000000001</v>
      </c>
      <c r="M442" s="13">
        <v>1.1596</v>
      </c>
    </row>
    <row r="443" spans="2:13">
      <c r="B443" s="12" t="s">
        <v>8903</v>
      </c>
      <c r="C443" s="12" t="s">
        <v>8949</v>
      </c>
      <c r="D443" s="13">
        <v>0.15340000000000001</v>
      </c>
      <c r="E443" s="13">
        <v>0.30549999999999999</v>
      </c>
      <c r="F443" s="13">
        <v>0.45889999999999997</v>
      </c>
      <c r="G443" s="13">
        <v>0.61229999999999996</v>
      </c>
      <c r="H443" s="13">
        <v>0.76569999999999994</v>
      </c>
      <c r="I443" s="13">
        <v>0.91779999999999995</v>
      </c>
      <c r="J443" s="13">
        <v>1.0711999999999999</v>
      </c>
      <c r="K443" s="13">
        <v>1.2245999999999999</v>
      </c>
      <c r="L443" s="13">
        <v>1.3767</v>
      </c>
      <c r="M443" s="13">
        <v>1.5301</v>
      </c>
    </row>
    <row r="444" spans="2:13">
      <c r="B444" s="12" t="s">
        <v>8904</v>
      </c>
      <c r="C444" s="12" t="s">
        <v>8949</v>
      </c>
      <c r="D444" s="13">
        <v>1.8200000000000001E-2</v>
      </c>
      <c r="E444" s="13">
        <v>3.6400000000000002E-2</v>
      </c>
      <c r="F444" s="13">
        <v>5.3300000000000007E-2</v>
      </c>
      <c r="G444" s="13">
        <v>7.1500000000000008E-2</v>
      </c>
      <c r="H444" s="13">
        <v>8.9700000000000016E-2</v>
      </c>
      <c r="I444" s="13">
        <v>0.10790000000000001</v>
      </c>
      <c r="J444" s="13">
        <v>0.12610000000000002</v>
      </c>
      <c r="K444" s="13">
        <v>0.14300000000000002</v>
      </c>
      <c r="L444" s="13">
        <v>0.16120000000000001</v>
      </c>
      <c r="M444" s="13">
        <v>0.17940000000000003</v>
      </c>
    </row>
    <row r="445" spans="2:13">
      <c r="B445" s="12" t="s">
        <v>8905</v>
      </c>
      <c r="C445" s="12" t="s">
        <v>8949</v>
      </c>
      <c r="D445" s="13">
        <v>0.13</v>
      </c>
      <c r="E445" s="13">
        <v>0.26</v>
      </c>
      <c r="F445" s="13">
        <v>0.39</v>
      </c>
      <c r="G445" s="13">
        <v>0.52</v>
      </c>
      <c r="H445" s="13">
        <v>0.65</v>
      </c>
      <c r="I445" s="13">
        <v>0.78</v>
      </c>
      <c r="J445" s="13">
        <v>0.90999999999999992</v>
      </c>
      <c r="K445" s="13">
        <v>1.04</v>
      </c>
      <c r="L445" s="13">
        <v>1.1700000000000002</v>
      </c>
      <c r="M445" s="13">
        <v>1.3</v>
      </c>
    </row>
    <row r="446" spans="2:13">
      <c r="B446" s="12" t="s">
        <v>8906</v>
      </c>
      <c r="C446" s="12" t="s">
        <v>8949</v>
      </c>
      <c r="D446" s="13">
        <v>7.2800000000000004E-2</v>
      </c>
      <c r="E446" s="13">
        <v>0.14560000000000001</v>
      </c>
      <c r="F446" s="13">
        <v>0.21710000000000002</v>
      </c>
      <c r="G446" s="13">
        <v>0.28989999999999999</v>
      </c>
      <c r="H446" s="13">
        <v>0.36270000000000002</v>
      </c>
      <c r="I446" s="13">
        <v>0.43550000000000005</v>
      </c>
      <c r="J446" s="13">
        <v>0.50830000000000009</v>
      </c>
      <c r="K446" s="13">
        <v>0.57979999999999998</v>
      </c>
      <c r="L446" s="13">
        <v>0.65260000000000007</v>
      </c>
      <c r="M446" s="13">
        <v>0.72540000000000004</v>
      </c>
    </row>
    <row r="447" spans="2:13">
      <c r="B447" s="12" t="s">
        <v>8668</v>
      </c>
      <c r="C447" s="12" t="s">
        <v>8949</v>
      </c>
      <c r="D447" s="13">
        <v>0.1573</v>
      </c>
      <c r="E447" s="13">
        <v>0.31459999999999999</v>
      </c>
      <c r="F447" s="13">
        <v>0.47189999999999999</v>
      </c>
      <c r="G447" s="13">
        <v>0.62919999999999998</v>
      </c>
      <c r="H447" s="13">
        <v>0.78649999999999998</v>
      </c>
      <c r="I447" s="13">
        <v>0.9425</v>
      </c>
      <c r="J447" s="13">
        <v>1.0998000000000001</v>
      </c>
      <c r="K447" s="13">
        <v>1.2571000000000001</v>
      </c>
      <c r="L447" s="13">
        <v>1.4144000000000001</v>
      </c>
      <c r="M447" s="13">
        <v>1.5717000000000001</v>
      </c>
    </row>
    <row r="448" spans="2:13" ht="25.5">
      <c r="B448" s="12" t="s">
        <v>2429</v>
      </c>
      <c r="C448" s="12" t="s">
        <v>8949</v>
      </c>
      <c r="D448" s="13">
        <v>0.19500000000000001</v>
      </c>
      <c r="E448" s="13">
        <v>0.39</v>
      </c>
      <c r="F448" s="13">
        <v>0.58500000000000008</v>
      </c>
      <c r="G448" s="13">
        <v>0.78</v>
      </c>
      <c r="H448" s="13">
        <v>0.97500000000000009</v>
      </c>
      <c r="I448" s="13">
        <v>1.1700000000000002</v>
      </c>
      <c r="J448" s="13">
        <v>1.3650000000000002</v>
      </c>
      <c r="K448" s="13">
        <v>1.56</v>
      </c>
      <c r="L448" s="13">
        <v>1.7550000000000001</v>
      </c>
      <c r="M448" s="13">
        <v>1.9500000000000002</v>
      </c>
    </row>
    <row r="449" spans="2:13">
      <c r="B449" s="12" t="s">
        <v>8907</v>
      </c>
      <c r="C449" s="12" t="s">
        <v>8949</v>
      </c>
      <c r="D449" s="13">
        <v>0.10920000000000001</v>
      </c>
      <c r="E449" s="13">
        <v>0.21840000000000001</v>
      </c>
      <c r="F449" s="13">
        <v>0.3276</v>
      </c>
      <c r="G449" s="13">
        <v>0.43680000000000002</v>
      </c>
      <c r="H449" s="13">
        <v>0.54600000000000004</v>
      </c>
      <c r="I449" s="13">
        <v>0.65390000000000004</v>
      </c>
      <c r="J449" s="13">
        <v>0.7631</v>
      </c>
      <c r="K449" s="13">
        <v>0.87230000000000008</v>
      </c>
      <c r="L449" s="13">
        <v>0.98150000000000004</v>
      </c>
      <c r="M449" s="13">
        <v>1.0907</v>
      </c>
    </row>
    <row r="450" spans="2:13">
      <c r="B450" s="12" t="s">
        <v>8908</v>
      </c>
      <c r="C450" s="12" t="s">
        <v>8949</v>
      </c>
      <c r="D450" s="13">
        <v>5.3300000000000007E-2</v>
      </c>
      <c r="E450" s="13">
        <v>0.10660000000000001</v>
      </c>
      <c r="F450" s="13">
        <v>0.15990000000000001</v>
      </c>
      <c r="G450" s="13">
        <v>0.21320000000000003</v>
      </c>
      <c r="H450" s="13">
        <v>0.26650000000000001</v>
      </c>
      <c r="I450" s="13">
        <v>0.31980000000000003</v>
      </c>
      <c r="J450" s="13">
        <v>0.37179999999999996</v>
      </c>
      <c r="K450" s="13">
        <v>0.42510000000000003</v>
      </c>
      <c r="L450" s="13">
        <v>0.47839999999999999</v>
      </c>
      <c r="M450" s="13">
        <v>0.53169999999999995</v>
      </c>
    </row>
    <row r="451" spans="2:13">
      <c r="B451" s="12" t="s">
        <v>8909</v>
      </c>
      <c r="C451" s="12" t="s">
        <v>8949</v>
      </c>
      <c r="D451" s="13">
        <v>0.12090000000000001</v>
      </c>
      <c r="E451" s="13">
        <v>0.24049999999999999</v>
      </c>
      <c r="F451" s="13">
        <v>0.36140000000000005</v>
      </c>
      <c r="G451" s="13">
        <v>0.48230000000000001</v>
      </c>
      <c r="H451" s="13">
        <v>0.6019000000000001</v>
      </c>
      <c r="I451" s="13">
        <v>0.72280000000000011</v>
      </c>
      <c r="J451" s="13">
        <v>0.84240000000000004</v>
      </c>
      <c r="K451" s="13">
        <v>0.96330000000000005</v>
      </c>
      <c r="L451" s="13">
        <v>1.0842000000000001</v>
      </c>
      <c r="M451" s="13">
        <v>1.2038000000000002</v>
      </c>
    </row>
    <row r="452" spans="2:13" ht="25.5">
      <c r="B452" s="12" t="s">
        <v>8910</v>
      </c>
      <c r="C452" s="12" t="s">
        <v>8949</v>
      </c>
      <c r="D452" s="13">
        <v>0.1157</v>
      </c>
      <c r="E452" s="13">
        <v>0.23139999999999999</v>
      </c>
      <c r="F452" s="13">
        <v>0.34710000000000002</v>
      </c>
      <c r="G452" s="13">
        <v>0.46410000000000001</v>
      </c>
      <c r="H452" s="13">
        <v>0.57979999999999998</v>
      </c>
      <c r="I452" s="13">
        <v>0.69550000000000012</v>
      </c>
      <c r="J452" s="13">
        <v>0.81120000000000003</v>
      </c>
      <c r="K452" s="13">
        <v>0.92689999999999995</v>
      </c>
      <c r="L452" s="13">
        <v>1.0426000000000002</v>
      </c>
      <c r="M452" s="13">
        <v>1.1596</v>
      </c>
    </row>
    <row r="453" spans="2:13">
      <c r="B453" s="12" t="s">
        <v>8911</v>
      </c>
      <c r="C453" s="12" t="s">
        <v>8949</v>
      </c>
      <c r="D453" s="13">
        <v>0.25220000000000004</v>
      </c>
      <c r="E453" s="13">
        <v>0.50309999999999999</v>
      </c>
      <c r="F453" s="13">
        <v>0.75529999999999997</v>
      </c>
      <c r="G453" s="13">
        <v>1.0062</v>
      </c>
      <c r="H453" s="13">
        <v>1.2584</v>
      </c>
      <c r="I453" s="13">
        <v>1.5093000000000001</v>
      </c>
      <c r="J453" s="13">
        <v>1.7615000000000001</v>
      </c>
      <c r="K453" s="13">
        <v>2.0124</v>
      </c>
      <c r="L453" s="13">
        <v>2.2646000000000002</v>
      </c>
      <c r="M453" s="13">
        <v>2.5155000000000003</v>
      </c>
    </row>
    <row r="454" spans="2:13">
      <c r="B454" s="12" t="s">
        <v>8912</v>
      </c>
      <c r="C454" s="12" t="s">
        <v>8949</v>
      </c>
      <c r="D454" s="13">
        <v>3.1200000000000002E-2</v>
      </c>
      <c r="E454" s="13">
        <v>6.2400000000000004E-2</v>
      </c>
      <c r="F454" s="13">
        <v>9.3600000000000003E-2</v>
      </c>
      <c r="G454" s="13">
        <v>0.12350000000000001</v>
      </c>
      <c r="H454" s="13">
        <v>0.1547</v>
      </c>
      <c r="I454" s="13">
        <v>0.18589999999999998</v>
      </c>
      <c r="J454" s="13">
        <v>0.21710000000000002</v>
      </c>
      <c r="K454" s="13">
        <v>0.24830000000000002</v>
      </c>
      <c r="L454" s="13">
        <v>0.27950000000000003</v>
      </c>
      <c r="M454" s="13">
        <v>0.31069999999999998</v>
      </c>
    </row>
    <row r="455" spans="2:13">
      <c r="B455" s="12" t="s">
        <v>8913</v>
      </c>
      <c r="C455" s="12" t="s">
        <v>8949</v>
      </c>
      <c r="D455" s="13">
        <v>4.5500000000000006E-2</v>
      </c>
      <c r="E455" s="13">
        <v>9.1000000000000011E-2</v>
      </c>
      <c r="F455" s="13">
        <v>0.13650000000000001</v>
      </c>
      <c r="G455" s="13">
        <v>0.18200000000000002</v>
      </c>
      <c r="H455" s="13">
        <v>0.22749999999999998</v>
      </c>
      <c r="I455" s="13">
        <v>0.27300000000000002</v>
      </c>
      <c r="J455" s="13">
        <v>0.31850000000000001</v>
      </c>
      <c r="K455" s="13">
        <v>0.36400000000000005</v>
      </c>
      <c r="L455" s="13">
        <v>0.40950000000000003</v>
      </c>
      <c r="M455" s="13">
        <v>0.45499999999999996</v>
      </c>
    </row>
    <row r="456" spans="2:13">
      <c r="B456" s="12" t="s">
        <v>8914</v>
      </c>
      <c r="C456" s="12" t="s">
        <v>8949</v>
      </c>
      <c r="D456" s="13">
        <v>0.21710000000000002</v>
      </c>
      <c r="E456" s="13">
        <v>0.43420000000000003</v>
      </c>
      <c r="F456" s="13">
        <v>0.65</v>
      </c>
      <c r="G456" s="13">
        <v>0.86710000000000009</v>
      </c>
      <c r="H456" s="13">
        <v>1.0842000000000001</v>
      </c>
      <c r="I456" s="13">
        <v>1.3012999999999999</v>
      </c>
      <c r="J456" s="13">
        <v>1.5184</v>
      </c>
      <c r="K456" s="13">
        <v>1.7342000000000002</v>
      </c>
      <c r="L456" s="13">
        <v>1.9512999999999998</v>
      </c>
      <c r="M456" s="13">
        <v>2.1684000000000001</v>
      </c>
    </row>
    <row r="457" spans="2:13">
      <c r="B457" s="12" t="s">
        <v>8915</v>
      </c>
      <c r="C457" s="12" t="s">
        <v>8949</v>
      </c>
      <c r="D457" s="13">
        <v>2.47E-2</v>
      </c>
      <c r="E457" s="13">
        <v>4.9399999999999999E-2</v>
      </c>
      <c r="F457" s="13">
        <v>7.4099999999999999E-2</v>
      </c>
      <c r="G457" s="13">
        <v>9.8799999999999999E-2</v>
      </c>
      <c r="H457" s="13">
        <v>0.12350000000000001</v>
      </c>
      <c r="I457" s="13">
        <v>0.1482</v>
      </c>
      <c r="J457" s="13">
        <v>0.17290000000000003</v>
      </c>
      <c r="K457" s="13">
        <v>0.1976</v>
      </c>
      <c r="L457" s="13">
        <v>0.22230000000000003</v>
      </c>
      <c r="M457" s="13">
        <v>0.24700000000000003</v>
      </c>
    </row>
    <row r="458" spans="2:13">
      <c r="B458" s="12" t="s">
        <v>8916</v>
      </c>
      <c r="C458" s="12" t="s">
        <v>8949</v>
      </c>
      <c r="D458" s="13">
        <v>1.6899999999999998E-2</v>
      </c>
      <c r="E458" s="13">
        <v>3.5099999999999999E-2</v>
      </c>
      <c r="F458" s="13">
        <v>5.2000000000000005E-2</v>
      </c>
      <c r="G458" s="13">
        <v>6.8900000000000003E-2</v>
      </c>
      <c r="H458" s="13">
        <v>8.7100000000000011E-2</v>
      </c>
      <c r="I458" s="13">
        <v>0.10400000000000001</v>
      </c>
      <c r="J458" s="13">
        <v>0.12090000000000001</v>
      </c>
      <c r="K458" s="13">
        <v>0.13780000000000001</v>
      </c>
      <c r="L458" s="13">
        <v>0.156</v>
      </c>
      <c r="M458" s="13">
        <v>0.17290000000000003</v>
      </c>
    </row>
    <row r="459" spans="2:13" ht="38.25">
      <c r="B459" s="14" t="s">
        <v>8950</v>
      </c>
      <c r="C459" s="14" t="s">
        <v>8949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</row>
    <row r="460" spans="2:13" ht="25.5">
      <c r="B460" s="12" t="s">
        <v>8917</v>
      </c>
      <c r="C460" s="12" t="s">
        <v>8949</v>
      </c>
      <c r="D460" s="13">
        <v>1.43E-2</v>
      </c>
      <c r="E460" s="13">
        <v>2.7300000000000001E-2</v>
      </c>
      <c r="F460" s="13">
        <v>4.1600000000000005E-2</v>
      </c>
      <c r="G460" s="13">
        <v>5.4600000000000003E-2</v>
      </c>
      <c r="H460" s="13">
        <v>6.8900000000000003E-2</v>
      </c>
      <c r="I460" s="13">
        <v>8.1900000000000001E-2</v>
      </c>
      <c r="J460" s="13">
        <v>9.6199999999999994E-2</v>
      </c>
      <c r="K460" s="13">
        <v>0.10920000000000001</v>
      </c>
      <c r="L460" s="13">
        <v>0.12350000000000001</v>
      </c>
      <c r="M460" s="13">
        <v>0.13650000000000001</v>
      </c>
    </row>
    <row r="461" spans="2:13">
      <c r="B461" s="12" t="s">
        <v>8918</v>
      </c>
      <c r="C461" s="12" t="s">
        <v>8949</v>
      </c>
      <c r="D461" s="13">
        <v>8.320000000000001E-2</v>
      </c>
      <c r="E461" s="13">
        <v>0.1651</v>
      </c>
      <c r="F461" s="13">
        <v>0.24830000000000002</v>
      </c>
      <c r="G461" s="13">
        <v>0.33150000000000002</v>
      </c>
      <c r="H461" s="13">
        <v>0.41470000000000001</v>
      </c>
      <c r="I461" s="13">
        <v>0.49660000000000004</v>
      </c>
      <c r="J461" s="13">
        <v>0.57979999999999998</v>
      </c>
      <c r="K461" s="13">
        <v>0.66300000000000003</v>
      </c>
      <c r="L461" s="13">
        <v>0.74490000000000001</v>
      </c>
      <c r="M461" s="13">
        <v>0.82810000000000006</v>
      </c>
    </row>
    <row r="462" spans="2:13">
      <c r="B462" s="12" t="s">
        <v>8919</v>
      </c>
      <c r="C462" s="12" t="s">
        <v>8949</v>
      </c>
      <c r="D462" s="13">
        <v>1.3000000000000002E-3</v>
      </c>
      <c r="E462" s="13">
        <v>3.9000000000000003E-3</v>
      </c>
      <c r="F462" s="13">
        <v>5.2000000000000006E-3</v>
      </c>
      <c r="G462" s="13">
        <v>7.8000000000000005E-3</v>
      </c>
      <c r="H462" s="13">
        <v>9.1000000000000004E-3</v>
      </c>
      <c r="I462" s="13">
        <v>1.17E-2</v>
      </c>
      <c r="J462" s="13">
        <v>1.3000000000000001E-2</v>
      </c>
      <c r="K462" s="13">
        <v>1.43E-2</v>
      </c>
      <c r="L462" s="13">
        <v>1.6899999999999998E-2</v>
      </c>
      <c r="M462" s="13">
        <v>1.8200000000000001E-2</v>
      </c>
    </row>
    <row r="463" spans="2:13">
      <c r="B463" s="16"/>
      <c r="C463" s="17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>
      <c r="B464" s="16"/>
      <c r="C464" s="17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>
      <c r="B465" s="16"/>
      <c r="C465" s="17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>
      <c r="B466" s="16"/>
      <c r="C466" s="17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>
      <c r="B467" s="16"/>
      <c r="C467" s="17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>
      <c r="B468" s="16"/>
      <c r="C468" s="17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>
      <c r="B469" s="16"/>
      <c r="C469" s="17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>
      <c r="B470" s="16"/>
      <c r="C470" s="17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>
      <c r="B471" s="16"/>
      <c r="C471" s="17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>
      <c r="B472" s="16"/>
      <c r="C472" s="17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>
      <c r="B473" s="16"/>
      <c r="C473" s="17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>
      <c r="B474" s="18"/>
      <c r="C474" s="19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spans="2:13">
      <c r="B475" s="16"/>
      <c r="C475" s="17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>
      <c r="B476" s="16"/>
      <c r="C476" s="17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>
      <c r="B477" s="16"/>
      <c r="C477" s="17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>
      <c r="B478" s="16"/>
      <c r="C478" s="17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>
      <c r="B479" s="16"/>
      <c r="C479" s="17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>
      <c r="B480" s="16"/>
      <c r="C480" s="17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>
      <c r="B481" s="16"/>
      <c r="C481" s="17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>
      <c r="B482" s="16"/>
      <c r="C482" s="17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>
      <c r="B483" s="16"/>
      <c r="C483" s="17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>
      <c r="B484" s="16"/>
      <c r="C484" s="17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>
      <c r="B485" s="16"/>
      <c r="C485" s="17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>
      <c r="B486" s="16"/>
      <c r="C486" s="17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>
      <c r="B487" s="16"/>
      <c r="C487" s="17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>
      <c r="B488" s="16"/>
      <c r="C488" s="17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>
      <c r="B489" s="16"/>
      <c r="C489" s="17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>
      <c r="B490" s="16"/>
      <c r="C490" s="17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>
      <c r="B491" s="16"/>
      <c r="C491" s="17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>
      <c r="B492" s="16"/>
      <c r="C492" s="17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>
      <c r="B493" s="16"/>
      <c r="C493" s="17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>
      <c r="B494" s="16"/>
      <c r="C494" s="17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>
      <c r="B495" s="16"/>
      <c r="C495" s="17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>
      <c r="B496" s="16"/>
      <c r="C496" s="17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>
      <c r="B497" s="16"/>
      <c r="C497" s="17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>
      <c r="B498" s="16"/>
      <c r="C498" s="17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>
      <c r="B499" s="16"/>
      <c r="C499" s="17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>
      <c r="B500" s="16"/>
      <c r="C500" s="17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>
      <c r="B501" s="16"/>
      <c r="C501" s="17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>
      <c r="B502" s="16"/>
      <c r="C502" s="17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2:13">
      <c r="B503" s="16"/>
      <c r="C503" s="17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2:13">
      <c r="B504" s="16"/>
      <c r="C504" s="17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2:13">
      <c r="B505" s="16"/>
      <c r="C505" s="17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2:13">
      <c r="B506" s="16"/>
      <c r="C506" s="17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2:13">
      <c r="B507" s="16"/>
      <c r="C507" s="17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2:13">
      <c r="B508" s="16"/>
      <c r="C508" s="17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2:13">
      <c r="B509" s="16"/>
      <c r="C509" s="17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2:13">
      <c r="B510" s="18"/>
      <c r="C510" s="19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spans="2:13">
      <c r="B511" s="16"/>
      <c r="C511" s="17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 spans="2:13">
      <c r="B512" s="16"/>
      <c r="C512" s="17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 spans="2:13">
      <c r="B513" s="16"/>
      <c r="C513" s="17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 spans="2:13">
      <c r="B514" s="16"/>
      <c r="C514" s="17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 spans="2:13">
      <c r="B515" s="16"/>
      <c r="C515" s="17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 spans="2:13">
      <c r="B516" s="16"/>
      <c r="C516" s="17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 spans="2:13">
      <c r="B517" s="16"/>
      <c r="C517" s="17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 spans="2:13">
      <c r="B518" s="16"/>
      <c r="C518" s="17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 spans="2:13">
      <c r="B519" s="16"/>
      <c r="C519" s="17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 spans="2:13">
      <c r="B520" s="16"/>
      <c r="C520" s="17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 spans="2:13">
      <c r="B521" s="16"/>
      <c r="C521" s="17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 spans="2:13">
      <c r="B522" s="16"/>
      <c r="C522" s="17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 spans="2:13">
      <c r="B523" s="16"/>
      <c r="C523" s="17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 spans="2:13">
      <c r="B524" s="16"/>
      <c r="C524" s="17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 spans="2:13">
      <c r="B525" s="16"/>
      <c r="C525" s="17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 spans="2:13">
      <c r="B526" s="16"/>
      <c r="C526" s="17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 spans="2:13">
      <c r="B527" s="16"/>
      <c r="C527" s="17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 spans="2:13">
      <c r="B528" s="16"/>
      <c r="C528" s="17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 spans="2:13">
      <c r="B529" s="16"/>
      <c r="C529" s="17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 spans="2:13">
      <c r="B530" s="16"/>
      <c r="C530" s="17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 spans="2:13">
      <c r="B531" s="16"/>
      <c r="C531" s="17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 spans="2:13">
      <c r="B532" s="16"/>
      <c r="C532" s="17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 spans="2:13">
      <c r="B533" s="16"/>
      <c r="C533" s="17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 spans="2:13">
      <c r="B534" s="16"/>
      <c r="C534" s="17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 spans="2:13">
      <c r="B535" s="16"/>
      <c r="C535" s="17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 spans="2:13">
      <c r="B536" s="16"/>
      <c r="C536" s="17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 spans="2:13">
      <c r="B537" s="16"/>
      <c r="C537" s="17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 spans="2:13">
      <c r="B538" s="16"/>
      <c r="C538" s="17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 spans="2:13">
      <c r="B539" s="16"/>
      <c r="C539" s="17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 spans="2:13">
      <c r="B540" s="16"/>
      <c r="C540" s="17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 spans="2:13">
      <c r="B541" s="16"/>
      <c r="C541" s="17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 spans="2:13">
      <c r="B542" s="16"/>
      <c r="C542" s="17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 spans="2:13">
      <c r="B543" s="16"/>
      <c r="C543" s="17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 spans="2:13">
      <c r="B544" s="16"/>
      <c r="C544" s="17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 spans="2:13">
      <c r="B545" s="18"/>
      <c r="C545" s="19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spans="2:13">
      <c r="B546" s="16"/>
      <c r="C546" s="17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 spans="2:13">
      <c r="B547" s="16"/>
      <c r="C547" s="17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 spans="2:13">
      <c r="B548" s="16"/>
      <c r="C548" s="17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 spans="2:13">
      <c r="B549" s="16"/>
      <c r="C549" s="17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 spans="2:13">
      <c r="B550" s="16"/>
      <c r="C550" s="17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 spans="2:13">
      <c r="B551" s="16"/>
      <c r="C551" s="17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 spans="2:13">
      <c r="B552" s="16"/>
      <c r="C552" s="17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 spans="2:13">
      <c r="B553" s="16"/>
      <c r="C553" s="17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 spans="2:13">
      <c r="B554" s="16"/>
      <c r="C554" s="17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 spans="2:13">
      <c r="B555" s="16"/>
      <c r="C555" s="17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 spans="2:13">
      <c r="B556" s="16"/>
      <c r="C556" s="17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 spans="2:13">
      <c r="B557" s="16"/>
      <c r="C557" s="17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 spans="2:13">
      <c r="B558" s="16"/>
      <c r="C558" s="17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 spans="2:13">
      <c r="B559" s="16"/>
      <c r="C559" s="17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 spans="2:13">
      <c r="B560" s="16"/>
      <c r="C560" s="17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 spans="2:13">
      <c r="B561" s="16"/>
      <c r="C561" s="17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 spans="2:13">
      <c r="B562" s="16"/>
      <c r="C562" s="17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 spans="2:13">
      <c r="B563" s="16"/>
      <c r="C563" s="17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 spans="2:13">
      <c r="B564" s="16"/>
      <c r="C564" s="17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 spans="2:13">
      <c r="B565" s="16"/>
      <c r="C565" s="17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 spans="2:13">
      <c r="B566" s="16"/>
      <c r="C566" s="17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 spans="2:13">
      <c r="B567" s="16"/>
      <c r="C567" s="17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 spans="2:13">
      <c r="B568" s="16"/>
      <c r="C568" s="17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 spans="2:13">
      <c r="B569" s="16"/>
      <c r="C569" s="17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 spans="2:13">
      <c r="B570" s="16"/>
      <c r="C570" s="17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 spans="2:13">
      <c r="B571" s="16"/>
      <c r="C571" s="17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 spans="2:13">
      <c r="B572" s="16"/>
      <c r="C572" s="17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 spans="2:13">
      <c r="B573" s="16"/>
      <c r="C573" s="17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 spans="2:13">
      <c r="B574" s="16"/>
      <c r="C574" s="17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 spans="2:13">
      <c r="B575" s="16"/>
      <c r="C575" s="17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 spans="2:13">
      <c r="B576" s="16"/>
      <c r="C576" s="17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 spans="2:13">
      <c r="B577" s="16"/>
      <c r="C577" s="17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 spans="2:13">
      <c r="B578" s="18"/>
      <c r="C578" s="19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2:13">
      <c r="B579" s="16"/>
      <c r="C579" s="17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 spans="2:13">
      <c r="B580" s="16"/>
      <c r="C580" s="17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 spans="2:13">
      <c r="B581" s="16"/>
      <c r="C581" s="17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 spans="2:13">
      <c r="B582" s="16"/>
      <c r="C582" s="17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 spans="2:13">
      <c r="B583" s="18"/>
      <c r="C583" s="19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2:13">
      <c r="B584" s="16"/>
      <c r="C584" s="17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 spans="2:13">
      <c r="B585" s="16"/>
      <c r="C585" s="17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 spans="2:13">
      <c r="B586" s="18"/>
      <c r="C586" s="19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2:13">
      <c r="B587" s="16"/>
      <c r="C587" s="17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 spans="2:13">
      <c r="B588" s="16"/>
      <c r="C588" s="17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 spans="2:13">
      <c r="B589" s="16"/>
      <c r="C589" s="17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  <row r="590" spans="2:13">
      <c r="B590" s="16"/>
      <c r="C590" s="17"/>
      <c r="D590" s="13"/>
      <c r="E590" s="13"/>
      <c r="F590" s="13"/>
      <c r="G590" s="13"/>
      <c r="H590" s="13"/>
      <c r="I590" s="13"/>
      <c r="J590" s="13"/>
      <c r="K590" s="13"/>
      <c r="L590" s="13"/>
      <c r="M590" s="13"/>
    </row>
    <row r="591" spans="2:13">
      <c r="B591" s="16"/>
      <c r="C591" s="17"/>
      <c r="D591" s="13"/>
      <c r="E591" s="13"/>
      <c r="F591" s="13"/>
      <c r="G591" s="13"/>
      <c r="H591" s="13"/>
      <c r="I591" s="13"/>
      <c r="J591" s="13"/>
      <c r="K591" s="13"/>
      <c r="L591" s="13"/>
      <c r="M591" s="13"/>
    </row>
    <row r="592" spans="2:13">
      <c r="B592" s="16"/>
      <c r="C592" s="17"/>
      <c r="D592" s="13"/>
      <c r="E592" s="13"/>
      <c r="F592" s="13"/>
      <c r="G592" s="13"/>
      <c r="H592" s="13"/>
      <c r="I592" s="13"/>
      <c r="J592" s="13"/>
      <c r="K592" s="13"/>
      <c r="L592" s="13"/>
      <c r="M592" s="13"/>
    </row>
    <row r="593" spans="2:13">
      <c r="B593" s="16"/>
      <c r="C593" s="17"/>
      <c r="D593" s="13"/>
      <c r="E593" s="13"/>
      <c r="F593" s="13"/>
      <c r="G593" s="13"/>
      <c r="H593" s="13"/>
      <c r="I593" s="13"/>
      <c r="J593" s="13"/>
      <c r="K593" s="13"/>
      <c r="L593" s="13"/>
      <c r="M593" s="13"/>
    </row>
    <row r="594" spans="2:13">
      <c r="B594" s="16"/>
      <c r="C594" s="17"/>
      <c r="D594" s="13"/>
      <c r="E594" s="13"/>
      <c r="F594" s="13"/>
      <c r="G594" s="13"/>
      <c r="H594" s="13"/>
      <c r="I594" s="13"/>
      <c r="J594" s="13"/>
      <c r="K594" s="13"/>
      <c r="L594" s="13"/>
      <c r="M594" s="13"/>
    </row>
    <row r="595" spans="2:13">
      <c r="B595" s="16"/>
      <c r="C595" s="17"/>
      <c r="D595" s="13"/>
      <c r="E595" s="13"/>
      <c r="F595" s="13"/>
      <c r="G595" s="13"/>
      <c r="H595" s="13"/>
      <c r="I595" s="13"/>
      <c r="J595" s="13"/>
      <c r="K595" s="13"/>
      <c r="L595" s="13"/>
      <c r="M595" s="13"/>
    </row>
    <row r="596" spans="2:13">
      <c r="B596" s="18"/>
      <c r="C596" s="19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spans="2:13">
      <c r="B597" s="16"/>
      <c r="C597" s="17"/>
      <c r="D597" s="13"/>
      <c r="E597" s="13"/>
      <c r="F597" s="13"/>
      <c r="G597" s="13"/>
      <c r="H597" s="13"/>
      <c r="I597" s="13"/>
      <c r="J597" s="13"/>
      <c r="K597" s="13"/>
      <c r="L597" s="13"/>
      <c r="M597" s="13"/>
    </row>
    <row r="598" spans="2:13">
      <c r="B598" s="16"/>
      <c r="C598" s="17"/>
      <c r="D598" s="13"/>
      <c r="E598" s="13"/>
      <c r="F598" s="13"/>
      <c r="G598" s="13"/>
      <c r="H598" s="13"/>
      <c r="I598" s="13"/>
      <c r="J598" s="13"/>
      <c r="K598" s="13"/>
      <c r="L598" s="13"/>
      <c r="M598" s="13"/>
    </row>
    <row r="599" spans="2:13">
      <c r="B599" s="16"/>
      <c r="C599" s="17"/>
      <c r="D599" s="13"/>
      <c r="E599" s="13"/>
      <c r="F599" s="13"/>
      <c r="G599" s="13"/>
      <c r="H599" s="13"/>
      <c r="I599" s="13"/>
      <c r="J599" s="13"/>
      <c r="K599" s="13"/>
      <c r="L599" s="13"/>
      <c r="M599" s="13"/>
    </row>
    <row r="600" spans="2:13">
      <c r="B600" s="16"/>
      <c r="C600" s="17"/>
      <c r="D600" s="13"/>
      <c r="E600" s="13"/>
      <c r="F600" s="13"/>
      <c r="G600" s="13"/>
      <c r="H600" s="13"/>
      <c r="I600" s="13"/>
      <c r="J600" s="13"/>
      <c r="K600" s="13"/>
      <c r="L600" s="13"/>
      <c r="M600" s="13"/>
    </row>
    <row r="601" spans="2:13">
      <c r="B601" s="16"/>
      <c r="C601" s="17"/>
      <c r="D601" s="13"/>
      <c r="E601" s="13"/>
      <c r="F601" s="13"/>
      <c r="G601" s="13"/>
      <c r="H601" s="13"/>
      <c r="I601" s="13"/>
      <c r="J601" s="13"/>
      <c r="K601" s="13"/>
      <c r="L601" s="13"/>
      <c r="M601" s="13"/>
    </row>
    <row r="602" spans="2:13">
      <c r="B602" s="16"/>
      <c r="C602" s="17"/>
      <c r="D602" s="13"/>
      <c r="E602" s="13"/>
      <c r="F602" s="13"/>
      <c r="G602" s="13"/>
      <c r="H602" s="13"/>
      <c r="I602" s="13"/>
      <c r="J602" s="13"/>
      <c r="K602" s="13"/>
      <c r="L602" s="13"/>
      <c r="M602" s="13"/>
    </row>
    <row r="603" spans="2:13">
      <c r="B603" s="16"/>
      <c r="C603" s="17"/>
      <c r="D603" s="13"/>
      <c r="E603" s="13"/>
      <c r="F603" s="13"/>
      <c r="G603" s="13"/>
      <c r="H603" s="13"/>
      <c r="I603" s="13"/>
      <c r="J603" s="13"/>
      <c r="K603" s="13"/>
      <c r="L603" s="13"/>
      <c r="M603" s="13"/>
    </row>
    <row r="604" spans="2:13">
      <c r="B604" s="16"/>
      <c r="C604" s="17"/>
      <c r="D604" s="13"/>
      <c r="E604" s="13"/>
      <c r="F604" s="13"/>
      <c r="G604" s="13"/>
      <c r="H604" s="13"/>
      <c r="I604" s="13"/>
      <c r="J604" s="13"/>
      <c r="K604" s="13"/>
      <c r="L604" s="13"/>
      <c r="M604" s="13"/>
    </row>
    <row r="605" spans="2:13">
      <c r="B605" s="16"/>
      <c r="C605" s="17"/>
      <c r="D605" s="13"/>
      <c r="E605" s="13"/>
      <c r="F605" s="13"/>
      <c r="G605" s="13"/>
      <c r="H605" s="13"/>
      <c r="I605" s="13"/>
      <c r="J605" s="13"/>
      <c r="K605" s="13"/>
      <c r="L605" s="13"/>
      <c r="M605" s="13"/>
    </row>
    <row r="606" spans="2:13">
      <c r="B606" s="16"/>
      <c r="C606" s="17"/>
      <c r="D606" s="13"/>
      <c r="E606" s="13"/>
      <c r="F606" s="13"/>
      <c r="G606" s="13"/>
      <c r="H606" s="13"/>
      <c r="I606" s="13"/>
      <c r="J606" s="13"/>
      <c r="K606" s="13"/>
      <c r="L606" s="13"/>
      <c r="M606" s="13"/>
    </row>
    <row r="607" spans="2:13">
      <c r="B607" s="16"/>
      <c r="C607" s="17"/>
      <c r="D607" s="13"/>
      <c r="E607" s="13"/>
      <c r="F607" s="13"/>
      <c r="G607" s="13"/>
      <c r="H607" s="13"/>
      <c r="I607" s="13"/>
      <c r="J607" s="13"/>
      <c r="K607" s="13"/>
      <c r="L607" s="13"/>
      <c r="M607" s="13"/>
    </row>
    <row r="608" spans="2:13">
      <c r="B608" s="16"/>
      <c r="C608" s="17"/>
      <c r="D608" s="13"/>
      <c r="E608" s="13"/>
      <c r="F608" s="13"/>
      <c r="G608" s="13"/>
      <c r="H608" s="13"/>
      <c r="I608" s="13"/>
      <c r="J608" s="13"/>
      <c r="K608" s="13"/>
      <c r="L608" s="13"/>
      <c r="M608" s="13"/>
    </row>
    <row r="609" spans="2:13">
      <c r="B609" s="16"/>
      <c r="C609" s="17"/>
      <c r="D609" s="13"/>
      <c r="E609" s="13"/>
      <c r="F609" s="13"/>
      <c r="G609" s="13"/>
      <c r="H609" s="13"/>
      <c r="I609" s="13"/>
      <c r="J609" s="13"/>
      <c r="K609" s="13"/>
      <c r="L609" s="13"/>
      <c r="M609" s="13"/>
    </row>
    <row r="610" spans="2:13">
      <c r="B610" s="16"/>
      <c r="C610" s="17"/>
      <c r="D610" s="13"/>
      <c r="E610" s="13"/>
      <c r="F610" s="13"/>
      <c r="G610" s="13"/>
      <c r="H610" s="13"/>
      <c r="I610" s="13"/>
      <c r="J610" s="13"/>
      <c r="K610" s="13"/>
      <c r="L610" s="13"/>
      <c r="M610" s="13"/>
    </row>
    <row r="611" spans="2:13">
      <c r="B611" s="16"/>
      <c r="C611" s="17"/>
      <c r="D611" s="13"/>
      <c r="E611" s="13"/>
      <c r="F611" s="13"/>
      <c r="G611" s="13"/>
      <c r="H611" s="13"/>
      <c r="I611" s="13"/>
      <c r="J611" s="13"/>
      <c r="K611" s="13"/>
      <c r="L611" s="13"/>
      <c r="M611" s="13"/>
    </row>
    <row r="612" spans="2:13">
      <c r="B612" s="16"/>
      <c r="C612" s="17"/>
      <c r="D612" s="13"/>
      <c r="E612" s="13"/>
      <c r="F612" s="13"/>
      <c r="G612" s="13"/>
      <c r="H612" s="13"/>
      <c r="I612" s="13"/>
      <c r="J612" s="13"/>
      <c r="K612" s="13"/>
      <c r="L612" s="13"/>
      <c r="M612" s="13"/>
    </row>
    <row r="613" spans="2:13">
      <c r="B613" s="16"/>
      <c r="C613" s="17"/>
      <c r="D613" s="13"/>
      <c r="E613" s="13"/>
      <c r="F613" s="13"/>
      <c r="G613" s="13"/>
      <c r="H613" s="13"/>
      <c r="I613" s="13"/>
      <c r="J613" s="13"/>
      <c r="K613" s="13"/>
      <c r="L613" s="13"/>
      <c r="M613" s="13"/>
    </row>
    <row r="614" spans="2:13">
      <c r="B614" s="16"/>
      <c r="C614" s="17"/>
      <c r="D614" s="13"/>
      <c r="E614" s="13"/>
      <c r="F614" s="13"/>
      <c r="G614" s="13"/>
      <c r="H614" s="13"/>
      <c r="I614" s="13"/>
      <c r="J614" s="13"/>
      <c r="K614" s="13"/>
      <c r="L614" s="13"/>
      <c r="M614" s="13"/>
    </row>
    <row r="615" spans="2:13">
      <c r="B615" s="16"/>
      <c r="C615" s="17"/>
      <c r="D615" s="13"/>
      <c r="E615" s="13"/>
      <c r="F615" s="13"/>
      <c r="G615" s="13"/>
      <c r="H615" s="13"/>
      <c r="I615" s="13"/>
      <c r="J615" s="13"/>
      <c r="K615" s="13"/>
      <c r="L615" s="13"/>
      <c r="M615" s="13"/>
    </row>
    <row r="616" spans="2:13">
      <c r="B616" s="16"/>
      <c r="C616" s="17"/>
      <c r="D616" s="13"/>
      <c r="E616" s="13"/>
      <c r="F616" s="13"/>
      <c r="G616" s="13"/>
      <c r="H616" s="13"/>
      <c r="I616" s="13"/>
      <c r="J616" s="13"/>
      <c r="K616" s="13"/>
      <c r="L616" s="13"/>
      <c r="M616" s="13"/>
    </row>
    <row r="617" spans="2:13">
      <c r="B617" s="16"/>
      <c r="C617" s="17"/>
      <c r="D617" s="13"/>
      <c r="E617" s="13"/>
      <c r="F617" s="13"/>
      <c r="G617" s="13"/>
      <c r="H617" s="13"/>
      <c r="I617" s="13"/>
      <c r="J617" s="13"/>
      <c r="K617" s="13"/>
      <c r="L617" s="13"/>
      <c r="M617" s="13"/>
    </row>
    <row r="618" spans="2:13">
      <c r="B618" s="16"/>
      <c r="C618" s="17"/>
      <c r="D618" s="13"/>
      <c r="E618" s="13"/>
      <c r="F618" s="13"/>
      <c r="G618" s="13"/>
      <c r="H618" s="13"/>
      <c r="I618" s="13"/>
      <c r="J618" s="13"/>
      <c r="K618" s="13"/>
      <c r="L618" s="13"/>
      <c r="M618" s="13"/>
    </row>
    <row r="619" spans="2:13">
      <c r="B619" s="16"/>
      <c r="C619" s="17"/>
      <c r="D619" s="13"/>
      <c r="E619" s="13"/>
      <c r="F619" s="13"/>
      <c r="G619" s="13"/>
      <c r="H619" s="13"/>
      <c r="I619" s="13"/>
      <c r="J619" s="13"/>
      <c r="K619" s="13"/>
      <c r="L619" s="13"/>
      <c r="M619" s="13"/>
    </row>
    <row r="620" spans="2:13">
      <c r="B620" s="18"/>
      <c r="C620" s="19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spans="2:13">
      <c r="B621" s="16"/>
      <c r="C621" s="17"/>
      <c r="D621" s="13"/>
      <c r="E621" s="13"/>
      <c r="F621" s="13"/>
      <c r="G621" s="13"/>
      <c r="H621" s="13"/>
      <c r="I621" s="13"/>
      <c r="J621" s="13"/>
      <c r="K621" s="13"/>
      <c r="L621" s="13"/>
      <c r="M621" s="13"/>
    </row>
    <row r="622" spans="2:13">
      <c r="B622" s="16"/>
      <c r="C622" s="17"/>
      <c r="D622" s="13"/>
      <c r="E622" s="13"/>
      <c r="F622" s="13"/>
      <c r="G622" s="13"/>
      <c r="H622" s="13"/>
      <c r="I622" s="13"/>
      <c r="J622" s="13"/>
      <c r="K622" s="13"/>
      <c r="L622" s="13"/>
      <c r="M622" s="13"/>
    </row>
    <row r="623" spans="2:13">
      <c r="B623" s="16"/>
      <c r="C623" s="17"/>
      <c r="D623" s="13"/>
      <c r="E623" s="13"/>
      <c r="F623" s="13"/>
      <c r="G623" s="13"/>
      <c r="H623" s="13"/>
      <c r="I623" s="13"/>
      <c r="J623" s="13"/>
      <c r="K623" s="13"/>
      <c r="L623" s="13"/>
      <c r="M623" s="13"/>
    </row>
    <row r="624" spans="2:13">
      <c r="B624" s="18"/>
      <c r="C624" s="19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spans="2:13">
      <c r="B625" s="16"/>
      <c r="C625" s="17"/>
      <c r="D625" s="13"/>
      <c r="E625" s="13"/>
      <c r="F625" s="13"/>
      <c r="G625" s="13"/>
      <c r="H625" s="13"/>
      <c r="I625" s="13"/>
      <c r="J625" s="13"/>
      <c r="K625" s="13"/>
      <c r="L625" s="13"/>
      <c r="M625" s="13"/>
    </row>
    <row r="626" spans="2:13">
      <c r="B626" s="16"/>
      <c r="C626" s="17"/>
      <c r="D626" s="13"/>
      <c r="E626" s="13"/>
      <c r="F626" s="13"/>
      <c r="G626" s="13"/>
      <c r="H626" s="13"/>
      <c r="I626" s="13"/>
      <c r="J626" s="13"/>
      <c r="K626" s="13"/>
      <c r="L626" s="13"/>
      <c r="M626" s="13"/>
    </row>
    <row r="627" spans="2:13">
      <c r="B627" s="16"/>
      <c r="C627" s="17"/>
      <c r="D627" s="13"/>
      <c r="E627" s="13"/>
      <c r="F627" s="13"/>
      <c r="G627" s="13"/>
      <c r="H627" s="13"/>
      <c r="I627" s="13"/>
      <c r="J627" s="13"/>
      <c r="K627" s="13"/>
      <c r="L627" s="13"/>
      <c r="M627" s="13"/>
    </row>
    <row r="628" spans="2:13">
      <c r="B628" s="16"/>
      <c r="C628" s="17"/>
      <c r="D628" s="13"/>
      <c r="E628" s="13"/>
      <c r="F628" s="13"/>
      <c r="G628" s="13"/>
      <c r="H628" s="13"/>
      <c r="I628" s="13"/>
      <c r="J628" s="13"/>
      <c r="K628" s="13"/>
      <c r="L628" s="13"/>
      <c r="M628" s="13"/>
    </row>
    <row r="629" spans="2:13">
      <c r="B629" s="16"/>
      <c r="C629" s="17"/>
      <c r="D629" s="13"/>
      <c r="E629" s="13"/>
      <c r="F629" s="13"/>
      <c r="G629" s="13"/>
      <c r="H629" s="13"/>
      <c r="I629" s="13"/>
      <c r="J629" s="13"/>
      <c r="K629" s="13"/>
      <c r="L629" s="13"/>
      <c r="M629" s="13"/>
    </row>
    <row r="630" spans="2:13">
      <c r="B630" s="16"/>
      <c r="C630" s="17"/>
      <c r="D630" s="13"/>
      <c r="E630" s="13"/>
      <c r="F630" s="13"/>
      <c r="G630" s="13"/>
      <c r="H630" s="13"/>
      <c r="I630" s="13"/>
      <c r="J630" s="13"/>
      <c r="K630" s="13"/>
      <c r="L630" s="13"/>
      <c r="M630" s="13"/>
    </row>
    <row r="631" spans="2:13">
      <c r="B631" s="16"/>
      <c r="C631" s="17"/>
      <c r="D631" s="13"/>
      <c r="E631" s="13"/>
      <c r="F631" s="13"/>
      <c r="G631" s="13"/>
      <c r="H631" s="13"/>
      <c r="I631" s="13"/>
      <c r="J631" s="13"/>
      <c r="K631" s="13"/>
      <c r="L631" s="13"/>
      <c r="M631" s="13"/>
    </row>
    <row r="632" spans="2:13">
      <c r="B632" s="16"/>
      <c r="C632" s="17"/>
      <c r="D632" s="13"/>
      <c r="E632" s="13"/>
      <c r="F632" s="13"/>
      <c r="G632" s="13"/>
      <c r="H632" s="13"/>
      <c r="I632" s="13"/>
      <c r="J632" s="13"/>
      <c r="K632" s="13"/>
      <c r="L632" s="13"/>
      <c r="M632" s="13"/>
    </row>
    <row r="633" spans="2:13">
      <c r="B633" s="16"/>
      <c r="C633" s="17"/>
      <c r="D633" s="13"/>
      <c r="E633" s="13"/>
      <c r="F633" s="13"/>
      <c r="G633" s="13"/>
      <c r="H633" s="13"/>
      <c r="I633" s="13"/>
      <c r="J633" s="13"/>
      <c r="K633" s="13"/>
      <c r="L633" s="13"/>
      <c r="M633" s="13"/>
    </row>
    <row r="634" spans="2:13">
      <c r="B634" s="16"/>
      <c r="C634" s="17"/>
      <c r="D634" s="13"/>
      <c r="E634" s="13"/>
      <c r="F634" s="13"/>
      <c r="G634" s="13"/>
      <c r="H634" s="13"/>
      <c r="I634" s="13"/>
      <c r="J634" s="13"/>
      <c r="K634" s="13"/>
      <c r="L634" s="13"/>
      <c r="M634" s="13"/>
    </row>
    <row r="635" spans="2:13">
      <c r="B635" s="16"/>
      <c r="C635" s="17"/>
      <c r="D635" s="13"/>
      <c r="E635" s="13"/>
      <c r="F635" s="13"/>
      <c r="G635" s="13"/>
      <c r="H635" s="13"/>
      <c r="I635" s="13"/>
      <c r="J635" s="13"/>
      <c r="K635" s="13"/>
      <c r="L635" s="13"/>
      <c r="M635" s="13"/>
    </row>
    <row r="636" spans="2:13">
      <c r="B636" s="16"/>
      <c r="C636" s="17"/>
      <c r="D636" s="13"/>
      <c r="E636" s="13"/>
      <c r="F636" s="13"/>
      <c r="G636" s="13"/>
      <c r="H636" s="13"/>
      <c r="I636" s="13"/>
      <c r="J636" s="13"/>
      <c r="K636" s="13"/>
      <c r="L636" s="13"/>
      <c r="M636" s="13"/>
    </row>
    <row r="637" spans="2:13">
      <c r="B637" s="16"/>
      <c r="C637" s="17"/>
      <c r="D637" s="13"/>
      <c r="E637" s="13"/>
      <c r="F637" s="13"/>
      <c r="G637" s="13"/>
      <c r="H637" s="13"/>
      <c r="I637" s="13"/>
      <c r="J637" s="13"/>
      <c r="K637" s="13"/>
      <c r="L637" s="13"/>
      <c r="M637" s="13"/>
    </row>
    <row r="638" spans="2:13">
      <c r="B638" s="16"/>
      <c r="C638" s="17"/>
      <c r="D638" s="13"/>
      <c r="E638" s="13"/>
      <c r="F638" s="13"/>
      <c r="G638" s="13"/>
      <c r="H638" s="13"/>
      <c r="I638" s="13"/>
      <c r="J638" s="13"/>
      <c r="K638" s="13"/>
      <c r="L638" s="13"/>
      <c r="M638" s="13"/>
    </row>
    <row r="639" spans="2:13">
      <c r="B639" s="18"/>
      <c r="C639" s="19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2:13">
      <c r="B640" s="16"/>
      <c r="C640" s="17"/>
      <c r="D640" s="13"/>
      <c r="E640" s="13"/>
      <c r="F640" s="13"/>
      <c r="G640" s="13"/>
      <c r="H640" s="13"/>
      <c r="I640" s="13"/>
      <c r="J640" s="13"/>
      <c r="K640" s="13"/>
      <c r="L640" s="13"/>
      <c r="M640" s="13"/>
    </row>
    <row r="641" spans="2:13">
      <c r="B641" s="16"/>
      <c r="C641" s="17"/>
      <c r="D641" s="13"/>
      <c r="E641" s="13"/>
      <c r="F641" s="13"/>
      <c r="G641" s="13"/>
      <c r="H641" s="13"/>
      <c r="I641" s="13"/>
      <c r="J641" s="13"/>
      <c r="K641" s="13"/>
      <c r="L641" s="13"/>
      <c r="M641" s="13"/>
    </row>
    <row r="642" spans="2:13">
      <c r="B642" s="16"/>
      <c r="C642" s="17"/>
      <c r="D642" s="13"/>
      <c r="E642" s="13"/>
      <c r="F642" s="13"/>
      <c r="G642" s="13"/>
      <c r="H642" s="13"/>
      <c r="I642" s="13"/>
      <c r="J642" s="13"/>
      <c r="K642" s="13"/>
      <c r="L642" s="13"/>
      <c r="M642" s="13"/>
    </row>
    <row r="643" spans="2:13">
      <c r="B643" s="16"/>
      <c r="C643" s="17"/>
      <c r="D643" s="13"/>
      <c r="E643" s="13"/>
      <c r="F643" s="13"/>
      <c r="G643" s="13"/>
      <c r="H643" s="13"/>
      <c r="I643" s="13"/>
      <c r="J643" s="13"/>
      <c r="K643" s="13"/>
      <c r="L643" s="13"/>
      <c r="M643" s="13"/>
    </row>
    <row r="644" spans="2:13">
      <c r="B644" s="18"/>
      <c r="C644" s="19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2:13">
      <c r="B645" s="16"/>
      <c r="C645" s="17"/>
      <c r="D645" s="13"/>
      <c r="E645" s="13"/>
      <c r="F645" s="13"/>
      <c r="G645" s="13"/>
      <c r="H645" s="13"/>
      <c r="I645" s="13"/>
      <c r="J645" s="13"/>
      <c r="K645" s="13"/>
      <c r="L645" s="13"/>
      <c r="M645" s="13"/>
    </row>
    <row r="646" spans="2:13">
      <c r="B646" s="16"/>
      <c r="C646" s="17"/>
      <c r="D646" s="13"/>
      <c r="E646" s="13"/>
      <c r="F646" s="13"/>
      <c r="G646" s="13"/>
      <c r="H646" s="13"/>
      <c r="I646" s="13"/>
      <c r="J646" s="13"/>
      <c r="K646" s="13"/>
      <c r="L646" s="13"/>
      <c r="M646" s="13"/>
    </row>
    <row r="647" spans="2:13">
      <c r="B647" s="16"/>
      <c r="C647" s="17"/>
      <c r="D647" s="13"/>
      <c r="E647" s="13"/>
      <c r="F647" s="13"/>
      <c r="G647" s="13"/>
      <c r="H647" s="13"/>
      <c r="I647" s="13"/>
      <c r="J647" s="13"/>
      <c r="K647" s="13"/>
      <c r="L647" s="13"/>
      <c r="M647" s="13"/>
    </row>
    <row r="648" spans="2:13">
      <c r="B648" s="16"/>
      <c r="C648" s="17"/>
      <c r="D648" s="13"/>
      <c r="E648" s="13"/>
      <c r="F648" s="13"/>
      <c r="G648" s="13"/>
      <c r="H648" s="13"/>
      <c r="I648" s="13"/>
      <c r="J648" s="13"/>
      <c r="K648" s="13"/>
      <c r="L648" s="13"/>
      <c r="M648" s="13"/>
    </row>
    <row r="649" spans="2:13">
      <c r="B649" s="16"/>
      <c r="C649" s="17"/>
      <c r="D649" s="13"/>
      <c r="E649" s="13"/>
      <c r="F649" s="13"/>
      <c r="G649" s="13"/>
      <c r="H649" s="13"/>
      <c r="I649" s="13"/>
      <c r="J649" s="13"/>
      <c r="K649" s="13"/>
      <c r="L649" s="13"/>
      <c r="M649" s="13"/>
    </row>
    <row r="650" spans="2:13">
      <c r="B650" s="16"/>
      <c r="C650" s="17"/>
      <c r="D650" s="13"/>
      <c r="E650" s="13"/>
      <c r="F650" s="13"/>
      <c r="G650" s="13"/>
      <c r="H650" s="13"/>
      <c r="I650" s="13"/>
      <c r="J650" s="13"/>
      <c r="K650" s="13"/>
      <c r="L650" s="13"/>
      <c r="M650" s="13"/>
    </row>
    <row r="651" spans="2:13">
      <c r="B651" s="16"/>
      <c r="C651" s="17"/>
      <c r="D651" s="13"/>
      <c r="E651" s="13"/>
      <c r="F651" s="13"/>
      <c r="G651" s="13"/>
      <c r="H651" s="13"/>
      <c r="I651" s="13"/>
      <c r="J651" s="13"/>
      <c r="K651" s="13"/>
      <c r="L651" s="13"/>
      <c r="M651" s="13"/>
    </row>
    <row r="652" spans="2:13">
      <c r="B652" s="16"/>
      <c r="C652" s="17"/>
      <c r="D652" s="13"/>
      <c r="E652" s="13"/>
      <c r="F652" s="13"/>
      <c r="G652" s="13"/>
      <c r="H652" s="13"/>
      <c r="I652" s="13"/>
      <c r="J652" s="13"/>
      <c r="K652" s="13"/>
      <c r="L652" s="13"/>
      <c r="M652" s="13"/>
    </row>
    <row r="653" spans="2:13">
      <c r="B653" s="16"/>
      <c r="C653" s="17"/>
      <c r="D653" s="13"/>
      <c r="E653" s="13"/>
      <c r="F653" s="13"/>
      <c r="G653" s="13"/>
      <c r="H653" s="13"/>
      <c r="I653" s="13"/>
      <c r="J653" s="13"/>
      <c r="K653" s="13"/>
      <c r="L653" s="13"/>
      <c r="M653" s="13"/>
    </row>
    <row r="654" spans="2:13">
      <c r="B654" s="16"/>
      <c r="C654" s="17"/>
      <c r="D654" s="13"/>
      <c r="E654" s="13"/>
      <c r="F654" s="13"/>
      <c r="G654" s="13"/>
      <c r="H654" s="13"/>
      <c r="I654" s="13"/>
      <c r="J654" s="13"/>
      <c r="K654" s="13"/>
      <c r="L654" s="13"/>
      <c r="M654" s="13"/>
    </row>
    <row r="655" spans="2:13">
      <c r="B655" s="16"/>
      <c r="C655" s="17"/>
      <c r="D655" s="13"/>
      <c r="E655" s="13"/>
      <c r="F655" s="13"/>
      <c r="G655" s="13"/>
      <c r="H655" s="13"/>
      <c r="I655" s="13"/>
      <c r="J655" s="13"/>
      <c r="K655" s="13"/>
      <c r="L655" s="13"/>
      <c r="M655" s="13"/>
    </row>
    <row r="656" spans="2:13">
      <c r="B656" s="18"/>
      <c r="C656" s="19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spans="2:13">
      <c r="B657" s="16"/>
      <c r="C657" s="17"/>
      <c r="D657" s="13"/>
      <c r="E657" s="13"/>
      <c r="F657" s="13"/>
      <c r="G657" s="13"/>
      <c r="H657" s="13"/>
      <c r="I657" s="13"/>
      <c r="J657" s="13"/>
      <c r="K657" s="13"/>
      <c r="L657" s="13"/>
      <c r="M657" s="13"/>
    </row>
    <row r="658" spans="2:13">
      <c r="B658" s="16"/>
      <c r="C658" s="17"/>
      <c r="D658" s="13"/>
      <c r="E658" s="13"/>
      <c r="F658" s="13"/>
      <c r="G658" s="13"/>
      <c r="H658" s="13"/>
      <c r="I658" s="13"/>
      <c r="J658" s="13"/>
      <c r="K658" s="13"/>
      <c r="L658" s="13"/>
      <c r="M658" s="13"/>
    </row>
    <row r="659" spans="2:13">
      <c r="B659" s="16"/>
      <c r="C659" s="17"/>
      <c r="D659" s="13"/>
      <c r="E659" s="13"/>
      <c r="F659" s="13"/>
      <c r="G659" s="13"/>
      <c r="H659" s="13"/>
      <c r="I659" s="13"/>
      <c r="J659" s="13"/>
      <c r="K659" s="13"/>
      <c r="L659" s="13"/>
      <c r="M659" s="13"/>
    </row>
    <row r="660" spans="2:13">
      <c r="B660" s="16"/>
      <c r="C660" s="17"/>
      <c r="D660" s="13"/>
      <c r="E660" s="13"/>
      <c r="F660" s="13"/>
      <c r="G660" s="13"/>
      <c r="H660" s="13"/>
      <c r="I660" s="13"/>
      <c r="J660" s="13"/>
      <c r="K660" s="13"/>
      <c r="L660" s="13"/>
      <c r="M660" s="13"/>
    </row>
    <row r="661" spans="2:13">
      <c r="B661" s="16"/>
      <c r="C661" s="17"/>
      <c r="D661" s="13"/>
      <c r="E661" s="13"/>
      <c r="F661" s="13"/>
      <c r="G661" s="13"/>
      <c r="H661" s="13"/>
      <c r="I661" s="13"/>
      <c r="J661" s="13"/>
      <c r="K661" s="13"/>
      <c r="L661" s="13"/>
      <c r="M661" s="13"/>
    </row>
    <row r="662" spans="2:13">
      <c r="B662" s="18"/>
      <c r="C662" s="19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spans="2:13">
      <c r="B663" s="16"/>
      <c r="C663" s="17"/>
      <c r="D663" s="13"/>
      <c r="E663" s="13"/>
      <c r="F663" s="13"/>
      <c r="G663" s="13"/>
      <c r="H663" s="13"/>
      <c r="I663" s="13"/>
      <c r="J663" s="13"/>
      <c r="K663" s="13"/>
      <c r="L663" s="13"/>
      <c r="M663" s="13"/>
    </row>
    <row r="664" spans="2:13">
      <c r="B664" s="16"/>
      <c r="C664" s="17"/>
      <c r="D664" s="13"/>
      <c r="E664" s="13"/>
      <c r="F664" s="13"/>
      <c r="G664" s="13"/>
      <c r="H664" s="13"/>
      <c r="I664" s="13"/>
      <c r="J664" s="13"/>
      <c r="K664" s="13"/>
      <c r="L664" s="13"/>
      <c r="M664" s="13"/>
    </row>
    <row r="665" spans="2:13">
      <c r="B665" s="16"/>
      <c r="C665" s="17"/>
      <c r="D665" s="13"/>
      <c r="E665" s="13"/>
      <c r="F665" s="13"/>
      <c r="G665" s="13"/>
      <c r="H665" s="13"/>
      <c r="I665" s="13"/>
      <c r="J665" s="13"/>
      <c r="K665" s="13"/>
      <c r="L665" s="13"/>
      <c r="M665" s="13"/>
    </row>
    <row r="666" spans="2:13">
      <c r="B666" s="16"/>
      <c r="C666" s="17"/>
      <c r="D666" s="13"/>
      <c r="E666" s="13"/>
      <c r="F666" s="13"/>
      <c r="G666" s="13"/>
      <c r="H666" s="13"/>
      <c r="I666" s="13"/>
      <c r="J666" s="13"/>
      <c r="K666" s="13"/>
      <c r="L666" s="13"/>
      <c r="M666" s="13"/>
    </row>
    <row r="667" spans="2:13">
      <c r="B667" s="16"/>
      <c r="C667" s="17"/>
      <c r="D667" s="13"/>
      <c r="E667" s="13"/>
      <c r="F667" s="13"/>
      <c r="G667" s="13"/>
      <c r="H667" s="13"/>
      <c r="I667" s="13"/>
      <c r="J667" s="13"/>
      <c r="K667" s="13"/>
      <c r="L667" s="13"/>
      <c r="M667" s="13"/>
    </row>
    <row r="668" spans="2:13">
      <c r="B668" s="16"/>
      <c r="C668" s="17"/>
      <c r="D668" s="13"/>
      <c r="E668" s="13"/>
      <c r="F668" s="13"/>
      <c r="G668" s="13"/>
      <c r="H668" s="13"/>
      <c r="I668" s="13"/>
      <c r="J668" s="13"/>
      <c r="K668" s="13"/>
      <c r="L668" s="13"/>
      <c r="M668" s="13"/>
    </row>
    <row r="669" spans="2:13">
      <c r="B669" s="16"/>
      <c r="C669" s="17"/>
      <c r="D669" s="13"/>
      <c r="E669" s="13"/>
      <c r="F669" s="13"/>
      <c r="G669" s="13"/>
      <c r="H669" s="13"/>
      <c r="I669" s="13"/>
      <c r="J669" s="13"/>
      <c r="K669" s="13"/>
      <c r="L669" s="13"/>
      <c r="M669" s="13"/>
    </row>
    <row r="670" spans="2:13">
      <c r="B670" s="16"/>
      <c r="C670" s="17"/>
      <c r="D670" s="13"/>
      <c r="E670" s="13"/>
      <c r="F670" s="13"/>
      <c r="G670" s="13"/>
      <c r="H670" s="13"/>
      <c r="I670" s="13"/>
      <c r="J670" s="13"/>
      <c r="K670" s="13"/>
      <c r="L670" s="13"/>
      <c r="M670" s="13"/>
    </row>
    <row r="671" spans="2:13">
      <c r="B671" s="16"/>
      <c r="C671" s="17"/>
      <c r="D671" s="13"/>
      <c r="E671" s="13"/>
      <c r="F671" s="13"/>
      <c r="G671" s="13"/>
      <c r="H671" s="13"/>
      <c r="I671" s="13"/>
      <c r="J671" s="13"/>
      <c r="K671" s="13"/>
      <c r="L671" s="13"/>
      <c r="M671" s="13"/>
    </row>
    <row r="672" spans="2:13">
      <c r="B672" s="16"/>
      <c r="C672" s="17"/>
      <c r="D672" s="13"/>
      <c r="E672" s="13"/>
      <c r="F672" s="13"/>
      <c r="G672" s="13"/>
      <c r="H672" s="13"/>
      <c r="I672" s="13"/>
      <c r="J672" s="13"/>
      <c r="K672" s="13"/>
      <c r="L672" s="13"/>
      <c r="M672" s="13"/>
    </row>
    <row r="673" spans="2:13">
      <c r="B673" s="16"/>
      <c r="C673" s="17"/>
      <c r="D673" s="13"/>
      <c r="E673" s="13"/>
      <c r="F673" s="13"/>
      <c r="G673" s="13"/>
      <c r="H673" s="13"/>
      <c r="I673" s="13"/>
      <c r="J673" s="13"/>
      <c r="K673" s="13"/>
      <c r="L673" s="13"/>
      <c r="M673" s="13"/>
    </row>
    <row r="674" spans="2:13">
      <c r="B674" s="18"/>
      <c r="C674" s="19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spans="2:13">
      <c r="B675" s="16"/>
      <c r="C675" s="17"/>
      <c r="D675" s="13"/>
      <c r="E675" s="13"/>
      <c r="F675" s="13"/>
      <c r="G675" s="13"/>
      <c r="H675" s="13"/>
      <c r="I675" s="13"/>
      <c r="J675" s="13"/>
      <c r="K675" s="13"/>
      <c r="L675" s="13"/>
      <c r="M675" s="13"/>
    </row>
    <row r="676" spans="2:13">
      <c r="B676" s="16"/>
      <c r="C676" s="17"/>
      <c r="D676" s="13"/>
      <c r="E676" s="13"/>
      <c r="F676" s="13"/>
      <c r="G676" s="13"/>
      <c r="H676" s="13"/>
      <c r="I676" s="13"/>
      <c r="J676" s="13"/>
      <c r="K676" s="13"/>
      <c r="L676" s="13"/>
      <c r="M676" s="13"/>
    </row>
    <row r="677" spans="2:13">
      <c r="B677" s="16"/>
      <c r="C677" s="17"/>
      <c r="D677" s="13"/>
      <c r="E677" s="13"/>
      <c r="F677" s="13"/>
      <c r="G677" s="13"/>
      <c r="H677" s="13"/>
      <c r="I677" s="13"/>
      <c r="J677" s="13"/>
      <c r="K677" s="13"/>
      <c r="L677" s="13"/>
      <c r="M677" s="13"/>
    </row>
    <row r="678" spans="2:13">
      <c r="B678" s="16"/>
      <c r="C678" s="17"/>
      <c r="D678" s="13"/>
      <c r="E678" s="13"/>
      <c r="F678" s="13"/>
      <c r="G678" s="13"/>
      <c r="H678" s="13"/>
      <c r="I678" s="13"/>
      <c r="J678" s="13"/>
      <c r="K678" s="13"/>
      <c r="L678" s="13"/>
      <c r="M678" s="13"/>
    </row>
    <row r="679" spans="2:13">
      <c r="B679" s="16"/>
      <c r="C679" s="17"/>
      <c r="D679" s="13"/>
      <c r="E679" s="13"/>
      <c r="F679" s="13"/>
      <c r="G679" s="13"/>
      <c r="H679" s="13"/>
      <c r="I679" s="13"/>
      <c r="J679" s="13"/>
      <c r="K679" s="13"/>
      <c r="L679" s="13"/>
      <c r="M679" s="13"/>
    </row>
    <row r="680" spans="2:13">
      <c r="B680" s="16"/>
      <c r="C680" s="17"/>
      <c r="D680" s="13"/>
      <c r="E680" s="13"/>
      <c r="F680" s="13"/>
      <c r="G680" s="13"/>
      <c r="H680" s="13"/>
      <c r="I680" s="13"/>
      <c r="J680" s="13"/>
      <c r="K680" s="13"/>
      <c r="L680" s="13"/>
      <c r="M680" s="13"/>
    </row>
    <row r="681" spans="2:13">
      <c r="B681" s="16"/>
      <c r="C681" s="17"/>
      <c r="D681" s="13"/>
      <c r="E681" s="13"/>
      <c r="F681" s="13"/>
      <c r="G681" s="13"/>
      <c r="H681" s="13"/>
      <c r="I681" s="13"/>
      <c r="J681" s="13"/>
      <c r="K681" s="13"/>
      <c r="L681" s="13"/>
      <c r="M681" s="13"/>
    </row>
    <row r="682" spans="2:13">
      <c r="B682" s="16"/>
      <c r="C682" s="17"/>
      <c r="D682" s="13"/>
      <c r="E682" s="13"/>
      <c r="F682" s="13"/>
      <c r="G682" s="13"/>
      <c r="H682" s="13"/>
      <c r="I682" s="13"/>
      <c r="J682" s="13"/>
      <c r="K682" s="13"/>
      <c r="L682" s="13"/>
      <c r="M682" s="13"/>
    </row>
    <row r="683" spans="2:13">
      <c r="B683" s="16"/>
      <c r="C683" s="17"/>
      <c r="D683" s="13"/>
      <c r="E683" s="13"/>
      <c r="F683" s="13"/>
      <c r="G683" s="13"/>
      <c r="H683" s="13"/>
      <c r="I683" s="13"/>
      <c r="J683" s="13"/>
      <c r="K683" s="13"/>
      <c r="L683" s="13"/>
      <c r="M683" s="13"/>
    </row>
    <row r="684" spans="2:13">
      <c r="B684" s="16"/>
      <c r="C684" s="17"/>
      <c r="D684" s="13"/>
      <c r="E684" s="13"/>
      <c r="F684" s="13"/>
      <c r="G684" s="13"/>
      <c r="H684" s="13"/>
      <c r="I684" s="13"/>
      <c r="J684" s="13"/>
      <c r="K684" s="13"/>
      <c r="L684" s="13"/>
      <c r="M684" s="13"/>
    </row>
    <row r="685" spans="2:13">
      <c r="B685" s="16"/>
      <c r="C685" s="17"/>
      <c r="D685" s="13"/>
      <c r="E685" s="13"/>
      <c r="F685" s="13"/>
      <c r="G685" s="13"/>
      <c r="H685" s="13"/>
      <c r="I685" s="13"/>
      <c r="J685" s="13"/>
      <c r="K685" s="13"/>
      <c r="L685" s="13"/>
      <c r="M685" s="13"/>
    </row>
    <row r="686" spans="2:13">
      <c r="B686" s="16"/>
      <c r="C686" s="17"/>
      <c r="D686" s="13"/>
      <c r="E686" s="13"/>
      <c r="F686" s="13"/>
      <c r="G686" s="13"/>
      <c r="H686" s="13"/>
      <c r="I686" s="13"/>
      <c r="J686" s="13"/>
      <c r="K686" s="13"/>
      <c r="L686" s="13"/>
      <c r="M686" s="13"/>
    </row>
    <row r="687" spans="2:13">
      <c r="B687" s="16"/>
      <c r="C687" s="17"/>
      <c r="D687" s="13"/>
      <c r="E687" s="13"/>
      <c r="F687" s="13"/>
      <c r="G687" s="13"/>
      <c r="H687" s="13"/>
      <c r="I687" s="13"/>
      <c r="J687" s="13"/>
      <c r="K687" s="13"/>
      <c r="L687" s="13"/>
      <c r="M687" s="13"/>
    </row>
    <row r="688" spans="2:13">
      <c r="B688" s="16"/>
      <c r="C688" s="17"/>
      <c r="D688" s="13"/>
      <c r="E688" s="13"/>
      <c r="F688" s="13"/>
      <c r="G688" s="13"/>
      <c r="H688" s="13"/>
      <c r="I688" s="13"/>
      <c r="J688" s="13"/>
      <c r="K688" s="13"/>
      <c r="L688" s="13"/>
      <c r="M688" s="13"/>
    </row>
    <row r="689" spans="2:13">
      <c r="B689" s="16"/>
      <c r="C689" s="17"/>
      <c r="D689" s="13"/>
      <c r="E689" s="13"/>
      <c r="F689" s="13"/>
      <c r="G689" s="13"/>
      <c r="H689" s="13"/>
      <c r="I689" s="13"/>
      <c r="J689" s="13"/>
      <c r="K689" s="13"/>
      <c r="L689" s="13"/>
      <c r="M689" s="13"/>
    </row>
    <row r="690" spans="2:13">
      <c r="B690" s="16"/>
      <c r="C690" s="17"/>
      <c r="D690" s="13"/>
      <c r="E690" s="13"/>
      <c r="F690" s="13"/>
      <c r="G690" s="13"/>
      <c r="H690" s="13"/>
      <c r="I690" s="13"/>
      <c r="J690" s="13"/>
      <c r="K690" s="13"/>
      <c r="L690" s="13"/>
      <c r="M690" s="13"/>
    </row>
    <row r="691" spans="2:13">
      <c r="B691" s="16"/>
      <c r="C691" s="17"/>
      <c r="D691" s="13"/>
      <c r="E691" s="13"/>
      <c r="F691" s="13"/>
      <c r="G691" s="13"/>
      <c r="H691" s="13"/>
      <c r="I691" s="13"/>
      <c r="J691" s="13"/>
      <c r="K691" s="13"/>
      <c r="L691" s="13"/>
      <c r="M691" s="13"/>
    </row>
    <row r="692" spans="2:13">
      <c r="B692" s="16"/>
      <c r="C692" s="17"/>
      <c r="D692" s="13"/>
      <c r="E692" s="13"/>
      <c r="F692" s="13"/>
      <c r="G692" s="13"/>
      <c r="H692" s="13"/>
      <c r="I692" s="13"/>
      <c r="J692" s="13"/>
      <c r="K692" s="13"/>
      <c r="L692" s="13"/>
      <c r="M692" s="13"/>
    </row>
    <row r="693" spans="2:13">
      <c r="B693" s="18"/>
      <c r="C693" s="19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2:13">
      <c r="B694" s="16"/>
      <c r="C694" s="17"/>
      <c r="D694" s="13"/>
      <c r="E694" s="13"/>
      <c r="F694" s="13"/>
      <c r="G694" s="13"/>
      <c r="H694" s="13"/>
      <c r="I694" s="13"/>
      <c r="J694" s="13"/>
      <c r="K694" s="13"/>
      <c r="L694" s="13"/>
      <c r="M694" s="13"/>
    </row>
    <row r="695" spans="2:13">
      <c r="B695" s="16"/>
      <c r="C695" s="17"/>
      <c r="D695" s="13"/>
      <c r="E695" s="13"/>
      <c r="F695" s="13"/>
      <c r="G695" s="13"/>
      <c r="H695" s="13"/>
      <c r="I695" s="13"/>
      <c r="J695" s="13"/>
      <c r="K695" s="13"/>
      <c r="L695" s="13"/>
      <c r="M695" s="13"/>
    </row>
    <row r="696" spans="2:13">
      <c r="B696" s="18"/>
      <c r="C696" s="19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2:13">
      <c r="B697" s="16"/>
      <c r="C697" s="17"/>
      <c r="D697" s="13"/>
      <c r="E697" s="13"/>
      <c r="F697" s="13"/>
      <c r="G697" s="13"/>
      <c r="H697" s="13"/>
      <c r="I697" s="13"/>
      <c r="J697" s="13"/>
      <c r="K697" s="13"/>
      <c r="L697" s="13"/>
      <c r="M697" s="13"/>
    </row>
    <row r="698" spans="2:13">
      <c r="B698" s="16"/>
      <c r="C698" s="17"/>
      <c r="D698" s="13"/>
      <c r="E698" s="13"/>
      <c r="F698" s="13"/>
      <c r="G698" s="13"/>
      <c r="H698" s="13"/>
      <c r="I698" s="13"/>
      <c r="J698" s="13"/>
      <c r="K698" s="13"/>
      <c r="L698" s="13"/>
      <c r="M698" s="13"/>
    </row>
    <row r="699" spans="2:13">
      <c r="B699" s="16"/>
      <c r="C699" s="17"/>
      <c r="D699" s="13"/>
      <c r="E699" s="13"/>
      <c r="F699" s="13"/>
      <c r="G699" s="13"/>
      <c r="H699" s="13"/>
      <c r="I699" s="13"/>
      <c r="J699" s="13"/>
      <c r="K699" s="13"/>
      <c r="L699" s="13"/>
      <c r="M699" s="13"/>
    </row>
    <row r="700" spans="2:13">
      <c r="B700" s="16"/>
      <c r="C700" s="17"/>
      <c r="D700" s="13"/>
      <c r="E700" s="13"/>
      <c r="F700" s="13"/>
      <c r="G700" s="13"/>
      <c r="H700" s="13"/>
      <c r="I700" s="13"/>
      <c r="J700" s="13"/>
      <c r="K700" s="13"/>
      <c r="L700" s="13"/>
      <c r="M700" s="13"/>
    </row>
    <row r="701" spans="2:13">
      <c r="B701" s="16"/>
      <c r="C701" s="17"/>
      <c r="D701" s="13"/>
      <c r="E701" s="13"/>
      <c r="F701" s="13"/>
      <c r="G701" s="13"/>
      <c r="H701" s="13"/>
      <c r="I701" s="13"/>
      <c r="J701" s="13"/>
      <c r="K701" s="13"/>
      <c r="L701" s="13"/>
      <c r="M701" s="13"/>
    </row>
    <row r="702" spans="2:13">
      <c r="B702" s="16"/>
      <c r="C702" s="17"/>
      <c r="D702" s="13"/>
      <c r="E702" s="13"/>
      <c r="F702" s="13"/>
      <c r="G702" s="13"/>
      <c r="H702" s="13"/>
      <c r="I702" s="13"/>
      <c r="J702" s="13"/>
      <c r="K702" s="13"/>
      <c r="L702" s="13"/>
      <c r="M702" s="13"/>
    </row>
    <row r="703" spans="2:13">
      <c r="B703" s="16"/>
      <c r="C703" s="17"/>
      <c r="D703" s="13"/>
      <c r="E703" s="13"/>
      <c r="F703" s="13"/>
      <c r="G703" s="13"/>
      <c r="H703" s="13"/>
      <c r="I703" s="13"/>
      <c r="J703" s="13"/>
      <c r="K703" s="13"/>
      <c r="L703" s="13"/>
      <c r="M703" s="13"/>
    </row>
    <row r="704" spans="2:13">
      <c r="B704" s="16"/>
      <c r="C704" s="17"/>
      <c r="D704" s="13"/>
      <c r="E704" s="13"/>
      <c r="F704" s="13"/>
      <c r="G704" s="13"/>
      <c r="H704" s="13"/>
      <c r="I704" s="13"/>
      <c r="J704" s="13"/>
      <c r="K704" s="13"/>
      <c r="L704" s="13"/>
      <c r="M704" s="13"/>
    </row>
    <row r="705" spans="2:13">
      <c r="B705" s="16"/>
      <c r="C705" s="17"/>
      <c r="D705" s="13"/>
      <c r="E705" s="13"/>
      <c r="F705" s="13"/>
      <c r="G705" s="13"/>
      <c r="H705" s="13"/>
      <c r="I705" s="13"/>
      <c r="J705" s="13"/>
      <c r="K705" s="13"/>
      <c r="L705" s="13"/>
      <c r="M705" s="13"/>
    </row>
    <row r="706" spans="2:13">
      <c r="B706" s="16"/>
      <c r="C706" s="17"/>
      <c r="D706" s="13"/>
      <c r="E706" s="13"/>
      <c r="F706" s="13"/>
      <c r="G706" s="13"/>
      <c r="H706" s="13"/>
      <c r="I706" s="13"/>
      <c r="J706" s="13"/>
      <c r="K706" s="13"/>
      <c r="L706" s="13"/>
      <c r="M706" s="13"/>
    </row>
    <row r="707" spans="2:13">
      <c r="B707" s="16"/>
      <c r="C707" s="17"/>
      <c r="D707" s="13"/>
      <c r="E707" s="13"/>
      <c r="F707" s="13"/>
      <c r="G707" s="13"/>
      <c r="H707" s="13"/>
      <c r="I707" s="13"/>
      <c r="J707" s="13"/>
      <c r="K707" s="13"/>
      <c r="L707" s="13"/>
      <c r="M707" s="13"/>
    </row>
    <row r="708" spans="2:13">
      <c r="B708" s="16"/>
      <c r="C708" s="17"/>
      <c r="D708" s="13"/>
      <c r="E708" s="13"/>
      <c r="F708" s="13"/>
      <c r="G708" s="13"/>
      <c r="H708" s="13"/>
      <c r="I708" s="13"/>
      <c r="J708" s="13"/>
      <c r="K708" s="13"/>
      <c r="L708" s="13"/>
      <c r="M708" s="13"/>
    </row>
    <row r="709" spans="2:13">
      <c r="B709" s="16"/>
      <c r="C709" s="17"/>
      <c r="D709" s="13"/>
      <c r="E709" s="13"/>
      <c r="F709" s="13"/>
      <c r="G709" s="13"/>
      <c r="H709" s="13"/>
      <c r="I709" s="13"/>
      <c r="J709" s="13"/>
      <c r="K709" s="13"/>
      <c r="L709" s="13"/>
      <c r="M709" s="13"/>
    </row>
    <row r="710" spans="2:13">
      <c r="B710" s="16"/>
      <c r="C710" s="17"/>
      <c r="D710" s="13"/>
      <c r="E710" s="13"/>
      <c r="F710" s="13"/>
      <c r="G710" s="13"/>
      <c r="H710" s="13"/>
      <c r="I710" s="13"/>
      <c r="J710" s="13"/>
      <c r="K710" s="13"/>
      <c r="L710" s="13"/>
      <c r="M710" s="13"/>
    </row>
    <row r="711" spans="2:13">
      <c r="B711" s="18"/>
      <c r="C711" s="19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spans="2:13">
      <c r="B712" s="16"/>
      <c r="C712" s="17"/>
      <c r="D712" s="13"/>
      <c r="E712" s="13"/>
      <c r="F712" s="13"/>
      <c r="G712" s="13"/>
      <c r="H712" s="13"/>
      <c r="I712" s="13"/>
      <c r="J712" s="13"/>
      <c r="K712" s="13"/>
      <c r="L712" s="13"/>
      <c r="M712" s="13"/>
    </row>
    <row r="713" spans="2:13">
      <c r="B713" s="18"/>
      <c r="C713" s="19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spans="2:13">
      <c r="B714" s="16"/>
      <c r="C714" s="17"/>
      <c r="D714" s="13"/>
      <c r="E714" s="13"/>
      <c r="F714" s="13"/>
      <c r="G714" s="13"/>
      <c r="H714" s="13"/>
      <c r="I714" s="13"/>
      <c r="J714" s="13"/>
      <c r="K714" s="13"/>
      <c r="L714" s="13"/>
      <c r="M714" s="13"/>
    </row>
    <row r="715" spans="2:13">
      <c r="B715" s="16"/>
      <c r="C715" s="17"/>
      <c r="D715" s="13"/>
      <c r="E715" s="13"/>
      <c r="F715" s="13"/>
      <c r="G715" s="13"/>
      <c r="H715" s="13"/>
      <c r="I715" s="13"/>
      <c r="J715" s="13"/>
      <c r="K715" s="13"/>
      <c r="L715" s="13"/>
      <c r="M715" s="13"/>
    </row>
    <row r="716" spans="2:13">
      <c r="B716" s="16"/>
      <c r="C716" s="17"/>
      <c r="D716" s="13"/>
      <c r="E716" s="13"/>
      <c r="F716" s="13"/>
      <c r="G716" s="13"/>
      <c r="H716" s="13"/>
      <c r="I716" s="13"/>
      <c r="J716" s="13"/>
      <c r="K716" s="13"/>
      <c r="L716" s="13"/>
      <c r="M716" s="13"/>
    </row>
    <row r="717" spans="2:13">
      <c r="B717" s="16"/>
      <c r="C717" s="17"/>
      <c r="D717" s="13"/>
      <c r="E717" s="13"/>
      <c r="F717" s="13"/>
      <c r="G717" s="13"/>
      <c r="H717" s="13"/>
      <c r="I717" s="13"/>
      <c r="J717" s="13"/>
      <c r="K717" s="13"/>
      <c r="L717" s="13"/>
      <c r="M717" s="13"/>
    </row>
    <row r="718" spans="2:13">
      <c r="B718" s="16"/>
      <c r="C718" s="17"/>
      <c r="D718" s="13"/>
      <c r="E718" s="13"/>
      <c r="F718" s="13"/>
      <c r="G718" s="13"/>
      <c r="H718" s="13"/>
      <c r="I718" s="13"/>
      <c r="J718" s="13"/>
      <c r="K718" s="13"/>
      <c r="L718" s="13"/>
      <c r="M718" s="13"/>
    </row>
    <row r="719" spans="2:13">
      <c r="B719" s="16"/>
      <c r="C719" s="17"/>
      <c r="D719" s="13"/>
      <c r="E719" s="13"/>
      <c r="F719" s="13"/>
      <c r="G719" s="13"/>
      <c r="H719" s="13"/>
      <c r="I719" s="13"/>
      <c r="J719" s="13"/>
      <c r="K719" s="13"/>
      <c r="L719" s="13"/>
      <c r="M719" s="13"/>
    </row>
    <row r="720" spans="2:13">
      <c r="B720" s="16"/>
      <c r="C720" s="17"/>
      <c r="D720" s="13"/>
      <c r="E720" s="13"/>
      <c r="F720" s="13"/>
      <c r="G720" s="13"/>
      <c r="H720" s="13"/>
      <c r="I720" s="13"/>
      <c r="J720" s="13"/>
      <c r="K720" s="13"/>
      <c r="L720" s="13"/>
      <c r="M720" s="13"/>
    </row>
    <row r="721" spans="2:13">
      <c r="B721" s="16"/>
      <c r="C721" s="17"/>
      <c r="D721" s="13"/>
      <c r="E721" s="13"/>
      <c r="F721" s="13"/>
      <c r="G721" s="13"/>
      <c r="H721" s="13"/>
      <c r="I721" s="13"/>
      <c r="J721" s="13"/>
      <c r="K721" s="13"/>
      <c r="L721" s="13"/>
      <c r="M721" s="13"/>
    </row>
    <row r="722" spans="2:13">
      <c r="B722" s="16"/>
      <c r="C722" s="17"/>
      <c r="D722" s="13"/>
      <c r="E722" s="13"/>
      <c r="F722" s="13"/>
      <c r="G722" s="13"/>
      <c r="H722" s="13"/>
      <c r="I722" s="13"/>
      <c r="J722" s="13"/>
      <c r="K722" s="13"/>
      <c r="L722" s="13"/>
      <c r="M722" s="13"/>
    </row>
    <row r="723" spans="2:13">
      <c r="B723" s="16"/>
      <c r="C723" s="17"/>
      <c r="D723" s="13"/>
      <c r="E723" s="13"/>
      <c r="F723" s="13"/>
      <c r="G723" s="13"/>
      <c r="H723" s="13"/>
      <c r="I723" s="13"/>
      <c r="J723" s="13"/>
      <c r="K723" s="13"/>
      <c r="L723" s="13"/>
      <c r="M723" s="13"/>
    </row>
    <row r="724" spans="2:13">
      <c r="B724" s="16"/>
      <c r="C724" s="17"/>
      <c r="D724" s="13"/>
      <c r="E724" s="13"/>
      <c r="F724" s="13"/>
      <c r="G724" s="13"/>
      <c r="H724" s="13"/>
      <c r="I724" s="13"/>
      <c r="J724" s="13"/>
      <c r="K724" s="13"/>
      <c r="L724" s="13"/>
      <c r="M724" s="13"/>
    </row>
    <row r="725" spans="2:13">
      <c r="B725" s="16"/>
      <c r="C725" s="17"/>
      <c r="D725" s="13"/>
      <c r="E725" s="13"/>
      <c r="F725" s="13"/>
      <c r="G725" s="13"/>
      <c r="H725" s="13"/>
      <c r="I725" s="13"/>
      <c r="J725" s="13"/>
      <c r="K725" s="13"/>
      <c r="L725" s="13"/>
      <c r="M725" s="13"/>
    </row>
    <row r="726" spans="2:13">
      <c r="B726" s="16"/>
      <c r="C726" s="17"/>
      <c r="D726" s="13"/>
      <c r="E726" s="13"/>
      <c r="F726" s="13"/>
      <c r="G726" s="13"/>
      <c r="H726" s="13"/>
      <c r="I726" s="13"/>
      <c r="J726" s="13"/>
      <c r="K726" s="13"/>
      <c r="L726" s="13"/>
      <c r="M726" s="13"/>
    </row>
    <row r="727" spans="2:13">
      <c r="B727" s="16"/>
      <c r="C727" s="17"/>
      <c r="D727" s="13"/>
      <c r="E727" s="13"/>
      <c r="F727" s="13"/>
      <c r="G727" s="13"/>
      <c r="H727" s="13"/>
      <c r="I727" s="13"/>
      <c r="J727" s="13"/>
      <c r="K727" s="13"/>
      <c r="L727" s="13"/>
      <c r="M727" s="13"/>
    </row>
    <row r="728" spans="2:13">
      <c r="B728" s="16"/>
      <c r="C728" s="17"/>
      <c r="D728" s="13"/>
      <c r="E728" s="13"/>
      <c r="F728" s="13"/>
      <c r="G728" s="13"/>
      <c r="H728" s="13"/>
      <c r="I728" s="13"/>
      <c r="J728" s="13"/>
      <c r="K728" s="13"/>
      <c r="L728" s="13"/>
      <c r="M728" s="13"/>
    </row>
    <row r="729" spans="2:13">
      <c r="B729" s="16"/>
      <c r="C729" s="17"/>
      <c r="D729" s="13"/>
      <c r="E729" s="13"/>
      <c r="F729" s="13"/>
      <c r="G729" s="13"/>
      <c r="H729" s="13"/>
      <c r="I729" s="13"/>
      <c r="J729" s="13"/>
      <c r="K729" s="13"/>
      <c r="L729" s="13"/>
      <c r="M729" s="13"/>
    </row>
    <row r="730" spans="2:13">
      <c r="B730" s="16"/>
      <c r="C730" s="17"/>
      <c r="D730" s="13"/>
      <c r="E730" s="13"/>
      <c r="F730" s="13"/>
      <c r="G730" s="13"/>
      <c r="H730" s="13"/>
      <c r="I730" s="13"/>
      <c r="J730" s="13"/>
      <c r="K730" s="13"/>
      <c r="L730" s="13"/>
      <c r="M730" s="13"/>
    </row>
    <row r="731" spans="2:13">
      <c r="B731" s="16"/>
      <c r="C731" s="17"/>
      <c r="D731" s="13"/>
      <c r="E731" s="13"/>
      <c r="F731" s="13"/>
      <c r="G731" s="13"/>
      <c r="H731" s="13"/>
      <c r="I731" s="13"/>
      <c r="J731" s="13"/>
      <c r="K731" s="13"/>
      <c r="L731" s="13"/>
      <c r="M731" s="13"/>
    </row>
    <row r="732" spans="2:13">
      <c r="B732" s="16"/>
      <c r="C732" s="17"/>
      <c r="D732" s="13"/>
      <c r="E732" s="13"/>
      <c r="F732" s="13"/>
      <c r="G732" s="13"/>
      <c r="H732" s="13"/>
      <c r="I732" s="13"/>
      <c r="J732" s="13"/>
      <c r="K732" s="13"/>
      <c r="L732" s="13"/>
      <c r="M732" s="13"/>
    </row>
    <row r="733" spans="2:13">
      <c r="B733" s="16"/>
      <c r="C733" s="17"/>
      <c r="D733" s="13"/>
      <c r="E733" s="13"/>
      <c r="F733" s="13"/>
      <c r="G733" s="13"/>
      <c r="H733" s="13"/>
      <c r="I733" s="13"/>
      <c r="J733" s="13"/>
      <c r="K733" s="13"/>
      <c r="L733" s="13"/>
      <c r="M733" s="13"/>
    </row>
    <row r="734" spans="2:13">
      <c r="B734" s="16"/>
      <c r="C734" s="17"/>
      <c r="D734" s="13"/>
      <c r="E734" s="13"/>
      <c r="F734" s="13"/>
      <c r="G734" s="13"/>
      <c r="H734" s="13"/>
      <c r="I734" s="13"/>
      <c r="J734" s="13"/>
      <c r="K734" s="13"/>
      <c r="L734" s="13"/>
      <c r="M734" s="13"/>
    </row>
    <row r="735" spans="2:13">
      <c r="B735" s="16"/>
      <c r="C735" s="17"/>
      <c r="D735" s="13"/>
      <c r="E735" s="13"/>
      <c r="F735" s="13"/>
      <c r="G735" s="13"/>
      <c r="H735" s="13"/>
      <c r="I735" s="13"/>
      <c r="J735" s="13"/>
      <c r="K735" s="13"/>
      <c r="L735" s="13"/>
      <c r="M735" s="13"/>
    </row>
    <row r="736" spans="2:13">
      <c r="B736" s="16"/>
      <c r="C736" s="17"/>
      <c r="D736" s="13"/>
      <c r="E736" s="13"/>
      <c r="F736" s="13"/>
      <c r="G736" s="13"/>
      <c r="H736" s="13"/>
      <c r="I736" s="13"/>
      <c r="J736" s="13"/>
      <c r="K736" s="13"/>
      <c r="L736" s="13"/>
      <c r="M736" s="13"/>
    </row>
    <row r="737" spans="2:13">
      <c r="B737" s="16"/>
      <c r="C737" s="17"/>
      <c r="D737" s="13"/>
      <c r="E737" s="13"/>
      <c r="F737" s="13"/>
      <c r="G737" s="13"/>
      <c r="H737" s="13"/>
      <c r="I737" s="13"/>
      <c r="J737" s="13"/>
      <c r="K737" s="13"/>
      <c r="L737" s="13"/>
      <c r="M737" s="13"/>
    </row>
    <row r="738" spans="2:13">
      <c r="B738" s="16"/>
      <c r="C738" s="17"/>
      <c r="D738" s="13"/>
      <c r="E738" s="13"/>
      <c r="F738" s="13"/>
      <c r="G738" s="13"/>
      <c r="H738" s="13"/>
      <c r="I738" s="13"/>
      <c r="J738" s="13"/>
      <c r="K738" s="13"/>
      <c r="L738" s="13"/>
      <c r="M738" s="13"/>
    </row>
    <row r="739" spans="2:13">
      <c r="B739" s="16"/>
      <c r="C739" s="17"/>
      <c r="D739" s="13"/>
      <c r="E739" s="13"/>
      <c r="F739" s="13"/>
      <c r="G739" s="13"/>
      <c r="H739" s="13"/>
      <c r="I739" s="13"/>
      <c r="J739" s="13"/>
      <c r="K739" s="13"/>
      <c r="L739" s="13"/>
      <c r="M739" s="13"/>
    </row>
    <row r="740" spans="2:13">
      <c r="B740" s="16"/>
      <c r="C740" s="17"/>
      <c r="D740" s="13"/>
      <c r="E740" s="13"/>
      <c r="F740" s="13"/>
      <c r="G740" s="13"/>
      <c r="H740" s="13"/>
      <c r="I740" s="13"/>
      <c r="J740" s="13"/>
      <c r="K740" s="13"/>
      <c r="L740" s="13"/>
      <c r="M740" s="13"/>
    </row>
    <row r="741" spans="2:13">
      <c r="B741" s="16"/>
      <c r="C741" s="17"/>
      <c r="D741" s="13"/>
      <c r="E741" s="13"/>
      <c r="F741" s="13"/>
      <c r="G741" s="13"/>
      <c r="H741" s="13"/>
      <c r="I741" s="13"/>
      <c r="J741" s="13"/>
      <c r="K741" s="13"/>
      <c r="L741" s="13"/>
      <c r="M741" s="13"/>
    </row>
    <row r="742" spans="2:13">
      <c r="B742" s="16"/>
      <c r="C742" s="17"/>
      <c r="D742" s="13"/>
      <c r="E742" s="13"/>
      <c r="F742" s="13"/>
      <c r="G742" s="13"/>
      <c r="H742" s="13"/>
      <c r="I742" s="13"/>
      <c r="J742" s="13"/>
      <c r="K742" s="13"/>
      <c r="L742" s="13"/>
      <c r="M742" s="13"/>
    </row>
    <row r="743" spans="2:13">
      <c r="B743" s="16"/>
      <c r="C743" s="17"/>
      <c r="D743" s="13"/>
      <c r="E743" s="13"/>
      <c r="F743" s="13"/>
      <c r="G743" s="13"/>
      <c r="H743" s="13"/>
      <c r="I743" s="13"/>
      <c r="J743" s="13"/>
      <c r="K743" s="13"/>
      <c r="L743" s="13"/>
      <c r="M743" s="13"/>
    </row>
    <row r="744" spans="2:13">
      <c r="B744" s="16"/>
      <c r="C744" s="17"/>
      <c r="D744" s="13"/>
      <c r="E744" s="13"/>
      <c r="F744" s="13"/>
      <c r="G744" s="13"/>
      <c r="H744" s="13"/>
      <c r="I744" s="13"/>
      <c r="J744" s="13"/>
      <c r="K744" s="13"/>
      <c r="L744" s="13"/>
      <c r="M744" s="13"/>
    </row>
    <row r="745" spans="2:13">
      <c r="B745" s="16"/>
      <c r="C745" s="17"/>
      <c r="D745" s="13"/>
      <c r="E745" s="13"/>
      <c r="F745" s="13"/>
      <c r="G745" s="13"/>
      <c r="H745" s="13"/>
      <c r="I745" s="13"/>
      <c r="J745" s="13"/>
      <c r="K745" s="13"/>
      <c r="L745" s="13"/>
      <c r="M745" s="13"/>
    </row>
    <row r="746" spans="2:13">
      <c r="B746" s="16"/>
      <c r="C746" s="17"/>
      <c r="D746" s="13"/>
      <c r="E746" s="13"/>
      <c r="F746" s="13"/>
      <c r="G746" s="13"/>
      <c r="H746" s="13"/>
      <c r="I746" s="13"/>
      <c r="J746" s="13"/>
      <c r="K746" s="13"/>
      <c r="L746" s="13"/>
      <c r="M746" s="13"/>
    </row>
    <row r="747" spans="2:13">
      <c r="B747" s="16"/>
      <c r="C747" s="17"/>
      <c r="D747" s="13"/>
      <c r="E747" s="13"/>
      <c r="F747" s="13"/>
      <c r="G747" s="13"/>
      <c r="H747" s="13"/>
      <c r="I747" s="13"/>
      <c r="J747" s="13"/>
      <c r="K747" s="13"/>
      <c r="L747" s="13"/>
      <c r="M747" s="13"/>
    </row>
    <row r="748" spans="2:13">
      <c r="B748" s="16"/>
      <c r="C748" s="17"/>
      <c r="D748" s="13"/>
      <c r="E748" s="13"/>
      <c r="F748" s="13"/>
      <c r="G748" s="13"/>
      <c r="H748" s="13"/>
      <c r="I748" s="13"/>
      <c r="J748" s="13"/>
      <c r="K748" s="13"/>
      <c r="L748" s="13"/>
      <c r="M748" s="13"/>
    </row>
    <row r="749" spans="2:13">
      <c r="B749" s="16"/>
      <c r="C749" s="17"/>
      <c r="D749" s="13"/>
      <c r="E749" s="13"/>
      <c r="F749" s="13"/>
      <c r="G749" s="13"/>
      <c r="H749" s="13"/>
      <c r="I749" s="13"/>
      <c r="J749" s="13"/>
      <c r="K749" s="13"/>
      <c r="L749" s="13"/>
      <c r="M749" s="13"/>
    </row>
    <row r="750" spans="2:13">
      <c r="B750" s="16"/>
      <c r="C750" s="17"/>
      <c r="D750" s="13"/>
      <c r="E750" s="13"/>
      <c r="F750" s="13"/>
      <c r="G750" s="13"/>
      <c r="H750" s="13"/>
      <c r="I750" s="13"/>
      <c r="J750" s="13"/>
      <c r="K750" s="13"/>
      <c r="L750" s="13"/>
      <c r="M750" s="13"/>
    </row>
    <row r="751" spans="2:13">
      <c r="B751" s="16"/>
      <c r="C751" s="17"/>
      <c r="D751" s="13"/>
      <c r="E751" s="13"/>
      <c r="F751" s="13"/>
      <c r="G751" s="13"/>
      <c r="H751" s="13"/>
      <c r="I751" s="13"/>
      <c r="J751" s="13"/>
      <c r="K751" s="13"/>
      <c r="L751" s="13"/>
      <c r="M751" s="13"/>
    </row>
    <row r="752" spans="2:13">
      <c r="B752" s="16"/>
      <c r="C752" s="17"/>
      <c r="D752" s="13"/>
      <c r="E752" s="13"/>
      <c r="F752" s="13"/>
      <c r="G752" s="13"/>
      <c r="H752" s="13"/>
      <c r="I752" s="13"/>
      <c r="J752" s="13"/>
      <c r="K752" s="13"/>
      <c r="L752" s="13"/>
      <c r="M752" s="13"/>
    </row>
    <row r="753" spans="2:13">
      <c r="B753" s="16"/>
      <c r="C753" s="17"/>
      <c r="D753" s="13"/>
      <c r="E753" s="13"/>
      <c r="F753" s="13"/>
      <c r="G753" s="13"/>
      <c r="H753" s="13"/>
      <c r="I753" s="13"/>
      <c r="J753" s="13"/>
      <c r="K753" s="13"/>
      <c r="L753" s="13"/>
      <c r="M753" s="13"/>
    </row>
    <row r="754" spans="2:13">
      <c r="B754" s="16"/>
      <c r="C754" s="17"/>
      <c r="D754" s="13"/>
      <c r="E754" s="13"/>
      <c r="F754" s="13"/>
      <c r="G754" s="13"/>
      <c r="H754" s="13"/>
      <c r="I754" s="13"/>
      <c r="J754" s="13"/>
      <c r="K754" s="13"/>
      <c r="L754" s="13"/>
      <c r="M754" s="13"/>
    </row>
    <row r="755" spans="2:13">
      <c r="B755" s="16"/>
      <c r="C755" s="17"/>
      <c r="D755" s="13"/>
      <c r="E755" s="13"/>
      <c r="F755" s="13"/>
      <c r="G755" s="13"/>
      <c r="H755" s="13"/>
      <c r="I755" s="13"/>
      <c r="J755" s="13"/>
      <c r="K755" s="13"/>
      <c r="L755" s="13"/>
      <c r="M755" s="13"/>
    </row>
    <row r="756" spans="2:13">
      <c r="B756" s="16"/>
      <c r="C756" s="17"/>
      <c r="D756" s="13"/>
      <c r="E756" s="13"/>
      <c r="F756" s="13"/>
      <c r="G756" s="13"/>
      <c r="H756" s="13"/>
      <c r="I756" s="13"/>
      <c r="J756" s="13"/>
      <c r="K756" s="13"/>
      <c r="L756" s="13"/>
      <c r="M756" s="13"/>
    </row>
    <row r="757" spans="2:13">
      <c r="B757" s="16"/>
      <c r="C757" s="17"/>
      <c r="D757" s="13"/>
      <c r="E757" s="13"/>
      <c r="F757" s="13"/>
      <c r="G757" s="13"/>
      <c r="H757" s="13"/>
      <c r="I757" s="13"/>
      <c r="J757" s="13"/>
      <c r="K757" s="13"/>
      <c r="L757" s="13"/>
      <c r="M757" s="13"/>
    </row>
    <row r="758" spans="2:13">
      <c r="B758" s="16"/>
      <c r="C758" s="17"/>
      <c r="D758" s="13"/>
      <c r="E758" s="13"/>
      <c r="F758" s="13"/>
      <c r="G758" s="13"/>
      <c r="H758" s="13"/>
      <c r="I758" s="13"/>
      <c r="J758" s="13"/>
      <c r="K758" s="13"/>
      <c r="L758" s="13"/>
      <c r="M758" s="13"/>
    </row>
    <row r="759" spans="2:13">
      <c r="B759" s="16"/>
      <c r="C759" s="17"/>
      <c r="D759" s="13"/>
      <c r="E759" s="13"/>
      <c r="F759" s="13"/>
      <c r="G759" s="13"/>
      <c r="H759" s="13"/>
      <c r="I759" s="13"/>
      <c r="J759" s="13"/>
      <c r="K759" s="13"/>
      <c r="L759" s="13"/>
      <c r="M759" s="13"/>
    </row>
    <row r="760" spans="2:13">
      <c r="B760" s="16"/>
      <c r="C760" s="17"/>
      <c r="D760" s="13"/>
      <c r="E760" s="13"/>
      <c r="F760" s="13"/>
      <c r="G760" s="13"/>
      <c r="H760" s="13"/>
      <c r="I760" s="13"/>
      <c r="J760" s="13"/>
      <c r="K760" s="13"/>
      <c r="L760" s="13"/>
      <c r="M760" s="13"/>
    </row>
    <row r="761" spans="2:13">
      <c r="B761" s="16"/>
      <c r="C761" s="17"/>
      <c r="D761" s="13"/>
      <c r="E761" s="13"/>
      <c r="F761" s="13"/>
      <c r="G761" s="13"/>
      <c r="H761" s="13"/>
      <c r="I761" s="13"/>
      <c r="J761" s="13"/>
      <c r="K761" s="13"/>
      <c r="L761" s="13"/>
      <c r="M761" s="13"/>
    </row>
    <row r="762" spans="2:13">
      <c r="B762" s="16"/>
      <c r="C762" s="17"/>
      <c r="D762" s="13"/>
      <c r="E762" s="13"/>
      <c r="F762" s="13"/>
      <c r="G762" s="13"/>
      <c r="H762" s="13"/>
      <c r="I762" s="13"/>
      <c r="J762" s="13"/>
      <c r="K762" s="13"/>
      <c r="L762" s="13"/>
      <c r="M762" s="13"/>
    </row>
    <row r="763" spans="2:13">
      <c r="B763" s="16"/>
      <c r="C763" s="17"/>
      <c r="D763" s="13"/>
      <c r="E763" s="13"/>
      <c r="F763" s="13"/>
      <c r="G763" s="13"/>
      <c r="H763" s="13"/>
      <c r="I763" s="13"/>
      <c r="J763" s="13"/>
      <c r="K763" s="13"/>
      <c r="L763" s="13"/>
      <c r="M763" s="13"/>
    </row>
    <row r="764" spans="2:13">
      <c r="B764" s="16"/>
      <c r="C764" s="17"/>
      <c r="D764" s="13"/>
      <c r="E764" s="13"/>
      <c r="F764" s="13"/>
      <c r="G764" s="13"/>
      <c r="H764" s="13"/>
      <c r="I764" s="13"/>
      <c r="J764" s="13"/>
      <c r="K764" s="13"/>
      <c r="L764" s="13"/>
      <c r="M764" s="13"/>
    </row>
    <row r="765" spans="2:13">
      <c r="B765" s="16"/>
      <c r="C765" s="17"/>
      <c r="D765" s="13"/>
      <c r="E765" s="13"/>
      <c r="F765" s="13"/>
      <c r="G765" s="13"/>
      <c r="H765" s="13"/>
      <c r="I765" s="13"/>
      <c r="J765" s="13"/>
      <c r="K765" s="13"/>
      <c r="L765" s="13"/>
      <c r="M765" s="13"/>
    </row>
    <row r="766" spans="2:13">
      <c r="B766" s="16"/>
      <c r="C766" s="17"/>
      <c r="D766" s="13"/>
      <c r="E766" s="13"/>
      <c r="F766" s="13"/>
      <c r="G766" s="13"/>
      <c r="H766" s="13"/>
      <c r="I766" s="13"/>
      <c r="J766" s="13"/>
      <c r="K766" s="13"/>
      <c r="L766" s="13"/>
      <c r="M766" s="13"/>
    </row>
    <row r="767" spans="2:13">
      <c r="B767" s="16"/>
      <c r="C767" s="17"/>
      <c r="D767" s="13"/>
      <c r="E767" s="13"/>
      <c r="F767" s="13"/>
      <c r="G767" s="13"/>
      <c r="H767" s="13"/>
      <c r="I767" s="13"/>
      <c r="J767" s="13"/>
      <c r="K767" s="13"/>
      <c r="L767" s="13"/>
      <c r="M767" s="13"/>
    </row>
    <row r="768" spans="2:13">
      <c r="B768" s="16"/>
      <c r="C768" s="17"/>
      <c r="D768" s="13"/>
      <c r="E768" s="13"/>
      <c r="F768" s="13"/>
      <c r="G768" s="13"/>
      <c r="H768" s="13"/>
      <c r="I768" s="13"/>
      <c r="J768" s="13"/>
      <c r="K768" s="13"/>
      <c r="L768" s="13"/>
      <c r="M768" s="13"/>
    </row>
    <row r="769" spans="2:13">
      <c r="B769" s="16"/>
      <c r="C769" s="17"/>
      <c r="D769" s="13"/>
      <c r="E769" s="13"/>
      <c r="F769" s="13"/>
      <c r="G769" s="13"/>
      <c r="H769" s="13"/>
      <c r="I769" s="13"/>
      <c r="J769" s="13"/>
      <c r="K769" s="13"/>
      <c r="L769" s="13"/>
      <c r="M769" s="13"/>
    </row>
    <row r="770" spans="2:13">
      <c r="B770" s="16"/>
      <c r="C770" s="17"/>
      <c r="D770" s="13"/>
      <c r="E770" s="13"/>
      <c r="F770" s="13"/>
      <c r="G770" s="13"/>
      <c r="H770" s="13"/>
      <c r="I770" s="13"/>
      <c r="J770" s="13"/>
      <c r="K770" s="13"/>
      <c r="L770" s="13"/>
      <c r="M770" s="13"/>
    </row>
    <row r="771" spans="2:13">
      <c r="B771" s="16"/>
      <c r="C771" s="17"/>
      <c r="D771" s="13"/>
      <c r="E771" s="13"/>
      <c r="F771" s="13"/>
      <c r="G771" s="13"/>
      <c r="H771" s="13"/>
      <c r="I771" s="13"/>
      <c r="J771" s="13"/>
      <c r="K771" s="13"/>
      <c r="L771" s="13"/>
      <c r="M771" s="13"/>
    </row>
    <row r="772" spans="2:13">
      <c r="B772" s="16"/>
      <c r="C772" s="17"/>
      <c r="D772" s="13"/>
      <c r="E772" s="13"/>
      <c r="F772" s="13"/>
      <c r="G772" s="13"/>
      <c r="H772" s="13"/>
      <c r="I772" s="13"/>
      <c r="J772" s="13"/>
      <c r="K772" s="13"/>
      <c r="L772" s="13"/>
      <c r="M772" s="13"/>
    </row>
    <row r="773" spans="2:13">
      <c r="B773" s="16"/>
      <c r="C773" s="17"/>
      <c r="D773" s="13"/>
      <c r="E773" s="13"/>
      <c r="F773" s="13"/>
      <c r="G773" s="13"/>
      <c r="H773" s="13"/>
      <c r="I773" s="13"/>
      <c r="J773" s="13"/>
      <c r="K773" s="13"/>
      <c r="L773" s="13"/>
      <c r="M773" s="13"/>
    </row>
    <row r="774" spans="2:13">
      <c r="B774" s="16"/>
      <c r="C774" s="17"/>
      <c r="D774" s="13"/>
      <c r="E774" s="13"/>
      <c r="F774" s="13"/>
      <c r="G774" s="13"/>
      <c r="H774" s="13"/>
      <c r="I774" s="13"/>
      <c r="J774" s="13"/>
      <c r="K774" s="13"/>
      <c r="L774" s="13"/>
      <c r="M774" s="13"/>
    </row>
    <row r="775" spans="2:13">
      <c r="B775" s="18"/>
      <c r="C775" s="19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spans="2:13">
      <c r="B776" s="16"/>
      <c r="C776" s="17"/>
      <c r="D776" s="13"/>
      <c r="E776" s="13"/>
      <c r="F776" s="13"/>
      <c r="G776" s="13"/>
      <c r="H776" s="13"/>
      <c r="I776" s="13"/>
      <c r="J776" s="13"/>
      <c r="K776" s="13"/>
      <c r="L776" s="13"/>
      <c r="M776" s="13"/>
    </row>
    <row r="777" spans="2:13">
      <c r="B777" s="16"/>
      <c r="C777" s="17"/>
      <c r="D777" s="13"/>
      <c r="E777" s="13"/>
      <c r="F777" s="13"/>
      <c r="G777" s="13"/>
      <c r="H777" s="13"/>
      <c r="I777" s="13"/>
      <c r="J777" s="13"/>
      <c r="K777" s="13"/>
      <c r="L777" s="13"/>
      <c r="M777" s="13"/>
    </row>
    <row r="778" spans="2:13">
      <c r="B778" s="16"/>
      <c r="C778" s="17"/>
      <c r="D778" s="13"/>
      <c r="E778" s="13"/>
      <c r="F778" s="13"/>
      <c r="G778" s="13"/>
      <c r="H778" s="13"/>
      <c r="I778" s="13"/>
      <c r="J778" s="13"/>
      <c r="K778" s="13"/>
      <c r="L778" s="13"/>
      <c r="M778" s="13"/>
    </row>
    <row r="779" spans="2:13">
      <c r="B779" s="16"/>
      <c r="C779" s="17"/>
      <c r="D779" s="13"/>
      <c r="E779" s="13"/>
      <c r="F779" s="13"/>
      <c r="G779" s="13"/>
      <c r="H779" s="13"/>
      <c r="I779" s="13"/>
      <c r="J779" s="13"/>
      <c r="K779" s="13"/>
      <c r="L779" s="13"/>
      <c r="M779" s="13"/>
    </row>
    <row r="780" spans="2:13">
      <c r="B780" s="16"/>
      <c r="C780" s="17"/>
      <c r="D780" s="13"/>
      <c r="E780" s="13"/>
      <c r="F780" s="13"/>
      <c r="G780" s="13"/>
      <c r="H780" s="13"/>
      <c r="I780" s="13"/>
      <c r="J780" s="13"/>
      <c r="K780" s="13"/>
      <c r="L780" s="13"/>
      <c r="M780" s="13"/>
    </row>
    <row r="781" spans="2:13">
      <c r="B781" s="16"/>
      <c r="C781" s="17"/>
      <c r="D781" s="13"/>
      <c r="E781" s="13"/>
      <c r="F781" s="13"/>
      <c r="G781" s="13"/>
      <c r="H781" s="13"/>
      <c r="I781" s="13"/>
      <c r="J781" s="13"/>
      <c r="K781" s="13"/>
      <c r="L781" s="13"/>
      <c r="M781" s="13"/>
    </row>
    <row r="782" spans="2:13">
      <c r="B782" s="16"/>
      <c r="C782" s="17"/>
      <c r="D782" s="13"/>
      <c r="E782" s="13"/>
      <c r="F782" s="13"/>
      <c r="G782" s="13"/>
      <c r="H782" s="13"/>
      <c r="I782" s="13"/>
      <c r="J782" s="13"/>
      <c r="K782" s="13"/>
      <c r="L782" s="13"/>
      <c r="M782" s="13"/>
    </row>
    <row r="783" spans="2:13">
      <c r="B783" s="16"/>
      <c r="C783" s="17"/>
      <c r="D783" s="13"/>
      <c r="E783" s="13"/>
      <c r="F783" s="13"/>
      <c r="G783" s="13"/>
      <c r="H783" s="13"/>
      <c r="I783" s="13"/>
      <c r="J783" s="13"/>
      <c r="K783" s="13"/>
      <c r="L783" s="13"/>
      <c r="M783" s="13"/>
    </row>
    <row r="784" spans="2:13">
      <c r="B784" s="16"/>
      <c r="C784" s="17"/>
      <c r="D784" s="13"/>
      <c r="E784" s="13"/>
      <c r="F784" s="13"/>
      <c r="G784" s="13"/>
      <c r="H784" s="13"/>
      <c r="I784" s="13"/>
      <c r="J784" s="13"/>
      <c r="K784" s="13"/>
      <c r="L784" s="13"/>
      <c r="M784" s="13"/>
    </row>
    <row r="785" spans="2:13">
      <c r="B785" s="16"/>
      <c r="C785" s="17"/>
      <c r="D785" s="13"/>
      <c r="E785" s="13"/>
      <c r="F785" s="13"/>
      <c r="G785" s="13"/>
      <c r="H785" s="13"/>
      <c r="I785" s="13"/>
      <c r="J785" s="13"/>
      <c r="K785" s="13"/>
      <c r="L785" s="13"/>
      <c r="M785" s="13"/>
    </row>
    <row r="786" spans="2:13">
      <c r="B786" s="16"/>
      <c r="C786" s="17"/>
      <c r="D786" s="13"/>
      <c r="E786" s="13"/>
      <c r="F786" s="13"/>
      <c r="G786" s="13"/>
      <c r="H786" s="13"/>
      <c r="I786" s="13"/>
      <c r="J786" s="13"/>
      <c r="K786" s="13"/>
      <c r="L786" s="13"/>
      <c r="M786" s="13"/>
    </row>
    <row r="787" spans="2:13">
      <c r="B787" s="16"/>
      <c r="C787" s="17"/>
      <c r="D787" s="13"/>
      <c r="E787" s="13"/>
      <c r="F787" s="13"/>
      <c r="G787" s="13"/>
      <c r="H787" s="13"/>
      <c r="I787" s="13"/>
      <c r="J787" s="13"/>
      <c r="K787" s="13"/>
      <c r="L787" s="13"/>
      <c r="M787" s="13"/>
    </row>
    <row r="788" spans="2:13">
      <c r="B788" s="16"/>
      <c r="C788" s="17"/>
      <c r="D788" s="13"/>
      <c r="E788" s="13"/>
      <c r="F788" s="13"/>
      <c r="G788" s="13"/>
      <c r="H788" s="13"/>
      <c r="I788" s="13"/>
      <c r="J788" s="13"/>
      <c r="K788" s="13"/>
      <c r="L788" s="13"/>
      <c r="M788" s="13"/>
    </row>
    <row r="789" spans="2:13">
      <c r="B789" s="16"/>
      <c r="C789" s="17"/>
      <c r="D789" s="13"/>
      <c r="E789" s="13"/>
      <c r="F789" s="13"/>
      <c r="G789" s="13"/>
      <c r="H789" s="13"/>
      <c r="I789" s="13"/>
      <c r="J789" s="13"/>
      <c r="K789" s="13"/>
      <c r="L789" s="13"/>
      <c r="M789" s="13"/>
    </row>
    <row r="790" spans="2:13">
      <c r="B790" s="16"/>
      <c r="C790" s="17"/>
      <c r="D790" s="13"/>
      <c r="E790" s="13"/>
      <c r="F790" s="13"/>
      <c r="G790" s="13"/>
      <c r="H790" s="13"/>
      <c r="I790" s="13"/>
      <c r="J790" s="13"/>
      <c r="K790" s="13"/>
      <c r="L790" s="13"/>
      <c r="M790" s="13"/>
    </row>
    <row r="791" spans="2:13">
      <c r="B791" s="16"/>
      <c r="C791" s="17"/>
      <c r="D791" s="13"/>
      <c r="E791" s="13"/>
      <c r="F791" s="13"/>
      <c r="G791" s="13"/>
      <c r="H791" s="13"/>
      <c r="I791" s="13"/>
      <c r="J791" s="13"/>
      <c r="K791" s="13"/>
      <c r="L791" s="13"/>
      <c r="M791" s="13"/>
    </row>
    <row r="792" spans="2:13">
      <c r="B792" s="16"/>
      <c r="C792" s="17"/>
      <c r="D792" s="13"/>
      <c r="E792" s="13"/>
      <c r="F792" s="13"/>
      <c r="G792" s="13"/>
      <c r="H792" s="13"/>
      <c r="I792" s="13"/>
      <c r="J792" s="13"/>
      <c r="K792" s="13"/>
      <c r="L792" s="13"/>
      <c r="M792" s="13"/>
    </row>
    <row r="793" spans="2:13">
      <c r="B793" s="16"/>
      <c r="C793" s="17"/>
      <c r="D793" s="13"/>
      <c r="E793" s="13"/>
      <c r="F793" s="13"/>
      <c r="G793" s="13"/>
      <c r="H793" s="13"/>
      <c r="I793" s="13"/>
      <c r="J793" s="13"/>
      <c r="K793" s="13"/>
      <c r="L793" s="13"/>
      <c r="M793" s="13"/>
    </row>
    <row r="794" spans="2:13">
      <c r="B794" s="16"/>
      <c r="C794" s="17"/>
      <c r="D794" s="13"/>
      <c r="E794" s="13"/>
      <c r="F794" s="13"/>
      <c r="G794" s="13"/>
      <c r="H794" s="13"/>
      <c r="I794" s="13"/>
      <c r="J794" s="13"/>
      <c r="K794" s="13"/>
      <c r="L794" s="13"/>
      <c r="M794" s="13"/>
    </row>
    <row r="795" spans="2:13">
      <c r="B795" s="16"/>
      <c r="C795" s="17"/>
      <c r="D795" s="13"/>
      <c r="E795" s="13"/>
      <c r="F795" s="13"/>
      <c r="G795" s="13"/>
      <c r="H795" s="13"/>
      <c r="I795" s="13"/>
      <c r="J795" s="13"/>
      <c r="K795" s="13"/>
      <c r="L795" s="13"/>
      <c r="M795" s="13"/>
    </row>
    <row r="796" spans="2:13">
      <c r="B796" s="16"/>
      <c r="C796" s="17"/>
      <c r="D796" s="13"/>
      <c r="E796" s="13"/>
      <c r="F796" s="13"/>
      <c r="G796" s="13"/>
      <c r="H796" s="13"/>
      <c r="I796" s="13"/>
      <c r="J796" s="13"/>
      <c r="K796" s="13"/>
      <c r="L796" s="13"/>
      <c r="M796" s="13"/>
    </row>
    <row r="797" spans="2:13">
      <c r="B797" s="16"/>
      <c r="C797" s="17"/>
      <c r="D797" s="13"/>
      <c r="E797" s="13"/>
      <c r="F797" s="13"/>
      <c r="G797" s="13"/>
      <c r="H797" s="13"/>
      <c r="I797" s="13"/>
      <c r="J797" s="13"/>
      <c r="K797" s="13"/>
      <c r="L797" s="13"/>
      <c r="M797" s="13"/>
    </row>
    <row r="798" spans="2:13">
      <c r="B798" s="16"/>
      <c r="C798" s="17"/>
      <c r="D798" s="13"/>
      <c r="E798" s="13"/>
      <c r="F798" s="13"/>
      <c r="G798" s="13"/>
      <c r="H798" s="13"/>
      <c r="I798" s="13"/>
      <c r="J798" s="13"/>
      <c r="K798" s="13"/>
      <c r="L798" s="13"/>
      <c r="M798" s="13"/>
    </row>
    <row r="799" spans="2:13">
      <c r="B799" s="16"/>
      <c r="C799" s="17"/>
      <c r="D799" s="13"/>
      <c r="E799" s="13"/>
      <c r="F799" s="13"/>
      <c r="G799" s="13"/>
      <c r="H799" s="13"/>
      <c r="I799" s="13"/>
      <c r="J799" s="13"/>
      <c r="K799" s="13"/>
      <c r="L799" s="13"/>
      <c r="M799" s="13"/>
    </row>
    <row r="800" spans="2:13">
      <c r="B800" s="16"/>
      <c r="C800" s="17"/>
      <c r="D800" s="13"/>
      <c r="E800" s="13"/>
      <c r="F800" s="13"/>
      <c r="G800" s="13"/>
      <c r="H800" s="13"/>
      <c r="I800" s="13"/>
      <c r="J800" s="13"/>
      <c r="K800" s="13"/>
      <c r="L800" s="13"/>
      <c r="M800" s="13"/>
    </row>
    <row r="801" spans="2:13">
      <c r="B801" s="16"/>
      <c r="C801" s="17"/>
      <c r="D801" s="13"/>
      <c r="E801" s="13"/>
      <c r="F801" s="13"/>
      <c r="G801" s="13"/>
      <c r="H801" s="13"/>
      <c r="I801" s="13"/>
      <c r="J801" s="13"/>
      <c r="K801" s="13"/>
      <c r="L801" s="13"/>
      <c r="M801" s="13"/>
    </row>
    <row r="802" spans="2:13">
      <c r="B802" s="16"/>
      <c r="C802" s="17"/>
      <c r="D802" s="13"/>
      <c r="E802" s="13"/>
      <c r="F802" s="13"/>
      <c r="G802" s="13"/>
      <c r="H802" s="13"/>
      <c r="I802" s="13"/>
      <c r="J802" s="13"/>
      <c r="K802" s="13"/>
      <c r="L802" s="13"/>
      <c r="M802" s="13"/>
    </row>
    <row r="803" spans="2:13">
      <c r="B803" s="16"/>
      <c r="C803" s="17"/>
      <c r="D803" s="13"/>
      <c r="E803" s="13"/>
      <c r="F803" s="13"/>
      <c r="G803" s="13"/>
      <c r="H803" s="13"/>
      <c r="I803" s="13"/>
      <c r="J803" s="13"/>
      <c r="K803" s="13"/>
      <c r="L803" s="13"/>
      <c r="M803" s="13"/>
    </row>
    <row r="804" spans="2:13">
      <c r="B804" s="16"/>
      <c r="C804" s="17"/>
      <c r="D804" s="13"/>
      <c r="E804" s="13"/>
      <c r="F804" s="13"/>
      <c r="G804" s="13"/>
      <c r="H804" s="13"/>
      <c r="I804" s="13"/>
      <c r="J804" s="13"/>
      <c r="K804" s="13"/>
      <c r="L804" s="13"/>
      <c r="M804" s="13"/>
    </row>
    <row r="805" spans="2:13">
      <c r="B805" s="16"/>
      <c r="C805" s="17"/>
      <c r="D805" s="13"/>
      <c r="E805" s="13"/>
      <c r="F805" s="13"/>
      <c r="G805" s="13"/>
      <c r="H805" s="13"/>
      <c r="I805" s="13"/>
      <c r="J805" s="13"/>
      <c r="K805" s="13"/>
      <c r="L805" s="13"/>
      <c r="M805" s="13"/>
    </row>
    <row r="806" spans="2:13">
      <c r="B806" s="16"/>
      <c r="C806" s="17"/>
      <c r="D806" s="13"/>
      <c r="E806" s="13"/>
      <c r="F806" s="13"/>
      <c r="G806" s="13"/>
      <c r="H806" s="13"/>
      <c r="I806" s="13"/>
      <c r="J806" s="13"/>
      <c r="K806" s="13"/>
      <c r="L806" s="13"/>
      <c r="M806" s="13"/>
    </row>
    <row r="807" spans="2:13">
      <c r="B807" s="16"/>
      <c r="C807" s="17"/>
      <c r="D807" s="13"/>
      <c r="E807" s="13"/>
      <c r="F807" s="13"/>
      <c r="G807" s="13"/>
      <c r="H807" s="13"/>
      <c r="I807" s="13"/>
      <c r="J807" s="13"/>
      <c r="K807" s="13"/>
      <c r="L807" s="13"/>
      <c r="M807" s="13"/>
    </row>
    <row r="808" spans="2:13">
      <c r="B808" s="16"/>
      <c r="C808" s="17"/>
      <c r="D808" s="13"/>
      <c r="E808" s="13"/>
      <c r="F808" s="13"/>
      <c r="G808" s="13"/>
      <c r="H808" s="13"/>
      <c r="I808" s="13"/>
      <c r="J808" s="13"/>
      <c r="K808" s="13"/>
      <c r="L808" s="13"/>
      <c r="M808" s="13"/>
    </row>
    <row r="809" spans="2:13">
      <c r="B809" s="16"/>
      <c r="C809" s="17"/>
      <c r="D809" s="13"/>
      <c r="E809" s="13"/>
      <c r="F809" s="13"/>
      <c r="G809" s="13"/>
      <c r="H809" s="13"/>
      <c r="I809" s="13"/>
      <c r="J809" s="13"/>
      <c r="K809" s="13"/>
      <c r="L809" s="13"/>
      <c r="M809" s="13"/>
    </row>
    <row r="810" spans="2:13">
      <c r="B810" s="16"/>
      <c r="C810" s="17"/>
      <c r="D810" s="13"/>
      <c r="E810" s="13"/>
      <c r="F810" s="13"/>
      <c r="G810" s="13"/>
      <c r="H810" s="13"/>
      <c r="I810" s="13"/>
      <c r="J810" s="13"/>
      <c r="K810" s="13"/>
      <c r="L810" s="13"/>
      <c r="M810" s="13"/>
    </row>
    <row r="811" spans="2:13">
      <c r="B811" s="16"/>
      <c r="C811" s="17"/>
      <c r="D811" s="13"/>
      <c r="E811" s="13"/>
      <c r="F811" s="13"/>
      <c r="G811" s="13"/>
      <c r="H811" s="13"/>
      <c r="I811" s="13"/>
      <c r="J811" s="13"/>
      <c r="K811" s="13"/>
      <c r="L811" s="13"/>
      <c r="M811" s="13"/>
    </row>
    <row r="812" spans="2:13">
      <c r="B812" s="16"/>
      <c r="C812" s="17"/>
      <c r="D812" s="13"/>
      <c r="E812" s="13"/>
      <c r="F812" s="13"/>
      <c r="G812" s="13"/>
      <c r="H812" s="13"/>
      <c r="I812" s="13"/>
      <c r="J812" s="13"/>
      <c r="K812" s="13"/>
      <c r="L812" s="13"/>
      <c r="M812" s="13"/>
    </row>
    <row r="813" spans="2:13">
      <c r="B813" s="16"/>
      <c r="C813" s="17"/>
      <c r="D813" s="13"/>
      <c r="E813" s="13"/>
      <c r="F813" s="13"/>
      <c r="G813" s="13"/>
      <c r="H813" s="13"/>
      <c r="I813" s="13"/>
      <c r="J813" s="13"/>
      <c r="K813" s="13"/>
      <c r="L813" s="13"/>
      <c r="M813" s="13"/>
    </row>
    <row r="814" spans="2:13">
      <c r="B814" s="16"/>
      <c r="C814" s="17"/>
      <c r="D814" s="13"/>
      <c r="E814" s="13"/>
      <c r="F814" s="13"/>
      <c r="G814" s="13"/>
      <c r="H814" s="13"/>
      <c r="I814" s="13"/>
      <c r="J814" s="13"/>
      <c r="K814" s="13"/>
      <c r="L814" s="13"/>
      <c r="M814" s="13"/>
    </row>
    <row r="815" spans="2:13">
      <c r="B815" s="16"/>
      <c r="C815" s="17"/>
      <c r="D815" s="13"/>
      <c r="E815" s="13"/>
      <c r="F815" s="13"/>
      <c r="G815" s="13"/>
      <c r="H815" s="13"/>
      <c r="I815" s="13"/>
      <c r="J815" s="13"/>
      <c r="K815" s="13"/>
      <c r="L815" s="13"/>
      <c r="M815" s="13"/>
    </row>
    <row r="816" spans="2:13">
      <c r="B816" s="16"/>
      <c r="C816" s="17"/>
      <c r="D816" s="13"/>
      <c r="E816" s="13"/>
      <c r="F816" s="13"/>
      <c r="G816" s="13"/>
      <c r="H816" s="13"/>
      <c r="I816" s="13"/>
      <c r="J816" s="13"/>
      <c r="K816" s="13"/>
      <c r="L816" s="13"/>
      <c r="M816" s="13"/>
    </row>
    <row r="817" spans="2:13">
      <c r="B817" s="16"/>
      <c r="C817" s="17"/>
      <c r="D817" s="13"/>
      <c r="E817" s="13"/>
      <c r="F817" s="13"/>
      <c r="G817" s="13"/>
      <c r="H817" s="13"/>
      <c r="I817" s="13"/>
      <c r="J817" s="13"/>
      <c r="K817" s="13"/>
      <c r="L817" s="13"/>
      <c r="M817" s="13"/>
    </row>
    <row r="818" spans="2:13">
      <c r="B818" s="16"/>
      <c r="C818" s="17"/>
      <c r="D818" s="13"/>
      <c r="E818" s="13"/>
      <c r="F818" s="13"/>
      <c r="G818" s="13"/>
      <c r="H818" s="13"/>
      <c r="I818" s="13"/>
      <c r="J818" s="13"/>
      <c r="K818" s="13"/>
      <c r="L818" s="13"/>
      <c r="M818" s="13"/>
    </row>
    <row r="819" spans="2:13">
      <c r="B819" s="16"/>
      <c r="C819" s="17"/>
      <c r="D819" s="13"/>
      <c r="E819" s="13"/>
      <c r="F819" s="13"/>
      <c r="G819" s="13"/>
      <c r="H819" s="13"/>
      <c r="I819" s="13"/>
      <c r="J819" s="13"/>
      <c r="K819" s="13"/>
      <c r="L819" s="13"/>
      <c r="M819" s="13"/>
    </row>
    <row r="820" spans="2:13">
      <c r="B820" s="16"/>
      <c r="C820" s="17"/>
      <c r="D820" s="13"/>
      <c r="E820" s="13"/>
      <c r="F820" s="13"/>
      <c r="G820" s="13"/>
      <c r="H820" s="13"/>
      <c r="I820" s="13"/>
      <c r="J820" s="13"/>
      <c r="K820" s="13"/>
      <c r="L820" s="13"/>
      <c r="M820" s="13"/>
    </row>
    <row r="821" spans="2:13">
      <c r="B821" s="18"/>
      <c r="C821" s="19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spans="2:13">
      <c r="B822" s="16"/>
      <c r="C822" s="17"/>
      <c r="D822" s="13"/>
      <c r="E822" s="13"/>
      <c r="F822" s="13"/>
      <c r="G822" s="13"/>
      <c r="H822" s="13"/>
      <c r="I822" s="13"/>
      <c r="J822" s="13"/>
      <c r="K822" s="13"/>
      <c r="L822" s="13"/>
      <c r="M822" s="13"/>
    </row>
    <row r="823" spans="2:13">
      <c r="B823" s="16"/>
      <c r="C823" s="17"/>
      <c r="D823" s="13"/>
      <c r="E823" s="13"/>
      <c r="F823" s="13"/>
      <c r="G823" s="13"/>
      <c r="H823" s="13"/>
      <c r="I823" s="13"/>
      <c r="J823" s="13"/>
      <c r="K823" s="13"/>
      <c r="L823" s="13"/>
      <c r="M823" s="13"/>
    </row>
    <row r="824" spans="2:13">
      <c r="B824" s="16"/>
      <c r="C824" s="17"/>
      <c r="D824" s="13"/>
      <c r="E824" s="13"/>
      <c r="F824" s="13"/>
      <c r="G824" s="13"/>
      <c r="H824" s="13"/>
      <c r="I824" s="13"/>
      <c r="J824" s="13"/>
      <c r="K824" s="13"/>
      <c r="L824" s="13"/>
      <c r="M824" s="13"/>
    </row>
    <row r="825" spans="2:13">
      <c r="B825" s="16"/>
      <c r="C825" s="17"/>
      <c r="D825" s="13"/>
      <c r="E825" s="13"/>
      <c r="F825" s="13"/>
      <c r="G825" s="13"/>
      <c r="H825" s="13"/>
      <c r="I825" s="13"/>
      <c r="J825" s="13"/>
      <c r="K825" s="13"/>
      <c r="L825" s="13"/>
      <c r="M825" s="13"/>
    </row>
    <row r="826" spans="2:13">
      <c r="B826" s="18"/>
      <c r="C826" s="19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spans="2:13">
      <c r="B827" s="18"/>
      <c r="C827" s="19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spans="2:13">
      <c r="B828" s="16"/>
      <c r="C828" s="17"/>
      <c r="D828" s="13"/>
      <c r="E828" s="13"/>
      <c r="F828" s="13"/>
      <c r="G828" s="13"/>
      <c r="H828" s="13"/>
      <c r="I828" s="13"/>
      <c r="J828" s="13"/>
      <c r="K828" s="13"/>
      <c r="L828" s="13"/>
      <c r="M828" s="13"/>
    </row>
    <row r="829" spans="2:13">
      <c r="B829" s="18"/>
      <c r="C829" s="19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spans="2:13">
      <c r="B830" s="16"/>
      <c r="C830" s="17"/>
      <c r="D830" s="13"/>
      <c r="E830" s="13"/>
      <c r="F830" s="13"/>
      <c r="G830" s="13"/>
      <c r="H830" s="13"/>
      <c r="I830" s="13"/>
      <c r="J830" s="13"/>
      <c r="K830" s="13"/>
      <c r="L830" s="13"/>
      <c r="M830" s="13"/>
    </row>
    <row r="831" spans="2:13">
      <c r="B831" s="16"/>
      <c r="C831" s="17"/>
      <c r="D831" s="13"/>
      <c r="E831" s="13"/>
      <c r="F831" s="13"/>
      <c r="G831" s="13"/>
      <c r="H831" s="13"/>
      <c r="I831" s="13"/>
      <c r="J831" s="13"/>
      <c r="K831" s="13"/>
      <c r="L831" s="13"/>
      <c r="M831" s="13"/>
    </row>
    <row r="832" spans="2:13">
      <c r="B832" s="16"/>
      <c r="C832" s="17"/>
      <c r="D832" s="13"/>
      <c r="E832" s="13"/>
      <c r="F832" s="13"/>
      <c r="G832" s="13"/>
      <c r="H832" s="13"/>
      <c r="I832" s="13"/>
      <c r="J832" s="13"/>
      <c r="K832" s="13"/>
      <c r="L832" s="13"/>
      <c r="M832" s="13"/>
    </row>
    <row r="833" spans="2:13">
      <c r="B833" s="16"/>
      <c r="C833" s="17"/>
      <c r="D833" s="13"/>
      <c r="E833" s="13"/>
      <c r="F833" s="13"/>
      <c r="G833" s="13"/>
      <c r="H833" s="13"/>
      <c r="I833" s="13"/>
      <c r="J833" s="13"/>
      <c r="K833" s="13"/>
      <c r="L833" s="13"/>
      <c r="M833" s="13"/>
    </row>
    <row r="834" spans="2:13">
      <c r="B834" s="16"/>
      <c r="C834" s="17"/>
      <c r="D834" s="13"/>
      <c r="E834" s="13"/>
      <c r="F834" s="13"/>
      <c r="G834" s="13"/>
      <c r="H834" s="13"/>
      <c r="I834" s="13"/>
      <c r="J834" s="13"/>
      <c r="K834" s="13"/>
      <c r="L834" s="13"/>
      <c r="M834" s="13"/>
    </row>
    <row r="835" spans="2:13">
      <c r="B835" s="16"/>
      <c r="C835" s="17"/>
      <c r="D835" s="13"/>
      <c r="E835" s="13"/>
      <c r="F835" s="13"/>
      <c r="G835" s="13"/>
      <c r="H835" s="13"/>
      <c r="I835" s="13"/>
      <c r="J835" s="13"/>
      <c r="K835" s="13"/>
      <c r="L835" s="13"/>
      <c r="M835" s="13"/>
    </row>
    <row r="836" spans="2:13">
      <c r="B836" s="16"/>
      <c r="C836" s="17"/>
      <c r="D836" s="13"/>
      <c r="E836" s="13"/>
      <c r="F836" s="13"/>
      <c r="G836" s="13"/>
      <c r="H836" s="13"/>
      <c r="I836" s="13"/>
      <c r="J836" s="13"/>
      <c r="K836" s="13"/>
      <c r="L836" s="13"/>
      <c r="M836" s="13"/>
    </row>
    <row r="837" spans="2:13">
      <c r="B837" s="16"/>
      <c r="C837" s="17"/>
      <c r="D837" s="13"/>
      <c r="E837" s="13"/>
      <c r="F837" s="13"/>
      <c r="G837" s="13"/>
      <c r="H837" s="13"/>
      <c r="I837" s="13"/>
      <c r="J837" s="13"/>
      <c r="K837" s="13"/>
      <c r="L837" s="13"/>
      <c r="M837" s="13"/>
    </row>
    <row r="838" spans="2:13">
      <c r="B838" s="16"/>
      <c r="C838" s="17"/>
      <c r="D838" s="13"/>
      <c r="E838" s="13"/>
      <c r="F838" s="13"/>
      <c r="G838" s="13"/>
      <c r="H838" s="13"/>
      <c r="I838" s="13"/>
      <c r="J838" s="13"/>
      <c r="K838" s="13"/>
      <c r="L838" s="13"/>
      <c r="M838" s="13"/>
    </row>
    <row r="839" spans="2:13">
      <c r="B839" s="18"/>
      <c r="C839" s="19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spans="2:13">
      <c r="B840" s="18"/>
      <c r="C840" s="19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spans="2:13">
      <c r="B841" s="18"/>
      <c r="C841" s="19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spans="2:13">
      <c r="B842" s="16"/>
      <c r="C842" s="17"/>
      <c r="D842" s="13"/>
      <c r="E842" s="13"/>
      <c r="F842" s="13"/>
      <c r="G842" s="13"/>
      <c r="H842" s="13"/>
      <c r="I842" s="13"/>
      <c r="J842" s="13"/>
      <c r="K842" s="13"/>
      <c r="L842" s="13"/>
      <c r="M842" s="13"/>
    </row>
    <row r="843" spans="2:13">
      <c r="B843" s="16"/>
      <c r="C843" s="17"/>
      <c r="D843" s="13"/>
      <c r="E843" s="13"/>
      <c r="F843" s="13"/>
      <c r="G843" s="13"/>
      <c r="H843" s="13"/>
      <c r="I843" s="13"/>
      <c r="J843" s="13"/>
      <c r="K843" s="13"/>
      <c r="L843" s="13"/>
      <c r="M843" s="13"/>
    </row>
    <row r="844" spans="2:13">
      <c r="B844" s="16"/>
      <c r="C844" s="17"/>
      <c r="D844" s="13"/>
      <c r="E844" s="13"/>
      <c r="F844" s="13"/>
      <c r="G844" s="13"/>
      <c r="H844" s="13"/>
      <c r="I844" s="13"/>
      <c r="J844" s="13"/>
      <c r="K844" s="13"/>
      <c r="L844" s="13"/>
      <c r="M844" s="13"/>
    </row>
    <row r="845" spans="2:13">
      <c r="B845" s="16"/>
      <c r="C845" s="17"/>
      <c r="D845" s="13"/>
      <c r="E845" s="13"/>
      <c r="F845" s="13"/>
      <c r="G845" s="13"/>
      <c r="H845" s="13"/>
      <c r="I845" s="13"/>
      <c r="J845" s="13"/>
      <c r="K845" s="13"/>
      <c r="L845" s="13"/>
      <c r="M845" s="13"/>
    </row>
    <row r="846" spans="2:13">
      <c r="B846" s="16"/>
      <c r="C846" s="17"/>
      <c r="D846" s="13"/>
      <c r="E846" s="13"/>
      <c r="F846" s="13"/>
      <c r="G846" s="13"/>
      <c r="H846" s="13"/>
      <c r="I846" s="13"/>
      <c r="J846" s="13"/>
      <c r="K846" s="13"/>
      <c r="L846" s="13"/>
      <c r="M846" s="13"/>
    </row>
    <row r="847" spans="2:13">
      <c r="B847" s="16"/>
      <c r="C847" s="17"/>
      <c r="D847" s="13"/>
      <c r="E847" s="13"/>
      <c r="F847" s="13"/>
      <c r="G847" s="13"/>
      <c r="H847" s="13"/>
      <c r="I847" s="13"/>
      <c r="J847" s="13"/>
      <c r="K847" s="13"/>
      <c r="L847" s="13"/>
      <c r="M847" s="13"/>
    </row>
    <row r="848" spans="2:13">
      <c r="B848" s="16"/>
      <c r="C848" s="17"/>
      <c r="D848" s="13"/>
      <c r="E848" s="13"/>
      <c r="F848" s="13"/>
      <c r="G848" s="13"/>
      <c r="H848" s="13"/>
      <c r="I848" s="13"/>
      <c r="J848" s="13"/>
      <c r="K848" s="13"/>
      <c r="L848" s="13"/>
      <c r="M848" s="13"/>
    </row>
    <row r="849" spans="2:13">
      <c r="B849" s="16"/>
      <c r="C849" s="17"/>
      <c r="D849" s="13"/>
      <c r="E849" s="13"/>
      <c r="F849" s="13"/>
      <c r="G849" s="13"/>
      <c r="H849" s="13"/>
      <c r="I849" s="13"/>
      <c r="J849" s="13"/>
      <c r="K849" s="13"/>
      <c r="L849" s="13"/>
      <c r="M849" s="13"/>
    </row>
    <row r="850" spans="2:13">
      <c r="B850" s="16"/>
      <c r="C850" s="17"/>
      <c r="D850" s="13"/>
      <c r="E850" s="13"/>
      <c r="F850" s="13"/>
      <c r="G850" s="13"/>
      <c r="H850" s="13"/>
      <c r="I850" s="13"/>
      <c r="J850" s="13"/>
      <c r="K850" s="13"/>
      <c r="L850" s="13"/>
      <c r="M850" s="13"/>
    </row>
    <row r="851" spans="2:13">
      <c r="B851" s="16"/>
      <c r="C851" s="17"/>
      <c r="D851" s="13"/>
      <c r="E851" s="13"/>
      <c r="F851" s="13"/>
      <c r="G851" s="13"/>
      <c r="H851" s="13"/>
      <c r="I851" s="13"/>
      <c r="J851" s="13"/>
      <c r="K851" s="13"/>
      <c r="L851" s="13"/>
      <c r="M851" s="13"/>
    </row>
    <row r="852" spans="2:13">
      <c r="B852" s="16"/>
      <c r="C852" s="17"/>
      <c r="D852" s="13"/>
      <c r="E852" s="13"/>
      <c r="F852" s="13"/>
      <c r="G852" s="13"/>
      <c r="H852" s="13"/>
      <c r="I852" s="13"/>
      <c r="J852" s="13"/>
      <c r="K852" s="13"/>
      <c r="L852" s="13"/>
      <c r="M852" s="13"/>
    </row>
    <row r="853" spans="2:13">
      <c r="B853" s="16"/>
      <c r="C853" s="17"/>
      <c r="D853" s="13"/>
      <c r="E853" s="13"/>
      <c r="F853" s="13"/>
      <c r="G853" s="13"/>
      <c r="H853" s="13"/>
      <c r="I853" s="13"/>
      <c r="J853" s="13"/>
      <c r="K853" s="13"/>
      <c r="L853" s="13"/>
      <c r="M853" s="13"/>
    </row>
    <row r="854" spans="2:13">
      <c r="B854" s="16"/>
      <c r="C854" s="17"/>
      <c r="D854" s="13"/>
      <c r="E854" s="13"/>
      <c r="F854" s="13"/>
      <c r="G854" s="13"/>
      <c r="H854" s="13"/>
      <c r="I854" s="13"/>
      <c r="J854" s="13"/>
      <c r="K854" s="13"/>
      <c r="L854" s="13"/>
      <c r="M854" s="13"/>
    </row>
    <row r="855" spans="2:13">
      <c r="B855" s="16"/>
      <c r="C855" s="17"/>
      <c r="D855" s="13"/>
      <c r="E855" s="13"/>
      <c r="F855" s="13"/>
      <c r="G855" s="13"/>
      <c r="H855" s="13"/>
      <c r="I855" s="13"/>
      <c r="J855" s="13"/>
      <c r="K855" s="13"/>
      <c r="L855" s="13"/>
      <c r="M855" s="13"/>
    </row>
    <row r="856" spans="2:13">
      <c r="B856" s="16"/>
      <c r="C856" s="17"/>
      <c r="D856" s="13"/>
      <c r="E856" s="13"/>
      <c r="F856" s="13"/>
      <c r="G856" s="13"/>
      <c r="H856" s="13"/>
      <c r="I856" s="13"/>
      <c r="J856" s="13"/>
      <c r="K856" s="13"/>
      <c r="L856" s="13"/>
      <c r="M856" s="13"/>
    </row>
    <row r="857" spans="2:13">
      <c r="B857" s="16"/>
      <c r="C857" s="17"/>
      <c r="D857" s="13"/>
      <c r="E857" s="13"/>
      <c r="F857" s="13"/>
      <c r="G857" s="13"/>
      <c r="H857" s="13"/>
      <c r="I857" s="13"/>
      <c r="J857" s="13"/>
      <c r="K857" s="13"/>
      <c r="L857" s="13"/>
      <c r="M857" s="13"/>
    </row>
    <row r="858" spans="2:13">
      <c r="B858" s="16"/>
      <c r="C858" s="17"/>
      <c r="D858" s="13"/>
      <c r="E858" s="13"/>
      <c r="F858" s="13"/>
      <c r="G858" s="13"/>
      <c r="H858" s="13"/>
      <c r="I858" s="13"/>
      <c r="J858" s="13"/>
      <c r="K858" s="13"/>
      <c r="L858" s="13"/>
      <c r="M858" s="13"/>
    </row>
    <row r="859" spans="2:13">
      <c r="B859" s="18"/>
      <c r="C859" s="19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spans="2:13">
      <c r="B860" s="16"/>
      <c r="C860" s="17"/>
      <c r="D860" s="13"/>
      <c r="E860" s="13"/>
      <c r="F860" s="13"/>
      <c r="G860" s="13"/>
      <c r="H860" s="13"/>
      <c r="I860" s="13"/>
      <c r="J860" s="13"/>
      <c r="K860" s="13"/>
      <c r="L860" s="13"/>
      <c r="M860" s="13"/>
    </row>
    <row r="861" spans="2:13">
      <c r="B861" s="16"/>
      <c r="C861" s="17"/>
      <c r="D861" s="13"/>
      <c r="E861" s="13"/>
      <c r="F861" s="13"/>
      <c r="G861" s="13"/>
      <c r="H861" s="13"/>
      <c r="I861" s="13"/>
      <c r="J861" s="13"/>
      <c r="K861" s="13"/>
      <c r="L861" s="13"/>
      <c r="M861" s="13"/>
    </row>
    <row r="862" spans="2:13">
      <c r="B862" s="16"/>
      <c r="C862" s="17"/>
      <c r="D862" s="13"/>
      <c r="E862" s="13"/>
      <c r="F862" s="13"/>
      <c r="G862" s="13"/>
      <c r="H862" s="13"/>
      <c r="I862" s="13"/>
      <c r="J862" s="13"/>
      <c r="K862" s="13"/>
      <c r="L862" s="13"/>
      <c r="M862" s="13"/>
    </row>
    <row r="863" spans="2:13">
      <c r="B863" s="16"/>
      <c r="C863" s="17"/>
      <c r="D863" s="13"/>
      <c r="E863" s="13"/>
      <c r="F863" s="13"/>
      <c r="G863" s="13"/>
      <c r="H863" s="13"/>
      <c r="I863" s="13"/>
      <c r="J863" s="13"/>
      <c r="K863" s="13"/>
      <c r="L863" s="13"/>
      <c r="M863" s="13"/>
    </row>
    <row r="864" spans="2:13">
      <c r="B864" s="16"/>
      <c r="C864" s="17"/>
      <c r="D864" s="13"/>
      <c r="E864" s="13"/>
      <c r="F864" s="13"/>
      <c r="G864" s="13"/>
      <c r="H864" s="13"/>
      <c r="I864" s="13"/>
      <c r="J864" s="13"/>
      <c r="K864" s="13"/>
      <c r="L864" s="13"/>
      <c r="M864" s="13"/>
    </row>
    <row r="865" spans="2:13">
      <c r="B865" s="16"/>
      <c r="C865" s="17"/>
      <c r="D865" s="13"/>
      <c r="E865" s="13"/>
      <c r="F865" s="13"/>
      <c r="G865" s="13"/>
      <c r="H865" s="13"/>
      <c r="I865" s="13"/>
      <c r="J865" s="13"/>
      <c r="K865" s="13"/>
      <c r="L865" s="13"/>
      <c r="M865" s="13"/>
    </row>
    <row r="866" spans="2:13">
      <c r="B866" s="16"/>
      <c r="C866" s="17"/>
      <c r="D866" s="13"/>
      <c r="E866" s="13"/>
      <c r="F866" s="13"/>
      <c r="G866" s="13"/>
      <c r="H866" s="13"/>
      <c r="I866" s="13"/>
      <c r="J866" s="13"/>
      <c r="K866" s="13"/>
      <c r="L866" s="13"/>
      <c r="M866" s="13"/>
    </row>
    <row r="867" spans="2:13">
      <c r="B867" s="16"/>
      <c r="C867" s="17"/>
      <c r="D867" s="13"/>
      <c r="E867" s="13"/>
      <c r="F867" s="13"/>
      <c r="G867" s="13"/>
      <c r="H867" s="13"/>
      <c r="I867" s="13"/>
      <c r="J867" s="13"/>
      <c r="K867" s="13"/>
      <c r="L867" s="13"/>
      <c r="M867" s="13"/>
    </row>
    <row r="868" spans="2:13">
      <c r="B868" s="16"/>
      <c r="C868" s="17"/>
      <c r="D868" s="13"/>
      <c r="E868" s="13"/>
      <c r="F868" s="13"/>
      <c r="G868" s="13"/>
      <c r="H868" s="13"/>
      <c r="I868" s="13"/>
      <c r="J868" s="13"/>
      <c r="K868" s="13"/>
      <c r="L868" s="13"/>
      <c r="M868" s="13"/>
    </row>
    <row r="869" spans="2:13">
      <c r="B869" s="16"/>
      <c r="C869" s="17"/>
      <c r="D869" s="13"/>
      <c r="E869" s="13"/>
      <c r="F869" s="13"/>
      <c r="G869" s="13"/>
      <c r="H869" s="13"/>
      <c r="I869" s="13"/>
      <c r="J869" s="13"/>
      <c r="K869" s="13"/>
      <c r="L869" s="13"/>
      <c r="M869" s="13"/>
    </row>
    <row r="870" spans="2:13">
      <c r="B870" s="16"/>
      <c r="C870" s="17"/>
      <c r="D870" s="13"/>
      <c r="E870" s="13"/>
      <c r="F870" s="13"/>
      <c r="G870" s="13"/>
      <c r="H870" s="13"/>
      <c r="I870" s="13"/>
      <c r="J870" s="13"/>
      <c r="K870" s="13"/>
      <c r="L870" s="13"/>
      <c r="M870" s="13"/>
    </row>
    <row r="871" spans="2:13">
      <c r="B871" s="16"/>
      <c r="C871" s="17"/>
      <c r="D871" s="13"/>
      <c r="E871" s="13"/>
      <c r="F871" s="13"/>
      <c r="G871" s="13"/>
      <c r="H871" s="13"/>
      <c r="I871" s="13"/>
      <c r="J871" s="13"/>
      <c r="K871" s="13"/>
      <c r="L871" s="13"/>
      <c r="M871" s="13"/>
    </row>
    <row r="872" spans="2:13">
      <c r="B872" s="16"/>
      <c r="C872" s="17"/>
      <c r="D872" s="13"/>
      <c r="E872" s="13"/>
      <c r="F872" s="13"/>
      <c r="G872" s="13"/>
      <c r="H872" s="13"/>
      <c r="I872" s="13"/>
      <c r="J872" s="13"/>
      <c r="K872" s="13"/>
      <c r="L872" s="13"/>
      <c r="M872" s="13"/>
    </row>
    <row r="873" spans="2:13">
      <c r="B873" s="16"/>
      <c r="C873" s="17"/>
      <c r="D873" s="13"/>
      <c r="E873" s="13"/>
      <c r="F873" s="13"/>
      <c r="G873" s="13"/>
      <c r="H873" s="13"/>
      <c r="I873" s="13"/>
      <c r="J873" s="13"/>
      <c r="K873" s="13"/>
      <c r="L873" s="13"/>
      <c r="M873" s="13"/>
    </row>
    <row r="874" spans="2:13">
      <c r="B874" s="16"/>
      <c r="C874" s="17"/>
      <c r="D874" s="13"/>
      <c r="E874" s="13"/>
      <c r="F874" s="13"/>
      <c r="G874" s="13"/>
      <c r="H874" s="13"/>
      <c r="I874" s="13"/>
      <c r="J874" s="13"/>
      <c r="K874" s="13"/>
      <c r="L874" s="13"/>
      <c r="M874" s="13"/>
    </row>
    <row r="875" spans="2:13">
      <c r="B875" s="16"/>
      <c r="C875" s="17"/>
      <c r="D875" s="13"/>
      <c r="E875" s="13"/>
      <c r="F875" s="13"/>
      <c r="G875" s="13"/>
      <c r="H875" s="13"/>
      <c r="I875" s="13"/>
      <c r="J875" s="13"/>
      <c r="K875" s="13"/>
      <c r="L875" s="13"/>
      <c r="M875" s="13"/>
    </row>
    <row r="876" spans="2:13">
      <c r="B876" s="16"/>
      <c r="C876" s="17"/>
      <c r="D876" s="13"/>
      <c r="E876" s="13"/>
      <c r="F876" s="13"/>
      <c r="G876" s="13"/>
      <c r="H876" s="13"/>
      <c r="I876" s="13"/>
      <c r="J876" s="13"/>
      <c r="K876" s="13"/>
      <c r="L876" s="13"/>
      <c r="M876" s="13"/>
    </row>
    <row r="877" spans="2:13">
      <c r="B877" s="18"/>
      <c r="C877" s="19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spans="2:13">
      <c r="B878" s="16"/>
      <c r="C878" s="17"/>
      <c r="D878" s="13"/>
      <c r="E878" s="13"/>
      <c r="F878" s="13"/>
      <c r="G878" s="13"/>
      <c r="H878" s="13"/>
      <c r="I878" s="13"/>
      <c r="J878" s="13"/>
      <c r="K878" s="13"/>
      <c r="L878" s="13"/>
      <c r="M878" s="13"/>
    </row>
    <row r="879" spans="2:13">
      <c r="B879" s="16"/>
      <c r="C879" s="17"/>
      <c r="D879" s="13"/>
      <c r="E879" s="13"/>
      <c r="F879" s="13"/>
      <c r="G879" s="13"/>
      <c r="H879" s="13"/>
      <c r="I879" s="13"/>
      <c r="J879" s="13"/>
      <c r="K879" s="13"/>
      <c r="L879" s="13"/>
      <c r="M879" s="13"/>
    </row>
    <row r="880" spans="2:13">
      <c r="B880" s="16"/>
      <c r="C880" s="17"/>
      <c r="D880" s="13"/>
      <c r="E880" s="13"/>
      <c r="F880" s="13"/>
      <c r="G880" s="13"/>
      <c r="H880" s="13"/>
      <c r="I880" s="13"/>
      <c r="J880" s="13"/>
      <c r="K880" s="13"/>
      <c r="L880" s="13"/>
      <c r="M880" s="13"/>
    </row>
    <row r="881" spans="2:13">
      <c r="B881" s="16"/>
      <c r="C881" s="17"/>
      <c r="D881" s="13"/>
      <c r="E881" s="13"/>
      <c r="F881" s="13"/>
      <c r="G881" s="13"/>
      <c r="H881" s="13"/>
      <c r="I881" s="13"/>
      <c r="J881" s="13"/>
      <c r="K881" s="13"/>
      <c r="L881" s="13"/>
      <c r="M881" s="13"/>
    </row>
    <row r="882" spans="2:13">
      <c r="B882" s="16"/>
      <c r="C882" s="17"/>
      <c r="D882" s="13"/>
      <c r="E882" s="13"/>
      <c r="F882" s="13"/>
      <c r="G882" s="13"/>
      <c r="H882" s="13"/>
      <c r="I882" s="13"/>
      <c r="J882" s="13"/>
      <c r="K882" s="13"/>
      <c r="L882" s="13"/>
      <c r="M882" s="13"/>
    </row>
    <row r="883" spans="2:13">
      <c r="B883" s="16"/>
      <c r="C883" s="17"/>
      <c r="D883" s="13"/>
      <c r="E883" s="13"/>
      <c r="F883" s="13"/>
      <c r="G883" s="13"/>
      <c r="H883" s="13"/>
      <c r="I883" s="13"/>
      <c r="J883" s="13"/>
      <c r="K883" s="13"/>
      <c r="L883" s="13"/>
      <c r="M883" s="13"/>
    </row>
    <row r="884" spans="2:13">
      <c r="B884" s="16"/>
      <c r="C884" s="17"/>
      <c r="D884" s="13"/>
      <c r="E884" s="13"/>
      <c r="F884" s="13"/>
      <c r="G884" s="13"/>
      <c r="H884" s="13"/>
      <c r="I884" s="13"/>
      <c r="J884" s="13"/>
      <c r="K884" s="13"/>
      <c r="L884" s="13"/>
      <c r="M884" s="13"/>
    </row>
    <row r="885" spans="2:13">
      <c r="B885" s="16"/>
      <c r="C885" s="17"/>
      <c r="D885" s="13"/>
      <c r="E885" s="13"/>
      <c r="F885" s="13"/>
      <c r="G885" s="13"/>
      <c r="H885" s="13"/>
      <c r="I885" s="13"/>
      <c r="J885" s="13"/>
      <c r="K885" s="13"/>
      <c r="L885" s="13"/>
      <c r="M885" s="13"/>
    </row>
    <row r="886" spans="2:13">
      <c r="B886" s="16"/>
      <c r="C886" s="17"/>
      <c r="D886" s="13"/>
      <c r="E886" s="13"/>
      <c r="F886" s="13"/>
      <c r="G886" s="13"/>
      <c r="H886" s="13"/>
      <c r="I886" s="13"/>
      <c r="J886" s="13"/>
      <c r="K886" s="13"/>
      <c r="L886" s="13"/>
      <c r="M886" s="13"/>
    </row>
    <row r="887" spans="2:13">
      <c r="B887" s="18"/>
      <c r="C887" s="19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spans="2:13">
      <c r="B888" s="16"/>
      <c r="C888" s="17"/>
      <c r="D888" s="13"/>
      <c r="E888" s="13"/>
      <c r="F888" s="13"/>
      <c r="G888" s="13"/>
      <c r="H888" s="13"/>
      <c r="I888" s="13"/>
      <c r="J888" s="13"/>
      <c r="K888" s="13"/>
      <c r="L888" s="13"/>
      <c r="M888" s="13"/>
    </row>
    <row r="889" spans="2:13">
      <c r="B889" s="16"/>
      <c r="C889" s="17"/>
      <c r="D889" s="13"/>
      <c r="E889" s="13"/>
      <c r="F889" s="13"/>
      <c r="G889" s="13"/>
      <c r="H889" s="13"/>
      <c r="I889" s="13"/>
      <c r="J889" s="13"/>
      <c r="K889" s="13"/>
      <c r="L889" s="13"/>
      <c r="M889" s="13"/>
    </row>
    <row r="890" spans="2:13">
      <c r="B890" s="18"/>
      <c r="C890" s="19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spans="2:13">
      <c r="B891" s="16"/>
      <c r="C891" s="17"/>
      <c r="D891" s="13"/>
      <c r="E891" s="13"/>
      <c r="F891" s="13"/>
      <c r="G891" s="13"/>
      <c r="H891" s="13"/>
      <c r="I891" s="13"/>
      <c r="J891" s="13"/>
      <c r="K891" s="13"/>
      <c r="L891" s="13"/>
      <c r="M891" s="13"/>
    </row>
    <row r="892" spans="2:13">
      <c r="B892" s="16"/>
      <c r="C892" s="17"/>
      <c r="D892" s="13"/>
      <c r="E892" s="13"/>
      <c r="F892" s="13"/>
      <c r="G892" s="13"/>
      <c r="H892" s="13"/>
      <c r="I892" s="13"/>
      <c r="J892" s="13"/>
      <c r="K892" s="13"/>
      <c r="L892" s="13"/>
      <c r="M892" s="13"/>
    </row>
    <row r="893" spans="2:13">
      <c r="B893" s="16"/>
      <c r="C893" s="17"/>
      <c r="D893" s="13"/>
      <c r="E893" s="13"/>
      <c r="F893" s="13"/>
      <c r="G893" s="13"/>
      <c r="H893" s="13"/>
      <c r="I893" s="13"/>
      <c r="J893" s="13"/>
      <c r="K893" s="13"/>
      <c r="L893" s="13"/>
      <c r="M893" s="13"/>
    </row>
    <row r="894" spans="2:13">
      <c r="B894" s="16"/>
      <c r="C894" s="17"/>
      <c r="D894" s="13"/>
      <c r="E894" s="13"/>
      <c r="F894" s="13"/>
      <c r="G894" s="13"/>
      <c r="H894" s="13"/>
      <c r="I894" s="13"/>
      <c r="J894" s="13"/>
      <c r="K894" s="13"/>
      <c r="L894" s="13"/>
      <c r="M894" s="13"/>
    </row>
    <row r="895" spans="2:13">
      <c r="B895" s="16"/>
      <c r="C895" s="17"/>
      <c r="D895" s="13"/>
      <c r="E895" s="13"/>
      <c r="F895" s="13"/>
      <c r="G895" s="13"/>
      <c r="H895" s="13"/>
      <c r="I895" s="13"/>
      <c r="J895" s="13"/>
      <c r="K895" s="13"/>
      <c r="L895" s="13"/>
      <c r="M895" s="13"/>
    </row>
    <row r="896" spans="2:13">
      <c r="B896" s="16"/>
      <c r="C896" s="17"/>
      <c r="D896" s="13"/>
      <c r="E896" s="13"/>
      <c r="F896" s="13"/>
      <c r="G896" s="13"/>
      <c r="H896" s="13"/>
      <c r="I896" s="13"/>
      <c r="J896" s="13"/>
      <c r="K896" s="13"/>
      <c r="L896" s="13"/>
      <c r="M896" s="13"/>
    </row>
    <row r="897" spans="2:13">
      <c r="B897" s="16"/>
      <c r="C897" s="17"/>
      <c r="D897" s="13"/>
      <c r="E897" s="13"/>
      <c r="F897" s="13"/>
      <c r="G897" s="13"/>
      <c r="H897" s="13"/>
      <c r="I897" s="13"/>
      <c r="J897" s="13"/>
      <c r="K897" s="13"/>
      <c r="L897" s="13"/>
      <c r="M897" s="13"/>
    </row>
    <row r="898" spans="2:13">
      <c r="B898" s="16"/>
      <c r="C898" s="17"/>
      <c r="D898" s="13"/>
      <c r="E898" s="13"/>
      <c r="F898" s="13"/>
      <c r="G898" s="13"/>
      <c r="H898" s="13"/>
      <c r="I898" s="13"/>
      <c r="J898" s="13"/>
      <c r="K898" s="13"/>
      <c r="L898" s="13"/>
      <c r="M898" s="13"/>
    </row>
    <row r="899" spans="2:13">
      <c r="B899" s="16"/>
      <c r="C899" s="17"/>
      <c r="D899" s="13"/>
      <c r="E899" s="13"/>
      <c r="F899" s="13"/>
      <c r="G899" s="13"/>
      <c r="H899" s="13"/>
      <c r="I899" s="13"/>
      <c r="J899" s="13"/>
      <c r="K899" s="13"/>
      <c r="L899" s="13"/>
      <c r="M899" s="13"/>
    </row>
    <row r="900" spans="2:13">
      <c r="B900" s="16"/>
      <c r="C900" s="17"/>
      <c r="D900" s="13"/>
      <c r="E900" s="13"/>
      <c r="F900" s="13"/>
      <c r="G900" s="13"/>
      <c r="H900" s="13"/>
      <c r="I900" s="13"/>
      <c r="J900" s="13"/>
      <c r="K900" s="13"/>
      <c r="L900" s="13"/>
      <c r="M900" s="13"/>
    </row>
    <row r="901" spans="2:13">
      <c r="B901" s="16"/>
      <c r="C901" s="17"/>
      <c r="D901" s="13"/>
      <c r="E901" s="13"/>
      <c r="F901" s="13"/>
      <c r="G901" s="13"/>
      <c r="H901" s="13"/>
      <c r="I901" s="13"/>
      <c r="J901" s="13"/>
      <c r="K901" s="13"/>
      <c r="L901" s="13"/>
      <c r="M901" s="13"/>
    </row>
    <row r="902" spans="2:13">
      <c r="B902" s="16"/>
      <c r="C902" s="17"/>
      <c r="D902" s="13"/>
      <c r="E902" s="13"/>
      <c r="F902" s="13"/>
      <c r="G902" s="13"/>
      <c r="H902" s="13"/>
      <c r="I902" s="13"/>
      <c r="J902" s="13"/>
      <c r="K902" s="13"/>
      <c r="L902" s="13"/>
      <c r="M902" s="13"/>
    </row>
    <row r="903" spans="2:13">
      <c r="B903" s="16"/>
      <c r="C903" s="17"/>
      <c r="D903" s="13"/>
      <c r="E903" s="13"/>
      <c r="F903" s="13"/>
      <c r="G903" s="13"/>
      <c r="H903" s="13"/>
      <c r="I903" s="13"/>
      <c r="J903" s="13"/>
      <c r="K903" s="13"/>
      <c r="L903" s="13"/>
      <c r="M903" s="13"/>
    </row>
    <row r="904" spans="2:13">
      <c r="B904" s="16"/>
      <c r="C904" s="17"/>
      <c r="D904" s="13"/>
      <c r="E904" s="13"/>
      <c r="F904" s="13"/>
      <c r="G904" s="13"/>
      <c r="H904" s="13"/>
      <c r="I904" s="13"/>
      <c r="J904" s="13"/>
      <c r="K904" s="13"/>
      <c r="L904" s="13"/>
      <c r="M904" s="13"/>
    </row>
    <row r="905" spans="2:13">
      <c r="B905" s="16"/>
      <c r="C905" s="17"/>
      <c r="D905" s="13"/>
      <c r="E905" s="13"/>
      <c r="F905" s="13"/>
      <c r="G905" s="13"/>
      <c r="H905" s="13"/>
      <c r="I905" s="13"/>
      <c r="J905" s="13"/>
      <c r="K905" s="13"/>
      <c r="L905" s="13"/>
      <c r="M905" s="13"/>
    </row>
    <row r="906" spans="2:13">
      <c r="B906" s="16"/>
      <c r="C906" s="17"/>
      <c r="D906" s="13"/>
      <c r="E906" s="13"/>
      <c r="F906" s="13"/>
      <c r="G906" s="13"/>
      <c r="H906" s="13"/>
      <c r="I906" s="13"/>
      <c r="J906" s="13"/>
      <c r="K906" s="13"/>
      <c r="L906" s="13"/>
      <c r="M906" s="13"/>
    </row>
    <row r="907" spans="2:13">
      <c r="B907" s="16"/>
      <c r="C907" s="17"/>
      <c r="D907" s="13"/>
      <c r="E907" s="13"/>
      <c r="F907" s="13"/>
      <c r="G907" s="13"/>
      <c r="H907" s="13"/>
      <c r="I907" s="13"/>
      <c r="J907" s="13"/>
      <c r="K907" s="13"/>
      <c r="L907" s="13"/>
      <c r="M907" s="13"/>
    </row>
    <row r="908" spans="2:13">
      <c r="B908" s="16"/>
      <c r="C908" s="17"/>
      <c r="D908" s="13"/>
      <c r="E908" s="13"/>
      <c r="F908" s="13"/>
      <c r="G908" s="13"/>
      <c r="H908" s="13"/>
      <c r="I908" s="13"/>
      <c r="J908" s="13"/>
      <c r="K908" s="13"/>
      <c r="L908" s="13"/>
      <c r="M908" s="13"/>
    </row>
    <row r="909" spans="2:13">
      <c r="B909" s="16"/>
      <c r="C909" s="17"/>
      <c r="D909" s="13"/>
      <c r="E909" s="13"/>
      <c r="F909" s="13"/>
      <c r="G909" s="13"/>
      <c r="H909" s="13"/>
      <c r="I909" s="13"/>
      <c r="J909" s="13"/>
      <c r="K909" s="13"/>
      <c r="L909" s="13"/>
      <c r="M909" s="13"/>
    </row>
    <row r="910" spans="2:13">
      <c r="B910" s="16"/>
      <c r="C910" s="17"/>
      <c r="D910" s="13"/>
      <c r="E910" s="13"/>
      <c r="F910" s="13"/>
      <c r="G910" s="13"/>
      <c r="H910" s="13"/>
      <c r="I910" s="13"/>
      <c r="J910" s="13"/>
      <c r="K910" s="13"/>
      <c r="L910" s="13"/>
      <c r="M910" s="13"/>
    </row>
    <row r="911" spans="2:13">
      <c r="B911" s="16"/>
      <c r="C911" s="17"/>
      <c r="D911" s="13"/>
      <c r="E911" s="13"/>
      <c r="F911" s="13"/>
      <c r="G911" s="13"/>
      <c r="H911" s="13"/>
      <c r="I911" s="13"/>
      <c r="J911" s="13"/>
      <c r="K911" s="13"/>
      <c r="L911" s="13"/>
      <c r="M911" s="13"/>
    </row>
    <row r="912" spans="2:13">
      <c r="B912" s="16"/>
      <c r="C912" s="17"/>
      <c r="D912" s="13"/>
      <c r="E912" s="13"/>
      <c r="F912" s="13"/>
      <c r="G912" s="13"/>
      <c r="H912" s="13"/>
      <c r="I912" s="13"/>
      <c r="J912" s="13"/>
      <c r="K912" s="13"/>
      <c r="L912" s="13"/>
      <c r="M912" s="13"/>
    </row>
    <row r="913" spans="2:13">
      <c r="B913" s="16"/>
      <c r="C913" s="17"/>
      <c r="D913" s="13"/>
      <c r="E913" s="13"/>
      <c r="F913" s="13"/>
      <c r="G913" s="13"/>
      <c r="H913" s="13"/>
      <c r="I913" s="13"/>
      <c r="J913" s="13"/>
      <c r="K913" s="13"/>
      <c r="L913" s="13"/>
      <c r="M913" s="13"/>
    </row>
    <row r="914" spans="2:13">
      <c r="B914" s="16"/>
      <c r="C914" s="17"/>
      <c r="D914" s="13"/>
      <c r="E914" s="13"/>
      <c r="F914" s="13"/>
      <c r="G914" s="13"/>
      <c r="H914" s="13"/>
      <c r="I914" s="13"/>
      <c r="J914" s="13"/>
      <c r="K914" s="13"/>
      <c r="L914" s="13"/>
      <c r="M914" s="13"/>
    </row>
    <row r="915" spans="2:13">
      <c r="B915" s="16"/>
      <c r="C915" s="17"/>
      <c r="D915" s="13"/>
      <c r="E915" s="13"/>
      <c r="F915" s="13"/>
      <c r="G915" s="13"/>
      <c r="H915" s="13"/>
      <c r="I915" s="13"/>
      <c r="J915" s="13"/>
      <c r="K915" s="13"/>
      <c r="L915" s="13"/>
      <c r="M915" s="13"/>
    </row>
    <row r="916" spans="2:13">
      <c r="B916" s="16"/>
      <c r="C916" s="17"/>
      <c r="D916" s="13"/>
      <c r="E916" s="13"/>
      <c r="F916" s="13"/>
      <c r="G916" s="13"/>
      <c r="H916" s="13"/>
      <c r="I916" s="13"/>
      <c r="J916" s="13"/>
      <c r="K916" s="13"/>
      <c r="L916" s="13"/>
      <c r="M916" s="13"/>
    </row>
    <row r="917" spans="2:13">
      <c r="B917" s="16"/>
      <c r="C917" s="17"/>
      <c r="D917" s="13"/>
      <c r="E917" s="13"/>
      <c r="F917" s="13"/>
      <c r="G917" s="13"/>
      <c r="H917" s="13"/>
      <c r="I917" s="13"/>
      <c r="J917" s="13"/>
      <c r="K917" s="13"/>
      <c r="L917" s="13"/>
      <c r="M917" s="13"/>
    </row>
    <row r="918" spans="2:13">
      <c r="B918" s="18"/>
      <c r="C918" s="19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spans="2:13">
      <c r="B919" s="16"/>
      <c r="C919" s="17"/>
      <c r="D919" s="13"/>
      <c r="E919" s="13"/>
      <c r="F919" s="13"/>
      <c r="G919" s="13"/>
      <c r="H919" s="13"/>
      <c r="I919" s="13"/>
      <c r="J919" s="13"/>
      <c r="K919" s="13"/>
      <c r="L919" s="13"/>
      <c r="M919" s="13"/>
    </row>
    <row r="920" spans="2:13">
      <c r="B920" s="16"/>
      <c r="C920" s="17"/>
      <c r="D920" s="13"/>
      <c r="E920" s="13"/>
      <c r="F920" s="13"/>
      <c r="G920" s="13"/>
      <c r="H920" s="13"/>
      <c r="I920" s="13"/>
      <c r="J920" s="13"/>
      <c r="K920" s="13"/>
      <c r="L920" s="13"/>
      <c r="M920" s="13"/>
    </row>
    <row r="921" spans="2:13">
      <c r="B921" s="16"/>
      <c r="C921" s="17"/>
      <c r="D921" s="13"/>
      <c r="E921" s="13"/>
      <c r="F921" s="13"/>
      <c r="G921" s="13"/>
      <c r="H921" s="13"/>
      <c r="I921" s="13"/>
      <c r="J921" s="13"/>
      <c r="K921" s="13"/>
      <c r="L921" s="13"/>
      <c r="M921" s="13"/>
    </row>
    <row r="922" spans="2:13">
      <c r="B922" s="16"/>
      <c r="C922" s="17"/>
      <c r="D922" s="13"/>
      <c r="E922" s="13"/>
      <c r="F922" s="13"/>
      <c r="G922" s="13"/>
      <c r="H922" s="13"/>
      <c r="I922" s="13"/>
      <c r="J922" s="13"/>
      <c r="K922" s="13"/>
      <c r="L922" s="13"/>
      <c r="M922" s="13"/>
    </row>
    <row r="923" spans="2:13">
      <c r="B923" s="16"/>
      <c r="C923" s="17"/>
      <c r="D923" s="13"/>
      <c r="E923" s="13"/>
      <c r="F923" s="13"/>
      <c r="G923" s="13"/>
      <c r="H923" s="13"/>
      <c r="I923" s="13"/>
      <c r="J923" s="13"/>
      <c r="K923" s="13"/>
      <c r="L923" s="13"/>
      <c r="M923" s="13"/>
    </row>
    <row r="924" spans="2:13">
      <c r="B924" s="16"/>
      <c r="C924" s="17"/>
      <c r="D924" s="13"/>
      <c r="E924" s="13"/>
      <c r="F924" s="13"/>
      <c r="G924" s="13"/>
      <c r="H924" s="13"/>
      <c r="I924" s="13"/>
      <c r="J924" s="13"/>
      <c r="K924" s="13"/>
      <c r="L924" s="13"/>
      <c r="M924" s="13"/>
    </row>
    <row r="925" spans="2:13">
      <c r="B925" s="16"/>
      <c r="C925" s="17"/>
      <c r="D925" s="13"/>
      <c r="E925" s="13"/>
      <c r="F925" s="13"/>
      <c r="G925" s="13"/>
      <c r="H925" s="13"/>
      <c r="I925" s="13"/>
      <c r="J925" s="13"/>
      <c r="K925" s="13"/>
      <c r="L925" s="13"/>
      <c r="M925" s="13"/>
    </row>
    <row r="926" spans="2:13">
      <c r="B926" s="16"/>
      <c r="C926" s="17"/>
      <c r="D926" s="13"/>
      <c r="E926" s="13"/>
      <c r="F926" s="13"/>
      <c r="G926" s="13"/>
      <c r="H926" s="13"/>
      <c r="I926" s="13"/>
      <c r="J926" s="13"/>
      <c r="K926" s="13"/>
      <c r="L926" s="13"/>
      <c r="M926" s="13"/>
    </row>
    <row r="927" spans="2:13">
      <c r="B927" s="16"/>
      <c r="C927" s="17"/>
      <c r="D927" s="13"/>
      <c r="E927" s="13"/>
      <c r="F927" s="13"/>
      <c r="G927" s="13"/>
      <c r="H927" s="13"/>
      <c r="I927" s="13"/>
      <c r="J927" s="13"/>
      <c r="K927" s="13"/>
      <c r="L927" s="13"/>
      <c r="M927" s="13"/>
    </row>
    <row r="928" spans="2:13">
      <c r="B928" s="16"/>
      <c r="C928" s="17"/>
      <c r="D928" s="13"/>
      <c r="E928" s="13"/>
      <c r="F928" s="13"/>
      <c r="G928" s="13"/>
      <c r="H928" s="13"/>
      <c r="I928" s="13"/>
      <c r="J928" s="13"/>
      <c r="K928" s="13"/>
      <c r="L928" s="13"/>
      <c r="M928" s="13"/>
    </row>
    <row r="929" spans="2:13">
      <c r="B929" s="16"/>
      <c r="C929" s="17"/>
      <c r="D929" s="13"/>
      <c r="E929" s="13"/>
      <c r="F929" s="13"/>
      <c r="G929" s="13"/>
      <c r="H929" s="13"/>
      <c r="I929" s="13"/>
      <c r="J929" s="13"/>
      <c r="K929" s="13"/>
      <c r="L929" s="13"/>
      <c r="M929" s="13"/>
    </row>
    <row r="930" spans="2:13">
      <c r="B930" s="16"/>
      <c r="C930" s="17"/>
      <c r="D930" s="13"/>
      <c r="E930" s="13"/>
      <c r="F930" s="13"/>
      <c r="G930" s="13"/>
      <c r="H930" s="13"/>
      <c r="I930" s="13"/>
      <c r="J930" s="13"/>
      <c r="K930" s="13"/>
      <c r="L930" s="13"/>
      <c r="M930" s="13"/>
    </row>
    <row r="931" spans="2:13">
      <c r="B931" s="16"/>
      <c r="C931" s="17"/>
      <c r="D931" s="13"/>
      <c r="E931" s="13"/>
      <c r="F931" s="13"/>
      <c r="G931" s="13"/>
      <c r="H931" s="13"/>
      <c r="I931" s="13"/>
      <c r="J931" s="13"/>
      <c r="K931" s="13"/>
      <c r="L931" s="13"/>
      <c r="M931" s="13"/>
    </row>
    <row r="932" spans="2:13">
      <c r="B932" s="16"/>
      <c r="C932" s="17"/>
      <c r="D932" s="13"/>
      <c r="E932" s="13"/>
      <c r="F932" s="13"/>
      <c r="G932" s="13"/>
      <c r="H932" s="13"/>
      <c r="I932" s="13"/>
      <c r="J932" s="13"/>
      <c r="K932" s="13"/>
      <c r="L932" s="13"/>
      <c r="M932" s="13"/>
    </row>
    <row r="933" spans="2:13">
      <c r="B933" s="16"/>
      <c r="C933" s="17"/>
      <c r="D933" s="13"/>
      <c r="E933" s="13"/>
      <c r="F933" s="13"/>
      <c r="G933" s="13"/>
      <c r="H933" s="13"/>
      <c r="I933" s="13"/>
      <c r="J933" s="13"/>
      <c r="K933" s="13"/>
      <c r="L933" s="13"/>
      <c r="M933" s="13"/>
    </row>
    <row r="934" spans="2:13">
      <c r="B934" s="16"/>
      <c r="C934" s="17"/>
      <c r="D934" s="13"/>
      <c r="E934" s="13"/>
      <c r="F934" s="13"/>
      <c r="G934" s="13"/>
      <c r="H934" s="13"/>
      <c r="I934" s="13"/>
      <c r="J934" s="13"/>
      <c r="K934" s="13"/>
      <c r="L934" s="13"/>
      <c r="M934" s="13"/>
    </row>
    <row r="935" spans="2:13">
      <c r="B935" s="16"/>
      <c r="C935" s="17"/>
      <c r="D935" s="13"/>
      <c r="E935" s="13"/>
      <c r="F935" s="13"/>
      <c r="G935" s="13"/>
      <c r="H935" s="13"/>
      <c r="I935" s="13"/>
      <c r="J935" s="13"/>
      <c r="K935" s="13"/>
      <c r="L935" s="13"/>
      <c r="M935" s="13"/>
    </row>
    <row r="936" spans="2:13">
      <c r="B936" s="18"/>
      <c r="C936" s="19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spans="2:13">
      <c r="B937" s="16"/>
      <c r="C937" s="17"/>
      <c r="D937" s="13"/>
      <c r="E937" s="13"/>
      <c r="F937" s="13"/>
      <c r="G937" s="13"/>
      <c r="H937" s="13"/>
      <c r="I937" s="13"/>
      <c r="J937" s="13"/>
      <c r="K937" s="13"/>
      <c r="L937" s="13"/>
      <c r="M937" s="13"/>
    </row>
    <row r="938" spans="2:13">
      <c r="B938" s="16"/>
      <c r="C938" s="17"/>
      <c r="D938" s="13"/>
      <c r="E938" s="13"/>
      <c r="F938" s="13"/>
      <c r="G938" s="13"/>
      <c r="H938" s="13"/>
      <c r="I938" s="13"/>
      <c r="J938" s="13"/>
      <c r="K938" s="13"/>
      <c r="L938" s="13"/>
      <c r="M938" s="13"/>
    </row>
    <row r="939" spans="2:13">
      <c r="B939" s="16"/>
      <c r="C939" s="17"/>
      <c r="D939" s="13"/>
      <c r="E939" s="13"/>
      <c r="F939" s="13"/>
      <c r="G939" s="13"/>
      <c r="H939" s="13"/>
      <c r="I939" s="13"/>
      <c r="J939" s="13"/>
      <c r="K939" s="13"/>
      <c r="L939" s="13"/>
      <c r="M939" s="13"/>
    </row>
    <row r="940" spans="2:13">
      <c r="B940" s="16"/>
      <c r="C940" s="17"/>
      <c r="D940" s="13"/>
      <c r="E940" s="13"/>
      <c r="F940" s="13"/>
      <c r="G940" s="13"/>
      <c r="H940" s="13"/>
      <c r="I940" s="13"/>
      <c r="J940" s="13"/>
      <c r="K940" s="13"/>
      <c r="L940" s="13"/>
      <c r="M940" s="13"/>
    </row>
    <row r="941" spans="2:13">
      <c r="B941" s="16"/>
      <c r="C941" s="17"/>
      <c r="D941" s="13"/>
      <c r="E941" s="13"/>
      <c r="F941" s="13"/>
      <c r="G941" s="13"/>
      <c r="H941" s="13"/>
      <c r="I941" s="13"/>
      <c r="J941" s="13"/>
      <c r="K941" s="13"/>
      <c r="L941" s="13"/>
      <c r="M941" s="13"/>
    </row>
    <row r="942" spans="2:13">
      <c r="B942" s="16"/>
      <c r="C942" s="17"/>
      <c r="D942" s="13"/>
      <c r="E942" s="13"/>
      <c r="F942" s="13"/>
      <c r="G942" s="13"/>
      <c r="H942" s="13"/>
      <c r="I942" s="13"/>
      <c r="J942" s="13"/>
      <c r="K942" s="13"/>
      <c r="L942" s="13"/>
      <c r="M942" s="13"/>
    </row>
    <row r="943" spans="2:13">
      <c r="B943" s="16"/>
      <c r="C943" s="17"/>
      <c r="D943" s="13"/>
      <c r="E943" s="13"/>
      <c r="F943" s="13"/>
      <c r="G943" s="13"/>
      <c r="H943" s="13"/>
      <c r="I943" s="13"/>
      <c r="J943" s="13"/>
      <c r="K943" s="13"/>
      <c r="L943" s="13"/>
      <c r="M943" s="13"/>
    </row>
    <row r="944" spans="2:13">
      <c r="B944" s="16"/>
      <c r="C944" s="17"/>
      <c r="D944" s="13"/>
      <c r="E944" s="13"/>
      <c r="F944" s="13"/>
      <c r="G944" s="13"/>
      <c r="H944" s="13"/>
      <c r="I944" s="13"/>
      <c r="J944" s="13"/>
      <c r="K944" s="13"/>
      <c r="L944" s="13"/>
      <c r="M944" s="13"/>
    </row>
    <row r="945" spans="2:13">
      <c r="B945" s="16"/>
      <c r="C945" s="17"/>
      <c r="D945" s="13"/>
      <c r="E945" s="13"/>
      <c r="F945" s="13"/>
      <c r="G945" s="13"/>
      <c r="H945" s="13"/>
      <c r="I945" s="13"/>
      <c r="J945" s="13"/>
      <c r="K945" s="13"/>
      <c r="L945" s="13"/>
      <c r="M945" s="13"/>
    </row>
    <row r="946" spans="2:13">
      <c r="B946" s="18"/>
      <c r="C946" s="19"/>
      <c r="D946" s="15"/>
      <c r="E946" s="15"/>
      <c r="F946" s="15"/>
      <c r="G946" s="15"/>
      <c r="H946" s="15"/>
      <c r="I946" s="15"/>
      <c r="J946" s="15"/>
      <c r="K946" s="15"/>
      <c r="L946" s="15"/>
      <c r="M946" s="15"/>
    </row>
    <row r="947" spans="2:13">
      <c r="B947" s="16"/>
      <c r="C947" s="17"/>
      <c r="D947" s="13"/>
      <c r="E947" s="13"/>
      <c r="F947" s="13"/>
      <c r="G947" s="13"/>
      <c r="H947" s="13"/>
      <c r="I947" s="13"/>
      <c r="J947" s="13"/>
      <c r="K947" s="13"/>
      <c r="L947" s="13"/>
      <c r="M947" s="13"/>
    </row>
    <row r="948" spans="2:13">
      <c r="B948" s="16"/>
      <c r="C948" s="17"/>
      <c r="D948" s="13"/>
      <c r="E948" s="13"/>
      <c r="F948" s="13"/>
      <c r="G948" s="13"/>
      <c r="H948" s="13"/>
      <c r="I948" s="13"/>
      <c r="J948" s="13"/>
      <c r="K948" s="13"/>
      <c r="L948" s="13"/>
      <c r="M948" s="13"/>
    </row>
    <row r="949" spans="2:13">
      <c r="B949" s="16"/>
      <c r="C949" s="17"/>
      <c r="D949" s="13"/>
      <c r="E949" s="13"/>
      <c r="F949" s="13"/>
      <c r="G949" s="13"/>
      <c r="H949" s="13"/>
      <c r="I949" s="13"/>
      <c r="J949" s="13"/>
      <c r="K949" s="13"/>
      <c r="L949" s="13"/>
      <c r="M949" s="13"/>
    </row>
    <row r="950" spans="2:13">
      <c r="B950" s="16"/>
      <c r="C950" s="17"/>
      <c r="D950" s="13"/>
      <c r="E950" s="13"/>
      <c r="F950" s="13"/>
      <c r="G950" s="13"/>
      <c r="H950" s="13"/>
      <c r="I950" s="13"/>
      <c r="J950" s="13"/>
      <c r="K950" s="13"/>
      <c r="L950" s="13"/>
      <c r="M950" s="13"/>
    </row>
    <row r="951" spans="2:13">
      <c r="B951" s="16"/>
      <c r="C951" s="17"/>
      <c r="D951" s="13"/>
      <c r="E951" s="13"/>
      <c r="F951" s="13"/>
      <c r="G951" s="13"/>
      <c r="H951" s="13"/>
      <c r="I951" s="13"/>
      <c r="J951" s="13"/>
      <c r="K951" s="13"/>
      <c r="L951" s="13"/>
      <c r="M951" s="13"/>
    </row>
    <row r="952" spans="2:13">
      <c r="B952" s="16"/>
      <c r="C952" s="17"/>
      <c r="D952" s="13"/>
      <c r="E952" s="13"/>
      <c r="F952" s="13"/>
      <c r="G952" s="13"/>
      <c r="H952" s="13"/>
      <c r="I952" s="13"/>
      <c r="J952" s="13"/>
      <c r="K952" s="13"/>
      <c r="L952" s="13"/>
      <c r="M952" s="13"/>
    </row>
    <row r="953" spans="2:13">
      <c r="B953" s="16"/>
      <c r="C953" s="17"/>
      <c r="D953" s="13"/>
      <c r="E953" s="13"/>
      <c r="F953" s="13"/>
      <c r="G953" s="13"/>
      <c r="H953" s="13"/>
      <c r="I953" s="13"/>
      <c r="J953" s="13"/>
      <c r="K953" s="13"/>
      <c r="L953" s="13"/>
      <c r="M953" s="13"/>
    </row>
    <row r="954" spans="2:13">
      <c r="B954" s="16"/>
      <c r="C954" s="17"/>
      <c r="D954" s="13"/>
      <c r="E954" s="13"/>
      <c r="F954" s="13"/>
      <c r="G954" s="13"/>
      <c r="H954" s="13"/>
      <c r="I954" s="13"/>
      <c r="J954" s="13"/>
      <c r="K954" s="13"/>
      <c r="L954" s="13"/>
      <c r="M954" s="13"/>
    </row>
    <row r="955" spans="2:13">
      <c r="B955" s="16"/>
      <c r="C955" s="17"/>
      <c r="D955" s="13"/>
      <c r="E955" s="13"/>
      <c r="F955" s="13"/>
      <c r="G955" s="13"/>
      <c r="H955" s="13"/>
      <c r="I955" s="13"/>
      <c r="J955" s="13"/>
      <c r="K955" s="13"/>
      <c r="L955" s="13"/>
      <c r="M955" s="13"/>
    </row>
    <row r="956" spans="2:13">
      <c r="B956" s="16"/>
      <c r="C956" s="17"/>
      <c r="D956" s="13"/>
      <c r="E956" s="13"/>
      <c r="F956" s="13"/>
      <c r="G956" s="13"/>
      <c r="H956" s="13"/>
      <c r="I956" s="13"/>
      <c r="J956" s="13"/>
      <c r="K956" s="13"/>
      <c r="L956" s="13"/>
      <c r="M956" s="13"/>
    </row>
    <row r="957" spans="2:13">
      <c r="B957" s="16"/>
      <c r="C957" s="17"/>
      <c r="D957" s="13"/>
      <c r="E957" s="13"/>
      <c r="F957" s="13"/>
      <c r="G957" s="13"/>
      <c r="H957" s="13"/>
      <c r="I957" s="13"/>
      <c r="J957" s="13"/>
      <c r="K957" s="13"/>
      <c r="L957" s="13"/>
      <c r="M957" s="13"/>
    </row>
    <row r="958" spans="2:13">
      <c r="B958" s="16"/>
      <c r="C958" s="17"/>
      <c r="D958" s="13"/>
      <c r="E958" s="13"/>
      <c r="F958" s="13"/>
      <c r="G958" s="13"/>
      <c r="H958" s="13"/>
      <c r="I958" s="13"/>
      <c r="J958" s="13"/>
      <c r="K958" s="13"/>
      <c r="L958" s="13"/>
      <c r="M958" s="13"/>
    </row>
    <row r="959" spans="2:13">
      <c r="B959" s="16"/>
      <c r="C959" s="17"/>
      <c r="D959" s="13"/>
      <c r="E959" s="13"/>
      <c r="F959" s="13"/>
      <c r="G959" s="13"/>
      <c r="H959" s="13"/>
      <c r="I959" s="13"/>
      <c r="J959" s="13"/>
      <c r="K959" s="13"/>
      <c r="L959" s="13"/>
      <c r="M959" s="13"/>
    </row>
    <row r="960" spans="2:13">
      <c r="B960" s="16"/>
      <c r="C960" s="17"/>
      <c r="D960" s="13"/>
      <c r="E960" s="13"/>
      <c r="F960" s="13"/>
      <c r="G960" s="13"/>
      <c r="H960" s="13"/>
      <c r="I960" s="13"/>
      <c r="J960" s="13"/>
      <c r="K960" s="13"/>
      <c r="L960" s="13"/>
      <c r="M960" s="13"/>
    </row>
    <row r="961" spans="2:13">
      <c r="B961" s="16"/>
      <c r="C961" s="17"/>
      <c r="D961" s="13"/>
      <c r="E961" s="13"/>
      <c r="F961" s="13"/>
      <c r="G961" s="13"/>
      <c r="H961" s="13"/>
      <c r="I961" s="13"/>
      <c r="J961" s="13"/>
      <c r="K961" s="13"/>
      <c r="L961" s="13"/>
      <c r="M961" s="13"/>
    </row>
    <row r="962" spans="2:13">
      <c r="B962" s="18"/>
      <c r="C962" s="19"/>
      <c r="D962" s="15"/>
      <c r="E962" s="15"/>
      <c r="F962" s="15"/>
      <c r="G962" s="15"/>
      <c r="H962" s="15"/>
      <c r="I962" s="15"/>
      <c r="J962" s="15"/>
      <c r="K962" s="15"/>
      <c r="L962" s="15"/>
      <c r="M962" s="15"/>
    </row>
    <row r="963" spans="2:13">
      <c r="B963" s="16"/>
      <c r="C963" s="17"/>
      <c r="D963" s="13"/>
      <c r="E963" s="13"/>
      <c r="F963" s="13"/>
      <c r="G963" s="13"/>
      <c r="H963" s="13"/>
      <c r="I963" s="13"/>
      <c r="J963" s="13"/>
      <c r="K963" s="13"/>
      <c r="L963" s="13"/>
      <c r="M963" s="13"/>
    </row>
    <row r="964" spans="2:13">
      <c r="B964" s="16"/>
      <c r="C964" s="17"/>
      <c r="D964" s="13"/>
      <c r="E964" s="13"/>
      <c r="F964" s="13"/>
      <c r="G964" s="13"/>
      <c r="H964" s="13"/>
      <c r="I964" s="13"/>
      <c r="J964" s="13"/>
      <c r="K964" s="13"/>
      <c r="L964" s="13"/>
      <c r="M964" s="13"/>
    </row>
    <row r="965" spans="2:13">
      <c r="B965" s="16"/>
      <c r="C965" s="17"/>
      <c r="D965" s="13"/>
      <c r="E965" s="13"/>
      <c r="F965" s="13"/>
      <c r="G965" s="13"/>
      <c r="H965" s="13"/>
      <c r="I965" s="13"/>
      <c r="J965" s="13"/>
      <c r="K965" s="13"/>
      <c r="L965" s="13"/>
      <c r="M965" s="13"/>
    </row>
    <row r="966" spans="2:13">
      <c r="B966" s="16"/>
      <c r="C966" s="17"/>
      <c r="D966" s="13"/>
      <c r="E966" s="13"/>
      <c r="F966" s="13"/>
      <c r="G966" s="13"/>
      <c r="H966" s="13"/>
      <c r="I966" s="13"/>
      <c r="J966" s="13"/>
      <c r="K966" s="13"/>
      <c r="L966" s="13"/>
      <c r="M966" s="13"/>
    </row>
    <row r="967" spans="2:13">
      <c r="B967" s="16"/>
      <c r="C967" s="17"/>
      <c r="D967" s="13"/>
      <c r="E967" s="13"/>
      <c r="F967" s="13"/>
      <c r="G967" s="13"/>
      <c r="H967" s="13"/>
      <c r="I967" s="13"/>
      <c r="J967" s="13"/>
      <c r="K967" s="13"/>
      <c r="L967" s="13"/>
      <c r="M967" s="13"/>
    </row>
    <row r="968" spans="2:13">
      <c r="B968" s="16"/>
      <c r="C968" s="17"/>
      <c r="D968" s="13"/>
      <c r="E968" s="13"/>
      <c r="F968" s="13"/>
      <c r="G968" s="13"/>
      <c r="H968" s="13"/>
      <c r="I968" s="13"/>
      <c r="J968" s="13"/>
      <c r="K968" s="13"/>
      <c r="L968" s="13"/>
      <c r="M968" s="13"/>
    </row>
    <row r="969" spans="2:13">
      <c r="B969" s="16"/>
      <c r="C969" s="17"/>
      <c r="D969" s="13"/>
      <c r="E969" s="13"/>
      <c r="F969" s="13"/>
      <c r="G969" s="13"/>
      <c r="H969" s="13"/>
      <c r="I969" s="13"/>
      <c r="J969" s="13"/>
      <c r="K969" s="13"/>
      <c r="L969" s="13"/>
      <c r="M969" s="13"/>
    </row>
    <row r="970" spans="2:13">
      <c r="B970" s="16"/>
      <c r="C970" s="17"/>
      <c r="D970" s="13"/>
      <c r="E970" s="13"/>
      <c r="F970" s="13"/>
      <c r="G970" s="13"/>
      <c r="H970" s="13"/>
      <c r="I970" s="13"/>
      <c r="J970" s="13"/>
      <c r="K970" s="13"/>
      <c r="L970" s="13"/>
      <c r="M970" s="13"/>
    </row>
    <row r="971" spans="2:13">
      <c r="B971" s="16"/>
      <c r="C971" s="17"/>
      <c r="D971" s="13"/>
      <c r="E971" s="13"/>
      <c r="F971" s="13"/>
      <c r="G971" s="13"/>
      <c r="H971" s="13"/>
      <c r="I971" s="13"/>
      <c r="J971" s="13"/>
      <c r="K971" s="13"/>
      <c r="L971" s="13"/>
      <c r="M971" s="13"/>
    </row>
    <row r="972" spans="2:13">
      <c r="B972" s="16"/>
      <c r="C972" s="17"/>
      <c r="D972" s="13"/>
      <c r="E972" s="13"/>
      <c r="F972" s="13"/>
      <c r="G972" s="13"/>
      <c r="H972" s="13"/>
      <c r="I972" s="13"/>
      <c r="J972" s="13"/>
      <c r="K972" s="13"/>
      <c r="L972" s="13"/>
      <c r="M972" s="13"/>
    </row>
    <row r="973" spans="2:13">
      <c r="B973" s="16"/>
      <c r="C973" s="17"/>
      <c r="D973" s="13"/>
      <c r="E973" s="13"/>
      <c r="F973" s="13"/>
      <c r="G973" s="13"/>
      <c r="H973" s="13"/>
      <c r="I973" s="13"/>
      <c r="J973" s="13"/>
      <c r="K973" s="13"/>
      <c r="L973" s="13"/>
      <c r="M973" s="13"/>
    </row>
    <row r="974" spans="2:13">
      <c r="B974" s="16"/>
      <c r="C974" s="17"/>
      <c r="D974" s="13"/>
      <c r="E974" s="13"/>
      <c r="F974" s="13"/>
      <c r="G974" s="13"/>
      <c r="H974" s="13"/>
      <c r="I974" s="13"/>
      <c r="J974" s="13"/>
      <c r="K974" s="13"/>
      <c r="L974" s="13"/>
      <c r="M974" s="13"/>
    </row>
    <row r="975" spans="2:13">
      <c r="B975" s="16"/>
      <c r="C975" s="17"/>
      <c r="D975" s="13"/>
      <c r="E975" s="13"/>
      <c r="F975" s="13"/>
      <c r="G975" s="13"/>
      <c r="H975" s="13"/>
      <c r="I975" s="13"/>
      <c r="J975" s="13"/>
      <c r="K975" s="13"/>
      <c r="L975" s="13"/>
      <c r="M975" s="13"/>
    </row>
    <row r="976" spans="2:13">
      <c r="B976" s="16"/>
      <c r="C976" s="17"/>
      <c r="D976" s="13"/>
      <c r="E976" s="13"/>
      <c r="F976" s="13"/>
      <c r="G976" s="13"/>
      <c r="H976" s="13"/>
      <c r="I976" s="13"/>
      <c r="J976" s="13"/>
      <c r="K976" s="13"/>
      <c r="L976" s="13"/>
      <c r="M976" s="13"/>
    </row>
    <row r="977" spans="2:13">
      <c r="B977" s="16"/>
      <c r="C977" s="17"/>
      <c r="D977" s="13"/>
      <c r="E977" s="13"/>
      <c r="F977" s="13"/>
      <c r="G977" s="13"/>
      <c r="H977" s="13"/>
      <c r="I977" s="13"/>
      <c r="J977" s="13"/>
      <c r="K977" s="13"/>
      <c r="L977" s="13"/>
      <c r="M977" s="13"/>
    </row>
    <row r="978" spans="2:13">
      <c r="B978" s="16"/>
      <c r="C978" s="17"/>
      <c r="D978" s="13"/>
      <c r="E978" s="13"/>
      <c r="F978" s="13"/>
      <c r="G978" s="13"/>
      <c r="H978" s="13"/>
      <c r="I978" s="13"/>
      <c r="J978" s="13"/>
      <c r="K978" s="13"/>
      <c r="L978" s="13"/>
      <c r="M978" s="13"/>
    </row>
    <row r="979" spans="2:13">
      <c r="B979" s="16"/>
      <c r="C979" s="17"/>
      <c r="D979" s="13"/>
      <c r="E979" s="13"/>
      <c r="F979" s="13"/>
      <c r="G979" s="13"/>
      <c r="H979" s="13"/>
      <c r="I979" s="13"/>
      <c r="J979" s="13"/>
      <c r="K979" s="13"/>
      <c r="L979" s="13"/>
      <c r="M979" s="13"/>
    </row>
    <row r="980" spans="2:13">
      <c r="B980" s="16"/>
      <c r="C980" s="17"/>
      <c r="D980" s="13"/>
      <c r="E980" s="13"/>
      <c r="F980" s="13"/>
      <c r="G980" s="13"/>
      <c r="H980" s="13"/>
      <c r="I980" s="13"/>
      <c r="J980" s="13"/>
      <c r="K980" s="13"/>
      <c r="L980" s="13"/>
      <c r="M980" s="13"/>
    </row>
    <row r="981" spans="2:13">
      <c r="B981" s="16"/>
      <c r="C981" s="17"/>
      <c r="D981" s="13"/>
      <c r="E981" s="13"/>
      <c r="F981" s="13"/>
      <c r="G981" s="13"/>
      <c r="H981" s="13"/>
      <c r="I981" s="13"/>
      <c r="J981" s="13"/>
      <c r="K981" s="13"/>
      <c r="L981" s="13"/>
      <c r="M981" s="13"/>
    </row>
    <row r="982" spans="2:13">
      <c r="B982" s="16"/>
      <c r="C982" s="17"/>
      <c r="D982" s="13"/>
      <c r="E982" s="13"/>
      <c r="F982" s="13"/>
      <c r="G982" s="13"/>
      <c r="H982" s="13"/>
      <c r="I982" s="13"/>
      <c r="J982" s="13"/>
      <c r="K982" s="13"/>
      <c r="L982" s="13"/>
      <c r="M982" s="13"/>
    </row>
    <row r="983" spans="2:13">
      <c r="B983" s="16"/>
      <c r="C983" s="17"/>
      <c r="D983" s="13"/>
      <c r="E983" s="13"/>
      <c r="F983" s="13"/>
      <c r="G983" s="13"/>
      <c r="H983" s="13"/>
      <c r="I983" s="13"/>
      <c r="J983" s="13"/>
      <c r="K983" s="13"/>
      <c r="L983" s="13"/>
      <c r="M983" s="13"/>
    </row>
    <row r="984" spans="2:13">
      <c r="B984" s="16"/>
      <c r="C984" s="17"/>
      <c r="D984" s="13"/>
      <c r="E984" s="13"/>
      <c r="F984" s="13"/>
      <c r="G984" s="13"/>
      <c r="H984" s="13"/>
      <c r="I984" s="13"/>
      <c r="J984" s="13"/>
      <c r="K984" s="13"/>
      <c r="L984" s="13"/>
      <c r="M984" s="13"/>
    </row>
    <row r="985" spans="2:13">
      <c r="B985" s="16"/>
      <c r="C985" s="17"/>
      <c r="D985" s="13"/>
      <c r="E985" s="13"/>
      <c r="F985" s="13"/>
      <c r="G985" s="13"/>
      <c r="H985" s="13"/>
      <c r="I985" s="13"/>
      <c r="J985" s="13"/>
      <c r="K985" s="13"/>
      <c r="L985" s="13"/>
      <c r="M985" s="13"/>
    </row>
    <row r="986" spans="2:13">
      <c r="B986" s="16"/>
      <c r="C986" s="17"/>
      <c r="D986" s="13"/>
      <c r="E986" s="13"/>
      <c r="F986" s="13"/>
      <c r="G986" s="13"/>
      <c r="H986" s="13"/>
      <c r="I986" s="13"/>
      <c r="J986" s="13"/>
      <c r="K986" s="13"/>
      <c r="L986" s="13"/>
      <c r="M986" s="13"/>
    </row>
    <row r="987" spans="2:13">
      <c r="B987" s="16"/>
      <c r="C987" s="17"/>
      <c r="D987" s="13"/>
      <c r="E987" s="13"/>
      <c r="F987" s="13"/>
      <c r="G987" s="13"/>
      <c r="H987" s="13"/>
      <c r="I987" s="13"/>
      <c r="J987" s="13"/>
      <c r="K987" s="13"/>
      <c r="L987" s="13"/>
      <c r="M987" s="13"/>
    </row>
    <row r="988" spans="2:13">
      <c r="B988" s="16"/>
      <c r="C988" s="17"/>
      <c r="D988" s="13"/>
      <c r="E988" s="13"/>
      <c r="F988" s="13"/>
      <c r="G988" s="13"/>
      <c r="H988" s="13"/>
      <c r="I988" s="13"/>
      <c r="J988" s="13"/>
      <c r="K988" s="13"/>
      <c r="L988" s="13"/>
      <c r="M988" s="13"/>
    </row>
    <row r="989" spans="2:13">
      <c r="B989" s="16"/>
      <c r="C989" s="17"/>
      <c r="D989" s="13"/>
      <c r="E989" s="13"/>
      <c r="F989" s="13"/>
      <c r="G989" s="13"/>
      <c r="H989" s="13"/>
      <c r="I989" s="13"/>
      <c r="J989" s="13"/>
      <c r="K989" s="13"/>
      <c r="L989" s="13"/>
      <c r="M989" s="13"/>
    </row>
    <row r="990" spans="2:13">
      <c r="B990" s="16"/>
      <c r="C990" s="17"/>
      <c r="D990" s="13"/>
      <c r="E990" s="13"/>
      <c r="F990" s="13"/>
      <c r="G990" s="13"/>
      <c r="H990" s="13"/>
      <c r="I990" s="13"/>
      <c r="J990" s="13"/>
      <c r="K990" s="13"/>
      <c r="L990" s="13"/>
      <c r="M990" s="13"/>
    </row>
    <row r="991" spans="2:13">
      <c r="B991" s="16"/>
      <c r="C991" s="17"/>
      <c r="D991" s="13"/>
      <c r="E991" s="13"/>
      <c r="F991" s="13"/>
      <c r="G991" s="13"/>
      <c r="H991" s="13"/>
      <c r="I991" s="13"/>
      <c r="J991" s="13"/>
      <c r="K991" s="13"/>
      <c r="L991" s="13"/>
      <c r="M991" s="13"/>
    </row>
    <row r="992" spans="2:13">
      <c r="B992" s="16"/>
      <c r="C992" s="17"/>
      <c r="D992" s="13"/>
      <c r="E992" s="13"/>
      <c r="F992" s="13"/>
      <c r="G992" s="13"/>
      <c r="H992" s="13"/>
      <c r="I992" s="13"/>
      <c r="J992" s="13"/>
      <c r="K992" s="13"/>
      <c r="L992" s="13"/>
      <c r="M992" s="13"/>
    </row>
    <row r="993" spans="2:13">
      <c r="B993" s="16"/>
      <c r="C993" s="17"/>
      <c r="D993" s="13"/>
      <c r="E993" s="13"/>
      <c r="F993" s="13"/>
      <c r="G993" s="13"/>
      <c r="H993" s="13"/>
      <c r="I993" s="13"/>
      <c r="J993" s="13"/>
      <c r="K993" s="13"/>
      <c r="L993" s="13"/>
      <c r="M993" s="13"/>
    </row>
    <row r="994" spans="2:13">
      <c r="B994" s="18"/>
      <c r="C994" s="19"/>
      <c r="D994" s="15"/>
      <c r="E994" s="15"/>
      <c r="F994" s="15"/>
      <c r="G994" s="15"/>
      <c r="H994" s="15"/>
      <c r="I994" s="15"/>
      <c r="J994" s="15"/>
      <c r="K994" s="15"/>
      <c r="L994" s="15"/>
      <c r="M994" s="15"/>
    </row>
    <row r="995" spans="2:13">
      <c r="B995" s="16"/>
      <c r="C995" s="17"/>
      <c r="D995" s="13"/>
      <c r="E995" s="13"/>
      <c r="F995" s="13"/>
      <c r="G995" s="13"/>
      <c r="H995" s="13"/>
      <c r="I995" s="13"/>
      <c r="J995" s="13"/>
      <c r="K995" s="13"/>
      <c r="L995" s="13"/>
      <c r="M995" s="13"/>
    </row>
    <row r="996" spans="2:13">
      <c r="B996" s="16"/>
      <c r="C996" s="17"/>
      <c r="D996" s="13"/>
      <c r="E996" s="13"/>
      <c r="F996" s="13"/>
      <c r="G996" s="13"/>
      <c r="H996" s="13"/>
      <c r="I996" s="13"/>
      <c r="J996" s="13"/>
      <c r="K996" s="13"/>
      <c r="L996" s="13"/>
      <c r="M996" s="13"/>
    </row>
    <row r="997" spans="2:13">
      <c r="B997" s="16"/>
      <c r="C997" s="17"/>
      <c r="D997" s="13"/>
      <c r="E997" s="13"/>
      <c r="F997" s="13"/>
      <c r="G997" s="13"/>
      <c r="H997" s="13"/>
      <c r="I997" s="13"/>
      <c r="J997" s="13"/>
      <c r="K997" s="13"/>
      <c r="L997" s="13"/>
      <c r="M997" s="13"/>
    </row>
    <row r="998" spans="2:13">
      <c r="B998" s="16"/>
      <c r="C998" s="17"/>
      <c r="D998" s="13"/>
      <c r="E998" s="13"/>
      <c r="F998" s="13"/>
      <c r="G998" s="13"/>
      <c r="H998" s="13"/>
      <c r="I998" s="13"/>
      <c r="J998" s="13"/>
      <c r="K998" s="13"/>
      <c r="L998" s="13"/>
      <c r="M998" s="13"/>
    </row>
    <row r="999" spans="2:13">
      <c r="B999" s="16"/>
      <c r="C999" s="17"/>
      <c r="D999" s="13"/>
      <c r="E999" s="13"/>
      <c r="F999" s="13"/>
      <c r="G999" s="13"/>
      <c r="H999" s="13"/>
      <c r="I999" s="13"/>
      <c r="J999" s="13"/>
      <c r="K999" s="13"/>
      <c r="L999" s="13"/>
      <c r="M999" s="13"/>
    </row>
    <row r="1000" spans="2:13">
      <c r="B1000" s="16"/>
      <c r="C1000" s="17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</row>
    <row r="1001" spans="2:13">
      <c r="B1001" s="16"/>
      <c r="C1001" s="17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</row>
    <row r="1002" spans="2:13">
      <c r="B1002" s="16"/>
      <c r="C1002" s="17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</row>
    <row r="1003" spans="2:13">
      <c r="B1003" s="16"/>
      <c r="C1003" s="17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</row>
    <row r="1004" spans="2:13">
      <c r="B1004" s="16"/>
      <c r="C1004" s="17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</row>
    <row r="1005" spans="2:13">
      <c r="B1005" s="16"/>
      <c r="C1005" s="17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</row>
    <row r="1006" spans="2:13">
      <c r="B1006" s="16"/>
      <c r="C1006" s="17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</row>
    <row r="1007" spans="2:13">
      <c r="B1007" s="18"/>
      <c r="C1007" s="19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</row>
    <row r="1008" spans="2:13">
      <c r="B1008" s="16"/>
      <c r="C1008" s="17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</row>
    <row r="1009" spans="2:13">
      <c r="B1009" s="16"/>
      <c r="C1009" s="17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</row>
    <row r="1010" spans="2:13">
      <c r="B1010" s="18"/>
      <c r="C1010" s="19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</row>
    <row r="1011" spans="2:13">
      <c r="B1011" s="16"/>
      <c r="C1011" s="17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</row>
    <row r="1012" spans="2:13">
      <c r="B1012" s="16"/>
      <c r="C1012" s="17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</row>
    <row r="1013" spans="2:13">
      <c r="B1013" s="18"/>
      <c r="C1013" s="19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</row>
    <row r="1014" spans="2:13">
      <c r="B1014" s="18"/>
      <c r="C1014" s="19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</row>
    <row r="1015" spans="2:13">
      <c r="B1015" s="18"/>
      <c r="C1015" s="19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</row>
    <row r="1016" spans="2:13">
      <c r="B1016" s="16"/>
      <c r="C1016" s="17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</row>
    <row r="1017" spans="2:13">
      <c r="B1017" s="16"/>
      <c r="C1017" s="17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</row>
    <row r="1018" spans="2:13">
      <c r="B1018" s="16"/>
      <c r="C1018" s="17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</row>
    <row r="1019" spans="2:13">
      <c r="B1019" s="16"/>
      <c r="C1019" s="17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</row>
    <row r="1020" spans="2:13">
      <c r="B1020" s="16"/>
      <c r="C1020" s="17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</row>
    <row r="1021" spans="2:13">
      <c r="B1021" s="16"/>
      <c r="C1021" s="17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</row>
    <row r="1022" spans="2:13">
      <c r="B1022" s="16"/>
      <c r="C1022" s="17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</row>
    <row r="1023" spans="2:13">
      <c r="B1023" s="16"/>
      <c r="C1023" s="17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</row>
    <row r="1024" spans="2:13">
      <c r="B1024" s="16"/>
      <c r="C1024" s="17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</row>
    <row r="1025" spans="2:13">
      <c r="B1025" s="16"/>
      <c r="C1025" s="17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</row>
    <row r="1026" spans="2:13">
      <c r="B1026" s="16"/>
      <c r="C1026" s="17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</row>
    <row r="1027" spans="2:13">
      <c r="B1027" s="16"/>
      <c r="C1027" s="17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</row>
    <row r="1028" spans="2:13">
      <c r="B1028" s="16"/>
      <c r="C1028" s="17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</row>
    <row r="1029" spans="2:13">
      <c r="B1029" s="16"/>
      <c r="C1029" s="17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</row>
    <row r="1030" spans="2:13">
      <c r="B1030" s="16"/>
      <c r="C1030" s="17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</row>
    <row r="1031" spans="2:13">
      <c r="B1031" s="18"/>
      <c r="C1031" s="19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</row>
    <row r="1032" spans="2:13">
      <c r="B1032" s="16"/>
      <c r="C1032" s="17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</row>
    <row r="1033" spans="2:13">
      <c r="B1033" s="16"/>
      <c r="C1033" s="17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</row>
    <row r="1034" spans="2:13">
      <c r="B1034" s="18"/>
      <c r="C1034" s="19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</row>
    <row r="1035" spans="2:13">
      <c r="B1035" s="16"/>
      <c r="C1035" s="17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</row>
    <row r="1036" spans="2:13">
      <c r="B1036" s="16"/>
      <c r="C1036" s="17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</row>
    <row r="1037" spans="2:13">
      <c r="B1037" s="18"/>
      <c r="C1037" s="19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</row>
    <row r="1038" spans="2:13">
      <c r="B1038" s="16"/>
      <c r="C1038" s="17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</row>
    <row r="1039" spans="2:13">
      <c r="B1039" s="16"/>
      <c r="C1039" s="17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</row>
    <row r="1040" spans="2:13">
      <c r="B1040" s="16"/>
      <c r="C1040" s="17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</row>
    <row r="1041" spans="2:13">
      <c r="B1041" s="16"/>
      <c r="C1041" s="17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</row>
    <row r="1042" spans="2:13">
      <c r="B1042" s="16"/>
      <c r="C1042" s="17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</row>
    <row r="1043" spans="2:13">
      <c r="B1043" s="16"/>
      <c r="C1043" s="17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</row>
    <row r="1044" spans="2:13">
      <c r="B1044" s="18"/>
      <c r="C1044" s="19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</row>
    <row r="1045" spans="2:13">
      <c r="B1045" s="18"/>
      <c r="C1045" s="19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</row>
    <row r="1046" spans="2:13">
      <c r="B1046" s="16"/>
      <c r="C1046" s="17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</row>
    <row r="1047" spans="2:13">
      <c r="B1047" s="18"/>
      <c r="C1047" s="19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</row>
    <row r="1048" spans="2:13">
      <c r="B1048" s="16"/>
      <c r="C1048" s="17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</row>
    <row r="1049" spans="2:13">
      <c r="B1049" s="16"/>
      <c r="C1049" s="17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</row>
    <row r="1050" spans="2:13">
      <c r="B1050" s="18"/>
      <c r="C1050" s="19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</row>
    <row r="1051" spans="2:13">
      <c r="B1051" s="18"/>
      <c r="C1051" s="19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</row>
    <row r="1052" spans="2:13">
      <c r="B1052" s="18"/>
      <c r="C1052" s="19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</row>
    <row r="1053" spans="2:13">
      <c r="B1053" s="18"/>
      <c r="C1053" s="19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</row>
    <row r="1054" spans="2:13">
      <c r="B1054" s="16"/>
      <c r="C1054" s="17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</row>
    <row r="1055" spans="2:13">
      <c r="B1055" s="16"/>
      <c r="C1055" s="17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</row>
    <row r="1056" spans="2:13">
      <c r="B1056" s="18"/>
      <c r="C1056" s="19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</row>
    <row r="1057" spans="2:13">
      <c r="B1057" s="16"/>
      <c r="C1057" s="17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</row>
    <row r="1058" spans="2:13">
      <c r="B1058" s="18"/>
      <c r="C1058" s="19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</row>
    <row r="1059" spans="2:13">
      <c r="B1059" s="16"/>
      <c r="C1059" s="17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</row>
    <row r="1060" spans="2:13">
      <c r="B1060" s="16"/>
      <c r="C1060" s="17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</row>
    <row r="1061" spans="2:13">
      <c r="B1061" s="16"/>
      <c r="C1061" s="17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</row>
    <row r="1062" spans="2:13">
      <c r="B1062" s="16"/>
      <c r="C1062" s="17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</row>
    <row r="1063" spans="2:13">
      <c r="B1063" s="16"/>
      <c r="C1063" s="17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</row>
    <row r="1064" spans="2:13">
      <c r="B1064" s="18"/>
      <c r="C1064" s="19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</row>
    <row r="1065" spans="2:13">
      <c r="B1065" s="16"/>
      <c r="C1065" s="17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</row>
    <row r="1066" spans="2:13">
      <c r="B1066" s="16"/>
      <c r="C1066" s="17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</row>
    <row r="1067" spans="2:13">
      <c r="B1067" s="18"/>
      <c r="C1067" s="19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</row>
    <row r="1068" spans="2:13">
      <c r="B1068" s="16"/>
      <c r="C1068" s="17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</row>
    <row r="1069" spans="2:13">
      <c r="B1069" s="18"/>
      <c r="C1069" s="19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</row>
    <row r="1070" spans="2:13">
      <c r="B1070" s="16"/>
      <c r="C1070" s="17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</row>
    <row r="1071" spans="2:13">
      <c r="B1071" s="16"/>
      <c r="C1071" s="17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</row>
    <row r="1072" spans="2:13">
      <c r="B1072" s="16"/>
      <c r="C1072" s="17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</row>
    <row r="1073" spans="2:13">
      <c r="B1073" s="16"/>
      <c r="C1073" s="17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</row>
    <row r="1074" spans="2:13">
      <c r="B1074" s="16"/>
      <c r="C1074" s="17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</row>
    <row r="1075" spans="2:13">
      <c r="B1075" s="16"/>
      <c r="C1075" s="17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</row>
    <row r="1076" spans="2:13">
      <c r="B1076" s="18"/>
      <c r="C1076" s="19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</row>
    <row r="1077" spans="2:13">
      <c r="B1077" s="16"/>
      <c r="C1077" s="17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</row>
    <row r="1078" spans="2:13">
      <c r="B1078" s="16"/>
      <c r="C1078" s="17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</row>
    <row r="1079" spans="2:13">
      <c r="B1079" s="16"/>
      <c r="C1079" s="17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</row>
    <row r="1080" spans="2:13">
      <c r="B1080" s="16"/>
      <c r="C1080" s="17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</row>
    <row r="1081" spans="2:13">
      <c r="B1081" s="18"/>
      <c r="C1081" s="19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</row>
    <row r="1082" spans="2:13">
      <c r="B1082" s="16"/>
      <c r="C1082" s="17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</row>
    <row r="1083" spans="2:13">
      <c r="B1083" s="18"/>
      <c r="C1083" s="19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</row>
    <row r="1084" spans="2:13">
      <c r="B1084" s="16"/>
      <c r="C1084" s="17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</row>
    <row r="1085" spans="2:13">
      <c r="B1085" s="16"/>
      <c r="C1085" s="17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</row>
    <row r="1086" spans="2:13">
      <c r="B1086" s="16"/>
      <c r="C1086" s="17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</row>
    <row r="1087" spans="2:13">
      <c r="B1087" s="16"/>
      <c r="C1087" s="17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</row>
    <row r="1088" spans="2:13">
      <c r="B1088" s="16"/>
      <c r="C1088" s="17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</row>
    <row r="1089" spans="2:13">
      <c r="B1089" s="16"/>
      <c r="C1089" s="17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</row>
    <row r="1090" spans="2:13">
      <c r="B1090" s="16"/>
      <c r="C1090" s="17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</row>
    <row r="1091" spans="2:13">
      <c r="B1091" s="16"/>
      <c r="C1091" s="17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</row>
    <row r="1092" spans="2:13">
      <c r="B1092" s="18"/>
      <c r="C1092" s="19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</row>
    <row r="1093" spans="2:13">
      <c r="B1093" s="18"/>
      <c r="C1093" s="19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</row>
    <row r="1094" spans="2:13">
      <c r="B1094" s="18"/>
      <c r="C1094" s="19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</row>
    <row r="1095" spans="2:13">
      <c r="B1095" s="18"/>
      <c r="C1095" s="19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</row>
    <row r="1096" spans="2:13">
      <c r="B1096" s="16"/>
      <c r="C1096" s="17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</row>
    <row r="1097" spans="2:13">
      <c r="B1097" s="16"/>
      <c r="C1097" s="17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</row>
    <row r="1098" spans="2:13">
      <c r="B1098" s="16"/>
      <c r="C1098" s="17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</row>
    <row r="1099" spans="2:13">
      <c r="B1099" s="16"/>
      <c r="C1099" s="17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</row>
    <row r="1100" spans="2:13">
      <c r="B1100" s="16"/>
      <c r="C1100" s="17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</row>
    <row r="1101" spans="2:13">
      <c r="B1101" s="16"/>
      <c r="C1101" s="17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</row>
    <row r="1102" spans="2:13">
      <c r="B1102" s="16"/>
      <c r="C1102" s="17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</row>
    <row r="1103" spans="2:13">
      <c r="B1103" s="18"/>
      <c r="C1103" s="19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</row>
    <row r="1104" spans="2:13">
      <c r="B1104" s="16"/>
      <c r="C1104" s="17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</row>
    <row r="1105" spans="2:13">
      <c r="B1105" s="16"/>
      <c r="C1105" s="17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</row>
    <row r="1106" spans="2:13">
      <c r="B1106" s="16"/>
      <c r="C1106" s="17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</row>
    <row r="1107" spans="2:13">
      <c r="B1107" s="16"/>
      <c r="C1107" s="17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</row>
    <row r="1108" spans="2:13">
      <c r="B1108" s="16"/>
      <c r="C1108" s="17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</row>
    <row r="1109" spans="2:13">
      <c r="B1109" s="16"/>
      <c r="C1109" s="17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</row>
    <row r="1110" spans="2:13">
      <c r="B1110" s="16"/>
      <c r="C1110" s="17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</row>
    <row r="1111" spans="2:13">
      <c r="B1111" s="16"/>
      <c r="C1111" s="17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</row>
    <row r="1112" spans="2:13">
      <c r="B1112" s="16"/>
      <c r="C1112" s="17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</row>
    <row r="1113" spans="2:13">
      <c r="B1113" s="18"/>
      <c r="C1113" s="19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</row>
    <row r="1114" spans="2:13">
      <c r="B1114" s="16"/>
      <c r="C1114" s="17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</row>
    <row r="1115" spans="2:13">
      <c r="B1115" s="16"/>
      <c r="C1115" s="17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</row>
    <row r="1116" spans="2:13">
      <c r="B1116" s="18"/>
      <c r="C1116" s="19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</row>
    <row r="1117" spans="2:13">
      <c r="B1117" s="16"/>
      <c r="C1117" s="17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</row>
    <row r="1118" spans="2:13">
      <c r="B1118" s="16"/>
      <c r="C1118" s="17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</row>
    <row r="1119" spans="2:13">
      <c r="B1119" s="18"/>
      <c r="C1119" s="19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</row>
    <row r="1120" spans="2:13">
      <c r="B1120" s="16"/>
      <c r="C1120" s="17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</row>
    <row r="1121" spans="2:13">
      <c r="B1121" s="16"/>
      <c r="C1121" s="17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</row>
    <row r="1122" spans="2:13">
      <c r="B1122" s="18"/>
      <c r="C1122" s="19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</row>
    <row r="1123" spans="2:13">
      <c r="B1123" s="16"/>
      <c r="C1123" s="17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</row>
    <row r="1124" spans="2:13">
      <c r="B1124" s="16"/>
      <c r="C1124" s="17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</row>
    <row r="1125" spans="2:13">
      <c r="B1125" s="16"/>
      <c r="C1125" s="17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</row>
    <row r="1126" spans="2:13">
      <c r="B1126" s="16"/>
      <c r="C1126" s="17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</row>
    <row r="1127" spans="2:13">
      <c r="B1127" s="16"/>
      <c r="C1127" s="17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</row>
    <row r="1128" spans="2:13">
      <c r="B1128" s="16"/>
      <c r="C1128" s="17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</row>
    <row r="1129" spans="2:13">
      <c r="B1129" s="16"/>
      <c r="C1129" s="17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</row>
    <row r="1130" spans="2:13">
      <c r="B1130" s="16"/>
      <c r="C1130" s="17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</row>
    <row r="1131" spans="2:13">
      <c r="B1131" s="16"/>
      <c r="C1131" s="17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</row>
    <row r="1132" spans="2:13">
      <c r="B1132" s="16"/>
      <c r="C1132" s="17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</row>
    <row r="1133" spans="2:13">
      <c r="B1133" s="16"/>
      <c r="C1133" s="17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</row>
    <row r="1134" spans="2:13">
      <c r="B1134" s="16"/>
      <c r="C1134" s="17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</row>
    <row r="1135" spans="2:13">
      <c r="B1135" s="16"/>
      <c r="C1135" s="17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</row>
    <row r="1136" spans="2:13">
      <c r="B1136" s="16"/>
      <c r="C1136" s="17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</row>
    <row r="1137" spans="2:13">
      <c r="B1137" s="16"/>
      <c r="C1137" s="17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</row>
    <row r="1138" spans="2:13">
      <c r="B1138" s="16"/>
      <c r="C1138" s="17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</row>
    <row r="1139" spans="2:13">
      <c r="B1139" s="16"/>
      <c r="C1139" s="17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</row>
    <row r="1140" spans="2:13">
      <c r="B1140" s="16"/>
      <c r="C1140" s="17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</row>
    <row r="1141" spans="2:13">
      <c r="B1141" s="18"/>
      <c r="C1141" s="19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</row>
    <row r="1142" spans="2:13">
      <c r="B1142" s="16"/>
      <c r="C1142" s="17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</row>
    <row r="1143" spans="2:13">
      <c r="B1143" s="16"/>
      <c r="C1143" s="17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</row>
    <row r="1144" spans="2:13">
      <c r="B1144" s="16"/>
      <c r="C1144" s="17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</row>
    <row r="1145" spans="2:13">
      <c r="B1145" s="16"/>
      <c r="C1145" s="17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</row>
    <row r="1146" spans="2:13">
      <c r="B1146" s="16"/>
      <c r="C1146" s="17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</row>
    <row r="1147" spans="2:13">
      <c r="B1147" s="16"/>
      <c r="C1147" s="17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</row>
    <row r="1148" spans="2:13">
      <c r="B1148" s="16"/>
      <c r="C1148" s="17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</row>
    <row r="1149" spans="2:13">
      <c r="B1149" s="16"/>
      <c r="C1149" s="17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</row>
    <row r="1150" spans="2:13">
      <c r="B1150" s="16"/>
      <c r="C1150" s="17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</row>
    <row r="1151" spans="2:13">
      <c r="B1151" s="16"/>
      <c r="C1151" s="17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</row>
    <row r="1152" spans="2:13">
      <c r="B1152" s="16"/>
      <c r="C1152" s="17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</row>
    <row r="1153" spans="2:13">
      <c r="B1153" s="16"/>
      <c r="C1153" s="17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</row>
    <row r="1154" spans="2:13">
      <c r="B1154" s="16"/>
      <c r="C1154" s="17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</row>
    <row r="1155" spans="2:13">
      <c r="B1155" s="16"/>
      <c r="C1155" s="17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</row>
    <row r="1156" spans="2:13">
      <c r="B1156" s="16"/>
      <c r="C1156" s="17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</row>
    <row r="1157" spans="2:13">
      <c r="B1157" s="16"/>
      <c r="C1157" s="17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</row>
    <row r="1158" spans="2:13">
      <c r="B1158" s="16"/>
      <c r="C1158" s="17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</row>
    <row r="1159" spans="2:13">
      <c r="B1159" s="18"/>
      <c r="C1159" s="19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</row>
    <row r="1160" spans="2:13">
      <c r="B1160" s="16"/>
      <c r="C1160" s="17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</row>
    <row r="1161" spans="2:13">
      <c r="B1161" s="16"/>
      <c r="C1161" s="17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</row>
    <row r="1162" spans="2:13">
      <c r="B1162" s="16"/>
      <c r="C1162" s="17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</row>
    <row r="1163" spans="2:13">
      <c r="B1163" s="16"/>
      <c r="C1163" s="17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</row>
    <row r="1164" spans="2:13">
      <c r="B1164" s="16"/>
      <c r="C1164" s="17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</row>
    <row r="1165" spans="2:13">
      <c r="B1165" s="16"/>
      <c r="C1165" s="17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</row>
    <row r="1166" spans="2:13">
      <c r="B1166" s="16"/>
      <c r="C1166" s="17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</row>
    <row r="1167" spans="2:13">
      <c r="B1167" s="16"/>
      <c r="C1167" s="17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</row>
    <row r="1168" spans="2:13">
      <c r="B1168" s="16"/>
      <c r="C1168" s="17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</row>
    <row r="1169" spans="2:13">
      <c r="B1169" s="16"/>
      <c r="C1169" s="17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</row>
    <row r="1170" spans="2:13">
      <c r="B1170" s="16"/>
      <c r="C1170" s="17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</row>
    <row r="1171" spans="2:13">
      <c r="B1171" s="16"/>
      <c r="C1171" s="17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</row>
    <row r="1172" spans="2:13">
      <c r="B1172" s="16"/>
      <c r="C1172" s="17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</row>
    <row r="1173" spans="2:13">
      <c r="B1173" s="16"/>
      <c r="C1173" s="17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</row>
    <row r="1174" spans="2:13">
      <c r="B1174" s="16"/>
      <c r="C1174" s="17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</row>
    <row r="1175" spans="2:13">
      <c r="B1175" s="16"/>
      <c r="C1175" s="17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</row>
    <row r="1176" spans="2:13">
      <c r="B1176" s="16"/>
      <c r="C1176" s="17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</row>
    <row r="1177" spans="2:13">
      <c r="B1177" s="16"/>
      <c r="C1177" s="17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</row>
    <row r="1178" spans="2:13">
      <c r="B1178" s="16"/>
      <c r="C1178" s="17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</row>
    <row r="1179" spans="2:13">
      <c r="B1179" s="16"/>
      <c r="C1179" s="17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</row>
    <row r="1180" spans="2:13">
      <c r="B1180" s="16"/>
      <c r="C1180" s="17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</row>
    <row r="1181" spans="2:13">
      <c r="B1181" s="16"/>
      <c r="C1181" s="17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</row>
    <row r="1182" spans="2:13">
      <c r="B1182" s="16"/>
      <c r="C1182" s="17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</row>
    <row r="1183" spans="2:13">
      <c r="B1183" s="16"/>
      <c r="C1183" s="17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</row>
    <row r="1184" spans="2:13">
      <c r="B1184" s="16"/>
      <c r="C1184" s="17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</row>
    <row r="1185" spans="2:13">
      <c r="B1185" s="16"/>
      <c r="C1185" s="17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</row>
    <row r="1186" spans="2:13">
      <c r="B1186" s="16"/>
      <c r="C1186" s="17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</row>
    <row r="1187" spans="2:13">
      <c r="B1187" s="16"/>
      <c r="C1187" s="17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</row>
    <row r="1188" spans="2:13">
      <c r="B1188" s="18"/>
      <c r="C1188" s="19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</row>
    <row r="1189" spans="2:13">
      <c r="B1189" s="16"/>
      <c r="C1189" s="17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</row>
    <row r="1190" spans="2:13">
      <c r="B1190" s="16"/>
      <c r="C1190" s="17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</row>
    <row r="1191" spans="2:13">
      <c r="B1191" s="16"/>
      <c r="C1191" s="17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</row>
    <row r="1192" spans="2:13">
      <c r="B1192" s="16"/>
      <c r="C1192" s="17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</row>
    <row r="1193" spans="2:13">
      <c r="B1193" s="16"/>
      <c r="C1193" s="17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</row>
    <row r="1194" spans="2:13">
      <c r="B1194" s="16"/>
      <c r="C1194" s="17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</row>
    <row r="1195" spans="2:13">
      <c r="B1195" s="16"/>
      <c r="C1195" s="17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</row>
    <row r="1196" spans="2:13">
      <c r="B1196" s="16"/>
      <c r="C1196" s="17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</row>
    <row r="1197" spans="2:13">
      <c r="B1197" s="16"/>
      <c r="C1197" s="17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</row>
    <row r="1198" spans="2:13">
      <c r="B1198" s="16"/>
      <c r="C1198" s="17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</row>
    <row r="1199" spans="2:13">
      <c r="B1199" s="16"/>
      <c r="C1199" s="17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</row>
    <row r="1200" spans="2:13">
      <c r="B1200" s="16"/>
      <c r="C1200" s="17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</row>
    <row r="1201" spans="2:13">
      <c r="B1201" s="16"/>
      <c r="C1201" s="17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</row>
    <row r="1202" spans="2:13">
      <c r="B1202" s="16"/>
      <c r="C1202" s="17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</row>
    <row r="1203" spans="2:13">
      <c r="B1203" s="16"/>
      <c r="C1203" s="17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</row>
    <row r="1204" spans="2:13">
      <c r="B1204" s="16"/>
      <c r="C1204" s="17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</row>
    <row r="1205" spans="2:13">
      <c r="B1205" s="16"/>
      <c r="C1205" s="17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</row>
    <row r="1206" spans="2:13">
      <c r="B1206" s="16"/>
      <c r="C1206" s="17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</row>
    <row r="1207" spans="2:13">
      <c r="B1207" s="16"/>
      <c r="C1207" s="17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</row>
    <row r="1208" spans="2:13">
      <c r="B1208" s="16"/>
      <c r="C1208" s="17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</row>
    <row r="1209" spans="2:13">
      <c r="B1209" s="16"/>
      <c r="C1209" s="17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</row>
    <row r="1210" spans="2:13">
      <c r="B1210" s="16"/>
      <c r="C1210" s="17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</row>
    <row r="1211" spans="2:13">
      <c r="B1211" s="16"/>
      <c r="C1211" s="17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</row>
    <row r="1212" spans="2:13">
      <c r="B1212" s="16"/>
      <c r="C1212" s="17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</row>
    <row r="1213" spans="2:13">
      <c r="B1213" s="16"/>
      <c r="C1213" s="17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</row>
    <row r="1214" spans="2:13">
      <c r="B1214" s="16"/>
      <c r="C1214" s="17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</row>
    <row r="1215" spans="2:13">
      <c r="B1215" s="16"/>
      <c r="C1215" s="17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</row>
    <row r="1216" spans="2:13">
      <c r="B1216" s="16"/>
      <c r="C1216" s="17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</row>
    <row r="1217" spans="2:13">
      <c r="B1217" s="16"/>
      <c r="C1217" s="17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</row>
    <row r="1218" spans="2:13">
      <c r="B1218" s="18"/>
      <c r="C1218" s="19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</row>
    <row r="1219" spans="2:13">
      <c r="B1219" s="16"/>
      <c r="C1219" s="17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</row>
    <row r="1220" spans="2:13">
      <c r="B1220" s="16"/>
      <c r="C1220" s="17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</row>
    <row r="1221" spans="2:13">
      <c r="B1221" s="16"/>
      <c r="C1221" s="17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</row>
    <row r="1222" spans="2:13">
      <c r="B1222" s="16"/>
      <c r="C1222" s="17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</row>
    <row r="1223" spans="2:13">
      <c r="B1223" s="16"/>
      <c r="C1223" s="17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</row>
    <row r="1224" spans="2:13">
      <c r="B1224" s="16"/>
      <c r="C1224" s="17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</row>
    <row r="1225" spans="2:13">
      <c r="B1225" s="16"/>
      <c r="C1225" s="17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</row>
    <row r="1226" spans="2:13">
      <c r="B1226" s="16"/>
      <c r="C1226" s="17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</row>
    <row r="1227" spans="2:13">
      <c r="B1227" s="16"/>
      <c r="C1227" s="17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</row>
    <row r="1228" spans="2:13">
      <c r="B1228" s="16"/>
      <c r="C1228" s="17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</row>
    <row r="1229" spans="2:13">
      <c r="B1229" s="16"/>
      <c r="C1229" s="17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</row>
    <row r="1230" spans="2:13">
      <c r="B1230" s="16"/>
      <c r="C1230" s="17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</row>
    <row r="1231" spans="2:13">
      <c r="B1231" s="18"/>
      <c r="C1231" s="19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</row>
    <row r="1232" spans="2:13">
      <c r="B1232" s="16"/>
      <c r="C1232" s="17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</row>
    <row r="1233" spans="2:13">
      <c r="B1233" s="16"/>
      <c r="C1233" s="17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</row>
    <row r="1234" spans="2:13">
      <c r="B1234" s="16"/>
      <c r="C1234" s="17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</row>
    <row r="1235" spans="2:13">
      <c r="B1235" s="16"/>
      <c r="C1235" s="17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</row>
    <row r="1236" spans="2:13">
      <c r="B1236" s="16"/>
      <c r="C1236" s="17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</row>
    <row r="1237" spans="2:13">
      <c r="B1237" s="16"/>
      <c r="C1237" s="17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</row>
    <row r="1238" spans="2:13">
      <c r="B1238" s="16"/>
      <c r="C1238" s="17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</row>
    <row r="1239" spans="2:13">
      <c r="B1239" s="16"/>
      <c r="C1239" s="17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</row>
    <row r="1240" spans="2:13">
      <c r="B1240" s="16"/>
      <c r="C1240" s="17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</row>
    <row r="1241" spans="2:13">
      <c r="B1241" s="16"/>
      <c r="C1241" s="17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</row>
    <row r="1242" spans="2:13">
      <c r="B1242" s="16"/>
      <c r="C1242" s="17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</row>
    <row r="1243" spans="2:13">
      <c r="B1243" s="16"/>
      <c r="C1243" s="17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</row>
    <row r="1244" spans="2:13">
      <c r="B1244" s="16"/>
      <c r="C1244" s="17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</row>
    <row r="1245" spans="2:13">
      <c r="B1245" s="16"/>
      <c r="C1245" s="17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</row>
    <row r="1246" spans="2:13">
      <c r="B1246" s="16"/>
      <c r="C1246" s="17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</row>
    <row r="1247" spans="2:13">
      <c r="B1247" s="16"/>
      <c r="C1247" s="17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</row>
    <row r="1248" spans="2:13">
      <c r="B1248" s="16"/>
      <c r="C1248" s="17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</row>
    <row r="1249" spans="2:13">
      <c r="B1249" s="16"/>
      <c r="C1249" s="17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</row>
    <row r="1250" spans="2:13">
      <c r="B1250" s="16"/>
      <c r="C1250" s="17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</row>
    <row r="1251" spans="2:13">
      <c r="B1251" s="16"/>
      <c r="C1251" s="17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</row>
    <row r="1252" spans="2:13">
      <c r="B1252" s="16"/>
      <c r="C1252" s="17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</row>
    <row r="1253" spans="2:13">
      <c r="B1253" s="16"/>
      <c r="C1253" s="17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</row>
    <row r="1254" spans="2:13">
      <c r="B1254" s="16"/>
      <c r="C1254" s="17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</row>
    <row r="1255" spans="2:13">
      <c r="B1255" s="16"/>
      <c r="C1255" s="17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</row>
    <row r="1256" spans="2:13">
      <c r="B1256" s="16"/>
      <c r="C1256" s="17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</row>
    <row r="1257" spans="2:13">
      <c r="B1257" s="16"/>
      <c r="C1257" s="17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</row>
    <row r="1258" spans="2:13">
      <c r="B1258" s="16"/>
      <c r="C1258" s="17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</row>
    <row r="1259" spans="2:13">
      <c r="B1259" s="16"/>
      <c r="C1259" s="17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</row>
    <row r="1260" spans="2:13">
      <c r="B1260" s="16"/>
      <c r="C1260" s="17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</row>
    <row r="1261" spans="2:13">
      <c r="B1261" s="18"/>
      <c r="C1261" s="19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</row>
    <row r="1262" spans="2:13">
      <c r="B1262" s="18"/>
      <c r="C1262" s="19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</row>
    <row r="1263" spans="2:13">
      <c r="B1263" s="16"/>
      <c r="C1263" s="17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</row>
    <row r="1264" spans="2:13">
      <c r="B1264" s="16"/>
      <c r="C1264" s="17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</row>
    <row r="1265" spans="2:13">
      <c r="B1265" s="16"/>
      <c r="C1265" s="17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</row>
    <row r="1266" spans="2:13">
      <c r="B1266" s="16"/>
      <c r="C1266" s="17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</row>
    <row r="1267" spans="2:13">
      <c r="B1267" s="16"/>
      <c r="C1267" s="17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</row>
    <row r="1268" spans="2:13">
      <c r="B1268" s="16"/>
      <c r="C1268" s="17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</row>
    <row r="1269" spans="2:13">
      <c r="B1269" s="18"/>
      <c r="C1269" s="19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</row>
    <row r="1270" spans="2:13">
      <c r="B1270" s="16"/>
      <c r="C1270" s="17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</row>
    <row r="1271" spans="2:13">
      <c r="B1271" s="16"/>
      <c r="C1271" s="17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</row>
    <row r="1272" spans="2:13">
      <c r="B1272" s="16"/>
      <c r="C1272" s="17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</row>
    <row r="1273" spans="2:13">
      <c r="B1273" s="16"/>
      <c r="C1273" s="17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</row>
    <row r="1274" spans="2:13">
      <c r="B1274" s="16"/>
      <c r="C1274" s="17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</row>
    <row r="1275" spans="2:13">
      <c r="B1275" s="16"/>
      <c r="C1275" s="17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</row>
    <row r="1276" spans="2:13">
      <c r="B1276" s="16"/>
      <c r="C1276" s="17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</row>
    <row r="1277" spans="2:13">
      <c r="B1277" s="16"/>
      <c r="C1277" s="17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</row>
    <row r="1278" spans="2:13">
      <c r="B1278" s="18"/>
      <c r="C1278" s="19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</row>
    <row r="1279" spans="2:13">
      <c r="B1279" s="16"/>
      <c r="C1279" s="17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</row>
    <row r="1280" spans="2:13">
      <c r="B1280" s="16"/>
      <c r="C1280" s="17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</row>
    <row r="1281" spans="2:13">
      <c r="B1281" s="16"/>
      <c r="C1281" s="17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</row>
    <row r="1282" spans="2:13">
      <c r="B1282" s="16"/>
      <c r="C1282" s="17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</row>
    <row r="1283" spans="2:13">
      <c r="B1283" s="16"/>
      <c r="C1283" s="17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</row>
    <row r="1284" spans="2:13">
      <c r="B1284" s="16"/>
      <c r="C1284" s="17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</row>
    <row r="1285" spans="2:13">
      <c r="B1285" s="16"/>
      <c r="C1285" s="17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</row>
    <row r="1286" spans="2:13">
      <c r="B1286" s="16"/>
      <c r="C1286" s="17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</row>
    <row r="1287" spans="2:13">
      <c r="B1287" s="16"/>
      <c r="C1287" s="17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</row>
    <row r="1288" spans="2:13">
      <c r="B1288" s="16"/>
      <c r="C1288" s="17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</row>
    <row r="1289" spans="2:13">
      <c r="B1289" s="16"/>
      <c r="C1289" s="17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</row>
    <row r="1290" spans="2:13">
      <c r="B1290" s="16"/>
      <c r="C1290" s="17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</row>
    <row r="1291" spans="2:13">
      <c r="B1291" s="16"/>
      <c r="C1291" s="17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</row>
    <row r="1292" spans="2:13">
      <c r="B1292" s="16"/>
      <c r="C1292" s="17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</row>
    <row r="1293" spans="2:13">
      <c r="B1293" s="16"/>
      <c r="C1293" s="17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</row>
    <row r="1294" spans="2:13">
      <c r="B1294" s="16"/>
      <c r="C1294" s="17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</row>
    <row r="1295" spans="2:13">
      <c r="B1295" s="16"/>
      <c r="C1295" s="17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</row>
    <row r="1296" spans="2:13">
      <c r="B1296" s="16"/>
      <c r="C1296" s="17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</row>
    <row r="1297" spans="2:13">
      <c r="B1297" s="16"/>
      <c r="C1297" s="17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</row>
    <row r="1298" spans="2:13">
      <c r="B1298" s="16"/>
      <c r="C1298" s="17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</row>
    <row r="1299" spans="2:13">
      <c r="B1299" s="16"/>
      <c r="C1299" s="17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</row>
    <row r="1300" spans="2:13">
      <c r="B1300" s="16"/>
      <c r="C1300" s="17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</row>
    <row r="1301" spans="2:13">
      <c r="B1301" s="16"/>
      <c r="C1301" s="17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</row>
    <row r="1302" spans="2:13">
      <c r="B1302" s="16"/>
      <c r="C1302" s="17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</row>
    <row r="1303" spans="2:13">
      <c r="B1303" s="16"/>
      <c r="C1303" s="17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</row>
    <row r="1304" spans="2:13">
      <c r="B1304" s="16"/>
      <c r="C1304" s="17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</row>
    <row r="1305" spans="2:13">
      <c r="B1305" s="16"/>
      <c r="C1305" s="17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</row>
    <row r="1306" spans="2:13">
      <c r="B1306" s="16"/>
      <c r="C1306" s="17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</row>
    <row r="1307" spans="2:13">
      <c r="B1307" s="16"/>
      <c r="C1307" s="17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</row>
    <row r="1308" spans="2:13">
      <c r="B1308" s="16"/>
      <c r="C1308" s="17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</row>
    <row r="1309" spans="2:13">
      <c r="B1309" s="16"/>
      <c r="C1309" s="17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</row>
    <row r="1310" spans="2:13">
      <c r="B1310" s="16"/>
      <c r="C1310" s="17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</row>
    <row r="1311" spans="2:13">
      <c r="B1311" s="16"/>
      <c r="C1311" s="17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</row>
    <row r="1312" spans="2:13">
      <c r="B1312" s="16"/>
      <c r="C1312" s="17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</row>
    <row r="1313" spans="2:13">
      <c r="B1313" s="16"/>
      <c r="C1313" s="17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</row>
    <row r="1314" spans="2:13">
      <c r="B1314" s="16"/>
      <c r="C1314" s="17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</row>
    <row r="1315" spans="2:13">
      <c r="B1315" s="16"/>
      <c r="C1315" s="17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</row>
    <row r="1316" spans="2:13">
      <c r="B1316" s="16"/>
      <c r="C1316" s="17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</row>
    <row r="1317" spans="2:13">
      <c r="B1317" s="16"/>
      <c r="C1317" s="17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</row>
    <row r="1318" spans="2:13">
      <c r="B1318" s="16"/>
      <c r="C1318" s="17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</row>
    <row r="1319" spans="2:13">
      <c r="B1319" s="16"/>
      <c r="C1319" s="17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</row>
    <row r="1320" spans="2:13">
      <c r="B1320" s="16"/>
      <c r="C1320" s="17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</row>
    <row r="1321" spans="2:13">
      <c r="B1321" s="16"/>
      <c r="C1321" s="17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</row>
    <row r="1322" spans="2:13">
      <c r="B1322" s="16"/>
      <c r="C1322" s="17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</row>
    <row r="1323" spans="2:13">
      <c r="B1323" s="16"/>
      <c r="C1323" s="17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</row>
    <row r="1324" spans="2:13">
      <c r="B1324" s="16"/>
      <c r="C1324" s="17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</row>
    <row r="1325" spans="2:13">
      <c r="B1325" s="16"/>
      <c r="C1325" s="17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</row>
    <row r="1326" spans="2:13">
      <c r="B1326" s="16"/>
      <c r="C1326" s="17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</row>
    <row r="1327" spans="2:13">
      <c r="B1327" s="16"/>
      <c r="C1327" s="17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</row>
    <row r="1328" spans="2:13">
      <c r="B1328" s="16"/>
      <c r="C1328" s="17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</row>
    <row r="1329" spans="2:13">
      <c r="B1329" s="16"/>
      <c r="C1329" s="17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</row>
    <row r="1330" spans="2:13">
      <c r="B1330" s="16"/>
      <c r="C1330" s="17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</row>
    <row r="1331" spans="2:13">
      <c r="B1331" s="16"/>
      <c r="C1331" s="17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</row>
    <row r="1332" spans="2:13">
      <c r="B1332" s="16"/>
      <c r="C1332" s="17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</row>
    <row r="1333" spans="2:13">
      <c r="B1333" s="16"/>
      <c r="C1333" s="17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</row>
    <row r="1334" spans="2:13">
      <c r="B1334" s="18"/>
      <c r="C1334" s="19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</row>
    <row r="1335" spans="2:13">
      <c r="B1335" s="16"/>
      <c r="C1335" s="17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</row>
    <row r="1336" spans="2:13">
      <c r="B1336" s="16"/>
      <c r="C1336" s="17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</row>
    <row r="1337" spans="2:13">
      <c r="B1337" s="16"/>
      <c r="C1337" s="17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</row>
    <row r="1338" spans="2:13">
      <c r="B1338" s="16"/>
      <c r="C1338" s="17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</row>
    <row r="1339" spans="2:13">
      <c r="B1339" s="16"/>
      <c r="C1339" s="17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</row>
    <row r="1340" spans="2:13">
      <c r="B1340" s="16"/>
      <c r="C1340" s="17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</row>
    <row r="1341" spans="2:13">
      <c r="B1341" s="16"/>
      <c r="C1341" s="17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</row>
    <row r="1342" spans="2:13">
      <c r="B1342" s="16"/>
      <c r="C1342" s="17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</row>
    <row r="1343" spans="2:13">
      <c r="B1343" s="16"/>
      <c r="C1343" s="17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</row>
    <row r="1344" spans="2:13">
      <c r="B1344" s="16"/>
      <c r="C1344" s="17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</row>
    <row r="1345" spans="2:13">
      <c r="B1345" s="16"/>
      <c r="C1345" s="17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</row>
    <row r="1346" spans="2:13">
      <c r="B1346" s="16"/>
      <c r="C1346" s="17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</row>
    <row r="1347" spans="2:13">
      <c r="B1347" s="16"/>
      <c r="C1347" s="17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</row>
    <row r="1348" spans="2:13">
      <c r="B1348" s="18"/>
      <c r="C1348" s="19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</row>
    <row r="1349" spans="2:13">
      <c r="B1349" s="16"/>
      <c r="C1349" s="17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</row>
    <row r="1350" spans="2:13">
      <c r="B1350" s="16"/>
      <c r="C1350" s="17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</row>
    <row r="1351" spans="2:13">
      <c r="B1351" s="16"/>
      <c r="C1351" s="17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</row>
    <row r="1352" spans="2:13">
      <c r="B1352" s="16"/>
      <c r="C1352" s="17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</row>
    <row r="1353" spans="2:13">
      <c r="B1353" s="16"/>
      <c r="C1353" s="17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</row>
    <row r="1354" spans="2:13">
      <c r="B1354" s="16"/>
      <c r="C1354" s="17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</row>
    <row r="1355" spans="2:13">
      <c r="B1355" s="16"/>
      <c r="C1355" s="17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</row>
    <row r="1356" spans="2:13">
      <c r="B1356" s="16"/>
      <c r="C1356" s="17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</row>
    <row r="1357" spans="2:13">
      <c r="B1357" s="16"/>
      <c r="C1357" s="17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</row>
    <row r="1358" spans="2:13">
      <c r="B1358" s="16"/>
      <c r="C1358" s="17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</row>
    <row r="1359" spans="2:13">
      <c r="B1359" s="16"/>
      <c r="C1359" s="17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</row>
    <row r="1360" spans="2:13">
      <c r="B1360" s="16"/>
      <c r="C1360" s="17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</row>
    <row r="1361" spans="2:13">
      <c r="B1361" s="16"/>
      <c r="C1361" s="17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</row>
    <row r="1362" spans="2:13">
      <c r="B1362" s="16"/>
      <c r="C1362" s="17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</row>
    <row r="1363" spans="2:13">
      <c r="B1363" s="16"/>
      <c r="C1363" s="17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</row>
    <row r="1364" spans="2:13">
      <c r="B1364" s="16"/>
      <c r="C1364" s="17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</row>
    <row r="1365" spans="2:13">
      <c r="B1365" s="18"/>
      <c r="C1365" s="19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</row>
    <row r="1366" spans="2:13">
      <c r="B1366" s="16"/>
      <c r="C1366" s="17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</row>
    <row r="1367" spans="2:13">
      <c r="B1367" s="16"/>
      <c r="C1367" s="17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</row>
    <row r="1368" spans="2:13">
      <c r="B1368" s="16"/>
      <c r="C1368" s="17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</row>
    <row r="1369" spans="2:13">
      <c r="B1369" s="18"/>
      <c r="C1369" s="19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</row>
    <row r="1370" spans="2:13">
      <c r="B1370" s="16"/>
      <c r="C1370" s="17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</row>
    <row r="1371" spans="2:13">
      <c r="B1371" s="18"/>
      <c r="C1371" s="19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</row>
    <row r="1372" spans="2:13">
      <c r="B1372" s="16"/>
      <c r="C1372" s="17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</row>
    <row r="1373" spans="2:13">
      <c r="B1373" s="18"/>
      <c r="C1373" s="19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</row>
    <row r="1374" spans="2:13">
      <c r="B1374" s="18"/>
      <c r="C1374" s="19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</row>
    <row r="1375" spans="2:13">
      <c r="B1375" s="16"/>
      <c r="C1375" s="17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</row>
    <row r="1376" spans="2:13">
      <c r="B1376" s="16"/>
      <c r="C1376" s="17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</row>
    <row r="1377" spans="2:13">
      <c r="B1377" s="16"/>
      <c r="C1377" s="17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</row>
    <row r="1378" spans="2:13">
      <c r="B1378" s="16"/>
      <c r="C1378" s="17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</row>
    <row r="1379" spans="2:13">
      <c r="B1379" s="16"/>
      <c r="C1379" s="17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</row>
    <row r="1380" spans="2:13">
      <c r="B1380" s="16"/>
      <c r="C1380" s="17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</row>
    <row r="1381" spans="2:13">
      <c r="B1381" s="16"/>
      <c r="C1381" s="17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</row>
    <row r="1382" spans="2:13">
      <c r="B1382" s="16"/>
      <c r="C1382" s="17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</row>
    <row r="1383" spans="2:13">
      <c r="B1383" s="16"/>
      <c r="C1383" s="17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</row>
    <row r="1384" spans="2:13">
      <c r="B1384" s="16"/>
      <c r="C1384" s="17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</row>
    <row r="1385" spans="2:13">
      <c r="B1385" s="18"/>
      <c r="C1385" s="19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</row>
    <row r="1386" spans="2:13">
      <c r="B1386" s="16"/>
      <c r="C1386" s="17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</row>
    <row r="1387" spans="2:13">
      <c r="B1387" s="16"/>
      <c r="C1387" s="17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</row>
    <row r="1388" spans="2:13">
      <c r="B1388" s="16"/>
      <c r="C1388" s="17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</row>
    <row r="1389" spans="2:13">
      <c r="B1389" s="16"/>
      <c r="C1389" s="17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</row>
    <row r="1390" spans="2:13">
      <c r="B1390" s="16"/>
      <c r="C1390" s="17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</row>
    <row r="1391" spans="2:13">
      <c r="B1391" s="16"/>
      <c r="C1391" s="17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</row>
    <row r="1392" spans="2:13">
      <c r="B1392" s="16"/>
      <c r="C1392" s="17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</row>
    <row r="1393" spans="2:13">
      <c r="B1393" s="16"/>
      <c r="C1393" s="17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</row>
    <row r="1394" spans="2:13">
      <c r="B1394" s="16"/>
      <c r="C1394" s="17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</row>
    <row r="1395" spans="2:13">
      <c r="B1395" s="16"/>
      <c r="C1395" s="17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</row>
    <row r="1396" spans="2:13">
      <c r="B1396" s="16"/>
      <c r="C1396" s="17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</row>
    <row r="1397" spans="2:13">
      <c r="B1397" s="16"/>
      <c r="C1397" s="17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</row>
    <row r="1398" spans="2:13">
      <c r="B1398" s="16"/>
      <c r="C1398" s="17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</row>
    <row r="1399" spans="2:13">
      <c r="B1399" s="16"/>
      <c r="C1399" s="17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</row>
    <row r="1400" spans="2:13">
      <c r="B1400" s="16"/>
      <c r="C1400" s="17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</row>
    <row r="1401" spans="2:13">
      <c r="B1401" s="16"/>
      <c r="C1401" s="17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</row>
    <row r="1402" spans="2:13">
      <c r="B1402" s="18"/>
      <c r="C1402" s="19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</row>
    <row r="1403" spans="2:13">
      <c r="B1403" s="16"/>
      <c r="C1403" s="17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</row>
    <row r="1404" spans="2:13">
      <c r="B1404" s="16"/>
      <c r="C1404" s="17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</row>
    <row r="1405" spans="2:13">
      <c r="B1405" s="16"/>
      <c r="C1405" s="17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</row>
    <row r="1406" spans="2:13">
      <c r="B1406" s="16"/>
      <c r="C1406" s="17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</row>
    <row r="1407" spans="2:13">
      <c r="B1407" s="16"/>
      <c r="C1407" s="17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</row>
    <row r="1408" spans="2:13">
      <c r="B1408" s="16"/>
      <c r="C1408" s="17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</row>
    <row r="1409" spans="2:13">
      <c r="B1409" s="16"/>
      <c r="C1409" s="17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</row>
    <row r="1410" spans="2:13">
      <c r="B1410" s="16"/>
      <c r="C1410" s="17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</row>
    <row r="1411" spans="2:13">
      <c r="B1411" s="16"/>
      <c r="C1411" s="17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</row>
    <row r="1412" spans="2:13">
      <c r="B1412" s="16"/>
      <c r="C1412" s="17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</row>
    <row r="1413" spans="2:13">
      <c r="B1413" s="16"/>
      <c r="C1413" s="17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</row>
    <row r="1414" spans="2:13">
      <c r="B1414" s="16"/>
      <c r="C1414" s="17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</row>
    <row r="1415" spans="2:13">
      <c r="B1415" s="16"/>
      <c r="C1415" s="17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</row>
    <row r="1416" spans="2:13">
      <c r="B1416" s="16"/>
      <c r="C1416" s="17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</row>
    <row r="1417" spans="2:13">
      <c r="B1417" s="16"/>
      <c r="C1417" s="17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</row>
    <row r="1418" spans="2:13">
      <c r="B1418" s="16"/>
      <c r="C1418" s="17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</row>
    <row r="1419" spans="2:13">
      <c r="B1419" s="18"/>
      <c r="C1419" s="19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</row>
    <row r="1420" spans="2:13">
      <c r="B1420" s="16"/>
      <c r="C1420" s="17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</row>
    <row r="1421" spans="2:13">
      <c r="B1421" s="16"/>
      <c r="C1421" s="17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</row>
    <row r="1422" spans="2:13">
      <c r="B1422" s="16"/>
      <c r="C1422" s="17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</row>
    <row r="1423" spans="2:13">
      <c r="B1423" s="16"/>
      <c r="C1423" s="17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</row>
    <row r="1424" spans="2:13">
      <c r="B1424" s="16"/>
      <c r="C1424" s="17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</row>
    <row r="1425" spans="2:13">
      <c r="B1425" s="16"/>
      <c r="C1425" s="17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</row>
    <row r="1426" spans="2:13">
      <c r="B1426" s="16"/>
      <c r="C1426" s="17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</row>
    <row r="1427" spans="2:13">
      <c r="B1427" s="16"/>
      <c r="C1427" s="17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</row>
    <row r="1428" spans="2:13">
      <c r="B1428" s="16"/>
      <c r="C1428" s="17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</row>
    <row r="1429" spans="2:13">
      <c r="B1429" s="16"/>
      <c r="C1429" s="17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</row>
    <row r="1430" spans="2:13">
      <c r="B1430" s="16"/>
      <c r="C1430" s="17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</row>
    <row r="1431" spans="2:13">
      <c r="B1431" s="16"/>
      <c r="C1431" s="17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</row>
    <row r="1432" spans="2:13">
      <c r="B1432" s="16"/>
      <c r="C1432" s="17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</row>
    <row r="1433" spans="2:13">
      <c r="B1433" s="16"/>
      <c r="C1433" s="17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</row>
    <row r="1434" spans="2:13">
      <c r="B1434" s="16"/>
      <c r="C1434" s="17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</row>
    <row r="1435" spans="2:13">
      <c r="B1435" s="16"/>
      <c r="C1435" s="17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</row>
    <row r="1436" spans="2:13">
      <c r="B1436" s="16"/>
      <c r="C1436" s="17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</row>
    <row r="1437" spans="2:13">
      <c r="B1437" s="16"/>
      <c r="C1437" s="17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</row>
    <row r="1438" spans="2:13">
      <c r="B1438" s="16"/>
      <c r="C1438" s="17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</row>
    <row r="1439" spans="2:13">
      <c r="B1439" s="16"/>
      <c r="C1439" s="17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</row>
    <row r="1440" spans="2:13">
      <c r="B1440" s="16"/>
      <c r="C1440" s="17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</row>
    <row r="1441" spans="2:13">
      <c r="B1441" s="16"/>
      <c r="C1441" s="17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</row>
    <row r="1442" spans="2:13">
      <c r="B1442" s="16"/>
      <c r="C1442" s="17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</row>
    <row r="1443" spans="2:13">
      <c r="B1443" s="16"/>
      <c r="C1443" s="17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</row>
    <row r="1444" spans="2:13">
      <c r="B1444" s="16"/>
      <c r="C1444" s="17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</row>
    <row r="1445" spans="2:13">
      <c r="B1445" s="18"/>
      <c r="C1445" s="19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</row>
    <row r="1446" spans="2:13">
      <c r="B1446" s="16"/>
      <c r="C1446" s="17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</row>
    <row r="1447" spans="2:13">
      <c r="B1447" s="16"/>
      <c r="C1447" s="17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</row>
    <row r="1448" spans="2:13">
      <c r="B1448" s="16"/>
      <c r="C1448" s="17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</row>
    <row r="1449" spans="2:13">
      <c r="B1449" s="16"/>
      <c r="C1449" s="17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</row>
    <row r="1450" spans="2:13">
      <c r="B1450" s="16"/>
      <c r="C1450" s="17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</row>
    <row r="1451" spans="2:13">
      <c r="B1451" s="16"/>
      <c r="C1451" s="17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</row>
    <row r="1452" spans="2:13">
      <c r="B1452" s="16"/>
      <c r="C1452" s="17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</row>
    <row r="1453" spans="2:13">
      <c r="B1453" s="16"/>
      <c r="C1453" s="17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</row>
    <row r="1454" spans="2:13">
      <c r="B1454" s="16"/>
      <c r="C1454" s="17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</row>
    <row r="1455" spans="2:13">
      <c r="B1455" s="16"/>
      <c r="C1455" s="17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</row>
    <row r="1456" spans="2:13">
      <c r="B1456" s="16"/>
      <c r="C1456" s="17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</row>
    <row r="1457" spans="2:13">
      <c r="B1457" s="16"/>
      <c r="C1457" s="17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</row>
    <row r="1458" spans="2:13">
      <c r="B1458" s="16"/>
      <c r="C1458" s="17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</row>
    <row r="1459" spans="2:13">
      <c r="B1459" s="16"/>
      <c r="C1459" s="17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</row>
    <row r="1460" spans="2:13">
      <c r="B1460" s="16"/>
      <c r="C1460" s="17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</row>
    <row r="1461" spans="2:13">
      <c r="B1461" s="16"/>
      <c r="C1461" s="17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</row>
    <row r="1462" spans="2:13">
      <c r="B1462" s="16"/>
      <c r="C1462" s="17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</row>
    <row r="1463" spans="2:13">
      <c r="B1463" s="16"/>
      <c r="C1463" s="17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</row>
    <row r="1464" spans="2:13">
      <c r="B1464" s="16"/>
      <c r="C1464" s="17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</row>
    <row r="1465" spans="2:13">
      <c r="B1465" s="16"/>
      <c r="C1465" s="17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</row>
    <row r="1466" spans="2:13">
      <c r="B1466" s="16"/>
      <c r="C1466" s="17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</row>
    <row r="1467" spans="2:13">
      <c r="B1467" s="16"/>
      <c r="C1467" s="17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</row>
    <row r="1468" spans="2:13">
      <c r="B1468" s="16"/>
      <c r="C1468" s="17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</row>
    <row r="1469" spans="2:13">
      <c r="B1469" s="16"/>
      <c r="C1469" s="17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</row>
    <row r="1470" spans="2:13">
      <c r="B1470" s="16"/>
      <c r="C1470" s="17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</row>
    <row r="1471" spans="2:13">
      <c r="B1471" s="16"/>
      <c r="C1471" s="17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</row>
    <row r="1472" spans="2:13">
      <c r="B1472" s="16"/>
      <c r="C1472" s="17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</row>
    <row r="1473" spans="2:13">
      <c r="B1473" s="16"/>
      <c r="C1473" s="17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</row>
    <row r="1474" spans="2:13">
      <c r="B1474" s="16"/>
      <c r="C1474" s="17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</row>
    <row r="1475" spans="2:13">
      <c r="B1475" s="16"/>
      <c r="C1475" s="17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</row>
    <row r="1476" spans="2:13">
      <c r="B1476" s="16"/>
      <c r="C1476" s="17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</row>
    <row r="1477" spans="2:13">
      <c r="B1477" s="16"/>
      <c r="C1477" s="17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</row>
    <row r="1478" spans="2:13">
      <c r="B1478" s="16"/>
      <c r="C1478" s="17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</row>
    <row r="1479" spans="2:13">
      <c r="B1479" s="16"/>
      <c r="C1479" s="17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</row>
    <row r="1480" spans="2:13">
      <c r="B1480" s="16"/>
      <c r="C1480" s="17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</row>
    <row r="1481" spans="2:13">
      <c r="B1481" s="16"/>
      <c r="C1481" s="17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</row>
    <row r="1482" spans="2:13">
      <c r="B1482" s="16"/>
      <c r="C1482" s="17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</row>
    <row r="1483" spans="2:13">
      <c r="B1483" s="16"/>
      <c r="C1483" s="17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</row>
    <row r="1484" spans="2:13">
      <c r="B1484" s="16"/>
      <c r="C1484" s="17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</row>
    <row r="1485" spans="2:13">
      <c r="B1485" s="16"/>
      <c r="C1485" s="17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</row>
    <row r="1486" spans="2:13">
      <c r="B1486" s="16"/>
      <c r="C1486" s="17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</row>
    <row r="1487" spans="2:13">
      <c r="B1487" s="16"/>
      <c r="C1487" s="17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</row>
    <row r="1488" spans="2:13">
      <c r="B1488" s="16"/>
      <c r="C1488" s="17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</row>
    <row r="1489" spans="2:13">
      <c r="B1489" s="16"/>
      <c r="C1489" s="17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</row>
    <row r="1490" spans="2:13">
      <c r="B1490" s="16"/>
      <c r="C1490" s="17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</row>
    <row r="1491" spans="2:13">
      <c r="B1491" s="16"/>
      <c r="C1491" s="17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</row>
    <row r="1492" spans="2:13">
      <c r="B1492" s="16"/>
      <c r="C1492" s="17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</row>
    <row r="1493" spans="2:13">
      <c r="B1493" s="16"/>
      <c r="C1493" s="17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</row>
    <row r="1494" spans="2:13">
      <c r="B1494" s="16"/>
      <c r="C1494" s="17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</row>
    <row r="1495" spans="2:13">
      <c r="B1495" s="16"/>
      <c r="C1495" s="17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</row>
    <row r="1496" spans="2:13">
      <c r="B1496" s="16"/>
      <c r="C1496" s="17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</row>
    <row r="1497" spans="2:13">
      <c r="B1497" s="16"/>
      <c r="C1497" s="17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</row>
    <row r="1498" spans="2:13">
      <c r="B1498" s="16"/>
      <c r="C1498" s="17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</row>
    <row r="1499" spans="2:13">
      <c r="B1499" s="16"/>
      <c r="C1499" s="17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</row>
    <row r="1500" spans="2:13">
      <c r="B1500" s="16"/>
      <c r="C1500" s="17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</row>
    <row r="1501" spans="2:13">
      <c r="B1501" s="16"/>
      <c r="C1501" s="17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</row>
    <row r="1502" spans="2:13">
      <c r="B1502" s="16"/>
      <c r="C1502" s="17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</row>
    <row r="1503" spans="2:13">
      <c r="B1503" s="16"/>
      <c r="C1503" s="17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</row>
    <row r="1504" spans="2:13">
      <c r="B1504" s="16"/>
      <c r="C1504" s="17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</row>
    <row r="1505" spans="2:13">
      <c r="B1505" s="16"/>
      <c r="C1505" s="17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</row>
    <row r="1506" spans="2:13">
      <c r="B1506" s="16"/>
      <c r="C1506" s="17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</row>
    <row r="1507" spans="2:13">
      <c r="B1507" s="16"/>
      <c r="C1507" s="17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</row>
    <row r="1508" spans="2:13">
      <c r="B1508" s="16"/>
      <c r="C1508" s="17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</row>
    <row r="1509" spans="2:13">
      <c r="B1509" s="16"/>
      <c r="C1509" s="17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</row>
    <row r="1510" spans="2:13">
      <c r="B1510" s="18"/>
      <c r="C1510" s="19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</row>
    <row r="1511" spans="2:13">
      <c r="B1511" s="16"/>
      <c r="C1511" s="17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</row>
    <row r="1512" spans="2:13">
      <c r="B1512" s="16"/>
      <c r="C1512" s="17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</row>
    <row r="1513" spans="2:13">
      <c r="B1513" s="16"/>
      <c r="C1513" s="17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</row>
    <row r="1514" spans="2:13">
      <c r="B1514" s="16"/>
      <c r="C1514" s="17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</row>
    <row r="1515" spans="2:13">
      <c r="B1515" s="16"/>
      <c r="C1515" s="17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</row>
    <row r="1516" spans="2:13">
      <c r="B1516" s="16"/>
      <c r="C1516" s="17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</row>
    <row r="1517" spans="2:13">
      <c r="B1517" s="16"/>
      <c r="C1517" s="17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</row>
    <row r="1518" spans="2:13">
      <c r="B1518" s="16"/>
      <c r="C1518" s="17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</row>
    <row r="1519" spans="2:13">
      <c r="B1519" s="16"/>
      <c r="C1519" s="17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</row>
    <row r="1520" spans="2:13">
      <c r="B1520" s="16"/>
      <c r="C1520" s="17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</row>
    <row r="1521" spans="2:13">
      <c r="B1521" s="18"/>
      <c r="C1521" s="19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</row>
    <row r="1522" spans="2:13">
      <c r="B1522" s="16"/>
      <c r="C1522" s="17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</row>
    <row r="1523" spans="2:13">
      <c r="B1523" s="16"/>
      <c r="C1523" s="17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</row>
    <row r="1524" spans="2:13">
      <c r="B1524" s="16"/>
      <c r="C1524" s="17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</row>
    <row r="1525" spans="2:13">
      <c r="B1525" s="16"/>
      <c r="C1525" s="17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</row>
    <row r="1526" spans="2:13">
      <c r="B1526" s="16"/>
      <c r="C1526" s="17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</row>
    <row r="1527" spans="2:13">
      <c r="B1527" s="16"/>
      <c r="C1527" s="17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</row>
    <row r="1528" spans="2:13">
      <c r="B1528" s="18"/>
      <c r="C1528" s="19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</row>
    <row r="1529" spans="2:13">
      <c r="B1529" s="16"/>
      <c r="C1529" s="17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</row>
    <row r="1530" spans="2:13">
      <c r="B1530" s="16"/>
      <c r="C1530" s="17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</row>
    <row r="1531" spans="2:13">
      <c r="B1531" s="16"/>
      <c r="C1531" s="17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</row>
    <row r="1532" spans="2:13">
      <c r="B1532" s="16"/>
      <c r="C1532" s="17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</row>
    <row r="1533" spans="2:13">
      <c r="B1533" s="16"/>
      <c r="C1533" s="17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</row>
    <row r="1534" spans="2:13">
      <c r="B1534" s="16"/>
      <c r="C1534" s="17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</row>
    <row r="1535" spans="2:13">
      <c r="B1535" s="16"/>
      <c r="C1535" s="17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</row>
    <row r="1536" spans="2:13">
      <c r="B1536" s="18"/>
      <c r="C1536" s="19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</row>
    <row r="1537" spans="2:13">
      <c r="B1537" s="16"/>
      <c r="C1537" s="17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</row>
    <row r="1538" spans="2:13">
      <c r="B1538" s="16"/>
      <c r="C1538" s="17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</row>
    <row r="1539" spans="2:13">
      <c r="B1539" s="16"/>
      <c r="C1539" s="17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</row>
    <row r="1540" spans="2:13">
      <c r="B1540" s="16"/>
      <c r="C1540" s="17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</row>
    <row r="1541" spans="2:13">
      <c r="B1541" s="18"/>
      <c r="C1541" s="19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</row>
    <row r="1542" spans="2:13">
      <c r="B1542" s="16"/>
      <c r="C1542" s="17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</row>
    <row r="1543" spans="2:13">
      <c r="B1543" s="16"/>
      <c r="C1543" s="17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</row>
    <row r="1544" spans="2:13">
      <c r="B1544" s="16"/>
      <c r="C1544" s="17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</row>
    <row r="1545" spans="2:13">
      <c r="B1545" s="16"/>
      <c r="C1545" s="17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</row>
    <row r="1546" spans="2:13">
      <c r="B1546" s="16"/>
      <c r="C1546" s="17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</row>
    <row r="1547" spans="2:13">
      <c r="B1547" s="16"/>
      <c r="C1547" s="17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</row>
    <row r="1548" spans="2:13">
      <c r="B1548" s="16"/>
      <c r="C1548" s="17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</row>
    <row r="1549" spans="2:13">
      <c r="B1549" s="16"/>
      <c r="C1549" s="17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</row>
    <row r="1550" spans="2:13">
      <c r="B1550" s="18"/>
      <c r="C1550" s="19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</row>
    <row r="1551" spans="2:13">
      <c r="B1551" s="18"/>
      <c r="C1551" s="19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</row>
    <row r="1552" spans="2:13">
      <c r="B1552" s="16"/>
      <c r="C1552" s="17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</row>
    <row r="1553" spans="2:13">
      <c r="B1553" s="16"/>
      <c r="C1553" s="17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</row>
    <row r="1554" spans="2:13">
      <c r="B1554" s="16"/>
      <c r="C1554" s="17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</row>
    <row r="1555" spans="2:13">
      <c r="B1555" s="16"/>
      <c r="C1555" s="17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</row>
    <row r="1556" spans="2:13">
      <c r="B1556" s="16"/>
      <c r="C1556" s="17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</row>
    <row r="1557" spans="2:13">
      <c r="B1557" s="16"/>
      <c r="C1557" s="17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</row>
    <row r="1558" spans="2:13">
      <c r="B1558" s="16"/>
      <c r="C1558" s="17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</row>
    <row r="1559" spans="2:13">
      <c r="B1559" s="16"/>
      <c r="C1559" s="17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</row>
    <row r="1560" spans="2:13">
      <c r="B1560" s="16"/>
      <c r="C1560" s="17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</row>
    <row r="1561" spans="2:13">
      <c r="B1561" s="16"/>
      <c r="C1561" s="17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</row>
    <row r="1562" spans="2:13">
      <c r="B1562" s="16"/>
      <c r="C1562" s="17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</row>
    <row r="1563" spans="2:13">
      <c r="B1563" s="16"/>
      <c r="C1563" s="17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</row>
    <row r="1564" spans="2:13">
      <c r="B1564" s="16"/>
      <c r="C1564" s="17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</row>
    <row r="1565" spans="2:13">
      <c r="B1565" s="16"/>
      <c r="C1565" s="17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</row>
    <row r="1566" spans="2:13">
      <c r="B1566" s="16"/>
      <c r="C1566" s="17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</row>
    <row r="1567" spans="2:13">
      <c r="B1567" s="16"/>
      <c r="C1567" s="17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</row>
    <row r="1568" spans="2:13">
      <c r="B1568" s="16"/>
      <c r="C1568" s="17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</row>
    <row r="1569" spans="2:13">
      <c r="B1569" s="16"/>
      <c r="C1569" s="17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</row>
    <row r="1570" spans="2:13">
      <c r="B1570" s="16"/>
      <c r="C1570" s="17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</row>
    <row r="1571" spans="2:13">
      <c r="B1571" s="16"/>
      <c r="C1571" s="17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</row>
    <row r="1572" spans="2:13">
      <c r="B1572" s="16"/>
      <c r="C1572" s="17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</row>
    <row r="1573" spans="2:13">
      <c r="B1573" s="16"/>
      <c r="C1573" s="17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</row>
    <row r="1574" spans="2:13">
      <c r="B1574" s="16"/>
      <c r="C1574" s="17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</row>
    <row r="1575" spans="2:13">
      <c r="B1575" s="16"/>
      <c r="C1575" s="17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</row>
    <row r="1576" spans="2:13">
      <c r="B1576" s="16"/>
      <c r="C1576" s="17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</row>
    <row r="1577" spans="2:13">
      <c r="B1577" s="18"/>
      <c r="C1577" s="19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</row>
    <row r="1578" spans="2:13">
      <c r="B1578" s="16"/>
      <c r="C1578" s="17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</row>
    <row r="1579" spans="2:13">
      <c r="B1579" s="16"/>
      <c r="C1579" s="17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</row>
    <row r="1580" spans="2:13">
      <c r="B1580" s="16"/>
      <c r="C1580" s="17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</row>
    <row r="1581" spans="2:13">
      <c r="B1581" s="16"/>
      <c r="C1581" s="17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</row>
    <row r="1582" spans="2:13">
      <c r="B1582" s="16"/>
      <c r="C1582" s="17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</row>
    <row r="1583" spans="2:13">
      <c r="B1583" s="18"/>
      <c r="C1583" s="19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</row>
    <row r="1584" spans="2:13">
      <c r="B1584" s="16"/>
      <c r="C1584" s="17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</row>
    <row r="1585" spans="2:13">
      <c r="B1585" s="16"/>
      <c r="C1585" s="17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</row>
    <row r="1586" spans="2:13">
      <c r="B1586" s="16"/>
      <c r="C1586" s="17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</row>
    <row r="1587" spans="2:13">
      <c r="B1587" s="16"/>
      <c r="C1587" s="17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</row>
    <row r="1588" spans="2:13">
      <c r="B1588" s="16"/>
      <c r="C1588" s="17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</row>
    <row r="1589" spans="2:13">
      <c r="B1589" s="16"/>
      <c r="C1589" s="17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</row>
    <row r="1590" spans="2:13">
      <c r="B1590" s="16"/>
      <c r="C1590" s="17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</row>
    <row r="1591" spans="2:13">
      <c r="B1591" s="16"/>
      <c r="C1591" s="17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</row>
    <row r="1592" spans="2:13">
      <c r="B1592" s="16"/>
      <c r="C1592" s="17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</row>
    <row r="1593" spans="2:13">
      <c r="B1593" s="16"/>
      <c r="C1593" s="17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</row>
    <row r="1594" spans="2:13">
      <c r="B1594" s="16"/>
      <c r="C1594" s="17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</row>
    <row r="1595" spans="2:13">
      <c r="B1595" s="18"/>
      <c r="C1595" s="19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</row>
    <row r="1596" spans="2:13">
      <c r="B1596" s="16"/>
      <c r="C1596" s="17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</row>
    <row r="1597" spans="2:13">
      <c r="B1597" s="16"/>
      <c r="C1597" s="17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</row>
    <row r="1598" spans="2:13">
      <c r="B1598" s="18"/>
      <c r="C1598" s="19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</row>
    <row r="1599" spans="2:13">
      <c r="B1599" s="18"/>
      <c r="C1599" s="19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</row>
    <row r="1600" spans="2:13">
      <c r="B1600" s="16"/>
      <c r="C1600" s="17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</row>
    <row r="1601" spans="2:13">
      <c r="B1601" s="18"/>
      <c r="C1601" s="19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</row>
    <row r="1602" spans="2:13">
      <c r="B1602" s="16"/>
      <c r="C1602" s="17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</row>
    <row r="1603" spans="2:13">
      <c r="B1603" s="16"/>
      <c r="C1603" s="17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</row>
    <row r="1604" spans="2:13">
      <c r="B1604" s="16"/>
      <c r="C1604" s="17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</row>
    <row r="1605" spans="2:13">
      <c r="B1605" s="16"/>
      <c r="C1605" s="17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</row>
    <row r="1606" spans="2:13">
      <c r="B1606" s="16"/>
      <c r="C1606" s="17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</row>
    <row r="1607" spans="2:13">
      <c r="B1607" s="16"/>
      <c r="C1607" s="17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</row>
    <row r="1608" spans="2:13">
      <c r="B1608" s="16"/>
      <c r="C1608" s="17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</row>
    <row r="1609" spans="2:13">
      <c r="B1609" s="16"/>
      <c r="C1609" s="17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</row>
    <row r="1610" spans="2:13">
      <c r="B1610" s="16"/>
      <c r="C1610" s="17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</row>
    <row r="1611" spans="2:13">
      <c r="B1611" s="16"/>
      <c r="C1611" s="17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</row>
    <row r="1612" spans="2:13">
      <c r="B1612" s="16"/>
      <c r="C1612" s="17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</row>
    <row r="1613" spans="2:13">
      <c r="B1613" s="16"/>
      <c r="C1613" s="17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</row>
    <row r="1614" spans="2:13">
      <c r="B1614" s="16"/>
      <c r="C1614" s="17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</row>
    <row r="1615" spans="2:13">
      <c r="B1615" s="16"/>
      <c r="C1615" s="17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</row>
    <row r="1616" spans="2:13">
      <c r="B1616" s="18"/>
      <c r="C1616" s="19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</row>
    <row r="1617" spans="2:13">
      <c r="B1617" s="16"/>
      <c r="C1617" s="17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</row>
    <row r="1618" spans="2:13">
      <c r="B1618" s="16"/>
      <c r="C1618" s="17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</row>
    <row r="1619" spans="2:13">
      <c r="B1619" s="16"/>
      <c r="C1619" s="17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</row>
    <row r="1620" spans="2:13">
      <c r="B1620" s="16"/>
      <c r="C1620" s="17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</row>
    <row r="1621" spans="2:13">
      <c r="B1621" s="16"/>
      <c r="C1621" s="17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</row>
    <row r="1622" spans="2:13">
      <c r="B1622" s="16"/>
      <c r="C1622" s="17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</row>
    <row r="1623" spans="2:13">
      <c r="B1623" s="16"/>
      <c r="C1623" s="17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</row>
    <row r="1624" spans="2:13">
      <c r="B1624" s="16"/>
      <c r="C1624" s="17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</row>
    <row r="1625" spans="2:13">
      <c r="B1625" s="16"/>
      <c r="C1625" s="17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</row>
    <row r="1626" spans="2:13">
      <c r="B1626" s="16"/>
      <c r="C1626" s="17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</row>
    <row r="1627" spans="2:13">
      <c r="B1627" s="16"/>
      <c r="C1627" s="17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</row>
    <row r="1628" spans="2:13">
      <c r="B1628" s="16"/>
      <c r="C1628" s="17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</row>
    <row r="1629" spans="2:13">
      <c r="B1629" s="16"/>
      <c r="C1629" s="17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</row>
    <row r="1630" spans="2:13">
      <c r="B1630" s="16"/>
      <c r="C1630" s="17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</row>
    <row r="1631" spans="2:13">
      <c r="B1631" s="16"/>
      <c r="C1631" s="17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</row>
    <row r="1632" spans="2:13">
      <c r="B1632" s="16"/>
      <c r="C1632" s="17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</row>
    <row r="1633" spans="2:13">
      <c r="B1633" s="16"/>
      <c r="C1633" s="17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</row>
    <row r="1634" spans="2:13">
      <c r="B1634" s="16"/>
      <c r="C1634" s="17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</row>
    <row r="1635" spans="2:13">
      <c r="B1635" s="16"/>
      <c r="C1635" s="17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</row>
    <row r="1636" spans="2:13">
      <c r="B1636" s="16"/>
      <c r="C1636" s="17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</row>
    <row r="1637" spans="2:13">
      <c r="B1637" s="16"/>
      <c r="C1637" s="17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</row>
    <row r="1638" spans="2:13">
      <c r="B1638" s="16"/>
      <c r="C1638" s="17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</row>
    <row r="1639" spans="2:13">
      <c r="B1639" s="16"/>
      <c r="C1639" s="17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</row>
    <row r="1640" spans="2:13">
      <c r="B1640" s="16"/>
      <c r="C1640" s="17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</row>
    <row r="1641" spans="2:13">
      <c r="B1641" s="16"/>
      <c r="C1641" s="17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</row>
    <row r="1642" spans="2:13">
      <c r="B1642" s="16"/>
      <c r="C1642" s="17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</row>
    <row r="1643" spans="2:13">
      <c r="B1643" s="16"/>
      <c r="C1643" s="17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</row>
    <row r="1644" spans="2:13">
      <c r="B1644" s="18"/>
      <c r="C1644" s="19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</row>
    <row r="1645" spans="2:13">
      <c r="B1645" s="16"/>
      <c r="C1645" s="17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</row>
    <row r="1646" spans="2:13">
      <c r="B1646" s="16"/>
      <c r="C1646" s="17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</row>
    <row r="1647" spans="2:13">
      <c r="B1647" s="16"/>
      <c r="C1647" s="17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</row>
    <row r="1648" spans="2:13">
      <c r="B1648" s="18"/>
      <c r="C1648" s="19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</row>
    <row r="1649" spans="2:13">
      <c r="B1649" s="16"/>
      <c r="C1649" s="17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</row>
    <row r="1650" spans="2:13">
      <c r="B1650" s="16"/>
      <c r="C1650" s="17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</row>
    <row r="1651" spans="2:13">
      <c r="B1651" s="18"/>
      <c r="C1651" s="19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</row>
    <row r="1652" spans="2:13">
      <c r="B1652" s="18"/>
      <c r="C1652" s="19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</row>
    <row r="1653" spans="2:13">
      <c r="B1653" s="16"/>
      <c r="C1653" s="17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</row>
    <row r="1654" spans="2:13">
      <c r="B1654" s="16"/>
      <c r="C1654" s="17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</row>
    <row r="1655" spans="2:13">
      <c r="B1655" s="16"/>
      <c r="C1655" s="17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</row>
    <row r="1656" spans="2:13">
      <c r="B1656" s="16"/>
      <c r="C1656" s="17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</row>
    <row r="1657" spans="2:13">
      <c r="B1657" s="16"/>
      <c r="C1657" s="17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</row>
    <row r="1658" spans="2:13">
      <c r="B1658" s="16"/>
      <c r="C1658" s="17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</row>
    <row r="1659" spans="2:13">
      <c r="B1659" s="16"/>
      <c r="C1659" s="17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</row>
    <row r="1660" spans="2:13">
      <c r="B1660" s="16"/>
      <c r="C1660" s="17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</row>
    <row r="1661" spans="2:13">
      <c r="B1661" s="16"/>
      <c r="C1661" s="17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</row>
    <row r="1662" spans="2:13">
      <c r="B1662" s="16"/>
      <c r="C1662" s="17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</row>
    <row r="1663" spans="2:13">
      <c r="B1663" s="16"/>
      <c r="C1663" s="17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</row>
    <row r="1664" spans="2:13">
      <c r="B1664" s="16"/>
      <c r="C1664" s="17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</row>
    <row r="1665" spans="2:13">
      <c r="B1665" s="16"/>
      <c r="C1665" s="17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</row>
    <row r="1666" spans="2:13">
      <c r="B1666" s="16"/>
      <c r="C1666" s="17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</row>
    <row r="1667" spans="2:13">
      <c r="B1667" s="16"/>
      <c r="C1667" s="17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</row>
    <row r="1668" spans="2:13">
      <c r="B1668" s="16"/>
      <c r="C1668" s="17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</row>
    <row r="1669" spans="2:13">
      <c r="B1669" s="16"/>
      <c r="C1669" s="17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</row>
    <row r="1670" spans="2:13">
      <c r="B1670" s="18"/>
      <c r="C1670" s="19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</row>
    <row r="1671" spans="2:13">
      <c r="B1671" s="16"/>
      <c r="C1671" s="17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</row>
    <row r="1672" spans="2:13">
      <c r="B1672" s="16"/>
      <c r="C1672" s="17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</row>
    <row r="1673" spans="2:13">
      <c r="B1673" s="18"/>
      <c r="C1673" s="19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</row>
    <row r="1674" spans="2:13">
      <c r="B1674" s="16"/>
      <c r="C1674" s="17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</row>
    <row r="1675" spans="2:13">
      <c r="B1675" s="18"/>
      <c r="C1675" s="19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</row>
    <row r="1676" spans="2:13">
      <c r="B1676" s="16"/>
      <c r="C1676" s="17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</row>
    <row r="1677" spans="2:13">
      <c r="B1677" s="16"/>
      <c r="C1677" s="17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</row>
    <row r="1678" spans="2:13">
      <c r="B1678" s="16"/>
      <c r="C1678" s="17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</row>
    <row r="1679" spans="2:13">
      <c r="B1679" s="18"/>
      <c r="C1679" s="19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</row>
    <row r="1680" spans="2:13">
      <c r="B1680" s="16"/>
      <c r="C1680" s="17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</row>
    <row r="1681" spans="2:13">
      <c r="B1681" s="16"/>
      <c r="C1681" s="17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</row>
    <row r="1682" spans="2:13">
      <c r="B1682" s="16"/>
      <c r="C1682" s="17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</row>
    <row r="1683" spans="2:13">
      <c r="B1683" s="16"/>
      <c r="C1683" s="17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</row>
    <row r="1684" spans="2:13">
      <c r="B1684" s="18"/>
      <c r="C1684" s="19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</row>
    <row r="1685" spans="2:13">
      <c r="B1685" s="16"/>
      <c r="C1685" s="17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</row>
    <row r="1686" spans="2:13">
      <c r="B1686" s="16"/>
      <c r="C1686" s="17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</row>
    <row r="1687" spans="2:13">
      <c r="B1687" s="16"/>
      <c r="C1687" s="17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</row>
    <row r="1688" spans="2:13">
      <c r="B1688" s="16"/>
      <c r="C1688" s="17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</row>
    <row r="1689" spans="2:13">
      <c r="B1689" s="18"/>
      <c r="C1689" s="19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</row>
    <row r="1690" spans="2:13">
      <c r="B1690" s="16"/>
      <c r="C1690" s="17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</row>
    <row r="1691" spans="2:13">
      <c r="B1691" s="16"/>
      <c r="C1691" s="17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</row>
    <row r="1692" spans="2:13">
      <c r="B1692" s="16"/>
      <c r="C1692" s="17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</row>
    <row r="1693" spans="2:13">
      <c r="B1693" s="16"/>
      <c r="C1693" s="17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</row>
    <row r="1694" spans="2:13">
      <c r="B1694" s="16"/>
      <c r="C1694" s="17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</row>
    <row r="1695" spans="2:13">
      <c r="B1695" s="16"/>
      <c r="C1695" s="17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</row>
    <row r="1696" spans="2:13">
      <c r="B1696" s="16"/>
      <c r="C1696" s="17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</row>
    <row r="1697" spans="2:13">
      <c r="B1697" s="16"/>
      <c r="C1697" s="17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</row>
    <row r="1698" spans="2:13">
      <c r="B1698" s="16"/>
      <c r="C1698" s="17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</row>
    <row r="1699" spans="2:13">
      <c r="B1699" s="16"/>
      <c r="C1699" s="17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</row>
    <row r="1700" spans="2:13">
      <c r="B1700" s="16"/>
      <c r="C1700" s="17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</row>
    <row r="1701" spans="2:13">
      <c r="B1701" s="18"/>
      <c r="C1701" s="19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</row>
    <row r="1702" spans="2:13">
      <c r="B1702" s="16"/>
      <c r="C1702" s="17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</row>
    <row r="1703" spans="2:13">
      <c r="B1703" s="16"/>
      <c r="C1703" s="17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</row>
    <row r="1704" spans="2:13">
      <c r="B1704" s="16"/>
      <c r="C1704" s="17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</row>
    <row r="1705" spans="2:13">
      <c r="B1705" s="16"/>
      <c r="C1705" s="17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</row>
    <row r="1706" spans="2:13">
      <c r="B1706" s="16"/>
      <c r="C1706" s="17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</row>
    <row r="1707" spans="2:13">
      <c r="B1707" s="16"/>
      <c r="C1707" s="17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</row>
    <row r="1708" spans="2:13">
      <c r="B1708" s="16"/>
      <c r="C1708" s="17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</row>
    <row r="1709" spans="2:13">
      <c r="B1709" s="16"/>
      <c r="C1709" s="17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</row>
    <row r="1710" spans="2:13">
      <c r="B1710" s="16"/>
      <c r="C1710" s="17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</row>
    <row r="1711" spans="2:13">
      <c r="B1711" s="16"/>
      <c r="C1711" s="17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</row>
    <row r="1712" spans="2:13">
      <c r="B1712" s="16"/>
      <c r="C1712" s="17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</row>
    <row r="1713" spans="2:13">
      <c r="B1713" s="16"/>
      <c r="C1713" s="17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</row>
    <row r="1714" spans="2:13">
      <c r="B1714" s="16"/>
      <c r="C1714" s="17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</row>
    <row r="1715" spans="2:13">
      <c r="B1715" s="16"/>
      <c r="C1715" s="17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</row>
    <row r="1716" spans="2:13">
      <c r="B1716" s="16"/>
      <c r="C1716" s="17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</row>
    <row r="1717" spans="2:13">
      <c r="B1717" s="16"/>
      <c r="C1717" s="17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</row>
    <row r="1718" spans="2:13">
      <c r="B1718" s="16"/>
      <c r="C1718" s="17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</row>
    <row r="1719" spans="2:13">
      <c r="B1719" s="16"/>
      <c r="C1719" s="17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</row>
    <row r="1720" spans="2:13">
      <c r="B1720" s="16"/>
      <c r="C1720" s="17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</row>
    <row r="1721" spans="2:13">
      <c r="B1721" s="16"/>
      <c r="C1721" s="17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</row>
    <row r="1722" spans="2:13">
      <c r="B1722" s="16"/>
      <c r="C1722" s="17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</row>
    <row r="1723" spans="2:13">
      <c r="B1723" s="16"/>
      <c r="C1723" s="17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</row>
    <row r="1724" spans="2:13">
      <c r="B1724" s="16"/>
      <c r="C1724" s="17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</row>
    <row r="1725" spans="2:13">
      <c r="B1725" s="16"/>
      <c r="C1725" s="17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</row>
    <row r="1726" spans="2:13">
      <c r="B1726" s="16"/>
      <c r="C1726" s="17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</row>
    <row r="1727" spans="2:13">
      <c r="B1727" s="16"/>
      <c r="C1727" s="17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</row>
    <row r="1728" spans="2:13">
      <c r="B1728" s="16"/>
      <c r="C1728" s="17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</row>
    <row r="1729" spans="2:13">
      <c r="B1729" s="16"/>
      <c r="C1729" s="17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</row>
    <row r="1730" spans="2:13">
      <c r="B1730" s="16"/>
      <c r="C1730" s="17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</row>
    <row r="1731" spans="2:13">
      <c r="B1731" s="16"/>
      <c r="C1731" s="17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</row>
    <row r="1732" spans="2:13">
      <c r="B1732" s="16"/>
      <c r="C1732" s="17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</row>
    <row r="1733" spans="2:13">
      <c r="B1733" s="16"/>
      <c r="C1733" s="17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</row>
    <row r="1734" spans="2:13">
      <c r="B1734" s="16"/>
      <c r="C1734" s="17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</row>
    <row r="1735" spans="2:13">
      <c r="B1735" s="16"/>
      <c r="C1735" s="17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</row>
    <row r="1736" spans="2:13">
      <c r="B1736" s="16"/>
      <c r="C1736" s="17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</row>
    <row r="1737" spans="2:13">
      <c r="B1737" s="16"/>
      <c r="C1737" s="17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</row>
    <row r="1738" spans="2:13">
      <c r="B1738" s="16"/>
      <c r="C1738" s="17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</row>
    <row r="1739" spans="2:13">
      <c r="B1739" s="16"/>
      <c r="C1739" s="17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</row>
    <row r="1740" spans="2:13">
      <c r="B1740" s="16"/>
      <c r="C1740" s="17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</row>
    <row r="1741" spans="2:13">
      <c r="B1741" s="18"/>
      <c r="C1741" s="19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</row>
    <row r="1742" spans="2:13">
      <c r="B1742" s="16"/>
      <c r="C1742" s="17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</row>
    <row r="1743" spans="2:13">
      <c r="B1743" s="16"/>
      <c r="C1743" s="17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</row>
    <row r="1744" spans="2:13">
      <c r="B1744" s="16"/>
      <c r="C1744" s="17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</row>
    <row r="1745" spans="2:13">
      <c r="B1745" s="16"/>
      <c r="C1745" s="17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</row>
    <row r="1746" spans="2:13">
      <c r="B1746" s="16"/>
      <c r="C1746" s="17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</row>
    <row r="1747" spans="2:13">
      <c r="B1747" s="16"/>
      <c r="C1747" s="17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</row>
    <row r="1748" spans="2:13">
      <c r="B1748" s="16"/>
      <c r="C1748" s="17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</row>
    <row r="1749" spans="2:13">
      <c r="B1749" s="16"/>
      <c r="C1749" s="17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</row>
    <row r="1750" spans="2:13">
      <c r="B1750" s="16"/>
      <c r="C1750" s="17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</row>
    <row r="1751" spans="2:13">
      <c r="B1751" s="16"/>
      <c r="C1751" s="17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</row>
    <row r="1752" spans="2:13">
      <c r="B1752" s="16"/>
      <c r="C1752" s="17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</row>
    <row r="1753" spans="2:13">
      <c r="B1753" s="16"/>
      <c r="C1753" s="17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</row>
    <row r="1754" spans="2:13">
      <c r="B1754" s="16"/>
      <c r="C1754" s="17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</row>
    <row r="1755" spans="2:13">
      <c r="B1755" s="16"/>
      <c r="C1755" s="17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</row>
    <row r="1756" spans="2:13">
      <c r="B1756" s="16"/>
      <c r="C1756" s="17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</row>
    <row r="1757" spans="2:13">
      <c r="B1757" s="16"/>
      <c r="C1757" s="17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</row>
    <row r="1758" spans="2:13">
      <c r="B1758" s="16"/>
      <c r="C1758" s="17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</row>
    <row r="1759" spans="2:13">
      <c r="B1759" s="18"/>
      <c r="C1759" s="19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</row>
    <row r="1760" spans="2:13">
      <c r="B1760" s="16"/>
      <c r="C1760" s="17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</row>
    <row r="1761" spans="2:13">
      <c r="B1761" s="16"/>
      <c r="C1761" s="17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</row>
    <row r="1762" spans="2:13">
      <c r="B1762" s="16"/>
      <c r="C1762" s="17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</row>
    <row r="1763" spans="2:13">
      <c r="B1763" s="16"/>
      <c r="C1763" s="17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</row>
    <row r="1764" spans="2:13">
      <c r="B1764" s="16"/>
      <c r="C1764" s="17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</row>
    <row r="1765" spans="2:13">
      <c r="B1765" s="16"/>
      <c r="C1765" s="17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</row>
    <row r="1766" spans="2:13">
      <c r="B1766" s="16"/>
      <c r="C1766" s="17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</row>
    <row r="1767" spans="2:13">
      <c r="B1767" s="16"/>
      <c r="C1767" s="17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</row>
    <row r="1768" spans="2:13">
      <c r="B1768" s="16"/>
      <c r="C1768" s="17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</row>
    <row r="1769" spans="2:13">
      <c r="B1769" s="16"/>
      <c r="C1769" s="17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</row>
    <row r="1770" spans="2:13">
      <c r="B1770" s="16"/>
      <c r="C1770" s="17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</row>
    <row r="1771" spans="2:13">
      <c r="B1771" s="16"/>
      <c r="C1771" s="17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</row>
    <row r="1772" spans="2:13">
      <c r="B1772" s="16"/>
      <c r="C1772" s="17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</row>
    <row r="1773" spans="2:13">
      <c r="B1773" s="16"/>
      <c r="C1773" s="17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</row>
    <row r="1774" spans="2:13">
      <c r="B1774" s="16"/>
      <c r="C1774" s="17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</row>
    <row r="1775" spans="2:13">
      <c r="B1775" s="16"/>
      <c r="C1775" s="17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</row>
    <row r="1776" spans="2:13">
      <c r="B1776" s="16"/>
      <c r="C1776" s="17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</row>
    <row r="1777" spans="2:13">
      <c r="B1777" s="16"/>
      <c r="C1777" s="17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</row>
    <row r="1778" spans="2:13">
      <c r="B1778" s="16"/>
      <c r="C1778" s="17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</row>
    <row r="1779" spans="2:13">
      <c r="B1779" s="16"/>
      <c r="C1779" s="17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</row>
    <row r="1780" spans="2:13">
      <c r="B1780" s="16"/>
      <c r="C1780" s="17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</row>
    <row r="1781" spans="2:13">
      <c r="B1781" s="16"/>
      <c r="C1781" s="17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</row>
    <row r="1782" spans="2:13">
      <c r="B1782" s="16"/>
      <c r="C1782" s="17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</row>
    <row r="1783" spans="2:13">
      <c r="B1783" s="16"/>
      <c r="C1783" s="17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</row>
    <row r="1784" spans="2:13">
      <c r="B1784" s="16"/>
      <c r="C1784" s="17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</row>
    <row r="1785" spans="2:13">
      <c r="B1785" s="16"/>
      <c r="C1785" s="17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</row>
    <row r="1786" spans="2:13">
      <c r="B1786" s="16"/>
      <c r="C1786" s="17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</row>
    <row r="1787" spans="2:13">
      <c r="B1787" s="16"/>
      <c r="C1787" s="17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</row>
    <row r="1788" spans="2:13">
      <c r="B1788" s="16"/>
      <c r="C1788" s="17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</row>
    <row r="1789" spans="2:13">
      <c r="B1789" s="16"/>
      <c r="C1789" s="17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</row>
    <row r="1790" spans="2:13">
      <c r="B1790" s="16"/>
      <c r="C1790" s="17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</row>
    <row r="1791" spans="2:13">
      <c r="B1791" s="16"/>
      <c r="C1791" s="17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</row>
    <row r="1792" spans="2:13">
      <c r="B1792" s="16"/>
      <c r="C1792" s="17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</row>
    <row r="1793" spans="2:13">
      <c r="B1793" s="18"/>
      <c r="C1793" s="19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</row>
    <row r="1794" spans="2:13">
      <c r="B1794" s="16"/>
      <c r="C1794" s="17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</row>
    <row r="1795" spans="2:13">
      <c r="B1795" s="16"/>
      <c r="C1795" s="17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</row>
    <row r="1796" spans="2:13">
      <c r="B1796" s="16"/>
      <c r="C1796" s="17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</row>
    <row r="1797" spans="2:13">
      <c r="B1797" s="16"/>
      <c r="C1797" s="17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</row>
    <row r="1798" spans="2:13">
      <c r="B1798" s="16"/>
      <c r="C1798" s="17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</row>
    <row r="1799" spans="2:13">
      <c r="B1799" s="16"/>
      <c r="C1799" s="17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</row>
    <row r="1800" spans="2:13">
      <c r="B1800" s="16"/>
      <c r="C1800" s="17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</row>
    <row r="1801" spans="2:13">
      <c r="B1801" s="16"/>
      <c r="C1801" s="17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</row>
    <row r="1802" spans="2:13">
      <c r="B1802" s="16"/>
      <c r="C1802" s="17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</row>
    <row r="1803" spans="2:13">
      <c r="B1803" s="16"/>
      <c r="C1803" s="17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</row>
    <row r="1804" spans="2:13">
      <c r="B1804" s="18"/>
      <c r="C1804" s="19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</row>
    <row r="1805" spans="2:13">
      <c r="B1805" s="16"/>
      <c r="C1805" s="17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</row>
    <row r="1806" spans="2:13">
      <c r="B1806" s="16"/>
      <c r="C1806" s="17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</row>
    <row r="1807" spans="2:13">
      <c r="B1807" s="16"/>
      <c r="C1807" s="17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</row>
    <row r="1808" spans="2:13">
      <c r="B1808" s="16"/>
      <c r="C1808" s="17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</row>
    <row r="1809" spans="2:13">
      <c r="B1809" s="16"/>
      <c r="C1809" s="17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</row>
    <row r="1810" spans="2:13">
      <c r="B1810" s="16"/>
      <c r="C1810" s="17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</row>
    <row r="1811" spans="2:13">
      <c r="B1811" s="16"/>
      <c r="C1811" s="17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</row>
    <row r="1812" spans="2:13">
      <c r="B1812" s="16"/>
      <c r="C1812" s="17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</row>
    <row r="1813" spans="2:13">
      <c r="B1813" s="16"/>
      <c r="C1813" s="17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</row>
    <row r="1814" spans="2:13">
      <c r="B1814" s="16"/>
      <c r="C1814" s="17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</row>
    <row r="1815" spans="2:13">
      <c r="B1815" s="16"/>
      <c r="C1815" s="17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</row>
    <row r="1816" spans="2:13">
      <c r="B1816" s="18"/>
      <c r="C1816" s="19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</row>
    <row r="1817" spans="2:13">
      <c r="B1817" s="16"/>
      <c r="C1817" s="17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</row>
    <row r="1818" spans="2:13">
      <c r="B1818" s="16"/>
      <c r="C1818" s="17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</row>
    <row r="1819" spans="2:13">
      <c r="B1819" s="16"/>
      <c r="C1819" s="17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</row>
    <row r="1820" spans="2:13">
      <c r="B1820" s="16"/>
      <c r="C1820" s="17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</row>
    <row r="1821" spans="2:13">
      <c r="B1821" s="16"/>
      <c r="C1821" s="17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</row>
    <row r="1822" spans="2:13">
      <c r="B1822" s="16"/>
      <c r="C1822" s="17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</row>
    <row r="1823" spans="2:13">
      <c r="B1823" s="16"/>
      <c r="C1823" s="17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</row>
    <row r="1824" spans="2:13">
      <c r="B1824" s="16"/>
      <c r="C1824" s="17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</row>
    <row r="1825" spans="2:13">
      <c r="B1825" s="16"/>
      <c r="C1825" s="17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</row>
    <row r="1826" spans="2:13">
      <c r="B1826" s="16"/>
      <c r="C1826" s="17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</row>
    <row r="1827" spans="2:13">
      <c r="B1827" s="16"/>
      <c r="C1827" s="17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</row>
    <row r="1828" spans="2:13">
      <c r="B1828" s="16"/>
      <c r="C1828" s="17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</row>
    <row r="1829" spans="2:13">
      <c r="B1829" s="16"/>
      <c r="C1829" s="17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</row>
    <row r="1830" spans="2:13">
      <c r="B1830" s="16"/>
      <c r="C1830" s="17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</row>
    <row r="1831" spans="2:13">
      <c r="B1831" s="16"/>
      <c r="C1831" s="17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</row>
    <row r="1832" spans="2:13">
      <c r="B1832" s="16"/>
      <c r="C1832" s="17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</row>
    <row r="1833" spans="2:13">
      <c r="B1833" s="18"/>
      <c r="C1833" s="19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</row>
    <row r="1834" spans="2:13">
      <c r="B1834" s="16"/>
      <c r="C1834" s="17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</row>
    <row r="1835" spans="2:13">
      <c r="B1835" s="16"/>
      <c r="C1835" s="17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</row>
    <row r="1836" spans="2:13">
      <c r="B1836" s="16"/>
      <c r="C1836" s="17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</row>
    <row r="1837" spans="2:13">
      <c r="B1837" s="16"/>
      <c r="C1837" s="17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</row>
    <row r="1838" spans="2:13">
      <c r="B1838" s="16"/>
      <c r="C1838" s="17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</row>
    <row r="1839" spans="2:13">
      <c r="B1839" s="16"/>
      <c r="C1839" s="17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</row>
    <row r="1840" spans="2:13">
      <c r="B1840" s="16"/>
      <c r="C1840" s="17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</row>
    <row r="1841" spans="2:13">
      <c r="B1841" s="16"/>
      <c r="C1841" s="17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</row>
    <row r="1842" spans="2:13">
      <c r="B1842" s="16"/>
      <c r="C1842" s="17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</row>
    <row r="1843" spans="2:13">
      <c r="B1843" s="16"/>
      <c r="C1843" s="17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</row>
    <row r="1844" spans="2:13">
      <c r="B1844" s="16"/>
      <c r="C1844" s="17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</row>
    <row r="1845" spans="2:13">
      <c r="B1845" s="16"/>
      <c r="C1845" s="17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</row>
    <row r="1846" spans="2:13">
      <c r="B1846" s="16"/>
      <c r="C1846" s="17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</row>
    <row r="1847" spans="2:13">
      <c r="B1847" s="16"/>
      <c r="C1847" s="17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</row>
    <row r="1848" spans="2:13">
      <c r="B1848" s="16"/>
      <c r="C1848" s="17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</row>
    <row r="1849" spans="2:13">
      <c r="B1849" s="16"/>
      <c r="C1849" s="17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</row>
    <row r="1850" spans="2:13">
      <c r="B1850" s="16"/>
      <c r="C1850" s="17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</row>
    <row r="1851" spans="2:13">
      <c r="B1851" s="16"/>
      <c r="C1851" s="17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</row>
    <row r="1852" spans="2:13">
      <c r="B1852" s="16"/>
      <c r="C1852" s="17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</row>
    <row r="1853" spans="2:13">
      <c r="B1853" s="16"/>
      <c r="C1853" s="17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</row>
    <row r="1854" spans="2:13">
      <c r="B1854" s="16"/>
      <c r="C1854" s="17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</row>
    <row r="1855" spans="2:13">
      <c r="B1855" s="16"/>
      <c r="C1855" s="17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</row>
    <row r="1856" spans="2:13">
      <c r="B1856" s="16"/>
      <c r="C1856" s="17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</row>
    <row r="1857" spans="2:13">
      <c r="B1857" s="16"/>
      <c r="C1857" s="17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</row>
    <row r="1858" spans="2:13">
      <c r="B1858" s="16"/>
      <c r="C1858" s="17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</row>
    <row r="1859" spans="2:13">
      <c r="B1859" s="16"/>
      <c r="C1859" s="17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</row>
    <row r="1860" spans="2:13">
      <c r="B1860" s="16"/>
      <c r="C1860" s="17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</row>
    <row r="1861" spans="2:13">
      <c r="B1861" s="16"/>
      <c r="C1861" s="17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</row>
    <row r="1862" spans="2:13">
      <c r="B1862" s="16"/>
      <c r="C1862" s="17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</row>
    <row r="1863" spans="2:13">
      <c r="B1863" s="16"/>
      <c r="C1863" s="17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</row>
    <row r="1864" spans="2:13">
      <c r="B1864" s="16"/>
      <c r="C1864" s="17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</row>
    <row r="1865" spans="2:13">
      <c r="B1865" s="16"/>
      <c r="C1865" s="17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</row>
    <row r="1866" spans="2:13">
      <c r="B1866" s="18"/>
      <c r="C1866" s="19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</row>
    <row r="1867" spans="2:13">
      <c r="B1867" s="18"/>
      <c r="C1867" s="19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</row>
    <row r="1868" spans="2:13">
      <c r="B1868" s="16"/>
      <c r="C1868" s="17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</row>
    <row r="1869" spans="2:13">
      <c r="B1869" s="16"/>
      <c r="C1869" s="17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</row>
    <row r="1870" spans="2:13">
      <c r="B1870" s="18"/>
      <c r="C1870" s="19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</row>
    <row r="1871" spans="2:13">
      <c r="B1871" s="18"/>
      <c r="C1871" s="19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</row>
    <row r="1872" spans="2:13">
      <c r="B1872" s="16"/>
      <c r="C1872" s="17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</row>
    <row r="1873" spans="2:13">
      <c r="B1873" s="16"/>
      <c r="C1873" s="17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</row>
    <row r="1874" spans="2:13">
      <c r="B1874" s="16"/>
      <c r="C1874" s="17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</row>
    <row r="1875" spans="2:13">
      <c r="B1875" s="16"/>
      <c r="C1875" s="17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</row>
    <row r="1876" spans="2:13">
      <c r="B1876" s="16"/>
      <c r="C1876" s="17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</row>
    <row r="1877" spans="2:13">
      <c r="B1877" s="16"/>
      <c r="C1877" s="17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</row>
    <row r="1878" spans="2:13">
      <c r="B1878" s="16"/>
      <c r="C1878" s="17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</row>
    <row r="1879" spans="2:13">
      <c r="B1879" s="16"/>
      <c r="C1879" s="17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</row>
    <row r="1880" spans="2:13">
      <c r="B1880" s="16"/>
      <c r="C1880" s="17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</row>
    <row r="1881" spans="2:13">
      <c r="B1881" s="16"/>
      <c r="C1881" s="17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</row>
    <row r="1882" spans="2:13">
      <c r="B1882" s="16"/>
      <c r="C1882" s="17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</row>
    <row r="1883" spans="2:13">
      <c r="B1883" s="16"/>
      <c r="C1883" s="17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</row>
    <row r="1884" spans="2:13">
      <c r="B1884" s="18"/>
      <c r="C1884" s="19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</row>
    <row r="1885" spans="2:13">
      <c r="B1885" s="16"/>
      <c r="C1885" s="17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</row>
    <row r="1886" spans="2:13">
      <c r="B1886" s="18"/>
      <c r="C1886" s="19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</row>
    <row r="1887" spans="2:13">
      <c r="B1887" s="16"/>
      <c r="C1887" s="17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</row>
    <row r="1888" spans="2:13">
      <c r="B1888" s="16"/>
      <c r="C1888" s="17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</row>
    <row r="1889" spans="2:13">
      <c r="B1889" s="16"/>
      <c r="C1889" s="17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</row>
    <row r="1890" spans="2:13">
      <c r="B1890" s="16"/>
      <c r="C1890" s="17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</row>
    <row r="1891" spans="2:13">
      <c r="B1891" s="16"/>
      <c r="C1891" s="17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</row>
    <row r="1892" spans="2:13">
      <c r="B1892" s="18"/>
      <c r="C1892" s="19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</row>
    <row r="1893" spans="2:13">
      <c r="B1893" s="16"/>
      <c r="C1893" s="17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</row>
    <row r="1894" spans="2:13">
      <c r="B1894" s="16"/>
      <c r="C1894" s="17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</row>
    <row r="1895" spans="2:13">
      <c r="B1895" s="16"/>
      <c r="C1895" s="17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</row>
    <row r="1896" spans="2:13">
      <c r="B1896" s="16"/>
      <c r="C1896" s="17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</row>
    <row r="1897" spans="2:13">
      <c r="B1897" s="16"/>
      <c r="C1897" s="17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</row>
    <row r="1898" spans="2:13">
      <c r="B1898" s="16"/>
      <c r="C1898" s="17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</row>
    <row r="1899" spans="2:13">
      <c r="B1899" s="16"/>
      <c r="C1899" s="17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</row>
    <row r="1900" spans="2:13">
      <c r="B1900" s="18"/>
      <c r="C1900" s="19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</row>
    <row r="1901" spans="2:13">
      <c r="B1901" s="16"/>
      <c r="C1901" s="17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</row>
    <row r="1902" spans="2:13">
      <c r="B1902" s="16"/>
      <c r="C1902" s="17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</row>
    <row r="1903" spans="2:13">
      <c r="B1903" s="18"/>
      <c r="C1903" s="19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</row>
    <row r="1904" spans="2:13">
      <c r="B1904" s="16"/>
      <c r="C1904" s="17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</row>
    <row r="1905" spans="2:13">
      <c r="B1905" s="18"/>
      <c r="C1905" s="19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</row>
    <row r="1906" spans="2:13">
      <c r="B1906" s="18"/>
      <c r="C1906" s="19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</row>
    <row r="1907" spans="2:13">
      <c r="B1907" s="18"/>
      <c r="C1907" s="19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</row>
    <row r="1908" spans="2:13">
      <c r="B1908" s="16"/>
      <c r="C1908" s="17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</row>
    <row r="1909" spans="2:13">
      <c r="B1909" s="16"/>
      <c r="C1909" s="17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</row>
    <row r="1910" spans="2:13">
      <c r="B1910" s="16"/>
      <c r="C1910" s="17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</row>
    <row r="1911" spans="2:13">
      <c r="B1911" s="16"/>
      <c r="C1911" s="17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</row>
    <row r="1912" spans="2:13">
      <c r="B1912" s="16"/>
      <c r="C1912" s="17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</row>
    <row r="1913" spans="2:13">
      <c r="B1913" s="16"/>
      <c r="C1913" s="17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</row>
    <row r="1914" spans="2:13">
      <c r="B1914" s="16"/>
      <c r="C1914" s="17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</row>
    <row r="1915" spans="2:13">
      <c r="B1915" s="18"/>
      <c r="C1915" s="19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</row>
    <row r="1916" spans="2:13">
      <c r="B1916" s="16"/>
      <c r="C1916" s="17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</row>
    <row r="1917" spans="2:13">
      <c r="B1917" s="16"/>
      <c r="C1917" s="17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</row>
    <row r="1918" spans="2:13">
      <c r="B1918" s="16"/>
      <c r="C1918" s="17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</row>
    <row r="1919" spans="2:13">
      <c r="B1919" s="16"/>
      <c r="C1919" s="17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</row>
    <row r="1920" spans="2:13">
      <c r="B1920" s="16"/>
      <c r="C1920" s="17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</row>
    <row r="1921" spans="2:13">
      <c r="B1921" s="16"/>
      <c r="C1921" s="17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</row>
    <row r="1922" spans="2:13">
      <c r="B1922" s="16"/>
      <c r="C1922" s="17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</row>
    <row r="1923" spans="2:13">
      <c r="B1923" s="16"/>
      <c r="C1923" s="17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</row>
    <row r="1924" spans="2:13">
      <c r="B1924" s="16"/>
      <c r="C1924" s="17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</row>
    <row r="1925" spans="2:13">
      <c r="B1925" s="16"/>
      <c r="C1925" s="17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</row>
    <row r="1926" spans="2:13">
      <c r="B1926" s="16"/>
      <c r="C1926" s="17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</row>
    <row r="1927" spans="2:13">
      <c r="B1927" s="16"/>
      <c r="C1927" s="17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</row>
    <row r="1928" spans="2:13">
      <c r="B1928" s="16"/>
      <c r="C1928" s="17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</row>
    <row r="1929" spans="2:13">
      <c r="B1929" s="16"/>
      <c r="C1929" s="17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</row>
    <row r="1930" spans="2:13">
      <c r="B1930" s="16"/>
      <c r="C1930" s="17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</row>
    <row r="1931" spans="2:13">
      <c r="B1931" s="16"/>
      <c r="C1931" s="17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</row>
    <row r="1932" spans="2:13">
      <c r="B1932" s="16"/>
      <c r="C1932" s="17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</row>
    <row r="1933" spans="2:13">
      <c r="B1933" s="16"/>
      <c r="C1933" s="17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</row>
    <row r="1934" spans="2:13">
      <c r="B1934" s="18"/>
      <c r="C1934" s="19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</row>
    <row r="1935" spans="2:13">
      <c r="B1935" s="16"/>
      <c r="C1935" s="17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</row>
    <row r="1936" spans="2:13">
      <c r="B1936" s="16"/>
      <c r="C1936" s="17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</row>
    <row r="1937" spans="2:13">
      <c r="B1937" s="16"/>
      <c r="C1937" s="17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</row>
    <row r="1938" spans="2:13">
      <c r="B1938" s="16"/>
      <c r="C1938" s="17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</row>
    <row r="1939" spans="2:13">
      <c r="B1939" s="16"/>
      <c r="C1939" s="17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</row>
    <row r="1940" spans="2:13">
      <c r="B1940" s="16"/>
      <c r="C1940" s="17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</row>
    <row r="1941" spans="2:13">
      <c r="B1941" s="16"/>
      <c r="C1941" s="17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</row>
    <row r="1942" spans="2:13">
      <c r="B1942" s="16"/>
      <c r="C1942" s="17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</row>
    <row r="1943" spans="2:13">
      <c r="B1943" s="16"/>
      <c r="C1943" s="17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</row>
    <row r="1944" spans="2:13">
      <c r="B1944" s="16"/>
      <c r="C1944" s="17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</row>
    <row r="1945" spans="2:13">
      <c r="B1945" s="16"/>
      <c r="C1945" s="17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</row>
    <row r="1946" spans="2:13">
      <c r="B1946" s="16"/>
      <c r="C1946" s="17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</row>
    <row r="1947" spans="2:13">
      <c r="B1947" s="16"/>
      <c r="C1947" s="17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</row>
    <row r="1948" spans="2:13">
      <c r="B1948" s="16"/>
      <c r="C1948" s="17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</row>
    <row r="1949" spans="2:13">
      <c r="B1949" s="16"/>
      <c r="C1949" s="17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</row>
    <row r="1950" spans="2:13">
      <c r="B1950" s="16"/>
      <c r="C1950" s="17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</row>
    <row r="1951" spans="2:13">
      <c r="B1951" s="18"/>
      <c r="C1951" s="19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</row>
    <row r="1952" spans="2:13">
      <c r="B1952" s="16"/>
      <c r="C1952" s="17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</row>
    <row r="1953" spans="2:13">
      <c r="B1953" s="16"/>
      <c r="C1953" s="17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</row>
    <row r="1954" spans="2:13">
      <c r="B1954" s="16"/>
      <c r="C1954" s="17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</row>
    <row r="1955" spans="2:13">
      <c r="B1955" s="16"/>
      <c r="C1955" s="17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</row>
    <row r="1956" spans="2:13">
      <c r="B1956" s="16"/>
      <c r="C1956" s="17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</row>
    <row r="1957" spans="2:13">
      <c r="B1957" s="16"/>
      <c r="C1957" s="17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</row>
    <row r="1958" spans="2:13">
      <c r="B1958" s="16"/>
      <c r="C1958" s="17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</row>
    <row r="1959" spans="2:13">
      <c r="B1959" s="16"/>
      <c r="C1959" s="17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</row>
    <row r="1960" spans="2:13">
      <c r="B1960" s="16"/>
      <c r="C1960" s="17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</row>
    <row r="1961" spans="2:13">
      <c r="B1961" s="16"/>
      <c r="C1961" s="17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</row>
    <row r="1962" spans="2:13">
      <c r="B1962" s="16"/>
      <c r="C1962" s="17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</row>
    <row r="1963" spans="2:13">
      <c r="B1963" s="16"/>
      <c r="C1963" s="17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</row>
    <row r="1964" spans="2:13">
      <c r="B1964" s="16"/>
      <c r="C1964" s="17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</row>
    <row r="1965" spans="2:13">
      <c r="B1965" s="16"/>
      <c r="C1965" s="17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</row>
    <row r="1966" spans="2:13">
      <c r="B1966" s="16"/>
      <c r="C1966" s="17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</row>
    <row r="1967" spans="2:13">
      <c r="B1967" s="16"/>
      <c r="C1967" s="17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</row>
    <row r="1968" spans="2:13">
      <c r="B1968" s="16"/>
      <c r="C1968" s="17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</row>
    <row r="1969" spans="2:13">
      <c r="B1969" s="16"/>
      <c r="C1969" s="17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</row>
    <row r="1970" spans="2:13">
      <c r="B1970" s="16"/>
      <c r="C1970" s="17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</row>
    <row r="1971" spans="2:13">
      <c r="B1971" s="18"/>
      <c r="C1971" s="19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</row>
    <row r="1972" spans="2:13">
      <c r="B1972" s="18"/>
      <c r="C1972" s="19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</row>
    <row r="1973" spans="2:13">
      <c r="B1973" s="16"/>
      <c r="C1973" s="17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</row>
    <row r="1974" spans="2:13">
      <c r="B1974" s="16"/>
      <c r="C1974" s="17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</row>
    <row r="1975" spans="2:13">
      <c r="B1975" s="16"/>
      <c r="C1975" s="17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</row>
    <row r="1976" spans="2:13">
      <c r="B1976" s="16"/>
      <c r="C1976" s="17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</row>
    <row r="1977" spans="2:13">
      <c r="B1977" s="16"/>
      <c r="C1977" s="17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</row>
    <row r="1978" spans="2:13">
      <c r="B1978" s="16"/>
      <c r="C1978" s="17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</row>
    <row r="1979" spans="2:13">
      <c r="B1979" s="16"/>
      <c r="C1979" s="17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</row>
    <row r="1980" spans="2:13">
      <c r="B1980" s="16"/>
      <c r="C1980" s="17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</row>
    <row r="1981" spans="2:13">
      <c r="B1981" s="16"/>
      <c r="C1981" s="17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</row>
    <row r="1982" spans="2:13">
      <c r="B1982" s="16"/>
      <c r="C1982" s="17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</row>
    <row r="1983" spans="2:13">
      <c r="B1983" s="16"/>
      <c r="C1983" s="17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</row>
    <row r="1984" spans="2:13">
      <c r="B1984" s="16"/>
      <c r="C1984" s="17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</row>
    <row r="1985" spans="2:13">
      <c r="B1985" s="16"/>
      <c r="C1985" s="17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</row>
    <row r="1986" spans="2:13">
      <c r="B1986" s="16"/>
      <c r="C1986" s="17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</row>
    <row r="1987" spans="2:13">
      <c r="B1987" s="16"/>
      <c r="C1987" s="17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</row>
    <row r="1988" spans="2:13">
      <c r="B1988" s="16"/>
      <c r="C1988" s="17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</row>
    <row r="1989" spans="2:13">
      <c r="B1989" s="16"/>
      <c r="C1989" s="17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</row>
    <row r="1990" spans="2:13">
      <c r="B1990" s="16"/>
      <c r="C1990" s="17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</row>
    <row r="1991" spans="2:13">
      <c r="B1991" s="16"/>
      <c r="C1991" s="17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</row>
    <row r="1992" spans="2:13">
      <c r="B1992" s="16"/>
      <c r="C1992" s="17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</row>
    <row r="1993" spans="2:13">
      <c r="B1993" s="16"/>
      <c r="C1993" s="17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</row>
    <row r="1994" spans="2:13">
      <c r="B1994" s="16"/>
      <c r="C1994" s="17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</row>
    <row r="1995" spans="2:13">
      <c r="B1995" s="16"/>
      <c r="C1995" s="17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</row>
    <row r="1996" spans="2:13">
      <c r="B1996" s="16"/>
      <c r="C1996" s="17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</row>
    <row r="1997" spans="2:13">
      <c r="B1997" s="16"/>
      <c r="C1997" s="17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</row>
    <row r="1998" spans="2:13">
      <c r="B1998" s="16"/>
      <c r="C1998" s="17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</row>
    <row r="1999" spans="2:13">
      <c r="B1999" s="16"/>
      <c r="C1999" s="17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</row>
    <row r="2000" spans="2:13">
      <c r="B2000" s="16"/>
      <c r="C2000" s="17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</row>
    <row r="2001" spans="2:13">
      <c r="B2001" s="16"/>
      <c r="C2001" s="17"/>
      <c r="D2001" s="13"/>
      <c r="E2001" s="13"/>
      <c r="F2001" s="13"/>
      <c r="G2001" s="13"/>
      <c r="H2001" s="13"/>
      <c r="I2001" s="13"/>
      <c r="J2001" s="13"/>
      <c r="K2001" s="13"/>
      <c r="L2001" s="13"/>
      <c r="M2001" s="13"/>
    </row>
    <row r="2002" spans="2:13">
      <c r="B2002" s="16"/>
      <c r="C2002" s="17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</row>
    <row r="2003" spans="2:13">
      <c r="B2003" s="16"/>
      <c r="C2003" s="17"/>
      <c r="D2003" s="13"/>
      <c r="E2003" s="13"/>
      <c r="F2003" s="13"/>
      <c r="G2003" s="13"/>
      <c r="H2003" s="13"/>
      <c r="I2003" s="13"/>
      <c r="J2003" s="13"/>
      <c r="K2003" s="13"/>
      <c r="L2003" s="13"/>
      <c r="M2003" s="13"/>
    </row>
    <row r="2004" spans="2:13">
      <c r="B2004" s="16"/>
      <c r="C2004" s="17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</row>
    <row r="2005" spans="2:13">
      <c r="B2005" s="16"/>
      <c r="C2005" s="17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</row>
    <row r="2006" spans="2:13">
      <c r="B2006" s="16"/>
      <c r="C2006" s="17"/>
      <c r="D2006" s="13"/>
      <c r="E2006" s="13"/>
      <c r="F2006" s="13"/>
      <c r="G2006" s="13"/>
      <c r="H2006" s="13"/>
      <c r="I2006" s="13"/>
      <c r="J2006" s="13"/>
      <c r="K2006" s="13"/>
      <c r="L2006" s="13"/>
      <c r="M2006" s="13"/>
    </row>
    <row r="2007" spans="2:13">
      <c r="B2007" s="16"/>
      <c r="C2007" s="17"/>
      <c r="D2007" s="13"/>
      <c r="E2007" s="13"/>
      <c r="F2007" s="13"/>
      <c r="G2007" s="13"/>
      <c r="H2007" s="13"/>
      <c r="I2007" s="13"/>
      <c r="J2007" s="13"/>
      <c r="K2007" s="13"/>
      <c r="L2007" s="13"/>
      <c r="M2007" s="13"/>
    </row>
    <row r="2008" spans="2:13">
      <c r="B2008" s="16"/>
      <c r="C2008" s="17"/>
      <c r="D2008" s="13"/>
      <c r="E2008" s="13"/>
      <c r="F2008" s="13"/>
      <c r="G2008" s="13"/>
      <c r="H2008" s="13"/>
      <c r="I2008" s="13"/>
      <c r="J2008" s="13"/>
      <c r="K2008" s="13"/>
      <c r="L2008" s="13"/>
      <c r="M2008" s="13"/>
    </row>
    <row r="2009" spans="2:13">
      <c r="B2009" s="16"/>
      <c r="C2009" s="17"/>
      <c r="D2009" s="13"/>
      <c r="E2009" s="13"/>
      <c r="F2009" s="13"/>
      <c r="G2009" s="13"/>
      <c r="H2009" s="13"/>
      <c r="I2009" s="13"/>
      <c r="J2009" s="13"/>
      <c r="K2009" s="13"/>
      <c r="L2009" s="13"/>
      <c r="M2009" s="13"/>
    </row>
    <row r="2010" spans="2:13">
      <c r="B2010" s="18"/>
      <c r="C2010" s="19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</row>
    <row r="2011" spans="2:13">
      <c r="B2011" s="16"/>
      <c r="C2011" s="17"/>
      <c r="D2011" s="13"/>
      <c r="E2011" s="13"/>
      <c r="F2011" s="13"/>
      <c r="G2011" s="13"/>
      <c r="H2011" s="13"/>
      <c r="I2011" s="13"/>
      <c r="J2011" s="13"/>
      <c r="K2011" s="13"/>
      <c r="L2011" s="13"/>
      <c r="M2011" s="13"/>
    </row>
    <row r="2012" spans="2:13">
      <c r="B2012" s="16"/>
      <c r="C2012" s="17"/>
      <c r="D2012" s="13"/>
      <c r="E2012" s="13"/>
      <c r="F2012" s="13"/>
      <c r="G2012" s="13"/>
      <c r="H2012" s="13"/>
      <c r="I2012" s="13"/>
      <c r="J2012" s="13"/>
      <c r="K2012" s="13"/>
      <c r="L2012" s="13"/>
      <c r="M2012" s="13"/>
    </row>
    <row r="2013" spans="2:13">
      <c r="B2013" s="16"/>
      <c r="C2013" s="17"/>
      <c r="D2013" s="13"/>
      <c r="E2013" s="13"/>
      <c r="F2013" s="13"/>
      <c r="G2013" s="13"/>
      <c r="H2013" s="13"/>
      <c r="I2013" s="13"/>
      <c r="J2013" s="13"/>
      <c r="K2013" s="13"/>
      <c r="L2013" s="13"/>
      <c r="M2013" s="13"/>
    </row>
    <row r="2014" spans="2:13">
      <c r="B2014" s="16"/>
      <c r="C2014" s="17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</row>
    <row r="2015" spans="2:13">
      <c r="B2015" s="16"/>
      <c r="C2015" s="17"/>
      <c r="D2015" s="13"/>
      <c r="E2015" s="13"/>
      <c r="F2015" s="13"/>
      <c r="G2015" s="13"/>
      <c r="H2015" s="13"/>
      <c r="I2015" s="13"/>
      <c r="J2015" s="13"/>
      <c r="K2015" s="13"/>
      <c r="L2015" s="13"/>
      <c r="M2015" s="13"/>
    </row>
    <row r="2016" spans="2:13">
      <c r="B2016" s="16"/>
      <c r="C2016" s="17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</row>
    <row r="2017" spans="2:13">
      <c r="B2017" s="16"/>
      <c r="C2017" s="17"/>
      <c r="D2017" s="13"/>
      <c r="E2017" s="13"/>
      <c r="F2017" s="13"/>
      <c r="G2017" s="13"/>
      <c r="H2017" s="13"/>
      <c r="I2017" s="13"/>
      <c r="J2017" s="13"/>
      <c r="K2017" s="13"/>
      <c r="L2017" s="13"/>
      <c r="M2017" s="13"/>
    </row>
    <row r="2018" spans="2:13">
      <c r="B2018" s="16"/>
      <c r="C2018" s="17"/>
      <c r="D2018" s="13"/>
      <c r="E2018" s="13"/>
      <c r="F2018" s="13"/>
      <c r="G2018" s="13"/>
      <c r="H2018" s="13"/>
      <c r="I2018" s="13"/>
      <c r="J2018" s="13"/>
      <c r="K2018" s="13"/>
      <c r="L2018" s="13"/>
      <c r="M2018" s="13"/>
    </row>
    <row r="2019" spans="2:13">
      <c r="B2019" s="16"/>
      <c r="C2019" s="17"/>
      <c r="D2019" s="13"/>
      <c r="E2019" s="13"/>
      <c r="F2019" s="13"/>
      <c r="G2019" s="13"/>
      <c r="H2019" s="13"/>
      <c r="I2019" s="13"/>
      <c r="J2019" s="13"/>
      <c r="K2019" s="13"/>
      <c r="L2019" s="13"/>
      <c r="M2019" s="13"/>
    </row>
    <row r="2020" spans="2:13">
      <c r="B2020" s="16"/>
      <c r="C2020" s="17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</row>
    <row r="2021" spans="2:13">
      <c r="B2021" s="16"/>
      <c r="C2021" s="17"/>
      <c r="D2021" s="13"/>
      <c r="E2021" s="13"/>
      <c r="F2021" s="13"/>
      <c r="G2021" s="13"/>
      <c r="H2021" s="13"/>
      <c r="I2021" s="13"/>
      <c r="J2021" s="13"/>
      <c r="K2021" s="13"/>
      <c r="L2021" s="13"/>
      <c r="M2021" s="13"/>
    </row>
    <row r="2022" spans="2:13">
      <c r="B2022" s="16"/>
      <c r="C2022" s="17"/>
      <c r="D2022" s="13"/>
      <c r="E2022" s="13"/>
      <c r="F2022" s="13"/>
      <c r="G2022" s="13"/>
      <c r="H2022" s="13"/>
      <c r="I2022" s="13"/>
      <c r="J2022" s="13"/>
      <c r="K2022" s="13"/>
      <c r="L2022" s="13"/>
      <c r="M2022" s="13"/>
    </row>
    <row r="2023" spans="2:13">
      <c r="B2023" s="16"/>
      <c r="C2023" s="17"/>
      <c r="D2023" s="13"/>
      <c r="E2023" s="13"/>
      <c r="F2023" s="13"/>
      <c r="G2023" s="13"/>
      <c r="H2023" s="13"/>
      <c r="I2023" s="13"/>
      <c r="J2023" s="13"/>
      <c r="K2023" s="13"/>
      <c r="L2023" s="13"/>
      <c r="M2023" s="13"/>
    </row>
    <row r="2024" spans="2:13">
      <c r="B2024" s="16"/>
      <c r="C2024" s="17"/>
      <c r="D2024" s="13"/>
      <c r="E2024" s="13"/>
      <c r="F2024" s="13"/>
      <c r="G2024" s="13"/>
      <c r="H2024" s="13"/>
      <c r="I2024" s="13"/>
      <c r="J2024" s="13"/>
      <c r="K2024" s="13"/>
      <c r="L2024" s="13"/>
      <c r="M2024" s="13"/>
    </row>
    <row r="2025" spans="2:13">
      <c r="B2025" s="16"/>
      <c r="C2025" s="17"/>
      <c r="D2025" s="13"/>
      <c r="E2025" s="13"/>
      <c r="F2025" s="13"/>
      <c r="G2025" s="13"/>
      <c r="H2025" s="13"/>
      <c r="I2025" s="13"/>
      <c r="J2025" s="13"/>
      <c r="K2025" s="13"/>
      <c r="L2025" s="13"/>
      <c r="M2025" s="13"/>
    </row>
    <row r="2026" spans="2:13">
      <c r="B2026" s="16"/>
      <c r="C2026" s="17"/>
      <c r="D2026" s="13"/>
      <c r="E2026" s="13"/>
      <c r="F2026" s="13"/>
      <c r="G2026" s="13"/>
      <c r="H2026" s="13"/>
      <c r="I2026" s="13"/>
      <c r="J2026" s="13"/>
      <c r="K2026" s="13"/>
      <c r="L2026" s="13"/>
      <c r="M2026" s="13"/>
    </row>
    <row r="2027" spans="2:13">
      <c r="B2027" s="16"/>
      <c r="C2027" s="17"/>
      <c r="D2027" s="13"/>
      <c r="E2027" s="13"/>
      <c r="F2027" s="13"/>
      <c r="G2027" s="13"/>
      <c r="H2027" s="13"/>
      <c r="I2027" s="13"/>
      <c r="J2027" s="13"/>
      <c r="K2027" s="13"/>
      <c r="L2027" s="13"/>
      <c r="M2027" s="13"/>
    </row>
    <row r="2028" spans="2:13">
      <c r="B2028" s="16"/>
      <c r="C2028" s="17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</row>
    <row r="2029" spans="2:13">
      <c r="B2029" s="16"/>
      <c r="C2029" s="17"/>
      <c r="D2029" s="13"/>
      <c r="E2029" s="13"/>
      <c r="F2029" s="13"/>
      <c r="G2029" s="13"/>
      <c r="H2029" s="13"/>
      <c r="I2029" s="13"/>
      <c r="J2029" s="13"/>
      <c r="K2029" s="13"/>
      <c r="L2029" s="13"/>
      <c r="M2029" s="13"/>
    </row>
    <row r="2030" spans="2:13">
      <c r="B2030" s="18"/>
      <c r="C2030" s="19"/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</row>
    <row r="2031" spans="2:13">
      <c r="B2031" s="16"/>
      <c r="C2031" s="17"/>
      <c r="D2031" s="13"/>
      <c r="E2031" s="13"/>
      <c r="F2031" s="13"/>
      <c r="G2031" s="13"/>
      <c r="H2031" s="13"/>
      <c r="I2031" s="13"/>
      <c r="J2031" s="13"/>
      <c r="K2031" s="13"/>
      <c r="L2031" s="13"/>
      <c r="M2031" s="13"/>
    </row>
    <row r="2032" spans="2:13">
      <c r="B2032" s="16"/>
      <c r="C2032" s="17"/>
      <c r="D2032" s="13"/>
      <c r="E2032" s="13"/>
      <c r="F2032" s="13"/>
      <c r="G2032" s="13"/>
      <c r="H2032" s="13"/>
      <c r="I2032" s="13"/>
      <c r="J2032" s="13"/>
      <c r="K2032" s="13"/>
      <c r="L2032" s="13"/>
      <c r="M2032" s="13"/>
    </row>
    <row r="2033" spans="2:13">
      <c r="B2033" s="16"/>
      <c r="C2033" s="17"/>
      <c r="D2033" s="13"/>
      <c r="E2033" s="13"/>
      <c r="F2033" s="13"/>
      <c r="G2033" s="13"/>
      <c r="H2033" s="13"/>
      <c r="I2033" s="13"/>
      <c r="J2033" s="13"/>
      <c r="K2033" s="13"/>
      <c r="L2033" s="13"/>
      <c r="M2033" s="13"/>
    </row>
    <row r="2034" spans="2:13">
      <c r="B2034" s="16"/>
      <c r="C2034" s="17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</row>
    <row r="2035" spans="2:13">
      <c r="B2035" s="16"/>
      <c r="C2035" s="17"/>
      <c r="D2035" s="13"/>
      <c r="E2035" s="13"/>
      <c r="F2035" s="13"/>
      <c r="G2035" s="13"/>
      <c r="H2035" s="13"/>
      <c r="I2035" s="13"/>
      <c r="J2035" s="13"/>
      <c r="K2035" s="13"/>
      <c r="L2035" s="13"/>
      <c r="M2035" s="13"/>
    </row>
    <row r="2036" spans="2:13">
      <c r="B2036" s="16"/>
      <c r="C2036" s="17"/>
      <c r="D2036" s="13"/>
      <c r="E2036" s="13"/>
      <c r="F2036" s="13"/>
      <c r="G2036" s="13"/>
      <c r="H2036" s="13"/>
      <c r="I2036" s="13"/>
      <c r="J2036" s="13"/>
      <c r="K2036" s="13"/>
      <c r="L2036" s="13"/>
      <c r="M2036" s="13"/>
    </row>
    <row r="2037" spans="2:13">
      <c r="B2037" s="16"/>
      <c r="C2037" s="17"/>
      <c r="D2037" s="13"/>
      <c r="E2037" s="13"/>
      <c r="F2037" s="13"/>
      <c r="G2037" s="13"/>
      <c r="H2037" s="13"/>
      <c r="I2037" s="13"/>
      <c r="J2037" s="13"/>
      <c r="K2037" s="13"/>
      <c r="L2037" s="13"/>
      <c r="M2037" s="13"/>
    </row>
    <row r="2038" spans="2:13">
      <c r="B2038" s="16"/>
      <c r="C2038" s="17"/>
      <c r="D2038" s="13"/>
      <c r="E2038" s="13"/>
      <c r="F2038" s="13"/>
      <c r="G2038" s="13"/>
      <c r="H2038" s="13"/>
      <c r="I2038" s="13"/>
      <c r="J2038" s="13"/>
      <c r="K2038" s="13"/>
      <c r="L2038" s="13"/>
      <c r="M2038" s="13"/>
    </row>
    <row r="2039" spans="2:13">
      <c r="B2039" s="16"/>
      <c r="C2039" s="17"/>
      <c r="D2039" s="13"/>
      <c r="E2039" s="13"/>
      <c r="F2039" s="13"/>
      <c r="G2039" s="13"/>
      <c r="H2039" s="13"/>
      <c r="I2039" s="13"/>
      <c r="J2039" s="13"/>
      <c r="K2039" s="13"/>
      <c r="L2039" s="13"/>
      <c r="M2039" s="13"/>
    </row>
    <row r="2040" spans="2:13">
      <c r="B2040" s="16"/>
      <c r="C2040" s="17"/>
      <c r="D2040" s="13"/>
      <c r="E2040" s="13"/>
      <c r="F2040" s="13"/>
      <c r="G2040" s="13"/>
      <c r="H2040" s="13"/>
      <c r="I2040" s="13"/>
      <c r="J2040" s="13"/>
      <c r="K2040" s="13"/>
      <c r="L2040" s="13"/>
      <c r="M2040" s="13"/>
    </row>
    <row r="2041" spans="2:13">
      <c r="B2041" s="16"/>
      <c r="C2041" s="17"/>
      <c r="D2041" s="13"/>
      <c r="E2041" s="13"/>
      <c r="F2041" s="13"/>
      <c r="G2041" s="13"/>
      <c r="H2041" s="13"/>
      <c r="I2041" s="13"/>
      <c r="J2041" s="13"/>
      <c r="K2041" s="13"/>
      <c r="L2041" s="13"/>
      <c r="M2041" s="13"/>
    </row>
    <row r="2042" spans="2:13">
      <c r="B2042" s="16"/>
      <c r="C2042" s="17"/>
      <c r="D2042" s="13"/>
      <c r="E2042" s="13"/>
      <c r="F2042" s="13"/>
      <c r="G2042" s="13"/>
      <c r="H2042" s="13"/>
      <c r="I2042" s="13"/>
      <c r="J2042" s="13"/>
      <c r="K2042" s="13"/>
      <c r="L2042" s="13"/>
      <c r="M2042" s="13"/>
    </row>
    <row r="2043" spans="2:13">
      <c r="B2043" s="16"/>
      <c r="C2043" s="17"/>
      <c r="D2043" s="13"/>
      <c r="E2043" s="13"/>
      <c r="F2043" s="13"/>
      <c r="G2043" s="13"/>
      <c r="H2043" s="13"/>
      <c r="I2043" s="13"/>
      <c r="J2043" s="13"/>
      <c r="K2043" s="13"/>
      <c r="L2043" s="13"/>
      <c r="M2043" s="13"/>
    </row>
    <row r="2044" spans="2:13">
      <c r="B2044" s="16"/>
      <c r="C2044" s="17"/>
      <c r="D2044" s="13"/>
      <c r="E2044" s="13"/>
      <c r="F2044" s="13"/>
      <c r="G2044" s="13"/>
      <c r="H2044" s="13"/>
      <c r="I2044" s="13"/>
      <c r="J2044" s="13"/>
      <c r="K2044" s="13"/>
      <c r="L2044" s="13"/>
      <c r="M2044" s="13"/>
    </row>
    <row r="2045" spans="2:13">
      <c r="B2045" s="16"/>
      <c r="C2045" s="17"/>
      <c r="D2045" s="13"/>
      <c r="E2045" s="13"/>
      <c r="F2045" s="13"/>
      <c r="G2045" s="13"/>
      <c r="H2045" s="13"/>
      <c r="I2045" s="13"/>
      <c r="J2045" s="13"/>
      <c r="K2045" s="13"/>
      <c r="L2045" s="13"/>
      <c r="M2045" s="13"/>
    </row>
    <row r="2046" spans="2:13">
      <c r="B2046" s="16"/>
      <c r="C2046" s="17"/>
      <c r="D2046" s="13"/>
      <c r="E2046" s="13"/>
      <c r="F2046" s="13"/>
      <c r="G2046" s="13"/>
      <c r="H2046" s="13"/>
      <c r="I2046" s="13"/>
      <c r="J2046" s="13"/>
      <c r="K2046" s="13"/>
      <c r="L2046" s="13"/>
      <c r="M2046" s="13"/>
    </row>
    <row r="2047" spans="2:13">
      <c r="B2047" s="16"/>
      <c r="C2047" s="17"/>
      <c r="D2047" s="13"/>
      <c r="E2047" s="13"/>
      <c r="F2047" s="13"/>
      <c r="G2047" s="13"/>
      <c r="H2047" s="13"/>
      <c r="I2047" s="13"/>
      <c r="J2047" s="13"/>
      <c r="K2047" s="13"/>
      <c r="L2047" s="13"/>
      <c r="M2047" s="13"/>
    </row>
    <row r="2048" spans="2:13">
      <c r="B2048" s="16"/>
      <c r="C2048" s="17"/>
      <c r="D2048" s="13"/>
      <c r="E2048" s="13"/>
      <c r="F2048" s="13"/>
      <c r="G2048" s="13"/>
      <c r="H2048" s="13"/>
      <c r="I2048" s="13"/>
      <c r="J2048" s="13"/>
      <c r="K2048" s="13"/>
      <c r="L2048" s="13"/>
      <c r="M2048" s="13"/>
    </row>
    <row r="2049" spans="2:13">
      <c r="B2049" s="16"/>
      <c r="C2049" s="17"/>
      <c r="D2049" s="13"/>
      <c r="E2049" s="13"/>
      <c r="F2049" s="13"/>
      <c r="G2049" s="13"/>
      <c r="H2049" s="13"/>
      <c r="I2049" s="13"/>
      <c r="J2049" s="13"/>
      <c r="K2049" s="13"/>
      <c r="L2049" s="13"/>
      <c r="M2049" s="13"/>
    </row>
    <row r="2050" spans="2:13">
      <c r="B2050" s="16"/>
      <c r="C2050" s="17"/>
      <c r="D2050" s="13"/>
      <c r="E2050" s="13"/>
      <c r="F2050" s="13"/>
      <c r="G2050" s="13"/>
      <c r="H2050" s="13"/>
      <c r="I2050" s="13"/>
      <c r="J2050" s="13"/>
      <c r="K2050" s="13"/>
      <c r="L2050" s="13"/>
      <c r="M2050" s="13"/>
    </row>
    <row r="2051" spans="2:13">
      <c r="B2051" s="16"/>
      <c r="C2051" s="17"/>
      <c r="D2051" s="13"/>
      <c r="E2051" s="13"/>
      <c r="F2051" s="13"/>
      <c r="G2051" s="13"/>
      <c r="H2051" s="13"/>
      <c r="I2051" s="13"/>
      <c r="J2051" s="13"/>
      <c r="K2051" s="13"/>
      <c r="L2051" s="13"/>
      <c r="M2051" s="13"/>
    </row>
    <row r="2052" spans="2:13">
      <c r="B2052" s="16"/>
      <c r="C2052" s="17"/>
      <c r="D2052" s="13"/>
      <c r="E2052" s="13"/>
      <c r="F2052" s="13"/>
      <c r="G2052" s="13"/>
      <c r="H2052" s="13"/>
      <c r="I2052" s="13"/>
      <c r="J2052" s="13"/>
      <c r="K2052" s="13"/>
      <c r="L2052" s="13"/>
      <c r="M2052" s="13"/>
    </row>
    <row r="2053" spans="2:13">
      <c r="B2053" s="16"/>
      <c r="C2053" s="17"/>
      <c r="D2053" s="13"/>
      <c r="E2053" s="13"/>
      <c r="F2053" s="13"/>
      <c r="G2053" s="13"/>
      <c r="H2053" s="13"/>
      <c r="I2053" s="13"/>
      <c r="J2053" s="13"/>
      <c r="K2053" s="13"/>
      <c r="L2053" s="13"/>
      <c r="M2053" s="13"/>
    </row>
    <row r="2054" spans="2:13">
      <c r="B2054" s="16"/>
      <c r="C2054" s="17"/>
      <c r="D2054" s="13"/>
      <c r="E2054" s="13"/>
      <c r="F2054" s="13"/>
      <c r="G2054" s="13"/>
      <c r="H2054" s="13"/>
      <c r="I2054" s="13"/>
      <c r="J2054" s="13"/>
      <c r="K2054" s="13"/>
      <c r="L2054" s="13"/>
      <c r="M2054" s="13"/>
    </row>
    <row r="2055" spans="2:13">
      <c r="B2055" s="16"/>
      <c r="C2055" s="17"/>
      <c r="D2055" s="13"/>
      <c r="E2055" s="13"/>
      <c r="F2055" s="13"/>
      <c r="G2055" s="13"/>
      <c r="H2055" s="13"/>
      <c r="I2055" s="13"/>
      <c r="J2055" s="13"/>
      <c r="K2055" s="13"/>
      <c r="L2055" s="13"/>
      <c r="M2055" s="13"/>
    </row>
    <row r="2056" spans="2:13">
      <c r="B2056" s="16"/>
      <c r="C2056" s="17"/>
      <c r="D2056" s="13"/>
      <c r="E2056" s="13"/>
      <c r="F2056" s="13"/>
      <c r="G2056" s="13"/>
      <c r="H2056" s="13"/>
      <c r="I2056" s="13"/>
      <c r="J2056" s="13"/>
      <c r="K2056" s="13"/>
      <c r="L2056" s="13"/>
      <c r="M2056" s="13"/>
    </row>
    <row r="2057" spans="2:13">
      <c r="B2057" s="16"/>
      <c r="C2057" s="17"/>
      <c r="D2057" s="13"/>
      <c r="E2057" s="13"/>
      <c r="F2057" s="13"/>
      <c r="G2057" s="13"/>
      <c r="H2057" s="13"/>
      <c r="I2057" s="13"/>
      <c r="J2057" s="13"/>
      <c r="K2057" s="13"/>
      <c r="L2057" s="13"/>
      <c r="M2057" s="13"/>
    </row>
    <row r="2058" spans="2:13">
      <c r="B2058" s="16"/>
      <c r="C2058" s="17"/>
      <c r="D2058" s="13"/>
      <c r="E2058" s="13"/>
      <c r="F2058" s="13"/>
      <c r="G2058" s="13"/>
      <c r="H2058" s="13"/>
      <c r="I2058" s="13"/>
      <c r="J2058" s="13"/>
      <c r="K2058" s="13"/>
      <c r="L2058" s="13"/>
      <c r="M2058" s="13"/>
    </row>
    <row r="2059" spans="2:13">
      <c r="B2059" s="16"/>
      <c r="C2059" s="17"/>
      <c r="D2059" s="13"/>
      <c r="E2059" s="13"/>
      <c r="F2059" s="13"/>
      <c r="G2059" s="13"/>
      <c r="H2059" s="13"/>
      <c r="I2059" s="13"/>
      <c r="J2059" s="13"/>
      <c r="K2059" s="13"/>
      <c r="L2059" s="13"/>
      <c r="M2059" s="13"/>
    </row>
    <row r="2060" spans="2:13">
      <c r="B2060" s="16"/>
      <c r="C2060" s="17"/>
      <c r="D2060" s="13"/>
      <c r="E2060" s="13"/>
      <c r="F2060" s="13"/>
      <c r="G2060" s="13"/>
      <c r="H2060" s="13"/>
      <c r="I2060" s="13"/>
      <c r="J2060" s="13"/>
      <c r="K2060" s="13"/>
      <c r="L2060" s="13"/>
      <c r="M2060" s="13"/>
    </row>
    <row r="2061" spans="2:13">
      <c r="B2061" s="16"/>
      <c r="C2061" s="17"/>
      <c r="D2061" s="13"/>
      <c r="E2061" s="13"/>
      <c r="F2061" s="13"/>
      <c r="G2061" s="13"/>
      <c r="H2061" s="13"/>
      <c r="I2061" s="13"/>
      <c r="J2061" s="13"/>
      <c r="K2061" s="13"/>
      <c r="L2061" s="13"/>
      <c r="M2061" s="13"/>
    </row>
    <row r="2062" spans="2:13">
      <c r="B2062" s="16"/>
      <c r="C2062" s="17"/>
      <c r="D2062" s="13"/>
      <c r="E2062" s="13"/>
      <c r="F2062" s="13"/>
      <c r="G2062" s="13"/>
      <c r="H2062" s="13"/>
      <c r="I2062" s="13"/>
      <c r="J2062" s="13"/>
      <c r="K2062" s="13"/>
      <c r="L2062" s="13"/>
      <c r="M2062" s="13"/>
    </row>
    <row r="2063" spans="2:13">
      <c r="B2063" s="16"/>
      <c r="C2063" s="17"/>
      <c r="D2063" s="13"/>
      <c r="E2063" s="13"/>
      <c r="F2063" s="13"/>
      <c r="G2063" s="13"/>
      <c r="H2063" s="13"/>
      <c r="I2063" s="13"/>
      <c r="J2063" s="13"/>
      <c r="K2063" s="13"/>
      <c r="L2063" s="13"/>
      <c r="M2063" s="13"/>
    </row>
    <row r="2064" spans="2:13">
      <c r="B2064" s="16"/>
      <c r="C2064" s="17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</row>
    <row r="2065" spans="2:13">
      <c r="B2065" s="16"/>
      <c r="C2065" s="17"/>
      <c r="D2065" s="13"/>
      <c r="E2065" s="13"/>
      <c r="F2065" s="13"/>
      <c r="G2065" s="13"/>
      <c r="H2065" s="13"/>
      <c r="I2065" s="13"/>
      <c r="J2065" s="13"/>
      <c r="K2065" s="13"/>
      <c r="L2065" s="13"/>
      <c r="M2065" s="13"/>
    </row>
    <row r="2066" spans="2:13">
      <c r="B2066" s="16"/>
      <c r="C2066" s="17"/>
      <c r="D2066" s="13"/>
      <c r="E2066" s="13"/>
      <c r="F2066" s="13"/>
      <c r="G2066" s="13"/>
      <c r="H2066" s="13"/>
      <c r="I2066" s="13"/>
      <c r="J2066" s="13"/>
      <c r="K2066" s="13"/>
      <c r="L2066" s="13"/>
      <c r="M2066" s="13"/>
    </row>
    <row r="2067" spans="2:13">
      <c r="B2067" s="16"/>
      <c r="C2067" s="17"/>
      <c r="D2067" s="13"/>
      <c r="E2067" s="13"/>
      <c r="F2067" s="13"/>
      <c r="G2067" s="13"/>
      <c r="H2067" s="13"/>
      <c r="I2067" s="13"/>
      <c r="J2067" s="13"/>
      <c r="K2067" s="13"/>
      <c r="L2067" s="13"/>
      <c r="M2067" s="13"/>
    </row>
    <row r="2068" spans="2:13">
      <c r="B2068" s="16"/>
      <c r="C2068" s="17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</row>
    <row r="2069" spans="2:13">
      <c r="B2069" s="18"/>
      <c r="C2069" s="19"/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</row>
    <row r="2070" spans="2:13">
      <c r="B2070" s="16"/>
      <c r="C2070" s="17"/>
      <c r="D2070" s="13"/>
      <c r="E2070" s="13"/>
      <c r="F2070" s="13"/>
      <c r="G2070" s="13"/>
      <c r="H2070" s="13"/>
      <c r="I2070" s="13"/>
      <c r="J2070" s="13"/>
      <c r="K2070" s="13"/>
      <c r="L2070" s="13"/>
      <c r="M2070" s="13"/>
    </row>
    <row r="2071" spans="2:13">
      <c r="B2071" s="16"/>
      <c r="C2071" s="17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</row>
    <row r="2072" spans="2:13">
      <c r="B2072" s="16"/>
      <c r="C2072" s="17"/>
      <c r="D2072" s="13"/>
      <c r="E2072" s="13"/>
      <c r="F2072" s="13"/>
      <c r="G2072" s="13"/>
      <c r="H2072" s="13"/>
      <c r="I2072" s="13"/>
      <c r="J2072" s="13"/>
      <c r="K2072" s="13"/>
      <c r="L2072" s="13"/>
      <c r="M2072" s="13"/>
    </row>
    <row r="2073" spans="2:13">
      <c r="B2073" s="16"/>
      <c r="C2073" s="17"/>
      <c r="D2073" s="13"/>
      <c r="E2073" s="13"/>
      <c r="F2073" s="13"/>
      <c r="G2073" s="13"/>
      <c r="H2073" s="13"/>
      <c r="I2073" s="13"/>
      <c r="J2073" s="13"/>
      <c r="K2073" s="13"/>
      <c r="L2073" s="13"/>
      <c r="M2073" s="13"/>
    </row>
    <row r="2074" spans="2:13">
      <c r="B2074" s="16"/>
      <c r="C2074" s="17"/>
      <c r="D2074" s="13"/>
      <c r="E2074" s="13"/>
      <c r="F2074" s="13"/>
      <c r="G2074" s="13"/>
      <c r="H2074" s="13"/>
      <c r="I2074" s="13"/>
      <c r="J2074" s="13"/>
      <c r="K2074" s="13"/>
      <c r="L2074" s="13"/>
      <c r="M2074" s="13"/>
    </row>
    <row r="2075" spans="2:13">
      <c r="B2075" s="16"/>
      <c r="C2075" s="17"/>
      <c r="D2075" s="13"/>
      <c r="E2075" s="13"/>
      <c r="F2075" s="13"/>
      <c r="G2075" s="13"/>
      <c r="H2075" s="13"/>
      <c r="I2075" s="13"/>
      <c r="J2075" s="13"/>
      <c r="K2075" s="13"/>
      <c r="L2075" s="13"/>
      <c r="M2075" s="13"/>
    </row>
    <row r="2076" spans="2:13">
      <c r="B2076" s="16"/>
      <c r="C2076" s="17"/>
      <c r="D2076" s="13"/>
      <c r="E2076" s="13"/>
      <c r="F2076" s="13"/>
      <c r="G2076" s="13"/>
      <c r="H2076" s="13"/>
      <c r="I2076" s="13"/>
      <c r="J2076" s="13"/>
      <c r="K2076" s="13"/>
      <c r="L2076" s="13"/>
      <c r="M2076" s="13"/>
    </row>
    <row r="2077" spans="2:13">
      <c r="B2077" s="16"/>
      <c r="C2077" s="17"/>
      <c r="D2077" s="13"/>
      <c r="E2077" s="13"/>
      <c r="F2077" s="13"/>
      <c r="G2077" s="13"/>
      <c r="H2077" s="13"/>
      <c r="I2077" s="13"/>
      <c r="J2077" s="13"/>
      <c r="K2077" s="13"/>
      <c r="L2077" s="13"/>
      <c r="M2077" s="13"/>
    </row>
    <row r="2078" spans="2:13">
      <c r="B2078" s="16"/>
      <c r="C2078" s="17"/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</row>
    <row r="2079" spans="2:13">
      <c r="B2079" s="16"/>
      <c r="C2079" s="17"/>
      <c r="D2079" s="13"/>
      <c r="E2079" s="13"/>
      <c r="F2079" s="13"/>
      <c r="G2079" s="13"/>
      <c r="H2079" s="13"/>
      <c r="I2079" s="13"/>
      <c r="J2079" s="13"/>
      <c r="K2079" s="13"/>
      <c r="L2079" s="13"/>
      <c r="M2079" s="13"/>
    </row>
    <row r="2080" spans="2:13">
      <c r="B2080" s="16"/>
      <c r="C2080" s="17"/>
      <c r="D2080" s="13"/>
      <c r="E2080" s="13"/>
      <c r="F2080" s="13"/>
      <c r="G2080" s="13"/>
      <c r="H2080" s="13"/>
      <c r="I2080" s="13"/>
      <c r="J2080" s="13"/>
      <c r="K2080" s="13"/>
      <c r="L2080" s="13"/>
      <c r="M2080" s="13"/>
    </row>
    <row r="2081" spans="2:13">
      <c r="B2081" s="16"/>
      <c r="C2081" s="17"/>
      <c r="D2081" s="13"/>
      <c r="E2081" s="13"/>
      <c r="F2081" s="13"/>
      <c r="G2081" s="13"/>
      <c r="H2081" s="13"/>
      <c r="I2081" s="13"/>
      <c r="J2081" s="13"/>
      <c r="K2081" s="13"/>
      <c r="L2081" s="13"/>
      <c r="M2081" s="13"/>
    </row>
    <row r="2082" spans="2:13">
      <c r="B2082" s="16"/>
      <c r="C2082" s="17"/>
      <c r="D2082" s="13"/>
      <c r="E2082" s="13"/>
      <c r="F2082" s="13"/>
      <c r="G2082" s="13"/>
      <c r="H2082" s="13"/>
      <c r="I2082" s="13"/>
      <c r="J2082" s="13"/>
      <c r="K2082" s="13"/>
      <c r="L2082" s="13"/>
      <c r="M2082" s="13"/>
    </row>
    <row r="2083" spans="2:13">
      <c r="B2083" s="18"/>
      <c r="C2083" s="19"/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</row>
    <row r="2084" spans="2:13">
      <c r="B2084" s="18"/>
      <c r="C2084" s="19"/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</row>
    <row r="2085" spans="2:13">
      <c r="B2085" s="18"/>
      <c r="C2085" s="19"/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</row>
    <row r="2086" spans="2:13">
      <c r="B2086" s="18"/>
      <c r="C2086" s="19"/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</row>
    <row r="2087" spans="2:13">
      <c r="B2087" s="18"/>
      <c r="C2087" s="19"/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</row>
    <row r="2088" spans="2:13">
      <c r="B2088" s="18"/>
      <c r="C2088" s="19"/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</row>
    <row r="2089" spans="2:13">
      <c r="B2089" s="18"/>
      <c r="C2089" s="19"/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</row>
    <row r="2090" spans="2:13">
      <c r="B2090" s="18"/>
      <c r="C2090" s="19"/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</row>
    <row r="2091" spans="2:13">
      <c r="B2091" s="18"/>
      <c r="C2091" s="19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</row>
    <row r="2092" spans="2:13">
      <c r="B2092" s="16"/>
      <c r="C2092" s="17"/>
      <c r="D2092" s="13"/>
      <c r="E2092" s="13"/>
      <c r="F2092" s="13"/>
      <c r="G2092" s="13"/>
      <c r="H2092" s="13"/>
      <c r="I2092" s="13"/>
      <c r="J2092" s="13"/>
      <c r="K2092" s="13"/>
      <c r="L2092" s="13"/>
      <c r="M2092" s="13"/>
    </row>
    <row r="2093" spans="2:13">
      <c r="B2093" s="16"/>
      <c r="C2093" s="17"/>
      <c r="D2093" s="13"/>
      <c r="E2093" s="13"/>
      <c r="F2093" s="13"/>
      <c r="G2093" s="13"/>
      <c r="H2093" s="13"/>
      <c r="I2093" s="13"/>
      <c r="J2093" s="13"/>
      <c r="K2093" s="13"/>
      <c r="L2093" s="13"/>
      <c r="M2093" s="13"/>
    </row>
    <row r="2094" spans="2:13">
      <c r="B2094" s="16"/>
      <c r="C2094" s="17"/>
      <c r="D2094" s="13"/>
      <c r="E2094" s="13"/>
      <c r="F2094" s="13"/>
      <c r="G2094" s="13"/>
      <c r="H2094" s="13"/>
      <c r="I2094" s="13"/>
      <c r="J2094" s="13"/>
      <c r="K2094" s="13"/>
      <c r="L2094" s="13"/>
      <c r="M2094" s="13"/>
    </row>
    <row r="2095" spans="2:13">
      <c r="B2095" s="16"/>
      <c r="C2095" s="17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</row>
    <row r="2096" spans="2:13">
      <c r="B2096" s="16"/>
      <c r="C2096" s="17"/>
      <c r="D2096" s="13"/>
      <c r="E2096" s="13"/>
      <c r="F2096" s="13"/>
      <c r="G2096" s="13"/>
      <c r="H2096" s="13"/>
      <c r="I2096" s="13"/>
      <c r="J2096" s="13"/>
      <c r="K2096" s="13"/>
      <c r="L2096" s="13"/>
      <c r="M2096" s="13"/>
    </row>
    <row r="2097" spans="2:13">
      <c r="B2097" s="18"/>
      <c r="C2097" s="19"/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</row>
    <row r="2098" spans="2:13">
      <c r="B2098" s="16"/>
      <c r="C2098" s="17"/>
      <c r="D2098" s="13"/>
      <c r="E2098" s="13"/>
      <c r="F2098" s="13"/>
      <c r="G2098" s="13"/>
      <c r="H2098" s="13"/>
      <c r="I2098" s="13"/>
      <c r="J2098" s="13"/>
      <c r="K2098" s="13"/>
      <c r="L2098" s="13"/>
      <c r="M2098" s="13"/>
    </row>
    <row r="2099" spans="2:13">
      <c r="B2099" s="16"/>
      <c r="C2099" s="17"/>
      <c r="D2099" s="13"/>
      <c r="E2099" s="13"/>
      <c r="F2099" s="13"/>
      <c r="G2099" s="13"/>
      <c r="H2099" s="13"/>
      <c r="I2099" s="13"/>
      <c r="J2099" s="13"/>
      <c r="K2099" s="13"/>
      <c r="L2099" s="13"/>
      <c r="M2099" s="13"/>
    </row>
    <row r="2100" spans="2:13">
      <c r="B2100" s="16"/>
      <c r="C2100" s="17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</row>
    <row r="2101" spans="2:13">
      <c r="B2101" s="18"/>
      <c r="C2101" s="19"/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</row>
    <row r="2102" spans="2:13">
      <c r="B2102" s="16"/>
      <c r="C2102" s="17"/>
      <c r="D2102" s="13"/>
      <c r="E2102" s="13"/>
      <c r="F2102" s="13"/>
      <c r="G2102" s="13"/>
      <c r="H2102" s="13"/>
      <c r="I2102" s="13"/>
      <c r="J2102" s="13"/>
      <c r="K2102" s="13"/>
      <c r="L2102" s="13"/>
      <c r="M2102" s="13"/>
    </row>
    <row r="2103" spans="2:13">
      <c r="B2103" s="16"/>
      <c r="C2103" s="17"/>
      <c r="D2103" s="13"/>
      <c r="E2103" s="13"/>
      <c r="F2103" s="13"/>
      <c r="G2103" s="13"/>
      <c r="H2103" s="13"/>
      <c r="I2103" s="13"/>
      <c r="J2103" s="13"/>
      <c r="K2103" s="13"/>
      <c r="L2103" s="13"/>
      <c r="M2103" s="13"/>
    </row>
    <row r="2104" spans="2:13">
      <c r="B2104" s="16"/>
      <c r="C2104" s="17"/>
      <c r="D2104" s="13"/>
      <c r="E2104" s="13"/>
      <c r="F2104" s="13"/>
      <c r="G2104" s="13"/>
      <c r="H2104" s="13"/>
      <c r="I2104" s="13"/>
      <c r="J2104" s="13"/>
      <c r="K2104" s="13"/>
      <c r="L2104" s="13"/>
      <c r="M2104" s="13"/>
    </row>
    <row r="2105" spans="2:13">
      <c r="B2105" s="16"/>
      <c r="C2105" s="17"/>
      <c r="D2105" s="13"/>
      <c r="E2105" s="13"/>
      <c r="F2105" s="13"/>
      <c r="G2105" s="13"/>
      <c r="H2105" s="13"/>
      <c r="I2105" s="13"/>
      <c r="J2105" s="13"/>
      <c r="K2105" s="13"/>
      <c r="L2105" s="13"/>
      <c r="M2105" s="13"/>
    </row>
    <row r="2106" spans="2:13">
      <c r="B2106" s="16"/>
      <c r="C2106" s="17"/>
      <c r="D2106" s="13"/>
      <c r="E2106" s="13"/>
      <c r="F2106" s="13"/>
      <c r="G2106" s="13"/>
      <c r="H2106" s="13"/>
      <c r="I2106" s="13"/>
      <c r="J2106" s="13"/>
      <c r="K2106" s="13"/>
      <c r="L2106" s="13"/>
      <c r="M2106" s="13"/>
    </row>
    <row r="2107" spans="2:13">
      <c r="B2107" s="16"/>
      <c r="C2107" s="17"/>
      <c r="D2107" s="13"/>
      <c r="E2107" s="13"/>
      <c r="F2107" s="13"/>
      <c r="G2107" s="13"/>
      <c r="H2107" s="13"/>
      <c r="I2107" s="13"/>
      <c r="J2107" s="13"/>
      <c r="K2107" s="13"/>
      <c r="L2107" s="13"/>
      <c r="M2107" s="13"/>
    </row>
    <row r="2108" spans="2:13">
      <c r="B2108" s="16"/>
      <c r="C2108" s="17"/>
      <c r="D2108" s="13"/>
      <c r="E2108" s="13"/>
      <c r="F2108" s="13"/>
      <c r="G2108" s="13"/>
      <c r="H2108" s="13"/>
      <c r="I2108" s="13"/>
      <c r="J2108" s="13"/>
      <c r="K2108" s="13"/>
      <c r="L2108" s="13"/>
      <c r="M2108" s="13"/>
    </row>
    <row r="2109" spans="2:13">
      <c r="B2109" s="16"/>
      <c r="C2109" s="17"/>
      <c r="D2109" s="13"/>
      <c r="E2109" s="13"/>
      <c r="F2109" s="13"/>
      <c r="G2109" s="13"/>
      <c r="H2109" s="13"/>
      <c r="I2109" s="13"/>
      <c r="J2109" s="13"/>
      <c r="K2109" s="13"/>
      <c r="L2109" s="13"/>
      <c r="M2109" s="13"/>
    </row>
    <row r="2110" spans="2:13">
      <c r="B2110" s="16"/>
      <c r="C2110" s="17"/>
      <c r="D2110" s="13"/>
      <c r="E2110" s="13"/>
      <c r="F2110" s="13"/>
      <c r="G2110" s="13"/>
      <c r="H2110" s="13"/>
      <c r="I2110" s="13"/>
      <c r="J2110" s="13"/>
      <c r="K2110" s="13"/>
      <c r="L2110" s="13"/>
      <c r="M2110" s="13"/>
    </row>
    <row r="2111" spans="2:13">
      <c r="B2111" s="16"/>
      <c r="C2111" s="17"/>
      <c r="D2111" s="13"/>
      <c r="E2111" s="13"/>
      <c r="F2111" s="13"/>
      <c r="G2111" s="13"/>
      <c r="H2111" s="13"/>
      <c r="I2111" s="13"/>
      <c r="J2111" s="13"/>
      <c r="K2111" s="13"/>
      <c r="L2111" s="13"/>
      <c r="M2111" s="13"/>
    </row>
    <row r="2112" spans="2:13">
      <c r="B2112" s="16"/>
      <c r="C2112" s="17"/>
      <c r="D2112" s="13"/>
      <c r="E2112" s="13"/>
      <c r="F2112" s="13"/>
      <c r="G2112" s="13"/>
      <c r="H2112" s="13"/>
      <c r="I2112" s="13"/>
      <c r="J2112" s="13"/>
      <c r="K2112" s="13"/>
      <c r="L2112" s="13"/>
      <c r="M2112" s="13"/>
    </row>
    <row r="2113" spans="2:13">
      <c r="B2113" s="16"/>
      <c r="C2113" s="17"/>
      <c r="D2113" s="13"/>
      <c r="E2113" s="13"/>
      <c r="F2113" s="13"/>
      <c r="G2113" s="13"/>
      <c r="H2113" s="13"/>
      <c r="I2113" s="13"/>
      <c r="J2113" s="13"/>
      <c r="K2113" s="13"/>
      <c r="L2113" s="13"/>
      <c r="M2113" s="13"/>
    </row>
    <row r="2114" spans="2:13">
      <c r="B2114" s="16"/>
      <c r="C2114" s="17"/>
      <c r="D2114" s="13"/>
      <c r="E2114" s="13"/>
      <c r="F2114" s="13"/>
      <c r="G2114" s="13"/>
      <c r="H2114" s="13"/>
      <c r="I2114" s="13"/>
      <c r="J2114" s="13"/>
      <c r="K2114" s="13"/>
      <c r="L2114" s="13"/>
      <c r="M2114" s="13"/>
    </row>
    <row r="2115" spans="2:13">
      <c r="B2115" s="16"/>
      <c r="C2115" s="17"/>
      <c r="D2115" s="13"/>
      <c r="E2115" s="13"/>
      <c r="F2115" s="13"/>
      <c r="G2115" s="13"/>
      <c r="H2115" s="13"/>
      <c r="I2115" s="13"/>
      <c r="J2115" s="13"/>
      <c r="K2115" s="13"/>
      <c r="L2115" s="13"/>
      <c r="M2115" s="13"/>
    </row>
    <row r="2116" spans="2:13">
      <c r="B2116" s="16"/>
      <c r="C2116" s="17"/>
      <c r="D2116" s="13"/>
      <c r="E2116" s="13"/>
      <c r="F2116" s="13"/>
      <c r="G2116" s="13"/>
      <c r="H2116" s="13"/>
      <c r="I2116" s="13"/>
      <c r="J2116" s="13"/>
      <c r="K2116" s="13"/>
      <c r="L2116" s="13"/>
      <c r="M2116" s="13"/>
    </row>
    <row r="2117" spans="2:13">
      <c r="B2117" s="16"/>
      <c r="C2117" s="17"/>
      <c r="D2117" s="13"/>
      <c r="E2117" s="13"/>
      <c r="F2117" s="13"/>
      <c r="G2117" s="13"/>
      <c r="H2117" s="13"/>
      <c r="I2117" s="13"/>
      <c r="J2117" s="13"/>
      <c r="K2117" s="13"/>
      <c r="L2117" s="13"/>
      <c r="M2117" s="13"/>
    </row>
    <row r="2118" spans="2:13">
      <c r="B2118" s="16"/>
      <c r="C2118" s="17"/>
      <c r="D2118" s="13"/>
      <c r="E2118" s="13"/>
      <c r="F2118" s="13"/>
      <c r="G2118" s="13"/>
      <c r="H2118" s="13"/>
      <c r="I2118" s="13"/>
      <c r="J2118" s="13"/>
      <c r="K2118" s="13"/>
      <c r="L2118" s="13"/>
      <c r="M2118" s="13"/>
    </row>
    <row r="2119" spans="2:13">
      <c r="B2119" s="18"/>
      <c r="C2119" s="19"/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</row>
    <row r="2120" spans="2:13">
      <c r="B2120" s="16"/>
      <c r="C2120" s="17"/>
      <c r="D2120" s="13"/>
      <c r="E2120" s="13"/>
      <c r="F2120" s="13"/>
      <c r="G2120" s="13"/>
      <c r="H2120" s="13"/>
      <c r="I2120" s="13"/>
      <c r="J2120" s="13"/>
      <c r="K2120" s="13"/>
      <c r="L2120" s="13"/>
      <c r="M2120" s="13"/>
    </row>
    <row r="2121" spans="2:13">
      <c r="B2121" s="16"/>
      <c r="C2121" s="17"/>
      <c r="D2121" s="13"/>
      <c r="E2121" s="13"/>
      <c r="F2121" s="13"/>
      <c r="G2121" s="13"/>
      <c r="H2121" s="13"/>
      <c r="I2121" s="13"/>
      <c r="J2121" s="13"/>
      <c r="K2121" s="13"/>
      <c r="L2121" s="13"/>
      <c r="M2121" s="13"/>
    </row>
    <row r="2122" spans="2:13">
      <c r="B2122" s="16"/>
      <c r="C2122" s="17"/>
      <c r="D2122" s="13"/>
      <c r="E2122" s="13"/>
      <c r="F2122" s="13"/>
      <c r="G2122" s="13"/>
      <c r="H2122" s="13"/>
      <c r="I2122" s="13"/>
      <c r="J2122" s="13"/>
      <c r="K2122" s="13"/>
      <c r="L2122" s="13"/>
      <c r="M2122" s="13"/>
    </row>
    <row r="2123" spans="2:13">
      <c r="B2123" s="16"/>
      <c r="C2123" s="17"/>
      <c r="D2123" s="13"/>
      <c r="E2123" s="13"/>
      <c r="F2123" s="13"/>
      <c r="G2123" s="13"/>
      <c r="H2123" s="13"/>
      <c r="I2123" s="13"/>
      <c r="J2123" s="13"/>
      <c r="K2123" s="13"/>
      <c r="L2123" s="13"/>
      <c r="M2123" s="13"/>
    </row>
    <row r="2124" spans="2:13">
      <c r="B2124" s="16"/>
      <c r="C2124" s="17"/>
      <c r="D2124" s="13"/>
      <c r="E2124" s="13"/>
      <c r="F2124" s="13"/>
      <c r="G2124" s="13"/>
      <c r="H2124" s="13"/>
      <c r="I2124" s="13"/>
      <c r="J2124" s="13"/>
      <c r="K2124" s="13"/>
      <c r="L2124" s="13"/>
      <c r="M2124" s="13"/>
    </row>
    <row r="2125" spans="2:13">
      <c r="B2125" s="16"/>
      <c r="C2125" s="17"/>
      <c r="D2125" s="13"/>
      <c r="E2125" s="13"/>
      <c r="F2125" s="13"/>
      <c r="G2125" s="13"/>
      <c r="H2125" s="13"/>
      <c r="I2125" s="13"/>
      <c r="J2125" s="13"/>
      <c r="K2125" s="13"/>
      <c r="L2125" s="13"/>
      <c r="M2125" s="13"/>
    </row>
    <row r="2126" spans="2:13">
      <c r="B2126" s="16"/>
      <c r="C2126" s="17"/>
      <c r="D2126" s="13"/>
      <c r="E2126" s="13"/>
      <c r="F2126" s="13"/>
      <c r="G2126" s="13"/>
      <c r="H2126" s="13"/>
      <c r="I2126" s="13"/>
      <c r="J2126" s="13"/>
      <c r="K2126" s="13"/>
      <c r="L2126" s="13"/>
      <c r="M2126" s="13"/>
    </row>
    <row r="2127" spans="2:13">
      <c r="B2127" s="18"/>
      <c r="C2127" s="19"/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</row>
    <row r="2128" spans="2:13">
      <c r="B2128" s="16"/>
      <c r="C2128" s="17"/>
      <c r="D2128" s="13"/>
      <c r="E2128" s="13"/>
      <c r="F2128" s="13"/>
      <c r="G2128" s="13"/>
      <c r="H2128" s="13"/>
      <c r="I2128" s="13"/>
      <c r="J2128" s="13"/>
      <c r="K2128" s="13"/>
      <c r="L2128" s="13"/>
      <c r="M2128" s="13"/>
    </row>
    <row r="2129" spans="2:13">
      <c r="B2129" s="16"/>
      <c r="C2129" s="17"/>
      <c r="D2129" s="13"/>
      <c r="E2129" s="13"/>
      <c r="F2129" s="13"/>
      <c r="G2129" s="13"/>
      <c r="H2129" s="13"/>
      <c r="I2129" s="13"/>
      <c r="J2129" s="13"/>
      <c r="K2129" s="13"/>
      <c r="L2129" s="13"/>
      <c r="M2129" s="13"/>
    </row>
    <row r="2130" spans="2:13">
      <c r="B2130" s="16"/>
      <c r="C2130" s="17"/>
      <c r="D2130" s="13"/>
      <c r="E2130" s="13"/>
      <c r="F2130" s="13"/>
      <c r="G2130" s="13"/>
      <c r="H2130" s="13"/>
      <c r="I2130" s="13"/>
      <c r="J2130" s="13"/>
      <c r="K2130" s="13"/>
      <c r="L2130" s="13"/>
      <c r="M2130" s="13"/>
    </row>
    <row r="2131" spans="2:13">
      <c r="B2131" s="16"/>
      <c r="C2131" s="17"/>
      <c r="D2131" s="13"/>
      <c r="E2131" s="13"/>
      <c r="F2131" s="13"/>
      <c r="G2131" s="13"/>
      <c r="H2131" s="13"/>
      <c r="I2131" s="13"/>
      <c r="J2131" s="13"/>
      <c r="K2131" s="13"/>
      <c r="L2131" s="13"/>
      <c r="M2131" s="13"/>
    </row>
    <row r="2132" spans="2:13">
      <c r="B2132" s="16"/>
      <c r="C2132" s="17"/>
      <c r="D2132" s="13"/>
      <c r="E2132" s="13"/>
      <c r="F2132" s="13"/>
      <c r="G2132" s="13"/>
      <c r="H2132" s="13"/>
      <c r="I2132" s="13"/>
      <c r="J2132" s="13"/>
      <c r="K2132" s="13"/>
      <c r="L2132" s="13"/>
      <c r="M2132" s="13"/>
    </row>
    <row r="2133" spans="2:13">
      <c r="B2133" s="16"/>
      <c r="C2133" s="17"/>
      <c r="D2133" s="13"/>
      <c r="E2133" s="13"/>
      <c r="F2133" s="13"/>
      <c r="G2133" s="13"/>
      <c r="H2133" s="13"/>
      <c r="I2133" s="13"/>
      <c r="J2133" s="13"/>
      <c r="K2133" s="13"/>
      <c r="L2133" s="13"/>
      <c r="M2133" s="13"/>
    </row>
    <row r="2134" spans="2:13">
      <c r="B2134" s="16"/>
      <c r="C2134" s="17"/>
      <c r="D2134" s="13"/>
      <c r="E2134" s="13"/>
      <c r="F2134" s="13"/>
      <c r="G2134" s="13"/>
      <c r="H2134" s="13"/>
      <c r="I2134" s="13"/>
      <c r="J2134" s="13"/>
      <c r="K2134" s="13"/>
      <c r="L2134" s="13"/>
      <c r="M2134" s="13"/>
    </row>
    <row r="2135" spans="2:13">
      <c r="B2135" s="16"/>
      <c r="C2135" s="17"/>
      <c r="D2135" s="13"/>
      <c r="E2135" s="13"/>
      <c r="F2135" s="13"/>
      <c r="G2135" s="13"/>
      <c r="H2135" s="13"/>
      <c r="I2135" s="13"/>
      <c r="J2135" s="13"/>
      <c r="K2135" s="13"/>
      <c r="L2135" s="13"/>
      <c r="M2135" s="13"/>
    </row>
    <row r="2136" spans="2:13">
      <c r="B2136" s="16"/>
      <c r="C2136" s="17"/>
      <c r="D2136" s="13"/>
      <c r="E2136" s="13"/>
      <c r="F2136" s="13"/>
      <c r="G2136" s="13"/>
      <c r="H2136" s="13"/>
      <c r="I2136" s="13"/>
      <c r="J2136" s="13"/>
      <c r="K2136" s="13"/>
      <c r="L2136" s="13"/>
      <c r="M2136" s="13"/>
    </row>
    <row r="2137" spans="2:13">
      <c r="B2137" s="16"/>
      <c r="C2137" s="17"/>
      <c r="D2137" s="13"/>
      <c r="E2137" s="13"/>
      <c r="F2137" s="13"/>
      <c r="G2137" s="13"/>
      <c r="H2137" s="13"/>
      <c r="I2137" s="13"/>
      <c r="J2137" s="13"/>
      <c r="K2137" s="13"/>
      <c r="L2137" s="13"/>
      <c r="M2137" s="13"/>
    </row>
    <row r="2138" spans="2:13">
      <c r="B2138" s="16"/>
      <c r="C2138" s="17"/>
      <c r="D2138" s="13"/>
      <c r="E2138" s="13"/>
      <c r="F2138" s="13"/>
      <c r="G2138" s="13"/>
      <c r="H2138" s="13"/>
      <c r="I2138" s="13"/>
      <c r="J2138" s="13"/>
      <c r="K2138" s="13"/>
      <c r="L2138" s="13"/>
      <c r="M2138" s="13"/>
    </row>
    <row r="2139" spans="2:13">
      <c r="B2139" s="16"/>
      <c r="C2139" s="17"/>
      <c r="D2139" s="13"/>
      <c r="E2139" s="13"/>
      <c r="F2139" s="13"/>
      <c r="G2139" s="13"/>
      <c r="H2139" s="13"/>
      <c r="I2139" s="13"/>
      <c r="J2139" s="13"/>
      <c r="K2139" s="13"/>
      <c r="L2139" s="13"/>
      <c r="M2139" s="13"/>
    </row>
    <row r="2140" spans="2:13">
      <c r="B2140" s="16"/>
      <c r="C2140" s="17"/>
      <c r="D2140" s="13"/>
      <c r="E2140" s="13"/>
      <c r="F2140" s="13"/>
      <c r="G2140" s="13"/>
      <c r="H2140" s="13"/>
      <c r="I2140" s="13"/>
      <c r="J2140" s="13"/>
      <c r="K2140" s="13"/>
      <c r="L2140" s="13"/>
      <c r="M2140" s="13"/>
    </row>
    <row r="2141" spans="2:13">
      <c r="B2141" s="16"/>
      <c r="C2141" s="17"/>
      <c r="D2141" s="13"/>
      <c r="E2141" s="13"/>
      <c r="F2141" s="13"/>
      <c r="G2141" s="13"/>
      <c r="H2141" s="13"/>
      <c r="I2141" s="13"/>
      <c r="J2141" s="13"/>
      <c r="K2141" s="13"/>
      <c r="L2141" s="13"/>
      <c r="M2141" s="13"/>
    </row>
    <row r="2142" spans="2:13">
      <c r="B2142" s="16"/>
      <c r="C2142" s="17"/>
      <c r="D2142" s="13"/>
      <c r="E2142" s="13"/>
      <c r="F2142" s="13"/>
      <c r="G2142" s="13"/>
      <c r="H2142" s="13"/>
      <c r="I2142" s="13"/>
      <c r="J2142" s="13"/>
      <c r="K2142" s="13"/>
      <c r="L2142" s="13"/>
      <c r="M2142" s="13"/>
    </row>
    <row r="2143" spans="2:13">
      <c r="B2143" s="16"/>
      <c r="C2143" s="17"/>
      <c r="D2143" s="13"/>
      <c r="E2143" s="13"/>
      <c r="F2143" s="13"/>
      <c r="G2143" s="13"/>
      <c r="H2143" s="13"/>
      <c r="I2143" s="13"/>
      <c r="J2143" s="13"/>
      <c r="K2143" s="13"/>
      <c r="L2143" s="13"/>
      <c r="M2143" s="13"/>
    </row>
    <row r="2144" spans="2:13">
      <c r="B2144" s="16"/>
      <c r="C2144" s="17"/>
      <c r="D2144" s="13"/>
      <c r="E2144" s="13"/>
      <c r="F2144" s="13"/>
      <c r="G2144" s="13"/>
      <c r="H2144" s="13"/>
      <c r="I2144" s="13"/>
      <c r="J2144" s="13"/>
      <c r="K2144" s="13"/>
      <c r="L2144" s="13"/>
      <c r="M2144" s="13"/>
    </row>
    <row r="2145" spans="2:13">
      <c r="B2145" s="16"/>
      <c r="C2145" s="17"/>
      <c r="D2145" s="13"/>
      <c r="E2145" s="13"/>
      <c r="F2145" s="13"/>
      <c r="G2145" s="13"/>
      <c r="H2145" s="13"/>
      <c r="I2145" s="13"/>
      <c r="J2145" s="13"/>
      <c r="K2145" s="13"/>
      <c r="L2145" s="13"/>
      <c r="M2145" s="13"/>
    </row>
    <row r="2146" spans="2:13">
      <c r="B2146" s="16"/>
      <c r="C2146" s="17"/>
      <c r="D2146" s="13"/>
      <c r="E2146" s="13"/>
      <c r="F2146" s="13"/>
      <c r="G2146" s="13"/>
      <c r="H2146" s="13"/>
      <c r="I2146" s="13"/>
      <c r="J2146" s="13"/>
      <c r="K2146" s="13"/>
      <c r="L2146" s="13"/>
      <c r="M2146" s="13"/>
    </row>
    <row r="2147" spans="2:13">
      <c r="B2147" s="16"/>
      <c r="C2147" s="17"/>
      <c r="D2147" s="13"/>
      <c r="E2147" s="13"/>
      <c r="F2147" s="13"/>
      <c r="G2147" s="13"/>
      <c r="H2147" s="13"/>
      <c r="I2147" s="13"/>
      <c r="J2147" s="13"/>
      <c r="K2147" s="13"/>
      <c r="L2147" s="13"/>
      <c r="M2147" s="13"/>
    </row>
    <row r="2148" spans="2:13">
      <c r="B2148" s="16"/>
      <c r="C2148" s="17"/>
      <c r="D2148" s="13"/>
      <c r="E2148" s="13"/>
      <c r="F2148" s="13"/>
      <c r="G2148" s="13"/>
      <c r="H2148" s="13"/>
      <c r="I2148" s="13"/>
      <c r="J2148" s="13"/>
      <c r="K2148" s="13"/>
      <c r="L2148" s="13"/>
      <c r="M2148" s="13"/>
    </row>
    <row r="2149" spans="2:13">
      <c r="B2149" s="16"/>
      <c r="C2149" s="17"/>
      <c r="D2149" s="13"/>
      <c r="E2149" s="13"/>
      <c r="F2149" s="13"/>
      <c r="G2149" s="13"/>
      <c r="H2149" s="13"/>
      <c r="I2149" s="13"/>
      <c r="J2149" s="13"/>
      <c r="K2149" s="13"/>
      <c r="L2149" s="13"/>
      <c r="M2149" s="13"/>
    </row>
    <row r="2150" spans="2:13">
      <c r="B2150" s="16"/>
      <c r="C2150" s="17"/>
      <c r="D2150" s="13"/>
      <c r="E2150" s="13"/>
      <c r="F2150" s="13"/>
      <c r="G2150" s="13"/>
      <c r="H2150" s="13"/>
      <c r="I2150" s="13"/>
      <c r="J2150" s="13"/>
      <c r="K2150" s="13"/>
      <c r="L2150" s="13"/>
      <c r="M2150" s="13"/>
    </row>
    <row r="2151" spans="2:13">
      <c r="B2151" s="16"/>
      <c r="C2151" s="17"/>
      <c r="D2151" s="13"/>
      <c r="E2151" s="13"/>
      <c r="F2151" s="13"/>
      <c r="G2151" s="13"/>
      <c r="H2151" s="13"/>
      <c r="I2151" s="13"/>
      <c r="J2151" s="13"/>
      <c r="K2151" s="13"/>
      <c r="L2151" s="13"/>
      <c r="M2151" s="13"/>
    </row>
    <row r="2152" spans="2:13">
      <c r="B2152" s="16"/>
      <c r="C2152" s="17"/>
      <c r="D2152" s="13"/>
      <c r="E2152" s="13"/>
      <c r="F2152" s="13"/>
      <c r="G2152" s="13"/>
      <c r="H2152" s="13"/>
      <c r="I2152" s="13"/>
      <c r="J2152" s="13"/>
      <c r="K2152" s="13"/>
      <c r="L2152" s="13"/>
      <c r="M2152" s="13"/>
    </row>
    <row r="2153" spans="2:13">
      <c r="B2153" s="16"/>
      <c r="C2153" s="17"/>
      <c r="D2153" s="13"/>
      <c r="E2153" s="13"/>
      <c r="F2153" s="13"/>
      <c r="G2153" s="13"/>
      <c r="H2153" s="13"/>
      <c r="I2153" s="13"/>
      <c r="J2153" s="13"/>
      <c r="K2153" s="13"/>
      <c r="L2153" s="13"/>
      <c r="M2153" s="13"/>
    </row>
    <row r="2154" spans="2:13">
      <c r="B2154" s="16"/>
      <c r="C2154" s="17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</row>
    <row r="2155" spans="2:13">
      <c r="B2155" s="16"/>
      <c r="C2155" s="17"/>
      <c r="D2155" s="13"/>
      <c r="E2155" s="13"/>
      <c r="F2155" s="13"/>
      <c r="G2155" s="13"/>
      <c r="H2155" s="13"/>
      <c r="I2155" s="13"/>
      <c r="J2155" s="13"/>
      <c r="K2155" s="13"/>
      <c r="L2155" s="13"/>
      <c r="M2155" s="13"/>
    </row>
    <row r="2156" spans="2:13">
      <c r="B2156" s="16"/>
      <c r="C2156" s="17"/>
      <c r="D2156" s="13"/>
      <c r="E2156" s="13"/>
      <c r="F2156" s="13"/>
      <c r="G2156" s="13"/>
      <c r="H2156" s="13"/>
      <c r="I2156" s="13"/>
      <c r="J2156" s="13"/>
      <c r="K2156" s="13"/>
      <c r="L2156" s="13"/>
      <c r="M2156" s="13"/>
    </row>
    <row r="2157" spans="2:13">
      <c r="B2157" s="16"/>
      <c r="C2157" s="17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</row>
    <row r="2158" spans="2:13">
      <c r="B2158" s="16"/>
      <c r="C2158" s="17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</row>
    <row r="2159" spans="2:13">
      <c r="B2159" s="16"/>
      <c r="C2159" s="17"/>
      <c r="D2159" s="13"/>
      <c r="E2159" s="13"/>
      <c r="F2159" s="13"/>
      <c r="G2159" s="13"/>
      <c r="H2159" s="13"/>
      <c r="I2159" s="13"/>
      <c r="J2159" s="13"/>
      <c r="K2159" s="13"/>
      <c r="L2159" s="13"/>
      <c r="M2159" s="13"/>
    </row>
    <row r="2160" spans="2:13">
      <c r="B2160" s="16"/>
      <c r="C2160" s="17"/>
      <c r="D2160" s="13"/>
      <c r="E2160" s="13"/>
      <c r="F2160" s="13"/>
      <c r="G2160" s="13"/>
      <c r="H2160" s="13"/>
      <c r="I2160" s="13"/>
      <c r="J2160" s="13"/>
      <c r="K2160" s="13"/>
      <c r="L2160" s="13"/>
      <c r="M2160" s="13"/>
    </row>
    <row r="2161" spans="2:13">
      <c r="B2161" s="16"/>
      <c r="C2161" s="17"/>
      <c r="D2161" s="13"/>
      <c r="E2161" s="13"/>
      <c r="F2161" s="13"/>
      <c r="G2161" s="13"/>
      <c r="H2161" s="13"/>
      <c r="I2161" s="13"/>
      <c r="J2161" s="13"/>
      <c r="K2161" s="13"/>
      <c r="L2161" s="13"/>
      <c r="M2161" s="13"/>
    </row>
    <row r="2162" spans="2:13">
      <c r="B2162" s="16"/>
      <c r="C2162" s="17"/>
      <c r="D2162" s="13"/>
      <c r="E2162" s="13"/>
      <c r="F2162" s="13"/>
      <c r="G2162" s="13"/>
      <c r="H2162" s="13"/>
      <c r="I2162" s="13"/>
      <c r="J2162" s="13"/>
      <c r="K2162" s="13"/>
      <c r="L2162" s="13"/>
      <c r="M2162" s="13"/>
    </row>
    <row r="2163" spans="2:13">
      <c r="B2163" s="16"/>
      <c r="C2163" s="17"/>
      <c r="D2163" s="13"/>
      <c r="E2163" s="13"/>
      <c r="F2163" s="13"/>
      <c r="G2163" s="13"/>
      <c r="H2163" s="13"/>
      <c r="I2163" s="13"/>
      <c r="J2163" s="13"/>
      <c r="K2163" s="13"/>
      <c r="L2163" s="13"/>
      <c r="M2163" s="13"/>
    </row>
    <row r="2164" spans="2:13">
      <c r="B2164" s="16"/>
      <c r="C2164" s="17"/>
      <c r="D2164" s="13"/>
      <c r="E2164" s="13"/>
      <c r="F2164" s="13"/>
      <c r="G2164" s="13"/>
      <c r="H2164" s="13"/>
      <c r="I2164" s="13"/>
      <c r="J2164" s="13"/>
      <c r="K2164" s="13"/>
      <c r="L2164" s="13"/>
      <c r="M2164" s="13"/>
    </row>
    <row r="2165" spans="2:13">
      <c r="B2165" s="18"/>
      <c r="C2165" s="19"/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</row>
    <row r="2166" spans="2:13">
      <c r="B2166" s="16"/>
      <c r="C2166" s="17"/>
      <c r="D2166" s="13"/>
      <c r="E2166" s="13"/>
      <c r="F2166" s="13"/>
      <c r="G2166" s="13"/>
      <c r="H2166" s="13"/>
      <c r="I2166" s="13"/>
      <c r="J2166" s="13"/>
      <c r="K2166" s="13"/>
      <c r="L2166" s="13"/>
      <c r="M2166" s="13"/>
    </row>
    <row r="2167" spans="2:13">
      <c r="B2167" s="16"/>
      <c r="C2167" s="17"/>
      <c r="D2167" s="13"/>
      <c r="E2167" s="13"/>
      <c r="F2167" s="13"/>
      <c r="G2167" s="13"/>
      <c r="H2167" s="13"/>
      <c r="I2167" s="13"/>
      <c r="J2167" s="13"/>
      <c r="K2167" s="13"/>
      <c r="L2167" s="13"/>
      <c r="M2167" s="13"/>
    </row>
    <row r="2168" spans="2:13">
      <c r="B2168" s="16"/>
      <c r="C2168" s="17"/>
      <c r="D2168" s="13"/>
      <c r="E2168" s="13"/>
      <c r="F2168" s="13"/>
      <c r="G2168" s="13"/>
      <c r="H2168" s="13"/>
      <c r="I2168" s="13"/>
      <c r="J2168" s="13"/>
      <c r="K2168" s="13"/>
      <c r="L2168" s="13"/>
      <c r="M2168" s="13"/>
    </row>
    <row r="2169" spans="2:13">
      <c r="B2169" s="16"/>
      <c r="C2169" s="17"/>
      <c r="D2169" s="13"/>
      <c r="E2169" s="13"/>
      <c r="F2169" s="13"/>
      <c r="G2169" s="13"/>
      <c r="H2169" s="13"/>
      <c r="I2169" s="13"/>
      <c r="J2169" s="13"/>
      <c r="K2169" s="13"/>
      <c r="L2169" s="13"/>
      <c r="M2169" s="13"/>
    </row>
    <row r="2170" spans="2:13">
      <c r="B2170" s="16"/>
      <c r="C2170" s="17"/>
      <c r="D2170" s="13"/>
      <c r="E2170" s="13"/>
      <c r="F2170" s="13"/>
      <c r="G2170" s="13"/>
      <c r="H2170" s="13"/>
      <c r="I2170" s="13"/>
      <c r="J2170" s="13"/>
      <c r="K2170" s="13"/>
      <c r="L2170" s="13"/>
      <c r="M2170" s="13"/>
    </row>
    <row r="2171" spans="2:13">
      <c r="B2171" s="16"/>
      <c r="C2171" s="17"/>
      <c r="D2171" s="13"/>
      <c r="E2171" s="13"/>
      <c r="F2171" s="13"/>
      <c r="G2171" s="13"/>
      <c r="H2171" s="13"/>
      <c r="I2171" s="13"/>
      <c r="J2171" s="13"/>
      <c r="K2171" s="13"/>
      <c r="L2171" s="13"/>
      <c r="M2171" s="13"/>
    </row>
    <row r="2172" spans="2:13">
      <c r="B2172" s="16"/>
      <c r="C2172" s="17"/>
      <c r="D2172" s="13"/>
      <c r="E2172" s="13"/>
      <c r="F2172" s="13"/>
      <c r="G2172" s="13"/>
      <c r="H2172" s="13"/>
      <c r="I2172" s="13"/>
      <c r="J2172" s="13"/>
      <c r="K2172" s="13"/>
      <c r="L2172" s="13"/>
      <c r="M2172" s="13"/>
    </row>
    <row r="2173" spans="2:13">
      <c r="B2173" s="16"/>
      <c r="C2173" s="17"/>
      <c r="D2173" s="13"/>
      <c r="E2173" s="13"/>
      <c r="F2173" s="13"/>
      <c r="G2173" s="13"/>
      <c r="H2173" s="13"/>
      <c r="I2173" s="13"/>
      <c r="J2173" s="13"/>
      <c r="K2173" s="13"/>
      <c r="L2173" s="13"/>
      <c r="M2173" s="13"/>
    </row>
    <row r="2174" spans="2:13">
      <c r="B2174" s="16"/>
      <c r="C2174" s="17"/>
      <c r="D2174" s="13"/>
      <c r="E2174" s="13"/>
      <c r="F2174" s="13"/>
      <c r="G2174" s="13"/>
      <c r="H2174" s="13"/>
      <c r="I2174" s="13"/>
      <c r="J2174" s="13"/>
      <c r="K2174" s="13"/>
      <c r="L2174" s="13"/>
      <c r="M2174" s="13"/>
    </row>
    <row r="2175" spans="2:13">
      <c r="B2175" s="16"/>
      <c r="C2175" s="17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</row>
    <row r="2176" spans="2:13">
      <c r="B2176" s="16"/>
      <c r="C2176" s="17"/>
      <c r="D2176" s="13"/>
      <c r="E2176" s="13"/>
      <c r="F2176" s="13"/>
      <c r="G2176" s="13"/>
      <c r="H2176" s="13"/>
      <c r="I2176" s="13"/>
      <c r="J2176" s="13"/>
      <c r="K2176" s="13"/>
      <c r="L2176" s="13"/>
      <c r="M2176" s="13"/>
    </row>
    <row r="2177" spans="2:13">
      <c r="B2177" s="16"/>
      <c r="C2177" s="17"/>
      <c r="D2177" s="13"/>
      <c r="E2177" s="13"/>
      <c r="F2177" s="13"/>
      <c r="G2177" s="13"/>
      <c r="H2177" s="13"/>
      <c r="I2177" s="13"/>
      <c r="J2177" s="13"/>
      <c r="K2177" s="13"/>
      <c r="L2177" s="13"/>
      <c r="M2177" s="13"/>
    </row>
    <row r="2178" spans="2:13">
      <c r="B2178" s="16"/>
      <c r="C2178" s="17"/>
      <c r="D2178" s="13"/>
      <c r="E2178" s="13"/>
      <c r="F2178" s="13"/>
      <c r="G2178" s="13"/>
      <c r="H2178" s="13"/>
      <c r="I2178" s="13"/>
      <c r="J2178" s="13"/>
      <c r="K2178" s="13"/>
      <c r="L2178" s="13"/>
      <c r="M2178" s="13"/>
    </row>
    <row r="2179" spans="2:13">
      <c r="B2179" s="16"/>
      <c r="C2179" s="17"/>
      <c r="D2179" s="13"/>
      <c r="E2179" s="13"/>
      <c r="F2179" s="13"/>
      <c r="G2179" s="13"/>
      <c r="H2179" s="13"/>
      <c r="I2179" s="13"/>
      <c r="J2179" s="13"/>
      <c r="K2179" s="13"/>
      <c r="L2179" s="13"/>
      <c r="M2179" s="13"/>
    </row>
    <row r="2180" spans="2:13">
      <c r="B2180" s="16"/>
      <c r="C2180" s="17"/>
      <c r="D2180" s="13"/>
      <c r="E2180" s="13"/>
      <c r="F2180" s="13"/>
      <c r="G2180" s="13"/>
      <c r="H2180" s="13"/>
      <c r="I2180" s="13"/>
      <c r="J2180" s="13"/>
      <c r="K2180" s="13"/>
      <c r="L2180" s="13"/>
      <c r="M2180" s="13"/>
    </row>
    <row r="2181" spans="2:13">
      <c r="B2181" s="16"/>
      <c r="C2181" s="17"/>
      <c r="D2181" s="13"/>
      <c r="E2181" s="13"/>
      <c r="F2181" s="13"/>
      <c r="G2181" s="13"/>
      <c r="H2181" s="13"/>
      <c r="I2181" s="13"/>
      <c r="J2181" s="13"/>
      <c r="K2181" s="13"/>
      <c r="L2181" s="13"/>
      <c r="M2181" s="13"/>
    </row>
    <row r="2182" spans="2:13">
      <c r="B2182" s="16"/>
      <c r="C2182" s="17"/>
      <c r="D2182" s="13"/>
      <c r="E2182" s="13"/>
      <c r="F2182" s="13"/>
      <c r="G2182" s="13"/>
      <c r="H2182" s="13"/>
      <c r="I2182" s="13"/>
      <c r="J2182" s="13"/>
      <c r="K2182" s="13"/>
      <c r="L2182" s="13"/>
      <c r="M2182" s="13"/>
    </row>
    <row r="2183" spans="2:13">
      <c r="B2183" s="16"/>
      <c r="C2183" s="17"/>
      <c r="D2183" s="13"/>
      <c r="E2183" s="13"/>
      <c r="F2183" s="13"/>
      <c r="G2183" s="13"/>
      <c r="H2183" s="13"/>
      <c r="I2183" s="13"/>
      <c r="J2183" s="13"/>
      <c r="K2183" s="13"/>
      <c r="L2183" s="13"/>
      <c r="M2183" s="13"/>
    </row>
    <row r="2184" spans="2:13">
      <c r="B2184" s="16"/>
      <c r="C2184" s="17"/>
      <c r="D2184" s="13"/>
      <c r="E2184" s="13"/>
      <c r="F2184" s="13"/>
      <c r="G2184" s="13"/>
      <c r="H2184" s="13"/>
      <c r="I2184" s="13"/>
      <c r="J2184" s="13"/>
      <c r="K2184" s="13"/>
      <c r="L2184" s="13"/>
      <c r="M2184" s="13"/>
    </row>
    <row r="2185" spans="2:13">
      <c r="B2185" s="16"/>
      <c r="C2185" s="17"/>
      <c r="D2185" s="13"/>
      <c r="E2185" s="13"/>
      <c r="F2185" s="13"/>
      <c r="G2185" s="13"/>
      <c r="H2185" s="13"/>
      <c r="I2185" s="13"/>
      <c r="J2185" s="13"/>
      <c r="K2185" s="13"/>
      <c r="L2185" s="13"/>
      <c r="M2185" s="13"/>
    </row>
    <row r="2186" spans="2:13">
      <c r="B2186" s="16"/>
      <c r="C2186" s="17"/>
      <c r="D2186" s="13"/>
      <c r="E2186" s="13"/>
      <c r="F2186" s="13"/>
      <c r="G2186" s="13"/>
      <c r="H2186" s="13"/>
      <c r="I2186" s="13"/>
      <c r="J2186" s="13"/>
      <c r="K2186" s="13"/>
      <c r="L2186" s="13"/>
      <c r="M2186" s="13"/>
    </row>
    <row r="2187" spans="2:13">
      <c r="B2187" s="16"/>
      <c r="C2187" s="17"/>
      <c r="D2187" s="13"/>
      <c r="E2187" s="13"/>
      <c r="F2187" s="13"/>
      <c r="G2187" s="13"/>
      <c r="H2187" s="13"/>
      <c r="I2187" s="13"/>
      <c r="J2187" s="13"/>
      <c r="K2187" s="13"/>
      <c r="L2187" s="13"/>
      <c r="M2187" s="13"/>
    </row>
    <row r="2188" spans="2:13">
      <c r="B2188" s="16"/>
      <c r="C2188" s="17"/>
      <c r="D2188" s="13"/>
      <c r="E2188" s="13"/>
      <c r="F2188" s="13"/>
      <c r="G2188" s="13"/>
      <c r="H2188" s="13"/>
      <c r="I2188" s="13"/>
      <c r="J2188" s="13"/>
      <c r="K2188" s="13"/>
      <c r="L2188" s="13"/>
      <c r="M2188" s="13"/>
    </row>
    <row r="2189" spans="2:13">
      <c r="B2189" s="16"/>
      <c r="C2189" s="17"/>
      <c r="D2189" s="13"/>
      <c r="E2189" s="13"/>
      <c r="F2189" s="13"/>
      <c r="G2189" s="13"/>
      <c r="H2189" s="13"/>
      <c r="I2189" s="13"/>
      <c r="J2189" s="13"/>
      <c r="K2189" s="13"/>
      <c r="L2189" s="13"/>
      <c r="M2189" s="13"/>
    </row>
    <row r="2190" spans="2:13">
      <c r="B2190" s="16"/>
      <c r="C2190" s="17"/>
      <c r="D2190" s="13"/>
      <c r="E2190" s="13"/>
      <c r="F2190" s="13"/>
      <c r="G2190" s="13"/>
      <c r="H2190" s="13"/>
      <c r="I2190" s="13"/>
      <c r="J2190" s="13"/>
      <c r="K2190" s="13"/>
      <c r="L2190" s="13"/>
      <c r="M2190" s="13"/>
    </row>
    <row r="2191" spans="2:13">
      <c r="B2191" s="16"/>
      <c r="C2191" s="17"/>
      <c r="D2191" s="13"/>
      <c r="E2191" s="13"/>
      <c r="F2191" s="13"/>
      <c r="G2191" s="13"/>
      <c r="H2191" s="13"/>
      <c r="I2191" s="13"/>
      <c r="J2191" s="13"/>
      <c r="K2191" s="13"/>
      <c r="L2191" s="13"/>
      <c r="M2191" s="13"/>
    </row>
    <row r="2192" spans="2:13">
      <c r="B2192" s="16"/>
      <c r="C2192" s="17"/>
      <c r="D2192" s="13"/>
      <c r="E2192" s="13"/>
      <c r="F2192" s="13"/>
      <c r="G2192" s="13"/>
      <c r="H2192" s="13"/>
      <c r="I2192" s="13"/>
      <c r="J2192" s="13"/>
      <c r="K2192" s="13"/>
      <c r="L2192" s="13"/>
      <c r="M2192" s="13"/>
    </row>
    <row r="2193" spans="2:13">
      <c r="B2193" s="18"/>
      <c r="C2193" s="19"/>
      <c r="D2193" s="15"/>
      <c r="E2193" s="15"/>
      <c r="F2193" s="15"/>
      <c r="G2193" s="15"/>
      <c r="H2193" s="15"/>
      <c r="I2193" s="15"/>
      <c r="J2193" s="15"/>
      <c r="K2193" s="15"/>
      <c r="L2193" s="15"/>
      <c r="M2193" s="15"/>
    </row>
    <row r="2194" spans="2:13">
      <c r="B2194" s="16"/>
      <c r="C2194" s="17"/>
      <c r="D2194" s="13"/>
      <c r="E2194" s="13"/>
      <c r="F2194" s="13"/>
      <c r="G2194" s="13"/>
      <c r="H2194" s="13"/>
      <c r="I2194" s="13"/>
      <c r="J2194" s="13"/>
      <c r="K2194" s="13"/>
      <c r="L2194" s="13"/>
      <c r="M2194" s="13"/>
    </row>
    <row r="2195" spans="2:13">
      <c r="B2195" s="16"/>
      <c r="C2195" s="17"/>
      <c r="D2195" s="13"/>
      <c r="E2195" s="13"/>
      <c r="F2195" s="13"/>
      <c r="G2195" s="13"/>
      <c r="H2195" s="13"/>
      <c r="I2195" s="13"/>
      <c r="J2195" s="13"/>
      <c r="K2195" s="13"/>
      <c r="L2195" s="13"/>
      <c r="M2195" s="13"/>
    </row>
    <row r="2196" spans="2:13">
      <c r="B2196" s="16"/>
      <c r="C2196" s="17"/>
      <c r="D2196" s="13"/>
      <c r="E2196" s="13"/>
      <c r="F2196" s="13"/>
      <c r="G2196" s="13"/>
      <c r="H2196" s="13"/>
      <c r="I2196" s="13"/>
      <c r="J2196" s="13"/>
      <c r="K2196" s="13"/>
      <c r="L2196" s="13"/>
      <c r="M2196" s="13"/>
    </row>
    <row r="2197" spans="2:13">
      <c r="B2197" s="16"/>
      <c r="C2197" s="17"/>
      <c r="D2197" s="13"/>
      <c r="E2197" s="13"/>
      <c r="F2197" s="13"/>
      <c r="G2197" s="13"/>
      <c r="H2197" s="13"/>
      <c r="I2197" s="13"/>
      <c r="J2197" s="13"/>
      <c r="K2197" s="13"/>
      <c r="L2197" s="13"/>
      <c r="M2197" s="13"/>
    </row>
    <row r="2198" spans="2:13">
      <c r="B2198" s="16"/>
      <c r="C2198" s="17"/>
      <c r="D2198" s="13"/>
      <c r="E2198" s="13"/>
      <c r="F2198" s="13"/>
      <c r="G2198" s="13"/>
      <c r="H2198" s="13"/>
      <c r="I2198" s="13"/>
      <c r="J2198" s="13"/>
      <c r="K2198" s="13"/>
      <c r="L2198" s="13"/>
      <c r="M2198" s="13"/>
    </row>
    <row r="2199" spans="2:13">
      <c r="B2199" s="16"/>
      <c r="C2199" s="17"/>
      <c r="D2199" s="13"/>
      <c r="E2199" s="13"/>
      <c r="F2199" s="13"/>
      <c r="G2199" s="13"/>
      <c r="H2199" s="13"/>
      <c r="I2199" s="13"/>
      <c r="J2199" s="13"/>
      <c r="K2199" s="13"/>
      <c r="L2199" s="13"/>
      <c r="M2199" s="13"/>
    </row>
    <row r="2200" spans="2:13">
      <c r="B2200" s="16"/>
      <c r="C2200" s="17"/>
      <c r="D2200" s="13"/>
      <c r="E2200" s="13"/>
      <c r="F2200" s="13"/>
      <c r="G2200" s="13"/>
      <c r="H2200" s="13"/>
      <c r="I2200" s="13"/>
      <c r="J2200" s="13"/>
      <c r="K2200" s="13"/>
      <c r="L2200" s="13"/>
      <c r="M2200" s="13"/>
    </row>
    <row r="2201" spans="2:13">
      <c r="B2201" s="16"/>
      <c r="C2201" s="17"/>
      <c r="D2201" s="13"/>
      <c r="E2201" s="13"/>
      <c r="F2201" s="13"/>
      <c r="G2201" s="13"/>
      <c r="H2201" s="13"/>
      <c r="I2201" s="13"/>
      <c r="J2201" s="13"/>
      <c r="K2201" s="13"/>
      <c r="L2201" s="13"/>
      <c r="M2201" s="13"/>
    </row>
    <row r="2202" spans="2:13">
      <c r="B2202" s="16"/>
      <c r="C2202" s="17"/>
      <c r="D2202" s="13"/>
      <c r="E2202" s="13"/>
      <c r="F2202" s="13"/>
      <c r="G2202" s="13"/>
      <c r="H2202" s="13"/>
      <c r="I2202" s="13"/>
      <c r="J2202" s="13"/>
      <c r="K2202" s="13"/>
      <c r="L2202" s="13"/>
      <c r="M2202" s="13"/>
    </row>
    <row r="2203" spans="2:13">
      <c r="B2203" s="16"/>
      <c r="C2203" s="17"/>
      <c r="D2203" s="13"/>
      <c r="E2203" s="13"/>
      <c r="F2203" s="13"/>
      <c r="G2203" s="13"/>
      <c r="H2203" s="13"/>
      <c r="I2203" s="13"/>
      <c r="J2203" s="13"/>
      <c r="K2203" s="13"/>
      <c r="L2203" s="13"/>
      <c r="M2203" s="13"/>
    </row>
    <row r="2204" spans="2:13">
      <c r="B2204" s="16"/>
      <c r="C2204" s="17"/>
      <c r="D2204" s="13"/>
      <c r="E2204" s="13"/>
      <c r="F2204" s="13"/>
      <c r="G2204" s="13"/>
      <c r="H2204" s="13"/>
      <c r="I2204" s="13"/>
      <c r="J2204" s="13"/>
      <c r="K2204" s="13"/>
      <c r="L2204" s="13"/>
      <c r="M2204" s="13"/>
    </row>
    <row r="2205" spans="2:13">
      <c r="B2205" s="16"/>
      <c r="C2205" s="17"/>
      <c r="D2205" s="13"/>
      <c r="E2205" s="13"/>
      <c r="F2205" s="13"/>
      <c r="G2205" s="13"/>
      <c r="H2205" s="13"/>
      <c r="I2205" s="13"/>
      <c r="J2205" s="13"/>
      <c r="K2205" s="13"/>
      <c r="L2205" s="13"/>
      <c r="M2205" s="13"/>
    </row>
    <row r="2206" spans="2:13">
      <c r="B2206" s="16"/>
      <c r="C2206" s="17"/>
      <c r="D2206" s="13"/>
      <c r="E2206" s="13"/>
      <c r="F2206" s="13"/>
      <c r="G2206" s="13"/>
      <c r="H2206" s="13"/>
      <c r="I2206" s="13"/>
      <c r="J2206" s="13"/>
      <c r="K2206" s="13"/>
      <c r="L2206" s="13"/>
      <c r="M2206" s="13"/>
    </row>
    <row r="2207" spans="2:13">
      <c r="B2207" s="16"/>
      <c r="C2207" s="17"/>
      <c r="D2207" s="13"/>
      <c r="E2207" s="13"/>
      <c r="F2207" s="13"/>
      <c r="G2207" s="13"/>
      <c r="H2207" s="13"/>
      <c r="I2207" s="13"/>
      <c r="J2207" s="13"/>
      <c r="K2207" s="13"/>
      <c r="L2207" s="13"/>
      <c r="M2207" s="13"/>
    </row>
    <row r="2208" spans="2:13">
      <c r="B2208" s="16"/>
      <c r="C2208" s="17"/>
      <c r="D2208" s="13"/>
      <c r="E2208" s="13"/>
      <c r="F2208" s="13"/>
      <c r="G2208" s="13"/>
      <c r="H2208" s="13"/>
      <c r="I2208" s="13"/>
      <c r="J2208" s="13"/>
      <c r="K2208" s="13"/>
      <c r="L2208" s="13"/>
      <c r="M2208" s="13"/>
    </row>
    <row r="2209" spans="2:13">
      <c r="B2209" s="16"/>
      <c r="C2209" s="17"/>
      <c r="D2209" s="13"/>
      <c r="E2209" s="13"/>
      <c r="F2209" s="13"/>
      <c r="G2209" s="13"/>
      <c r="H2209" s="13"/>
      <c r="I2209" s="13"/>
      <c r="J2209" s="13"/>
      <c r="K2209" s="13"/>
      <c r="L2209" s="13"/>
      <c r="M2209" s="13"/>
    </row>
    <row r="2210" spans="2:13">
      <c r="B2210" s="16"/>
      <c r="C2210" s="17"/>
      <c r="D2210" s="13"/>
      <c r="E2210" s="13"/>
      <c r="F2210" s="13"/>
      <c r="G2210" s="13"/>
      <c r="H2210" s="13"/>
      <c r="I2210" s="13"/>
      <c r="J2210" s="13"/>
      <c r="K2210" s="13"/>
      <c r="L2210" s="13"/>
      <c r="M2210" s="13"/>
    </row>
    <row r="2211" spans="2:13">
      <c r="B2211" s="16"/>
      <c r="C2211" s="17"/>
      <c r="D2211" s="13"/>
      <c r="E2211" s="13"/>
      <c r="F2211" s="13"/>
      <c r="G2211" s="13"/>
      <c r="H2211" s="13"/>
      <c r="I2211" s="13"/>
      <c r="J2211" s="13"/>
      <c r="K2211" s="13"/>
      <c r="L2211" s="13"/>
      <c r="M2211" s="13"/>
    </row>
    <row r="2212" spans="2:13">
      <c r="B2212" s="18"/>
      <c r="C2212" s="19"/>
      <c r="D2212" s="15"/>
      <c r="E2212" s="15"/>
      <c r="F2212" s="15"/>
      <c r="G2212" s="15"/>
      <c r="H2212" s="15"/>
      <c r="I2212" s="15"/>
      <c r="J2212" s="15"/>
      <c r="K2212" s="15"/>
      <c r="L2212" s="15"/>
      <c r="M2212" s="15"/>
    </row>
    <row r="2213" spans="2:13">
      <c r="B2213" s="16"/>
      <c r="C2213" s="17"/>
      <c r="D2213" s="13"/>
      <c r="E2213" s="13"/>
      <c r="F2213" s="13"/>
      <c r="G2213" s="13"/>
      <c r="H2213" s="13"/>
      <c r="I2213" s="13"/>
      <c r="J2213" s="13"/>
      <c r="K2213" s="13"/>
      <c r="L2213" s="13"/>
      <c r="M2213" s="13"/>
    </row>
    <row r="2214" spans="2:13">
      <c r="B2214" s="16"/>
      <c r="C2214" s="17"/>
      <c r="D2214" s="13"/>
      <c r="E2214" s="13"/>
      <c r="F2214" s="13"/>
      <c r="G2214" s="13"/>
      <c r="H2214" s="13"/>
      <c r="I2214" s="13"/>
      <c r="J2214" s="13"/>
      <c r="K2214" s="13"/>
      <c r="L2214" s="13"/>
      <c r="M2214" s="13"/>
    </row>
    <row r="2215" spans="2:13">
      <c r="B2215" s="16"/>
      <c r="C2215" s="17"/>
      <c r="D2215" s="13"/>
      <c r="E2215" s="13"/>
      <c r="F2215" s="13"/>
      <c r="G2215" s="13"/>
      <c r="H2215" s="13"/>
      <c r="I2215" s="13"/>
      <c r="J2215" s="13"/>
      <c r="K2215" s="13"/>
      <c r="L2215" s="13"/>
      <c r="M2215" s="13"/>
    </row>
    <row r="2216" spans="2:13">
      <c r="B2216" s="16"/>
      <c r="C2216" s="17"/>
      <c r="D2216" s="13"/>
      <c r="E2216" s="13"/>
      <c r="F2216" s="13"/>
      <c r="G2216" s="13"/>
      <c r="H2216" s="13"/>
      <c r="I2216" s="13"/>
      <c r="J2216" s="13"/>
      <c r="K2216" s="13"/>
      <c r="L2216" s="13"/>
      <c r="M2216" s="13"/>
    </row>
    <row r="2217" spans="2:13">
      <c r="B2217" s="16"/>
      <c r="C2217" s="17"/>
      <c r="D2217" s="13"/>
      <c r="E2217" s="13"/>
      <c r="F2217" s="13"/>
      <c r="G2217" s="13"/>
      <c r="H2217" s="13"/>
      <c r="I2217" s="13"/>
      <c r="J2217" s="13"/>
      <c r="K2217" s="13"/>
      <c r="L2217" s="13"/>
      <c r="M2217" s="13"/>
    </row>
    <row r="2218" spans="2:13">
      <c r="B2218" s="16"/>
      <c r="C2218" s="17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</row>
    <row r="2219" spans="2:13">
      <c r="B2219" s="16"/>
      <c r="C2219" s="17"/>
      <c r="D2219" s="13"/>
      <c r="E2219" s="13"/>
      <c r="F2219" s="13"/>
      <c r="G2219" s="13"/>
      <c r="H2219" s="13"/>
      <c r="I2219" s="13"/>
      <c r="J2219" s="13"/>
      <c r="K2219" s="13"/>
      <c r="L2219" s="13"/>
      <c r="M2219" s="13"/>
    </row>
    <row r="2220" spans="2:13">
      <c r="B2220" s="16"/>
      <c r="C2220" s="17"/>
      <c r="D2220" s="13"/>
      <c r="E2220" s="13"/>
      <c r="F2220" s="13"/>
      <c r="G2220" s="13"/>
      <c r="H2220" s="13"/>
      <c r="I2220" s="13"/>
      <c r="J2220" s="13"/>
      <c r="K2220" s="13"/>
      <c r="L2220" s="13"/>
      <c r="M2220" s="13"/>
    </row>
    <row r="2221" spans="2:13">
      <c r="B2221" s="16"/>
      <c r="C2221" s="17"/>
      <c r="D2221" s="13"/>
      <c r="E2221" s="13"/>
      <c r="F2221" s="13"/>
      <c r="G2221" s="13"/>
      <c r="H2221" s="13"/>
      <c r="I2221" s="13"/>
      <c r="J2221" s="13"/>
      <c r="K2221" s="13"/>
      <c r="L2221" s="13"/>
      <c r="M2221" s="13"/>
    </row>
    <row r="2222" spans="2:13">
      <c r="B2222" s="16"/>
      <c r="C2222" s="17"/>
      <c r="D2222" s="13"/>
      <c r="E2222" s="13"/>
      <c r="F2222" s="13"/>
      <c r="G2222" s="13"/>
      <c r="H2222" s="13"/>
      <c r="I2222" s="13"/>
      <c r="J2222" s="13"/>
      <c r="K2222" s="13"/>
      <c r="L2222" s="13"/>
      <c r="M2222" s="13"/>
    </row>
    <row r="2223" spans="2:13">
      <c r="B2223" s="16"/>
      <c r="C2223" s="17"/>
      <c r="D2223" s="13"/>
      <c r="E2223" s="13"/>
      <c r="F2223" s="13"/>
      <c r="G2223" s="13"/>
      <c r="H2223" s="13"/>
      <c r="I2223" s="13"/>
      <c r="J2223" s="13"/>
      <c r="K2223" s="13"/>
      <c r="L2223" s="13"/>
      <c r="M2223" s="13"/>
    </row>
    <row r="2224" spans="2:13">
      <c r="B2224" s="16"/>
      <c r="C2224" s="17"/>
      <c r="D2224" s="13"/>
      <c r="E2224" s="13"/>
      <c r="F2224" s="13"/>
      <c r="G2224" s="13"/>
      <c r="H2224" s="13"/>
      <c r="I2224" s="13"/>
      <c r="J2224" s="13"/>
      <c r="K2224" s="13"/>
      <c r="L2224" s="13"/>
      <c r="M2224" s="13"/>
    </row>
    <row r="2225" spans="2:13">
      <c r="B2225" s="16"/>
      <c r="C2225" s="17"/>
      <c r="D2225" s="13"/>
      <c r="E2225" s="13"/>
      <c r="F2225" s="13"/>
      <c r="G2225" s="13"/>
      <c r="H2225" s="13"/>
      <c r="I2225" s="13"/>
      <c r="J2225" s="13"/>
      <c r="K2225" s="13"/>
      <c r="L2225" s="13"/>
      <c r="M2225" s="13"/>
    </row>
    <row r="2226" spans="2:13">
      <c r="B2226" s="16"/>
      <c r="C2226" s="17"/>
      <c r="D2226" s="13"/>
      <c r="E2226" s="13"/>
      <c r="F2226" s="13"/>
      <c r="G2226" s="13"/>
      <c r="H2226" s="13"/>
      <c r="I2226" s="13"/>
      <c r="J2226" s="13"/>
      <c r="K2226" s="13"/>
      <c r="L2226" s="13"/>
      <c r="M2226" s="13"/>
    </row>
    <row r="2227" spans="2:13">
      <c r="B2227" s="18"/>
      <c r="C2227" s="19"/>
      <c r="D2227" s="15"/>
      <c r="E2227" s="15"/>
      <c r="F2227" s="15"/>
      <c r="G2227" s="15"/>
      <c r="H2227" s="15"/>
      <c r="I2227" s="15"/>
      <c r="J2227" s="15"/>
      <c r="K2227" s="15"/>
      <c r="L2227" s="15"/>
      <c r="M2227" s="15"/>
    </row>
    <row r="2228" spans="2:13">
      <c r="B2228" s="16"/>
      <c r="C2228" s="17"/>
      <c r="D2228" s="13"/>
      <c r="E2228" s="13"/>
      <c r="F2228" s="13"/>
      <c r="G2228" s="13"/>
      <c r="H2228" s="13"/>
      <c r="I2228" s="13"/>
      <c r="J2228" s="13"/>
      <c r="K2228" s="13"/>
      <c r="L2228" s="13"/>
      <c r="M2228" s="13"/>
    </row>
    <row r="2229" spans="2:13">
      <c r="B2229" s="16"/>
      <c r="C2229" s="17"/>
      <c r="D2229" s="13"/>
      <c r="E2229" s="13"/>
      <c r="F2229" s="13"/>
      <c r="G2229" s="13"/>
      <c r="H2229" s="13"/>
      <c r="I2229" s="13"/>
      <c r="J2229" s="13"/>
      <c r="K2229" s="13"/>
      <c r="L2229" s="13"/>
      <c r="M2229" s="13"/>
    </row>
    <row r="2230" spans="2:13">
      <c r="B2230" s="16"/>
      <c r="C2230" s="17"/>
      <c r="D2230" s="13"/>
      <c r="E2230" s="13"/>
      <c r="F2230" s="13"/>
      <c r="G2230" s="13"/>
      <c r="H2230" s="13"/>
      <c r="I2230" s="13"/>
      <c r="J2230" s="13"/>
      <c r="K2230" s="13"/>
      <c r="L2230" s="13"/>
      <c r="M2230" s="13"/>
    </row>
    <row r="2231" spans="2:13">
      <c r="B2231" s="16"/>
      <c r="C2231" s="17"/>
      <c r="D2231" s="13"/>
      <c r="E2231" s="13"/>
      <c r="F2231" s="13"/>
      <c r="G2231" s="13"/>
      <c r="H2231" s="13"/>
      <c r="I2231" s="13"/>
      <c r="J2231" s="13"/>
      <c r="K2231" s="13"/>
      <c r="L2231" s="13"/>
      <c r="M2231" s="13"/>
    </row>
    <row r="2232" spans="2:13">
      <c r="B2232" s="16"/>
      <c r="C2232" s="17"/>
      <c r="D2232" s="13"/>
      <c r="E2232" s="13"/>
      <c r="F2232" s="13"/>
      <c r="G2232" s="13"/>
      <c r="H2232" s="13"/>
      <c r="I2232" s="13"/>
      <c r="J2232" s="13"/>
      <c r="K2232" s="13"/>
      <c r="L2232" s="13"/>
      <c r="M2232" s="13"/>
    </row>
    <row r="2233" spans="2:13">
      <c r="B2233" s="16"/>
      <c r="C2233" s="17"/>
      <c r="D2233" s="13"/>
      <c r="E2233" s="13"/>
      <c r="F2233" s="13"/>
      <c r="G2233" s="13"/>
      <c r="H2233" s="13"/>
      <c r="I2233" s="13"/>
      <c r="J2233" s="13"/>
      <c r="K2233" s="13"/>
      <c r="L2233" s="13"/>
      <c r="M2233" s="13"/>
    </row>
    <row r="2234" spans="2:13">
      <c r="B2234" s="16"/>
      <c r="C2234" s="17"/>
      <c r="D2234" s="13"/>
      <c r="E2234" s="13"/>
      <c r="F2234" s="13"/>
      <c r="G2234" s="13"/>
      <c r="H2234" s="13"/>
      <c r="I2234" s="13"/>
      <c r="J2234" s="13"/>
      <c r="K2234" s="13"/>
      <c r="L2234" s="13"/>
      <c r="M2234" s="13"/>
    </row>
    <row r="2235" spans="2:13">
      <c r="B2235" s="16"/>
      <c r="C2235" s="17"/>
      <c r="D2235" s="13"/>
      <c r="E2235" s="13"/>
      <c r="F2235" s="13"/>
      <c r="G2235" s="13"/>
      <c r="H2235" s="13"/>
      <c r="I2235" s="13"/>
      <c r="J2235" s="13"/>
      <c r="K2235" s="13"/>
      <c r="L2235" s="13"/>
      <c r="M2235" s="13"/>
    </row>
    <row r="2236" spans="2:13">
      <c r="B2236" s="18"/>
      <c r="C2236" s="19"/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</row>
    <row r="2237" spans="2:13">
      <c r="B2237" s="16"/>
      <c r="C2237" s="17"/>
      <c r="D2237" s="13"/>
      <c r="E2237" s="13"/>
      <c r="F2237" s="13"/>
      <c r="G2237" s="13"/>
      <c r="H2237" s="13"/>
      <c r="I2237" s="13"/>
      <c r="J2237" s="13"/>
      <c r="K2237" s="13"/>
      <c r="L2237" s="13"/>
      <c r="M2237" s="13"/>
    </row>
    <row r="2238" spans="2:13">
      <c r="B2238" s="16"/>
      <c r="C2238" s="17"/>
      <c r="D2238" s="13"/>
      <c r="E2238" s="13"/>
      <c r="F2238" s="13"/>
      <c r="G2238" s="13"/>
      <c r="H2238" s="13"/>
      <c r="I2238" s="13"/>
      <c r="J2238" s="13"/>
      <c r="K2238" s="13"/>
      <c r="L2238" s="13"/>
      <c r="M2238" s="13"/>
    </row>
    <row r="2239" spans="2:13">
      <c r="B2239" s="16"/>
      <c r="C2239" s="17"/>
      <c r="D2239" s="13"/>
      <c r="E2239" s="13"/>
      <c r="F2239" s="13"/>
      <c r="G2239" s="13"/>
      <c r="H2239" s="13"/>
      <c r="I2239" s="13"/>
      <c r="J2239" s="13"/>
      <c r="K2239" s="13"/>
      <c r="L2239" s="13"/>
      <c r="M2239" s="13"/>
    </row>
    <row r="2240" spans="2:13">
      <c r="B2240" s="16"/>
      <c r="C2240" s="17"/>
      <c r="D2240" s="13"/>
      <c r="E2240" s="13"/>
      <c r="F2240" s="13"/>
      <c r="G2240" s="13"/>
      <c r="H2240" s="13"/>
      <c r="I2240" s="13"/>
      <c r="J2240" s="13"/>
      <c r="K2240" s="13"/>
      <c r="L2240" s="13"/>
      <c r="M2240" s="13"/>
    </row>
    <row r="2241" spans="2:13">
      <c r="B2241" s="16"/>
      <c r="C2241" s="17"/>
      <c r="D2241" s="13"/>
      <c r="E2241" s="13"/>
      <c r="F2241" s="13"/>
      <c r="G2241" s="13"/>
      <c r="H2241" s="13"/>
      <c r="I2241" s="13"/>
      <c r="J2241" s="13"/>
      <c r="K2241" s="13"/>
      <c r="L2241" s="13"/>
      <c r="M2241" s="13"/>
    </row>
    <row r="2242" spans="2:13">
      <c r="B2242" s="16"/>
      <c r="C2242" s="17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</row>
    <row r="2243" spans="2:13">
      <c r="B2243" s="16"/>
      <c r="C2243" s="17"/>
      <c r="D2243" s="13"/>
      <c r="E2243" s="13"/>
      <c r="F2243" s="13"/>
      <c r="G2243" s="13"/>
      <c r="H2243" s="13"/>
      <c r="I2243" s="13"/>
      <c r="J2243" s="13"/>
      <c r="K2243" s="13"/>
      <c r="L2243" s="13"/>
      <c r="M2243" s="13"/>
    </row>
    <row r="2244" spans="2:13">
      <c r="B2244" s="16"/>
      <c r="C2244" s="17"/>
      <c r="D2244" s="13"/>
      <c r="E2244" s="13"/>
      <c r="F2244" s="13"/>
      <c r="G2244" s="13"/>
      <c r="H2244" s="13"/>
      <c r="I2244" s="13"/>
      <c r="J2244" s="13"/>
      <c r="K2244" s="13"/>
      <c r="L2244" s="13"/>
      <c r="M2244" s="13"/>
    </row>
    <row r="2245" spans="2:13">
      <c r="B2245" s="16"/>
      <c r="C2245" s="17"/>
      <c r="D2245" s="13"/>
      <c r="E2245" s="13"/>
      <c r="F2245" s="13"/>
      <c r="G2245" s="13"/>
      <c r="H2245" s="13"/>
      <c r="I2245" s="13"/>
      <c r="J2245" s="13"/>
      <c r="K2245" s="13"/>
      <c r="L2245" s="13"/>
      <c r="M2245" s="13"/>
    </row>
    <row r="2246" spans="2:13">
      <c r="B2246" s="16"/>
      <c r="C2246" s="17"/>
      <c r="D2246" s="13"/>
      <c r="E2246" s="13"/>
      <c r="F2246" s="13"/>
      <c r="G2246" s="13"/>
      <c r="H2246" s="13"/>
      <c r="I2246" s="13"/>
      <c r="J2246" s="13"/>
      <c r="K2246" s="13"/>
      <c r="L2246" s="13"/>
      <c r="M2246" s="13"/>
    </row>
    <row r="2247" spans="2:13">
      <c r="B2247" s="16"/>
      <c r="C2247" s="17"/>
      <c r="D2247" s="13"/>
      <c r="E2247" s="13"/>
      <c r="F2247" s="13"/>
      <c r="G2247" s="13"/>
      <c r="H2247" s="13"/>
      <c r="I2247" s="13"/>
      <c r="J2247" s="13"/>
      <c r="K2247" s="13"/>
      <c r="L2247" s="13"/>
      <c r="M2247" s="13"/>
    </row>
    <row r="2248" spans="2:13">
      <c r="B2248" s="16"/>
      <c r="C2248" s="17"/>
      <c r="D2248" s="13"/>
      <c r="E2248" s="13"/>
      <c r="F2248" s="13"/>
      <c r="G2248" s="13"/>
      <c r="H2248" s="13"/>
      <c r="I2248" s="13"/>
      <c r="J2248" s="13"/>
      <c r="K2248" s="13"/>
      <c r="L2248" s="13"/>
      <c r="M2248" s="13"/>
    </row>
    <row r="2249" spans="2:13">
      <c r="B2249" s="16"/>
      <c r="C2249" s="17"/>
      <c r="D2249" s="13"/>
      <c r="E2249" s="13"/>
      <c r="F2249" s="13"/>
      <c r="G2249" s="13"/>
      <c r="H2249" s="13"/>
      <c r="I2249" s="13"/>
      <c r="J2249" s="13"/>
      <c r="K2249" s="13"/>
      <c r="L2249" s="13"/>
      <c r="M2249" s="13"/>
    </row>
    <row r="2250" spans="2:13">
      <c r="B2250" s="16"/>
      <c r="C2250" s="17"/>
      <c r="D2250" s="13"/>
      <c r="E2250" s="13"/>
      <c r="F2250" s="13"/>
      <c r="G2250" s="13"/>
      <c r="H2250" s="13"/>
      <c r="I2250" s="13"/>
      <c r="J2250" s="13"/>
      <c r="K2250" s="13"/>
      <c r="L2250" s="13"/>
      <c r="M2250" s="13"/>
    </row>
    <row r="2251" spans="2:13">
      <c r="B2251" s="16"/>
      <c r="C2251" s="17"/>
      <c r="D2251" s="13"/>
      <c r="E2251" s="13"/>
      <c r="F2251" s="13"/>
      <c r="G2251" s="13"/>
      <c r="H2251" s="13"/>
      <c r="I2251" s="13"/>
      <c r="J2251" s="13"/>
      <c r="K2251" s="13"/>
      <c r="L2251" s="13"/>
      <c r="M2251" s="13"/>
    </row>
    <row r="2252" spans="2:13">
      <c r="B2252" s="16"/>
      <c r="C2252" s="17"/>
      <c r="D2252" s="13"/>
      <c r="E2252" s="13"/>
      <c r="F2252" s="13"/>
      <c r="G2252" s="13"/>
      <c r="H2252" s="13"/>
      <c r="I2252" s="13"/>
      <c r="J2252" s="13"/>
      <c r="K2252" s="13"/>
      <c r="L2252" s="13"/>
      <c r="M2252" s="13"/>
    </row>
    <row r="2253" spans="2:13">
      <c r="B2253" s="16"/>
      <c r="C2253" s="17"/>
      <c r="D2253" s="13"/>
      <c r="E2253" s="13"/>
      <c r="F2253" s="13"/>
      <c r="G2253" s="13"/>
      <c r="H2253" s="13"/>
      <c r="I2253" s="13"/>
      <c r="J2253" s="13"/>
      <c r="K2253" s="13"/>
      <c r="L2253" s="13"/>
      <c r="M2253" s="13"/>
    </row>
    <row r="2254" spans="2:13">
      <c r="B2254" s="16"/>
      <c r="C2254" s="17"/>
      <c r="D2254" s="13"/>
      <c r="E2254" s="13"/>
      <c r="F2254" s="13"/>
      <c r="G2254" s="13"/>
      <c r="H2254" s="13"/>
      <c r="I2254" s="13"/>
      <c r="J2254" s="13"/>
      <c r="K2254" s="13"/>
      <c r="L2254" s="13"/>
      <c r="M2254" s="13"/>
    </row>
    <row r="2255" spans="2:13">
      <c r="B2255" s="16"/>
      <c r="C2255" s="17"/>
      <c r="D2255" s="13"/>
      <c r="E2255" s="13"/>
      <c r="F2255" s="13"/>
      <c r="G2255" s="13"/>
      <c r="H2255" s="13"/>
      <c r="I2255" s="13"/>
      <c r="J2255" s="13"/>
      <c r="K2255" s="13"/>
      <c r="L2255" s="13"/>
      <c r="M2255" s="13"/>
    </row>
    <row r="2256" spans="2:13">
      <c r="B2256" s="16"/>
      <c r="C2256" s="17"/>
      <c r="D2256" s="13"/>
      <c r="E2256" s="13"/>
      <c r="F2256" s="13"/>
      <c r="G2256" s="13"/>
      <c r="H2256" s="13"/>
      <c r="I2256" s="13"/>
      <c r="J2256" s="13"/>
      <c r="K2256" s="13"/>
      <c r="L2256" s="13"/>
      <c r="M2256" s="13"/>
    </row>
    <row r="2257" spans="2:13">
      <c r="B2257" s="16"/>
      <c r="C2257" s="17"/>
      <c r="D2257" s="13"/>
      <c r="E2257" s="13"/>
      <c r="F2257" s="13"/>
      <c r="G2257" s="13"/>
      <c r="H2257" s="13"/>
      <c r="I2257" s="13"/>
      <c r="J2257" s="13"/>
      <c r="K2257" s="13"/>
      <c r="L2257" s="13"/>
      <c r="M2257" s="13"/>
    </row>
    <row r="2258" spans="2:13">
      <c r="B2258" s="16"/>
      <c r="C2258" s="17"/>
      <c r="D2258" s="13"/>
      <c r="E2258" s="13"/>
      <c r="F2258" s="13"/>
      <c r="G2258" s="13"/>
      <c r="H2258" s="13"/>
      <c r="I2258" s="13"/>
      <c r="J2258" s="13"/>
      <c r="K2258" s="13"/>
      <c r="L2258" s="13"/>
      <c r="M2258" s="13"/>
    </row>
    <row r="2259" spans="2:13">
      <c r="B2259" s="16"/>
      <c r="C2259" s="17"/>
      <c r="D2259" s="13"/>
      <c r="E2259" s="13"/>
      <c r="F2259" s="13"/>
      <c r="G2259" s="13"/>
      <c r="H2259" s="13"/>
      <c r="I2259" s="13"/>
      <c r="J2259" s="13"/>
      <c r="K2259" s="13"/>
      <c r="L2259" s="13"/>
      <c r="M2259" s="13"/>
    </row>
    <row r="2260" spans="2:13">
      <c r="B2260" s="16"/>
      <c r="C2260" s="17"/>
      <c r="D2260" s="13"/>
      <c r="E2260" s="13"/>
      <c r="F2260" s="13"/>
      <c r="G2260" s="13"/>
      <c r="H2260" s="13"/>
      <c r="I2260" s="13"/>
      <c r="J2260" s="13"/>
      <c r="K2260" s="13"/>
      <c r="L2260" s="13"/>
      <c r="M2260" s="13"/>
    </row>
    <row r="2261" spans="2:13">
      <c r="B2261" s="16"/>
      <c r="C2261" s="17"/>
      <c r="D2261" s="13"/>
      <c r="E2261" s="13"/>
      <c r="F2261" s="13"/>
      <c r="G2261" s="13"/>
      <c r="H2261" s="13"/>
      <c r="I2261" s="13"/>
      <c r="J2261" s="13"/>
      <c r="K2261" s="13"/>
      <c r="L2261" s="13"/>
      <c r="M2261" s="13"/>
    </row>
    <row r="2262" spans="2:13">
      <c r="B2262" s="16"/>
      <c r="C2262" s="17"/>
      <c r="D2262" s="13"/>
      <c r="E2262" s="13"/>
      <c r="F2262" s="13"/>
      <c r="G2262" s="13"/>
      <c r="H2262" s="13"/>
      <c r="I2262" s="13"/>
      <c r="J2262" s="13"/>
      <c r="K2262" s="13"/>
      <c r="L2262" s="13"/>
      <c r="M2262" s="13"/>
    </row>
    <row r="2263" spans="2:13">
      <c r="B2263" s="16"/>
      <c r="C2263" s="17"/>
      <c r="D2263" s="13"/>
      <c r="E2263" s="13"/>
      <c r="F2263" s="13"/>
      <c r="G2263" s="13"/>
      <c r="H2263" s="13"/>
      <c r="I2263" s="13"/>
      <c r="J2263" s="13"/>
      <c r="K2263" s="13"/>
      <c r="L2263" s="13"/>
      <c r="M2263" s="13"/>
    </row>
    <row r="2264" spans="2:13">
      <c r="B2264" s="16"/>
      <c r="C2264" s="17"/>
      <c r="D2264" s="13"/>
      <c r="E2264" s="13"/>
      <c r="F2264" s="13"/>
      <c r="G2264" s="13"/>
      <c r="H2264" s="13"/>
      <c r="I2264" s="13"/>
      <c r="J2264" s="13"/>
      <c r="K2264" s="13"/>
      <c r="L2264" s="13"/>
      <c r="M2264" s="13"/>
    </row>
    <row r="2265" spans="2:13">
      <c r="B2265" s="16"/>
      <c r="C2265" s="17"/>
      <c r="D2265" s="13"/>
      <c r="E2265" s="13"/>
      <c r="F2265" s="13"/>
      <c r="G2265" s="13"/>
      <c r="H2265" s="13"/>
      <c r="I2265" s="13"/>
      <c r="J2265" s="13"/>
      <c r="K2265" s="13"/>
      <c r="L2265" s="13"/>
      <c r="M2265" s="13"/>
    </row>
    <row r="2266" spans="2:13">
      <c r="B2266" s="16"/>
      <c r="C2266" s="17"/>
      <c r="D2266" s="13"/>
      <c r="E2266" s="13"/>
      <c r="F2266" s="13"/>
      <c r="G2266" s="13"/>
      <c r="H2266" s="13"/>
      <c r="I2266" s="13"/>
      <c r="J2266" s="13"/>
      <c r="K2266" s="13"/>
      <c r="L2266" s="13"/>
      <c r="M2266" s="13"/>
    </row>
    <row r="2267" spans="2:13">
      <c r="B2267" s="16"/>
      <c r="C2267" s="17"/>
      <c r="D2267" s="13"/>
      <c r="E2267" s="13"/>
      <c r="F2267" s="13"/>
      <c r="G2267" s="13"/>
      <c r="H2267" s="13"/>
      <c r="I2267" s="13"/>
      <c r="J2267" s="13"/>
      <c r="K2267" s="13"/>
      <c r="L2267" s="13"/>
      <c r="M2267" s="13"/>
    </row>
    <row r="2268" spans="2:13">
      <c r="B2268" s="16"/>
      <c r="C2268" s="17"/>
      <c r="D2268" s="13"/>
      <c r="E2268" s="13"/>
      <c r="F2268" s="13"/>
      <c r="G2268" s="13"/>
      <c r="H2268" s="13"/>
      <c r="I2268" s="13"/>
      <c r="J2268" s="13"/>
      <c r="K2268" s="13"/>
      <c r="L2268" s="13"/>
      <c r="M2268" s="13"/>
    </row>
    <row r="2269" spans="2:13">
      <c r="B2269" s="16"/>
      <c r="C2269" s="17"/>
      <c r="D2269" s="13"/>
      <c r="E2269" s="13"/>
      <c r="F2269" s="13"/>
      <c r="G2269" s="13"/>
      <c r="H2269" s="13"/>
      <c r="I2269" s="13"/>
      <c r="J2269" s="13"/>
      <c r="K2269" s="13"/>
      <c r="L2269" s="13"/>
      <c r="M2269" s="13"/>
    </row>
    <row r="2270" spans="2:13">
      <c r="B2270" s="16"/>
      <c r="C2270" s="17"/>
      <c r="D2270" s="13"/>
      <c r="E2270" s="13"/>
      <c r="F2270" s="13"/>
      <c r="G2270" s="13"/>
      <c r="H2270" s="13"/>
      <c r="I2270" s="13"/>
      <c r="J2270" s="13"/>
      <c r="K2270" s="13"/>
      <c r="L2270" s="13"/>
      <c r="M2270" s="13"/>
    </row>
    <row r="2271" spans="2:13">
      <c r="B2271" s="16"/>
      <c r="C2271" s="17"/>
      <c r="D2271" s="13"/>
      <c r="E2271" s="13"/>
      <c r="F2271" s="13"/>
      <c r="G2271" s="13"/>
      <c r="H2271" s="13"/>
      <c r="I2271" s="13"/>
      <c r="J2271" s="13"/>
      <c r="K2271" s="13"/>
      <c r="L2271" s="13"/>
      <c r="M2271" s="13"/>
    </row>
    <row r="2272" spans="2:13">
      <c r="B2272" s="16"/>
      <c r="C2272" s="17"/>
      <c r="D2272" s="13"/>
      <c r="E2272" s="13"/>
      <c r="F2272" s="13"/>
      <c r="G2272" s="13"/>
      <c r="H2272" s="13"/>
      <c r="I2272" s="13"/>
      <c r="J2272" s="13"/>
      <c r="K2272" s="13"/>
      <c r="L2272" s="13"/>
      <c r="M2272" s="13"/>
    </row>
    <row r="2273" spans="2:13">
      <c r="B2273" s="16"/>
      <c r="C2273" s="17"/>
      <c r="D2273" s="13"/>
      <c r="E2273" s="13"/>
      <c r="F2273" s="13"/>
      <c r="G2273" s="13"/>
      <c r="H2273" s="13"/>
      <c r="I2273" s="13"/>
      <c r="J2273" s="13"/>
      <c r="K2273" s="13"/>
      <c r="L2273" s="13"/>
      <c r="M2273" s="13"/>
    </row>
    <row r="2274" spans="2:13">
      <c r="B2274" s="16"/>
      <c r="C2274" s="17"/>
      <c r="D2274" s="13"/>
      <c r="E2274" s="13"/>
      <c r="F2274" s="13"/>
      <c r="G2274" s="13"/>
      <c r="H2274" s="13"/>
      <c r="I2274" s="13"/>
      <c r="J2274" s="13"/>
      <c r="K2274" s="13"/>
      <c r="L2274" s="13"/>
      <c r="M2274" s="13"/>
    </row>
    <row r="2275" spans="2:13">
      <c r="B2275" s="16"/>
      <c r="C2275" s="17"/>
      <c r="D2275" s="13"/>
      <c r="E2275" s="13"/>
      <c r="F2275" s="13"/>
      <c r="G2275" s="13"/>
      <c r="H2275" s="13"/>
      <c r="I2275" s="13"/>
      <c r="J2275" s="13"/>
      <c r="K2275" s="13"/>
      <c r="L2275" s="13"/>
      <c r="M2275" s="13"/>
    </row>
    <row r="2276" spans="2:13">
      <c r="B2276" s="16"/>
      <c r="C2276" s="17"/>
      <c r="D2276" s="13"/>
      <c r="E2276" s="13"/>
      <c r="F2276" s="13"/>
      <c r="G2276" s="13"/>
      <c r="H2276" s="13"/>
      <c r="I2276" s="13"/>
      <c r="J2276" s="13"/>
      <c r="K2276" s="13"/>
      <c r="L2276" s="13"/>
      <c r="M2276" s="13"/>
    </row>
    <row r="2277" spans="2:13">
      <c r="B2277" s="16"/>
      <c r="C2277" s="17"/>
      <c r="D2277" s="13"/>
      <c r="E2277" s="13"/>
      <c r="F2277" s="13"/>
      <c r="G2277" s="13"/>
      <c r="H2277" s="13"/>
      <c r="I2277" s="13"/>
      <c r="J2277" s="13"/>
      <c r="K2277" s="13"/>
      <c r="L2277" s="13"/>
      <c r="M2277" s="13"/>
    </row>
    <row r="2278" spans="2:13">
      <c r="B2278" s="16"/>
      <c r="C2278" s="17"/>
      <c r="D2278" s="13"/>
      <c r="E2278" s="13"/>
      <c r="F2278" s="13"/>
      <c r="G2278" s="13"/>
      <c r="H2278" s="13"/>
      <c r="I2278" s="13"/>
      <c r="J2278" s="13"/>
      <c r="K2278" s="13"/>
      <c r="L2278" s="13"/>
      <c r="M2278" s="13"/>
    </row>
    <row r="2279" spans="2:13">
      <c r="B2279" s="16"/>
      <c r="C2279" s="17"/>
      <c r="D2279" s="13"/>
      <c r="E2279" s="13"/>
      <c r="F2279" s="13"/>
      <c r="G2279" s="13"/>
      <c r="H2279" s="13"/>
      <c r="I2279" s="13"/>
      <c r="J2279" s="13"/>
      <c r="K2279" s="13"/>
      <c r="L2279" s="13"/>
      <c r="M2279" s="13"/>
    </row>
    <row r="2280" spans="2:13">
      <c r="B2280" s="16"/>
      <c r="C2280" s="17"/>
      <c r="D2280" s="13"/>
      <c r="E2280" s="13"/>
      <c r="F2280" s="13"/>
      <c r="G2280" s="13"/>
      <c r="H2280" s="13"/>
      <c r="I2280" s="13"/>
      <c r="J2280" s="13"/>
      <c r="K2280" s="13"/>
      <c r="L2280" s="13"/>
      <c r="M2280" s="13"/>
    </row>
    <row r="2281" spans="2:13">
      <c r="B2281" s="16"/>
      <c r="C2281" s="17"/>
      <c r="D2281" s="13"/>
      <c r="E2281" s="13"/>
      <c r="F2281" s="13"/>
      <c r="G2281" s="13"/>
      <c r="H2281" s="13"/>
      <c r="I2281" s="13"/>
      <c r="J2281" s="13"/>
      <c r="K2281" s="13"/>
      <c r="L2281" s="13"/>
      <c r="M2281" s="13"/>
    </row>
    <row r="2282" spans="2:13">
      <c r="B2282" s="16"/>
      <c r="C2282" s="17"/>
      <c r="D2282" s="13"/>
      <c r="E2282" s="13"/>
      <c r="F2282" s="13"/>
      <c r="G2282" s="13"/>
      <c r="H2282" s="13"/>
      <c r="I2282" s="13"/>
      <c r="J2282" s="13"/>
      <c r="K2282" s="13"/>
      <c r="L2282" s="13"/>
      <c r="M2282" s="13"/>
    </row>
    <row r="2283" spans="2:13">
      <c r="B2283" s="16"/>
      <c r="C2283" s="17"/>
      <c r="D2283" s="13"/>
      <c r="E2283" s="13"/>
      <c r="F2283" s="13"/>
      <c r="G2283" s="13"/>
      <c r="H2283" s="13"/>
      <c r="I2283" s="13"/>
      <c r="J2283" s="13"/>
      <c r="K2283" s="13"/>
      <c r="L2283" s="13"/>
      <c r="M2283" s="13"/>
    </row>
    <row r="2284" spans="2:13">
      <c r="B2284" s="16"/>
      <c r="C2284" s="17"/>
      <c r="D2284" s="13"/>
      <c r="E2284" s="13"/>
      <c r="F2284" s="13"/>
      <c r="G2284" s="13"/>
      <c r="H2284" s="13"/>
      <c r="I2284" s="13"/>
      <c r="J2284" s="13"/>
      <c r="K2284" s="13"/>
      <c r="L2284" s="13"/>
      <c r="M2284" s="13"/>
    </row>
    <row r="2285" spans="2:13">
      <c r="B2285" s="16"/>
      <c r="C2285" s="17"/>
      <c r="D2285" s="13"/>
      <c r="E2285" s="13"/>
      <c r="F2285" s="13"/>
      <c r="G2285" s="13"/>
      <c r="H2285" s="13"/>
      <c r="I2285" s="13"/>
      <c r="J2285" s="13"/>
      <c r="K2285" s="13"/>
      <c r="L2285" s="13"/>
      <c r="M2285" s="13"/>
    </row>
    <row r="2286" spans="2:13">
      <c r="B2286" s="16"/>
      <c r="C2286" s="17"/>
      <c r="D2286" s="13"/>
      <c r="E2286" s="13"/>
      <c r="F2286" s="13"/>
      <c r="G2286" s="13"/>
      <c r="H2286" s="13"/>
      <c r="I2286" s="13"/>
      <c r="J2286" s="13"/>
      <c r="K2286" s="13"/>
      <c r="L2286" s="13"/>
      <c r="M2286" s="13"/>
    </row>
    <row r="2287" spans="2:13">
      <c r="B2287" s="16"/>
      <c r="C2287" s="17"/>
      <c r="D2287" s="13"/>
      <c r="E2287" s="13"/>
      <c r="F2287" s="13"/>
      <c r="G2287" s="13"/>
      <c r="H2287" s="13"/>
      <c r="I2287" s="13"/>
      <c r="J2287" s="13"/>
      <c r="K2287" s="13"/>
      <c r="L2287" s="13"/>
      <c r="M2287" s="13"/>
    </row>
    <row r="2288" spans="2:13">
      <c r="B2288" s="16"/>
      <c r="C2288" s="17"/>
      <c r="D2288" s="13"/>
      <c r="E2288" s="13"/>
      <c r="F2288" s="13"/>
      <c r="G2288" s="13"/>
      <c r="H2288" s="13"/>
      <c r="I2288" s="13"/>
      <c r="J2288" s="13"/>
      <c r="K2288" s="13"/>
      <c r="L2288" s="13"/>
      <c r="M2288" s="13"/>
    </row>
    <row r="2289" spans="2:13">
      <c r="B2289" s="16"/>
      <c r="C2289" s="17"/>
      <c r="D2289" s="13"/>
      <c r="E2289" s="13"/>
      <c r="F2289" s="13"/>
      <c r="G2289" s="13"/>
      <c r="H2289" s="13"/>
      <c r="I2289" s="13"/>
      <c r="J2289" s="13"/>
      <c r="K2289" s="13"/>
      <c r="L2289" s="13"/>
      <c r="M2289" s="13"/>
    </row>
    <row r="2290" spans="2:13">
      <c r="B2290" s="16"/>
      <c r="C2290" s="17"/>
      <c r="D2290" s="13"/>
      <c r="E2290" s="13"/>
      <c r="F2290" s="13"/>
      <c r="G2290" s="13"/>
      <c r="H2290" s="13"/>
      <c r="I2290" s="13"/>
      <c r="J2290" s="13"/>
      <c r="K2290" s="13"/>
      <c r="L2290" s="13"/>
      <c r="M2290" s="13"/>
    </row>
    <row r="2291" spans="2:13">
      <c r="B2291" s="16"/>
      <c r="C2291" s="17"/>
      <c r="D2291" s="13"/>
      <c r="E2291" s="13"/>
      <c r="F2291" s="13"/>
      <c r="G2291" s="13"/>
      <c r="H2291" s="13"/>
      <c r="I2291" s="13"/>
      <c r="J2291" s="13"/>
      <c r="K2291" s="13"/>
      <c r="L2291" s="13"/>
      <c r="M2291" s="13"/>
    </row>
    <row r="2292" spans="2:13">
      <c r="B2292" s="16"/>
      <c r="C2292" s="17"/>
      <c r="D2292" s="13"/>
      <c r="E2292" s="13"/>
      <c r="F2292" s="13"/>
      <c r="G2292" s="13"/>
      <c r="H2292" s="13"/>
      <c r="I2292" s="13"/>
      <c r="J2292" s="13"/>
      <c r="K2292" s="13"/>
      <c r="L2292" s="13"/>
      <c r="M2292" s="13"/>
    </row>
    <row r="2293" spans="2:13">
      <c r="B2293" s="16"/>
      <c r="C2293" s="17"/>
      <c r="D2293" s="13"/>
      <c r="E2293" s="13"/>
      <c r="F2293" s="13"/>
      <c r="G2293" s="13"/>
      <c r="H2293" s="13"/>
      <c r="I2293" s="13"/>
      <c r="J2293" s="13"/>
      <c r="K2293" s="13"/>
      <c r="L2293" s="13"/>
      <c r="M2293" s="13"/>
    </row>
    <row r="2294" spans="2:13">
      <c r="B2294" s="16"/>
      <c r="C2294" s="17"/>
      <c r="D2294" s="13"/>
      <c r="E2294" s="13"/>
      <c r="F2294" s="13"/>
      <c r="G2294" s="13"/>
      <c r="H2294" s="13"/>
      <c r="I2294" s="13"/>
      <c r="J2294" s="13"/>
      <c r="K2294" s="13"/>
      <c r="L2294" s="13"/>
      <c r="M2294" s="13"/>
    </row>
    <row r="2295" spans="2:13">
      <c r="B2295" s="16"/>
      <c r="C2295" s="17"/>
      <c r="D2295" s="13"/>
      <c r="E2295" s="13"/>
      <c r="F2295" s="13"/>
      <c r="G2295" s="13"/>
      <c r="H2295" s="13"/>
      <c r="I2295" s="13"/>
      <c r="J2295" s="13"/>
      <c r="K2295" s="13"/>
      <c r="L2295" s="13"/>
      <c r="M2295" s="13"/>
    </row>
    <row r="2296" spans="2:13">
      <c r="B2296" s="16"/>
      <c r="C2296" s="17"/>
      <c r="D2296" s="13"/>
      <c r="E2296" s="13"/>
      <c r="F2296" s="13"/>
      <c r="G2296" s="13"/>
      <c r="H2296" s="13"/>
      <c r="I2296" s="13"/>
      <c r="J2296" s="13"/>
      <c r="K2296" s="13"/>
      <c r="L2296" s="13"/>
      <c r="M2296" s="13"/>
    </row>
    <row r="2297" spans="2:13">
      <c r="B2297" s="16"/>
      <c r="C2297" s="17"/>
      <c r="D2297" s="13"/>
      <c r="E2297" s="13"/>
      <c r="F2297" s="13"/>
      <c r="G2297" s="13"/>
      <c r="H2297" s="13"/>
      <c r="I2297" s="13"/>
      <c r="J2297" s="13"/>
      <c r="K2297" s="13"/>
      <c r="L2297" s="13"/>
      <c r="M2297" s="13"/>
    </row>
    <row r="2298" spans="2:13">
      <c r="B2298" s="16"/>
      <c r="C2298" s="17"/>
      <c r="D2298" s="13"/>
      <c r="E2298" s="13"/>
      <c r="F2298" s="13"/>
      <c r="G2298" s="13"/>
      <c r="H2298" s="13"/>
      <c r="I2298" s="13"/>
      <c r="J2298" s="13"/>
      <c r="K2298" s="13"/>
      <c r="L2298" s="13"/>
      <c r="M2298" s="13"/>
    </row>
    <row r="2299" spans="2:13">
      <c r="B2299" s="16"/>
      <c r="C2299" s="17"/>
      <c r="D2299" s="13"/>
      <c r="E2299" s="13"/>
      <c r="F2299" s="13"/>
      <c r="G2299" s="13"/>
      <c r="H2299" s="13"/>
      <c r="I2299" s="13"/>
      <c r="J2299" s="13"/>
      <c r="K2299" s="13"/>
      <c r="L2299" s="13"/>
      <c r="M2299" s="13"/>
    </row>
    <row r="2300" spans="2:13">
      <c r="B2300" s="16"/>
      <c r="C2300" s="17"/>
      <c r="D2300" s="13"/>
      <c r="E2300" s="13"/>
      <c r="F2300" s="13"/>
      <c r="G2300" s="13"/>
      <c r="H2300" s="13"/>
      <c r="I2300" s="13"/>
      <c r="J2300" s="13"/>
      <c r="K2300" s="13"/>
      <c r="L2300" s="13"/>
      <c r="M2300" s="13"/>
    </row>
    <row r="2301" spans="2:13">
      <c r="B2301" s="16"/>
      <c r="C2301" s="17"/>
      <c r="D2301" s="13"/>
      <c r="E2301" s="13"/>
      <c r="F2301" s="13"/>
      <c r="G2301" s="13"/>
      <c r="H2301" s="13"/>
      <c r="I2301" s="13"/>
      <c r="J2301" s="13"/>
      <c r="K2301" s="13"/>
      <c r="L2301" s="13"/>
      <c r="M2301" s="13"/>
    </row>
    <row r="2302" spans="2:13">
      <c r="B2302" s="16"/>
      <c r="C2302" s="17"/>
      <c r="D2302" s="13"/>
      <c r="E2302" s="13"/>
      <c r="F2302" s="13"/>
      <c r="G2302" s="13"/>
      <c r="H2302" s="13"/>
      <c r="I2302" s="13"/>
      <c r="J2302" s="13"/>
      <c r="K2302" s="13"/>
      <c r="L2302" s="13"/>
      <c r="M2302" s="13"/>
    </row>
    <row r="2303" spans="2:13">
      <c r="B2303" s="16"/>
      <c r="C2303" s="17"/>
      <c r="D2303" s="13"/>
      <c r="E2303" s="13"/>
      <c r="F2303" s="13"/>
      <c r="G2303" s="13"/>
      <c r="H2303" s="13"/>
      <c r="I2303" s="13"/>
      <c r="J2303" s="13"/>
      <c r="K2303" s="13"/>
      <c r="L2303" s="13"/>
      <c r="M2303" s="13"/>
    </row>
    <row r="2304" spans="2:13">
      <c r="B2304" s="16"/>
      <c r="C2304" s="17"/>
      <c r="D2304" s="13"/>
      <c r="E2304" s="13"/>
      <c r="F2304" s="13"/>
      <c r="G2304" s="13"/>
      <c r="H2304" s="13"/>
      <c r="I2304" s="13"/>
      <c r="J2304" s="13"/>
      <c r="K2304" s="13"/>
      <c r="L2304" s="13"/>
      <c r="M2304" s="13"/>
    </row>
    <row r="2305" spans="2:13">
      <c r="B2305" s="16"/>
      <c r="C2305" s="17"/>
      <c r="D2305" s="13"/>
      <c r="E2305" s="13"/>
      <c r="F2305" s="13"/>
      <c r="G2305" s="13"/>
      <c r="H2305" s="13"/>
      <c r="I2305" s="13"/>
      <c r="J2305" s="13"/>
      <c r="K2305" s="13"/>
      <c r="L2305" s="13"/>
      <c r="M2305" s="13"/>
    </row>
    <row r="2306" spans="2:13">
      <c r="B2306" s="16"/>
      <c r="C2306" s="17"/>
      <c r="D2306" s="13"/>
      <c r="E2306" s="13"/>
      <c r="F2306" s="13"/>
      <c r="G2306" s="13"/>
      <c r="H2306" s="13"/>
      <c r="I2306" s="13"/>
      <c r="J2306" s="13"/>
      <c r="K2306" s="13"/>
      <c r="L2306" s="13"/>
      <c r="M2306" s="13"/>
    </row>
    <row r="2307" spans="2:13">
      <c r="B2307" s="16"/>
      <c r="C2307" s="17"/>
      <c r="D2307" s="13"/>
      <c r="E2307" s="13"/>
      <c r="F2307" s="13"/>
      <c r="G2307" s="13"/>
      <c r="H2307" s="13"/>
      <c r="I2307" s="13"/>
      <c r="J2307" s="13"/>
      <c r="K2307" s="13"/>
      <c r="L2307" s="13"/>
      <c r="M2307" s="13"/>
    </row>
    <row r="2308" spans="2:13">
      <c r="B2308" s="16"/>
      <c r="C2308" s="17"/>
      <c r="D2308" s="13"/>
      <c r="E2308" s="13"/>
      <c r="F2308" s="13"/>
      <c r="G2308" s="13"/>
      <c r="H2308" s="13"/>
      <c r="I2308" s="13"/>
      <c r="J2308" s="13"/>
      <c r="K2308" s="13"/>
      <c r="L2308" s="13"/>
      <c r="M2308" s="13"/>
    </row>
    <row r="2309" spans="2:13">
      <c r="B2309" s="16"/>
      <c r="C2309" s="17"/>
      <c r="D2309" s="13"/>
      <c r="E2309" s="13"/>
      <c r="F2309" s="13"/>
      <c r="G2309" s="13"/>
      <c r="H2309" s="13"/>
      <c r="I2309" s="13"/>
      <c r="J2309" s="13"/>
      <c r="K2309" s="13"/>
      <c r="L2309" s="13"/>
      <c r="M2309" s="13"/>
    </row>
    <row r="2310" spans="2:13">
      <c r="B2310" s="16"/>
      <c r="C2310" s="17"/>
      <c r="D2310" s="13"/>
      <c r="E2310" s="13"/>
      <c r="F2310" s="13"/>
      <c r="G2310" s="13"/>
      <c r="H2310" s="13"/>
      <c r="I2310" s="13"/>
      <c r="J2310" s="13"/>
      <c r="K2310" s="13"/>
      <c r="L2310" s="13"/>
      <c r="M2310" s="13"/>
    </row>
    <row r="2311" spans="2:13">
      <c r="B2311" s="16"/>
      <c r="C2311" s="17"/>
      <c r="D2311" s="13"/>
      <c r="E2311" s="13"/>
      <c r="F2311" s="13"/>
      <c r="G2311" s="13"/>
      <c r="H2311" s="13"/>
      <c r="I2311" s="13"/>
      <c r="J2311" s="13"/>
      <c r="K2311" s="13"/>
      <c r="L2311" s="13"/>
      <c r="M2311" s="13"/>
    </row>
    <row r="2312" spans="2:13">
      <c r="B2312" s="16"/>
      <c r="C2312" s="17"/>
      <c r="D2312" s="13"/>
      <c r="E2312" s="13"/>
      <c r="F2312" s="13"/>
      <c r="G2312" s="13"/>
      <c r="H2312" s="13"/>
      <c r="I2312" s="13"/>
      <c r="J2312" s="13"/>
      <c r="K2312" s="13"/>
      <c r="L2312" s="13"/>
      <c r="M2312" s="13"/>
    </row>
    <row r="2313" spans="2:13">
      <c r="B2313" s="16"/>
      <c r="C2313" s="17"/>
      <c r="D2313" s="13"/>
      <c r="E2313" s="13"/>
      <c r="F2313" s="13"/>
      <c r="G2313" s="13"/>
      <c r="H2313" s="13"/>
      <c r="I2313" s="13"/>
      <c r="J2313" s="13"/>
      <c r="K2313" s="13"/>
      <c r="L2313" s="13"/>
      <c r="M2313" s="13"/>
    </row>
    <row r="2314" spans="2:13">
      <c r="B2314" s="16"/>
      <c r="C2314" s="17"/>
      <c r="D2314" s="13"/>
      <c r="E2314" s="13"/>
      <c r="F2314" s="13"/>
      <c r="G2314" s="13"/>
      <c r="H2314" s="13"/>
      <c r="I2314" s="13"/>
      <c r="J2314" s="13"/>
      <c r="K2314" s="13"/>
      <c r="L2314" s="13"/>
      <c r="M2314" s="13"/>
    </row>
    <row r="2315" spans="2:13">
      <c r="B2315" s="16"/>
      <c r="C2315" s="17"/>
      <c r="D2315" s="13"/>
      <c r="E2315" s="13"/>
      <c r="F2315" s="13"/>
      <c r="G2315" s="13"/>
      <c r="H2315" s="13"/>
      <c r="I2315" s="13"/>
      <c r="J2315" s="13"/>
      <c r="K2315" s="13"/>
      <c r="L2315" s="13"/>
      <c r="M2315" s="13"/>
    </row>
    <row r="2316" spans="2:13">
      <c r="B2316" s="16"/>
      <c r="C2316" s="17"/>
      <c r="D2316" s="13"/>
      <c r="E2316" s="13"/>
      <c r="F2316" s="13"/>
      <c r="G2316" s="13"/>
      <c r="H2316" s="13"/>
      <c r="I2316" s="13"/>
      <c r="J2316" s="13"/>
      <c r="K2316" s="13"/>
      <c r="L2316" s="13"/>
      <c r="M2316" s="13"/>
    </row>
    <row r="2317" spans="2:13">
      <c r="B2317" s="16"/>
      <c r="C2317" s="17"/>
      <c r="D2317" s="13"/>
      <c r="E2317" s="13"/>
      <c r="F2317" s="13"/>
      <c r="G2317" s="13"/>
      <c r="H2317" s="13"/>
      <c r="I2317" s="13"/>
      <c r="J2317" s="13"/>
      <c r="K2317" s="13"/>
      <c r="L2317" s="13"/>
      <c r="M2317" s="13"/>
    </row>
    <row r="2318" spans="2:13">
      <c r="B2318" s="16"/>
      <c r="C2318" s="17"/>
      <c r="D2318" s="13"/>
      <c r="E2318" s="13"/>
      <c r="F2318" s="13"/>
      <c r="G2318" s="13"/>
      <c r="H2318" s="13"/>
      <c r="I2318" s="13"/>
      <c r="J2318" s="13"/>
      <c r="K2318" s="13"/>
      <c r="L2318" s="13"/>
      <c r="M2318" s="13"/>
    </row>
    <row r="2319" spans="2:13">
      <c r="B2319" s="16"/>
      <c r="C2319" s="17"/>
      <c r="D2319" s="13"/>
      <c r="E2319" s="13"/>
      <c r="F2319" s="13"/>
      <c r="G2319" s="13"/>
      <c r="H2319" s="13"/>
      <c r="I2319" s="13"/>
      <c r="J2319" s="13"/>
      <c r="K2319" s="13"/>
      <c r="L2319" s="13"/>
      <c r="M2319" s="13"/>
    </row>
    <row r="2320" spans="2:13">
      <c r="B2320" s="16"/>
      <c r="C2320" s="17"/>
      <c r="D2320" s="13"/>
      <c r="E2320" s="13"/>
      <c r="F2320" s="13"/>
      <c r="G2320" s="13"/>
      <c r="H2320" s="13"/>
      <c r="I2320" s="13"/>
      <c r="J2320" s="13"/>
      <c r="K2320" s="13"/>
      <c r="L2320" s="13"/>
      <c r="M2320" s="13"/>
    </row>
    <row r="2321" spans="2:13">
      <c r="B2321" s="16"/>
      <c r="C2321" s="17"/>
      <c r="D2321" s="13"/>
      <c r="E2321" s="13"/>
      <c r="F2321" s="13"/>
      <c r="G2321" s="13"/>
      <c r="H2321" s="13"/>
      <c r="I2321" s="13"/>
      <c r="J2321" s="13"/>
      <c r="K2321" s="13"/>
      <c r="L2321" s="13"/>
      <c r="M2321" s="13"/>
    </row>
    <row r="2322" spans="2:13">
      <c r="B2322" s="16"/>
      <c r="C2322" s="17"/>
      <c r="D2322" s="13"/>
      <c r="E2322" s="13"/>
      <c r="F2322" s="13"/>
      <c r="G2322" s="13"/>
      <c r="H2322" s="13"/>
      <c r="I2322" s="13"/>
      <c r="J2322" s="13"/>
      <c r="K2322" s="13"/>
      <c r="L2322" s="13"/>
      <c r="M2322" s="13"/>
    </row>
    <row r="2323" spans="2:13">
      <c r="B2323" s="16"/>
      <c r="C2323" s="17"/>
      <c r="D2323" s="13"/>
      <c r="E2323" s="13"/>
      <c r="F2323" s="13"/>
      <c r="G2323" s="13"/>
      <c r="H2323" s="13"/>
      <c r="I2323" s="13"/>
      <c r="J2323" s="13"/>
      <c r="K2323" s="13"/>
      <c r="L2323" s="13"/>
      <c r="M2323" s="13"/>
    </row>
    <row r="2324" spans="2:13">
      <c r="B2324" s="16"/>
      <c r="C2324" s="17"/>
      <c r="D2324" s="13"/>
      <c r="E2324" s="13"/>
      <c r="F2324" s="13"/>
      <c r="G2324" s="13"/>
      <c r="H2324" s="13"/>
      <c r="I2324" s="13"/>
      <c r="J2324" s="13"/>
      <c r="K2324" s="13"/>
      <c r="L2324" s="13"/>
      <c r="M2324" s="13"/>
    </row>
    <row r="2325" spans="2:13">
      <c r="B2325" s="18"/>
      <c r="C2325" s="19"/>
      <c r="D2325" s="15"/>
      <c r="E2325" s="15"/>
      <c r="F2325" s="15"/>
      <c r="G2325" s="15"/>
      <c r="H2325" s="15"/>
      <c r="I2325" s="15"/>
      <c r="J2325" s="15"/>
      <c r="K2325" s="15"/>
      <c r="L2325" s="15"/>
      <c r="M2325" s="15"/>
    </row>
    <row r="2326" spans="2:13">
      <c r="B2326" s="16"/>
      <c r="C2326" s="17"/>
      <c r="D2326" s="13"/>
      <c r="E2326" s="13"/>
      <c r="F2326" s="13"/>
      <c r="G2326" s="13"/>
      <c r="H2326" s="13"/>
      <c r="I2326" s="13"/>
      <c r="J2326" s="13"/>
      <c r="K2326" s="13"/>
      <c r="L2326" s="13"/>
      <c r="M2326" s="13"/>
    </row>
    <row r="2327" spans="2:13">
      <c r="B2327" s="16"/>
      <c r="C2327" s="17"/>
      <c r="D2327" s="13"/>
      <c r="E2327" s="13"/>
      <c r="F2327" s="13"/>
      <c r="G2327" s="13"/>
      <c r="H2327" s="13"/>
      <c r="I2327" s="13"/>
      <c r="J2327" s="13"/>
      <c r="K2327" s="13"/>
      <c r="L2327" s="13"/>
      <c r="M2327" s="13"/>
    </row>
    <row r="2328" spans="2:13">
      <c r="B2328" s="16"/>
      <c r="C2328" s="17"/>
      <c r="D2328" s="13"/>
      <c r="E2328" s="13"/>
      <c r="F2328" s="13"/>
      <c r="G2328" s="13"/>
      <c r="H2328" s="13"/>
      <c r="I2328" s="13"/>
      <c r="J2328" s="13"/>
      <c r="K2328" s="13"/>
      <c r="L2328" s="13"/>
      <c r="M2328" s="13"/>
    </row>
    <row r="2329" spans="2:13">
      <c r="B2329" s="16"/>
      <c r="C2329" s="17"/>
      <c r="D2329" s="13"/>
      <c r="E2329" s="13"/>
      <c r="F2329" s="13"/>
      <c r="G2329" s="13"/>
      <c r="H2329" s="13"/>
      <c r="I2329" s="13"/>
      <c r="J2329" s="13"/>
      <c r="K2329" s="13"/>
      <c r="L2329" s="13"/>
      <c r="M2329" s="13"/>
    </row>
    <row r="2330" spans="2:13">
      <c r="B2330" s="16"/>
      <c r="C2330" s="17"/>
      <c r="D2330" s="13"/>
      <c r="E2330" s="13"/>
      <c r="F2330" s="13"/>
      <c r="G2330" s="13"/>
      <c r="H2330" s="13"/>
      <c r="I2330" s="13"/>
      <c r="J2330" s="13"/>
      <c r="K2330" s="13"/>
      <c r="L2330" s="13"/>
      <c r="M2330" s="13"/>
    </row>
    <row r="2331" spans="2:13">
      <c r="B2331" s="16"/>
      <c r="C2331" s="17"/>
      <c r="D2331" s="13"/>
      <c r="E2331" s="13"/>
      <c r="F2331" s="13"/>
      <c r="G2331" s="13"/>
      <c r="H2331" s="13"/>
      <c r="I2331" s="13"/>
      <c r="J2331" s="13"/>
      <c r="K2331" s="13"/>
      <c r="L2331" s="13"/>
      <c r="M2331" s="13"/>
    </row>
    <row r="2332" spans="2:13">
      <c r="B2332" s="16"/>
      <c r="C2332" s="17"/>
      <c r="D2332" s="13"/>
      <c r="E2332" s="13"/>
      <c r="F2332" s="13"/>
      <c r="G2332" s="13"/>
      <c r="H2332" s="13"/>
      <c r="I2332" s="13"/>
      <c r="J2332" s="13"/>
      <c r="K2332" s="13"/>
      <c r="L2332" s="13"/>
      <c r="M2332" s="13"/>
    </row>
    <row r="2333" spans="2:13">
      <c r="B2333" s="16"/>
      <c r="C2333" s="17"/>
      <c r="D2333" s="13"/>
      <c r="E2333" s="13"/>
      <c r="F2333" s="13"/>
      <c r="G2333" s="13"/>
      <c r="H2333" s="13"/>
      <c r="I2333" s="13"/>
      <c r="J2333" s="13"/>
      <c r="K2333" s="13"/>
      <c r="L2333" s="13"/>
      <c r="M2333" s="13"/>
    </row>
    <row r="2334" spans="2:13">
      <c r="B2334" s="16"/>
      <c r="C2334" s="17"/>
      <c r="D2334" s="13"/>
      <c r="E2334" s="13"/>
      <c r="F2334" s="13"/>
      <c r="G2334" s="13"/>
      <c r="H2334" s="13"/>
      <c r="I2334" s="13"/>
      <c r="J2334" s="13"/>
      <c r="K2334" s="13"/>
      <c r="L2334" s="13"/>
      <c r="M2334" s="13"/>
    </row>
    <row r="2335" spans="2:13">
      <c r="B2335" s="16"/>
      <c r="C2335" s="17"/>
      <c r="D2335" s="13"/>
      <c r="E2335" s="13"/>
      <c r="F2335" s="13"/>
      <c r="G2335" s="13"/>
      <c r="H2335" s="13"/>
      <c r="I2335" s="13"/>
      <c r="J2335" s="13"/>
      <c r="K2335" s="13"/>
      <c r="L2335" s="13"/>
      <c r="M2335" s="13"/>
    </row>
    <row r="2336" spans="2:13">
      <c r="B2336" s="16"/>
      <c r="C2336" s="17"/>
      <c r="D2336" s="13"/>
      <c r="E2336" s="13"/>
      <c r="F2336" s="13"/>
      <c r="G2336" s="13"/>
      <c r="H2336" s="13"/>
      <c r="I2336" s="13"/>
      <c r="J2336" s="13"/>
      <c r="K2336" s="13"/>
      <c r="L2336" s="13"/>
      <c r="M2336" s="13"/>
    </row>
    <row r="2337" spans="2:13">
      <c r="B2337" s="16"/>
      <c r="C2337" s="17"/>
      <c r="D2337" s="13"/>
      <c r="E2337" s="13"/>
      <c r="F2337" s="13"/>
      <c r="G2337" s="13"/>
      <c r="H2337" s="13"/>
      <c r="I2337" s="13"/>
      <c r="J2337" s="13"/>
      <c r="K2337" s="13"/>
      <c r="L2337" s="13"/>
      <c r="M2337" s="13"/>
    </row>
    <row r="2338" spans="2:13">
      <c r="B2338" s="16"/>
      <c r="C2338" s="17"/>
      <c r="D2338" s="13"/>
      <c r="E2338" s="13"/>
      <c r="F2338" s="13"/>
      <c r="G2338" s="13"/>
      <c r="H2338" s="13"/>
      <c r="I2338" s="13"/>
      <c r="J2338" s="13"/>
      <c r="K2338" s="13"/>
      <c r="L2338" s="13"/>
      <c r="M2338" s="13"/>
    </row>
    <row r="2339" spans="2:13">
      <c r="B2339" s="16"/>
      <c r="C2339" s="17"/>
      <c r="D2339" s="13"/>
      <c r="E2339" s="13"/>
      <c r="F2339" s="13"/>
      <c r="G2339" s="13"/>
      <c r="H2339" s="13"/>
      <c r="I2339" s="13"/>
      <c r="J2339" s="13"/>
      <c r="K2339" s="13"/>
      <c r="L2339" s="13"/>
      <c r="M2339" s="13"/>
    </row>
    <row r="2340" spans="2:13">
      <c r="B2340" s="16"/>
      <c r="C2340" s="17"/>
      <c r="D2340" s="13"/>
      <c r="E2340" s="13"/>
      <c r="F2340" s="13"/>
      <c r="G2340" s="13"/>
      <c r="H2340" s="13"/>
      <c r="I2340" s="13"/>
      <c r="J2340" s="13"/>
      <c r="K2340" s="13"/>
      <c r="L2340" s="13"/>
      <c r="M2340" s="13"/>
    </row>
    <row r="2341" spans="2:13">
      <c r="B2341" s="16"/>
      <c r="C2341" s="17"/>
      <c r="D2341" s="13"/>
      <c r="E2341" s="13"/>
      <c r="F2341" s="13"/>
      <c r="G2341" s="13"/>
      <c r="H2341" s="13"/>
      <c r="I2341" s="13"/>
      <c r="J2341" s="13"/>
      <c r="K2341" s="13"/>
      <c r="L2341" s="13"/>
      <c r="M2341" s="13"/>
    </row>
    <row r="2342" spans="2:13">
      <c r="B2342" s="16"/>
      <c r="C2342" s="17"/>
      <c r="D2342" s="13"/>
      <c r="E2342" s="13"/>
      <c r="F2342" s="13"/>
      <c r="G2342" s="13"/>
      <c r="H2342" s="13"/>
      <c r="I2342" s="13"/>
      <c r="J2342" s="13"/>
      <c r="K2342" s="13"/>
      <c r="L2342" s="13"/>
      <c r="M2342" s="13"/>
    </row>
    <row r="2343" spans="2:13">
      <c r="B2343" s="16"/>
      <c r="C2343" s="17"/>
      <c r="D2343" s="13"/>
      <c r="E2343" s="13"/>
      <c r="F2343" s="13"/>
      <c r="G2343" s="13"/>
      <c r="H2343" s="13"/>
      <c r="I2343" s="13"/>
      <c r="J2343" s="13"/>
      <c r="K2343" s="13"/>
      <c r="L2343" s="13"/>
      <c r="M2343" s="13"/>
    </row>
    <row r="2344" spans="2:13">
      <c r="B2344" s="16"/>
      <c r="C2344" s="17"/>
      <c r="D2344" s="13"/>
      <c r="E2344" s="13"/>
      <c r="F2344" s="13"/>
      <c r="G2344" s="13"/>
      <c r="H2344" s="13"/>
      <c r="I2344" s="13"/>
      <c r="J2344" s="13"/>
      <c r="K2344" s="13"/>
      <c r="L2344" s="13"/>
      <c r="M2344" s="13"/>
    </row>
    <row r="2345" spans="2:13">
      <c r="B2345" s="16"/>
      <c r="C2345" s="17"/>
      <c r="D2345" s="13"/>
      <c r="E2345" s="13"/>
      <c r="F2345" s="13"/>
      <c r="G2345" s="13"/>
      <c r="H2345" s="13"/>
      <c r="I2345" s="13"/>
      <c r="J2345" s="13"/>
      <c r="K2345" s="13"/>
      <c r="L2345" s="13"/>
      <c r="M2345" s="13"/>
    </row>
    <row r="2346" spans="2:13">
      <c r="B2346" s="18"/>
      <c r="C2346" s="19"/>
      <c r="D2346" s="15"/>
      <c r="E2346" s="15"/>
      <c r="F2346" s="15"/>
      <c r="G2346" s="15"/>
      <c r="H2346" s="15"/>
      <c r="I2346" s="15"/>
      <c r="J2346" s="15"/>
      <c r="K2346" s="15"/>
      <c r="L2346" s="15"/>
      <c r="M2346" s="15"/>
    </row>
    <row r="2347" spans="2:13">
      <c r="B2347" s="18"/>
      <c r="C2347" s="19"/>
      <c r="D2347" s="15"/>
      <c r="E2347" s="15"/>
      <c r="F2347" s="15"/>
      <c r="G2347" s="15"/>
      <c r="H2347" s="15"/>
      <c r="I2347" s="15"/>
      <c r="J2347" s="15"/>
      <c r="K2347" s="15"/>
      <c r="L2347" s="15"/>
      <c r="M2347" s="15"/>
    </row>
    <row r="2348" spans="2:13">
      <c r="B2348" s="16"/>
      <c r="C2348" s="17"/>
      <c r="D2348" s="13"/>
      <c r="E2348" s="13"/>
      <c r="F2348" s="13"/>
      <c r="G2348" s="13"/>
      <c r="H2348" s="13"/>
      <c r="I2348" s="13"/>
      <c r="J2348" s="13"/>
      <c r="K2348" s="13"/>
      <c r="L2348" s="13"/>
      <c r="M2348" s="13"/>
    </row>
    <row r="2349" spans="2:13">
      <c r="B2349" s="16"/>
      <c r="C2349" s="17"/>
      <c r="D2349" s="13"/>
      <c r="E2349" s="13"/>
      <c r="F2349" s="13"/>
      <c r="G2349" s="13"/>
      <c r="H2349" s="13"/>
      <c r="I2349" s="13"/>
      <c r="J2349" s="13"/>
      <c r="K2349" s="13"/>
      <c r="L2349" s="13"/>
      <c r="M2349" s="13"/>
    </row>
    <row r="2350" spans="2:13">
      <c r="B2350" s="16"/>
      <c r="C2350" s="17"/>
      <c r="D2350" s="13"/>
      <c r="E2350" s="13"/>
      <c r="F2350" s="13"/>
      <c r="G2350" s="13"/>
      <c r="H2350" s="13"/>
      <c r="I2350" s="13"/>
      <c r="J2350" s="13"/>
      <c r="K2350" s="13"/>
      <c r="L2350" s="13"/>
      <c r="M2350" s="13"/>
    </row>
    <row r="2351" spans="2:13">
      <c r="B2351" s="16"/>
      <c r="C2351" s="17"/>
      <c r="D2351" s="13"/>
      <c r="E2351" s="13"/>
      <c r="F2351" s="13"/>
      <c r="G2351" s="13"/>
      <c r="H2351" s="13"/>
      <c r="I2351" s="13"/>
      <c r="J2351" s="13"/>
      <c r="K2351" s="13"/>
      <c r="L2351" s="13"/>
      <c r="M2351" s="13"/>
    </row>
    <row r="2352" spans="2:13">
      <c r="B2352" s="16"/>
      <c r="C2352" s="17"/>
      <c r="D2352" s="13"/>
      <c r="E2352" s="13"/>
      <c r="F2352" s="13"/>
      <c r="G2352" s="13"/>
      <c r="H2352" s="13"/>
      <c r="I2352" s="13"/>
      <c r="J2352" s="13"/>
      <c r="K2352" s="13"/>
      <c r="L2352" s="13"/>
      <c r="M2352" s="13"/>
    </row>
    <row r="2353" spans="2:13">
      <c r="B2353" s="16"/>
      <c r="C2353" s="17"/>
      <c r="D2353" s="13"/>
      <c r="E2353" s="13"/>
      <c r="F2353" s="13"/>
      <c r="G2353" s="13"/>
      <c r="H2353" s="13"/>
      <c r="I2353" s="13"/>
      <c r="J2353" s="13"/>
      <c r="K2353" s="13"/>
      <c r="L2353" s="13"/>
      <c r="M2353" s="13"/>
    </row>
    <row r="2354" spans="2:13">
      <c r="B2354" s="16"/>
      <c r="C2354" s="17"/>
      <c r="D2354" s="13"/>
      <c r="E2354" s="13"/>
      <c r="F2354" s="13"/>
      <c r="G2354" s="13"/>
      <c r="H2354" s="13"/>
      <c r="I2354" s="13"/>
      <c r="J2354" s="13"/>
      <c r="K2354" s="13"/>
      <c r="L2354" s="13"/>
      <c r="M2354" s="13"/>
    </row>
    <row r="2355" spans="2:13">
      <c r="B2355" s="16"/>
      <c r="C2355" s="17"/>
      <c r="D2355" s="13"/>
      <c r="E2355" s="13"/>
      <c r="F2355" s="13"/>
      <c r="G2355" s="13"/>
      <c r="H2355" s="13"/>
      <c r="I2355" s="13"/>
      <c r="J2355" s="13"/>
      <c r="K2355" s="13"/>
      <c r="L2355" s="13"/>
      <c r="M2355" s="13"/>
    </row>
    <row r="2356" spans="2:13">
      <c r="B2356" s="16"/>
      <c r="C2356" s="17"/>
      <c r="D2356" s="13"/>
      <c r="E2356" s="13"/>
      <c r="F2356" s="13"/>
      <c r="G2356" s="13"/>
      <c r="H2356" s="13"/>
      <c r="I2356" s="13"/>
      <c r="J2356" s="13"/>
      <c r="K2356" s="13"/>
      <c r="L2356" s="13"/>
      <c r="M2356" s="13"/>
    </row>
    <row r="2357" spans="2:13">
      <c r="B2357" s="16"/>
      <c r="C2357" s="17"/>
      <c r="D2357" s="13"/>
      <c r="E2357" s="13"/>
      <c r="F2357" s="13"/>
      <c r="G2357" s="13"/>
      <c r="H2357" s="13"/>
      <c r="I2357" s="13"/>
      <c r="J2357" s="13"/>
      <c r="K2357" s="13"/>
      <c r="L2357" s="13"/>
      <c r="M2357" s="13"/>
    </row>
    <row r="2358" spans="2:13">
      <c r="B2358" s="16"/>
      <c r="C2358" s="17"/>
      <c r="D2358" s="13"/>
      <c r="E2358" s="13"/>
      <c r="F2358" s="13"/>
      <c r="G2358" s="13"/>
      <c r="H2358" s="13"/>
      <c r="I2358" s="13"/>
      <c r="J2358" s="13"/>
      <c r="K2358" s="13"/>
      <c r="L2358" s="13"/>
      <c r="M2358" s="13"/>
    </row>
    <row r="2359" spans="2:13">
      <c r="B2359" s="16"/>
      <c r="C2359" s="17"/>
      <c r="D2359" s="13"/>
      <c r="E2359" s="13"/>
      <c r="F2359" s="13"/>
      <c r="G2359" s="13"/>
      <c r="H2359" s="13"/>
      <c r="I2359" s="13"/>
      <c r="J2359" s="13"/>
      <c r="K2359" s="13"/>
      <c r="L2359" s="13"/>
      <c r="M2359" s="13"/>
    </row>
    <row r="2360" spans="2:13">
      <c r="B2360" s="16"/>
      <c r="C2360" s="17"/>
      <c r="D2360" s="13"/>
      <c r="E2360" s="13"/>
      <c r="F2360" s="13"/>
      <c r="G2360" s="13"/>
      <c r="H2360" s="13"/>
      <c r="I2360" s="13"/>
      <c r="J2360" s="13"/>
      <c r="K2360" s="13"/>
      <c r="L2360" s="13"/>
      <c r="M2360" s="13"/>
    </row>
    <row r="2361" spans="2:13">
      <c r="B2361" s="16"/>
      <c r="C2361" s="17"/>
      <c r="D2361" s="13"/>
      <c r="E2361" s="13"/>
      <c r="F2361" s="13"/>
      <c r="G2361" s="13"/>
      <c r="H2361" s="13"/>
      <c r="I2361" s="13"/>
      <c r="J2361" s="13"/>
      <c r="K2361" s="13"/>
      <c r="L2361" s="13"/>
      <c r="M2361" s="13"/>
    </row>
    <row r="2362" spans="2:13">
      <c r="B2362" s="16"/>
      <c r="C2362" s="17"/>
      <c r="D2362" s="13"/>
      <c r="E2362" s="13"/>
      <c r="F2362" s="13"/>
      <c r="G2362" s="13"/>
      <c r="H2362" s="13"/>
      <c r="I2362" s="13"/>
      <c r="J2362" s="13"/>
      <c r="K2362" s="13"/>
      <c r="L2362" s="13"/>
      <c r="M2362" s="13"/>
    </row>
    <row r="2363" spans="2:13">
      <c r="B2363" s="16"/>
      <c r="C2363" s="17"/>
      <c r="D2363" s="13"/>
      <c r="E2363" s="13"/>
      <c r="F2363" s="13"/>
      <c r="G2363" s="13"/>
      <c r="H2363" s="13"/>
      <c r="I2363" s="13"/>
      <c r="J2363" s="13"/>
      <c r="K2363" s="13"/>
      <c r="L2363" s="13"/>
      <c r="M2363" s="13"/>
    </row>
    <row r="2364" spans="2:13">
      <c r="B2364" s="16"/>
      <c r="C2364" s="17"/>
      <c r="D2364" s="13"/>
      <c r="E2364" s="13"/>
      <c r="F2364" s="13"/>
      <c r="G2364" s="13"/>
      <c r="H2364" s="13"/>
      <c r="I2364" s="13"/>
      <c r="J2364" s="13"/>
      <c r="K2364" s="13"/>
      <c r="L2364" s="13"/>
      <c r="M2364" s="13"/>
    </row>
    <row r="2365" spans="2:13">
      <c r="B2365" s="16"/>
      <c r="C2365" s="17"/>
      <c r="D2365" s="13"/>
      <c r="E2365" s="13"/>
      <c r="F2365" s="13"/>
      <c r="G2365" s="13"/>
      <c r="H2365" s="13"/>
      <c r="I2365" s="13"/>
      <c r="J2365" s="13"/>
      <c r="K2365" s="13"/>
      <c r="L2365" s="13"/>
      <c r="M2365" s="13"/>
    </row>
    <row r="2366" spans="2:13">
      <c r="B2366" s="16"/>
      <c r="C2366" s="17"/>
      <c r="D2366" s="13"/>
      <c r="E2366" s="13"/>
      <c r="F2366" s="13"/>
      <c r="G2366" s="13"/>
      <c r="H2366" s="13"/>
      <c r="I2366" s="13"/>
      <c r="J2366" s="13"/>
      <c r="K2366" s="13"/>
      <c r="L2366" s="13"/>
      <c r="M2366" s="13"/>
    </row>
    <row r="2367" spans="2:13">
      <c r="B2367" s="18"/>
      <c r="C2367" s="19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</row>
    <row r="2368" spans="2:13">
      <c r="B2368" s="16"/>
      <c r="C2368" s="17"/>
      <c r="D2368" s="13"/>
      <c r="E2368" s="13"/>
      <c r="F2368" s="13"/>
      <c r="G2368" s="13"/>
      <c r="H2368" s="13"/>
      <c r="I2368" s="13"/>
      <c r="J2368" s="13"/>
      <c r="K2368" s="13"/>
      <c r="L2368" s="13"/>
      <c r="M2368" s="13"/>
    </row>
    <row r="2369" spans="2:13">
      <c r="B2369" s="16"/>
      <c r="C2369" s="17"/>
      <c r="D2369" s="13"/>
      <c r="E2369" s="13"/>
      <c r="F2369" s="13"/>
      <c r="G2369" s="13"/>
      <c r="H2369" s="13"/>
      <c r="I2369" s="13"/>
      <c r="J2369" s="13"/>
      <c r="K2369" s="13"/>
      <c r="L2369" s="13"/>
      <c r="M2369" s="13"/>
    </row>
    <row r="2370" spans="2:13">
      <c r="B2370" s="16"/>
      <c r="C2370" s="17"/>
      <c r="D2370" s="13"/>
      <c r="E2370" s="13"/>
      <c r="F2370" s="13"/>
      <c r="G2370" s="13"/>
      <c r="H2370" s="13"/>
      <c r="I2370" s="13"/>
      <c r="J2370" s="13"/>
      <c r="K2370" s="13"/>
      <c r="L2370" s="13"/>
      <c r="M2370" s="13"/>
    </row>
    <row r="2371" spans="2:13">
      <c r="B2371" s="16"/>
      <c r="C2371" s="17"/>
      <c r="D2371" s="13"/>
      <c r="E2371" s="13"/>
      <c r="F2371" s="13"/>
      <c r="G2371" s="13"/>
      <c r="H2371" s="13"/>
      <c r="I2371" s="13"/>
      <c r="J2371" s="13"/>
      <c r="K2371" s="13"/>
      <c r="L2371" s="13"/>
      <c r="M2371" s="13"/>
    </row>
    <row r="2372" spans="2:13">
      <c r="B2372" s="16"/>
      <c r="C2372" s="17"/>
      <c r="D2372" s="13"/>
      <c r="E2372" s="13"/>
      <c r="F2372" s="13"/>
      <c r="G2372" s="13"/>
      <c r="H2372" s="13"/>
      <c r="I2372" s="13"/>
      <c r="J2372" s="13"/>
      <c r="K2372" s="13"/>
      <c r="L2372" s="13"/>
      <c r="M2372" s="13"/>
    </row>
    <row r="2373" spans="2:13">
      <c r="B2373" s="16"/>
      <c r="C2373" s="17"/>
      <c r="D2373" s="13"/>
      <c r="E2373" s="13"/>
      <c r="F2373" s="13"/>
      <c r="G2373" s="13"/>
      <c r="H2373" s="13"/>
      <c r="I2373" s="13"/>
      <c r="J2373" s="13"/>
      <c r="K2373" s="13"/>
      <c r="L2373" s="13"/>
      <c r="M2373" s="13"/>
    </row>
    <row r="2374" spans="2:13">
      <c r="B2374" s="16"/>
      <c r="C2374" s="17"/>
      <c r="D2374" s="13"/>
      <c r="E2374" s="13"/>
      <c r="F2374" s="13"/>
      <c r="G2374" s="13"/>
      <c r="H2374" s="13"/>
      <c r="I2374" s="13"/>
      <c r="J2374" s="13"/>
      <c r="K2374" s="13"/>
      <c r="L2374" s="13"/>
      <c r="M2374" s="13"/>
    </row>
    <row r="2375" spans="2:13">
      <c r="B2375" s="16"/>
      <c r="C2375" s="17"/>
      <c r="D2375" s="13"/>
      <c r="E2375" s="13"/>
      <c r="F2375" s="13"/>
      <c r="G2375" s="13"/>
      <c r="H2375" s="13"/>
      <c r="I2375" s="13"/>
      <c r="J2375" s="13"/>
      <c r="K2375" s="13"/>
      <c r="L2375" s="13"/>
      <c r="M2375" s="13"/>
    </row>
    <row r="2376" spans="2:13">
      <c r="B2376" s="16"/>
      <c r="C2376" s="17"/>
      <c r="D2376" s="13"/>
      <c r="E2376" s="13"/>
      <c r="F2376" s="13"/>
      <c r="G2376" s="13"/>
      <c r="H2376" s="13"/>
      <c r="I2376" s="13"/>
      <c r="J2376" s="13"/>
      <c r="K2376" s="13"/>
      <c r="L2376" s="13"/>
      <c r="M2376" s="13"/>
    </row>
    <row r="2377" spans="2:13">
      <c r="B2377" s="16"/>
      <c r="C2377" s="17"/>
      <c r="D2377" s="13"/>
      <c r="E2377" s="13"/>
      <c r="F2377" s="13"/>
      <c r="G2377" s="13"/>
      <c r="H2377" s="13"/>
      <c r="I2377" s="13"/>
      <c r="J2377" s="13"/>
      <c r="K2377" s="13"/>
      <c r="L2377" s="13"/>
      <c r="M2377" s="13"/>
    </row>
    <row r="2378" spans="2:13">
      <c r="B2378" s="16"/>
      <c r="C2378" s="17"/>
      <c r="D2378" s="13"/>
      <c r="E2378" s="13"/>
      <c r="F2378" s="13"/>
      <c r="G2378" s="13"/>
      <c r="H2378" s="13"/>
      <c r="I2378" s="13"/>
      <c r="J2378" s="13"/>
      <c r="K2378" s="13"/>
      <c r="L2378" s="13"/>
      <c r="M2378" s="13"/>
    </row>
    <row r="2379" spans="2:13">
      <c r="B2379" s="16"/>
      <c r="C2379" s="17"/>
      <c r="D2379" s="13"/>
      <c r="E2379" s="13"/>
      <c r="F2379" s="13"/>
      <c r="G2379" s="13"/>
      <c r="H2379" s="13"/>
      <c r="I2379" s="13"/>
      <c r="J2379" s="13"/>
      <c r="K2379" s="13"/>
      <c r="L2379" s="13"/>
      <c r="M2379" s="13"/>
    </row>
    <row r="2380" spans="2:13">
      <c r="B2380" s="16"/>
      <c r="C2380" s="17"/>
      <c r="D2380" s="13"/>
      <c r="E2380" s="13"/>
      <c r="F2380" s="13"/>
      <c r="G2380" s="13"/>
      <c r="H2380" s="13"/>
      <c r="I2380" s="13"/>
      <c r="J2380" s="13"/>
      <c r="K2380" s="13"/>
      <c r="L2380" s="13"/>
      <c r="M2380" s="13"/>
    </row>
    <row r="2381" spans="2:13">
      <c r="B2381" s="16"/>
      <c r="C2381" s="17"/>
      <c r="D2381" s="13"/>
      <c r="E2381" s="13"/>
      <c r="F2381" s="13"/>
      <c r="G2381" s="13"/>
      <c r="H2381" s="13"/>
      <c r="I2381" s="13"/>
      <c r="J2381" s="13"/>
      <c r="K2381" s="13"/>
      <c r="L2381" s="13"/>
      <c r="M2381" s="13"/>
    </row>
    <row r="2382" spans="2:13">
      <c r="B2382" s="16"/>
      <c r="C2382" s="17"/>
      <c r="D2382" s="13"/>
      <c r="E2382" s="13"/>
      <c r="F2382" s="13"/>
      <c r="G2382" s="13"/>
      <c r="H2382" s="13"/>
      <c r="I2382" s="13"/>
      <c r="J2382" s="13"/>
      <c r="K2382" s="13"/>
      <c r="L2382" s="13"/>
      <c r="M2382" s="13"/>
    </row>
    <row r="2383" spans="2:13">
      <c r="B2383" s="16"/>
      <c r="C2383" s="17"/>
      <c r="D2383" s="13"/>
      <c r="E2383" s="13"/>
      <c r="F2383" s="13"/>
      <c r="G2383" s="13"/>
      <c r="H2383" s="13"/>
      <c r="I2383" s="13"/>
      <c r="J2383" s="13"/>
      <c r="K2383" s="13"/>
      <c r="L2383" s="13"/>
      <c r="M2383" s="13"/>
    </row>
    <row r="2384" spans="2:13">
      <c r="B2384" s="16"/>
      <c r="C2384" s="17"/>
      <c r="D2384" s="13"/>
      <c r="E2384" s="13"/>
      <c r="F2384" s="13"/>
      <c r="G2384" s="13"/>
      <c r="H2384" s="13"/>
      <c r="I2384" s="13"/>
      <c r="J2384" s="13"/>
      <c r="K2384" s="13"/>
      <c r="L2384" s="13"/>
      <c r="M2384" s="13"/>
    </row>
    <row r="2385" spans="2:13">
      <c r="B2385" s="16"/>
      <c r="C2385" s="17"/>
      <c r="D2385" s="13"/>
      <c r="E2385" s="13"/>
      <c r="F2385" s="13"/>
      <c r="G2385" s="13"/>
      <c r="H2385" s="13"/>
      <c r="I2385" s="13"/>
      <c r="J2385" s="13"/>
      <c r="K2385" s="13"/>
      <c r="L2385" s="13"/>
      <c r="M2385" s="13"/>
    </row>
    <row r="2386" spans="2:13">
      <c r="B2386" s="16"/>
      <c r="C2386" s="17"/>
      <c r="D2386" s="13"/>
      <c r="E2386" s="13"/>
      <c r="F2386" s="13"/>
      <c r="G2386" s="13"/>
      <c r="H2386" s="13"/>
      <c r="I2386" s="13"/>
      <c r="J2386" s="13"/>
      <c r="K2386" s="13"/>
      <c r="L2386" s="13"/>
      <c r="M2386" s="13"/>
    </row>
    <row r="2387" spans="2:13">
      <c r="B2387" s="16"/>
      <c r="C2387" s="17"/>
      <c r="D2387" s="13"/>
      <c r="E2387" s="13"/>
      <c r="F2387" s="13"/>
      <c r="G2387" s="13"/>
      <c r="H2387" s="13"/>
      <c r="I2387" s="13"/>
      <c r="J2387" s="13"/>
      <c r="K2387" s="13"/>
      <c r="L2387" s="13"/>
      <c r="M2387" s="13"/>
    </row>
    <row r="2388" spans="2:13">
      <c r="B2388" s="16"/>
      <c r="C2388" s="17"/>
      <c r="D2388" s="13"/>
      <c r="E2388" s="13"/>
      <c r="F2388" s="13"/>
      <c r="G2388" s="13"/>
      <c r="H2388" s="13"/>
      <c r="I2388" s="13"/>
      <c r="J2388" s="13"/>
      <c r="K2388" s="13"/>
      <c r="L2388" s="13"/>
      <c r="M2388" s="13"/>
    </row>
    <row r="2389" spans="2:13">
      <c r="B2389" s="16"/>
      <c r="C2389" s="17"/>
      <c r="D2389" s="13"/>
      <c r="E2389" s="13"/>
      <c r="F2389" s="13"/>
      <c r="G2389" s="13"/>
      <c r="H2389" s="13"/>
      <c r="I2389" s="13"/>
      <c r="J2389" s="13"/>
      <c r="K2389" s="13"/>
      <c r="L2389" s="13"/>
      <c r="M2389" s="13"/>
    </row>
    <row r="2390" spans="2:13">
      <c r="B2390" s="16"/>
      <c r="C2390" s="17"/>
      <c r="D2390" s="13"/>
      <c r="E2390" s="13"/>
      <c r="F2390" s="13"/>
      <c r="G2390" s="13"/>
      <c r="H2390" s="13"/>
      <c r="I2390" s="13"/>
      <c r="J2390" s="13"/>
      <c r="K2390" s="13"/>
      <c r="L2390" s="13"/>
      <c r="M2390" s="13"/>
    </row>
    <row r="2391" spans="2:13">
      <c r="B2391" s="16"/>
      <c r="C2391" s="17"/>
      <c r="D2391" s="13"/>
      <c r="E2391" s="13"/>
      <c r="F2391" s="13"/>
      <c r="G2391" s="13"/>
      <c r="H2391" s="13"/>
      <c r="I2391" s="13"/>
      <c r="J2391" s="13"/>
      <c r="K2391" s="13"/>
      <c r="L2391" s="13"/>
      <c r="M2391" s="13"/>
    </row>
    <row r="2392" spans="2:13">
      <c r="B2392" s="18"/>
      <c r="C2392" s="19"/>
      <c r="D2392" s="15"/>
      <c r="E2392" s="15"/>
      <c r="F2392" s="15"/>
      <c r="G2392" s="15"/>
      <c r="H2392" s="15"/>
      <c r="I2392" s="15"/>
      <c r="J2392" s="15"/>
      <c r="K2392" s="15"/>
      <c r="L2392" s="15"/>
      <c r="M2392" s="15"/>
    </row>
    <row r="2393" spans="2:13">
      <c r="B2393" s="16"/>
      <c r="C2393" s="17"/>
      <c r="D2393" s="13"/>
      <c r="E2393" s="13"/>
      <c r="F2393" s="13"/>
      <c r="G2393" s="13"/>
      <c r="H2393" s="13"/>
      <c r="I2393" s="13"/>
      <c r="J2393" s="13"/>
      <c r="K2393" s="13"/>
      <c r="L2393" s="13"/>
      <c r="M2393" s="13"/>
    </row>
    <row r="2394" spans="2:13">
      <c r="B2394" s="16"/>
      <c r="C2394" s="17"/>
      <c r="D2394" s="13"/>
      <c r="E2394" s="13"/>
      <c r="F2394" s="13"/>
      <c r="G2394" s="13"/>
      <c r="H2394" s="13"/>
      <c r="I2394" s="13"/>
      <c r="J2394" s="13"/>
      <c r="K2394" s="13"/>
      <c r="L2394" s="13"/>
      <c r="M2394" s="13"/>
    </row>
    <row r="2395" spans="2:13">
      <c r="B2395" s="16"/>
      <c r="C2395" s="17"/>
      <c r="D2395" s="13"/>
      <c r="E2395" s="13"/>
      <c r="F2395" s="13"/>
      <c r="G2395" s="13"/>
      <c r="H2395" s="13"/>
      <c r="I2395" s="13"/>
      <c r="J2395" s="13"/>
      <c r="K2395" s="13"/>
      <c r="L2395" s="13"/>
      <c r="M2395" s="13"/>
    </row>
    <row r="2396" spans="2:13">
      <c r="B2396" s="16"/>
      <c r="C2396" s="17"/>
      <c r="D2396" s="13"/>
      <c r="E2396" s="13"/>
      <c r="F2396" s="13"/>
      <c r="G2396" s="13"/>
      <c r="H2396" s="13"/>
      <c r="I2396" s="13"/>
      <c r="J2396" s="13"/>
      <c r="K2396" s="13"/>
      <c r="L2396" s="13"/>
      <c r="M2396" s="13"/>
    </row>
    <row r="2397" spans="2:13">
      <c r="B2397" s="16"/>
      <c r="C2397" s="17"/>
      <c r="D2397" s="13"/>
      <c r="E2397" s="13"/>
      <c r="F2397" s="13"/>
      <c r="G2397" s="13"/>
      <c r="H2397" s="13"/>
      <c r="I2397" s="13"/>
      <c r="J2397" s="13"/>
      <c r="K2397" s="13"/>
      <c r="L2397" s="13"/>
      <c r="M2397" s="13"/>
    </row>
    <row r="2398" spans="2:13">
      <c r="B2398" s="16"/>
      <c r="C2398" s="17"/>
      <c r="D2398" s="13"/>
      <c r="E2398" s="13"/>
      <c r="F2398" s="13"/>
      <c r="G2398" s="13"/>
      <c r="H2398" s="13"/>
      <c r="I2398" s="13"/>
      <c r="J2398" s="13"/>
      <c r="K2398" s="13"/>
      <c r="L2398" s="13"/>
      <c r="M2398" s="13"/>
    </row>
    <row r="2399" spans="2:13">
      <c r="B2399" s="16"/>
      <c r="C2399" s="17"/>
      <c r="D2399" s="13"/>
      <c r="E2399" s="13"/>
      <c r="F2399" s="13"/>
      <c r="G2399" s="13"/>
      <c r="H2399" s="13"/>
      <c r="I2399" s="13"/>
      <c r="J2399" s="13"/>
      <c r="K2399" s="13"/>
      <c r="L2399" s="13"/>
      <c r="M2399" s="13"/>
    </row>
    <row r="2400" spans="2:13">
      <c r="B2400" s="16"/>
      <c r="C2400" s="17"/>
      <c r="D2400" s="13"/>
      <c r="E2400" s="13"/>
      <c r="F2400" s="13"/>
      <c r="G2400" s="13"/>
      <c r="H2400" s="13"/>
      <c r="I2400" s="13"/>
      <c r="J2400" s="13"/>
      <c r="K2400" s="13"/>
      <c r="L2400" s="13"/>
      <c r="M2400" s="13"/>
    </row>
    <row r="2401" spans="2:13">
      <c r="B2401" s="16"/>
      <c r="C2401" s="17"/>
      <c r="D2401" s="13"/>
      <c r="E2401" s="13"/>
      <c r="F2401" s="13"/>
      <c r="G2401" s="13"/>
      <c r="H2401" s="13"/>
      <c r="I2401" s="13"/>
      <c r="J2401" s="13"/>
      <c r="K2401" s="13"/>
      <c r="L2401" s="13"/>
      <c r="M2401" s="13"/>
    </row>
    <row r="2402" spans="2:13">
      <c r="B2402" s="16"/>
      <c r="C2402" s="17"/>
      <c r="D2402" s="13"/>
      <c r="E2402" s="13"/>
      <c r="F2402" s="13"/>
      <c r="G2402" s="13"/>
      <c r="H2402" s="13"/>
      <c r="I2402" s="13"/>
      <c r="J2402" s="13"/>
      <c r="K2402" s="13"/>
      <c r="L2402" s="13"/>
      <c r="M2402" s="13"/>
    </row>
    <row r="2403" spans="2:13">
      <c r="B2403" s="16"/>
      <c r="C2403" s="17"/>
      <c r="D2403" s="13"/>
      <c r="E2403" s="13"/>
      <c r="F2403" s="13"/>
      <c r="G2403" s="13"/>
      <c r="H2403" s="13"/>
      <c r="I2403" s="13"/>
      <c r="J2403" s="13"/>
      <c r="K2403" s="13"/>
      <c r="L2403" s="13"/>
      <c r="M2403" s="13"/>
    </row>
    <row r="2404" spans="2:13">
      <c r="B2404" s="16"/>
      <c r="C2404" s="17"/>
      <c r="D2404" s="13"/>
      <c r="E2404" s="13"/>
      <c r="F2404" s="13"/>
      <c r="G2404" s="13"/>
      <c r="H2404" s="13"/>
      <c r="I2404" s="13"/>
      <c r="J2404" s="13"/>
      <c r="K2404" s="13"/>
      <c r="L2404" s="13"/>
      <c r="M2404" s="13"/>
    </row>
    <row r="2405" spans="2:13">
      <c r="B2405" s="18"/>
      <c r="C2405" s="19"/>
      <c r="D2405" s="15"/>
      <c r="E2405" s="15"/>
      <c r="F2405" s="15"/>
      <c r="G2405" s="15"/>
      <c r="H2405" s="15"/>
      <c r="I2405" s="15"/>
      <c r="J2405" s="15"/>
      <c r="K2405" s="15"/>
      <c r="L2405" s="15"/>
      <c r="M2405" s="15"/>
    </row>
    <row r="2406" spans="2:13">
      <c r="B2406" s="16"/>
      <c r="C2406" s="17"/>
      <c r="D2406" s="13"/>
      <c r="E2406" s="13"/>
      <c r="F2406" s="13"/>
      <c r="G2406" s="13"/>
      <c r="H2406" s="13"/>
      <c r="I2406" s="13"/>
      <c r="J2406" s="13"/>
      <c r="K2406" s="13"/>
      <c r="L2406" s="13"/>
      <c r="M2406" s="13"/>
    </row>
    <row r="2407" spans="2:13">
      <c r="B2407" s="18"/>
      <c r="C2407" s="19"/>
      <c r="D2407" s="15"/>
      <c r="E2407" s="15"/>
      <c r="F2407" s="15"/>
      <c r="G2407" s="15"/>
      <c r="H2407" s="15"/>
      <c r="I2407" s="15"/>
      <c r="J2407" s="15"/>
      <c r="K2407" s="15"/>
      <c r="L2407" s="15"/>
      <c r="M2407" s="15"/>
    </row>
    <row r="2408" spans="2:13">
      <c r="B2408" s="16"/>
      <c r="C2408" s="17"/>
      <c r="D2408" s="13"/>
      <c r="E2408" s="13"/>
      <c r="F2408" s="13"/>
      <c r="G2408" s="13"/>
      <c r="H2408" s="13"/>
      <c r="I2408" s="13"/>
      <c r="J2408" s="13"/>
      <c r="K2408" s="13"/>
      <c r="L2408" s="13"/>
      <c r="M2408" s="13"/>
    </row>
    <row r="2409" spans="2:13">
      <c r="B2409" s="16"/>
      <c r="C2409" s="17"/>
      <c r="D2409" s="13"/>
      <c r="E2409" s="13"/>
      <c r="F2409" s="13"/>
      <c r="G2409" s="13"/>
      <c r="H2409" s="13"/>
      <c r="I2409" s="13"/>
      <c r="J2409" s="13"/>
      <c r="K2409" s="13"/>
      <c r="L2409" s="13"/>
      <c r="M2409" s="13"/>
    </row>
    <row r="2410" spans="2:13">
      <c r="B2410" s="16"/>
      <c r="C2410" s="17"/>
      <c r="D2410" s="13"/>
      <c r="E2410" s="13"/>
      <c r="F2410" s="13"/>
      <c r="G2410" s="13"/>
      <c r="H2410" s="13"/>
      <c r="I2410" s="13"/>
      <c r="J2410" s="13"/>
      <c r="K2410" s="13"/>
      <c r="L2410" s="13"/>
      <c r="M2410" s="13"/>
    </row>
    <row r="2411" spans="2:13">
      <c r="B2411" s="16"/>
      <c r="C2411" s="17"/>
      <c r="D2411" s="13"/>
      <c r="E2411" s="13"/>
      <c r="F2411" s="13"/>
      <c r="G2411" s="13"/>
      <c r="H2411" s="13"/>
      <c r="I2411" s="13"/>
      <c r="J2411" s="13"/>
      <c r="K2411" s="13"/>
      <c r="L2411" s="13"/>
      <c r="M2411" s="13"/>
    </row>
    <row r="2412" spans="2:13">
      <c r="B2412" s="16"/>
      <c r="C2412" s="17"/>
      <c r="D2412" s="13"/>
      <c r="E2412" s="13"/>
      <c r="F2412" s="13"/>
      <c r="G2412" s="13"/>
      <c r="H2412" s="13"/>
      <c r="I2412" s="13"/>
      <c r="J2412" s="13"/>
      <c r="K2412" s="13"/>
      <c r="L2412" s="13"/>
      <c r="M2412" s="13"/>
    </row>
    <row r="2413" spans="2:13">
      <c r="B2413" s="16"/>
      <c r="C2413" s="17"/>
      <c r="D2413" s="13"/>
      <c r="E2413" s="13"/>
      <c r="F2413" s="13"/>
      <c r="G2413" s="13"/>
      <c r="H2413" s="13"/>
      <c r="I2413" s="13"/>
      <c r="J2413" s="13"/>
      <c r="K2413" s="13"/>
      <c r="L2413" s="13"/>
      <c r="M2413" s="13"/>
    </row>
    <row r="2414" spans="2:13">
      <c r="B2414" s="16"/>
      <c r="C2414" s="17"/>
      <c r="D2414" s="13"/>
      <c r="E2414" s="13"/>
      <c r="F2414" s="13"/>
      <c r="G2414" s="13"/>
      <c r="H2414" s="13"/>
      <c r="I2414" s="13"/>
      <c r="J2414" s="13"/>
      <c r="K2414" s="13"/>
      <c r="L2414" s="13"/>
      <c r="M2414" s="13"/>
    </row>
    <row r="2415" spans="2:13">
      <c r="B2415" s="16"/>
      <c r="C2415" s="17"/>
      <c r="D2415" s="13"/>
      <c r="E2415" s="13"/>
      <c r="F2415" s="13"/>
      <c r="G2415" s="13"/>
      <c r="H2415" s="13"/>
      <c r="I2415" s="13"/>
      <c r="J2415" s="13"/>
      <c r="K2415" s="13"/>
      <c r="L2415" s="13"/>
      <c r="M2415" s="13"/>
    </row>
    <row r="2416" spans="2:13">
      <c r="B2416" s="16"/>
      <c r="C2416" s="17"/>
      <c r="D2416" s="13"/>
      <c r="E2416" s="13"/>
      <c r="F2416" s="13"/>
      <c r="G2416" s="13"/>
      <c r="H2416" s="13"/>
      <c r="I2416" s="13"/>
      <c r="J2416" s="13"/>
      <c r="K2416" s="13"/>
      <c r="L2416" s="13"/>
      <c r="M2416" s="13"/>
    </row>
    <row r="2417" spans="2:13">
      <c r="B2417" s="16"/>
      <c r="C2417" s="17"/>
      <c r="D2417" s="13"/>
      <c r="E2417" s="13"/>
      <c r="F2417" s="13"/>
      <c r="G2417" s="13"/>
      <c r="H2417" s="13"/>
      <c r="I2417" s="13"/>
      <c r="J2417" s="13"/>
      <c r="K2417" s="13"/>
      <c r="L2417" s="13"/>
      <c r="M2417" s="13"/>
    </row>
    <row r="2418" spans="2:13">
      <c r="B2418" s="16"/>
      <c r="C2418" s="17"/>
      <c r="D2418" s="13"/>
      <c r="E2418" s="13"/>
      <c r="F2418" s="13"/>
      <c r="G2418" s="13"/>
      <c r="H2418" s="13"/>
      <c r="I2418" s="13"/>
      <c r="J2418" s="13"/>
      <c r="K2418" s="13"/>
      <c r="L2418" s="13"/>
      <c r="M2418" s="13"/>
    </row>
    <row r="2419" spans="2:13">
      <c r="B2419" s="16"/>
      <c r="C2419" s="17"/>
      <c r="D2419" s="13"/>
      <c r="E2419" s="13"/>
      <c r="F2419" s="13"/>
      <c r="G2419" s="13"/>
      <c r="H2419" s="13"/>
      <c r="I2419" s="13"/>
      <c r="J2419" s="13"/>
      <c r="K2419" s="13"/>
      <c r="L2419" s="13"/>
      <c r="M2419" s="13"/>
    </row>
    <row r="2420" spans="2:13">
      <c r="B2420" s="16"/>
      <c r="C2420" s="17"/>
      <c r="D2420" s="13"/>
      <c r="E2420" s="13"/>
      <c r="F2420" s="13"/>
      <c r="G2420" s="13"/>
      <c r="H2420" s="13"/>
      <c r="I2420" s="13"/>
      <c r="J2420" s="13"/>
      <c r="K2420" s="13"/>
      <c r="L2420" s="13"/>
      <c r="M2420" s="13"/>
    </row>
    <row r="2421" spans="2:13">
      <c r="B2421" s="16"/>
      <c r="C2421" s="17"/>
      <c r="D2421" s="13"/>
      <c r="E2421" s="13"/>
      <c r="F2421" s="13"/>
      <c r="G2421" s="13"/>
      <c r="H2421" s="13"/>
      <c r="I2421" s="13"/>
      <c r="J2421" s="13"/>
      <c r="K2421" s="13"/>
      <c r="L2421" s="13"/>
      <c r="M2421" s="13"/>
    </row>
    <row r="2422" spans="2:13">
      <c r="B2422" s="16"/>
      <c r="C2422" s="17"/>
      <c r="D2422" s="13"/>
      <c r="E2422" s="13"/>
      <c r="F2422" s="13"/>
      <c r="G2422" s="13"/>
      <c r="H2422" s="13"/>
      <c r="I2422" s="13"/>
      <c r="J2422" s="13"/>
      <c r="K2422" s="13"/>
      <c r="L2422" s="13"/>
      <c r="M2422" s="13"/>
    </row>
    <row r="2423" spans="2:13">
      <c r="B2423" s="16"/>
      <c r="C2423" s="17"/>
      <c r="D2423" s="13"/>
      <c r="E2423" s="13"/>
      <c r="F2423" s="13"/>
      <c r="G2423" s="13"/>
      <c r="H2423" s="13"/>
      <c r="I2423" s="13"/>
      <c r="J2423" s="13"/>
      <c r="K2423" s="13"/>
      <c r="L2423" s="13"/>
      <c r="M2423" s="13"/>
    </row>
    <row r="2424" spans="2:13">
      <c r="B2424" s="16"/>
      <c r="C2424" s="17"/>
      <c r="D2424" s="13"/>
      <c r="E2424" s="13"/>
      <c r="F2424" s="13"/>
      <c r="G2424" s="13"/>
      <c r="H2424" s="13"/>
      <c r="I2424" s="13"/>
      <c r="J2424" s="13"/>
      <c r="K2424" s="13"/>
      <c r="L2424" s="13"/>
      <c r="M2424" s="13"/>
    </row>
    <row r="2425" spans="2:13">
      <c r="B2425" s="16"/>
      <c r="C2425" s="17"/>
      <c r="D2425" s="13"/>
      <c r="E2425" s="13"/>
      <c r="F2425" s="13"/>
      <c r="G2425" s="13"/>
      <c r="H2425" s="13"/>
      <c r="I2425" s="13"/>
      <c r="J2425" s="13"/>
      <c r="K2425" s="13"/>
      <c r="L2425" s="13"/>
      <c r="M2425" s="13"/>
    </row>
    <row r="2426" spans="2:13">
      <c r="B2426" s="16"/>
      <c r="C2426" s="17"/>
      <c r="D2426" s="13"/>
      <c r="E2426" s="13"/>
      <c r="F2426" s="13"/>
      <c r="G2426" s="13"/>
      <c r="H2426" s="13"/>
      <c r="I2426" s="13"/>
      <c r="J2426" s="13"/>
      <c r="K2426" s="13"/>
      <c r="L2426" s="13"/>
      <c r="M2426" s="13"/>
    </row>
    <row r="2427" spans="2:13">
      <c r="B2427" s="16"/>
      <c r="C2427" s="17"/>
      <c r="D2427" s="13"/>
      <c r="E2427" s="13"/>
      <c r="F2427" s="13"/>
      <c r="G2427" s="13"/>
      <c r="H2427" s="13"/>
      <c r="I2427" s="13"/>
      <c r="J2427" s="13"/>
      <c r="K2427" s="13"/>
      <c r="L2427" s="13"/>
      <c r="M2427" s="13"/>
    </row>
    <row r="2428" spans="2:13">
      <c r="B2428" s="16"/>
      <c r="C2428" s="17"/>
      <c r="D2428" s="13"/>
      <c r="E2428" s="13"/>
      <c r="F2428" s="13"/>
      <c r="G2428" s="13"/>
      <c r="H2428" s="13"/>
      <c r="I2428" s="13"/>
      <c r="J2428" s="13"/>
      <c r="K2428" s="13"/>
      <c r="L2428" s="13"/>
      <c r="M2428" s="13"/>
    </row>
    <row r="2429" spans="2:13">
      <c r="B2429" s="16"/>
      <c r="C2429" s="17"/>
      <c r="D2429" s="13"/>
      <c r="E2429" s="13"/>
      <c r="F2429" s="13"/>
      <c r="G2429" s="13"/>
      <c r="H2429" s="13"/>
      <c r="I2429" s="13"/>
      <c r="J2429" s="13"/>
      <c r="K2429" s="13"/>
      <c r="L2429" s="13"/>
      <c r="M2429" s="13"/>
    </row>
    <row r="2430" spans="2:13">
      <c r="B2430" s="16"/>
      <c r="C2430" s="17"/>
      <c r="D2430" s="13"/>
      <c r="E2430" s="13"/>
      <c r="F2430" s="13"/>
      <c r="G2430" s="13"/>
      <c r="H2430" s="13"/>
      <c r="I2430" s="13"/>
      <c r="J2430" s="13"/>
      <c r="K2430" s="13"/>
      <c r="L2430" s="13"/>
      <c r="M2430" s="13"/>
    </row>
    <row r="2431" spans="2:13">
      <c r="B2431" s="16"/>
      <c r="C2431" s="17"/>
      <c r="D2431" s="13"/>
      <c r="E2431" s="13"/>
      <c r="F2431" s="13"/>
      <c r="G2431" s="13"/>
      <c r="H2431" s="13"/>
      <c r="I2431" s="13"/>
      <c r="J2431" s="13"/>
      <c r="K2431" s="13"/>
      <c r="L2431" s="13"/>
      <c r="M2431" s="13"/>
    </row>
    <row r="2432" spans="2:13">
      <c r="B2432" s="16"/>
      <c r="C2432" s="17"/>
      <c r="D2432" s="13"/>
      <c r="E2432" s="13"/>
      <c r="F2432" s="13"/>
      <c r="G2432" s="13"/>
      <c r="H2432" s="13"/>
      <c r="I2432" s="13"/>
      <c r="J2432" s="13"/>
      <c r="K2432" s="13"/>
      <c r="L2432" s="13"/>
      <c r="M2432" s="13"/>
    </row>
    <row r="2433" spans="2:13">
      <c r="B2433" s="16"/>
      <c r="C2433" s="17"/>
      <c r="D2433" s="13"/>
      <c r="E2433" s="13"/>
      <c r="F2433" s="13"/>
      <c r="G2433" s="13"/>
      <c r="H2433" s="13"/>
      <c r="I2433" s="13"/>
      <c r="J2433" s="13"/>
      <c r="K2433" s="13"/>
      <c r="L2433" s="13"/>
      <c r="M2433" s="13"/>
    </row>
    <row r="2434" spans="2:13">
      <c r="B2434" s="18"/>
      <c r="C2434" s="19"/>
      <c r="D2434" s="15"/>
      <c r="E2434" s="15"/>
      <c r="F2434" s="15"/>
      <c r="G2434" s="15"/>
      <c r="H2434" s="15"/>
      <c r="I2434" s="15"/>
      <c r="J2434" s="15"/>
      <c r="K2434" s="15"/>
      <c r="L2434" s="15"/>
      <c r="M2434" s="15"/>
    </row>
    <row r="2435" spans="2:13">
      <c r="B2435" s="16"/>
      <c r="C2435" s="17"/>
      <c r="D2435" s="13"/>
      <c r="E2435" s="13"/>
      <c r="F2435" s="13"/>
      <c r="G2435" s="13"/>
      <c r="H2435" s="13"/>
      <c r="I2435" s="13"/>
      <c r="J2435" s="13"/>
      <c r="K2435" s="13"/>
      <c r="L2435" s="13"/>
      <c r="M2435" s="13"/>
    </row>
    <row r="2436" spans="2:13">
      <c r="B2436" s="16"/>
      <c r="C2436" s="17"/>
      <c r="D2436" s="13"/>
      <c r="E2436" s="13"/>
      <c r="F2436" s="13"/>
      <c r="G2436" s="13"/>
      <c r="H2436" s="13"/>
      <c r="I2436" s="13"/>
      <c r="J2436" s="13"/>
      <c r="K2436" s="13"/>
      <c r="L2436" s="13"/>
      <c r="M2436" s="13"/>
    </row>
    <row r="2437" spans="2:13">
      <c r="B2437" s="16"/>
      <c r="C2437" s="17"/>
      <c r="D2437" s="13"/>
      <c r="E2437" s="13"/>
      <c r="F2437" s="13"/>
      <c r="G2437" s="13"/>
      <c r="H2437" s="13"/>
      <c r="I2437" s="13"/>
      <c r="J2437" s="13"/>
      <c r="K2437" s="13"/>
      <c r="L2437" s="13"/>
      <c r="M2437" s="13"/>
    </row>
    <row r="2438" spans="2:13">
      <c r="B2438" s="16"/>
      <c r="C2438" s="17"/>
      <c r="D2438" s="13"/>
      <c r="E2438" s="13"/>
      <c r="F2438" s="13"/>
      <c r="G2438" s="13"/>
      <c r="H2438" s="13"/>
      <c r="I2438" s="13"/>
      <c r="J2438" s="13"/>
      <c r="K2438" s="13"/>
      <c r="L2438" s="13"/>
      <c r="M2438" s="13"/>
    </row>
    <row r="2439" spans="2:13">
      <c r="B2439" s="16"/>
      <c r="C2439" s="17"/>
      <c r="D2439" s="13"/>
      <c r="E2439" s="13"/>
      <c r="F2439" s="13"/>
      <c r="G2439" s="13"/>
      <c r="H2439" s="13"/>
      <c r="I2439" s="13"/>
      <c r="J2439" s="13"/>
      <c r="K2439" s="13"/>
      <c r="L2439" s="13"/>
      <c r="M2439" s="13"/>
    </row>
    <row r="2440" spans="2:13">
      <c r="B2440" s="16"/>
      <c r="C2440" s="17"/>
      <c r="D2440" s="13"/>
      <c r="E2440" s="13"/>
      <c r="F2440" s="13"/>
      <c r="G2440" s="13"/>
      <c r="H2440" s="13"/>
      <c r="I2440" s="13"/>
      <c r="J2440" s="13"/>
      <c r="K2440" s="13"/>
      <c r="L2440" s="13"/>
      <c r="M2440" s="13"/>
    </row>
    <row r="2441" spans="2:13">
      <c r="B2441" s="16"/>
      <c r="C2441" s="17"/>
      <c r="D2441" s="13"/>
      <c r="E2441" s="13"/>
      <c r="F2441" s="13"/>
      <c r="G2441" s="13"/>
      <c r="H2441" s="13"/>
      <c r="I2441" s="13"/>
      <c r="J2441" s="13"/>
      <c r="K2441" s="13"/>
      <c r="L2441" s="13"/>
      <c r="M2441" s="13"/>
    </row>
    <row r="2442" spans="2:13">
      <c r="B2442" s="16"/>
      <c r="C2442" s="17"/>
      <c r="D2442" s="13"/>
      <c r="E2442" s="13"/>
      <c r="F2442" s="13"/>
      <c r="G2442" s="13"/>
      <c r="H2442" s="13"/>
      <c r="I2442" s="13"/>
      <c r="J2442" s="13"/>
      <c r="K2442" s="13"/>
      <c r="L2442" s="13"/>
      <c r="M2442" s="13"/>
    </row>
    <row r="2443" spans="2:13">
      <c r="B2443" s="16"/>
      <c r="C2443" s="17"/>
      <c r="D2443" s="13"/>
      <c r="E2443" s="13"/>
      <c r="F2443" s="13"/>
      <c r="G2443" s="13"/>
      <c r="H2443" s="13"/>
      <c r="I2443" s="13"/>
      <c r="J2443" s="13"/>
      <c r="K2443" s="13"/>
      <c r="L2443" s="13"/>
      <c r="M2443" s="13"/>
    </row>
    <row r="2444" spans="2:13">
      <c r="B2444" s="16"/>
      <c r="C2444" s="17"/>
      <c r="D2444" s="13"/>
      <c r="E2444" s="13"/>
      <c r="F2444" s="13"/>
      <c r="G2444" s="13"/>
      <c r="H2444" s="13"/>
      <c r="I2444" s="13"/>
      <c r="J2444" s="13"/>
      <c r="K2444" s="13"/>
      <c r="L2444" s="13"/>
      <c r="M2444" s="13"/>
    </row>
    <row r="2445" spans="2:13">
      <c r="B2445" s="16"/>
      <c r="C2445" s="17"/>
      <c r="D2445" s="13"/>
      <c r="E2445" s="13"/>
      <c r="F2445" s="13"/>
      <c r="G2445" s="13"/>
      <c r="H2445" s="13"/>
      <c r="I2445" s="13"/>
      <c r="J2445" s="13"/>
      <c r="K2445" s="13"/>
      <c r="L2445" s="13"/>
      <c r="M2445" s="13"/>
    </row>
    <row r="2446" spans="2:13">
      <c r="B2446" s="16"/>
      <c r="C2446" s="17"/>
      <c r="D2446" s="13"/>
      <c r="E2446" s="13"/>
      <c r="F2446" s="13"/>
      <c r="G2446" s="13"/>
      <c r="H2446" s="13"/>
      <c r="I2446" s="13"/>
      <c r="J2446" s="13"/>
      <c r="K2446" s="13"/>
      <c r="L2446" s="13"/>
      <c r="M2446" s="13"/>
    </row>
    <row r="2447" spans="2:13">
      <c r="B2447" s="16"/>
      <c r="C2447" s="17"/>
      <c r="D2447" s="13"/>
      <c r="E2447" s="13"/>
      <c r="F2447" s="13"/>
      <c r="G2447" s="13"/>
      <c r="H2447" s="13"/>
      <c r="I2447" s="13"/>
      <c r="J2447" s="13"/>
      <c r="K2447" s="13"/>
      <c r="L2447" s="13"/>
      <c r="M2447" s="13"/>
    </row>
    <row r="2448" spans="2:13">
      <c r="B2448" s="18"/>
      <c r="C2448" s="19"/>
      <c r="D2448" s="15"/>
      <c r="E2448" s="15"/>
      <c r="F2448" s="15"/>
      <c r="G2448" s="15"/>
      <c r="H2448" s="15"/>
      <c r="I2448" s="15"/>
      <c r="J2448" s="15"/>
      <c r="K2448" s="15"/>
      <c r="L2448" s="15"/>
      <c r="M2448" s="15"/>
    </row>
    <row r="2449" spans="2:13">
      <c r="B2449" s="16"/>
      <c r="C2449" s="17"/>
      <c r="D2449" s="13"/>
      <c r="E2449" s="13"/>
      <c r="F2449" s="13"/>
      <c r="G2449" s="13"/>
      <c r="H2449" s="13"/>
      <c r="I2449" s="13"/>
      <c r="J2449" s="13"/>
      <c r="K2449" s="13"/>
      <c r="L2449" s="13"/>
      <c r="M2449" s="13"/>
    </row>
    <row r="2450" spans="2:13">
      <c r="B2450" s="16"/>
      <c r="C2450" s="17"/>
      <c r="D2450" s="13"/>
      <c r="E2450" s="13"/>
      <c r="F2450" s="13"/>
      <c r="G2450" s="13"/>
      <c r="H2450" s="13"/>
      <c r="I2450" s="13"/>
      <c r="J2450" s="13"/>
      <c r="K2450" s="13"/>
      <c r="L2450" s="13"/>
      <c r="M2450" s="13"/>
    </row>
    <row r="2451" spans="2:13">
      <c r="B2451" s="16"/>
      <c r="C2451" s="17"/>
      <c r="D2451" s="13"/>
      <c r="E2451" s="13"/>
      <c r="F2451" s="13"/>
      <c r="G2451" s="13"/>
      <c r="H2451" s="13"/>
      <c r="I2451" s="13"/>
      <c r="J2451" s="13"/>
      <c r="K2451" s="13"/>
      <c r="L2451" s="13"/>
      <c r="M2451" s="13"/>
    </row>
    <row r="2452" spans="2:13">
      <c r="B2452" s="16"/>
      <c r="C2452" s="17"/>
      <c r="D2452" s="13"/>
      <c r="E2452" s="13"/>
      <c r="F2452" s="13"/>
      <c r="G2452" s="13"/>
      <c r="H2452" s="13"/>
      <c r="I2452" s="13"/>
      <c r="J2452" s="13"/>
      <c r="K2452" s="13"/>
      <c r="L2452" s="13"/>
      <c r="M2452" s="13"/>
    </row>
    <row r="2453" spans="2:13">
      <c r="B2453" s="18"/>
      <c r="C2453" s="19"/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</row>
    <row r="2454" spans="2:13">
      <c r="B2454" s="18"/>
      <c r="C2454" s="19"/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</row>
    <row r="2455" spans="2:13">
      <c r="B2455" s="16"/>
      <c r="C2455" s="17"/>
      <c r="D2455" s="13"/>
      <c r="E2455" s="13"/>
      <c r="F2455" s="13"/>
      <c r="G2455" s="13"/>
      <c r="H2455" s="13"/>
      <c r="I2455" s="13"/>
      <c r="J2455" s="13"/>
      <c r="K2455" s="13"/>
      <c r="L2455" s="13"/>
      <c r="M2455" s="13"/>
    </row>
    <row r="2456" spans="2:13">
      <c r="B2456" s="16"/>
      <c r="C2456" s="17"/>
      <c r="D2456" s="13"/>
      <c r="E2456" s="13"/>
      <c r="F2456" s="13"/>
      <c r="G2456" s="13"/>
      <c r="H2456" s="13"/>
      <c r="I2456" s="13"/>
      <c r="J2456" s="13"/>
      <c r="K2456" s="13"/>
      <c r="L2456" s="13"/>
      <c r="M2456" s="13"/>
    </row>
    <row r="2457" spans="2:13">
      <c r="B2457" s="16"/>
      <c r="C2457" s="17"/>
      <c r="D2457" s="13"/>
      <c r="E2457" s="13"/>
      <c r="F2457" s="13"/>
      <c r="G2457" s="13"/>
      <c r="H2457" s="13"/>
      <c r="I2457" s="13"/>
      <c r="J2457" s="13"/>
      <c r="K2457" s="13"/>
      <c r="L2457" s="13"/>
      <c r="M2457" s="13"/>
    </row>
    <row r="2458" spans="2:13">
      <c r="B2458" s="16"/>
      <c r="C2458" s="17"/>
      <c r="D2458" s="13"/>
      <c r="E2458" s="13"/>
      <c r="F2458" s="13"/>
      <c r="G2458" s="13"/>
      <c r="H2458" s="13"/>
      <c r="I2458" s="13"/>
      <c r="J2458" s="13"/>
      <c r="K2458" s="13"/>
      <c r="L2458" s="13"/>
      <c r="M2458" s="13"/>
    </row>
    <row r="2459" spans="2:13">
      <c r="B2459" s="16"/>
      <c r="C2459" s="17"/>
      <c r="D2459" s="13"/>
      <c r="E2459" s="13"/>
      <c r="F2459" s="13"/>
      <c r="G2459" s="13"/>
      <c r="H2459" s="13"/>
      <c r="I2459" s="13"/>
      <c r="J2459" s="13"/>
      <c r="K2459" s="13"/>
      <c r="L2459" s="13"/>
      <c r="M2459" s="13"/>
    </row>
    <row r="2460" spans="2:13">
      <c r="B2460" s="16"/>
      <c r="C2460" s="17"/>
      <c r="D2460" s="13"/>
      <c r="E2460" s="13"/>
      <c r="F2460" s="13"/>
      <c r="G2460" s="13"/>
      <c r="H2460" s="13"/>
      <c r="I2460" s="13"/>
      <c r="J2460" s="13"/>
      <c r="K2460" s="13"/>
      <c r="L2460" s="13"/>
      <c r="M2460" s="13"/>
    </row>
    <row r="2461" spans="2:13">
      <c r="B2461" s="16"/>
      <c r="C2461" s="17"/>
      <c r="D2461" s="13"/>
      <c r="E2461" s="13"/>
      <c r="F2461" s="13"/>
      <c r="G2461" s="13"/>
      <c r="H2461" s="13"/>
      <c r="I2461" s="13"/>
      <c r="J2461" s="13"/>
      <c r="K2461" s="13"/>
      <c r="L2461" s="13"/>
      <c r="M2461" s="13"/>
    </row>
    <row r="2462" spans="2:13">
      <c r="B2462" s="16"/>
      <c r="C2462" s="17"/>
      <c r="D2462" s="13"/>
      <c r="E2462" s="13"/>
      <c r="F2462" s="13"/>
      <c r="G2462" s="13"/>
      <c r="H2462" s="13"/>
      <c r="I2462" s="13"/>
      <c r="J2462" s="13"/>
      <c r="K2462" s="13"/>
      <c r="L2462" s="13"/>
      <c r="M2462" s="13"/>
    </row>
    <row r="2463" spans="2:13">
      <c r="B2463" s="16"/>
      <c r="C2463" s="17"/>
      <c r="D2463" s="13"/>
      <c r="E2463" s="13"/>
      <c r="F2463" s="13"/>
      <c r="G2463" s="13"/>
      <c r="H2463" s="13"/>
      <c r="I2463" s="13"/>
      <c r="J2463" s="13"/>
      <c r="K2463" s="13"/>
      <c r="L2463" s="13"/>
      <c r="M2463" s="13"/>
    </row>
    <row r="2464" spans="2:13">
      <c r="B2464" s="16"/>
      <c r="C2464" s="17"/>
      <c r="D2464" s="13"/>
      <c r="E2464" s="13"/>
      <c r="F2464" s="13"/>
      <c r="G2464" s="13"/>
      <c r="H2464" s="13"/>
      <c r="I2464" s="13"/>
      <c r="J2464" s="13"/>
      <c r="K2464" s="13"/>
      <c r="L2464" s="13"/>
      <c r="M2464" s="13"/>
    </row>
    <row r="2465" spans="2:13">
      <c r="B2465" s="16"/>
      <c r="C2465" s="17"/>
      <c r="D2465" s="13"/>
      <c r="E2465" s="13"/>
      <c r="F2465" s="13"/>
      <c r="G2465" s="13"/>
      <c r="H2465" s="13"/>
      <c r="I2465" s="13"/>
      <c r="J2465" s="13"/>
      <c r="K2465" s="13"/>
      <c r="L2465" s="13"/>
      <c r="M2465" s="13"/>
    </row>
    <row r="2466" spans="2:13">
      <c r="B2466" s="16"/>
      <c r="C2466" s="17"/>
      <c r="D2466" s="13"/>
      <c r="E2466" s="13"/>
      <c r="F2466" s="13"/>
      <c r="G2466" s="13"/>
      <c r="H2466" s="13"/>
      <c r="I2466" s="13"/>
      <c r="J2466" s="13"/>
      <c r="K2466" s="13"/>
      <c r="L2466" s="13"/>
      <c r="M2466" s="13"/>
    </row>
    <row r="2467" spans="2:13">
      <c r="B2467" s="16"/>
      <c r="C2467" s="17"/>
      <c r="D2467" s="13"/>
      <c r="E2467" s="13"/>
      <c r="F2467" s="13"/>
      <c r="G2467" s="13"/>
      <c r="H2467" s="13"/>
      <c r="I2467" s="13"/>
      <c r="J2467" s="13"/>
      <c r="K2467" s="13"/>
      <c r="L2467" s="13"/>
      <c r="M2467" s="13"/>
    </row>
    <row r="2468" spans="2:13">
      <c r="B2468" s="18"/>
      <c r="C2468" s="19"/>
      <c r="D2468" s="15"/>
      <c r="E2468" s="15"/>
      <c r="F2468" s="15"/>
      <c r="G2468" s="15"/>
      <c r="H2468" s="15"/>
      <c r="I2468" s="15"/>
      <c r="J2468" s="15"/>
      <c r="K2468" s="15"/>
      <c r="L2468" s="15"/>
      <c r="M2468" s="15"/>
    </row>
    <row r="2469" spans="2:13">
      <c r="B2469" s="16"/>
      <c r="C2469" s="17"/>
      <c r="D2469" s="13"/>
      <c r="E2469" s="13"/>
      <c r="F2469" s="13"/>
      <c r="G2469" s="13"/>
      <c r="H2469" s="13"/>
      <c r="I2469" s="13"/>
      <c r="J2469" s="13"/>
      <c r="K2469" s="13"/>
      <c r="L2469" s="13"/>
      <c r="M2469" s="13"/>
    </row>
    <row r="2470" spans="2:13">
      <c r="B2470" s="16"/>
      <c r="C2470" s="17"/>
      <c r="D2470" s="13"/>
      <c r="E2470" s="13"/>
      <c r="F2470" s="13"/>
      <c r="G2470" s="13"/>
      <c r="H2470" s="13"/>
      <c r="I2470" s="13"/>
      <c r="J2470" s="13"/>
      <c r="K2470" s="13"/>
      <c r="L2470" s="13"/>
      <c r="M2470" s="13"/>
    </row>
    <row r="2471" spans="2:13">
      <c r="B2471" s="18"/>
      <c r="C2471" s="19"/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</row>
    <row r="2472" spans="2:13">
      <c r="B2472" s="16"/>
      <c r="C2472" s="17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</row>
    <row r="2473" spans="2:13">
      <c r="B2473" s="18"/>
      <c r="C2473" s="19"/>
      <c r="D2473" s="15"/>
      <c r="E2473" s="15"/>
      <c r="F2473" s="15"/>
      <c r="G2473" s="15"/>
      <c r="H2473" s="15"/>
      <c r="I2473" s="15"/>
      <c r="J2473" s="15"/>
      <c r="K2473" s="15"/>
      <c r="L2473" s="15"/>
      <c r="M2473" s="15"/>
    </row>
    <row r="2474" spans="2:13">
      <c r="B2474" s="16"/>
      <c r="C2474" s="17"/>
      <c r="D2474" s="13"/>
      <c r="E2474" s="13"/>
      <c r="F2474" s="13"/>
      <c r="G2474" s="13"/>
      <c r="H2474" s="13"/>
      <c r="I2474" s="13"/>
      <c r="J2474" s="13"/>
      <c r="K2474" s="13"/>
      <c r="L2474" s="13"/>
      <c r="M2474" s="13"/>
    </row>
    <row r="2475" spans="2:13">
      <c r="B2475" s="16"/>
      <c r="C2475" s="17"/>
      <c r="D2475" s="13"/>
      <c r="E2475" s="13"/>
      <c r="F2475" s="13"/>
      <c r="G2475" s="13"/>
      <c r="H2475" s="13"/>
      <c r="I2475" s="13"/>
      <c r="J2475" s="13"/>
      <c r="K2475" s="13"/>
      <c r="L2475" s="13"/>
      <c r="M2475" s="13"/>
    </row>
    <row r="2476" spans="2:13">
      <c r="B2476" s="16"/>
      <c r="C2476" s="17"/>
      <c r="D2476" s="13"/>
      <c r="E2476" s="13"/>
      <c r="F2476" s="13"/>
      <c r="G2476" s="13"/>
      <c r="H2476" s="13"/>
      <c r="I2476" s="13"/>
      <c r="J2476" s="13"/>
      <c r="K2476" s="13"/>
      <c r="L2476" s="13"/>
      <c r="M2476" s="13"/>
    </row>
    <row r="2477" spans="2:13">
      <c r="B2477" s="16"/>
      <c r="C2477" s="17"/>
      <c r="D2477" s="13"/>
      <c r="E2477" s="13"/>
      <c r="F2477" s="13"/>
      <c r="G2477" s="13"/>
      <c r="H2477" s="13"/>
      <c r="I2477" s="13"/>
      <c r="J2477" s="13"/>
      <c r="K2477" s="13"/>
      <c r="L2477" s="13"/>
      <c r="M2477" s="13"/>
    </row>
    <row r="2478" spans="2:13">
      <c r="B2478" s="16"/>
      <c r="C2478" s="17"/>
      <c r="D2478" s="13"/>
      <c r="E2478" s="13"/>
      <c r="F2478" s="13"/>
      <c r="G2478" s="13"/>
      <c r="H2478" s="13"/>
      <c r="I2478" s="13"/>
      <c r="J2478" s="13"/>
      <c r="K2478" s="13"/>
      <c r="L2478" s="13"/>
      <c r="M2478" s="13"/>
    </row>
    <row r="2479" spans="2:13">
      <c r="B2479" s="16"/>
      <c r="C2479" s="17"/>
      <c r="D2479" s="13"/>
      <c r="E2479" s="13"/>
      <c r="F2479" s="13"/>
      <c r="G2479" s="13"/>
      <c r="H2479" s="13"/>
      <c r="I2479" s="13"/>
      <c r="J2479" s="13"/>
      <c r="K2479" s="13"/>
      <c r="L2479" s="13"/>
      <c r="M2479" s="13"/>
    </row>
    <row r="2480" spans="2:13">
      <c r="B2480" s="16"/>
      <c r="C2480" s="17"/>
      <c r="D2480" s="13"/>
      <c r="E2480" s="13"/>
      <c r="F2480" s="13"/>
      <c r="G2480" s="13"/>
      <c r="H2480" s="13"/>
      <c r="I2480" s="13"/>
      <c r="J2480" s="13"/>
      <c r="K2480" s="13"/>
      <c r="L2480" s="13"/>
      <c r="M2480" s="13"/>
    </row>
    <row r="2481" spans="2:13">
      <c r="B2481" s="16"/>
      <c r="C2481" s="17"/>
      <c r="D2481" s="13"/>
      <c r="E2481" s="13"/>
      <c r="F2481" s="13"/>
      <c r="G2481" s="13"/>
      <c r="H2481" s="13"/>
      <c r="I2481" s="13"/>
      <c r="J2481" s="13"/>
      <c r="K2481" s="13"/>
      <c r="L2481" s="13"/>
      <c r="M2481" s="13"/>
    </row>
    <row r="2482" spans="2:13">
      <c r="B2482" s="16"/>
      <c r="C2482" s="17"/>
      <c r="D2482" s="13"/>
      <c r="E2482" s="13"/>
      <c r="F2482" s="13"/>
      <c r="G2482" s="13"/>
      <c r="H2482" s="13"/>
      <c r="I2482" s="13"/>
      <c r="J2482" s="13"/>
      <c r="K2482" s="13"/>
      <c r="L2482" s="13"/>
      <c r="M2482" s="13"/>
    </row>
    <row r="2483" spans="2:13">
      <c r="B2483" s="16"/>
      <c r="C2483" s="17"/>
      <c r="D2483" s="13"/>
      <c r="E2483" s="13"/>
      <c r="F2483" s="13"/>
      <c r="G2483" s="13"/>
      <c r="H2483" s="13"/>
      <c r="I2483" s="13"/>
      <c r="J2483" s="13"/>
      <c r="K2483" s="13"/>
      <c r="L2483" s="13"/>
      <c r="M2483" s="13"/>
    </row>
    <row r="2484" spans="2:13">
      <c r="B2484" s="16"/>
      <c r="C2484" s="17"/>
      <c r="D2484" s="13"/>
      <c r="E2484" s="13"/>
      <c r="F2484" s="13"/>
      <c r="G2484" s="13"/>
      <c r="H2484" s="13"/>
      <c r="I2484" s="13"/>
      <c r="J2484" s="13"/>
      <c r="K2484" s="13"/>
      <c r="L2484" s="13"/>
      <c r="M2484" s="13"/>
    </row>
    <row r="2485" spans="2:13">
      <c r="B2485" s="16"/>
      <c r="C2485" s="17"/>
      <c r="D2485" s="13"/>
      <c r="E2485" s="13"/>
      <c r="F2485" s="13"/>
      <c r="G2485" s="13"/>
      <c r="H2485" s="13"/>
      <c r="I2485" s="13"/>
      <c r="J2485" s="13"/>
      <c r="K2485" s="13"/>
      <c r="L2485" s="13"/>
      <c r="M2485" s="13"/>
    </row>
    <row r="2486" spans="2:13">
      <c r="B2486" s="16"/>
      <c r="C2486" s="17"/>
      <c r="D2486" s="13"/>
      <c r="E2486" s="13"/>
      <c r="F2486" s="13"/>
      <c r="G2486" s="13"/>
      <c r="H2486" s="13"/>
      <c r="I2486" s="13"/>
      <c r="J2486" s="13"/>
      <c r="K2486" s="13"/>
      <c r="L2486" s="13"/>
      <c r="M2486" s="13"/>
    </row>
    <row r="2487" spans="2:13">
      <c r="B2487" s="18"/>
      <c r="C2487" s="19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</row>
    <row r="2488" spans="2:13">
      <c r="B2488" s="16"/>
      <c r="C2488" s="17"/>
      <c r="D2488" s="13"/>
      <c r="E2488" s="13"/>
      <c r="F2488" s="13"/>
      <c r="G2488" s="13"/>
      <c r="H2488" s="13"/>
      <c r="I2488" s="13"/>
      <c r="J2488" s="13"/>
      <c r="K2488" s="13"/>
      <c r="L2488" s="13"/>
      <c r="M2488" s="13"/>
    </row>
    <row r="2489" spans="2:13">
      <c r="B2489" s="16"/>
      <c r="C2489" s="17"/>
      <c r="D2489" s="13"/>
      <c r="E2489" s="13"/>
      <c r="F2489" s="13"/>
      <c r="G2489" s="13"/>
      <c r="H2489" s="13"/>
      <c r="I2489" s="13"/>
      <c r="J2489" s="13"/>
      <c r="K2489" s="13"/>
      <c r="L2489" s="13"/>
      <c r="M2489" s="13"/>
    </row>
    <row r="2490" spans="2:13">
      <c r="B2490" s="16"/>
      <c r="C2490" s="17"/>
      <c r="D2490" s="13"/>
      <c r="E2490" s="13"/>
      <c r="F2490" s="13"/>
      <c r="G2490" s="13"/>
      <c r="H2490" s="13"/>
      <c r="I2490" s="13"/>
      <c r="J2490" s="13"/>
      <c r="K2490" s="13"/>
      <c r="L2490" s="13"/>
      <c r="M2490" s="13"/>
    </row>
    <row r="2491" spans="2:13">
      <c r="B2491" s="18"/>
      <c r="C2491" s="19"/>
      <c r="D2491" s="15"/>
      <c r="E2491" s="15"/>
      <c r="F2491" s="15"/>
      <c r="G2491" s="15"/>
      <c r="H2491" s="15"/>
      <c r="I2491" s="15"/>
      <c r="J2491" s="15"/>
      <c r="K2491" s="15"/>
      <c r="L2491" s="15"/>
      <c r="M2491" s="15"/>
    </row>
    <row r="2492" spans="2:13">
      <c r="B2492" s="16"/>
      <c r="C2492" s="17"/>
      <c r="D2492" s="13"/>
      <c r="E2492" s="13"/>
      <c r="F2492" s="13"/>
      <c r="G2492" s="13"/>
      <c r="H2492" s="13"/>
      <c r="I2492" s="13"/>
      <c r="J2492" s="13"/>
      <c r="K2492" s="13"/>
      <c r="L2492" s="13"/>
      <c r="M2492" s="13"/>
    </row>
    <row r="2493" spans="2:13">
      <c r="B2493" s="16"/>
      <c r="C2493" s="17"/>
      <c r="D2493" s="13"/>
      <c r="E2493" s="13"/>
      <c r="F2493" s="13"/>
      <c r="G2493" s="13"/>
      <c r="H2493" s="13"/>
      <c r="I2493" s="13"/>
      <c r="J2493" s="13"/>
      <c r="K2493" s="13"/>
      <c r="L2493" s="13"/>
      <c r="M2493" s="13"/>
    </row>
    <row r="2494" spans="2:13">
      <c r="B2494" s="16"/>
      <c r="C2494" s="17"/>
      <c r="D2494" s="13"/>
      <c r="E2494" s="13"/>
      <c r="F2494" s="13"/>
      <c r="G2494" s="13"/>
      <c r="H2494" s="13"/>
      <c r="I2494" s="13"/>
      <c r="J2494" s="13"/>
      <c r="K2494" s="13"/>
      <c r="L2494" s="13"/>
      <c r="M2494" s="13"/>
    </row>
    <row r="2495" spans="2:13">
      <c r="B2495" s="16"/>
      <c r="C2495" s="17"/>
      <c r="D2495" s="13"/>
      <c r="E2495" s="13"/>
      <c r="F2495" s="13"/>
      <c r="G2495" s="13"/>
      <c r="H2495" s="13"/>
      <c r="I2495" s="13"/>
      <c r="J2495" s="13"/>
      <c r="K2495" s="13"/>
      <c r="L2495" s="13"/>
      <c r="M2495" s="13"/>
    </row>
    <row r="2496" spans="2:13">
      <c r="B2496" s="16"/>
      <c r="C2496" s="17"/>
      <c r="D2496" s="13"/>
      <c r="E2496" s="13"/>
      <c r="F2496" s="13"/>
      <c r="G2496" s="13"/>
      <c r="H2496" s="13"/>
      <c r="I2496" s="13"/>
      <c r="J2496" s="13"/>
      <c r="K2496" s="13"/>
      <c r="L2496" s="13"/>
      <c r="M2496" s="13"/>
    </row>
    <row r="2497" spans="2:13">
      <c r="B2497" s="16"/>
      <c r="C2497" s="17"/>
      <c r="D2497" s="13"/>
      <c r="E2497" s="13"/>
      <c r="F2497" s="13"/>
      <c r="G2497" s="13"/>
      <c r="H2497" s="13"/>
      <c r="I2497" s="13"/>
      <c r="J2497" s="13"/>
      <c r="K2497" s="13"/>
      <c r="L2497" s="13"/>
      <c r="M2497" s="13"/>
    </row>
    <row r="2498" spans="2:13">
      <c r="B2498" s="16"/>
      <c r="C2498" s="17"/>
      <c r="D2498" s="13"/>
      <c r="E2498" s="13"/>
      <c r="F2498" s="13"/>
      <c r="G2498" s="13"/>
      <c r="H2498" s="13"/>
      <c r="I2498" s="13"/>
      <c r="J2498" s="13"/>
      <c r="K2498" s="13"/>
      <c r="L2498" s="13"/>
      <c r="M2498" s="13"/>
    </row>
    <row r="2499" spans="2:13">
      <c r="B2499" s="16"/>
      <c r="C2499" s="17"/>
      <c r="D2499" s="13"/>
      <c r="E2499" s="13"/>
      <c r="F2499" s="13"/>
      <c r="G2499" s="13"/>
      <c r="H2499" s="13"/>
      <c r="I2499" s="13"/>
      <c r="J2499" s="13"/>
      <c r="K2499" s="13"/>
      <c r="L2499" s="13"/>
      <c r="M2499" s="13"/>
    </row>
    <row r="2500" spans="2:13">
      <c r="B2500" s="16"/>
      <c r="C2500" s="17"/>
      <c r="D2500" s="13"/>
      <c r="E2500" s="13"/>
      <c r="F2500" s="13"/>
      <c r="G2500" s="13"/>
      <c r="H2500" s="13"/>
      <c r="I2500" s="13"/>
      <c r="J2500" s="13"/>
      <c r="K2500" s="13"/>
      <c r="L2500" s="13"/>
      <c r="M2500" s="13"/>
    </row>
    <row r="2501" spans="2:13">
      <c r="B2501" s="16"/>
      <c r="C2501" s="17"/>
      <c r="D2501" s="13"/>
      <c r="E2501" s="13"/>
      <c r="F2501" s="13"/>
      <c r="G2501" s="13"/>
      <c r="H2501" s="13"/>
      <c r="I2501" s="13"/>
      <c r="J2501" s="13"/>
      <c r="K2501" s="13"/>
      <c r="L2501" s="13"/>
      <c r="M2501" s="13"/>
    </row>
    <row r="2502" spans="2:13">
      <c r="B2502" s="16"/>
      <c r="C2502" s="17"/>
      <c r="D2502" s="13"/>
      <c r="E2502" s="13"/>
      <c r="F2502" s="13"/>
      <c r="G2502" s="13"/>
      <c r="H2502" s="13"/>
      <c r="I2502" s="13"/>
      <c r="J2502" s="13"/>
      <c r="K2502" s="13"/>
      <c r="L2502" s="13"/>
      <c r="M2502" s="13"/>
    </row>
    <row r="2503" spans="2:13">
      <c r="B2503" s="18"/>
      <c r="C2503" s="19"/>
      <c r="D2503" s="15"/>
      <c r="E2503" s="15"/>
      <c r="F2503" s="15"/>
      <c r="G2503" s="15"/>
      <c r="H2503" s="15"/>
      <c r="I2503" s="15"/>
      <c r="J2503" s="15"/>
      <c r="K2503" s="15"/>
      <c r="L2503" s="15"/>
      <c r="M2503" s="15"/>
    </row>
    <row r="2504" spans="2:13">
      <c r="B2504" s="16"/>
      <c r="C2504" s="17"/>
      <c r="D2504" s="13"/>
      <c r="E2504" s="13"/>
      <c r="F2504" s="13"/>
      <c r="G2504" s="13"/>
      <c r="H2504" s="13"/>
      <c r="I2504" s="13"/>
      <c r="J2504" s="13"/>
      <c r="K2504" s="13"/>
      <c r="L2504" s="13"/>
      <c r="M2504" s="13"/>
    </row>
    <row r="2505" spans="2:13">
      <c r="B2505" s="16"/>
      <c r="C2505" s="17"/>
      <c r="D2505" s="13"/>
      <c r="E2505" s="13"/>
      <c r="F2505" s="13"/>
      <c r="G2505" s="13"/>
      <c r="H2505" s="13"/>
      <c r="I2505" s="13"/>
      <c r="J2505" s="13"/>
      <c r="K2505" s="13"/>
      <c r="L2505" s="13"/>
      <c r="M2505" s="13"/>
    </row>
    <row r="2506" spans="2:13">
      <c r="B2506" s="16"/>
      <c r="C2506" s="17"/>
      <c r="D2506" s="13"/>
      <c r="E2506" s="13"/>
      <c r="F2506" s="13"/>
      <c r="G2506" s="13"/>
      <c r="H2506" s="13"/>
      <c r="I2506" s="13"/>
      <c r="J2506" s="13"/>
      <c r="K2506" s="13"/>
      <c r="L2506" s="13"/>
      <c r="M2506" s="13"/>
    </row>
    <row r="2507" spans="2:13">
      <c r="B2507" s="16"/>
      <c r="C2507" s="17"/>
      <c r="D2507" s="13"/>
      <c r="E2507" s="13"/>
      <c r="F2507" s="13"/>
      <c r="G2507" s="13"/>
      <c r="H2507" s="13"/>
      <c r="I2507" s="13"/>
      <c r="J2507" s="13"/>
      <c r="K2507" s="13"/>
      <c r="L2507" s="13"/>
      <c r="M2507" s="13"/>
    </row>
    <row r="2508" spans="2:13">
      <c r="B2508" s="16"/>
      <c r="C2508" s="17"/>
      <c r="D2508" s="13"/>
      <c r="E2508" s="13"/>
      <c r="F2508" s="13"/>
      <c r="G2508" s="13"/>
      <c r="H2508" s="13"/>
      <c r="I2508" s="13"/>
      <c r="J2508" s="13"/>
      <c r="K2508" s="13"/>
      <c r="L2508" s="13"/>
      <c r="M2508" s="13"/>
    </row>
    <row r="2509" spans="2:13">
      <c r="B2509" s="18"/>
      <c r="C2509" s="19"/>
      <c r="D2509" s="15"/>
      <c r="E2509" s="15"/>
      <c r="F2509" s="15"/>
      <c r="G2509" s="15"/>
      <c r="H2509" s="15"/>
      <c r="I2509" s="15"/>
      <c r="J2509" s="15"/>
      <c r="K2509" s="15"/>
      <c r="L2509" s="15"/>
      <c r="M2509" s="15"/>
    </row>
    <row r="2510" spans="2:13">
      <c r="B2510" s="16"/>
      <c r="C2510" s="17"/>
      <c r="D2510" s="13"/>
      <c r="E2510" s="13"/>
      <c r="F2510" s="13"/>
      <c r="G2510" s="13"/>
      <c r="H2510" s="13"/>
      <c r="I2510" s="13"/>
      <c r="J2510" s="13"/>
      <c r="K2510" s="13"/>
      <c r="L2510" s="13"/>
      <c r="M2510" s="13"/>
    </row>
    <row r="2511" spans="2:13">
      <c r="B2511" s="16"/>
      <c r="C2511" s="17"/>
      <c r="D2511" s="13"/>
      <c r="E2511" s="13"/>
      <c r="F2511" s="13"/>
      <c r="G2511" s="13"/>
      <c r="H2511" s="13"/>
      <c r="I2511" s="13"/>
      <c r="J2511" s="13"/>
      <c r="K2511" s="13"/>
      <c r="L2511" s="13"/>
      <c r="M2511" s="13"/>
    </row>
    <row r="2512" spans="2:13">
      <c r="B2512" s="16"/>
      <c r="C2512" s="17"/>
      <c r="D2512" s="13"/>
      <c r="E2512" s="13"/>
      <c r="F2512" s="13"/>
      <c r="G2512" s="13"/>
      <c r="H2512" s="13"/>
      <c r="I2512" s="13"/>
      <c r="J2512" s="13"/>
      <c r="K2512" s="13"/>
      <c r="L2512" s="13"/>
      <c r="M2512" s="13"/>
    </row>
    <row r="2513" spans="2:13">
      <c r="B2513" s="16"/>
      <c r="C2513" s="17"/>
      <c r="D2513" s="13"/>
      <c r="E2513" s="13"/>
      <c r="F2513" s="13"/>
      <c r="G2513" s="13"/>
      <c r="H2513" s="13"/>
      <c r="I2513" s="13"/>
      <c r="J2513" s="13"/>
      <c r="K2513" s="13"/>
      <c r="L2513" s="13"/>
      <c r="M2513" s="13"/>
    </row>
    <row r="2514" spans="2:13">
      <c r="B2514" s="16"/>
      <c r="C2514" s="17"/>
      <c r="D2514" s="13"/>
      <c r="E2514" s="13"/>
      <c r="F2514" s="13"/>
      <c r="G2514" s="13"/>
      <c r="H2514" s="13"/>
      <c r="I2514" s="13"/>
      <c r="J2514" s="13"/>
      <c r="K2514" s="13"/>
      <c r="L2514" s="13"/>
      <c r="M2514" s="13"/>
    </row>
    <row r="2515" spans="2:13">
      <c r="B2515" s="16"/>
      <c r="C2515" s="17"/>
      <c r="D2515" s="13"/>
      <c r="E2515" s="13"/>
      <c r="F2515" s="13"/>
      <c r="G2515" s="13"/>
      <c r="H2515" s="13"/>
      <c r="I2515" s="13"/>
      <c r="J2515" s="13"/>
      <c r="K2515" s="13"/>
      <c r="L2515" s="13"/>
      <c r="M2515" s="13"/>
    </row>
    <row r="2516" spans="2:13">
      <c r="B2516" s="16"/>
      <c r="C2516" s="17"/>
      <c r="D2516" s="13"/>
      <c r="E2516" s="13"/>
      <c r="F2516" s="13"/>
      <c r="G2516" s="13"/>
      <c r="H2516" s="13"/>
      <c r="I2516" s="13"/>
      <c r="J2516" s="13"/>
      <c r="K2516" s="13"/>
      <c r="L2516" s="13"/>
      <c r="M2516" s="13"/>
    </row>
    <row r="2517" spans="2:13">
      <c r="B2517" s="18"/>
      <c r="C2517" s="19"/>
      <c r="D2517" s="15"/>
      <c r="E2517" s="15"/>
      <c r="F2517" s="15"/>
      <c r="G2517" s="15"/>
      <c r="H2517" s="15"/>
      <c r="I2517" s="15"/>
      <c r="J2517" s="15"/>
      <c r="K2517" s="15"/>
      <c r="L2517" s="15"/>
      <c r="M2517" s="15"/>
    </row>
    <row r="2518" spans="2:13">
      <c r="B2518" s="16"/>
      <c r="C2518" s="17"/>
      <c r="D2518" s="13"/>
      <c r="E2518" s="13"/>
      <c r="F2518" s="13"/>
      <c r="G2518" s="13"/>
      <c r="H2518" s="13"/>
      <c r="I2518" s="13"/>
      <c r="J2518" s="13"/>
      <c r="K2518" s="13"/>
      <c r="L2518" s="13"/>
      <c r="M2518" s="13"/>
    </row>
    <row r="2519" spans="2:13">
      <c r="B2519" s="16"/>
      <c r="C2519" s="17"/>
      <c r="D2519" s="13"/>
      <c r="E2519" s="13"/>
      <c r="F2519" s="13"/>
      <c r="G2519" s="13"/>
      <c r="H2519" s="13"/>
      <c r="I2519" s="13"/>
      <c r="J2519" s="13"/>
      <c r="K2519" s="13"/>
      <c r="L2519" s="13"/>
      <c r="M2519" s="13"/>
    </row>
    <row r="2520" spans="2:13">
      <c r="B2520" s="16"/>
      <c r="C2520" s="17"/>
      <c r="D2520" s="13"/>
      <c r="E2520" s="13"/>
      <c r="F2520" s="13"/>
      <c r="G2520" s="13"/>
      <c r="H2520" s="13"/>
      <c r="I2520" s="13"/>
      <c r="J2520" s="13"/>
      <c r="K2520" s="13"/>
      <c r="L2520" s="13"/>
      <c r="M2520" s="13"/>
    </row>
    <row r="2521" spans="2:13">
      <c r="B2521" s="16"/>
      <c r="C2521" s="17"/>
      <c r="D2521" s="13"/>
      <c r="E2521" s="13"/>
      <c r="F2521" s="13"/>
      <c r="G2521" s="13"/>
      <c r="H2521" s="13"/>
      <c r="I2521" s="13"/>
      <c r="J2521" s="13"/>
      <c r="K2521" s="13"/>
      <c r="L2521" s="13"/>
      <c r="M2521" s="13"/>
    </row>
    <row r="2522" spans="2:13">
      <c r="B2522" s="16"/>
      <c r="C2522" s="17"/>
      <c r="D2522" s="13"/>
      <c r="E2522" s="13"/>
      <c r="F2522" s="13"/>
      <c r="G2522" s="13"/>
      <c r="H2522" s="13"/>
      <c r="I2522" s="13"/>
      <c r="J2522" s="13"/>
      <c r="K2522" s="13"/>
      <c r="L2522" s="13"/>
      <c r="M2522" s="13"/>
    </row>
    <row r="2523" spans="2:13">
      <c r="B2523" s="16"/>
      <c r="C2523" s="17"/>
      <c r="D2523" s="13"/>
      <c r="E2523" s="13"/>
      <c r="F2523" s="13"/>
      <c r="G2523" s="13"/>
      <c r="H2523" s="13"/>
      <c r="I2523" s="13"/>
      <c r="J2523" s="13"/>
      <c r="K2523" s="13"/>
      <c r="L2523" s="13"/>
      <c r="M2523" s="13"/>
    </row>
    <row r="2524" spans="2:13">
      <c r="B2524" s="16"/>
      <c r="C2524" s="17"/>
      <c r="D2524" s="13"/>
      <c r="E2524" s="13"/>
      <c r="F2524" s="13"/>
      <c r="G2524" s="13"/>
      <c r="H2524" s="13"/>
      <c r="I2524" s="13"/>
      <c r="J2524" s="13"/>
      <c r="K2524" s="13"/>
      <c r="L2524" s="13"/>
      <c r="M2524" s="13"/>
    </row>
    <row r="2525" spans="2:13">
      <c r="B2525" s="16"/>
      <c r="C2525" s="17"/>
      <c r="D2525" s="13"/>
      <c r="E2525" s="13"/>
      <c r="F2525" s="13"/>
      <c r="G2525" s="13"/>
      <c r="H2525" s="13"/>
      <c r="I2525" s="13"/>
      <c r="J2525" s="13"/>
      <c r="K2525" s="13"/>
      <c r="L2525" s="13"/>
      <c r="M2525" s="13"/>
    </row>
    <row r="2526" spans="2:13">
      <c r="B2526" s="16"/>
      <c r="C2526" s="17"/>
      <c r="D2526" s="13"/>
      <c r="E2526" s="13"/>
      <c r="F2526" s="13"/>
      <c r="G2526" s="13"/>
      <c r="H2526" s="13"/>
      <c r="I2526" s="13"/>
      <c r="J2526" s="13"/>
      <c r="K2526" s="13"/>
      <c r="L2526" s="13"/>
      <c r="M2526" s="13"/>
    </row>
    <row r="2527" spans="2:13">
      <c r="B2527" s="16"/>
      <c r="C2527" s="17"/>
      <c r="D2527" s="13"/>
      <c r="E2527" s="13"/>
      <c r="F2527" s="13"/>
      <c r="G2527" s="13"/>
      <c r="H2527" s="13"/>
      <c r="I2527" s="13"/>
      <c r="J2527" s="13"/>
      <c r="K2527" s="13"/>
      <c r="L2527" s="13"/>
      <c r="M2527" s="13"/>
    </row>
    <row r="2528" spans="2:13">
      <c r="B2528" s="16"/>
      <c r="C2528" s="17"/>
      <c r="D2528" s="13"/>
      <c r="E2528" s="13"/>
      <c r="F2528" s="13"/>
      <c r="G2528" s="13"/>
      <c r="H2528" s="13"/>
      <c r="I2528" s="13"/>
      <c r="J2528" s="13"/>
      <c r="K2528" s="13"/>
      <c r="L2528" s="13"/>
      <c r="M2528" s="13"/>
    </row>
    <row r="2529" spans="2:13">
      <c r="B2529" s="16"/>
      <c r="C2529" s="17"/>
      <c r="D2529" s="13"/>
      <c r="E2529" s="13"/>
      <c r="F2529" s="13"/>
      <c r="G2529" s="13"/>
      <c r="H2529" s="13"/>
      <c r="I2529" s="13"/>
      <c r="J2529" s="13"/>
      <c r="K2529" s="13"/>
      <c r="L2529" s="13"/>
      <c r="M2529" s="13"/>
    </row>
    <row r="2530" spans="2:13">
      <c r="B2530" s="16"/>
      <c r="C2530" s="17"/>
      <c r="D2530" s="13"/>
      <c r="E2530" s="13"/>
      <c r="F2530" s="13"/>
      <c r="G2530" s="13"/>
      <c r="H2530" s="13"/>
      <c r="I2530" s="13"/>
      <c r="J2530" s="13"/>
      <c r="K2530" s="13"/>
      <c r="L2530" s="13"/>
      <c r="M2530" s="13"/>
    </row>
    <row r="2531" spans="2:13">
      <c r="B2531" s="16"/>
      <c r="C2531" s="17"/>
      <c r="D2531" s="13"/>
      <c r="E2531" s="13"/>
      <c r="F2531" s="13"/>
      <c r="G2531" s="13"/>
      <c r="H2531" s="13"/>
      <c r="I2531" s="13"/>
      <c r="J2531" s="13"/>
      <c r="K2531" s="13"/>
      <c r="L2531" s="13"/>
      <c r="M2531" s="13"/>
    </row>
    <row r="2532" spans="2:13">
      <c r="B2532" s="18"/>
      <c r="C2532" s="19"/>
      <c r="D2532" s="15"/>
      <c r="E2532" s="15"/>
      <c r="F2532" s="15"/>
      <c r="G2532" s="15"/>
      <c r="H2532" s="15"/>
      <c r="I2532" s="15"/>
      <c r="J2532" s="15"/>
      <c r="K2532" s="15"/>
      <c r="L2532" s="15"/>
      <c r="M2532" s="15"/>
    </row>
    <row r="2533" spans="2:13">
      <c r="B2533" s="16"/>
      <c r="C2533" s="17"/>
      <c r="D2533" s="13"/>
      <c r="E2533" s="13"/>
      <c r="F2533" s="13"/>
      <c r="G2533" s="13"/>
      <c r="H2533" s="13"/>
      <c r="I2533" s="13"/>
      <c r="J2533" s="13"/>
      <c r="K2533" s="13"/>
      <c r="L2533" s="13"/>
      <c r="M2533" s="13"/>
    </row>
    <row r="2534" spans="2:13">
      <c r="B2534" s="16"/>
      <c r="C2534" s="17"/>
      <c r="D2534" s="13"/>
      <c r="E2534" s="13"/>
      <c r="F2534" s="13"/>
      <c r="G2534" s="13"/>
      <c r="H2534" s="13"/>
      <c r="I2534" s="13"/>
      <c r="J2534" s="13"/>
      <c r="K2534" s="13"/>
      <c r="L2534" s="13"/>
      <c r="M2534" s="13"/>
    </row>
    <row r="2535" spans="2:13">
      <c r="B2535" s="16"/>
      <c r="C2535" s="17"/>
      <c r="D2535" s="13"/>
      <c r="E2535" s="13"/>
      <c r="F2535" s="13"/>
      <c r="G2535" s="13"/>
      <c r="H2535" s="13"/>
      <c r="I2535" s="13"/>
      <c r="J2535" s="13"/>
      <c r="K2535" s="13"/>
      <c r="L2535" s="13"/>
      <c r="M2535" s="13"/>
    </row>
    <row r="2536" spans="2:13">
      <c r="B2536" s="16"/>
      <c r="C2536" s="17"/>
      <c r="D2536" s="13"/>
      <c r="E2536" s="13"/>
      <c r="F2536" s="13"/>
      <c r="G2536" s="13"/>
      <c r="H2536" s="13"/>
      <c r="I2536" s="13"/>
      <c r="J2536" s="13"/>
      <c r="K2536" s="13"/>
      <c r="L2536" s="13"/>
      <c r="M2536" s="13"/>
    </row>
    <row r="2537" spans="2:13">
      <c r="B2537" s="16"/>
      <c r="C2537" s="17"/>
      <c r="D2537" s="13"/>
      <c r="E2537" s="13"/>
      <c r="F2537" s="13"/>
      <c r="G2537" s="13"/>
      <c r="H2537" s="13"/>
      <c r="I2537" s="13"/>
      <c r="J2537" s="13"/>
      <c r="K2537" s="13"/>
      <c r="L2537" s="13"/>
      <c r="M2537" s="13"/>
    </row>
    <row r="2538" spans="2:13">
      <c r="B2538" s="16"/>
      <c r="C2538" s="17"/>
      <c r="D2538" s="13"/>
      <c r="E2538" s="13"/>
      <c r="F2538" s="13"/>
      <c r="G2538" s="13"/>
      <c r="H2538" s="13"/>
      <c r="I2538" s="13"/>
      <c r="J2538" s="13"/>
      <c r="K2538" s="13"/>
      <c r="L2538" s="13"/>
      <c r="M2538" s="13"/>
    </row>
    <row r="2539" spans="2:13">
      <c r="B2539" s="16"/>
      <c r="C2539" s="17"/>
      <c r="D2539" s="13"/>
      <c r="E2539" s="13"/>
      <c r="F2539" s="13"/>
      <c r="G2539" s="13"/>
      <c r="H2539" s="13"/>
      <c r="I2539" s="13"/>
      <c r="J2539" s="13"/>
      <c r="K2539" s="13"/>
      <c r="L2539" s="13"/>
      <c r="M2539" s="13"/>
    </row>
    <row r="2540" spans="2:13">
      <c r="B2540" s="18"/>
      <c r="C2540" s="19"/>
      <c r="D2540" s="15"/>
      <c r="E2540" s="15"/>
      <c r="F2540" s="15"/>
      <c r="G2540" s="15"/>
      <c r="H2540" s="15"/>
      <c r="I2540" s="15"/>
      <c r="J2540" s="15"/>
      <c r="K2540" s="15"/>
      <c r="L2540" s="15"/>
      <c r="M2540" s="15"/>
    </row>
    <row r="2541" spans="2:13">
      <c r="B2541" s="18"/>
      <c r="C2541" s="19"/>
      <c r="D2541" s="15"/>
      <c r="E2541" s="15"/>
      <c r="F2541" s="15"/>
      <c r="G2541" s="15"/>
      <c r="H2541" s="15"/>
      <c r="I2541" s="15"/>
      <c r="J2541" s="15"/>
      <c r="K2541" s="15"/>
      <c r="L2541" s="15"/>
      <c r="M2541" s="15"/>
    </row>
    <row r="2542" spans="2:13">
      <c r="B2542" s="16"/>
      <c r="C2542" s="17"/>
      <c r="D2542" s="13"/>
      <c r="E2542" s="13"/>
      <c r="F2542" s="13"/>
      <c r="G2542" s="13"/>
      <c r="H2542" s="13"/>
      <c r="I2542" s="13"/>
      <c r="J2542" s="13"/>
      <c r="K2542" s="13"/>
      <c r="L2542" s="13"/>
      <c r="M2542" s="13"/>
    </row>
    <row r="2543" spans="2:13">
      <c r="B2543" s="16"/>
      <c r="C2543" s="17"/>
      <c r="D2543" s="13"/>
      <c r="E2543" s="13"/>
      <c r="F2543" s="13"/>
      <c r="G2543" s="13"/>
      <c r="H2543" s="13"/>
      <c r="I2543" s="13"/>
      <c r="J2543" s="13"/>
      <c r="K2543" s="13"/>
      <c r="L2543" s="13"/>
      <c r="M2543" s="13"/>
    </row>
    <row r="2544" spans="2:13">
      <c r="B2544" s="16"/>
      <c r="C2544" s="17"/>
      <c r="D2544" s="13"/>
      <c r="E2544" s="13"/>
      <c r="F2544" s="13"/>
      <c r="G2544" s="13"/>
      <c r="H2544" s="13"/>
      <c r="I2544" s="13"/>
      <c r="J2544" s="13"/>
      <c r="K2544" s="13"/>
      <c r="L2544" s="13"/>
      <c r="M2544" s="13"/>
    </row>
    <row r="2545" spans="2:13">
      <c r="B2545" s="16"/>
      <c r="C2545" s="17"/>
      <c r="D2545" s="13"/>
      <c r="E2545" s="13"/>
      <c r="F2545" s="13"/>
      <c r="G2545" s="13"/>
      <c r="H2545" s="13"/>
      <c r="I2545" s="13"/>
      <c r="J2545" s="13"/>
      <c r="K2545" s="13"/>
      <c r="L2545" s="13"/>
      <c r="M2545" s="13"/>
    </row>
    <row r="2546" spans="2:13">
      <c r="B2546" s="18"/>
      <c r="C2546" s="19"/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</row>
    <row r="2547" spans="2:13">
      <c r="B2547" s="16"/>
      <c r="C2547" s="17"/>
      <c r="D2547" s="13"/>
      <c r="E2547" s="13"/>
      <c r="F2547" s="13"/>
      <c r="G2547" s="13"/>
      <c r="H2547" s="13"/>
      <c r="I2547" s="13"/>
      <c r="J2547" s="13"/>
      <c r="K2547" s="13"/>
      <c r="L2547" s="13"/>
      <c r="M2547" s="13"/>
    </row>
    <row r="2548" spans="2:13">
      <c r="B2548" s="16"/>
      <c r="C2548" s="17"/>
      <c r="D2548" s="13"/>
      <c r="E2548" s="13"/>
      <c r="F2548" s="13"/>
      <c r="G2548" s="13"/>
      <c r="H2548" s="13"/>
      <c r="I2548" s="13"/>
      <c r="J2548" s="13"/>
      <c r="K2548" s="13"/>
      <c r="L2548" s="13"/>
      <c r="M2548" s="13"/>
    </row>
    <row r="2549" spans="2:13">
      <c r="B2549" s="16"/>
      <c r="C2549" s="17"/>
      <c r="D2549" s="13"/>
      <c r="E2549" s="13"/>
      <c r="F2549" s="13"/>
      <c r="G2549" s="13"/>
      <c r="H2549" s="13"/>
      <c r="I2549" s="13"/>
      <c r="J2549" s="13"/>
      <c r="K2549" s="13"/>
      <c r="L2549" s="13"/>
      <c r="M2549" s="13"/>
    </row>
    <row r="2550" spans="2:13">
      <c r="B2550" s="16"/>
      <c r="C2550" s="17"/>
      <c r="D2550" s="13"/>
      <c r="E2550" s="13"/>
      <c r="F2550" s="13"/>
      <c r="G2550" s="13"/>
      <c r="H2550" s="13"/>
      <c r="I2550" s="13"/>
      <c r="J2550" s="13"/>
      <c r="K2550" s="13"/>
      <c r="L2550" s="13"/>
      <c r="M2550" s="13"/>
    </row>
    <row r="2551" spans="2:13">
      <c r="B2551" s="16"/>
      <c r="C2551" s="17"/>
      <c r="D2551" s="13"/>
      <c r="E2551" s="13"/>
      <c r="F2551" s="13"/>
      <c r="G2551" s="13"/>
      <c r="H2551" s="13"/>
      <c r="I2551" s="13"/>
      <c r="J2551" s="13"/>
      <c r="K2551" s="13"/>
      <c r="L2551" s="13"/>
      <c r="M2551" s="13"/>
    </row>
    <row r="2552" spans="2:13">
      <c r="B2552" s="16"/>
      <c r="C2552" s="17"/>
      <c r="D2552" s="13"/>
      <c r="E2552" s="13"/>
      <c r="F2552" s="13"/>
      <c r="G2552" s="13"/>
      <c r="H2552" s="13"/>
      <c r="I2552" s="13"/>
      <c r="J2552" s="13"/>
      <c r="K2552" s="13"/>
      <c r="L2552" s="13"/>
      <c r="M2552" s="13"/>
    </row>
    <row r="2553" spans="2:13">
      <c r="B2553" s="16"/>
      <c r="C2553" s="17"/>
      <c r="D2553" s="13"/>
      <c r="E2553" s="13"/>
      <c r="F2553" s="13"/>
      <c r="G2553" s="13"/>
      <c r="H2553" s="13"/>
      <c r="I2553" s="13"/>
      <c r="J2553" s="13"/>
      <c r="K2553" s="13"/>
      <c r="L2553" s="13"/>
      <c r="M2553" s="13"/>
    </row>
    <row r="2554" spans="2:13">
      <c r="B2554" s="16"/>
      <c r="C2554" s="17"/>
      <c r="D2554" s="13"/>
      <c r="E2554" s="13"/>
      <c r="F2554" s="13"/>
      <c r="G2554" s="13"/>
      <c r="H2554" s="13"/>
      <c r="I2554" s="13"/>
      <c r="J2554" s="13"/>
      <c r="K2554" s="13"/>
      <c r="L2554" s="13"/>
      <c r="M2554" s="13"/>
    </row>
    <row r="2555" spans="2:13">
      <c r="B2555" s="16"/>
      <c r="C2555" s="17"/>
      <c r="D2555" s="13"/>
      <c r="E2555" s="13"/>
      <c r="F2555" s="13"/>
      <c r="G2555" s="13"/>
      <c r="H2555" s="13"/>
      <c r="I2555" s="13"/>
      <c r="J2555" s="13"/>
      <c r="K2555" s="13"/>
      <c r="L2555" s="13"/>
      <c r="M2555" s="13"/>
    </row>
    <row r="2556" spans="2:13">
      <c r="B2556" s="16"/>
      <c r="C2556" s="17"/>
      <c r="D2556" s="13"/>
      <c r="E2556" s="13"/>
      <c r="F2556" s="13"/>
      <c r="G2556" s="13"/>
      <c r="H2556" s="13"/>
      <c r="I2556" s="13"/>
      <c r="J2556" s="13"/>
      <c r="K2556" s="13"/>
      <c r="L2556" s="13"/>
      <c r="M2556" s="13"/>
    </row>
    <row r="2557" spans="2:13">
      <c r="B2557" s="16"/>
      <c r="C2557" s="17"/>
      <c r="D2557" s="13"/>
      <c r="E2557" s="13"/>
      <c r="F2557" s="13"/>
      <c r="G2557" s="13"/>
      <c r="H2557" s="13"/>
      <c r="I2557" s="13"/>
      <c r="J2557" s="13"/>
      <c r="K2557" s="13"/>
      <c r="L2557" s="13"/>
      <c r="M2557" s="13"/>
    </row>
    <row r="2558" spans="2:13">
      <c r="B2558" s="16"/>
      <c r="C2558" s="17"/>
      <c r="D2558" s="13"/>
      <c r="E2558" s="13"/>
      <c r="F2558" s="13"/>
      <c r="G2558" s="13"/>
      <c r="H2558" s="13"/>
      <c r="I2558" s="13"/>
      <c r="J2558" s="13"/>
      <c r="K2558" s="13"/>
      <c r="L2558" s="13"/>
      <c r="M2558" s="13"/>
    </row>
    <row r="2559" spans="2:13">
      <c r="B2559" s="16"/>
      <c r="C2559" s="17"/>
      <c r="D2559" s="13"/>
      <c r="E2559" s="13"/>
      <c r="F2559" s="13"/>
      <c r="G2559" s="13"/>
      <c r="H2559" s="13"/>
      <c r="I2559" s="13"/>
      <c r="J2559" s="13"/>
      <c r="K2559" s="13"/>
      <c r="L2559" s="13"/>
      <c r="M2559" s="13"/>
    </row>
    <row r="2560" spans="2:13">
      <c r="B2560" s="16"/>
      <c r="C2560" s="17"/>
      <c r="D2560" s="13"/>
      <c r="E2560" s="13"/>
      <c r="F2560" s="13"/>
      <c r="G2560" s="13"/>
      <c r="H2560" s="13"/>
      <c r="I2560" s="13"/>
      <c r="J2560" s="13"/>
      <c r="K2560" s="13"/>
      <c r="L2560" s="13"/>
      <c r="M2560" s="13"/>
    </row>
    <row r="2561" spans="2:13">
      <c r="B2561" s="16"/>
      <c r="C2561" s="17"/>
      <c r="D2561" s="13"/>
      <c r="E2561" s="13"/>
      <c r="F2561" s="13"/>
      <c r="G2561" s="13"/>
      <c r="H2561" s="13"/>
      <c r="I2561" s="13"/>
      <c r="J2561" s="13"/>
      <c r="K2561" s="13"/>
      <c r="L2561" s="13"/>
      <c r="M2561" s="13"/>
    </row>
    <row r="2562" spans="2:13">
      <c r="B2562" s="16"/>
      <c r="C2562" s="17"/>
      <c r="D2562" s="13"/>
      <c r="E2562" s="13"/>
      <c r="F2562" s="13"/>
      <c r="G2562" s="13"/>
      <c r="H2562" s="13"/>
      <c r="I2562" s="13"/>
      <c r="J2562" s="13"/>
      <c r="K2562" s="13"/>
      <c r="L2562" s="13"/>
      <c r="M2562" s="13"/>
    </row>
    <row r="2563" spans="2:13">
      <c r="B2563" s="16"/>
      <c r="C2563" s="17"/>
      <c r="D2563" s="13"/>
      <c r="E2563" s="13"/>
      <c r="F2563" s="13"/>
      <c r="G2563" s="13"/>
      <c r="H2563" s="13"/>
      <c r="I2563" s="13"/>
      <c r="J2563" s="13"/>
      <c r="K2563" s="13"/>
      <c r="L2563" s="13"/>
      <c r="M2563" s="13"/>
    </row>
    <row r="2564" spans="2:13">
      <c r="B2564" s="16"/>
      <c r="C2564" s="17"/>
      <c r="D2564" s="13"/>
      <c r="E2564" s="13"/>
      <c r="F2564" s="13"/>
      <c r="G2564" s="13"/>
      <c r="H2564" s="13"/>
      <c r="I2564" s="13"/>
      <c r="J2564" s="13"/>
      <c r="K2564" s="13"/>
      <c r="L2564" s="13"/>
      <c r="M2564" s="13"/>
    </row>
    <row r="2565" spans="2:13">
      <c r="B2565" s="16"/>
      <c r="C2565" s="17"/>
      <c r="D2565" s="13"/>
      <c r="E2565" s="13"/>
      <c r="F2565" s="13"/>
      <c r="G2565" s="13"/>
      <c r="H2565" s="13"/>
      <c r="I2565" s="13"/>
      <c r="J2565" s="13"/>
      <c r="K2565" s="13"/>
      <c r="L2565" s="13"/>
      <c r="M2565" s="13"/>
    </row>
    <row r="2566" spans="2:13">
      <c r="B2566" s="16"/>
      <c r="C2566" s="17"/>
      <c r="D2566" s="13"/>
      <c r="E2566" s="13"/>
      <c r="F2566" s="13"/>
      <c r="G2566" s="13"/>
      <c r="H2566" s="13"/>
      <c r="I2566" s="13"/>
      <c r="J2566" s="13"/>
      <c r="K2566" s="13"/>
      <c r="L2566" s="13"/>
      <c r="M2566" s="13"/>
    </row>
    <row r="2567" spans="2:13">
      <c r="B2567" s="16"/>
      <c r="C2567" s="17"/>
      <c r="D2567" s="13"/>
      <c r="E2567" s="13"/>
      <c r="F2567" s="13"/>
      <c r="G2567" s="13"/>
      <c r="H2567" s="13"/>
      <c r="I2567" s="13"/>
      <c r="J2567" s="13"/>
      <c r="K2567" s="13"/>
      <c r="L2567" s="13"/>
      <c r="M2567" s="13"/>
    </row>
    <row r="2568" spans="2:13">
      <c r="B2568" s="16"/>
      <c r="C2568" s="17"/>
      <c r="D2568" s="13"/>
      <c r="E2568" s="13"/>
      <c r="F2568" s="13"/>
      <c r="G2568" s="13"/>
      <c r="H2568" s="13"/>
      <c r="I2568" s="13"/>
      <c r="J2568" s="13"/>
      <c r="K2568" s="13"/>
      <c r="L2568" s="13"/>
      <c r="M2568" s="13"/>
    </row>
    <row r="2569" spans="2:13">
      <c r="B2569" s="16"/>
      <c r="C2569" s="17"/>
      <c r="D2569" s="13"/>
      <c r="E2569" s="13"/>
      <c r="F2569" s="13"/>
      <c r="G2569" s="13"/>
      <c r="H2569" s="13"/>
      <c r="I2569" s="13"/>
      <c r="J2569" s="13"/>
      <c r="K2569" s="13"/>
      <c r="L2569" s="13"/>
      <c r="M2569" s="13"/>
    </row>
    <row r="2570" spans="2:13">
      <c r="B2570" s="16"/>
      <c r="C2570" s="17"/>
      <c r="D2570" s="13"/>
      <c r="E2570" s="13"/>
      <c r="F2570" s="13"/>
      <c r="G2570" s="13"/>
      <c r="H2570" s="13"/>
      <c r="I2570" s="13"/>
      <c r="J2570" s="13"/>
      <c r="K2570" s="13"/>
      <c r="L2570" s="13"/>
      <c r="M2570" s="13"/>
    </row>
    <row r="2571" spans="2:13">
      <c r="B2571" s="16"/>
      <c r="C2571" s="17"/>
      <c r="D2571" s="13"/>
      <c r="E2571" s="13"/>
      <c r="F2571" s="13"/>
      <c r="G2571" s="13"/>
      <c r="H2571" s="13"/>
      <c r="I2571" s="13"/>
      <c r="J2571" s="13"/>
      <c r="K2571" s="13"/>
      <c r="L2571" s="13"/>
      <c r="M2571" s="13"/>
    </row>
    <row r="2572" spans="2:13">
      <c r="B2572" s="16"/>
      <c r="C2572" s="17"/>
      <c r="D2572" s="13"/>
      <c r="E2572" s="13"/>
      <c r="F2572" s="13"/>
      <c r="G2572" s="13"/>
      <c r="H2572" s="13"/>
      <c r="I2572" s="13"/>
      <c r="J2572" s="13"/>
      <c r="K2572" s="13"/>
      <c r="L2572" s="13"/>
      <c r="M2572" s="13"/>
    </row>
    <row r="2573" spans="2:13">
      <c r="B2573" s="16"/>
      <c r="C2573" s="17"/>
      <c r="D2573" s="13"/>
      <c r="E2573" s="13"/>
      <c r="F2573" s="13"/>
      <c r="G2573" s="13"/>
      <c r="H2573" s="13"/>
      <c r="I2573" s="13"/>
      <c r="J2573" s="13"/>
      <c r="K2573" s="13"/>
      <c r="L2573" s="13"/>
      <c r="M2573" s="13"/>
    </row>
    <row r="2574" spans="2:13">
      <c r="B2574" s="16"/>
      <c r="C2574" s="17"/>
      <c r="D2574" s="13"/>
      <c r="E2574" s="13"/>
      <c r="F2574" s="13"/>
      <c r="G2574" s="13"/>
      <c r="H2574" s="13"/>
      <c r="I2574" s="13"/>
      <c r="J2574" s="13"/>
      <c r="K2574" s="13"/>
      <c r="L2574" s="13"/>
      <c r="M2574" s="13"/>
    </row>
    <row r="2575" spans="2:13">
      <c r="B2575" s="16"/>
      <c r="C2575" s="17"/>
      <c r="D2575" s="13"/>
      <c r="E2575" s="13"/>
      <c r="F2575" s="13"/>
      <c r="G2575" s="13"/>
      <c r="H2575" s="13"/>
      <c r="I2575" s="13"/>
      <c r="J2575" s="13"/>
      <c r="K2575" s="13"/>
      <c r="L2575" s="13"/>
      <c r="M2575" s="13"/>
    </row>
    <row r="2576" spans="2:13">
      <c r="B2576" s="16"/>
      <c r="C2576" s="17"/>
      <c r="D2576" s="13"/>
      <c r="E2576" s="13"/>
      <c r="F2576" s="13"/>
      <c r="G2576" s="13"/>
      <c r="H2576" s="13"/>
      <c r="I2576" s="13"/>
      <c r="J2576" s="13"/>
      <c r="K2576" s="13"/>
      <c r="L2576" s="13"/>
      <c r="M2576" s="13"/>
    </row>
    <row r="2577" spans="2:13">
      <c r="B2577" s="16"/>
      <c r="C2577" s="17"/>
      <c r="D2577" s="13"/>
      <c r="E2577" s="13"/>
      <c r="F2577" s="13"/>
      <c r="G2577" s="13"/>
      <c r="H2577" s="13"/>
      <c r="I2577" s="13"/>
      <c r="J2577" s="13"/>
      <c r="K2577" s="13"/>
      <c r="L2577" s="13"/>
      <c r="M2577" s="13"/>
    </row>
    <row r="2578" spans="2:13">
      <c r="B2578" s="16"/>
      <c r="C2578" s="17"/>
      <c r="D2578" s="13"/>
      <c r="E2578" s="13"/>
      <c r="F2578" s="13"/>
      <c r="G2578" s="13"/>
      <c r="H2578" s="13"/>
      <c r="I2578" s="13"/>
      <c r="J2578" s="13"/>
      <c r="K2578" s="13"/>
      <c r="L2578" s="13"/>
      <c r="M2578" s="13"/>
    </row>
    <row r="2579" spans="2:13">
      <c r="B2579" s="16"/>
      <c r="C2579" s="17"/>
      <c r="D2579" s="13"/>
      <c r="E2579" s="13"/>
      <c r="F2579" s="13"/>
      <c r="G2579" s="13"/>
      <c r="H2579" s="13"/>
      <c r="I2579" s="13"/>
      <c r="J2579" s="13"/>
      <c r="K2579" s="13"/>
      <c r="L2579" s="13"/>
      <c r="M2579" s="13"/>
    </row>
    <row r="2580" spans="2:13">
      <c r="B2580" s="16"/>
      <c r="C2580" s="17"/>
      <c r="D2580" s="13"/>
      <c r="E2580" s="13"/>
      <c r="F2580" s="13"/>
      <c r="G2580" s="13"/>
      <c r="H2580" s="13"/>
      <c r="I2580" s="13"/>
      <c r="J2580" s="13"/>
      <c r="K2580" s="13"/>
      <c r="L2580" s="13"/>
      <c r="M2580" s="13"/>
    </row>
    <row r="2581" spans="2:13">
      <c r="B2581" s="16"/>
      <c r="C2581" s="17"/>
      <c r="D2581" s="13"/>
      <c r="E2581" s="13"/>
      <c r="F2581" s="13"/>
      <c r="G2581" s="13"/>
      <c r="H2581" s="13"/>
      <c r="I2581" s="13"/>
      <c r="J2581" s="13"/>
      <c r="K2581" s="13"/>
      <c r="L2581" s="13"/>
      <c r="M2581" s="13"/>
    </row>
    <row r="2582" spans="2:13">
      <c r="B2582" s="16"/>
      <c r="C2582" s="17"/>
      <c r="D2582" s="13"/>
      <c r="E2582" s="13"/>
      <c r="F2582" s="13"/>
      <c r="G2582" s="13"/>
      <c r="H2582" s="13"/>
      <c r="I2582" s="13"/>
      <c r="J2582" s="13"/>
      <c r="K2582" s="13"/>
      <c r="L2582" s="13"/>
      <c r="M2582" s="13"/>
    </row>
    <row r="2583" spans="2:13">
      <c r="B2583" s="16"/>
      <c r="C2583" s="17"/>
      <c r="D2583" s="13"/>
      <c r="E2583" s="13"/>
      <c r="F2583" s="13"/>
      <c r="G2583" s="13"/>
      <c r="H2583" s="13"/>
      <c r="I2583" s="13"/>
      <c r="J2583" s="13"/>
      <c r="K2583" s="13"/>
      <c r="L2583" s="13"/>
      <c r="M2583" s="13"/>
    </row>
    <row r="2584" spans="2:13">
      <c r="B2584" s="16"/>
      <c r="C2584" s="17"/>
      <c r="D2584" s="13"/>
      <c r="E2584" s="13"/>
      <c r="F2584" s="13"/>
      <c r="G2584" s="13"/>
      <c r="H2584" s="13"/>
      <c r="I2584" s="13"/>
      <c r="J2584" s="13"/>
      <c r="K2584" s="13"/>
      <c r="L2584" s="13"/>
      <c r="M2584" s="13"/>
    </row>
    <row r="2585" spans="2:13">
      <c r="B2585" s="16"/>
      <c r="C2585" s="17"/>
      <c r="D2585" s="13"/>
      <c r="E2585" s="13"/>
      <c r="F2585" s="13"/>
      <c r="G2585" s="13"/>
      <c r="H2585" s="13"/>
      <c r="I2585" s="13"/>
      <c r="J2585" s="13"/>
      <c r="K2585" s="13"/>
      <c r="L2585" s="13"/>
      <c r="M2585" s="13"/>
    </row>
    <row r="2586" spans="2:13">
      <c r="B2586" s="16"/>
      <c r="C2586" s="17"/>
      <c r="D2586" s="13"/>
      <c r="E2586" s="13"/>
      <c r="F2586" s="13"/>
      <c r="G2586" s="13"/>
      <c r="H2586" s="13"/>
      <c r="I2586" s="13"/>
      <c r="J2586" s="13"/>
      <c r="K2586" s="13"/>
      <c r="L2586" s="13"/>
      <c r="M2586" s="13"/>
    </row>
    <row r="2587" spans="2:13">
      <c r="B2587" s="16"/>
      <c r="C2587" s="17"/>
      <c r="D2587" s="13"/>
      <c r="E2587" s="13"/>
      <c r="F2587" s="13"/>
      <c r="G2587" s="13"/>
      <c r="H2587" s="13"/>
      <c r="I2587" s="13"/>
      <c r="J2587" s="13"/>
      <c r="K2587" s="13"/>
      <c r="L2587" s="13"/>
      <c r="M2587" s="13"/>
    </row>
    <row r="2588" spans="2:13">
      <c r="B2588" s="16"/>
      <c r="C2588" s="17"/>
      <c r="D2588" s="13"/>
      <c r="E2588" s="13"/>
      <c r="F2588" s="13"/>
      <c r="G2588" s="13"/>
      <c r="H2588" s="13"/>
      <c r="I2588" s="13"/>
      <c r="J2588" s="13"/>
      <c r="K2588" s="13"/>
      <c r="L2588" s="13"/>
      <c r="M2588" s="13"/>
    </row>
    <row r="2589" spans="2:13">
      <c r="B2589" s="16"/>
      <c r="C2589" s="17"/>
      <c r="D2589" s="13"/>
      <c r="E2589" s="13"/>
      <c r="F2589" s="13"/>
      <c r="G2589" s="13"/>
      <c r="H2589" s="13"/>
      <c r="I2589" s="13"/>
      <c r="J2589" s="13"/>
      <c r="K2589" s="13"/>
      <c r="L2589" s="13"/>
      <c r="M2589" s="13"/>
    </row>
    <row r="2590" spans="2:13">
      <c r="B2590" s="16"/>
      <c r="C2590" s="17"/>
      <c r="D2590" s="13"/>
      <c r="E2590" s="13"/>
      <c r="F2590" s="13"/>
      <c r="G2590" s="13"/>
      <c r="H2590" s="13"/>
      <c r="I2590" s="13"/>
      <c r="J2590" s="13"/>
      <c r="K2590" s="13"/>
      <c r="L2590" s="13"/>
      <c r="M2590" s="13"/>
    </row>
    <row r="2591" spans="2:13">
      <c r="B2591" s="16"/>
      <c r="C2591" s="17"/>
      <c r="D2591" s="13"/>
      <c r="E2591" s="13"/>
      <c r="F2591" s="13"/>
      <c r="G2591" s="13"/>
      <c r="H2591" s="13"/>
      <c r="I2591" s="13"/>
      <c r="J2591" s="13"/>
      <c r="K2591" s="13"/>
      <c r="L2591" s="13"/>
      <c r="M2591" s="13"/>
    </row>
    <row r="2592" spans="2:13">
      <c r="B2592" s="16"/>
      <c r="C2592" s="17"/>
      <c r="D2592" s="13"/>
      <c r="E2592" s="13"/>
      <c r="F2592" s="13"/>
      <c r="G2592" s="13"/>
      <c r="H2592" s="13"/>
      <c r="I2592" s="13"/>
      <c r="J2592" s="13"/>
      <c r="K2592" s="13"/>
      <c r="L2592" s="13"/>
      <c r="M2592" s="13"/>
    </row>
    <row r="2593" spans="2:13">
      <c r="B2593" s="16"/>
      <c r="C2593" s="17"/>
      <c r="D2593" s="13"/>
      <c r="E2593" s="13"/>
      <c r="F2593" s="13"/>
      <c r="G2593" s="13"/>
      <c r="H2593" s="13"/>
      <c r="I2593" s="13"/>
      <c r="J2593" s="13"/>
      <c r="K2593" s="13"/>
      <c r="L2593" s="13"/>
      <c r="M2593" s="13"/>
    </row>
    <row r="2594" spans="2:13">
      <c r="B2594" s="16"/>
      <c r="C2594" s="17"/>
      <c r="D2594" s="13"/>
      <c r="E2594" s="13"/>
      <c r="F2594" s="13"/>
      <c r="G2594" s="13"/>
      <c r="H2594" s="13"/>
      <c r="I2594" s="13"/>
      <c r="J2594" s="13"/>
      <c r="K2594" s="13"/>
      <c r="L2594" s="13"/>
      <c r="M2594" s="13"/>
    </row>
    <row r="2595" spans="2:13">
      <c r="B2595" s="16"/>
      <c r="C2595" s="17"/>
      <c r="D2595" s="13"/>
      <c r="E2595" s="13"/>
      <c r="F2595" s="13"/>
      <c r="G2595" s="13"/>
      <c r="H2595" s="13"/>
      <c r="I2595" s="13"/>
      <c r="J2595" s="13"/>
      <c r="K2595" s="13"/>
      <c r="L2595" s="13"/>
      <c r="M2595" s="13"/>
    </row>
    <row r="2596" spans="2:13">
      <c r="B2596" s="16"/>
      <c r="C2596" s="17"/>
      <c r="D2596" s="13"/>
      <c r="E2596" s="13"/>
      <c r="F2596" s="13"/>
      <c r="G2596" s="13"/>
      <c r="H2596" s="13"/>
      <c r="I2596" s="13"/>
      <c r="J2596" s="13"/>
      <c r="K2596" s="13"/>
      <c r="L2596" s="13"/>
      <c r="M2596" s="13"/>
    </row>
    <row r="2597" spans="2:13">
      <c r="B2597" s="16"/>
      <c r="C2597" s="17"/>
      <c r="D2597" s="13"/>
      <c r="E2597" s="13"/>
      <c r="F2597" s="13"/>
      <c r="G2597" s="13"/>
      <c r="H2597" s="13"/>
      <c r="I2597" s="13"/>
      <c r="J2597" s="13"/>
      <c r="K2597" s="13"/>
      <c r="L2597" s="13"/>
      <c r="M2597" s="13"/>
    </row>
    <row r="2598" spans="2:13">
      <c r="B2598" s="16"/>
      <c r="C2598" s="17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</row>
    <row r="2599" spans="2:13">
      <c r="B2599" s="16"/>
      <c r="C2599" s="17"/>
      <c r="D2599" s="13"/>
      <c r="E2599" s="13"/>
      <c r="F2599" s="13"/>
      <c r="G2599" s="13"/>
      <c r="H2599" s="13"/>
      <c r="I2599" s="13"/>
      <c r="J2599" s="13"/>
      <c r="K2599" s="13"/>
      <c r="L2599" s="13"/>
      <c r="M2599" s="13"/>
    </row>
    <row r="2600" spans="2:13">
      <c r="B2600" s="16"/>
      <c r="C2600" s="17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</row>
    <row r="2601" spans="2:13">
      <c r="B2601" s="16"/>
      <c r="C2601" s="17"/>
      <c r="D2601" s="13"/>
      <c r="E2601" s="13"/>
      <c r="F2601" s="13"/>
      <c r="G2601" s="13"/>
      <c r="H2601" s="13"/>
      <c r="I2601" s="13"/>
      <c r="J2601" s="13"/>
      <c r="K2601" s="13"/>
      <c r="L2601" s="13"/>
      <c r="M2601" s="13"/>
    </row>
    <row r="2602" spans="2:13">
      <c r="B2602" s="16"/>
      <c r="C2602" s="17"/>
      <c r="D2602" s="13"/>
      <c r="E2602" s="13"/>
      <c r="F2602" s="13"/>
      <c r="G2602" s="13"/>
      <c r="H2602" s="13"/>
      <c r="I2602" s="13"/>
      <c r="J2602" s="13"/>
      <c r="K2602" s="13"/>
      <c r="L2602" s="13"/>
      <c r="M2602" s="13"/>
    </row>
    <row r="2603" spans="2:13">
      <c r="B2603" s="16"/>
      <c r="C2603" s="17"/>
      <c r="D2603" s="13"/>
      <c r="E2603" s="13"/>
      <c r="F2603" s="13"/>
      <c r="G2603" s="13"/>
      <c r="H2603" s="13"/>
      <c r="I2603" s="13"/>
      <c r="J2603" s="13"/>
      <c r="K2603" s="13"/>
      <c r="L2603" s="13"/>
      <c r="M2603" s="13"/>
    </row>
    <row r="2604" spans="2:13">
      <c r="B2604" s="18"/>
      <c r="C2604" s="19"/>
      <c r="D2604" s="15"/>
      <c r="E2604" s="15"/>
      <c r="F2604" s="15"/>
      <c r="G2604" s="15"/>
      <c r="H2604" s="15"/>
      <c r="I2604" s="15"/>
      <c r="J2604" s="15"/>
      <c r="K2604" s="15"/>
      <c r="L2604" s="15"/>
      <c r="M2604" s="15"/>
    </row>
    <row r="2605" spans="2:13">
      <c r="B2605" s="16"/>
      <c r="C2605" s="17"/>
      <c r="D2605" s="13"/>
      <c r="E2605" s="13"/>
      <c r="F2605" s="13"/>
      <c r="G2605" s="13"/>
      <c r="H2605" s="13"/>
      <c r="I2605" s="13"/>
      <c r="J2605" s="13"/>
      <c r="K2605" s="13"/>
      <c r="L2605" s="13"/>
      <c r="M2605" s="13"/>
    </row>
    <row r="2606" spans="2:13">
      <c r="B2606" s="16"/>
      <c r="C2606" s="17"/>
      <c r="D2606" s="13"/>
      <c r="E2606" s="13"/>
      <c r="F2606" s="13"/>
      <c r="G2606" s="13"/>
      <c r="H2606" s="13"/>
      <c r="I2606" s="13"/>
      <c r="J2606" s="13"/>
      <c r="K2606" s="13"/>
      <c r="L2606" s="13"/>
      <c r="M2606" s="13"/>
    </row>
    <row r="2607" spans="2:13">
      <c r="B2607" s="16"/>
      <c r="C2607" s="17"/>
      <c r="D2607" s="13"/>
      <c r="E2607" s="13"/>
      <c r="F2607" s="13"/>
      <c r="G2607" s="13"/>
      <c r="H2607" s="13"/>
      <c r="I2607" s="13"/>
      <c r="J2607" s="13"/>
      <c r="K2607" s="13"/>
      <c r="L2607" s="13"/>
      <c r="M2607" s="13"/>
    </row>
    <row r="2608" spans="2:13">
      <c r="B2608" s="16"/>
      <c r="C2608" s="17"/>
      <c r="D2608" s="13"/>
      <c r="E2608" s="13"/>
      <c r="F2608" s="13"/>
      <c r="G2608" s="13"/>
      <c r="H2608" s="13"/>
      <c r="I2608" s="13"/>
      <c r="J2608" s="13"/>
      <c r="K2608" s="13"/>
      <c r="L2608" s="13"/>
      <c r="M2608" s="13"/>
    </row>
    <row r="2609" spans="2:13">
      <c r="B2609" s="16"/>
      <c r="C2609" s="17"/>
      <c r="D2609" s="13"/>
      <c r="E2609" s="13"/>
      <c r="F2609" s="13"/>
      <c r="G2609" s="13"/>
      <c r="H2609" s="13"/>
      <c r="I2609" s="13"/>
      <c r="J2609" s="13"/>
      <c r="K2609" s="13"/>
      <c r="L2609" s="13"/>
      <c r="M2609" s="13"/>
    </row>
    <row r="2610" spans="2:13">
      <c r="B2610" s="16"/>
      <c r="C2610" s="17"/>
      <c r="D2610" s="13"/>
      <c r="E2610" s="13"/>
      <c r="F2610" s="13"/>
      <c r="G2610" s="13"/>
      <c r="H2610" s="13"/>
      <c r="I2610" s="13"/>
      <c r="J2610" s="13"/>
      <c r="K2610" s="13"/>
      <c r="L2610" s="13"/>
      <c r="M2610" s="13"/>
    </row>
    <row r="2611" spans="2:13">
      <c r="B2611" s="16"/>
      <c r="C2611" s="17"/>
      <c r="D2611" s="13"/>
      <c r="E2611" s="13"/>
      <c r="F2611" s="13"/>
      <c r="G2611" s="13"/>
      <c r="H2611" s="13"/>
      <c r="I2611" s="13"/>
      <c r="J2611" s="13"/>
      <c r="K2611" s="13"/>
      <c r="L2611" s="13"/>
      <c r="M2611" s="13"/>
    </row>
    <row r="2612" spans="2:13">
      <c r="B2612" s="16"/>
      <c r="C2612" s="17"/>
      <c r="D2612" s="13"/>
      <c r="E2612" s="13"/>
      <c r="F2612" s="13"/>
      <c r="G2612" s="13"/>
      <c r="H2612" s="13"/>
      <c r="I2612" s="13"/>
      <c r="J2612" s="13"/>
      <c r="K2612" s="13"/>
      <c r="L2612" s="13"/>
      <c r="M2612" s="13"/>
    </row>
    <row r="2613" spans="2:13">
      <c r="B2613" s="16"/>
      <c r="C2613" s="17"/>
      <c r="D2613" s="13"/>
      <c r="E2613" s="13"/>
      <c r="F2613" s="13"/>
      <c r="G2613" s="13"/>
      <c r="H2613" s="13"/>
      <c r="I2613" s="13"/>
      <c r="J2613" s="13"/>
      <c r="K2613" s="13"/>
      <c r="L2613" s="13"/>
      <c r="M2613" s="13"/>
    </row>
    <row r="2614" spans="2:13">
      <c r="B2614" s="16"/>
      <c r="C2614" s="17"/>
      <c r="D2614" s="13"/>
      <c r="E2614" s="13"/>
      <c r="F2614" s="13"/>
      <c r="G2614" s="13"/>
      <c r="H2614" s="13"/>
      <c r="I2614" s="13"/>
      <c r="J2614" s="13"/>
      <c r="K2614" s="13"/>
      <c r="L2614" s="13"/>
      <c r="M2614" s="13"/>
    </row>
    <row r="2615" spans="2:13">
      <c r="B2615" s="16"/>
      <c r="C2615" s="17"/>
      <c r="D2615" s="13"/>
      <c r="E2615" s="13"/>
      <c r="F2615" s="13"/>
      <c r="G2615" s="13"/>
      <c r="H2615" s="13"/>
      <c r="I2615" s="13"/>
      <c r="J2615" s="13"/>
      <c r="K2615" s="13"/>
      <c r="L2615" s="13"/>
      <c r="M2615" s="13"/>
    </row>
    <row r="2616" spans="2:13">
      <c r="B2616" s="16"/>
      <c r="C2616" s="17"/>
      <c r="D2616" s="13"/>
      <c r="E2616" s="13"/>
      <c r="F2616" s="13"/>
      <c r="G2616" s="13"/>
      <c r="H2616" s="13"/>
      <c r="I2616" s="13"/>
      <c r="J2616" s="13"/>
      <c r="K2616" s="13"/>
      <c r="L2616" s="13"/>
      <c r="M2616" s="13"/>
    </row>
    <row r="2617" spans="2:13">
      <c r="B2617" s="16"/>
      <c r="C2617" s="17"/>
      <c r="D2617" s="13"/>
      <c r="E2617" s="13"/>
      <c r="F2617" s="13"/>
      <c r="G2617" s="13"/>
      <c r="H2617" s="13"/>
      <c r="I2617" s="13"/>
      <c r="J2617" s="13"/>
      <c r="K2617" s="13"/>
      <c r="L2617" s="13"/>
      <c r="M2617" s="13"/>
    </row>
    <row r="2618" spans="2:13">
      <c r="B2618" s="16"/>
      <c r="C2618" s="17"/>
      <c r="D2618" s="13"/>
      <c r="E2618" s="13"/>
      <c r="F2618" s="13"/>
      <c r="G2618" s="13"/>
      <c r="H2618" s="13"/>
      <c r="I2618" s="13"/>
      <c r="J2618" s="13"/>
      <c r="K2618" s="13"/>
      <c r="L2618" s="13"/>
      <c r="M2618" s="13"/>
    </row>
    <row r="2619" spans="2:13">
      <c r="B2619" s="16"/>
      <c r="C2619" s="17"/>
      <c r="D2619" s="13"/>
      <c r="E2619" s="13"/>
      <c r="F2619" s="13"/>
      <c r="G2619" s="13"/>
      <c r="H2619" s="13"/>
      <c r="I2619" s="13"/>
      <c r="J2619" s="13"/>
      <c r="K2619" s="13"/>
      <c r="L2619" s="13"/>
      <c r="M2619" s="13"/>
    </row>
    <row r="2620" spans="2:13">
      <c r="B2620" s="16"/>
      <c r="C2620" s="17"/>
      <c r="D2620" s="13"/>
      <c r="E2620" s="13"/>
      <c r="F2620" s="13"/>
      <c r="G2620" s="13"/>
      <c r="H2620" s="13"/>
      <c r="I2620" s="13"/>
      <c r="J2620" s="13"/>
      <c r="K2620" s="13"/>
      <c r="L2620" s="13"/>
      <c r="M2620" s="13"/>
    </row>
    <row r="2621" spans="2:13">
      <c r="B2621" s="16"/>
      <c r="C2621" s="17"/>
      <c r="D2621" s="13"/>
      <c r="E2621" s="13"/>
      <c r="F2621" s="13"/>
      <c r="G2621" s="13"/>
      <c r="H2621" s="13"/>
      <c r="I2621" s="13"/>
      <c r="J2621" s="13"/>
      <c r="K2621" s="13"/>
      <c r="L2621" s="13"/>
      <c r="M2621" s="13"/>
    </row>
    <row r="2622" spans="2:13">
      <c r="B2622" s="16"/>
      <c r="C2622" s="17"/>
      <c r="D2622" s="13"/>
      <c r="E2622" s="13"/>
      <c r="F2622" s="13"/>
      <c r="G2622" s="13"/>
      <c r="H2622" s="13"/>
      <c r="I2622" s="13"/>
      <c r="J2622" s="13"/>
      <c r="K2622" s="13"/>
      <c r="L2622" s="13"/>
      <c r="M2622" s="13"/>
    </row>
    <row r="2623" spans="2:13">
      <c r="B2623" s="16"/>
      <c r="C2623" s="17"/>
      <c r="D2623" s="13"/>
      <c r="E2623" s="13"/>
      <c r="F2623" s="13"/>
      <c r="G2623" s="13"/>
      <c r="H2623" s="13"/>
      <c r="I2623" s="13"/>
      <c r="J2623" s="13"/>
      <c r="K2623" s="13"/>
      <c r="L2623" s="13"/>
      <c r="M2623" s="13"/>
    </row>
    <row r="2624" spans="2:13">
      <c r="B2624" s="16"/>
      <c r="C2624" s="17"/>
      <c r="D2624" s="13"/>
      <c r="E2624" s="13"/>
      <c r="F2624" s="13"/>
      <c r="G2624" s="13"/>
      <c r="H2624" s="13"/>
      <c r="I2624" s="13"/>
      <c r="J2624" s="13"/>
      <c r="K2624" s="13"/>
      <c r="L2624" s="13"/>
      <c r="M2624" s="13"/>
    </row>
    <row r="2625" spans="2:13">
      <c r="B2625" s="16"/>
      <c r="C2625" s="17"/>
      <c r="D2625" s="13"/>
      <c r="E2625" s="13"/>
      <c r="F2625" s="13"/>
      <c r="G2625" s="13"/>
      <c r="H2625" s="13"/>
      <c r="I2625" s="13"/>
      <c r="J2625" s="13"/>
      <c r="K2625" s="13"/>
      <c r="L2625" s="13"/>
      <c r="M2625" s="13"/>
    </row>
    <row r="2626" spans="2:13">
      <c r="B2626" s="16"/>
      <c r="C2626" s="17"/>
      <c r="D2626" s="13"/>
      <c r="E2626" s="13"/>
      <c r="F2626" s="13"/>
      <c r="G2626" s="13"/>
      <c r="H2626" s="13"/>
      <c r="I2626" s="13"/>
      <c r="J2626" s="13"/>
      <c r="K2626" s="13"/>
      <c r="L2626" s="13"/>
      <c r="M2626" s="13"/>
    </row>
    <row r="2627" spans="2:13">
      <c r="B2627" s="16"/>
      <c r="C2627" s="17"/>
      <c r="D2627" s="13"/>
      <c r="E2627" s="13"/>
      <c r="F2627" s="13"/>
      <c r="G2627" s="13"/>
      <c r="H2627" s="13"/>
      <c r="I2627" s="13"/>
      <c r="J2627" s="13"/>
      <c r="K2627" s="13"/>
      <c r="L2627" s="13"/>
      <c r="M2627" s="13"/>
    </row>
    <row r="2628" spans="2:13">
      <c r="B2628" s="16"/>
      <c r="C2628" s="17"/>
      <c r="D2628" s="13"/>
      <c r="E2628" s="13"/>
      <c r="F2628" s="13"/>
      <c r="G2628" s="13"/>
      <c r="H2628" s="13"/>
      <c r="I2628" s="13"/>
      <c r="J2628" s="13"/>
      <c r="K2628" s="13"/>
      <c r="L2628" s="13"/>
      <c r="M2628" s="13"/>
    </row>
    <row r="2629" spans="2:13">
      <c r="B2629" s="16"/>
      <c r="C2629" s="17"/>
      <c r="D2629" s="13"/>
      <c r="E2629" s="13"/>
      <c r="F2629" s="13"/>
      <c r="G2629" s="13"/>
      <c r="H2629" s="13"/>
      <c r="I2629" s="13"/>
      <c r="J2629" s="13"/>
      <c r="K2629" s="13"/>
      <c r="L2629" s="13"/>
      <c r="M2629" s="13"/>
    </row>
    <row r="2630" spans="2:13">
      <c r="B2630" s="16"/>
      <c r="C2630" s="17"/>
      <c r="D2630" s="13"/>
      <c r="E2630" s="13"/>
      <c r="F2630" s="13"/>
      <c r="G2630" s="13"/>
      <c r="H2630" s="13"/>
      <c r="I2630" s="13"/>
      <c r="J2630" s="13"/>
      <c r="K2630" s="13"/>
      <c r="L2630" s="13"/>
      <c r="M2630" s="13"/>
    </row>
    <row r="2631" spans="2:13">
      <c r="B2631" s="16"/>
      <c r="C2631" s="17"/>
      <c r="D2631" s="13"/>
      <c r="E2631" s="13"/>
      <c r="F2631" s="13"/>
      <c r="G2631" s="13"/>
      <c r="H2631" s="13"/>
      <c r="I2631" s="13"/>
      <c r="J2631" s="13"/>
      <c r="K2631" s="13"/>
      <c r="L2631" s="13"/>
      <c r="M2631" s="13"/>
    </row>
    <row r="2632" spans="2:13">
      <c r="B2632" s="16"/>
      <c r="C2632" s="17"/>
      <c r="D2632" s="13"/>
      <c r="E2632" s="13"/>
      <c r="F2632" s="13"/>
      <c r="G2632" s="13"/>
      <c r="H2632" s="13"/>
      <c r="I2632" s="13"/>
      <c r="J2632" s="13"/>
      <c r="K2632" s="13"/>
      <c r="L2632" s="13"/>
      <c r="M2632" s="13"/>
    </row>
    <row r="2633" spans="2:13">
      <c r="B2633" s="16"/>
      <c r="C2633" s="17"/>
      <c r="D2633" s="13"/>
      <c r="E2633" s="13"/>
      <c r="F2633" s="13"/>
      <c r="G2633" s="13"/>
      <c r="H2633" s="13"/>
      <c r="I2633" s="13"/>
      <c r="J2633" s="13"/>
      <c r="K2633" s="13"/>
      <c r="L2633" s="13"/>
      <c r="M2633" s="13"/>
    </row>
    <row r="2634" spans="2:13">
      <c r="B2634" s="16"/>
      <c r="C2634" s="17"/>
      <c r="D2634" s="13"/>
      <c r="E2634" s="13"/>
      <c r="F2634" s="13"/>
      <c r="G2634" s="13"/>
      <c r="H2634" s="13"/>
      <c r="I2634" s="13"/>
      <c r="J2634" s="13"/>
      <c r="K2634" s="13"/>
      <c r="L2634" s="13"/>
      <c r="M2634" s="13"/>
    </row>
    <row r="2635" spans="2:13">
      <c r="B2635" s="16"/>
      <c r="C2635" s="17"/>
      <c r="D2635" s="13"/>
      <c r="E2635" s="13"/>
      <c r="F2635" s="13"/>
      <c r="G2635" s="13"/>
      <c r="H2635" s="13"/>
      <c r="I2635" s="13"/>
      <c r="J2635" s="13"/>
      <c r="K2635" s="13"/>
      <c r="L2635" s="13"/>
      <c r="M2635" s="13"/>
    </row>
    <row r="2636" spans="2:13">
      <c r="B2636" s="16"/>
      <c r="C2636" s="17"/>
      <c r="D2636" s="13"/>
      <c r="E2636" s="13"/>
      <c r="F2636" s="13"/>
      <c r="G2636" s="13"/>
      <c r="H2636" s="13"/>
      <c r="I2636" s="13"/>
      <c r="J2636" s="13"/>
      <c r="K2636" s="13"/>
      <c r="L2636" s="13"/>
      <c r="M2636" s="13"/>
    </row>
    <row r="2637" spans="2:13">
      <c r="B2637" s="16"/>
      <c r="C2637" s="17"/>
      <c r="D2637" s="13"/>
      <c r="E2637" s="13"/>
      <c r="F2637" s="13"/>
      <c r="G2637" s="13"/>
      <c r="H2637" s="13"/>
      <c r="I2637" s="13"/>
      <c r="J2637" s="13"/>
      <c r="K2637" s="13"/>
      <c r="L2637" s="13"/>
      <c r="M2637" s="13"/>
    </row>
    <row r="2638" spans="2:13">
      <c r="B2638" s="16"/>
      <c r="C2638" s="17"/>
      <c r="D2638" s="13"/>
      <c r="E2638" s="13"/>
      <c r="F2638" s="13"/>
      <c r="G2638" s="13"/>
      <c r="H2638" s="13"/>
      <c r="I2638" s="13"/>
      <c r="J2638" s="13"/>
      <c r="K2638" s="13"/>
      <c r="L2638" s="13"/>
      <c r="M2638" s="13"/>
    </row>
    <row r="2639" spans="2:13">
      <c r="B2639" s="16"/>
      <c r="C2639" s="17"/>
      <c r="D2639" s="13"/>
      <c r="E2639" s="13"/>
      <c r="F2639" s="13"/>
      <c r="G2639" s="13"/>
      <c r="H2639" s="13"/>
      <c r="I2639" s="13"/>
      <c r="J2639" s="13"/>
      <c r="K2639" s="13"/>
      <c r="L2639" s="13"/>
      <c r="M2639" s="13"/>
    </row>
    <row r="2640" spans="2:13">
      <c r="B2640" s="16"/>
      <c r="C2640" s="17"/>
      <c r="D2640" s="13"/>
      <c r="E2640" s="13"/>
      <c r="F2640" s="13"/>
      <c r="G2640" s="13"/>
      <c r="H2640" s="13"/>
      <c r="I2640" s="13"/>
      <c r="J2640" s="13"/>
      <c r="K2640" s="13"/>
      <c r="L2640" s="13"/>
      <c r="M2640" s="13"/>
    </row>
    <row r="2641" spans="2:13">
      <c r="B2641" s="16"/>
      <c r="C2641" s="17"/>
      <c r="D2641" s="13"/>
      <c r="E2641" s="13"/>
      <c r="F2641" s="13"/>
      <c r="G2641" s="13"/>
      <c r="H2641" s="13"/>
      <c r="I2641" s="13"/>
      <c r="J2641" s="13"/>
      <c r="K2641" s="13"/>
      <c r="L2641" s="13"/>
      <c r="M2641" s="13"/>
    </row>
    <row r="2642" spans="2:13">
      <c r="B2642" s="16"/>
      <c r="C2642" s="17"/>
      <c r="D2642" s="13"/>
      <c r="E2642" s="13"/>
      <c r="F2642" s="13"/>
      <c r="G2642" s="13"/>
      <c r="H2642" s="13"/>
      <c r="I2642" s="13"/>
      <c r="J2642" s="13"/>
      <c r="K2642" s="13"/>
      <c r="L2642" s="13"/>
      <c r="M2642" s="13"/>
    </row>
    <row r="2643" spans="2:13">
      <c r="B2643" s="16"/>
      <c r="C2643" s="17"/>
      <c r="D2643" s="13"/>
      <c r="E2643" s="13"/>
      <c r="F2643" s="13"/>
      <c r="G2643" s="13"/>
      <c r="H2643" s="13"/>
      <c r="I2643" s="13"/>
      <c r="J2643" s="13"/>
      <c r="K2643" s="13"/>
      <c r="L2643" s="13"/>
      <c r="M2643" s="13"/>
    </row>
    <row r="2644" spans="2:13">
      <c r="B2644" s="16"/>
      <c r="C2644" s="17"/>
      <c r="D2644" s="13"/>
      <c r="E2644" s="13"/>
      <c r="F2644" s="13"/>
      <c r="G2644" s="13"/>
      <c r="H2644" s="13"/>
      <c r="I2644" s="13"/>
      <c r="J2644" s="13"/>
      <c r="K2644" s="13"/>
      <c r="L2644" s="13"/>
      <c r="M2644" s="13"/>
    </row>
    <row r="2645" spans="2:13">
      <c r="B2645" s="16"/>
      <c r="C2645" s="17"/>
      <c r="D2645" s="13"/>
      <c r="E2645" s="13"/>
      <c r="F2645" s="13"/>
      <c r="G2645" s="13"/>
      <c r="H2645" s="13"/>
      <c r="I2645" s="13"/>
      <c r="J2645" s="13"/>
      <c r="K2645" s="13"/>
      <c r="L2645" s="13"/>
      <c r="M2645" s="13"/>
    </row>
    <row r="2646" spans="2:13">
      <c r="B2646" s="16"/>
      <c r="C2646" s="17"/>
      <c r="D2646" s="13"/>
      <c r="E2646" s="13"/>
      <c r="F2646" s="13"/>
      <c r="G2646" s="13"/>
      <c r="H2646" s="13"/>
      <c r="I2646" s="13"/>
      <c r="J2646" s="13"/>
      <c r="K2646" s="13"/>
      <c r="L2646" s="13"/>
      <c r="M2646" s="13"/>
    </row>
    <row r="2647" spans="2:13">
      <c r="B2647" s="16"/>
      <c r="C2647" s="17"/>
      <c r="D2647" s="13"/>
      <c r="E2647" s="13"/>
      <c r="F2647" s="13"/>
      <c r="G2647" s="13"/>
      <c r="H2647" s="13"/>
      <c r="I2647" s="13"/>
      <c r="J2647" s="13"/>
      <c r="K2647" s="13"/>
      <c r="L2647" s="13"/>
      <c r="M2647" s="13"/>
    </row>
    <row r="2648" spans="2:13">
      <c r="B2648" s="16"/>
      <c r="C2648" s="17"/>
      <c r="D2648" s="13"/>
      <c r="E2648" s="13"/>
      <c r="F2648" s="13"/>
      <c r="G2648" s="13"/>
      <c r="H2648" s="13"/>
      <c r="I2648" s="13"/>
      <c r="J2648" s="13"/>
      <c r="K2648" s="13"/>
      <c r="L2648" s="13"/>
      <c r="M2648" s="13"/>
    </row>
    <row r="2649" spans="2:13">
      <c r="B2649" s="16"/>
      <c r="C2649" s="17"/>
      <c r="D2649" s="13"/>
      <c r="E2649" s="13"/>
      <c r="F2649" s="13"/>
      <c r="G2649" s="13"/>
      <c r="H2649" s="13"/>
      <c r="I2649" s="13"/>
      <c r="J2649" s="13"/>
      <c r="K2649" s="13"/>
      <c r="L2649" s="13"/>
      <c r="M2649" s="13"/>
    </row>
    <row r="2650" spans="2:13">
      <c r="B2650" s="16"/>
      <c r="C2650" s="17"/>
      <c r="D2650" s="13"/>
      <c r="E2650" s="13"/>
      <c r="F2650" s="13"/>
      <c r="G2650" s="13"/>
      <c r="H2650" s="13"/>
      <c r="I2650" s="13"/>
      <c r="J2650" s="13"/>
      <c r="K2650" s="13"/>
      <c r="L2650" s="13"/>
      <c r="M2650" s="13"/>
    </row>
    <row r="2651" spans="2:13">
      <c r="B2651" s="18"/>
      <c r="C2651" s="19"/>
      <c r="D2651" s="15"/>
      <c r="E2651" s="15"/>
      <c r="F2651" s="15"/>
      <c r="G2651" s="15"/>
      <c r="H2651" s="15"/>
      <c r="I2651" s="15"/>
      <c r="J2651" s="15"/>
      <c r="K2651" s="15"/>
      <c r="L2651" s="15"/>
      <c r="M2651" s="15"/>
    </row>
    <row r="2652" spans="2:13">
      <c r="B2652" s="16"/>
      <c r="C2652" s="17"/>
      <c r="D2652" s="13"/>
      <c r="E2652" s="13"/>
      <c r="F2652" s="13"/>
      <c r="G2652" s="13"/>
      <c r="H2652" s="13"/>
      <c r="I2652" s="13"/>
      <c r="J2652" s="13"/>
      <c r="K2652" s="13"/>
      <c r="L2652" s="13"/>
      <c r="M2652" s="13"/>
    </row>
    <row r="2653" spans="2:13">
      <c r="B2653" s="16"/>
      <c r="C2653" s="17"/>
      <c r="D2653" s="13"/>
      <c r="E2653" s="13"/>
      <c r="F2653" s="13"/>
      <c r="G2653" s="13"/>
      <c r="H2653" s="13"/>
      <c r="I2653" s="13"/>
      <c r="J2653" s="13"/>
      <c r="K2653" s="13"/>
      <c r="L2653" s="13"/>
      <c r="M2653" s="13"/>
    </row>
    <row r="2654" spans="2:13">
      <c r="B2654" s="16"/>
      <c r="C2654" s="17"/>
      <c r="D2654" s="13"/>
      <c r="E2654" s="13"/>
      <c r="F2654" s="13"/>
      <c r="G2654" s="13"/>
      <c r="H2654" s="13"/>
      <c r="I2654" s="13"/>
      <c r="J2654" s="13"/>
      <c r="K2654" s="13"/>
      <c r="L2654" s="13"/>
      <c r="M2654" s="13"/>
    </row>
    <row r="2655" spans="2:13">
      <c r="B2655" s="16"/>
      <c r="C2655" s="17"/>
      <c r="D2655" s="13"/>
      <c r="E2655" s="13"/>
      <c r="F2655" s="13"/>
      <c r="G2655" s="13"/>
      <c r="H2655" s="13"/>
      <c r="I2655" s="13"/>
      <c r="J2655" s="13"/>
      <c r="K2655" s="13"/>
      <c r="L2655" s="13"/>
      <c r="M2655" s="13"/>
    </row>
    <row r="2656" spans="2:13">
      <c r="B2656" s="16"/>
      <c r="C2656" s="17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</row>
    <row r="2657" spans="2:13">
      <c r="B2657" s="16"/>
      <c r="C2657" s="17"/>
      <c r="D2657" s="13"/>
      <c r="E2657" s="13"/>
      <c r="F2657" s="13"/>
      <c r="G2657" s="13"/>
      <c r="H2657" s="13"/>
      <c r="I2657" s="13"/>
      <c r="J2657" s="13"/>
      <c r="K2657" s="13"/>
      <c r="L2657" s="13"/>
      <c r="M2657" s="13"/>
    </row>
    <row r="2658" spans="2:13">
      <c r="B2658" s="16"/>
      <c r="C2658" s="17"/>
      <c r="D2658" s="13"/>
      <c r="E2658" s="13"/>
      <c r="F2658" s="13"/>
      <c r="G2658" s="13"/>
      <c r="H2658" s="13"/>
      <c r="I2658" s="13"/>
      <c r="J2658" s="13"/>
      <c r="K2658" s="13"/>
      <c r="L2658" s="13"/>
      <c r="M2658" s="13"/>
    </row>
    <row r="2659" spans="2:13">
      <c r="B2659" s="18"/>
      <c r="C2659" s="19"/>
      <c r="D2659" s="15"/>
      <c r="E2659" s="15"/>
      <c r="F2659" s="15"/>
      <c r="G2659" s="15"/>
      <c r="H2659" s="15"/>
      <c r="I2659" s="15"/>
      <c r="J2659" s="15"/>
      <c r="K2659" s="15"/>
      <c r="L2659" s="15"/>
      <c r="M2659" s="15"/>
    </row>
    <row r="2660" spans="2:13">
      <c r="B2660" s="16"/>
      <c r="C2660" s="17"/>
      <c r="D2660" s="13"/>
      <c r="E2660" s="13"/>
      <c r="F2660" s="13"/>
      <c r="G2660" s="13"/>
      <c r="H2660" s="13"/>
      <c r="I2660" s="13"/>
      <c r="J2660" s="13"/>
      <c r="K2660" s="13"/>
      <c r="L2660" s="13"/>
      <c r="M2660" s="13"/>
    </row>
    <row r="2661" spans="2:13">
      <c r="B2661" s="16"/>
      <c r="C2661" s="17"/>
      <c r="D2661" s="13"/>
      <c r="E2661" s="13"/>
      <c r="F2661" s="13"/>
      <c r="G2661" s="13"/>
      <c r="H2661" s="13"/>
      <c r="I2661" s="13"/>
      <c r="J2661" s="13"/>
      <c r="K2661" s="13"/>
      <c r="L2661" s="13"/>
      <c r="M2661" s="13"/>
    </row>
    <row r="2662" spans="2:13">
      <c r="B2662" s="16"/>
      <c r="C2662" s="17"/>
      <c r="D2662" s="13"/>
      <c r="E2662" s="13"/>
      <c r="F2662" s="13"/>
      <c r="G2662" s="13"/>
      <c r="H2662" s="13"/>
      <c r="I2662" s="13"/>
      <c r="J2662" s="13"/>
      <c r="K2662" s="13"/>
      <c r="L2662" s="13"/>
      <c r="M2662" s="13"/>
    </row>
    <row r="2663" spans="2:13">
      <c r="B2663" s="16"/>
      <c r="C2663" s="17"/>
      <c r="D2663" s="13"/>
      <c r="E2663" s="13"/>
      <c r="F2663" s="13"/>
      <c r="G2663" s="13"/>
      <c r="H2663" s="13"/>
      <c r="I2663" s="13"/>
      <c r="J2663" s="13"/>
      <c r="K2663" s="13"/>
      <c r="L2663" s="13"/>
      <c r="M2663" s="13"/>
    </row>
    <row r="2664" spans="2:13">
      <c r="B2664" s="18"/>
      <c r="C2664" s="19"/>
      <c r="D2664" s="15"/>
      <c r="E2664" s="15"/>
      <c r="F2664" s="15"/>
      <c r="G2664" s="15"/>
      <c r="H2664" s="15"/>
      <c r="I2664" s="15"/>
      <c r="J2664" s="15"/>
      <c r="K2664" s="15"/>
      <c r="L2664" s="15"/>
      <c r="M2664" s="15"/>
    </row>
    <row r="2665" spans="2:13">
      <c r="B2665" s="18"/>
      <c r="C2665" s="19"/>
      <c r="D2665" s="15"/>
      <c r="E2665" s="15"/>
      <c r="F2665" s="15"/>
      <c r="G2665" s="15"/>
      <c r="H2665" s="15"/>
      <c r="I2665" s="15"/>
      <c r="J2665" s="15"/>
      <c r="K2665" s="15"/>
      <c r="L2665" s="15"/>
      <c r="M2665" s="15"/>
    </row>
    <row r="2666" spans="2:13">
      <c r="B2666" s="18"/>
      <c r="C2666" s="19"/>
      <c r="D2666" s="15"/>
      <c r="E2666" s="15"/>
      <c r="F2666" s="15"/>
      <c r="G2666" s="15"/>
      <c r="H2666" s="15"/>
      <c r="I2666" s="15"/>
      <c r="J2666" s="15"/>
      <c r="K2666" s="15"/>
      <c r="L2666" s="15"/>
      <c r="M2666" s="15"/>
    </row>
    <row r="2667" spans="2:13">
      <c r="B2667" s="16"/>
      <c r="C2667" s="17"/>
      <c r="D2667" s="13"/>
      <c r="E2667" s="13"/>
      <c r="F2667" s="13"/>
      <c r="G2667" s="13"/>
      <c r="H2667" s="13"/>
      <c r="I2667" s="13"/>
      <c r="J2667" s="13"/>
      <c r="K2667" s="13"/>
      <c r="L2667" s="13"/>
      <c r="M2667" s="13"/>
    </row>
    <row r="2668" spans="2:13">
      <c r="B2668" s="16"/>
      <c r="C2668" s="17"/>
      <c r="D2668" s="13"/>
      <c r="E2668" s="13"/>
      <c r="F2668" s="13"/>
      <c r="G2668" s="13"/>
      <c r="H2668" s="13"/>
      <c r="I2668" s="13"/>
      <c r="J2668" s="13"/>
      <c r="K2668" s="13"/>
      <c r="L2668" s="13"/>
      <c r="M2668" s="13"/>
    </row>
    <row r="2669" spans="2:13">
      <c r="B2669" s="18"/>
      <c r="C2669" s="19"/>
      <c r="D2669" s="15"/>
      <c r="E2669" s="15"/>
      <c r="F2669" s="15"/>
      <c r="G2669" s="15"/>
      <c r="H2669" s="15"/>
      <c r="I2669" s="15"/>
      <c r="J2669" s="15"/>
      <c r="K2669" s="15"/>
      <c r="L2669" s="15"/>
      <c r="M2669" s="15"/>
    </row>
    <row r="2670" spans="2:13">
      <c r="B2670" s="16"/>
      <c r="C2670" s="17"/>
      <c r="D2670" s="13"/>
      <c r="E2670" s="13"/>
      <c r="F2670" s="13"/>
      <c r="G2670" s="13"/>
      <c r="H2670" s="13"/>
      <c r="I2670" s="13"/>
      <c r="J2670" s="13"/>
      <c r="K2670" s="13"/>
      <c r="L2670" s="13"/>
      <c r="M2670" s="13"/>
    </row>
    <row r="2671" spans="2:13">
      <c r="B2671" s="16"/>
      <c r="C2671" s="17"/>
      <c r="D2671" s="13"/>
      <c r="E2671" s="13"/>
      <c r="F2671" s="13"/>
      <c r="G2671" s="13"/>
      <c r="H2671" s="13"/>
      <c r="I2671" s="13"/>
      <c r="J2671" s="13"/>
      <c r="K2671" s="13"/>
      <c r="L2671" s="13"/>
      <c r="M2671" s="13"/>
    </row>
    <row r="2672" spans="2:13">
      <c r="B2672" s="16"/>
      <c r="C2672" s="17"/>
      <c r="D2672" s="13"/>
      <c r="E2672" s="13"/>
      <c r="F2672" s="13"/>
      <c r="G2672" s="13"/>
      <c r="H2672" s="13"/>
      <c r="I2672" s="13"/>
      <c r="J2672" s="13"/>
      <c r="K2672" s="13"/>
      <c r="L2672" s="13"/>
      <c r="M2672" s="13"/>
    </row>
    <row r="2673" spans="2:13">
      <c r="B2673" s="16"/>
      <c r="C2673" s="17"/>
      <c r="D2673" s="13"/>
      <c r="E2673" s="13"/>
      <c r="F2673" s="13"/>
      <c r="G2673" s="13"/>
      <c r="H2673" s="13"/>
      <c r="I2673" s="13"/>
      <c r="J2673" s="13"/>
      <c r="K2673" s="13"/>
      <c r="L2673" s="13"/>
      <c r="M2673" s="13"/>
    </row>
    <row r="2674" spans="2:13">
      <c r="B2674" s="16"/>
      <c r="C2674" s="17"/>
      <c r="D2674" s="13"/>
      <c r="E2674" s="13"/>
      <c r="F2674" s="13"/>
      <c r="G2674" s="13"/>
      <c r="H2674" s="13"/>
      <c r="I2674" s="13"/>
      <c r="J2674" s="13"/>
      <c r="K2674" s="13"/>
      <c r="L2674" s="13"/>
      <c r="M2674" s="13"/>
    </row>
    <row r="2675" spans="2:13">
      <c r="B2675" s="16"/>
      <c r="C2675" s="17"/>
      <c r="D2675" s="13"/>
      <c r="E2675" s="13"/>
      <c r="F2675" s="13"/>
      <c r="G2675" s="13"/>
      <c r="H2675" s="13"/>
      <c r="I2675" s="13"/>
      <c r="J2675" s="13"/>
      <c r="K2675" s="13"/>
      <c r="L2675" s="13"/>
      <c r="M2675" s="13"/>
    </row>
    <row r="2676" spans="2:13">
      <c r="B2676" s="16"/>
      <c r="C2676" s="17"/>
      <c r="D2676" s="13"/>
      <c r="E2676" s="13"/>
      <c r="F2676" s="13"/>
      <c r="G2676" s="13"/>
      <c r="H2676" s="13"/>
      <c r="I2676" s="13"/>
      <c r="J2676" s="13"/>
      <c r="K2676" s="13"/>
      <c r="L2676" s="13"/>
      <c r="M2676" s="13"/>
    </row>
    <row r="2677" spans="2:13">
      <c r="B2677" s="18"/>
      <c r="C2677" s="19"/>
      <c r="D2677" s="15"/>
      <c r="E2677" s="15"/>
      <c r="F2677" s="15"/>
      <c r="G2677" s="15"/>
      <c r="H2677" s="15"/>
      <c r="I2677" s="15"/>
      <c r="J2677" s="15"/>
      <c r="K2677" s="15"/>
      <c r="L2677" s="15"/>
      <c r="M2677" s="15"/>
    </row>
    <row r="2678" spans="2:13">
      <c r="B2678" s="16"/>
      <c r="C2678" s="17"/>
      <c r="D2678" s="13"/>
      <c r="E2678" s="13"/>
      <c r="F2678" s="13"/>
      <c r="G2678" s="13"/>
      <c r="H2678" s="13"/>
      <c r="I2678" s="13"/>
      <c r="J2678" s="13"/>
      <c r="K2678" s="13"/>
      <c r="L2678" s="13"/>
      <c r="M2678" s="13"/>
    </row>
    <row r="2679" spans="2:13">
      <c r="B2679" s="16"/>
      <c r="C2679" s="17"/>
      <c r="D2679" s="13"/>
      <c r="E2679" s="13"/>
      <c r="F2679" s="13"/>
      <c r="G2679" s="13"/>
      <c r="H2679" s="13"/>
      <c r="I2679" s="13"/>
      <c r="J2679" s="13"/>
      <c r="K2679" s="13"/>
      <c r="L2679" s="13"/>
      <c r="M2679" s="13"/>
    </row>
    <row r="2680" spans="2:13">
      <c r="B2680" s="16"/>
      <c r="C2680" s="17"/>
      <c r="D2680" s="13"/>
      <c r="E2680" s="13"/>
      <c r="F2680" s="13"/>
      <c r="G2680" s="13"/>
      <c r="H2680" s="13"/>
      <c r="I2680" s="13"/>
      <c r="J2680" s="13"/>
      <c r="K2680" s="13"/>
      <c r="L2680" s="13"/>
      <c r="M2680" s="13"/>
    </row>
    <row r="2681" spans="2:13">
      <c r="B2681" s="16"/>
      <c r="C2681" s="17"/>
      <c r="D2681" s="13"/>
      <c r="E2681" s="13"/>
      <c r="F2681" s="13"/>
      <c r="G2681" s="13"/>
      <c r="H2681" s="13"/>
      <c r="I2681" s="13"/>
      <c r="J2681" s="13"/>
      <c r="K2681" s="13"/>
      <c r="L2681" s="13"/>
      <c r="M2681" s="13"/>
    </row>
    <row r="2682" spans="2:13">
      <c r="B2682" s="16"/>
      <c r="C2682" s="17"/>
      <c r="D2682" s="13"/>
      <c r="E2682" s="13"/>
      <c r="F2682" s="13"/>
      <c r="G2682" s="13"/>
      <c r="H2682" s="13"/>
      <c r="I2682" s="13"/>
      <c r="J2682" s="13"/>
      <c r="K2682" s="13"/>
      <c r="L2682" s="13"/>
      <c r="M2682" s="13"/>
    </row>
    <row r="2683" spans="2:13">
      <c r="B2683" s="18"/>
      <c r="C2683" s="19"/>
      <c r="D2683" s="15"/>
      <c r="E2683" s="15"/>
      <c r="F2683" s="15"/>
      <c r="G2683" s="15"/>
      <c r="H2683" s="15"/>
      <c r="I2683" s="15"/>
      <c r="J2683" s="15"/>
      <c r="K2683" s="15"/>
      <c r="L2683" s="15"/>
      <c r="M2683" s="15"/>
    </row>
    <row r="2684" spans="2:13">
      <c r="B2684" s="16"/>
      <c r="C2684" s="17"/>
      <c r="D2684" s="13"/>
      <c r="E2684" s="13"/>
      <c r="F2684" s="13"/>
      <c r="G2684" s="13"/>
      <c r="H2684" s="13"/>
      <c r="I2684" s="13"/>
      <c r="J2684" s="13"/>
      <c r="K2684" s="13"/>
      <c r="L2684" s="13"/>
      <c r="M2684" s="13"/>
    </row>
    <row r="2685" spans="2:13">
      <c r="B2685" s="16"/>
      <c r="C2685" s="17"/>
      <c r="D2685" s="13"/>
      <c r="E2685" s="13"/>
      <c r="F2685" s="13"/>
      <c r="G2685" s="13"/>
      <c r="H2685" s="13"/>
      <c r="I2685" s="13"/>
      <c r="J2685" s="13"/>
      <c r="K2685" s="13"/>
      <c r="L2685" s="13"/>
      <c r="M2685" s="13"/>
    </row>
    <row r="2686" spans="2:13">
      <c r="B2686" s="16"/>
      <c r="C2686" s="17"/>
      <c r="D2686" s="13"/>
      <c r="E2686" s="13"/>
      <c r="F2686" s="13"/>
      <c r="G2686" s="13"/>
      <c r="H2686" s="13"/>
      <c r="I2686" s="13"/>
      <c r="J2686" s="13"/>
      <c r="K2686" s="13"/>
      <c r="L2686" s="13"/>
      <c r="M2686" s="13"/>
    </row>
    <row r="2687" spans="2:13">
      <c r="B2687" s="16"/>
      <c r="C2687" s="17"/>
      <c r="D2687" s="13"/>
      <c r="E2687" s="13"/>
      <c r="F2687" s="13"/>
      <c r="G2687" s="13"/>
      <c r="H2687" s="13"/>
      <c r="I2687" s="13"/>
      <c r="J2687" s="13"/>
      <c r="K2687" s="13"/>
      <c r="L2687" s="13"/>
      <c r="M2687" s="13"/>
    </row>
    <row r="2688" spans="2:13">
      <c r="B2688" s="16"/>
      <c r="C2688" s="17"/>
      <c r="D2688" s="13"/>
      <c r="E2688" s="13"/>
      <c r="F2688" s="13"/>
      <c r="G2688" s="13"/>
      <c r="H2688" s="13"/>
      <c r="I2688" s="13"/>
      <c r="J2688" s="13"/>
      <c r="K2688" s="13"/>
      <c r="L2688" s="13"/>
      <c r="M2688" s="13"/>
    </row>
    <row r="2689" spans="2:13">
      <c r="B2689" s="16"/>
      <c r="C2689" s="17"/>
      <c r="D2689" s="13"/>
      <c r="E2689" s="13"/>
      <c r="F2689" s="13"/>
      <c r="G2689" s="13"/>
      <c r="H2689" s="13"/>
      <c r="I2689" s="13"/>
      <c r="J2689" s="13"/>
      <c r="K2689" s="13"/>
      <c r="L2689" s="13"/>
      <c r="M2689" s="13"/>
    </row>
    <row r="2690" spans="2:13">
      <c r="B2690" s="16"/>
      <c r="C2690" s="17"/>
      <c r="D2690" s="13"/>
      <c r="E2690" s="13"/>
      <c r="F2690" s="13"/>
      <c r="G2690" s="13"/>
      <c r="H2690" s="13"/>
      <c r="I2690" s="13"/>
      <c r="J2690" s="13"/>
      <c r="K2690" s="13"/>
      <c r="L2690" s="13"/>
      <c r="M2690" s="13"/>
    </row>
    <row r="2691" spans="2:13">
      <c r="B2691" s="16"/>
      <c r="C2691" s="17"/>
      <c r="D2691" s="13"/>
      <c r="E2691" s="13"/>
      <c r="F2691" s="13"/>
      <c r="G2691" s="13"/>
      <c r="H2691" s="13"/>
      <c r="I2691" s="13"/>
      <c r="J2691" s="13"/>
      <c r="K2691" s="13"/>
      <c r="L2691" s="13"/>
      <c r="M2691" s="13"/>
    </row>
    <row r="2692" spans="2:13">
      <c r="B2692" s="16"/>
      <c r="C2692" s="17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</row>
    <row r="2693" spans="2:13">
      <c r="B2693" s="16"/>
      <c r="C2693" s="17"/>
      <c r="D2693" s="13"/>
      <c r="E2693" s="13"/>
      <c r="F2693" s="13"/>
      <c r="G2693" s="13"/>
      <c r="H2693" s="13"/>
      <c r="I2693" s="13"/>
      <c r="J2693" s="13"/>
      <c r="K2693" s="13"/>
      <c r="L2693" s="13"/>
      <c r="M2693" s="13"/>
    </row>
    <row r="2694" spans="2:13">
      <c r="B2694" s="16"/>
      <c r="C2694" s="17"/>
      <c r="D2694" s="13"/>
      <c r="E2694" s="13"/>
      <c r="F2694" s="13"/>
      <c r="G2694" s="13"/>
      <c r="H2694" s="13"/>
      <c r="I2694" s="13"/>
      <c r="J2694" s="13"/>
      <c r="K2694" s="13"/>
      <c r="L2694" s="13"/>
      <c r="M2694" s="13"/>
    </row>
    <row r="2695" spans="2:13">
      <c r="B2695" s="16"/>
      <c r="C2695" s="17"/>
      <c r="D2695" s="13"/>
      <c r="E2695" s="13"/>
      <c r="F2695" s="13"/>
      <c r="G2695" s="13"/>
      <c r="H2695" s="13"/>
      <c r="I2695" s="13"/>
      <c r="J2695" s="13"/>
      <c r="K2695" s="13"/>
      <c r="L2695" s="13"/>
      <c r="M2695" s="13"/>
    </row>
    <row r="2696" spans="2:13">
      <c r="B2696" s="18"/>
      <c r="C2696" s="19"/>
      <c r="D2696" s="15"/>
      <c r="E2696" s="15"/>
      <c r="F2696" s="15"/>
      <c r="G2696" s="15"/>
      <c r="H2696" s="15"/>
      <c r="I2696" s="15"/>
      <c r="J2696" s="15"/>
      <c r="K2696" s="15"/>
      <c r="L2696" s="15"/>
      <c r="M2696" s="15"/>
    </row>
    <row r="2697" spans="2:13">
      <c r="B2697" s="16"/>
      <c r="C2697" s="17"/>
      <c r="D2697" s="13"/>
      <c r="E2697" s="13"/>
      <c r="F2697" s="13"/>
      <c r="G2697" s="13"/>
      <c r="H2697" s="13"/>
      <c r="I2697" s="13"/>
      <c r="J2697" s="13"/>
      <c r="K2697" s="13"/>
      <c r="L2697" s="13"/>
      <c r="M2697" s="13"/>
    </row>
    <row r="2698" spans="2:13">
      <c r="B2698" s="16"/>
      <c r="C2698" s="17"/>
      <c r="D2698" s="13"/>
      <c r="E2698" s="13"/>
      <c r="F2698" s="13"/>
      <c r="G2698" s="13"/>
      <c r="H2698" s="13"/>
      <c r="I2698" s="13"/>
      <c r="J2698" s="13"/>
      <c r="K2698" s="13"/>
      <c r="L2698" s="13"/>
      <c r="M2698" s="13"/>
    </row>
    <row r="2699" spans="2:13">
      <c r="B2699" s="16"/>
      <c r="C2699" s="17"/>
      <c r="D2699" s="13"/>
      <c r="E2699" s="13"/>
      <c r="F2699" s="13"/>
      <c r="G2699" s="13"/>
      <c r="H2699" s="13"/>
      <c r="I2699" s="13"/>
      <c r="J2699" s="13"/>
      <c r="K2699" s="13"/>
      <c r="L2699" s="13"/>
      <c r="M2699" s="13"/>
    </row>
    <row r="2700" spans="2:13">
      <c r="B2700" s="16"/>
      <c r="C2700" s="17"/>
      <c r="D2700" s="13"/>
      <c r="E2700" s="13"/>
      <c r="F2700" s="13"/>
      <c r="G2700" s="13"/>
      <c r="H2700" s="13"/>
      <c r="I2700" s="13"/>
      <c r="J2700" s="13"/>
      <c r="K2700" s="13"/>
      <c r="L2700" s="13"/>
      <c r="M2700" s="13"/>
    </row>
    <row r="2701" spans="2:13">
      <c r="B2701" s="16"/>
      <c r="C2701" s="17"/>
      <c r="D2701" s="13"/>
      <c r="E2701" s="13"/>
      <c r="F2701" s="13"/>
      <c r="G2701" s="13"/>
      <c r="H2701" s="13"/>
      <c r="I2701" s="13"/>
      <c r="J2701" s="13"/>
      <c r="K2701" s="13"/>
      <c r="L2701" s="13"/>
      <c r="M2701" s="13"/>
    </row>
    <row r="2702" spans="2:13">
      <c r="B2702" s="16"/>
      <c r="C2702" s="17"/>
      <c r="D2702" s="13"/>
      <c r="E2702" s="13"/>
      <c r="F2702" s="13"/>
      <c r="G2702" s="13"/>
      <c r="H2702" s="13"/>
      <c r="I2702" s="13"/>
      <c r="J2702" s="13"/>
      <c r="K2702" s="13"/>
      <c r="L2702" s="13"/>
      <c r="M2702" s="13"/>
    </row>
    <row r="2703" spans="2:13">
      <c r="B2703" s="16"/>
      <c r="C2703" s="17"/>
      <c r="D2703" s="13"/>
      <c r="E2703" s="13"/>
      <c r="F2703" s="13"/>
      <c r="G2703" s="13"/>
      <c r="H2703" s="13"/>
      <c r="I2703" s="13"/>
      <c r="J2703" s="13"/>
      <c r="K2703" s="13"/>
      <c r="L2703" s="13"/>
      <c r="M2703" s="13"/>
    </row>
    <row r="2704" spans="2:13">
      <c r="B2704" s="16"/>
      <c r="C2704" s="17"/>
      <c r="D2704" s="13"/>
      <c r="E2704" s="13"/>
      <c r="F2704" s="13"/>
      <c r="G2704" s="13"/>
      <c r="H2704" s="13"/>
      <c r="I2704" s="13"/>
      <c r="J2704" s="13"/>
      <c r="K2704" s="13"/>
      <c r="L2704" s="13"/>
      <c r="M2704" s="13"/>
    </row>
    <row r="2705" spans="2:13">
      <c r="B2705" s="16"/>
      <c r="C2705" s="17"/>
      <c r="D2705" s="13"/>
      <c r="E2705" s="13"/>
      <c r="F2705" s="13"/>
      <c r="G2705" s="13"/>
      <c r="H2705" s="13"/>
      <c r="I2705" s="13"/>
      <c r="J2705" s="13"/>
      <c r="K2705" s="13"/>
      <c r="L2705" s="13"/>
      <c r="M2705" s="13"/>
    </row>
    <row r="2706" spans="2:13">
      <c r="B2706" s="16"/>
      <c r="C2706" s="17"/>
      <c r="D2706" s="13"/>
      <c r="E2706" s="13"/>
      <c r="F2706" s="13"/>
      <c r="G2706" s="13"/>
      <c r="H2706" s="13"/>
      <c r="I2706" s="13"/>
      <c r="J2706" s="13"/>
      <c r="K2706" s="13"/>
      <c r="L2706" s="13"/>
      <c r="M2706" s="13"/>
    </row>
    <row r="2707" spans="2:13">
      <c r="B2707" s="16"/>
      <c r="C2707" s="17"/>
      <c r="D2707" s="13"/>
      <c r="E2707" s="13"/>
      <c r="F2707" s="13"/>
      <c r="G2707" s="13"/>
      <c r="H2707" s="13"/>
      <c r="I2707" s="13"/>
      <c r="J2707" s="13"/>
      <c r="K2707" s="13"/>
      <c r="L2707" s="13"/>
      <c r="M2707" s="13"/>
    </row>
    <row r="2708" spans="2:13">
      <c r="B2708" s="16"/>
      <c r="C2708" s="17"/>
      <c r="D2708" s="13"/>
      <c r="E2708" s="13"/>
      <c r="F2708" s="13"/>
      <c r="G2708" s="13"/>
      <c r="H2708" s="13"/>
      <c r="I2708" s="13"/>
      <c r="J2708" s="13"/>
      <c r="K2708" s="13"/>
      <c r="L2708" s="13"/>
      <c r="M2708" s="13"/>
    </row>
    <row r="2709" spans="2:13">
      <c r="B2709" s="16"/>
      <c r="C2709" s="17"/>
      <c r="D2709" s="13"/>
      <c r="E2709" s="13"/>
      <c r="F2709" s="13"/>
      <c r="G2709" s="13"/>
      <c r="H2709" s="13"/>
      <c r="I2709" s="13"/>
      <c r="J2709" s="13"/>
      <c r="K2709" s="13"/>
      <c r="L2709" s="13"/>
      <c r="M2709" s="13"/>
    </row>
    <row r="2710" spans="2:13">
      <c r="B2710" s="16"/>
      <c r="C2710" s="17"/>
      <c r="D2710" s="13"/>
      <c r="E2710" s="13"/>
      <c r="F2710" s="13"/>
      <c r="G2710" s="13"/>
      <c r="H2710" s="13"/>
      <c r="I2710" s="13"/>
      <c r="J2710" s="13"/>
      <c r="K2710" s="13"/>
      <c r="L2710" s="13"/>
      <c r="M2710" s="13"/>
    </row>
    <row r="2711" spans="2:13">
      <c r="B2711" s="16"/>
      <c r="C2711" s="17"/>
      <c r="D2711" s="13"/>
      <c r="E2711" s="13"/>
      <c r="F2711" s="13"/>
      <c r="G2711" s="13"/>
      <c r="H2711" s="13"/>
      <c r="I2711" s="13"/>
      <c r="J2711" s="13"/>
      <c r="K2711" s="13"/>
      <c r="L2711" s="13"/>
      <c r="M2711" s="13"/>
    </row>
    <row r="2712" spans="2:13">
      <c r="B2712" s="16"/>
      <c r="C2712" s="17"/>
      <c r="D2712" s="13"/>
      <c r="E2712" s="13"/>
      <c r="F2712" s="13"/>
      <c r="G2712" s="13"/>
      <c r="H2712" s="13"/>
      <c r="I2712" s="13"/>
      <c r="J2712" s="13"/>
      <c r="K2712" s="13"/>
      <c r="L2712" s="13"/>
      <c r="M2712" s="13"/>
    </row>
    <row r="2713" spans="2:13">
      <c r="B2713" s="16"/>
      <c r="C2713" s="17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</row>
    <row r="2714" spans="2:13">
      <c r="B2714" s="16"/>
      <c r="C2714" s="17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</row>
    <row r="2715" spans="2:13">
      <c r="B2715" s="16"/>
      <c r="C2715" s="17"/>
      <c r="D2715" s="13"/>
      <c r="E2715" s="13"/>
      <c r="F2715" s="13"/>
      <c r="G2715" s="13"/>
      <c r="H2715" s="13"/>
      <c r="I2715" s="13"/>
      <c r="J2715" s="13"/>
      <c r="K2715" s="13"/>
      <c r="L2715" s="13"/>
      <c r="M2715" s="13"/>
    </row>
    <row r="2716" spans="2:13">
      <c r="B2716" s="18"/>
      <c r="C2716" s="19"/>
      <c r="D2716" s="15"/>
      <c r="E2716" s="15"/>
      <c r="F2716" s="15"/>
      <c r="G2716" s="15"/>
      <c r="H2716" s="15"/>
      <c r="I2716" s="15"/>
      <c r="J2716" s="15"/>
      <c r="K2716" s="15"/>
      <c r="L2716" s="15"/>
      <c r="M2716" s="15"/>
    </row>
    <row r="2717" spans="2:13">
      <c r="B2717" s="16"/>
      <c r="C2717" s="17"/>
      <c r="D2717" s="13"/>
      <c r="E2717" s="13"/>
      <c r="F2717" s="13"/>
      <c r="G2717" s="13"/>
      <c r="H2717" s="13"/>
      <c r="I2717" s="13"/>
      <c r="J2717" s="13"/>
      <c r="K2717" s="13"/>
      <c r="L2717" s="13"/>
      <c r="M2717" s="13"/>
    </row>
    <row r="2718" spans="2:13">
      <c r="B2718" s="16"/>
      <c r="C2718" s="17"/>
      <c r="D2718" s="13"/>
      <c r="E2718" s="13"/>
      <c r="F2718" s="13"/>
      <c r="G2718" s="13"/>
      <c r="H2718" s="13"/>
      <c r="I2718" s="13"/>
      <c r="J2718" s="13"/>
      <c r="K2718" s="13"/>
      <c r="L2718" s="13"/>
      <c r="M2718" s="13"/>
    </row>
    <row r="2719" spans="2:13">
      <c r="B2719" s="16"/>
      <c r="C2719" s="17"/>
      <c r="D2719" s="13"/>
      <c r="E2719" s="13"/>
      <c r="F2719" s="13"/>
      <c r="G2719" s="13"/>
      <c r="H2719" s="13"/>
      <c r="I2719" s="13"/>
      <c r="J2719" s="13"/>
      <c r="K2719" s="13"/>
      <c r="L2719" s="13"/>
      <c r="M2719" s="13"/>
    </row>
    <row r="2720" spans="2:13">
      <c r="B2720" s="16"/>
      <c r="C2720" s="17"/>
      <c r="D2720" s="13"/>
      <c r="E2720" s="13"/>
      <c r="F2720" s="13"/>
      <c r="G2720" s="13"/>
      <c r="H2720" s="13"/>
      <c r="I2720" s="13"/>
      <c r="J2720" s="13"/>
      <c r="K2720" s="13"/>
      <c r="L2720" s="13"/>
      <c r="M2720" s="13"/>
    </row>
    <row r="2721" spans="2:13">
      <c r="B2721" s="16"/>
      <c r="C2721" s="17"/>
      <c r="D2721" s="13"/>
      <c r="E2721" s="13"/>
      <c r="F2721" s="13"/>
      <c r="G2721" s="13"/>
      <c r="H2721" s="13"/>
      <c r="I2721" s="13"/>
      <c r="J2721" s="13"/>
      <c r="K2721" s="13"/>
      <c r="L2721" s="13"/>
      <c r="M2721" s="13"/>
    </row>
    <row r="2722" spans="2:13">
      <c r="B2722" s="16"/>
      <c r="C2722" s="17"/>
      <c r="D2722" s="13"/>
      <c r="E2722" s="13"/>
      <c r="F2722" s="13"/>
      <c r="G2722" s="13"/>
      <c r="H2722" s="13"/>
      <c r="I2722" s="13"/>
      <c r="J2722" s="13"/>
      <c r="K2722" s="13"/>
      <c r="L2722" s="13"/>
      <c r="M2722" s="13"/>
    </row>
    <row r="2723" spans="2:13">
      <c r="B2723" s="16"/>
      <c r="C2723" s="17"/>
      <c r="D2723" s="13"/>
      <c r="E2723" s="13"/>
      <c r="F2723" s="13"/>
      <c r="G2723" s="13"/>
      <c r="H2723" s="13"/>
      <c r="I2723" s="13"/>
      <c r="J2723" s="13"/>
      <c r="K2723" s="13"/>
      <c r="L2723" s="13"/>
      <c r="M2723" s="13"/>
    </row>
    <row r="2724" spans="2:13">
      <c r="B2724" s="16"/>
      <c r="C2724" s="17"/>
      <c r="D2724" s="13"/>
      <c r="E2724" s="13"/>
      <c r="F2724" s="13"/>
      <c r="G2724" s="13"/>
      <c r="H2724" s="13"/>
      <c r="I2724" s="13"/>
      <c r="J2724" s="13"/>
      <c r="K2724" s="13"/>
      <c r="L2724" s="13"/>
      <c r="M2724" s="13"/>
    </row>
    <row r="2725" spans="2:13">
      <c r="B2725" s="16"/>
      <c r="C2725" s="17"/>
      <c r="D2725" s="13"/>
      <c r="E2725" s="13"/>
      <c r="F2725" s="13"/>
      <c r="G2725" s="13"/>
      <c r="H2725" s="13"/>
      <c r="I2725" s="13"/>
      <c r="J2725" s="13"/>
      <c r="K2725" s="13"/>
      <c r="L2725" s="13"/>
      <c r="M2725" s="13"/>
    </row>
    <row r="2726" spans="2:13">
      <c r="B2726" s="16"/>
      <c r="C2726" s="17"/>
      <c r="D2726" s="13"/>
      <c r="E2726" s="13"/>
      <c r="F2726" s="13"/>
      <c r="G2726" s="13"/>
      <c r="H2726" s="13"/>
      <c r="I2726" s="13"/>
      <c r="J2726" s="13"/>
      <c r="K2726" s="13"/>
      <c r="L2726" s="13"/>
      <c r="M2726" s="13"/>
    </row>
    <row r="2727" spans="2:13">
      <c r="B2727" s="16"/>
      <c r="C2727" s="17"/>
      <c r="D2727" s="13"/>
      <c r="E2727" s="13"/>
      <c r="F2727" s="13"/>
      <c r="G2727" s="13"/>
      <c r="H2727" s="13"/>
      <c r="I2727" s="13"/>
      <c r="J2727" s="13"/>
      <c r="K2727" s="13"/>
      <c r="L2727" s="13"/>
      <c r="M2727" s="13"/>
    </row>
    <row r="2728" spans="2:13">
      <c r="B2728" s="16"/>
      <c r="C2728" s="17"/>
      <c r="D2728" s="13"/>
      <c r="E2728" s="13"/>
      <c r="F2728" s="13"/>
      <c r="G2728" s="13"/>
      <c r="H2728" s="13"/>
      <c r="I2728" s="13"/>
      <c r="J2728" s="13"/>
      <c r="K2728" s="13"/>
      <c r="L2728" s="13"/>
      <c r="M2728" s="13"/>
    </row>
    <row r="2729" spans="2:13">
      <c r="B2729" s="16"/>
      <c r="C2729" s="17"/>
      <c r="D2729" s="13"/>
      <c r="E2729" s="13"/>
      <c r="F2729" s="13"/>
      <c r="G2729" s="13"/>
      <c r="H2729" s="13"/>
      <c r="I2729" s="13"/>
      <c r="J2729" s="13"/>
      <c r="K2729" s="13"/>
      <c r="L2729" s="13"/>
      <c r="M2729" s="13"/>
    </row>
    <row r="2730" spans="2:13">
      <c r="B2730" s="16"/>
      <c r="C2730" s="17"/>
      <c r="D2730" s="13"/>
      <c r="E2730" s="13"/>
      <c r="F2730" s="13"/>
      <c r="G2730" s="13"/>
      <c r="H2730" s="13"/>
      <c r="I2730" s="13"/>
      <c r="J2730" s="13"/>
      <c r="K2730" s="13"/>
      <c r="L2730" s="13"/>
      <c r="M2730" s="13"/>
    </row>
    <row r="2731" spans="2:13">
      <c r="B2731" s="16"/>
      <c r="C2731" s="17"/>
      <c r="D2731" s="13"/>
      <c r="E2731" s="13"/>
      <c r="F2731" s="13"/>
      <c r="G2731" s="13"/>
      <c r="H2731" s="13"/>
      <c r="I2731" s="13"/>
      <c r="J2731" s="13"/>
      <c r="K2731" s="13"/>
      <c r="L2731" s="13"/>
      <c r="M2731" s="13"/>
    </row>
    <row r="2732" spans="2:13">
      <c r="B2732" s="18"/>
      <c r="C2732" s="19"/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</row>
    <row r="2733" spans="2:13">
      <c r="B2733" s="16"/>
      <c r="C2733" s="17"/>
      <c r="D2733" s="13"/>
      <c r="E2733" s="13"/>
      <c r="F2733" s="13"/>
      <c r="G2733" s="13"/>
      <c r="H2733" s="13"/>
      <c r="I2733" s="13"/>
      <c r="J2733" s="13"/>
      <c r="K2733" s="13"/>
      <c r="L2733" s="13"/>
      <c r="M2733" s="13"/>
    </row>
    <row r="2734" spans="2:13">
      <c r="B2734" s="16"/>
      <c r="C2734" s="17"/>
      <c r="D2734" s="13"/>
      <c r="E2734" s="13"/>
      <c r="F2734" s="13"/>
      <c r="G2734" s="13"/>
      <c r="H2734" s="13"/>
      <c r="I2734" s="13"/>
      <c r="J2734" s="13"/>
      <c r="K2734" s="13"/>
      <c r="L2734" s="13"/>
      <c r="M2734" s="13"/>
    </row>
    <row r="2735" spans="2:13">
      <c r="B2735" s="16"/>
      <c r="C2735" s="17"/>
      <c r="D2735" s="13"/>
      <c r="E2735" s="13"/>
      <c r="F2735" s="13"/>
      <c r="G2735" s="13"/>
      <c r="H2735" s="13"/>
      <c r="I2735" s="13"/>
      <c r="J2735" s="13"/>
      <c r="K2735" s="13"/>
      <c r="L2735" s="13"/>
      <c r="M2735" s="13"/>
    </row>
    <row r="2736" spans="2:13">
      <c r="B2736" s="16"/>
      <c r="C2736" s="17"/>
      <c r="D2736" s="13"/>
      <c r="E2736" s="13"/>
      <c r="F2736" s="13"/>
      <c r="G2736" s="13"/>
      <c r="H2736" s="13"/>
      <c r="I2736" s="13"/>
      <c r="J2736" s="13"/>
      <c r="K2736" s="13"/>
      <c r="L2736" s="13"/>
      <c r="M2736" s="13"/>
    </row>
    <row r="2737" spans="2:13">
      <c r="B2737" s="16"/>
      <c r="C2737" s="17"/>
      <c r="D2737" s="13"/>
      <c r="E2737" s="13"/>
      <c r="F2737" s="13"/>
      <c r="G2737" s="13"/>
      <c r="H2737" s="13"/>
      <c r="I2737" s="13"/>
      <c r="J2737" s="13"/>
      <c r="K2737" s="13"/>
      <c r="L2737" s="13"/>
      <c r="M2737" s="13"/>
    </row>
    <row r="2738" spans="2:13">
      <c r="B2738" s="16"/>
      <c r="C2738" s="17"/>
      <c r="D2738" s="13"/>
      <c r="E2738" s="13"/>
      <c r="F2738" s="13"/>
      <c r="G2738" s="13"/>
      <c r="H2738" s="13"/>
      <c r="I2738" s="13"/>
      <c r="J2738" s="13"/>
      <c r="K2738" s="13"/>
      <c r="L2738" s="13"/>
      <c r="M2738" s="13"/>
    </row>
    <row r="2739" spans="2:13">
      <c r="B2739" s="16"/>
      <c r="C2739" s="17"/>
      <c r="D2739" s="13"/>
      <c r="E2739" s="13"/>
      <c r="F2739" s="13"/>
      <c r="G2739" s="13"/>
      <c r="H2739" s="13"/>
      <c r="I2739" s="13"/>
      <c r="J2739" s="13"/>
      <c r="K2739" s="13"/>
      <c r="L2739" s="13"/>
      <c r="M2739" s="13"/>
    </row>
    <row r="2740" spans="2:13">
      <c r="B2740" s="16"/>
      <c r="C2740" s="17"/>
      <c r="D2740" s="13"/>
      <c r="E2740" s="13"/>
      <c r="F2740" s="13"/>
      <c r="G2740" s="13"/>
      <c r="H2740" s="13"/>
      <c r="I2740" s="13"/>
      <c r="J2740" s="13"/>
      <c r="K2740" s="13"/>
      <c r="L2740" s="13"/>
      <c r="M2740" s="13"/>
    </row>
    <row r="2741" spans="2:13">
      <c r="B2741" s="18"/>
      <c r="C2741" s="19"/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</row>
    <row r="2742" spans="2:13">
      <c r="B2742" s="16"/>
      <c r="C2742" s="17"/>
      <c r="D2742" s="13"/>
      <c r="E2742" s="13"/>
      <c r="F2742" s="13"/>
      <c r="G2742" s="13"/>
      <c r="H2742" s="13"/>
      <c r="I2742" s="13"/>
      <c r="J2742" s="13"/>
      <c r="K2742" s="13"/>
      <c r="L2742" s="13"/>
      <c r="M2742" s="13"/>
    </row>
    <row r="2743" spans="2:13">
      <c r="B2743" s="16"/>
      <c r="C2743" s="17"/>
      <c r="D2743" s="13"/>
      <c r="E2743" s="13"/>
      <c r="F2743" s="13"/>
      <c r="G2743" s="13"/>
      <c r="H2743" s="13"/>
      <c r="I2743" s="13"/>
      <c r="J2743" s="13"/>
      <c r="K2743" s="13"/>
      <c r="L2743" s="13"/>
      <c r="M2743" s="13"/>
    </row>
    <row r="2744" spans="2:13">
      <c r="B2744" s="16"/>
      <c r="C2744" s="17"/>
      <c r="D2744" s="13"/>
      <c r="E2744" s="13"/>
      <c r="F2744" s="13"/>
      <c r="G2744" s="13"/>
      <c r="H2744" s="13"/>
      <c r="I2744" s="13"/>
      <c r="J2744" s="13"/>
      <c r="K2744" s="13"/>
      <c r="L2744" s="13"/>
      <c r="M2744" s="13"/>
    </row>
    <row r="2745" spans="2:13">
      <c r="B2745" s="16"/>
      <c r="C2745" s="17"/>
      <c r="D2745" s="13"/>
      <c r="E2745" s="13"/>
      <c r="F2745" s="13"/>
      <c r="G2745" s="13"/>
      <c r="H2745" s="13"/>
      <c r="I2745" s="13"/>
      <c r="J2745" s="13"/>
      <c r="K2745" s="13"/>
      <c r="L2745" s="13"/>
      <c r="M2745" s="13"/>
    </row>
    <row r="2746" spans="2:13">
      <c r="B2746" s="16"/>
      <c r="C2746" s="17"/>
      <c r="D2746" s="13"/>
      <c r="E2746" s="13"/>
      <c r="F2746" s="13"/>
      <c r="G2746" s="13"/>
      <c r="H2746" s="13"/>
      <c r="I2746" s="13"/>
      <c r="J2746" s="13"/>
      <c r="K2746" s="13"/>
      <c r="L2746" s="13"/>
      <c r="M2746" s="13"/>
    </row>
    <row r="2747" spans="2:13">
      <c r="B2747" s="16"/>
      <c r="C2747" s="17"/>
      <c r="D2747" s="13"/>
      <c r="E2747" s="13"/>
      <c r="F2747" s="13"/>
      <c r="G2747" s="13"/>
      <c r="H2747" s="13"/>
      <c r="I2747" s="13"/>
      <c r="J2747" s="13"/>
      <c r="K2747" s="13"/>
      <c r="L2747" s="13"/>
      <c r="M2747" s="13"/>
    </row>
    <row r="2748" spans="2:13">
      <c r="B2748" s="16"/>
      <c r="C2748" s="17"/>
      <c r="D2748" s="13"/>
      <c r="E2748" s="13"/>
      <c r="F2748" s="13"/>
      <c r="G2748" s="13"/>
      <c r="H2748" s="13"/>
      <c r="I2748" s="13"/>
      <c r="J2748" s="13"/>
      <c r="K2748" s="13"/>
      <c r="L2748" s="13"/>
      <c r="M2748" s="13"/>
    </row>
    <row r="2749" spans="2:13">
      <c r="B2749" s="16"/>
      <c r="C2749" s="17"/>
      <c r="D2749" s="13"/>
      <c r="E2749" s="13"/>
      <c r="F2749" s="13"/>
      <c r="G2749" s="13"/>
      <c r="H2749" s="13"/>
      <c r="I2749" s="13"/>
      <c r="J2749" s="13"/>
      <c r="K2749" s="13"/>
      <c r="L2749" s="13"/>
      <c r="M2749" s="13"/>
    </row>
    <row r="2750" spans="2:13">
      <c r="B2750" s="16"/>
      <c r="C2750" s="17"/>
      <c r="D2750" s="13"/>
      <c r="E2750" s="13"/>
      <c r="F2750" s="13"/>
      <c r="G2750" s="13"/>
      <c r="H2750" s="13"/>
      <c r="I2750" s="13"/>
      <c r="J2750" s="13"/>
      <c r="K2750" s="13"/>
      <c r="L2750" s="13"/>
      <c r="M2750" s="13"/>
    </row>
    <row r="2751" spans="2:13">
      <c r="B2751" s="16"/>
      <c r="C2751" s="17"/>
      <c r="D2751" s="13"/>
      <c r="E2751" s="13"/>
      <c r="F2751" s="13"/>
      <c r="G2751" s="13"/>
      <c r="H2751" s="13"/>
      <c r="I2751" s="13"/>
      <c r="J2751" s="13"/>
      <c r="K2751" s="13"/>
      <c r="L2751" s="13"/>
      <c r="M2751" s="13"/>
    </row>
    <row r="2752" spans="2:13">
      <c r="B2752" s="16"/>
      <c r="C2752" s="17"/>
      <c r="D2752" s="13"/>
      <c r="E2752" s="13"/>
      <c r="F2752" s="13"/>
      <c r="G2752" s="13"/>
      <c r="H2752" s="13"/>
      <c r="I2752" s="13"/>
      <c r="J2752" s="13"/>
      <c r="K2752" s="13"/>
      <c r="L2752" s="13"/>
      <c r="M2752" s="13"/>
    </row>
    <row r="2753" spans="2:13">
      <c r="B2753" s="16"/>
      <c r="C2753" s="17"/>
      <c r="D2753" s="13"/>
      <c r="E2753" s="13"/>
      <c r="F2753" s="13"/>
      <c r="G2753" s="13"/>
      <c r="H2753" s="13"/>
      <c r="I2753" s="13"/>
      <c r="J2753" s="13"/>
      <c r="K2753" s="13"/>
      <c r="L2753" s="13"/>
      <c r="M2753" s="13"/>
    </row>
    <row r="2754" spans="2:13">
      <c r="B2754" s="18"/>
      <c r="C2754" s="19"/>
      <c r="D2754" s="15"/>
      <c r="E2754" s="15"/>
      <c r="F2754" s="15"/>
      <c r="G2754" s="15"/>
      <c r="H2754" s="15"/>
      <c r="I2754" s="15"/>
      <c r="J2754" s="15"/>
      <c r="K2754" s="15"/>
      <c r="L2754" s="15"/>
      <c r="M2754" s="15"/>
    </row>
    <row r="2755" spans="2:13">
      <c r="B2755" s="16"/>
      <c r="C2755" s="17"/>
      <c r="D2755" s="13"/>
      <c r="E2755" s="13"/>
      <c r="F2755" s="13"/>
      <c r="G2755" s="13"/>
      <c r="H2755" s="13"/>
      <c r="I2755" s="13"/>
      <c r="J2755" s="13"/>
      <c r="K2755" s="13"/>
      <c r="L2755" s="13"/>
      <c r="M2755" s="13"/>
    </row>
    <row r="2756" spans="2:13">
      <c r="B2756" s="16"/>
      <c r="C2756" s="17"/>
      <c r="D2756" s="13"/>
      <c r="E2756" s="13"/>
      <c r="F2756" s="13"/>
      <c r="G2756" s="13"/>
      <c r="H2756" s="13"/>
      <c r="I2756" s="13"/>
      <c r="J2756" s="13"/>
      <c r="K2756" s="13"/>
      <c r="L2756" s="13"/>
      <c r="M2756" s="13"/>
    </row>
    <row r="2757" spans="2:13">
      <c r="B2757" s="16"/>
      <c r="C2757" s="17"/>
      <c r="D2757" s="13"/>
      <c r="E2757" s="13"/>
      <c r="F2757" s="13"/>
      <c r="G2757" s="13"/>
      <c r="H2757" s="13"/>
      <c r="I2757" s="13"/>
      <c r="J2757" s="13"/>
      <c r="K2757" s="13"/>
      <c r="L2757" s="13"/>
      <c r="M2757" s="13"/>
    </row>
    <row r="2758" spans="2:13">
      <c r="B2758" s="16"/>
      <c r="C2758" s="17"/>
      <c r="D2758" s="13"/>
      <c r="E2758" s="13"/>
      <c r="F2758" s="13"/>
      <c r="G2758" s="13"/>
      <c r="H2758" s="13"/>
      <c r="I2758" s="13"/>
      <c r="J2758" s="13"/>
      <c r="K2758" s="13"/>
      <c r="L2758" s="13"/>
      <c r="M2758" s="13"/>
    </row>
    <row r="2759" spans="2:13">
      <c r="B2759" s="16"/>
      <c r="C2759" s="17"/>
      <c r="D2759" s="13"/>
      <c r="E2759" s="13"/>
      <c r="F2759" s="13"/>
      <c r="G2759" s="13"/>
      <c r="H2759" s="13"/>
      <c r="I2759" s="13"/>
      <c r="J2759" s="13"/>
      <c r="K2759" s="13"/>
      <c r="L2759" s="13"/>
      <c r="M2759" s="13"/>
    </row>
    <row r="2760" spans="2:13">
      <c r="B2760" s="16"/>
      <c r="C2760" s="17"/>
      <c r="D2760" s="13"/>
      <c r="E2760" s="13"/>
      <c r="F2760" s="13"/>
      <c r="G2760" s="13"/>
      <c r="H2760" s="13"/>
      <c r="I2760" s="13"/>
      <c r="J2760" s="13"/>
      <c r="K2760" s="13"/>
      <c r="L2760" s="13"/>
      <c r="M2760" s="13"/>
    </row>
    <row r="2761" spans="2:13">
      <c r="B2761" s="16"/>
      <c r="C2761" s="17"/>
      <c r="D2761" s="13"/>
      <c r="E2761" s="13"/>
      <c r="F2761" s="13"/>
      <c r="G2761" s="13"/>
      <c r="H2761" s="13"/>
      <c r="I2761" s="13"/>
      <c r="J2761" s="13"/>
      <c r="K2761" s="13"/>
      <c r="L2761" s="13"/>
      <c r="M2761" s="13"/>
    </row>
    <row r="2762" spans="2:13">
      <c r="B2762" s="18"/>
      <c r="C2762" s="19"/>
      <c r="D2762" s="15"/>
      <c r="E2762" s="15"/>
      <c r="F2762" s="15"/>
      <c r="G2762" s="15"/>
      <c r="H2762" s="15"/>
      <c r="I2762" s="15"/>
      <c r="J2762" s="15"/>
      <c r="K2762" s="15"/>
      <c r="L2762" s="15"/>
      <c r="M2762" s="15"/>
    </row>
    <row r="2763" spans="2:13">
      <c r="B2763" s="18"/>
      <c r="C2763" s="19"/>
      <c r="D2763" s="15"/>
      <c r="E2763" s="15"/>
      <c r="F2763" s="15"/>
      <c r="G2763" s="15"/>
      <c r="H2763" s="15"/>
      <c r="I2763" s="15"/>
      <c r="J2763" s="15"/>
      <c r="K2763" s="15"/>
      <c r="L2763" s="15"/>
      <c r="M2763" s="15"/>
    </row>
    <row r="2764" spans="2:13">
      <c r="B2764" s="18"/>
      <c r="C2764" s="19"/>
      <c r="D2764" s="15"/>
      <c r="E2764" s="15"/>
      <c r="F2764" s="15"/>
      <c r="G2764" s="15"/>
      <c r="H2764" s="15"/>
      <c r="I2764" s="15"/>
      <c r="J2764" s="15"/>
      <c r="K2764" s="15"/>
      <c r="L2764" s="15"/>
      <c r="M2764" s="15"/>
    </row>
    <row r="2765" spans="2:13">
      <c r="B2765" s="16"/>
      <c r="C2765" s="17"/>
      <c r="D2765" s="13"/>
      <c r="E2765" s="13"/>
      <c r="F2765" s="13"/>
      <c r="G2765" s="13"/>
      <c r="H2765" s="13"/>
      <c r="I2765" s="13"/>
      <c r="J2765" s="13"/>
      <c r="K2765" s="13"/>
      <c r="L2765" s="13"/>
      <c r="M2765" s="13"/>
    </row>
    <row r="2766" spans="2:13">
      <c r="B2766" s="16"/>
      <c r="C2766" s="17"/>
      <c r="D2766" s="13"/>
      <c r="E2766" s="13"/>
      <c r="F2766" s="13"/>
      <c r="G2766" s="13"/>
      <c r="H2766" s="13"/>
      <c r="I2766" s="13"/>
      <c r="J2766" s="13"/>
      <c r="K2766" s="13"/>
      <c r="L2766" s="13"/>
      <c r="M2766" s="13"/>
    </row>
    <row r="2767" spans="2:13">
      <c r="B2767" s="16"/>
      <c r="C2767" s="17"/>
      <c r="D2767" s="13"/>
      <c r="E2767" s="13"/>
      <c r="F2767" s="13"/>
      <c r="G2767" s="13"/>
      <c r="H2767" s="13"/>
      <c r="I2767" s="13"/>
      <c r="J2767" s="13"/>
      <c r="K2767" s="13"/>
      <c r="L2767" s="13"/>
      <c r="M2767" s="13"/>
    </row>
    <row r="2768" spans="2:13">
      <c r="B2768" s="16"/>
      <c r="C2768" s="17"/>
      <c r="D2768" s="13"/>
      <c r="E2768" s="13"/>
      <c r="F2768" s="13"/>
      <c r="G2768" s="13"/>
      <c r="H2768" s="13"/>
      <c r="I2768" s="13"/>
      <c r="J2768" s="13"/>
      <c r="K2768" s="13"/>
      <c r="L2768" s="13"/>
      <c r="M2768" s="13"/>
    </row>
    <row r="2769" spans="2:13">
      <c r="B2769" s="16"/>
      <c r="C2769" s="17"/>
      <c r="D2769" s="13"/>
      <c r="E2769" s="13"/>
      <c r="F2769" s="13"/>
      <c r="G2769" s="13"/>
      <c r="H2769" s="13"/>
      <c r="I2769" s="13"/>
      <c r="J2769" s="13"/>
      <c r="K2769" s="13"/>
      <c r="L2769" s="13"/>
      <c r="M2769" s="13"/>
    </row>
    <row r="2770" spans="2:13">
      <c r="B2770" s="16"/>
      <c r="C2770" s="17"/>
      <c r="D2770" s="13"/>
      <c r="E2770" s="13"/>
      <c r="F2770" s="13"/>
      <c r="G2770" s="13"/>
      <c r="H2770" s="13"/>
      <c r="I2770" s="13"/>
      <c r="J2770" s="13"/>
      <c r="K2770" s="13"/>
      <c r="L2770" s="13"/>
      <c r="M2770" s="13"/>
    </row>
    <row r="2771" spans="2:13">
      <c r="B2771" s="16"/>
      <c r="C2771" s="17"/>
      <c r="D2771" s="13"/>
      <c r="E2771" s="13"/>
      <c r="F2771" s="13"/>
      <c r="G2771" s="13"/>
      <c r="H2771" s="13"/>
      <c r="I2771" s="13"/>
      <c r="J2771" s="13"/>
      <c r="K2771" s="13"/>
      <c r="L2771" s="13"/>
      <c r="M2771" s="13"/>
    </row>
    <row r="2772" spans="2:13">
      <c r="B2772" s="16"/>
      <c r="C2772" s="17"/>
      <c r="D2772" s="13"/>
      <c r="E2772" s="13"/>
      <c r="F2772" s="13"/>
      <c r="G2772" s="13"/>
      <c r="H2772" s="13"/>
      <c r="I2772" s="13"/>
      <c r="J2772" s="13"/>
      <c r="K2772" s="13"/>
      <c r="L2772" s="13"/>
      <c r="M2772" s="13"/>
    </row>
    <row r="2773" spans="2:13">
      <c r="B2773" s="16"/>
      <c r="C2773" s="17"/>
      <c r="D2773" s="13"/>
      <c r="E2773" s="13"/>
      <c r="F2773" s="13"/>
      <c r="G2773" s="13"/>
      <c r="H2773" s="13"/>
      <c r="I2773" s="13"/>
      <c r="J2773" s="13"/>
      <c r="K2773" s="13"/>
      <c r="L2773" s="13"/>
      <c r="M2773" s="13"/>
    </row>
    <row r="2774" spans="2:13">
      <c r="B2774" s="16"/>
      <c r="C2774" s="17"/>
      <c r="D2774" s="13"/>
      <c r="E2774" s="13"/>
      <c r="F2774" s="13"/>
      <c r="G2774" s="13"/>
      <c r="H2774" s="13"/>
      <c r="I2774" s="13"/>
      <c r="J2774" s="13"/>
      <c r="K2774" s="13"/>
      <c r="L2774" s="13"/>
      <c r="M2774" s="13"/>
    </row>
    <row r="2775" spans="2:13">
      <c r="B2775" s="16"/>
      <c r="C2775" s="17"/>
      <c r="D2775" s="13"/>
      <c r="E2775" s="13"/>
      <c r="F2775" s="13"/>
      <c r="G2775" s="13"/>
      <c r="H2775" s="13"/>
      <c r="I2775" s="13"/>
      <c r="J2775" s="13"/>
      <c r="K2775" s="13"/>
      <c r="L2775" s="13"/>
      <c r="M2775" s="13"/>
    </row>
    <row r="2776" spans="2:13">
      <c r="B2776" s="16"/>
      <c r="C2776" s="17"/>
      <c r="D2776" s="13"/>
      <c r="E2776" s="13"/>
      <c r="F2776" s="13"/>
      <c r="G2776" s="13"/>
      <c r="H2776" s="13"/>
      <c r="I2776" s="13"/>
      <c r="J2776" s="13"/>
      <c r="K2776" s="13"/>
      <c r="L2776" s="13"/>
      <c r="M2776" s="13"/>
    </row>
    <row r="2777" spans="2:13">
      <c r="B2777" s="16"/>
      <c r="C2777" s="17"/>
      <c r="D2777" s="13"/>
      <c r="E2777" s="13"/>
      <c r="F2777" s="13"/>
      <c r="G2777" s="13"/>
      <c r="H2777" s="13"/>
      <c r="I2777" s="13"/>
      <c r="J2777" s="13"/>
      <c r="K2777" s="13"/>
      <c r="L2777" s="13"/>
      <c r="M2777" s="13"/>
    </row>
    <row r="2778" spans="2:13">
      <c r="B2778" s="16"/>
      <c r="C2778" s="17"/>
      <c r="D2778" s="13"/>
      <c r="E2778" s="13"/>
      <c r="F2778" s="13"/>
      <c r="G2778" s="13"/>
      <c r="H2778" s="13"/>
      <c r="I2778" s="13"/>
      <c r="J2778" s="13"/>
      <c r="K2778" s="13"/>
      <c r="L2778" s="13"/>
      <c r="M2778" s="13"/>
    </row>
    <row r="2779" spans="2:13">
      <c r="B2779" s="16"/>
      <c r="C2779" s="17"/>
      <c r="D2779" s="13"/>
      <c r="E2779" s="13"/>
      <c r="F2779" s="13"/>
      <c r="G2779" s="13"/>
      <c r="H2779" s="13"/>
      <c r="I2779" s="13"/>
      <c r="J2779" s="13"/>
      <c r="K2779" s="13"/>
      <c r="L2779" s="13"/>
      <c r="M2779" s="13"/>
    </row>
    <row r="2780" spans="2:13">
      <c r="B2780" s="16"/>
      <c r="C2780" s="17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</row>
    <row r="2781" spans="2:13">
      <c r="B2781" s="16"/>
      <c r="C2781" s="17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</row>
    <row r="2782" spans="2:13">
      <c r="B2782" s="16"/>
      <c r="C2782" s="17"/>
      <c r="D2782" s="13"/>
      <c r="E2782" s="13"/>
      <c r="F2782" s="13"/>
      <c r="G2782" s="13"/>
      <c r="H2782" s="13"/>
      <c r="I2782" s="13"/>
      <c r="J2782" s="13"/>
      <c r="K2782" s="13"/>
      <c r="L2782" s="13"/>
      <c r="M2782" s="13"/>
    </row>
    <row r="2783" spans="2:13">
      <c r="B2783" s="16"/>
      <c r="C2783" s="17"/>
      <c r="D2783" s="13"/>
      <c r="E2783" s="13"/>
      <c r="F2783" s="13"/>
      <c r="G2783" s="13"/>
      <c r="H2783" s="13"/>
      <c r="I2783" s="13"/>
      <c r="J2783" s="13"/>
      <c r="K2783" s="13"/>
      <c r="L2783" s="13"/>
      <c r="M2783" s="13"/>
    </row>
    <row r="2784" spans="2:13">
      <c r="B2784" s="16"/>
      <c r="C2784" s="17"/>
      <c r="D2784" s="13"/>
      <c r="E2784" s="13"/>
      <c r="F2784" s="13"/>
      <c r="G2784" s="13"/>
      <c r="H2784" s="13"/>
      <c r="I2784" s="13"/>
      <c r="J2784" s="13"/>
      <c r="K2784" s="13"/>
      <c r="L2784" s="13"/>
      <c r="M2784" s="13"/>
    </row>
    <row r="2785" spans="2:13">
      <c r="B2785" s="16"/>
      <c r="C2785" s="17"/>
      <c r="D2785" s="13"/>
      <c r="E2785" s="13"/>
      <c r="F2785" s="13"/>
      <c r="G2785" s="13"/>
      <c r="H2785" s="13"/>
      <c r="I2785" s="13"/>
      <c r="J2785" s="13"/>
      <c r="K2785" s="13"/>
      <c r="L2785" s="13"/>
      <c r="M2785" s="13"/>
    </row>
    <row r="2786" spans="2:13">
      <c r="B2786" s="16"/>
      <c r="C2786" s="17"/>
      <c r="D2786" s="13"/>
      <c r="E2786" s="13"/>
      <c r="F2786" s="13"/>
      <c r="G2786" s="13"/>
      <c r="H2786" s="13"/>
      <c r="I2786" s="13"/>
      <c r="J2786" s="13"/>
      <c r="K2786" s="13"/>
      <c r="L2786" s="13"/>
      <c r="M2786" s="13"/>
    </row>
    <row r="2787" spans="2:13">
      <c r="B2787" s="16"/>
      <c r="C2787" s="17"/>
      <c r="D2787" s="13"/>
      <c r="E2787" s="13"/>
      <c r="F2787" s="13"/>
      <c r="G2787" s="13"/>
      <c r="H2787" s="13"/>
      <c r="I2787" s="13"/>
      <c r="J2787" s="13"/>
      <c r="K2787" s="13"/>
      <c r="L2787" s="13"/>
      <c r="M2787" s="13"/>
    </row>
    <row r="2788" spans="2:13">
      <c r="B2788" s="16"/>
      <c r="C2788" s="17"/>
      <c r="D2788" s="13"/>
      <c r="E2788" s="13"/>
      <c r="F2788" s="13"/>
      <c r="G2788" s="13"/>
      <c r="H2788" s="13"/>
      <c r="I2788" s="13"/>
      <c r="J2788" s="13"/>
      <c r="K2788" s="13"/>
      <c r="L2788" s="13"/>
      <c r="M2788" s="13"/>
    </row>
    <row r="2789" spans="2:13">
      <c r="B2789" s="16"/>
      <c r="C2789" s="17"/>
      <c r="D2789" s="13"/>
      <c r="E2789" s="13"/>
      <c r="F2789" s="13"/>
      <c r="G2789" s="13"/>
      <c r="H2789" s="13"/>
      <c r="I2789" s="13"/>
      <c r="J2789" s="13"/>
      <c r="K2789" s="13"/>
      <c r="L2789" s="13"/>
      <c r="M2789" s="13"/>
    </row>
    <row r="2790" spans="2:13">
      <c r="B2790" s="18"/>
      <c r="C2790" s="19"/>
      <c r="D2790" s="15"/>
      <c r="E2790" s="15"/>
      <c r="F2790" s="15"/>
      <c r="G2790" s="15"/>
      <c r="H2790" s="15"/>
      <c r="I2790" s="15"/>
      <c r="J2790" s="15"/>
      <c r="K2790" s="15"/>
      <c r="L2790" s="15"/>
      <c r="M2790" s="15"/>
    </row>
    <row r="2791" spans="2:13">
      <c r="B2791" s="18"/>
      <c r="C2791" s="19"/>
      <c r="D2791" s="15"/>
      <c r="E2791" s="15"/>
      <c r="F2791" s="15"/>
      <c r="G2791" s="15"/>
      <c r="H2791" s="15"/>
      <c r="I2791" s="15"/>
      <c r="J2791" s="15"/>
      <c r="K2791" s="15"/>
      <c r="L2791" s="15"/>
      <c r="M2791" s="15"/>
    </row>
    <row r="2792" spans="2:13">
      <c r="B2792" s="16"/>
      <c r="C2792" s="17"/>
      <c r="D2792" s="13"/>
      <c r="E2792" s="13"/>
      <c r="F2792" s="13"/>
      <c r="G2792" s="13"/>
      <c r="H2792" s="13"/>
      <c r="I2792" s="13"/>
      <c r="J2792" s="13"/>
      <c r="K2792" s="13"/>
      <c r="L2792" s="13"/>
      <c r="M2792" s="13"/>
    </row>
    <row r="2793" spans="2:13">
      <c r="B2793" s="16"/>
      <c r="C2793" s="17"/>
      <c r="D2793" s="13"/>
      <c r="E2793" s="13"/>
      <c r="F2793" s="13"/>
      <c r="G2793" s="13"/>
      <c r="H2793" s="13"/>
      <c r="I2793" s="13"/>
      <c r="J2793" s="13"/>
      <c r="K2793" s="13"/>
      <c r="L2793" s="13"/>
      <c r="M2793" s="13"/>
    </row>
    <row r="2794" spans="2:13">
      <c r="B2794" s="16"/>
      <c r="C2794" s="17"/>
      <c r="D2794" s="13"/>
      <c r="E2794" s="13"/>
      <c r="F2794" s="13"/>
      <c r="G2794" s="13"/>
      <c r="H2794" s="13"/>
      <c r="I2794" s="13"/>
      <c r="J2794" s="13"/>
      <c r="K2794" s="13"/>
      <c r="L2794" s="13"/>
      <c r="M2794" s="13"/>
    </row>
    <row r="2795" spans="2:13">
      <c r="B2795" s="16"/>
      <c r="C2795" s="17"/>
      <c r="D2795" s="13"/>
      <c r="E2795" s="13"/>
      <c r="F2795" s="13"/>
      <c r="G2795" s="13"/>
      <c r="H2795" s="13"/>
      <c r="I2795" s="13"/>
      <c r="J2795" s="13"/>
      <c r="K2795" s="13"/>
      <c r="L2795" s="13"/>
      <c r="M2795" s="13"/>
    </row>
    <row r="2796" spans="2:13">
      <c r="B2796" s="16"/>
      <c r="C2796" s="17"/>
      <c r="D2796" s="13"/>
      <c r="E2796" s="13"/>
      <c r="F2796" s="13"/>
      <c r="G2796" s="13"/>
      <c r="H2796" s="13"/>
      <c r="I2796" s="13"/>
      <c r="J2796" s="13"/>
      <c r="K2796" s="13"/>
      <c r="L2796" s="13"/>
      <c r="M2796" s="13"/>
    </row>
    <row r="2797" spans="2:13">
      <c r="B2797" s="16"/>
      <c r="C2797" s="17"/>
      <c r="D2797" s="13"/>
      <c r="E2797" s="13"/>
      <c r="F2797" s="13"/>
      <c r="G2797" s="13"/>
      <c r="H2797" s="13"/>
      <c r="I2797" s="13"/>
      <c r="J2797" s="13"/>
      <c r="K2797" s="13"/>
      <c r="L2797" s="13"/>
      <c r="M2797" s="13"/>
    </row>
    <row r="2798" spans="2:13">
      <c r="B2798" s="16"/>
      <c r="C2798" s="17"/>
      <c r="D2798" s="13"/>
      <c r="E2798" s="13"/>
      <c r="F2798" s="13"/>
      <c r="G2798" s="13"/>
      <c r="H2798" s="13"/>
      <c r="I2798" s="13"/>
      <c r="J2798" s="13"/>
      <c r="K2798" s="13"/>
      <c r="L2798" s="13"/>
      <c r="M2798" s="13"/>
    </row>
    <row r="2799" spans="2:13">
      <c r="B2799" s="18"/>
      <c r="C2799" s="19"/>
      <c r="D2799" s="15"/>
      <c r="E2799" s="15"/>
      <c r="F2799" s="15"/>
      <c r="G2799" s="15"/>
      <c r="H2799" s="15"/>
      <c r="I2799" s="15"/>
      <c r="J2799" s="15"/>
      <c r="K2799" s="15"/>
      <c r="L2799" s="15"/>
      <c r="M2799" s="15"/>
    </row>
    <row r="2800" spans="2:13">
      <c r="B2800" s="16"/>
      <c r="C2800" s="17"/>
      <c r="D2800" s="13"/>
      <c r="E2800" s="13"/>
      <c r="F2800" s="13"/>
      <c r="G2800" s="13"/>
      <c r="H2800" s="13"/>
      <c r="I2800" s="13"/>
      <c r="J2800" s="13"/>
      <c r="K2800" s="13"/>
      <c r="L2800" s="13"/>
      <c r="M2800" s="13"/>
    </row>
    <row r="2801" spans="2:13">
      <c r="B2801" s="16"/>
      <c r="C2801" s="17"/>
      <c r="D2801" s="13"/>
      <c r="E2801" s="13"/>
      <c r="F2801" s="13"/>
      <c r="G2801" s="13"/>
      <c r="H2801" s="13"/>
      <c r="I2801" s="13"/>
      <c r="J2801" s="13"/>
      <c r="K2801" s="13"/>
      <c r="L2801" s="13"/>
      <c r="M2801" s="13"/>
    </row>
    <row r="2802" spans="2:13">
      <c r="B2802" s="18"/>
      <c r="C2802" s="19"/>
      <c r="D2802" s="15"/>
      <c r="E2802" s="15"/>
      <c r="F2802" s="15"/>
      <c r="G2802" s="15"/>
      <c r="H2802" s="15"/>
      <c r="I2802" s="15"/>
      <c r="J2802" s="15"/>
      <c r="K2802" s="15"/>
      <c r="L2802" s="15"/>
      <c r="M2802" s="15"/>
    </row>
    <row r="2803" spans="2:13">
      <c r="B2803" s="16"/>
      <c r="C2803" s="17"/>
      <c r="D2803" s="13"/>
      <c r="E2803" s="13"/>
      <c r="F2803" s="13"/>
      <c r="G2803" s="13"/>
      <c r="H2803" s="13"/>
      <c r="I2803" s="13"/>
      <c r="J2803" s="13"/>
      <c r="K2803" s="13"/>
      <c r="L2803" s="13"/>
      <c r="M2803" s="13"/>
    </row>
    <row r="2804" spans="2:13">
      <c r="B2804" s="18"/>
      <c r="C2804" s="19"/>
      <c r="D2804" s="15"/>
      <c r="E2804" s="15"/>
      <c r="F2804" s="15"/>
      <c r="G2804" s="15"/>
      <c r="H2804" s="15"/>
      <c r="I2804" s="15"/>
      <c r="J2804" s="15"/>
      <c r="K2804" s="15"/>
      <c r="L2804" s="15"/>
      <c r="M2804" s="15"/>
    </row>
    <row r="2805" spans="2:13">
      <c r="B2805" s="16"/>
      <c r="C2805" s="17"/>
      <c r="D2805" s="13"/>
      <c r="E2805" s="13"/>
      <c r="F2805" s="13"/>
      <c r="G2805" s="13"/>
      <c r="H2805" s="13"/>
      <c r="I2805" s="13"/>
      <c r="J2805" s="13"/>
      <c r="K2805" s="13"/>
      <c r="L2805" s="13"/>
      <c r="M2805" s="13"/>
    </row>
    <row r="2806" spans="2:13">
      <c r="B2806" s="16"/>
      <c r="C2806" s="17"/>
      <c r="D2806" s="13"/>
      <c r="E2806" s="13"/>
      <c r="F2806" s="13"/>
      <c r="G2806" s="13"/>
      <c r="H2806" s="13"/>
      <c r="I2806" s="13"/>
      <c r="J2806" s="13"/>
      <c r="K2806" s="13"/>
      <c r="L2806" s="13"/>
      <c r="M2806" s="13"/>
    </row>
    <row r="2807" spans="2:13">
      <c r="B2807" s="16"/>
      <c r="C2807" s="17"/>
      <c r="D2807" s="13"/>
      <c r="E2807" s="13"/>
      <c r="F2807" s="13"/>
      <c r="G2807" s="13"/>
      <c r="H2807" s="13"/>
      <c r="I2807" s="13"/>
      <c r="J2807" s="13"/>
      <c r="K2807" s="13"/>
      <c r="L2807" s="13"/>
      <c r="M2807" s="13"/>
    </row>
    <row r="2808" spans="2:13">
      <c r="B2808" s="16"/>
      <c r="C2808" s="17"/>
      <c r="D2808" s="13"/>
      <c r="E2808" s="13"/>
      <c r="F2808" s="13"/>
      <c r="G2808" s="13"/>
      <c r="H2808" s="13"/>
      <c r="I2808" s="13"/>
      <c r="J2808" s="13"/>
      <c r="K2808" s="13"/>
      <c r="L2808" s="13"/>
      <c r="M2808" s="13"/>
    </row>
    <row r="2809" spans="2:13">
      <c r="B2809" s="16"/>
      <c r="C2809" s="17"/>
      <c r="D2809" s="13"/>
      <c r="E2809" s="13"/>
      <c r="F2809" s="13"/>
      <c r="G2809" s="13"/>
      <c r="H2809" s="13"/>
      <c r="I2809" s="13"/>
      <c r="J2809" s="13"/>
      <c r="K2809" s="13"/>
      <c r="L2809" s="13"/>
      <c r="M2809" s="13"/>
    </row>
    <row r="2810" spans="2:13">
      <c r="B2810" s="16"/>
      <c r="C2810" s="17"/>
      <c r="D2810" s="13"/>
      <c r="E2810" s="13"/>
      <c r="F2810" s="13"/>
      <c r="G2810" s="13"/>
      <c r="H2810" s="13"/>
      <c r="I2810" s="13"/>
      <c r="J2810" s="13"/>
      <c r="K2810" s="13"/>
      <c r="L2810" s="13"/>
      <c r="M2810" s="13"/>
    </row>
    <row r="2811" spans="2:13">
      <c r="B2811" s="16"/>
      <c r="C2811" s="17"/>
      <c r="D2811" s="13"/>
      <c r="E2811" s="13"/>
      <c r="F2811" s="13"/>
      <c r="G2811" s="13"/>
      <c r="H2811" s="13"/>
      <c r="I2811" s="13"/>
      <c r="J2811" s="13"/>
      <c r="K2811" s="13"/>
      <c r="L2811" s="13"/>
      <c r="M2811" s="13"/>
    </row>
    <row r="2812" spans="2:13">
      <c r="B2812" s="16"/>
      <c r="C2812" s="17"/>
      <c r="D2812" s="13"/>
      <c r="E2812" s="13"/>
      <c r="F2812" s="13"/>
      <c r="G2812" s="13"/>
      <c r="H2812" s="13"/>
      <c r="I2812" s="13"/>
      <c r="J2812" s="13"/>
      <c r="K2812" s="13"/>
      <c r="L2812" s="13"/>
      <c r="M2812" s="13"/>
    </row>
    <row r="2813" spans="2:13">
      <c r="B2813" s="16"/>
      <c r="C2813" s="17"/>
      <c r="D2813" s="13"/>
      <c r="E2813" s="13"/>
      <c r="F2813" s="13"/>
      <c r="G2813" s="13"/>
      <c r="H2813" s="13"/>
      <c r="I2813" s="13"/>
      <c r="J2813" s="13"/>
      <c r="K2813" s="13"/>
      <c r="L2813" s="13"/>
      <c r="M2813" s="13"/>
    </row>
    <row r="2814" spans="2:13">
      <c r="B2814" s="16"/>
      <c r="C2814" s="17"/>
      <c r="D2814" s="13"/>
      <c r="E2814" s="13"/>
      <c r="F2814" s="13"/>
      <c r="G2814" s="13"/>
      <c r="H2814" s="13"/>
      <c r="I2814" s="13"/>
      <c r="J2814" s="13"/>
      <c r="K2814" s="13"/>
      <c r="L2814" s="13"/>
      <c r="M2814" s="13"/>
    </row>
    <row r="2815" spans="2:13">
      <c r="B2815" s="18"/>
      <c r="C2815" s="19"/>
      <c r="D2815" s="15"/>
      <c r="E2815" s="15"/>
      <c r="F2815" s="15"/>
      <c r="G2815" s="15"/>
      <c r="H2815" s="15"/>
      <c r="I2815" s="15"/>
      <c r="J2815" s="15"/>
      <c r="K2815" s="15"/>
      <c r="L2815" s="15"/>
      <c r="M2815" s="15"/>
    </row>
    <row r="2816" spans="2:13">
      <c r="B2816" s="18"/>
      <c r="C2816" s="19"/>
      <c r="D2816" s="15"/>
      <c r="E2816" s="15"/>
      <c r="F2816" s="15"/>
      <c r="G2816" s="15"/>
      <c r="H2816" s="15"/>
      <c r="I2816" s="15"/>
      <c r="J2816" s="15"/>
      <c r="K2816" s="15"/>
      <c r="L2816" s="15"/>
      <c r="M2816" s="15"/>
    </row>
    <row r="2817" spans="2:13">
      <c r="B2817" s="16"/>
      <c r="C2817" s="17"/>
      <c r="D2817" s="13"/>
      <c r="E2817" s="13"/>
      <c r="F2817" s="13"/>
      <c r="G2817" s="13"/>
      <c r="H2817" s="13"/>
      <c r="I2817" s="13"/>
      <c r="J2817" s="13"/>
      <c r="K2817" s="13"/>
      <c r="L2817" s="13"/>
      <c r="M2817" s="13"/>
    </row>
    <row r="2818" spans="2:13">
      <c r="B2818" s="18"/>
      <c r="C2818" s="19"/>
      <c r="D2818" s="15"/>
      <c r="E2818" s="15"/>
      <c r="F2818" s="15"/>
      <c r="G2818" s="15"/>
      <c r="H2818" s="15"/>
      <c r="I2818" s="15"/>
      <c r="J2818" s="15"/>
      <c r="K2818" s="15"/>
      <c r="L2818" s="15"/>
      <c r="M2818" s="15"/>
    </row>
    <row r="2819" spans="2:13">
      <c r="B2819" s="16"/>
      <c r="C2819" s="17"/>
      <c r="D2819" s="13"/>
      <c r="E2819" s="13"/>
      <c r="F2819" s="13"/>
      <c r="G2819" s="13"/>
      <c r="H2819" s="13"/>
      <c r="I2819" s="13"/>
      <c r="J2819" s="13"/>
      <c r="K2819" s="13"/>
      <c r="L2819" s="13"/>
      <c r="M2819" s="13"/>
    </row>
    <row r="2820" spans="2:13">
      <c r="B2820" s="16"/>
      <c r="C2820" s="17"/>
      <c r="D2820" s="13"/>
      <c r="E2820" s="13"/>
      <c r="F2820" s="13"/>
      <c r="G2820" s="13"/>
      <c r="H2820" s="13"/>
      <c r="I2820" s="13"/>
      <c r="J2820" s="13"/>
      <c r="K2820" s="13"/>
      <c r="L2820" s="13"/>
      <c r="M2820" s="13"/>
    </row>
    <row r="2821" spans="2:13">
      <c r="B2821" s="16"/>
      <c r="C2821" s="17"/>
      <c r="D2821" s="13"/>
      <c r="E2821" s="13"/>
      <c r="F2821" s="13"/>
      <c r="G2821" s="13"/>
      <c r="H2821" s="13"/>
      <c r="I2821" s="13"/>
      <c r="J2821" s="13"/>
      <c r="K2821" s="13"/>
      <c r="L2821" s="13"/>
      <c r="M2821" s="13"/>
    </row>
    <row r="2822" spans="2:13">
      <c r="B2822" s="16"/>
      <c r="C2822" s="17"/>
      <c r="D2822" s="13"/>
      <c r="E2822" s="13"/>
      <c r="F2822" s="13"/>
      <c r="G2822" s="13"/>
      <c r="H2822" s="13"/>
      <c r="I2822" s="13"/>
      <c r="J2822" s="13"/>
      <c r="K2822" s="13"/>
      <c r="L2822" s="13"/>
      <c r="M2822" s="13"/>
    </row>
    <row r="2823" spans="2:13">
      <c r="B2823" s="16"/>
      <c r="C2823" s="17"/>
      <c r="D2823" s="13"/>
      <c r="E2823" s="13"/>
      <c r="F2823" s="13"/>
      <c r="G2823" s="13"/>
      <c r="H2823" s="13"/>
      <c r="I2823" s="13"/>
      <c r="J2823" s="13"/>
      <c r="K2823" s="13"/>
      <c r="L2823" s="13"/>
      <c r="M2823" s="13"/>
    </row>
    <row r="2824" spans="2:13">
      <c r="B2824" s="16"/>
      <c r="C2824" s="17"/>
      <c r="D2824" s="13"/>
      <c r="E2824" s="13"/>
      <c r="F2824" s="13"/>
      <c r="G2824" s="13"/>
      <c r="H2824" s="13"/>
      <c r="I2824" s="13"/>
      <c r="J2824" s="13"/>
      <c r="K2824" s="13"/>
      <c r="L2824" s="13"/>
      <c r="M2824" s="13"/>
    </row>
    <row r="2825" spans="2:13">
      <c r="B2825" s="16"/>
      <c r="C2825" s="17"/>
      <c r="D2825" s="13"/>
      <c r="E2825" s="13"/>
      <c r="F2825" s="13"/>
      <c r="G2825" s="13"/>
      <c r="H2825" s="13"/>
      <c r="I2825" s="13"/>
      <c r="J2825" s="13"/>
      <c r="K2825" s="13"/>
      <c r="L2825" s="13"/>
      <c r="M2825" s="13"/>
    </row>
    <row r="2826" spans="2:13">
      <c r="B2826" s="18"/>
      <c r="C2826" s="19"/>
      <c r="D2826" s="15"/>
      <c r="E2826" s="15"/>
      <c r="F2826" s="15"/>
      <c r="G2826" s="15"/>
      <c r="H2826" s="15"/>
      <c r="I2826" s="15"/>
      <c r="J2826" s="15"/>
      <c r="K2826" s="15"/>
      <c r="L2826" s="15"/>
      <c r="M2826" s="15"/>
    </row>
    <row r="2827" spans="2:13">
      <c r="B2827" s="16"/>
      <c r="C2827" s="17"/>
      <c r="D2827" s="13"/>
      <c r="E2827" s="13"/>
      <c r="F2827" s="13"/>
      <c r="G2827" s="13"/>
      <c r="H2827" s="13"/>
      <c r="I2827" s="13"/>
      <c r="J2827" s="13"/>
      <c r="K2827" s="13"/>
      <c r="L2827" s="13"/>
      <c r="M2827" s="13"/>
    </row>
    <row r="2828" spans="2:13">
      <c r="B2828" s="16"/>
      <c r="C2828" s="17"/>
      <c r="D2828" s="13"/>
      <c r="E2828" s="13"/>
      <c r="F2828" s="13"/>
      <c r="G2828" s="13"/>
      <c r="H2828" s="13"/>
      <c r="I2828" s="13"/>
      <c r="J2828" s="13"/>
      <c r="K2828" s="13"/>
      <c r="L2828" s="13"/>
      <c r="M2828" s="13"/>
    </row>
    <row r="2829" spans="2:13">
      <c r="B2829" s="18"/>
      <c r="C2829" s="19"/>
      <c r="D2829" s="15"/>
      <c r="E2829" s="15"/>
      <c r="F2829" s="15"/>
      <c r="G2829" s="15"/>
      <c r="H2829" s="15"/>
      <c r="I2829" s="15"/>
      <c r="J2829" s="15"/>
      <c r="K2829" s="15"/>
      <c r="L2829" s="15"/>
      <c r="M2829" s="15"/>
    </row>
    <row r="2830" spans="2:13">
      <c r="B2830" s="16"/>
      <c r="C2830" s="17"/>
      <c r="D2830" s="13"/>
      <c r="E2830" s="13"/>
      <c r="F2830" s="13"/>
      <c r="G2830" s="13"/>
      <c r="H2830" s="13"/>
      <c r="I2830" s="13"/>
      <c r="J2830" s="13"/>
      <c r="K2830" s="13"/>
      <c r="L2830" s="13"/>
      <c r="M2830" s="13"/>
    </row>
    <row r="2831" spans="2:13">
      <c r="B2831" s="16"/>
      <c r="C2831" s="17"/>
      <c r="D2831" s="13"/>
      <c r="E2831" s="13"/>
      <c r="F2831" s="13"/>
      <c r="G2831" s="13"/>
      <c r="H2831" s="13"/>
      <c r="I2831" s="13"/>
      <c r="J2831" s="13"/>
      <c r="K2831" s="13"/>
      <c r="L2831" s="13"/>
      <c r="M2831" s="13"/>
    </row>
    <row r="2832" spans="2:13">
      <c r="B2832" s="16"/>
      <c r="C2832" s="17"/>
      <c r="D2832" s="13"/>
      <c r="E2832" s="13"/>
      <c r="F2832" s="13"/>
      <c r="G2832" s="13"/>
      <c r="H2832" s="13"/>
      <c r="I2832" s="13"/>
      <c r="J2832" s="13"/>
      <c r="K2832" s="13"/>
      <c r="L2832" s="13"/>
      <c r="M2832" s="13"/>
    </row>
    <row r="2833" spans="2:13">
      <c r="B2833" s="16"/>
      <c r="C2833" s="17"/>
      <c r="D2833" s="13"/>
      <c r="E2833" s="13"/>
      <c r="F2833" s="13"/>
      <c r="G2833" s="13"/>
      <c r="H2833" s="13"/>
      <c r="I2833" s="13"/>
      <c r="J2833" s="13"/>
      <c r="K2833" s="13"/>
      <c r="L2833" s="13"/>
      <c r="M2833" s="13"/>
    </row>
    <row r="2834" spans="2:13">
      <c r="B2834" s="16"/>
      <c r="C2834" s="17"/>
      <c r="D2834" s="13"/>
      <c r="E2834" s="13"/>
      <c r="F2834" s="13"/>
      <c r="G2834" s="13"/>
      <c r="H2834" s="13"/>
      <c r="I2834" s="13"/>
      <c r="J2834" s="13"/>
      <c r="K2834" s="13"/>
      <c r="L2834" s="13"/>
      <c r="M2834" s="13"/>
    </row>
    <row r="2835" spans="2:13">
      <c r="B2835" s="16"/>
      <c r="C2835" s="17"/>
      <c r="D2835" s="13"/>
      <c r="E2835" s="13"/>
      <c r="F2835" s="13"/>
      <c r="G2835" s="13"/>
      <c r="H2835" s="13"/>
      <c r="I2835" s="13"/>
      <c r="J2835" s="13"/>
      <c r="K2835" s="13"/>
      <c r="L2835" s="13"/>
      <c r="M2835" s="13"/>
    </row>
    <row r="2836" spans="2:13">
      <c r="B2836" s="16"/>
      <c r="C2836" s="17"/>
      <c r="D2836" s="13"/>
      <c r="E2836" s="13"/>
      <c r="F2836" s="13"/>
      <c r="G2836" s="13"/>
      <c r="H2836" s="13"/>
      <c r="I2836" s="13"/>
      <c r="J2836" s="13"/>
      <c r="K2836" s="13"/>
      <c r="L2836" s="13"/>
      <c r="M2836" s="13"/>
    </row>
    <row r="2837" spans="2:13">
      <c r="B2837" s="18"/>
      <c r="C2837" s="19"/>
      <c r="D2837" s="15"/>
      <c r="E2837" s="15"/>
      <c r="F2837" s="15"/>
      <c r="G2837" s="15"/>
      <c r="H2837" s="15"/>
      <c r="I2837" s="15"/>
      <c r="J2837" s="15"/>
      <c r="K2837" s="15"/>
      <c r="L2837" s="15"/>
      <c r="M2837" s="15"/>
    </row>
    <row r="2838" spans="2:13">
      <c r="B2838" s="18"/>
      <c r="C2838" s="19"/>
      <c r="D2838" s="15"/>
      <c r="E2838" s="15"/>
      <c r="F2838" s="15"/>
      <c r="G2838" s="15"/>
      <c r="H2838" s="15"/>
      <c r="I2838" s="15"/>
      <c r="J2838" s="15"/>
      <c r="K2838" s="15"/>
      <c r="L2838" s="15"/>
      <c r="M2838" s="15"/>
    </row>
    <row r="2839" spans="2:13">
      <c r="B2839" s="16"/>
      <c r="C2839" s="17"/>
      <c r="D2839" s="13"/>
      <c r="E2839" s="13"/>
      <c r="F2839" s="13"/>
      <c r="G2839" s="13"/>
      <c r="H2839" s="13"/>
      <c r="I2839" s="13"/>
      <c r="J2839" s="13"/>
      <c r="K2839" s="13"/>
      <c r="L2839" s="13"/>
      <c r="M2839" s="13"/>
    </row>
    <row r="2840" spans="2:13">
      <c r="B2840" s="16"/>
      <c r="C2840" s="17"/>
      <c r="D2840" s="13"/>
      <c r="E2840" s="13"/>
      <c r="F2840" s="13"/>
      <c r="G2840" s="13"/>
      <c r="H2840" s="13"/>
      <c r="I2840" s="13"/>
      <c r="J2840" s="13"/>
      <c r="K2840" s="13"/>
      <c r="L2840" s="13"/>
      <c r="M2840" s="13"/>
    </row>
    <row r="2841" spans="2:13">
      <c r="B2841" s="16"/>
      <c r="C2841" s="17"/>
      <c r="D2841" s="13"/>
      <c r="E2841" s="13"/>
      <c r="F2841" s="13"/>
      <c r="G2841" s="13"/>
      <c r="H2841" s="13"/>
      <c r="I2841" s="13"/>
      <c r="J2841" s="13"/>
      <c r="K2841" s="13"/>
      <c r="L2841" s="13"/>
      <c r="M2841" s="13"/>
    </row>
    <row r="2842" spans="2:13">
      <c r="B2842" s="18"/>
      <c r="C2842" s="19"/>
      <c r="D2842" s="15"/>
      <c r="E2842" s="15"/>
      <c r="F2842" s="15"/>
      <c r="G2842" s="15"/>
      <c r="H2842" s="15"/>
      <c r="I2842" s="15"/>
      <c r="J2842" s="15"/>
      <c r="K2842" s="15"/>
      <c r="L2842" s="15"/>
      <c r="M2842" s="15"/>
    </row>
    <row r="2843" spans="2:13">
      <c r="B2843" s="16"/>
      <c r="C2843" s="17"/>
      <c r="D2843" s="13"/>
      <c r="E2843" s="13"/>
      <c r="F2843" s="13"/>
      <c r="G2843" s="13"/>
      <c r="H2843" s="13"/>
      <c r="I2843" s="13"/>
      <c r="J2843" s="13"/>
      <c r="K2843" s="13"/>
      <c r="L2843" s="13"/>
      <c r="M2843" s="13"/>
    </row>
    <row r="2844" spans="2:13">
      <c r="B2844" s="16"/>
      <c r="C2844" s="17"/>
      <c r="D2844" s="13"/>
      <c r="E2844" s="13"/>
      <c r="F2844" s="13"/>
      <c r="G2844" s="13"/>
      <c r="H2844" s="13"/>
      <c r="I2844" s="13"/>
      <c r="J2844" s="13"/>
      <c r="K2844" s="13"/>
      <c r="L2844" s="13"/>
      <c r="M2844" s="13"/>
    </row>
    <row r="2845" spans="2:13">
      <c r="B2845" s="18"/>
      <c r="C2845" s="19"/>
      <c r="D2845" s="15"/>
      <c r="E2845" s="15"/>
      <c r="F2845" s="15"/>
      <c r="G2845" s="15"/>
      <c r="H2845" s="15"/>
      <c r="I2845" s="15"/>
      <c r="J2845" s="15"/>
      <c r="K2845" s="15"/>
      <c r="L2845" s="15"/>
      <c r="M2845" s="15"/>
    </row>
    <row r="2846" spans="2:13">
      <c r="B2846" s="18"/>
      <c r="C2846" s="19"/>
      <c r="D2846" s="15"/>
      <c r="E2846" s="15"/>
      <c r="F2846" s="15"/>
      <c r="G2846" s="15"/>
      <c r="H2846" s="15"/>
      <c r="I2846" s="15"/>
      <c r="J2846" s="15"/>
      <c r="K2846" s="15"/>
      <c r="L2846" s="15"/>
      <c r="M2846" s="15"/>
    </row>
    <row r="2847" spans="2:13">
      <c r="B2847" s="16"/>
      <c r="C2847" s="17"/>
      <c r="D2847" s="13"/>
      <c r="E2847" s="13"/>
      <c r="F2847" s="13"/>
      <c r="G2847" s="13"/>
      <c r="H2847" s="13"/>
      <c r="I2847" s="13"/>
      <c r="J2847" s="13"/>
      <c r="K2847" s="13"/>
      <c r="L2847" s="13"/>
      <c r="M2847" s="13"/>
    </row>
    <row r="2848" spans="2:13">
      <c r="B2848" s="16"/>
      <c r="C2848" s="17"/>
      <c r="D2848" s="13"/>
      <c r="E2848" s="13"/>
      <c r="F2848" s="13"/>
      <c r="G2848" s="13"/>
      <c r="H2848" s="13"/>
      <c r="I2848" s="13"/>
      <c r="J2848" s="13"/>
      <c r="K2848" s="13"/>
      <c r="L2848" s="13"/>
      <c r="M2848" s="13"/>
    </row>
    <row r="2849" spans="2:13">
      <c r="B2849" s="16"/>
      <c r="C2849" s="17"/>
      <c r="D2849" s="13"/>
      <c r="E2849" s="13"/>
      <c r="F2849" s="13"/>
      <c r="G2849" s="13"/>
      <c r="H2849" s="13"/>
      <c r="I2849" s="13"/>
      <c r="J2849" s="13"/>
      <c r="K2849" s="13"/>
      <c r="L2849" s="13"/>
      <c r="M2849" s="13"/>
    </row>
    <row r="2850" spans="2:13">
      <c r="B2850" s="16"/>
      <c r="C2850" s="17"/>
      <c r="D2850" s="13"/>
      <c r="E2850" s="13"/>
      <c r="F2850" s="13"/>
      <c r="G2850" s="13"/>
      <c r="H2850" s="13"/>
      <c r="I2850" s="13"/>
      <c r="J2850" s="13"/>
      <c r="K2850" s="13"/>
      <c r="L2850" s="13"/>
      <c r="M2850" s="13"/>
    </row>
    <row r="2851" spans="2:13">
      <c r="B2851" s="16"/>
      <c r="C2851" s="17"/>
      <c r="D2851" s="13"/>
      <c r="E2851" s="13"/>
      <c r="F2851" s="13"/>
      <c r="G2851" s="13"/>
      <c r="H2851" s="13"/>
      <c r="I2851" s="13"/>
      <c r="J2851" s="13"/>
      <c r="K2851" s="13"/>
      <c r="L2851" s="13"/>
      <c r="M2851" s="13"/>
    </row>
    <row r="2852" spans="2:13">
      <c r="B2852" s="16"/>
      <c r="C2852" s="17"/>
      <c r="D2852" s="13"/>
      <c r="E2852" s="13"/>
      <c r="F2852" s="13"/>
      <c r="G2852" s="13"/>
      <c r="H2852" s="13"/>
      <c r="I2852" s="13"/>
      <c r="J2852" s="13"/>
      <c r="K2852" s="13"/>
      <c r="L2852" s="13"/>
      <c r="M2852" s="13"/>
    </row>
    <row r="2853" spans="2:13">
      <c r="B2853" s="16"/>
      <c r="C2853" s="17"/>
      <c r="D2853" s="13"/>
      <c r="E2853" s="13"/>
      <c r="F2853" s="13"/>
      <c r="G2853" s="13"/>
      <c r="H2853" s="13"/>
      <c r="I2853" s="13"/>
      <c r="J2853" s="13"/>
      <c r="K2853" s="13"/>
      <c r="L2853" s="13"/>
      <c r="M2853" s="13"/>
    </row>
    <row r="2854" spans="2:13">
      <c r="B2854" s="16"/>
      <c r="C2854" s="17"/>
      <c r="D2854" s="13"/>
      <c r="E2854" s="13"/>
      <c r="F2854" s="13"/>
      <c r="G2854" s="13"/>
      <c r="H2854" s="13"/>
      <c r="I2854" s="13"/>
      <c r="J2854" s="13"/>
      <c r="K2854" s="13"/>
      <c r="L2854" s="13"/>
      <c r="M2854" s="13"/>
    </row>
    <row r="2855" spans="2:13">
      <c r="B2855" s="16"/>
      <c r="C2855" s="17"/>
      <c r="D2855" s="13"/>
      <c r="E2855" s="13"/>
      <c r="F2855" s="13"/>
      <c r="G2855" s="13"/>
      <c r="H2855" s="13"/>
      <c r="I2855" s="13"/>
      <c r="J2855" s="13"/>
      <c r="K2855" s="13"/>
      <c r="L2855" s="13"/>
      <c r="M2855" s="13"/>
    </row>
    <row r="2856" spans="2:13">
      <c r="B2856" s="16"/>
      <c r="C2856" s="17"/>
      <c r="D2856" s="13"/>
      <c r="E2856" s="13"/>
      <c r="F2856" s="13"/>
      <c r="G2856" s="13"/>
      <c r="H2856" s="13"/>
      <c r="I2856" s="13"/>
      <c r="J2856" s="13"/>
      <c r="K2856" s="13"/>
      <c r="L2856" s="13"/>
      <c r="M2856" s="13"/>
    </row>
    <row r="2857" spans="2:13">
      <c r="B2857" s="16"/>
      <c r="C2857" s="17"/>
      <c r="D2857" s="13"/>
      <c r="E2857" s="13"/>
      <c r="F2857" s="13"/>
      <c r="G2857" s="13"/>
      <c r="H2857" s="13"/>
      <c r="I2857" s="13"/>
      <c r="J2857" s="13"/>
      <c r="K2857" s="13"/>
      <c r="L2857" s="13"/>
      <c r="M2857" s="13"/>
    </row>
    <row r="2858" spans="2:13">
      <c r="B2858" s="16"/>
      <c r="C2858" s="17"/>
      <c r="D2858" s="13"/>
      <c r="E2858" s="13"/>
      <c r="F2858" s="13"/>
      <c r="G2858" s="13"/>
      <c r="H2858" s="13"/>
      <c r="I2858" s="13"/>
      <c r="J2858" s="13"/>
      <c r="K2858" s="13"/>
      <c r="L2858" s="13"/>
      <c r="M2858" s="13"/>
    </row>
    <row r="2859" spans="2:13">
      <c r="B2859" s="16"/>
      <c r="C2859" s="17"/>
      <c r="D2859" s="13"/>
      <c r="E2859" s="13"/>
      <c r="F2859" s="13"/>
      <c r="G2859" s="13"/>
      <c r="H2859" s="13"/>
      <c r="I2859" s="13"/>
      <c r="J2859" s="13"/>
      <c r="K2859" s="13"/>
      <c r="L2859" s="13"/>
      <c r="M2859" s="13"/>
    </row>
    <row r="2860" spans="2:13">
      <c r="B2860" s="16"/>
      <c r="C2860" s="17"/>
      <c r="D2860" s="13"/>
      <c r="E2860" s="13"/>
      <c r="F2860" s="13"/>
      <c r="G2860" s="13"/>
      <c r="H2860" s="13"/>
      <c r="I2860" s="13"/>
      <c r="J2860" s="13"/>
      <c r="K2860" s="13"/>
      <c r="L2860" s="13"/>
      <c r="M2860" s="13"/>
    </row>
    <row r="2861" spans="2:13">
      <c r="B2861" s="16"/>
      <c r="C2861" s="17"/>
      <c r="D2861" s="13"/>
      <c r="E2861" s="13"/>
      <c r="F2861" s="13"/>
      <c r="G2861" s="13"/>
      <c r="H2861" s="13"/>
      <c r="I2861" s="13"/>
      <c r="J2861" s="13"/>
      <c r="K2861" s="13"/>
      <c r="L2861" s="13"/>
      <c r="M2861" s="13"/>
    </row>
    <row r="2862" spans="2:13">
      <c r="B2862" s="16"/>
      <c r="C2862" s="17"/>
      <c r="D2862" s="13"/>
      <c r="E2862" s="13"/>
      <c r="F2862" s="13"/>
      <c r="G2862" s="13"/>
      <c r="H2862" s="13"/>
      <c r="I2862" s="13"/>
      <c r="J2862" s="13"/>
      <c r="K2862" s="13"/>
      <c r="L2862" s="13"/>
      <c r="M2862" s="13"/>
    </row>
    <row r="2863" spans="2:13">
      <c r="B2863" s="16"/>
      <c r="C2863" s="17"/>
      <c r="D2863" s="13"/>
      <c r="E2863" s="13"/>
      <c r="F2863" s="13"/>
      <c r="G2863" s="13"/>
      <c r="H2863" s="13"/>
      <c r="I2863" s="13"/>
      <c r="J2863" s="13"/>
      <c r="K2863" s="13"/>
      <c r="L2863" s="13"/>
      <c r="M2863" s="13"/>
    </row>
    <row r="2864" spans="2:13">
      <c r="B2864" s="16"/>
      <c r="C2864" s="17"/>
      <c r="D2864" s="13"/>
      <c r="E2864" s="13"/>
      <c r="F2864" s="13"/>
      <c r="G2864" s="13"/>
      <c r="H2864" s="13"/>
      <c r="I2864" s="13"/>
      <c r="J2864" s="13"/>
      <c r="K2864" s="13"/>
      <c r="L2864" s="13"/>
      <c r="M2864" s="13"/>
    </row>
    <row r="2865" spans="2:13">
      <c r="B2865" s="16"/>
      <c r="C2865" s="17"/>
      <c r="D2865" s="13"/>
      <c r="E2865" s="13"/>
      <c r="F2865" s="13"/>
      <c r="G2865" s="13"/>
      <c r="H2865" s="13"/>
      <c r="I2865" s="13"/>
      <c r="J2865" s="13"/>
      <c r="K2865" s="13"/>
      <c r="L2865" s="13"/>
      <c r="M2865" s="13"/>
    </row>
    <row r="2866" spans="2:13">
      <c r="B2866" s="16"/>
      <c r="C2866" s="17"/>
      <c r="D2866" s="13"/>
      <c r="E2866" s="13"/>
      <c r="F2866" s="13"/>
      <c r="G2866" s="13"/>
      <c r="H2866" s="13"/>
      <c r="I2866" s="13"/>
      <c r="J2866" s="13"/>
      <c r="K2866" s="13"/>
      <c r="L2866" s="13"/>
      <c r="M2866" s="13"/>
    </row>
    <row r="2867" spans="2:13">
      <c r="B2867" s="16"/>
      <c r="C2867" s="17"/>
      <c r="D2867" s="13"/>
      <c r="E2867" s="13"/>
      <c r="F2867" s="13"/>
      <c r="G2867" s="13"/>
      <c r="H2867" s="13"/>
      <c r="I2867" s="13"/>
      <c r="J2867" s="13"/>
      <c r="K2867" s="13"/>
      <c r="L2867" s="13"/>
      <c r="M2867" s="13"/>
    </row>
    <row r="2868" spans="2:13">
      <c r="B2868" s="16"/>
      <c r="C2868" s="17"/>
      <c r="D2868" s="13"/>
      <c r="E2868" s="13"/>
      <c r="F2868" s="13"/>
      <c r="G2868" s="13"/>
      <c r="H2868" s="13"/>
      <c r="I2868" s="13"/>
      <c r="J2868" s="13"/>
      <c r="K2868" s="13"/>
      <c r="L2868" s="13"/>
      <c r="M2868" s="13"/>
    </row>
    <row r="2869" spans="2:13">
      <c r="B2869" s="16"/>
      <c r="C2869" s="17"/>
      <c r="D2869" s="13"/>
      <c r="E2869" s="13"/>
      <c r="F2869" s="13"/>
      <c r="G2869" s="13"/>
      <c r="H2869" s="13"/>
      <c r="I2869" s="13"/>
      <c r="J2869" s="13"/>
      <c r="K2869" s="13"/>
      <c r="L2869" s="13"/>
      <c r="M2869" s="13"/>
    </row>
    <row r="2870" spans="2:13">
      <c r="B2870" s="16"/>
      <c r="C2870" s="17"/>
      <c r="D2870" s="13"/>
      <c r="E2870" s="13"/>
      <c r="F2870" s="13"/>
      <c r="G2870" s="13"/>
      <c r="H2870" s="13"/>
      <c r="I2870" s="13"/>
      <c r="J2870" s="13"/>
      <c r="K2870" s="13"/>
      <c r="L2870" s="13"/>
      <c r="M2870" s="13"/>
    </row>
    <row r="2871" spans="2:13">
      <c r="B2871" s="16"/>
      <c r="C2871" s="17"/>
      <c r="D2871" s="13"/>
      <c r="E2871" s="13"/>
      <c r="F2871" s="13"/>
      <c r="G2871" s="13"/>
      <c r="H2871" s="13"/>
      <c r="I2871" s="13"/>
      <c r="J2871" s="13"/>
      <c r="K2871" s="13"/>
      <c r="L2871" s="13"/>
      <c r="M2871" s="13"/>
    </row>
    <row r="2872" spans="2:13">
      <c r="B2872" s="16"/>
      <c r="C2872" s="17"/>
      <c r="D2872" s="13"/>
      <c r="E2872" s="13"/>
      <c r="F2872" s="13"/>
      <c r="G2872" s="13"/>
      <c r="H2872" s="13"/>
      <c r="I2872" s="13"/>
      <c r="J2872" s="13"/>
      <c r="K2872" s="13"/>
      <c r="L2872" s="13"/>
      <c r="M2872" s="13"/>
    </row>
    <row r="2873" spans="2:13">
      <c r="B2873" s="16"/>
      <c r="C2873" s="17"/>
      <c r="D2873" s="13"/>
      <c r="E2873" s="13"/>
      <c r="F2873" s="13"/>
      <c r="G2873" s="13"/>
      <c r="H2873" s="13"/>
      <c r="I2873" s="13"/>
      <c r="J2873" s="13"/>
      <c r="K2873" s="13"/>
      <c r="L2873" s="13"/>
      <c r="M2873" s="13"/>
    </row>
    <row r="2874" spans="2:13">
      <c r="B2874" s="16"/>
      <c r="C2874" s="17"/>
      <c r="D2874" s="13"/>
      <c r="E2874" s="13"/>
      <c r="F2874" s="13"/>
      <c r="G2874" s="13"/>
      <c r="H2874" s="13"/>
      <c r="I2874" s="13"/>
      <c r="J2874" s="13"/>
      <c r="K2874" s="13"/>
      <c r="L2874" s="13"/>
      <c r="M2874" s="13"/>
    </row>
    <row r="2875" spans="2:13">
      <c r="B2875" s="16"/>
      <c r="C2875" s="17"/>
      <c r="D2875" s="13"/>
      <c r="E2875" s="13"/>
      <c r="F2875" s="13"/>
      <c r="G2875" s="13"/>
      <c r="H2875" s="13"/>
      <c r="I2875" s="13"/>
      <c r="J2875" s="13"/>
      <c r="K2875" s="13"/>
      <c r="L2875" s="13"/>
      <c r="M2875" s="13"/>
    </row>
    <row r="2876" spans="2:13">
      <c r="B2876" s="16"/>
      <c r="C2876" s="17"/>
      <c r="D2876" s="13"/>
      <c r="E2876" s="13"/>
      <c r="F2876" s="13"/>
      <c r="G2876" s="13"/>
      <c r="H2876" s="13"/>
      <c r="I2876" s="13"/>
      <c r="J2876" s="13"/>
      <c r="K2876" s="13"/>
      <c r="L2876" s="13"/>
      <c r="M2876" s="13"/>
    </row>
    <row r="2877" spans="2:13">
      <c r="B2877" s="16"/>
      <c r="C2877" s="17"/>
      <c r="D2877" s="13"/>
      <c r="E2877" s="13"/>
      <c r="F2877" s="13"/>
      <c r="G2877" s="13"/>
      <c r="H2877" s="13"/>
      <c r="I2877" s="13"/>
      <c r="J2877" s="13"/>
      <c r="K2877" s="13"/>
      <c r="L2877" s="13"/>
      <c r="M2877" s="13"/>
    </row>
    <row r="2878" spans="2:13">
      <c r="B2878" s="16"/>
      <c r="C2878" s="17"/>
      <c r="D2878" s="13"/>
      <c r="E2878" s="13"/>
      <c r="F2878" s="13"/>
      <c r="G2878" s="13"/>
      <c r="H2878" s="13"/>
      <c r="I2878" s="13"/>
      <c r="J2878" s="13"/>
      <c r="K2878" s="13"/>
      <c r="L2878" s="13"/>
      <c r="M2878" s="13"/>
    </row>
    <row r="2879" spans="2:13">
      <c r="B2879" s="16"/>
      <c r="C2879" s="17"/>
      <c r="D2879" s="13"/>
      <c r="E2879" s="13"/>
      <c r="F2879" s="13"/>
      <c r="G2879" s="13"/>
      <c r="H2879" s="13"/>
      <c r="I2879" s="13"/>
      <c r="J2879" s="13"/>
      <c r="K2879" s="13"/>
      <c r="L2879" s="13"/>
      <c r="M2879" s="13"/>
    </row>
    <row r="2880" spans="2:13">
      <c r="B2880" s="16"/>
      <c r="C2880" s="17"/>
      <c r="D2880" s="13"/>
      <c r="E2880" s="13"/>
      <c r="F2880" s="13"/>
      <c r="G2880" s="13"/>
      <c r="H2880" s="13"/>
      <c r="I2880" s="13"/>
      <c r="J2880" s="13"/>
      <c r="K2880" s="13"/>
      <c r="L2880" s="13"/>
      <c r="M2880" s="13"/>
    </row>
    <row r="2881" spans="2:13">
      <c r="B2881" s="16"/>
      <c r="C2881" s="17"/>
      <c r="D2881" s="13"/>
      <c r="E2881" s="13"/>
      <c r="F2881" s="13"/>
      <c r="G2881" s="13"/>
      <c r="H2881" s="13"/>
      <c r="I2881" s="13"/>
      <c r="J2881" s="13"/>
      <c r="K2881" s="13"/>
      <c r="L2881" s="13"/>
      <c r="M2881" s="13"/>
    </row>
    <row r="2882" spans="2:13">
      <c r="B2882" s="16"/>
      <c r="C2882" s="17"/>
      <c r="D2882" s="13"/>
      <c r="E2882" s="13"/>
      <c r="F2882" s="13"/>
      <c r="G2882" s="13"/>
      <c r="H2882" s="13"/>
      <c r="I2882" s="13"/>
      <c r="J2882" s="13"/>
      <c r="K2882" s="13"/>
      <c r="L2882" s="13"/>
      <c r="M2882" s="13"/>
    </row>
    <row r="2883" spans="2:13">
      <c r="B2883" s="16"/>
      <c r="C2883" s="17"/>
      <c r="D2883" s="13"/>
      <c r="E2883" s="13"/>
      <c r="F2883" s="13"/>
      <c r="G2883" s="13"/>
      <c r="H2883" s="13"/>
      <c r="I2883" s="13"/>
      <c r="J2883" s="13"/>
      <c r="K2883" s="13"/>
      <c r="L2883" s="13"/>
      <c r="M2883" s="13"/>
    </row>
    <row r="2884" spans="2:13">
      <c r="B2884" s="16"/>
      <c r="C2884" s="17"/>
      <c r="D2884" s="13"/>
      <c r="E2884" s="13"/>
      <c r="F2884" s="13"/>
      <c r="G2884" s="13"/>
      <c r="H2884" s="13"/>
      <c r="I2884" s="13"/>
      <c r="J2884" s="13"/>
      <c r="K2884" s="13"/>
      <c r="L2884" s="13"/>
      <c r="M2884" s="13"/>
    </row>
    <row r="2885" spans="2:13">
      <c r="B2885" s="16"/>
      <c r="C2885" s="17"/>
      <c r="D2885" s="13"/>
      <c r="E2885" s="13"/>
      <c r="F2885" s="13"/>
      <c r="G2885" s="13"/>
      <c r="H2885" s="13"/>
      <c r="I2885" s="13"/>
      <c r="J2885" s="13"/>
      <c r="K2885" s="13"/>
      <c r="L2885" s="13"/>
      <c r="M2885" s="13"/>
    </row>
    <row r="2886" spans="2:13">
      <c r="B2886" s="16"/>
      <c r="C2886" s="17"/>
      <c r="D2886" s="13"/>
      <c r="E2886" s="13"/>
      <c r="F2886" s="13"/>
      <c r="G2886" s="13"/>
      <c r="H2886" s="13"/>
      <c r="I2886" s="13"/>
      <c r="J2886" s="13"/>
      <c r="K2886" s="13"/>
      <c r="L2886" s="13"/>
      <c r="M2886" s="13"/>
    </row>
    <row r="2887" spans="2:13">
      <c r="B2887" s="16"/>
      <c r="C2887" s="17"/>
      <c r="D2887" s="13"/>
      <c r="E2887" s="13"/>
      <c r="F2887" s="13"/>
      <c r="G2887" s="13"/>
      <c r="H2887" s="13"/>
      <c r="I2887" s="13"/>
      <c r="J2887" s="13"/>
      <c r="K2887" s="13"/>
      <c r="L2887" s="13"/>
      <c r="M2887" s="13"/>
    </row>
    <row r="2888" spans="2:13">
      <c r="B2888" s="16"/>
      <c r="C2888" s="17"/>
      <c r="D2888" s="13"/>
      <c r="E2888" s="13"/>
      <c r="F2888" s="13"/>
      <c r="G2888" s="13"/>
      <c r="H2888" s="13"/>
      <c r="I2888" s="13"/>
      <c r="J2888" s="13"/>
      <c r="K2888" s="13"/>
      <c r="L2888" s="13"/>
      <c r="M2888" s="13"/>
    </row>
    <row r="2889" spans="2:13">
      <c r="B2889" s="16"/>
      <c r="C2889" s="17"/>
      <c r="D2889" s="13"/>
      <c r="E2889" s="13"/>
      <c r="F2889" s="13"/>
      <c r="G2889" s="13"/>
      <c r="H2889" s="13"/>
      <c r="I2889" s="13"/>
      <c r="J2889" s="13"/>
      <c r="K2889" s="13"/>
      <c r="L2889" s="13"/>
      <c r="M2889" s="13"/>
    </row>
    <row r="2890" spans="2:13">
      <c r="B2890" s="16"/>
      <c r="C2890" s="17"/>
      <c r="D2890" s="13"/>
      <c r="E2890" s="13"/>
      <c r="F2890" s="13"/>
      <c r="G2890" s="13"/>
      <c r="H2890" s="13"/>
      <c r="I2890" s="13"/>
      <c r="J2890" s="13"/>
      <c r="K2890" s="13"/>
      <c r="L2890" s="13"/>
      <c r="M2890" s="13"/>
    </row>
    <row r="2891" spans="2:13">
      <c r="B2891" s="16"/>
      <c r="C2891" s="17"/>
      <c r="D2891" s="13"/>
      <c r="E2891" s="13"/>
      <c r="F2891" s="13"/>
      <c r="G2891" s="13"/>
      <c r="H2891" s="13"/>
      <c r="I2891" s="13"/>
      <c r="J2891" s="13"/>
      <c r="K2891" s="13"/>
      <c r="L2891" s="13"/>
      <c r="M2891" s="13"/>
    </row>
    <row r="2892" spans="2:13">
      <c r="B2892" s="16"/>
      <c r="C2892" s="17"/>
      <c r="D2892" s="13"/>
      <c r="E2892" s="13"/>
      <c r="F2892" s="13"/>
      <c r="G2892" s="13"/>
      <c r="H2892" s="13"/>
      <c r="I2892" s="13"/>
      <c r="J2892" s="13"/>
      <c r="K2892" s="13"/>
      <c r="L2892" s="13"/>
      <c r="M2892" s="13"/>
    </row>
    <row r="2893" spans="2:13">
      <c r="B2893" s="18"/>
      <c r="C2893" s="19"/>
      <c r="D2893" s="15"/>
      <c r="E2893" s="15"/>
      <c r="F2893" s="15"/>
      <c r="G2893" s="15"/>
      <c r="H2893" s="15"/>
      <c r="I2893" s="15"/>
      <c r="J2893" s="15"/>
      <c r="K2893" s="15"/>
      <c r="L2893" s="15"/>
      <c r="M2893" s="15"/>
    </row>
    <row r="2894" spans="2:13">
      <c r="B2894" s="16"/>
      <c r="C2894" s="17"/>
      <c r="D2894" s="13"/>
      <c r="E2894" s="13"/>
      <c r="F2894" s="13"/>
      <c r="G2894" s="13"/>
      <c r="H2894" s="13"/>
      <c r="I2894" s="13"/>
      <c r="J2894" s="13"/>
      <c r="K2894" s="13"/>
      <c r="L2894" s="13"/>
      <c r="M2894" s="13"/>
    </row>
    <row r="2895" spans="2:13">
      <c r="B2895" s="16"/>
      <c r="C2895" s="17"/>
      <c r="D2895" s="13"/>
      <c r="E2895" s="13"/>
      <c r="F2895" s="13"/>
      <c r="G2895" s="13"/>
      <c r="H2895" s="13"/>
      <c r="I2895" s="13"/>
      <c r="J2895" s="13"/>
      <c r="K2895" s="13"/>
      <c r="L2895" s="13"/>
      <c r="M2895" s="13"/>
    </row>
    <row r="2896" spans="2:13">
      <c r="B2896" s="16"/>
      <c r="C2896" s="17"/>
      <c r="D2896" s="13"/>
      <c r="E2896" s="13"/>
      <c r="F2896" s="13"/>
      <c r="G2896" s="13"/>
      <c r="H2896" s="13"/>
      <c r="I2896" s="13"/>
      <c r="J2896" s="13"/>
      <c r="K2896" s="13"/>
      <c r="L2896" s="13"/>
      <c r="M2896" s="13"/>
    </row>
    <row r="2897" spans="2:13">
      <c r="B2897" s="16"/>
      <c r="C2897" s="17"/>
      <c r="D2897" s="13"/>
      <c r="E2897" s="13"/>
      <c r="F2897" s="13"/>
      <c r="G2897" s="13"/>
      <c r="H2897" s="13"/>
      <c r="I2897" s="13"/>
      <c r="J2897" s="13"/>
      <c r="K2897" s="13"/>
      <c r="L2897" s="13"/>
      <c r="M2897" s="13"/>
    </row>
    <row r="2898" spans="2:13">
      <c r="B2898" s="16"/>
      <c r="C2898" s="17"/>
      <c r="D2898" s="13"/>
      <c r="E2898" s="13"/>
      <c r="F2898" s="13"/>
      <c r="G2898" s="13"/>
      <c r="H2898" s="13"/>
      <c r="I2898" s="13"/>
      <c r="J2898" s="13"/>
      <c r="K2898" s="13"/>
      <c r="L2898" s="13"/>
      <c r="M2898" s="13"/>
    </row>
    <row r="2899" spans="2:13">
      <c r="B2899" s="16"/>
      <c r="C2899" s="17"/>
      <c r="D2899" s="13"/>
      <c r="E2899" s="13"/>
      <c r="F2899" s="13"/>
      <c r="G2899" s="13"/>
      <c r="H2899" s="13"/>
      <c r="I2899" s="13"/>
      <c r="J2899" s="13"/>
      <c r="K2899" s="13"/>
      <c r="L2899" s="13"/>
      <c r="M2899" s="13"/>
    </row>
    <row r="2900" spans="2:13">
      <c r="B2900" s="18"/>
      <c r="C2900" s="19"/>
      <c r="D2900" s="15"/>
      <c r="E2900" s="15"/>
      <c r="F2900" s="15"/>
      <c r="G2900" s="15"/>
      <c r="H2900" s="15"/>
      <c r="I2900" s="15"/>
      <c r="J2900" s="15"/>
      <c r="K2900" s="15"/>
      <c r="L2900" s="15"/>
      <c r="M2900" s="15"/>
    </row>
    <row r="2901" spans="2:13">
      <c r="B2901" s="16"/>
      <c r="C2901" s="17"/>
      <c r="D2901" s="13"/>
      <c r="E2901" s="13"/>
      <c r="F2901" s="13"/>
      <c r="G2901" s="13"/>
      <c r="H2901" s="13"/>
      <c r="I2901" s="13"/>
      <c r="J2901" s="13"/>
      <c r="K2901" s="13"/>
      <c r="L2901" s="13"/>
      <c r="M2901" s="13"/>
    </row>
    <row r="2902" spans="2:13">
      <c r="B2902" s="16"/>
      <c r="C2902" s="17"/>
      <c r="D2902" s="13"/>
      <c r="E2902" s="13"/>
      <c r="F2902" s="13"/>
      <c r="G2902" s="13"/>
      <c r="H2902" s="13"/>
      <c r="I2902" s="13"/>
      <c r="J2902" s="13"/>
      <c r="K2902" s="13"/>
      <c r="L2902" s="13"/>
      <c r="M2902" s="13"/>
    </row>
    <row r="2903" spans="2:13">
      <c r="B2903" s="16"/>
      <c r="C2903" s="17"/>
      <c r="D2903" s="13"/>
      <c r="E2903" s="13"/>
      <c r="F2903" s="13"/>
      <c r="G2903" s="13"/>
      <c r="H2903" s="13"/>
      <c r="I2903" s="13"/>
      <c r="J2903" s="13"/>
      <c r="K2903" s="13"/>
      <c r="L2903" s="13"/>
      <c r="M2903" s="13"/>
    </row>
    <row r="2904" spans="2:13">
      <c r="B2904" s="16"/>
      <c r="C2904" s="17"/>
      <c r="D2904" s="13"/>
      <c r="E2904" s="13"/>
      <c r="F2904" s="13"/>
      <c r="G2904" s="13"/>
      <c r="H2904" s="13"/>
      <c r="I2904" s="13"/>
      <c r="J2904" s="13"/>
      <c r="K2904" s="13"/>
      <c r="L2904" s="13"/>
      <c r="M2904" s="13"/>
    </row>
    <row r="2905" spans="2:13">
      <c r="B2905" s="16"/>
      <c r="C2905" s="17"/>
      <c r="D2905" s="13"/>
      <c r="E2905" s="13"/>
      <c r="F2905" s="13"/>
      <c r="G2905" s="13"/>
      <c r="H2905" s="13"/>
      <c r="I2905" s="13"/>
      <c r="J2905" s="13"/>
      <c r="K2905" s="13"/>
      <c r="L2905" s="13"/>
      <c r="M2905" s="13"/>
    </row>
    <row r="2906" spans="2:13">
      <c r="B2906" s="16"/>
      <c r="C2906" s="17"/>
      <c r="D2906" s="13"/>
      <c r="E2906" s="13"/>
      <c r="F2906" s="13"/>
      <c r="G2906" s="13"/>
      <c r="H2906" s="13"/>
      <c r="I2906" s="13"/>
      <c r="J2906" s="13"/>
      <c r="K2906" s="13"/>
      <c r="L2906" s="13"/>
      <c r="M2906" s="13"/>
    </row>
    <row r="2907" spans="2:13">
      <c r="B2907" s="16"/>
      <c r="C2907" s="17"/>
      <c r="D2907" s="13"/>
      <c r="E2907" s="13"/>
      <c r="F2907" s="13"/>
      <c r="G2907" s="13"/>
      <c r="H2907" s="13"/>
      <c r="I2907" s="13"/>
      <c r="J2907" s="13"/>
      <c r="K2907" s="13"/>
      <c r="L2907" s="13"/>
      <c r="M2907" s="13"/>
    </row>
    <row r="2908" spans="2:13">
      <c r="B2908" s="18"/>
      <c r="C2908" s="19"/>
      <c r="D2908" s="15"/>
      <c r="E2908" s="15"/>
      <c r="F2908" s="15"/>
      <c r="G2908" s="15"/>
      <c r="H2908" s="15"/>
      <c r="I2908" s="15"/>
      <c r="J2908" s="15"/>
      <c r="K2908" s="15"/>
      <c r="L2908" s="15"/>
      <c r="M2908" s="15"/>
    </row>
    <row r="2909" spans="2:13">
      <c r="B2909" s="16"/>
      <c r="C2909" s="17"/>
      <c r="D2909" s="13"/>
      <c r="E2909" s="13"/>
      <c r="F2909" s="13"/>
      <c r="G2909" s="13"/>
      <c r="H2909" s="13"/>
      <c r="I2909" s="13"/>
      <c r="J2909" s="13"/>
      <c r="K2909" s="13"/>
      <c r="L2909" s="13"/>
      <c r="M2909" s="13"/>
    </row>
    <row r="2910" spans="2:13">
      <c r="B2910" s="16"/>
      <c r="C2910" s="17"/>
      <c r="D2910" s="13"/>
      <c r="E2910" s="13"/>
      <c r="F2910" s="13"/>
      <c r="G2910" s="13"/>
      <c r="H2910" s="13"/>
      <c r="I2910" s="13"/>
      <c r="J2910" s="13"/>
      <c r="K2910" s="13"/>
      <c r="L2910" s="13"/>
      <c r="M2910" s="13"/>
    </row>
    <row r="2911" spans="2:13">
      <c r="B2911" s="16"/>
      <c r="C2911" s="17"/>
      <c r="D2911" s="13"/>
      <c r="E2911" s="13"/>
      <c r="F2911" s="13"/>
      <c r="G2911" s="13"/>
      <c r="H2911" s="13"/>
      <c r="I2911" s="13"/>
      <c r="J2911" s="13"/>
      <c r="K2911" s="13"/>
      <c r="L2911" s="13"/>
      <c r="M2911" s="13"/>
    </row>
    <row r="2912" spans="2:13">
      <c r="B2912" s="16"/>
      <c r="C2912" s="17"/>
      <c r="D2912" s="13"/>
      <c r="E2912" s="13"/>
      <c r="F2912" s="13"/>
      <c r="G2912" s="13"/>
      <c r="H2912" s="13"/>
      <c r="I2912" s="13"/>
      <c r="J2912" s="13"/>
      <c r="K2912" s="13"/>
      <c r="L2912" s="13"/>
      <c r="M2912" s="13"/>
    </row>
    <row r="2913" spans="2:13">
      <c r="B2913" s="18"/>
      <c r="C2913" s="19"/>
      <c r="D2913" s="15"/>
      <c r="E2913" s="15"/>
      <c r="F2913" s="15"/>
      <c r="G2913" s="15"/>
      <c r="H2913" s="15"/>
      <c r="I2913" s="15"/>
      <c r="J2913" s="15"/>
      <c r="K2913" s="15"/>
      <c r="L2913" s="15"/>
      <c r="M2913" s="15"/>
    </row>
    <row r="2914" spans="2:13">
      <c r="B2914" s="16"/>
      <c r="C2914" s="17"/>
      <c r="D2914" s="13"/>
      <c r="E2914" s="13"/>
      <c r="F2914" s="13"/>
      <c r="G2914" s="13"/>
      <c r="H2914" s="13"/>
      <c r="I2914" s="13"/>
      <c r="J2914" s="13"/>
      <c r="K2914" s="13"/>
      <c r="L2914" s="13"/>
      <c r="M2914" s="13"/>
    </row>
    <row r="2915" spans="2:13">
      <c r="B2915" s="16"/>
      <c r="C2915" s="17"/>
      <c r="D2915" s="13"/>
      <c r="E2915" s="13"/>
      <c r="F2915" s="13"/>
      <c r="G2915" s="13"/>
      <c r="H2915" s="13"/>
      <c r="I2915" s="13"/>
      <c r="J2915" s="13"/>
      <c r="K2915" s="13"/>
      <c r="L2915" s="13"/>
      <c r="M2915" s="13"/>
    </row>
    <row r="2916" spans="2:13">
      <c r="B2916" s="16"/>
      <c r="C2916" s="17"/>
      <c r="D2916" s="13"/>
      <c r="E2916" s="13"/>
      <c r="F2916" s="13"/>
      <c r="G2916" s="13"/>
      <c r="H2916" s="13"/>
      <c r="I2916" s="13"/>
      <c r="J2916" s="13"/>
      <c r="K2916" s="13"/>
      <c r="L2916" s="13"/>
      <c r="M2916" s="13"/>
    </row>
    <row r="2917" spans="2:13">
      <c r="B2917" s="16"/>
      <c r="C2917" s="17"/>
      <c r="D2917" s="13"/>
      <c r="E2917" s="13"/>
      <c r="F2917" s="13"/>
      <c r="G2917" s="13"/>
      <c r="H2917" s="13"/>
      <c r="I2917" s="13"/>
      <c r="J2917" s="13"/>
      <c r="K2917" s="13"/>
      <c r="L2917" s="13"/>
      <c r="M2917" s="13"/>
    </row>
    <row r="2918" spans="2:13">
      <c r="B2918" s="16"/>
      <c r="C2918" s="17"/>
      <c r="D2918" s="13"/>
      <c r="E2918" s="13"/>
      <c r="F2918" s="13"/>
      <c r="G2918" s="13"/>
      <c r="H2918" s="13"/>
      <c r="I2918" s="13"/>
      <c r="J2918" s="13"/>
      <c r="K2918" s="13"/>
      <c r="L2918" s="13"/>
      <c r="M2918" s="13"/>
    </row>
    <row r="2919" spans="2:13">
      <c r="B2919" s="16"/>
      <c r="C2919" s="17"/>
      <c r="D2919" s="13"/>
      <c r="E2919" s="13"/>
      <c r="F2919" s="13"/>
      <c r="G2919" s="13"/>
      <c r="H2919" s="13"/>
      <c r="I2919" s="13"/>
      <c r="J2919" s="13"/>
      <c r="K2919" s="13"/>
      <c r="L2919" s="13"/>
      <c r="M2919" s="13"/>
    </row>
    <row r="2920" spans="2:13">
      <c r="B2920" s="18"/>
      <c r="C2920" s="19"/>
      <c r="D2920" s="15"/>
      <c r="E2920" s="15"/>
      <c r="F2920" s="15"/>
      <c r="G2920" s="15"/>
      <c r="H2920" s="15"/>
      <c r="I2920" s="15"/>
      <c r="J2920" s="15"/>
      <c r="K2920" s="15"/>
      <c r="L2920" s="15"/>
      <c r="M2920" s="15"/>
    </row>
    <row r="2921" spans="2:13">
      <c r="B2921" s="16"/>
      <c r="C2921" s="17"/>
      <c r="D2921" s="13"/>
      <c r="E2921" s="13"/>
      <c r="F2921" s="13"/>
      <c r="G2921" s="13"/>
      <c r="H2921" s="13"/>
      <c r="I2921" s="13"/>
      <c r="J2921" s="13"/>
      <c r="K2921" s="13"/>
      <c r="L2921" s="13"/>
      <c r="M2921" s="13"/>
    </row>
    <row r="2922" spans="2:13">
      <c r="B2922" s="16"/>
      <c r="C2922" s="17"/>
      <c r="D2922" s="13"/>
      <c r="E2922" s="13"/>
      <c r="F2922" s="13"/>
      <c r="G2922" s="13"/>
      <c r="H2922" s="13"/>
      <c r="I2922" s="13"/>
      <c r="J2922" s="13"/>
      <c r="K2922" s="13"/>
      <c r="L2922" s="13"/>
      <c r="M2922" s="13"/>
    </row>
    <row r="2923" spans="2:13">
      <c r="B2923" s="16"/>
      <c r="C2923" s="17"/>
      <c r="D2923" s="13"/>
      <c r="E2923" s="13"/>
      <c r="F2923" s="13"/>
      <c r="G2923" s="13"/>
      <c r="H2923" s="13"/>
      <c r="I2923" s="13"/>
      <c r="J2923" s="13"/>
      <c r="K2923" s="13"/>
      <c r="L2923" s="13"/>
      <c r="M2923" s="13"/>
    </row>
    <row r="2924" spans="2:13">
      <c r="B2924" s="16"/>
      <c r="C2924" s="17"/>
      <c r="D2924" s="13"/>
      <c r="E2924" s="13"/>
      <c r="F2924" s="13"/>
      <c r="G2924" s="13"/>
      <c r="H2924" s="13"/>
      <c r="I2924" s="13"/>
      <c r="J2924" s="13"/>
      <c r="K2924" s="13"/>
      <c r="L2924" s="13"/>
      <c r="M2924" s="13"/>
    </row>
    <row r="2925" spans="2:13">
      <c r="B2925" s="16"/>
      <c r="C2925" s="17"/>
      <c r="D2925" s="13"/>
      <c r="E2925" s="13"/>
      <c r="F2925" s="13"/>
      <c r="G2925" s="13"/>
      <c r="H2925" s="13"/>
      <c r="I2925" s="13"/>
      <c r="J2925" s="13"/>
      <c r="K2925" s="13"/>
      <c r="L2925" s="13"/>
      <c r="M2925" s="13"/>
    </row>
    <row r="2926" spans="2:13">
      <c r="B2926" s="16"/>
      <c r="C2926" s="17"/>
      <c r="D2926" s="13"/>
      <c r="E2926" s="13"/>
      <c r="F2926" s="13"/>
      <c r="G2926" s="13"/>
      <c r="H2926" s="13"/>
      <c r="I2926" s="13"/>
      <c r="J2926" s="13"/>
      <c r="K2926" s="13"/>
      <c r="L2926" s="13"/>
      <c r="M2926" s="13"/>
    </row>
    <row r="2927" spans="2:13">
      <c r="B2927" s="16"/>
      <c r="C2927" s="17"/>
      <c r="D2927" s="13"/>
      <c r="E2927" s="13"/>
      <c r="F2927" s="13"/>
      <c r="G2927" s="13"/>
      <c r="H2927" s="13"/>
      <c r="I2927" s="13"/>
      <c r="J2927" s="13"/>
      <c r="K2927" s="13"/>
      <c r="L2927" s="13"/>
      <c r="M2927" s="13"/>
    </row>
    <row r="2928" spans="2:13">
      <c r="B2928" s="16"/>
      <c r="C2928" s="17"/>
      <c r="D2928" s="13"/>
      <c r="E2928" s="13"/>
      <c r="F2928" s="13"/>
      <c r="G2928" s="13"/>
      <c r="H2928" s="13"/>
      <c r="I2928" s="13"/>
      <c r="J2928" s="13"/>
      <c r="K2928" s="13"/>
      <c r="L2928" s="13"/>
      <c r="M2928" s="13"/>
    </row>
    <row r="2929" spans="2:13">
      <c r="B2929" s="16"/>
      <c r="C2929" s="17"/>
      <c r="D2929" s="13"/>
      <c r="E2929" s="13"/>
      <c r="F2929" s="13"/>
      <c r="G2929" s="13"/>
      <c r="H2929" s="13"/>
      <c r="I2929" s="13"/>
      <c r="J2929" s="13"/>
      <c r="K2929" s="13"/>
      <c r="L2929" s="13"/>
      <c r="M2929" s="13"/>
    </row>
    <row r="2930" spans="2:13">
      <c r="B2930" s="16"/>
      <c r="C2930" s="17"/>
      <c r="D2930" s="13"/>
      <c r="E2930" s="13"/>
      <c r="F2930" s="13"/>
      <c r="G2930" s="13"/>
      <c r="H2930" s="13"/>
      <c r="I2930" s="13"/>
      <c r="J2930" s="13"/>
      <c r="K2930" s="13"/>
      <c r="L2930" s="13"/>
      <c r="M2930" s="13"/>
    </row>
    <row r="2931" spans="2:13">
      <c r="B2931" s="16"/>
      <c r="C2931" s="17"/>
      <c r="D2931" s="13"/>
      <c r="E2931" s="13"/>
      <c r="F2931" s="13"/>
      <c r="G2931" s="13"/>
      <c r="H2931" s="13"/>
      <c r="I2931" s="13"/>
      <c r="J2931" s="13"/>
      <c r="K2931" s="13"/>
      <c r="L2931" s="13"/>
      <c r="M2931" s="13"/>
    </row>
    <row r="2932" spans="2:13">
      <c r="B2932" s="16"/>
      <c r="C2932" s="17"/>
      <c r="D2932" s="13"/>
      <c r="E2932" s="13"/>
      <c r="F2932" s="13"/>
      <c r="G2932" s="13"/>
      <c r="H2932" s="13"/>
      <c r="I2932" s="13"/>
      <c r="J2932" s="13"/>
      <c r="K2932" s="13"/>
      <c r="L2932" s="13"/>
      <c r="M2932" s="13"/>
    </row>
    <row r="2933" spans="2:13">
      <c r="B2933" s="16"/>
      <c r="C2933" s="17"/>
      <c r="D2933" s="13"/>
      <c r="E2933" s="13"/>
      <c r="F2933" s="13"/>
      <c r="G2933" s="13"/>
      <c r="H2933" s="13"/>
      <c r="I2933" s="13"/>
      <c r="J2933" s="13"/>
      <c r="K2933" s="13"/>
      <c r="L2933" s="13"/>
      <c r="M2933" s="13"/>
    </row>
    <row r="2934" spans="2:13">
      <c r="B2934" s="16"/>
      <c r="C2934" s="17"/>
      <c r="D2934" s="13"/>
      <c r="E2934" s="13"/>
      <c r="F2934" s="13"/>
      <c r="G2934" s="13"/>
      <c r="H2934" s="13"/>
      <c r="I2934" s="13"/>
      <c r="J2934" s="13"/>
      <c r="K2934" s="13"/>
      <c r="L2934" s="13"/>
      <c r="M2934" s="13"/>
    </row>
    <row r="2935" spans="2:13">
      <c r="B2935" s="16"/>
      <c r="C2935" s="17"/>
      <c r="D2935" s="13"/>
      <c r="E2935" s="13"/>
      <c r="F2935" s="13"/>
      <c r="G2935" s="13"/>
      <c r="H2935" s="13"/>
      <c r="I2935" s="13"/>
      <c r="J2935" s="13"/>
      <c r="K2935" s="13"/>
      <c r="L2935" s="13"/>
      <c r="M2935" s="13"/>
    </row>
    <row r="2936" spans="2:13">
      <c r="B2936" s="16"/>
      <c r="C2936" s="17"/>
      <c r="D2936" s="13"/>
      <c r="E2936" s="13"/>
      <c r="F2936" s="13"/>
      <c r="G2936" s="13"/>
      <c r="H2936" s="13"/>
      <c r="I2936" s="13"/>
      <c r="J2936" s="13"/>
      <c r="K2936" s="13"/>
      <c r="L2936" s="13"/>
      <c r="M2936" s="13"/>
    </row>
    <row r="2937" spans="2:13">
      <c r="B2937" s="16"/>
      <c r="C2937" s="17"/>
      <c r="D2937" s="13"/>
      <c r="E2937" s="13"/>
      <c r="F2937" s="13"/>
      <c r="G2937" s="13"/>
      <c r="H2937" s="13"/>
      <c r="I2937" s="13"/>
      <c r="J2937" s="13"/>
      <c r="K2937" s="13"/>
      <c r="L2937" s="13"/>
      <c r="M2937" s="13"/>
    </row>
    <row r="2938" spans="2:13">
      <c r="B2938" s="16"/>
      <c r="C2938" s="17"/>
      <c r="D2938" s="13"/>
      <c r="E2938" s="13"/>
      <c r="F2938" s="13"/>
      <c r="G2938" s="13"/>
      <c r="H2938" s="13"/>
      <c r="I2938" s="13"/>
      <c r="J2938" s="13"/>
      <c r="K2938" s="13"/>
      <c r="L2938" s="13"/>
      <c r="M2938" s="13"/>
    </row>
    <row r="2939" spans="2:13">
      <c r="B2939" s="16"/>
      <c r="C2939" s="17"/>
      <c r="D2939" s="13"/>
      <c r="E2939" s="13"/>
      <c r="F2939" s="13"/>
      <c r="G2939" s="13"/>
      <c r="H2939" s="13"/>
      <c r="I2939" s="13"/>
      <c r="J2939" s="13"/>
      <c r="K2939" s="13"/>
      <c r="L2939" s="13"/>
      <c r="M2939" s="13"/>
    </row>
    <row r="2940" spans="2:13">
      <c r="B2940" s="16"/>
      <c r="C2940" s="17"/>
      <c r="D2940" s="13"/>
      <c r="E2940" s="13"/>
      <c r="F2940" s="13"/>
      <c r="G2940" s="13"/>
      <c r="H2940" s="13"/>
      <c r="I2940" s="13"/>
      <c r="J2940" s="13"/>
      <c r="K2940" s="13"/>
      <c r="L2940" s="13"/>
      <c r="M2940" s="13"/>
    </row>
    <row r="2941" spans="2:13">
      <c r="B2941" s="16"/>
      <c r="C2941" s="17"/>
      <c r="D2941" s="13"/>
      <c r="E2941" s="13"/>
      <c r="F2941" s="13"/>
      <c r="G2941" s="13"/>
      <c r="H2941" s="13"/>
      <c r="I2941" s="13"/>
      <c r="J2941" s="13"/>
      <c r="K2941" s="13"/>
      <c r="L2941" s="13"/>
      <c r="M2941" s="13"/>
    </row>
    <row r="2942" spans="2:13">
      <c r="B2942" s="16"/>
      <c r="C2942" s="17"/>
      <c r="D2942" s="13"/>
      <c r="E2942" s="13"/>
      <c r="F2942" s="13"/>
      <c r="G2942" s="13"/>
      <c r="H2942" s="13"/>
      <c r="I2942" s="13"/>
      <c r="J2942" s="13"/>
      <c r="K2942" s="13"/>
      <c r="L2942" s="13"/>
      <c r="M2942" s="13"/>
    </row>
    <row r="2943" spans="2:13">
      <c r="B2943" s="16"/>
      <c r="C2943" s="17"/>
      <c r="D2943" s="13"/>
      <c r="E2943" s="13"/>
      <c r="F2943" s="13"/>
      <c r="G2943" s="13"/>
      <c r="H2943" s="13"/>
      <c r="I2943" s="13"/>
      <c r="J2943" s="13"/>
      <c r="K2943" s="13"/>
      <c r="L2943" s="13"/>
      <c r="M2943" s="13"/>
    </row>
    <row r="2944" spans="2:13">
      <c r="B2944" s="16"/>
      <c r="C2944" s="17"/>
      <c r="D2944" s="13"/>
      <c r="E2944" s="13"/>
      <c r="F2944" s="13"/>
      <c r="G2944" s="13"/>
      <c r="H2944" s="13"/>
      <c r="I2944" s="13"/>
      <c r="J2944" s="13"/>
      <c r="K2944" s="13"/>
      <c r="L2944" s="13"/>
      <c r="M2944" s="13"/>
    </row>
    <row r="2945" spans="2:13">
      <c r="B2945" s="16"/>
      <c r="C2945" s="17"/>
      <c r="D2945" s="13"/>
      <c r="E2945" s="13"/>
      <c r="F2945" s="13"/>
      <c r="G2945" s="13"/>
      <c r="H2945" s="13"/>
      <c r="I2945" s="13"/>
      <c r="J2945" s="13"/>
      <c r="K2945" s="13"/>
      <c r="L2945" s="13"/>
      <c r="M2945" s="13"/>
    </row>
    <row r="2946" spans="2:13">
      <c r="B2946" s="16"/>
      <c r="C2946" s="17"/>
      <c r="D2946" s="13"/>
      <c r="E2946" s="13"/>
      <c r="F2946" s="13"/>
      <c r="G2946" s="13"/>
      <c r="H2946" s="13"/>
      <c r="I2946" s="13"/>
      <c r="J2946" s="13"/>
      <c r="K2946" s="13"/>
      <c r="L2946" s="13"/>
      <c r="M2946" s="13"/>
    </row>
    <row r="2947" spans="2:13">
      <c r="B2947" s="16"/>
      <c r="C2947" s="17"/>
      <c r="D2947" s="13"/>
      <c r="E2947" s="13"/>
      <c r="F2947" s="13"/>
      <c r="G2947" s="13"/>
      <c r="H2947" s="13"/>
      <c r="I2947" s="13"/>
      <c r="J2947" s="13"/>
      <c r="K2947" s="13"/>
      <c r="L2947" s="13"/>
      <c r="M2947" s="13"/>
    </row>
    <row r="2948" spans="2:13">
      <c r="B2948" s="18"/>
      <c r="C2948" s="19"/>
      <c r="D2948" s="15"/>
      <c r="E2948" s="15"/>
      <c r="F2948" s="15"/>
      <c r="G2948" s="15"/>
      <c r="H2948" s="15"/>
      <c r="I2948" s="15"/>
      <c r="J2948" s="15"/>
      <c r="K2948" s="15"/>
      <c r="L2948" s="15"/>
      <c r="M2948" s="15"/>
    </row>
    <row r="2949" spans="2:13">
      <c r="B2949" s="16"/>
      <c r="C2949" s="17"/>
      <c r="D2949" s="13"/>
      <c r="E2949" s="13"/>
      <c r="F2949" s="13"/>
      <c r="G2949" s="13"/>
      <c r="H2949" s="13"/>
      <c r="I2949" s="13"/>
      <c r="J2949" s="13"/>
      <c r="K2949" s="13"/>
      <c r="L2949" s="13"/>
      <c r="M2949" s="13"/>
    </row>
    <row r="2950" spans="2:13">
      <c r="B2950" s="16"/>
      <c r="C2950" s="17"/>
      <c r="D2950" s="13"/>
      <c r="E2950" s="13"/>
      <c r="F2950" s="13"/>
      <c r="G2950" s="13"/>
      <c r="H2950" s="13"/>
      <c r="I2950" s="13"/>
      <c r="J2950" s="13"/>
      <c r="K2950" s="13"/>
      <c r="L2950" s="13"/>
      <c r="M2950" s="13"/>
    </row>
    <row r="2951" spans="2:13">
      <c r="B2951" s="16"/>
      <c r="C2951" s="17"/>
      <c r="D2951" s="13"/>
      <c r="E2951" s="13"/>
      <c r="F2951" s="13"/>
      <c r="G2951" s="13"/>
      <c r="H2951" s="13"/>
      <c r="I2951" s="13"/>
      <c r="J2951" s="13"/>
      <c r="K2951" s="13"/>
      <c r="L2951" s="13"/>
      <c r="M2951" s="13"/>
    </row>
    <row r="2952" spans="2:13">
      <c r="B2952" s="16"/>
      <c r="C2952" s="17"/>
      <c r="D2952" s="13"/>
      <c r="E2952" s="13"/>
      <c r="F2952" s="13"/>
      <c r="G2952" s="13"/>
      <c r="H2952" s="13"/>
      <c r="I2952" s="13"/>
      <c r="J2952" s="13"/>
      <c r="K2952" s="13"/>
      <c r="L2952" s="13"/>
      <c r="M2952" s="13"/>
    </row>
    <row r="2953" spans="2:13">
      <c r="B2953" s="16"/>
      <c r="C2953" s="17"/>
      <c r="D2953" s="13"/>
      <c r="E2953" s="13"/>
      <c r="F2953" s="13"/>
      <c r="G2953" s="13"/>
      <c r="H2953" s="13"/>
      <c r="I2953" s="13"/>
      <c r="J2953" s="13"/>
      <c r="K2953" s="13"/>
      <c r="L2953" s="13"/>
      <c r="M2953" s="13"/>
    </row>
    <row r="2954" spans="2:13">
      <c r="B2954" s="16"/>
      <c r="C2954" s="17"/>
      <c r="D2954" s="13"/>
      <c r="E2954" s="13"/>
      <c r="F2954" s="13"/>
      <c r="G2954" s="13"/>
      <c r="H2954" s="13"/>
      <c r="I2954" s="13"/>
      <c r="J2954" s="13"/>
      <c r="K2954" s="13"/>
      <c r="L2954" s="13"/>
      <c r="M2954" s="13"/>
    </row>
    <row r="2955" spans="2:13">
      <c r="B2955" s="16"/>
      <c r="C2955" s="17"/>
      <c r="D2955" s="13"/>
      <c r="E2955" s="13"/>
      <c r="F2955" s="13"/>
      <c r="G2955" s="13"/>
      <c r="H2955" s="13"/>
      <c r="I2955" s="13"/>
      <c r="J2955" s="13"/>
      <c r="K2955" s="13"/>
      <c r="L2955" s="13"/>
      <c r="M2955" s="13"/>
    </row>
    <row r="2956" spans="2:13">
      <c r="B2956" s="18"/>
      <c r="C2956" s="19"/>
      <c r="D2956" s="15"/>
      <c r="E2956" s="15"/>
      <c r="F2956" s="15"/>
      <c r="G2956" s="15"/>
      <c r="H2956" s="15"/>
      <c r="I2956" s="15"/>
      <c r="J2956" s="15"/>
      <c r="K2956" s="15"/>
      <c r="L2956" s="15"/>
      <c r="M2956" s="15"/>
    </row>
    <row r="2957" spans="2:13">
      <c r="B2957" s="16"/>
      <c r="C2957" s="17"/>
      <c r="D2957" s="13"/>
      <c r="E2957" s="13"/>
      <c r="F2957" s="13"/>
      <c r="G2957" s="13"/>
      <c r="H2957" s="13"/>
      <c r="I2957" s="13"/>
      <c r="J2957" s="13"/>
      <c r="K2957" s="13"/>
      <c r="L2957" s="13"/>
      <c r="M2957" s="13"/>
    </row>
    <row r="2958" spans="2:13">
      <c r="B2958" s="16"/>
      <c r="C2958" s="17"/>
      <c r="D2958" s="13"/>
      <c r="E2958" s="13"/>
      <c r="F2958" s="13"/>
      <c r="G2958" s="13"/>
      <c r="H2958" s="13"/>
      <c r="I2958" s="13"/>
      <c r="J2958" s="13"/>
      <c r="K2958" s="13"/>
      <c r="L2958" s="13"/>
      <c r="M2958" s="13"/>
    </row>
    <row r="2959" spans="2:13">
      <c r="B2959" s="16"/>
      <c r="C2959" s="17"/>
      <c r="D2959" s="13"/>
      <c r="E2959" s="13"/>
      <c r="F2959" s="13"/>
      <c r="G2959" s="13"/>
      <c r="H2959" s="13"/>
      <c r="I2959" s="13"/>
      <c r="J2959" s="13"/>
      <c r="K2959" s="13"/>
      <c r="L2959" s="13"/>
      <c r="M2959" s="13"/>
    </row>
    <row r="2960" spans="2:13">
      <c r="B2960" s="16"/>
      <c r="C2960" s="17"/>
      <c r="D2960" s="13"/>
      <c r="E2960" s="13"/>
      <c r="F2960" s="13"/>
      <c r="G2960" s="13"/>
      <c r="H2960" s="13"/>
      <c r="I2960" s="13"/>
      <c r="J2960" s="13"/>
      <c r="K2960" s="13"/>
      <c r="L2960" s="13"/>
      <c r="M2960" s="13"/>
    </row>
    <row r="2961" spans="2:13">
      <c r="B2961" s="16"/>
      <c r="C2961" s="17"/>
      <c r="D2961" s="13"/>
      <c r="E2961" s="13"/>
      <c r="F2961" s="13"/>
      <c r="G2961" s="13"/>
      <c r="H2961" s="13"/>
      <c r="I2961" s="13"/>
      <c r="J2961" s="13"/>
      <c r="K2961" s="13"/>
      <c r="L2961" s="13"/>
      <c r="M2961" s="13"/>
    </row>
    <row r="2962" spans="2:13">
      <c r="B2962" s="16"/>
      <c r="C2962" s="17"/>
      <c r="D2962" s="13"/>
      <c r="E2962" s="13"/>
      <c r="F2962" s="13"/>
      <c r="G2962" s="13"/>
      <c r="H2962" s="13"/>
      <c r="I2962" s="13"/>
      <c r="J2962" s="13"/>
      <c r="K2962" s="13"/>
      <c r="L2962" s="13"/>
      <c r="M2962" s="13"/>
    </row>
    <row r="2963" spans="2:13">
      <c r="B2963" s="16"/>
      <c r="C2963" s="17"/>
      <c r="D2963" s="13"/>
      <c r="E2963" s="13"/>
      <c r="F2963" s="13"/>
      <c r="G2963" s="13"/>
      <c r="H2963" s="13"/>
      <c r="I2963" s="13"/>
      <c r="J2963" s="13"/>
      <c r="K2963" s="13"/>
      <c r="L2963" s="13"/>
      <c r="M2963" s="13"/>
    </row>
    <row r="2964" spans="2:13">
      <c r="B2964" s="16"/>
      <c r="C2964" s="17"/>
      <c r="D2964" s="13"/>
      <c r="E2964" s="13"/>
      <c r="F2964" s="13"/>
      <c r="G2964" s="13"/>
      <c r="H2964" s="13"/>
      <c r="I2964" s="13"/>
      <c r="J2964" s="13"/>
      <c r="K2964" s="13"/>
      <c r="L2964" s="13"/>
      <c r="M2964" s="13"/>
    </row>
    <row r="2965" spans="2:13">
      <c r="B2965" s="16"/>
      <c r="C2965" s="17"/>
      <c r="D2965" s="13"/>
      <c r="E2965" s="13"/>
      <c r="F2965" s="13"/>
      <c r="G2965" s="13"/>
      <c r="H2965" s="13"/>
      <c r="I2965" s="13"/>
      <c r="J2965" s="13"/>
      <c r="K2965" s="13"/>
      <c r="L2965" s="13"/>
      <c r="M2965" s="13"/>
    </row>
    <row r="2966" spans="2:13">
      <c r="B2966" s="16"/>
      <c r="C2966" s="17"/>
      <c r="D2966" s="13"/>
      <c r="E2966" s="13"/>
      <c r="F2966" s="13"/>
      <c r="G2966" s="13"/>
      <c r="H2966" s="13"/>
      <c r="I2966" s="13"/>
      <c r="J2966" s="13"/>
      <c r="K2966" s="13"/>
      <c r="L2966" s="13"/>
      <c r="M2966" s="13"/>
    </row>
    <row r="2967" spans="2:13">
      <c r="B2967" s="16"/>
      <c r="C2967" s="17"/>
      <c r="D2967" s="13"/>
      <c r="E2967" s="13"/>
      <c r="F2967" s="13"/>
      <c r="G2967" s="13"/>
      <c r="H2967" s="13"/>
      <c r="I2967" s="13"/>
      <c r="J2967" s="13"/>
      <c r="K2967" s="13"/>
      <c r="L2967" s="13"/>
      <c r="M2967" s="13"/>
    </row>
    <row r="2968" spans="2:13">
      <c r="B2968" s="16"/>
      <c r="C2968" s="17"/>
      <c r="D2968" s="13"/>
      <c r="E2968" s="13"/>
      <c r="F2968" s="13"/>
      <c r="G2968" s="13"/>
      <c r="H2968" s="13"/>
      <c r="I2968" s="13"/>
      <c r="J2968" s="13"/>
      <c r="K2968" s="13"/>
      <c r="L2968" s="13"/>
      <c r="M2968" s="13"/>
    </row>
    <row r="2969" spans="2:13">
      <c r="B2969" s="16"/>
      <c r="C2969" s="17"/>
      <c r="D2969" s="13"/>
      <c r="E2969" s="13"/>
      <c r="F2969" s="13"/>
      <c r="G2969" s="13"/>
      <c r="H2969" s="13"/>
      <c r="I2969" s="13"/>
      <c r="J2969" s="13"/>
      <c r="K2969" s="13"/>
      <c r="L2969" s="13"/>
      <c r="M2969" s="13"/>
    </row>
    <row r="2970" spans="2:13">
      <c r="B2970" s="16"/>
      <c r="C2970" s="17"/>
      <c r="D2970" s="13"/>
      <c r="E2970" s="13"/>
      <c r="F2970" s="13"/>
      <c r="G2970" s="13"/>
      <c r="H2970" s="13"/>
      <c r="I2970" s="13"/>
      <c r="J2970" s="13"/>
      <c r="K2970" s="13"/>
      <c r="L2970" s="13"/>
      <c r="M2970" s="13"/>
    </row>
    <row r="2971" spans="2:13">
      <c r="B2971" s="16"/>
      <c r="C2971" s="17"/>
      <c r="D2971" s="13"/>
      <c r="E2971" s="13"/>
      <c r="F2971" s="13"/>
      <c r="G2971" s="13"/>
      <c r="H2971" s="13"/>
      <c r="I2971" s="13"/>
      <c r="J2971" s="13"/>
      <c r="K2971" s="13"/>
      <c r="L2971" s="13"/>
      <c r="M2971" s="13"/>
    </row>
    <row r="2972" spans="2:13">
      <c r="B2972" s="18"/>
      <c r="C2972" s="19"/>
      <c r="D2972" s="15"/>
      <c r="E2972" s="15"/>
      <c r="F2972" s="15"/>
      <c r="G2972" s="15"/>
      <c r="H2972" s="15"/>
      <c r="I2972" s="15"/>
      <c r="J2972" s="15"/>
      <c r="K2972" s="15"/>
      <c r="L2972" s="15"/>
      <c r="M2972" s="15"/>
    </row>
    <row r="2973" spans="2:13">
      <c r="B2973" s="16"/>
      <c r="C2973" s="17"/>
      <c r="D2973" s="13"/>
      <c r="E2973" s="13"/>
      <c r="F2973" s="13"/>
      <c r="G2973" s="13"/>
      <c r="H2973" s="13"/>
      <c r="I2973" s="13"/>
      <c r="J2973" s="13"/>
      <c r="K2973" s="13"/>
      <c r="L2973" s="13"/>
      <c r="M2973" s="13"/>
    </row>
    <row r="2974" spans="2:13">
      <c r="B2974" s="16"/>
      <c r="C2974" s="17"/>
      <c r="D2974" s="13"/>
      <c r="E2974" s="13"/>
      <c r="F2974" s="13"/>
      <c r="G2974" s="13"/>
      <c r="H2974" s="13"/>
      <c r="I2974" s="13"/>
      <c r="J2974" s="13"/>
      <c r="K2974" s="13"/>
      <c r="L2974" s="13"/>
      <c r="M2974" s="13"/>
    </row>
    <row r="2975" spans="2:13">
      <c r="B2975" s="16"/>
      <c r="C2975" s="17"/>
      <c r="D2975" s="13"/>
      <c r="E2975" s="13"/>
      <c r="F2975" s="13"/>
      <c r="G2975" s="13"/>
      <c r="H2975" s="13"/>
      <c r="I2975" s="13"/>
      <c r="J2975" s="13"/>
      <c r="K2975" s="13"/>
      <c r="L2975" s="13"/>
      <c r="M2975" s="13"/>
    </row>
    <row r="2976" spans="2:13">
      <c r="B2976" s="16"/>
      <c r="C2976" s="17"/>
      <c r="D2976" s="13"/>
      <c r="E2976" s="13"/>
      <c r="F2976" s="13"/>
      <c r="G2976" s="13"/>
      <c r="H2976" s="13"/>
      <c r="I2976" s="13"/>
      <c r="J2976" s="13"/>
      <c r="K2976" s="13"/>
      <c r="L2976" s="13"/>
      <c r="M2976" s="13"/>
    </row>
    <row r="2977" spans="2:13">
      <c r="B2977" s="16"/>
      <c r="C2977" s="17"/>
      <c r="D2977" s="13"/>
      <c r="E2977" s="13"/>
      <c r="F2977" s="13"/>
      <c r="G2977" s="13"/>
      <c r="H2977" s="13"/>
      <c r="I2977" s="13"/>
      <c r="J2977" s="13"/>
      <c r="K2977" s="13"/>
      <c r="L2977" s="13"/>
      <c r="M2977" s="13"/>
    </row>
    <row r="2978" spans="2:13">
      <c r="B2978" s="16"/>
      <c r="C2978" s="17"/>
      <c r="D2978" s="13"/>
      <c r="E2978" s="13"/>
      <c r="F2978" s="13"/>
      <c r="G2978" s="13"/>
      <c r="H2978" s="13"/>
      <c r="I2978" s="13"/>
      <c r="J2978" s="13"/>
      <c r="K2978" s="13"/>
      <c r="L2978" s="13"/>
      <c r="M2978" s="13"/>
    </row>
    <row r="2979" spans="2:13">
      <c r="B2979" s="16"/>
      <c r="C2979" s="17"/>
      <c r="D2979" s="13"/>
      <c r="E2979" s="13"/>
      <c r="F2979" s="13"/>
      <c r="G2979" s="13"/>
      <c r="H2979" s="13"/>
      <c r="I2979" s="13"/>
      <c r="J2979" s="13"/>
      <c r="K2979" s="13"/>
      <c r="L2979" s="13"/>
      <c r="M2979" s="13"/>
    </row>
    <row r="2980" spans="2:13">
      <c r="B2980" s="16"/>
      <c r="C2980" s="17"/>
      <c r="D2980" s="13"/>
      <c r="E2980" s="13"/>
      <c r="F2980" s="13"/>
      <c r="G2980" s="13"/>
      <c r="H2980" s="13"/>
      <c r="I2980" s="13"/>
      <c r="J2980" s="13"/>
      <c r="K2980" s="13"/>
      <c r="L2980" s="13"/>
      <c r="M2980" s="13"/>
    </row>
    <row r="2981" spans="2:13">
      <c r="B2981" s="16"/>
      <c r="C2981" s="17"/>
      <c r="D2981" s="13"/>
      <c r="E2981" s="13"/>
      <c r="F2981" s="13"/>
      <c r="G2981" s="13"/>
      <c r="H2981" s="13"/>
      <c r="I2981" s="13"/>
      <c r="J2981" s="13"/>
      <c r="K2981" s="13"/>
      <c r="L2981" s="13"/>
      <c r="M2981" s="13"/>
    </row>
    <row r="2982" spans="2:13">
      <c r="B2982" s="16"/>
      <c r="C2982" s="17"/>
      <c r="D2982" s="13"/>
      <c r="E2982" s="13"/>
      <c r="F2982" s="13"/>
      <c r="G2982" s="13"/>
      <c r="H2982" s="13"/>
      <c r="I2982" s="13"/>
      <c r="J2982" s="13"/>
      <c r="K2982" s="13"/>
      <c r="L2982" s="13"/>
      <c r="M2982" s="13"/>
    </row>
    <row r="2983" spans="2:13">
      <c r="B2983" s="16"/>
      <c r="C2983" s="17"/>
      <c r="D2983" s="13"/>
      <c r="E2983" s="13"/>
      <c r="F2983" s="13"/>
      <c r="G2983" s="13"/>
      <c r="H2983" s="13"/>
      <c r="I2983" s="13"/>
      <c r="J2983" s="13"/>
      <c r="K2983" s="13"/>
      <c r="L2983" s="13"/>
      <c r="M2983" s="13"/>
    </row>
    <row r="2984" spans="2:13">
      <c r="B2984" s="16"/>
      <c r="C2984" s="17"/>
      <c r="D2984" s="13"/>
      <c r="E2984" s="13"/>
      <c r="F2984" s="13"/>
      <c r="G2984" s="13"/>
      <c r="H2984" s="13"/>
      <c r="I2984" s="13"/>
      <c r="J2984" s="13"/>
      <c r="K2984" s="13"/>
      <c r="L2984" s="13"/>
      <c r="M2984" s="13"/>
    </row>
    <row r="2985" spans="2:13">
      <c r="B2985" s="16"/>
      <c r="C2985" s="17"/>
      <c r="D2985" s="13"/>
      <c r="E2985" s="13"/>
      <c r="F2985" s="13"/>
      <c r="G2985" s="13"/>
      <c r="H2985" s="13"/>
      <c r="I2985" s="13"/>
      <c r="J2985" s="13"/>
      <c r="K2985" s="13"/>
      <c r="L2985" s="13"/>
      <c r="M2985" s="13"/>
    </row>
    <row r="2986" spans="2:13">
      <c r="B2986" s="16"/>
      <c r="C2986" s="17"/>
      <c r="D2986" s="13"/>
      <c r="E2986" s="13"/>
      <c r="F2986" s="13"/>
      <c r="G2986" s="13"/>
      <c r="H2986" s="13"/>
      <c r="I2986" s="13"/>
      <c r="J2986" s="13"/>
      <c r="K2986" s="13"/>
      <c r="L2986" s="13"/>
      <c r="M2986" s="13"/>
    </row>
    <row r="2987" spans="2:13">
      <c r="B2987" s="16"/>
      <c r="C2987" s="17"/>
      <c r="D2987" s="13"/>
      <c r="E2987" s="13"/>
      <c r="F2987" s="13"/>
      <c r="G2987" s="13"/>
      <c r="H2987" s="13"/>
      <c r="I2987" s="13"/>
      <c r="J2987" s="13"/>
      <c r="K2987" s="13"/>
      <c r="L2987" s="13"/>
      <c r="M2987" s="13"/>
    </row>
    <row r="2988" spans="2:13">
      <c r="B2988" s="16"/>
      <c r="C2988" s="17"/>
      <c r="D2988" s="13"/>
      <c r="E2988" s="13"/>
      <c r="F2988" s="13"/>
      <c r="G2988" s="13"/>
      <c r="H2988" s="13"/>
      <c r="I2988" s="13"/>
      <c r="J2988" s="13"/>
      <c r="K2988" s="13"/>
      <c r="L2988" s="13"/>
      <c r="M2988" s="13"/>
    </row>
    <row r="2989" spans="2:13">
      <c r="B2989" s="16"/>
      <c r="C2989" s="17"/>
      <c r="D2989" s="13"/>
      <c r="E2989" s="13"/>
      <c r="F2989" s="13"/>
      <c r="G2989" s="13"/>
      <c r="H2989" s="13"/>
      <c r="I2989" s="13"/>
      <c r="J2989" s="13"/>
      <c r="K2989" s="13"/>
      <c r="L2989" s="13"/>
      <c r="M2989" s="13"/>
    </row>
    <row r="2990" spans="2:13">
      <c r="B2990" s="16"/>
      <c r="C2990" s="17"/>
      <c r="D2990" s="13"/>
      <c r="E2990" s="13"/>
      <c r="F2990" s="13"/>
      <c r="G2990" s="13"/>
      <c r="H2990" s="13"/>
      <c r="I2990" s="13"/>
      <c r="J2990" s="13"/>
      <c r="K2990" s="13"/>
      <c r="L2990" s="13"/>
      <c r="M2990" s="13"/>
    </row>
    <row r="2991" spans="2:13">
      <c r="B2991" s="16"/>
      <c r="C2991" s="17"/>
      <c r="D2991" s="13"/>
      <c r="E2991" s="13"/>
      <c r="F2991" s="13"/>
      <c r="G2991" s="13"/>
      <c r="H2991" s="13"/>
      <c r="I2991" s="13"/>
      <c r="J2991" s="13"/>
      <c r="K2991" s="13"/>
      <c r="L2991" s="13"/>
      <c r="M2991" s="13"/>
    </row>
    <row r="2992" spans="2:13">
      <c r="B2992" s="16"/>
      <c r="C2992" s="17"/>
      <c r="D2992" s="13"/>
      <c r="E2992" s="13"/>
      <c r="F2992" s="13"/>
      <c r="G2992" s="13"/>
      <c r="H2992" s="13"/>
      <c r="I2992" s="13"/>
      <c r="J2992" s="13"/>
      <c r="K2992" s="13"/>
      <c r="L2992" s="13"/>
      <c r="M2992" s="13"/>
    </row>
    <row r="2993" spans="2:13">
      <c r="B2993" s="16"/>
      <c r="C2993" s="17"/>
      <c r="D2993" s="13"/>
      <c r="E2993" s="13"/>
      <c r="F2993" s="13"/>
      <c r="G2993" s="13"/>
      <c r="H2993" s="13"/>
      <c r="I2993" s="13"/>
      <c r="J2993" s="13"/>
      <c r="K2993" s="13"/>
      <c r="L2993" s="13"/>
      <c r="M2993" s="13"/>
    </row>
    <row r="2994" spans="2:13">
      <c r="B2994" s="16"/>
      <c r="C2994" s="17"/>
      <c r="D2994" s="13"/>
      <c r="E2994" s="13"/>
      <c r="F2994" s="13"/>
      <c r="G2994" s="13"/>
      <c r="H2994" s="13"/>
      <c r="I2994" s="13"/>
      <c r="J2994" s="13"/>
      <c r="K2994" s="13"/>
      <c r="L2994" s="13"/>
      <c r="M2994" s="13"/>
    </row>
    <row r="2995" spans="2:13">
      <c r="B2995" s="16"/>
      <c r="C2995" s="17"/>
      <c r="D2995" s="13"/>
      <c r="E2995" s="13"/>
      <c r="F2995" s="13"/>
      <c r="G2995" s="13"/>
      <c r="H2995" s="13"/>
      <c r="I2995" s="13"/>
      <c r="J2995" s="13"/>
      <c r="K2995" s="13"/>
      <c r="L2995" s="13"/>
      <c r="M2995" s="13"/>
    </row>
    <row r="2996" spans="2:13">
      <c r="B2996" s="16"/>
      <c r="C2996" s="17"/>
      <c r="D2996" s="13"/>
      <c r="E2996" s="13"/>
      <c r="F2996" s="13"/>
      <c r="G2996" s="13"/>
      <c r="H2996" s="13"/>
      <c r="I2996" s="13"/>
      <c r="J2996" s="13"/>
      <c r="K2996" s="13"/>
      <c r="L2996" s="13"/>
      <c r="M2996" s="13"/>
    </row>
    <row r="2997" spans="2:13">
      <c r="B2997" s="16"/>
      <c r="C2997" s="17"/>
      <c r="D2997" s="13"/>
      <c r="E2997" s="13"/>
      <c r="F2997" s="13"/>
      <c r="G2997" s="13"/>
      <c r="H2997" s="13"/>
      <c r="I2997" s="13"/>
      <c r="J2997" s="13"/>
      <c r="K2997" s="13"/>
      <c r="L2997" s="13"/>
      <c r="M2997" s="13"/>
    </row>
    <row r="2998" spans="2:13">
      <c r="B2998" s="16"/>
      <c r="C2998" s="17"/>
      <c r="D2998" s="13"/>
      <c r="E2998" s="13"/>
      <c r="F2998" s="13"/>
      <c r="G2998" s="13"/>
      <c r="H2998" s="13"/>
      <c r="I2998" s="13"/>
      <c r="J2998" s="13"/>
      <c r="K2998" s="13"/>
      <c r="L2998" s="13"/>
      <c r="M2998" s="13"/>
    </row>
    <row r="2999" spans="2:13">
      <c r="B2999" s="16"/>
      <c r="C2999" s="17"/>
      <c r="D2999" s="13"/>
      <c r="E2999" s="13"/>
      <c r="F2999" s="13"/>
      <c r="G2999" s="13"/>
      <c r="H2999" s="13"/>
      <c r="I2999" s="13"/>
      <c r="J2999" s="13"/>
      <c r="K2999" s="13"/>
      <c r="L2999" s="13"/>
      <c r="M2999" s="13"/>
    </row>
    <row r="3000" spans="2:13">
      <c r="B3000" s="16"/>
      <c r="C3000" s="17"/>
      <c r="D3000" s="13"/>
      <c r="E3000" s="13"/>
      <c r="F3000" s="13"/>
      <c r="G3000" s="13"/>
      <c r="H3000" s="13"/>
      <c r="I3000" s="13"/>
      <c r="J3000" s="13"/>
      <c r="K3000" s="13"/>
      <c r="L3000" s="13"/>
      <c r="M3000" s="13"/>
    </row>
    <row r="3001" spans="2:13">
      <c r="B3001" s="16"/>
      <c r="C3001" s="17"/>
      <c r="D3001" s="13"/>
      <c r="E3001" s="13"/>
      <c r="F3001" s="13"/>
      <c r="G3001" s="13"/>
      <c r="H3001" s="13"/>
      <c r="I3001" s="13"/>
      <c r="J3001" s="13"/>
      <c r="K3001" s="13"/>
      <c r="L3001" s="13"/>
      <c r="M3001" s="13"/>
    </row>
    <row r="3002" spans="2:13">
      <c r="B3002" s="16"/>
      <c r="C3002" s="17"/>
      <c r="D3002" s="13"/>
      <c r="E3002" s="13"/>
      <c r="F3002" s="13"/>
      <c r="G3002" s="13"/>
      <c r="H3002" s="13"/>
      <c r="I3002" s="13"/>
      <c r="J3002" s="13"/>
      <c r="K3002" s="13"/>
      <c r="L3002" s="13"/>
      <c r="M3002" s="13"/>
    </row>
    <row r="3003" spans="2:13">
      <c r="B3003" s="16"/>
      <c r="C3003" s="17"/>
      <c r="D3003" s="13"/>
      <c r="E3003" s="13"/>
      <c r="F3003" s="13"/>
      <c r="G3003" s="13"/>
      <c r="H3003" s="13"/>
      <c r="I3003" s="13"/>
      <c r="J3003" s="13"/>
      <c r="K3003" s="13"/>
      <c r="L3003" s="13"/>
      <c r="M3003" s="13"/>
    </row>
    <row r="3004" spans="2:13">
      <c r="B3004" s="16"/>
      <c r="C3004" s="17"/>
      <c r="D3004" s="13"/>
      <c r="E3004" s="13"/>
      <c r="F3004" s="13"/>
      <c r="G3004" s="13"/>
      <c r="H3004" s="13"/>
      <c r="I3004" s="13"/>
      <c r="J3004" s="13"/>
      <c r="K3004" s="13"/>
      <c r="L3004" s="13"/>
      <c r="M3004" s="13"/>
    </row>
    <row r="3005" spans="2:13">
      <c r="B3005" s="16"/>
      <c r="C3005" s="17"/>
      <c r="D3005" s="13"/>
      <c r="E3005" s="13"/>
      <c r="F3005" s="13"/>
      <c r="G3005" s="13"/>
      <c r="H3005" s="13"/>
      <c r="I3005" s="13"/>
      <c r="J3005" s="13"/>
      <c r="K3005" s="13"/>
      <c r="L3005" s="13"/>
      <c r="M3005" s="13"/>
    </row>
    <row r="3006" spans="2:13">
      <c r="B3006" s="16"/>
      <c r="C3006" s="17"/>
      <c r="D3006" s="13"/>
      <c r="E3006" s="13"/>
      <c r="F3006" s="13"/>
      <c r="G3006" s="13"/>
      <c r="H3006" s="13"/>
      <c r="I3006" s="13"/>
      <c r="J3006" s="13"/>
      <c r="K3006" s="13"/>
      <c r="L3006" s="13"/>
      <c r="M3006" s="13"/>
    </row>
    <row r="3007" spans="2:13">
      <c r="B3007" s="16"/>
      <c r="C3007" s="17"/>
      <c r="D3007" s="13"/>
      <c r="E3007" s="13"/>
      <c r="F3007" s="13"/>
      <c r="G3007" s="13"/>
      <c r="H3007" s="13"/>
      <c r="I3007" s="13"/>
      <c r="J3007" s="13"/>
      <c r="K3007" s="13"/>
      <c r="L3007" s="13"/>
      <c r="M3007" s="13"/>
    </row>
    <row r="3008" spans="2:13">
      <c r="B3008" s="16"/>
      <c r="C3008" s="17"/>
      <c r="D3008" s="13"/>
      <c r="E3008" s="13"/>
      <c r="F3008" s="13"/>
      <c r="G3008" s="13"/>
      <c r="H3008" s="13"/>
      <c r="I3008" s="13"/>
      <c r="J3008" s="13"/>
      <c r="K3008" s="13"/>
      <c r="L3008" s="13"/>
      <c r="M3008" s="13"/>
    </row>
    <row r="3009" spans="2:13">
      <c r="B3009" s="16"/>
      <c r="C3009" s="17"/>
      <c r="D3009" s="13"/>
      <c r="E3009" s="13"/>
      <c r="F3009" s="13"/>
      <c r="G3009" s="13"/>
      <c r="H3009" s="13"/>
      <c r="I3009" s="13"/>
      <c r="J3009" s="13"/>
      <c r="K3009" s="13"/>
      <c r="L3009" s="13"/>
      <c r="M3009" s="13"/>
    </row>
    <row r="3010" spans="2:13">
      <c r="B3010" s="16"/>
      <c r="C3010" s="17"/>
      <c r="D3010" s="13"/>
      <c r="E3010" s="13"/>
      <c r="F3010" s="13"/>
      <c r="G3010" s="13"/>
      <c r="H3010" s="13"/>
      <c r="I3010" s="13"/>
      <c r="J3010" s="13"/>
      <c r="K3010" s="13"/>
      <c r="L3010" s="13"/>
      <c r="M3010" s="13"/>
    </row>
    <row r="3011" spans="2:13">
      <c r="B3011" s="16"/>
      <c r="C3011" s="17"/>
      <c r="D3011" s="13"/>
      <c r="E3011" s="13"/>
      <c r="F3011" s="13"/>
      <c r="G3011" s="13"/>
      <c r="H3011" s="13"/>
      <c r="I3011" s="13"/>
      <c r="J3011" s="13"/>
      <c r="K3011" s="13"/>
      <c r="L3011" s="13"/>
      <c r="M3011" s="13"/>
    </row>
    <row r="3012" spans="2:13">
      <c r="B3012" s="16"/>
      <c r="C3012" s="17"/>
      <c r="D3012" s="13"/>
      <c r="E3012" s="13"/>
      <c r="F3012" s="13"/>
      <c r="G3012" s="13"/>
      <c r="H3012" s="13"/>
      <c r="I3012" s="13"/>
      <c r="J3012" s="13"/>
      <c r="K3012" s="13"/>
      <c r="L3012" s="13"/>
      <c r="M3012" s="13"/>
    </row>
    <row r="3013" spans="2:13">
      <c r="B3013" s="18"/>
      <c r="C3013" s="19"/>
      <c r="D3013" s="15"/>
      <c r="E3013" s="15"/>
      <c r="F3013" s="15"/>
      <c r="G3013" s="15"/>
      <c r="H3013" s="15"/>
      <c r="I3013" s="15"/>
      <c r="J3013" s="15"/>
      <c r="K3013" s="15"/>
      <c r="L3013" s="15"/>
      <c r="M3013" s="15"/>
    </row>
    <row r="3014" spans="2:13">
      <c r="B3014" s="16"/>
      <c r="C3014" s="17"/>
      <c r="D3014" s="13"/>
      <c r="E3014" s="13"/>
      <c r="F3014" s="13"/>
      <c r="G3014" s="13"/>
      <c r="H3014" s="13"/>
      <c r="I3014" s="13"/>
      <c r="J3014" s="13"/>
      <c r="K3014" s="13"/>
      <c r="L3014" s="13"/>
      <c r="M3014" s="13"/>
    </row>
    <row r="3015" spans="2:13">
      <c r="B3015" s="16"/>
      <c r="C3015" s="17"/>
      <c r="D3015" s="13"/>
      <c r="E3015" s="13"/>
      <c r="F3015" s="13"/>
      <c r="G3015" s="13"/>
      <c r="H3015" s="13"/>
      <c r="I3015" s="13"/>
      <c r="J3015" s="13"/>
      <c r="K3015" s="13"/>
      <c r="L3015" s="13"/>
      <c r="M3015" s="13"/>
    </row>
    <row r="3016" spans="2:13">
      <c r="B3016" s="16"/>
      <c r="C3016" s="17"/>
      <c r="D3016" s="13"/>
      <c r="E3016" s="13"/>
      <c r="F3016" s="13"/>
      <c r="G3016" s="13"/>
      <c r="H3016" s="13"/>
      <c r="I3016" s="13"/>
      <c r="J3016" s="13"/>
      <c r="K3016" s="13"/>
      <c r="L3016" s="13"/>
      <c r="M3016" s="13"/>
    </row>
    <row r="3017" spans="2:13">
      <c r="B3017" s="16"/>
      <c r="C3017" s="17"/>
      <c r="D3017" s="13"/>
      <c r="E3017" s="13"/>
      <c r="F3017" s="13"/>
      <c r="G3017" s="13"/>
      <c r="H3017" s="13"/>
      <c r="I3017" s="13"/>
      <c r="J3017" s="13"/>
      <c r="K3017" s="13"/>
      <c r="L3017" s="13"/>
      <c r="M3017" s="13"/>
    </row>
    <row r="3018" spans="2:13">
      <c r="B3018" s="16"/>
      <c r="C3018" s="17"/>
      <c r="D3018" s="13"/>
      <c r="E3018" s="13"/>
      <c r="F3018" s="13"/>
      <c r="G3018" s="13"/>
      <c r="H3018" s="13"/>
      <c r="I3018" s="13"/>
      <c r="J3018" s="13"/>
      <c r="K3018" s="13"/>
      <c r="L3018" s="13"/>
      <c r="M3018" s="13"/>
    </row>
    <row r="3019" spans="2:13">
      <c r="B3019" s="16"/>
      <c r="C3019" s="17"/>
      <c r="D3019" s="13"/>
      <c r="E3019" s="13"/>
      <c r="F3019" s="13"/>
      <c r="G3019" s="13"/>
      <c r="H3019" s="13"/>
      <c r="I3019" s="13"/>
      <c r="J3019" s="13"/>
      <c r="K3019" s="13"/>
      <c r="L3019" s="13"/>
      <c r="M3019" s="13"/>
    </row>
    <row r="3020" spans="2:13">
      <c r="B3020" s="16"/>
      <c r="C3020" s="17"/>
      <c r="D3020" s="13"/>
      <c r="E3020" s="13"/>
      <c r="F3020" s="13"/>
      <c r="G3020" s="13"/>
      <c r="H3020" s="13"/>
      <c r="I3020" s="13"/>
      <c r="J3020" s="13"/>
      <c r="K3020" s="13"/>
      <c r="L3020" s="13"/>
      <c r="M3020" s="13"/>
    </row>
    <row r="3021" spans="2:13">
      <c r="B3021" s="16"/>
      <c r="C3021" s="17"/>
      <c r="D3021" s="13"/>
      <c r="E3021" s="13"/>
      <c r="F3021" s="13"/>
      <c r="G3021" s="13"/>
      <c r="H3021" s="13"/>
      <c r="I3021" s="13"/>
      <c r="J3021" s="13"/>
      <c r="K3021" s="13"/>
      <c r="L3021" s="13"/>
      <c r="M3021" s="13"/>
    </row>
    <row r="3022" spans="2:13">
      <c r="B3022" s="18"/>
      <c r="C3022" s="19"/>
      <c r="D3022" s="15"/>
      <c r="E3022" s="15"/>
      <c r="F3022" s="15"/>
      <c r="G3022" s="15"/>
      <c r="H3022" s="15"/>
      <c r="I3022" s="15"/>
      <c r="J3022" s="15"/>
      <c r="K3022" s="15"/>
      <c r="L3022" s="15"/>
      <c r="M3022" s="15"/>
    </row>
    <row r="3023" spans="2:13">
      <c r="B3023" s="16"/>
      <c r="C3023" s="17"/>
      <c r="D3023" s="13"/>
      <c r="E3023" s="13"/>
      <c r="F3023" s="13"/>
      <c r="G3023" s="13"/>
      <c r="H3023" s="13"/>
      <c r="I3023" s="13"/>
      <c r="J3023" s="13"/>
      <c r="K3023" s="13"/>
      <c r="L3023" s="13"/>
      <c r="M3023" s="13"/>
    </row>
    <row r="3024" spans="2:13">
      <c r="B3024" s="16"/>
      <c r="C3024" s="17"/>
      <c r="D3024" s="13"/>
      <c r="E3024" s="13"/>
      <c r="F3024" s="13"/>
      <c r="G3024" s="13"/>
      <c r="H3024" s="13"/>
      <c r="I3024" s="13"/>
      <c r="J3024" s="13"/>
      <c r="K3024" s="13"/>
      <c r="L3024" s="13"/>
      <c r="M3024" s="13"/>
    </row>
    <row r="3025" spans="2:13">
      <c r="B3025" s="16"/>
      <c r="C3025" s="17"/>
      <c r="D3025" s="13"/>
      <c r="E3025" s="13"/>
      <c r="F3025" s="13"/>
      <c r="G3025" s="13"/>
      <c r="H3025" s="13"/>
      <c r="I3025" s="13"/>
      <c r="J3025" s="13"/>
      <c r="K3025" s="13"/>
      <c r="L3025" s="13"/>
      <c r="M3025" s="13"/>
    </row>
    <row r="3026" spans="2:13">
      <c r="B3026" s="16"/>
      <c r="C3026" s="17"/>
      <c r="D3026" s="13"/>
      <c r="E3026" s="13"/>
      <c r="F3026" s="13"/>
      <c r="G3026" s="13"/>
      <c r="H3026" s="13"/>
      <c r="I3026" s="13"/>
      <c r="J3026" s="13"/>
      <c r="K3026" s="13"/>
      <c r="L3026" s="13"/>
      <c r="M3026" s="13"/>
    </row>
    <row r="3027" spans="2:13">
      <c r="B3027" s="16"/>
      <c r="C3027" s="17"/>
      <c r="D3027" s="13"/>
      <c r="E3027" s="13"/>
      <c r="F3027" s="13"/>
      <c r="G3027" s="13"/>
      <c r="H3027" s="13"/>
      <c r="I3027" s="13"/>
      <c r="J3027" s="13"/>
      <c r="K3027" s="13"/>
      <c r="L3027" s="13"/>
      <c r="M3027" s="13"/>
    </row>
    <row r="3028" spans="2:13">
      <c r="B3028" s="16"/>
      <c r="C3028" s="17"/>
      <c r="D3028" s="13"/>
      <c r="E3028" s="13"/>
      <c r="F3028" s="13"/>
      <c r="G3028" s="13"/>
      <c r="H3028" s="13"/>
      <c r="I3028" s="13"/>
      <c r="J3028" s="13"/>
      <c r="K3028" s="13"/>
      <c r="L3028" s="13"/>
      <c r="M3028" s="13"/>
    </row>
    <row r="3029" spans="2:13">
      <c r="B3029" s="16"/>
      <c r="C3029" s="17"/>
      <c r="D3029" s="13"/>
      <c r="E3029" s="13"/>
      <c r="F3029" s="13"/>
      <c r="G3029" s="13"/>
      <c r="H3029" s="13"/>
      <c r="I3029" s="13"/>
      <c r="J3029" s="13"/>
      <c r="K3029" s="13"/>
      <c r="L3029" s="13"/>
      <c r="M3029" s="13"/>
    </row>
    <row r="3030" spans="2:13">
      <c r="B3030" s="16"/>
      <c r="C3030" s="17"/>
      <c r="D3030" s="13"/>
      <c r="E3030" s="13"/>
      <c r="F3030" s="13"/>
      <c r="G3030" s="13"/>
      <c r="H3030" s="13"/>
      <c r="I3030" s="13"/>
      <c r="J3030" s="13"/>
      <c r="K3030" s="13"/>
      <c r="L3030" s="13"/>
      <c r="M3030" s="13"/>
    </row>
    <row r="3031" spans="2:13">
      <c r="B3031" s="16"/>
      <c r="C3031" s="17"/>
      <c r="D3031" s="13"/>
      <c r="E3031" s="13"/>
      <c r="F3031" s="13"/>
      <c r="G3031" s="13"/>
      <c r="H3031" s="13"/>
      <c r="I3031" s="13"/>
      <c r="J3031" s="13"/>
      <c r="K3031" s="13"/>
      <c r="L3031" s="13"/>
      <c r="M3031" s="13"/>
    </row>
    <row r="3032" spans="2:13">
      <c r="B3032" s="16"/>
      <c r="C3032" s="17"/>
      <c r="D3032" s="13"/>
      <c r="E3032" s="13"/>
      <c r="F3032" s="13"/>
      <c r="G3032" s="13"/>
      <c r="H3032" s="13"/>
      <c r="I3032" s="13"/>
      <c r="J3032" s="13"/>
      <c r="K3032" s="13"/>
      <c r="L3032" s="13"/>
      <c r="M3032" s="13"/>
    </row>
    <row r="3033" spans="2:13">
      <c r="B3033" s="16"/>
      <c r="C3033" s="17"/>
      <c r="D3033" s="13"/>
      <c r="E3033" s="13"/>
      <c r="F3033" s="13"/>
      <c r="G3033" s="13"/>
      <c r="H3033" s="13"/>
      <c r="I3033" s="13"/>
      <c r="J3033" s="13"/>
      <c r="K3033" s="13"/>
      <c r="L3033" s="13"/>
      <c r="M3033" s="13"/>
    </row>
    <row r="3034" spans="2:13">
      <c r="B3034" s="16"/>
      <c r="C3034" s="17"/>
      <c r="D3034" s="13"/>
      <c r="E3034" s="13"/>
      <c r="F3034" s="13"/>
      <c r="G3034" s="13"/>
      <c r="H3034" s="13"/>
      <c r="I3034" s="13"/>
      <c r="J3034" s="13"/>
      <c r="K3034" s="13"/>
      <c r="L3034" s="13"/>
      <c r="M3034" s="13"/>
    </row>
    <row r="3035" spans="2:13">
      <c r="B3035" s="16"/>
      <c r="C3035" s="17"/>
      <c r="D3035" s="13"/>
      <c r="E3035" s="13"/>
      <c r="F3035" s="13"/>
      <c r="G3035" s="13"/>
      <c r="H3035" s="13"/>
      <c r="I3035" s="13"/>
      <c r="J3035" s="13"/>
      <c r="K3035" s="13"/>
      <c r="L3035" s="13"/>
      <c r="M3035" s="13"/>
    </row>
    <row r="3036" spans="2:13">
      <c r="B3036" s="16"/>
      <c r="C3036" s="17"/>
      <c r="D3036" s="13"/>
      <c r="E3036" s="13"/>
      <c r="F3036" s="13"/>
      <c r="G3036" s="13"/>
      <c r="H3036" s="13"/>
      <c r="I3036" s="13"/>
      <c r="J3036" s="13"/>
      <c r="K3036" s="13"/>
      <c r="L3036" s="13"/>
      <c r="M3036" s="13"/>
    </row>
    <row r="3037" spans="2:13">
      <c r="B3037" s="16"/>
      <c r="C3037" s="17"/>
      <c r="D3037" s="13"/>
      <c r="E3037" s="13"/>
      <c r="F3037" s="13"/>
      <c r="G3037" s="13"/>
      <c r="H3037" s="13"/>
      <c r="I3037" s="13"/>
      <c r="J3037" s="13"/>
      <c r="K3037" s="13"/>
      <c r="L3037" s="13"/>
      <c r="M3037" s="13"/>
    </row>
    <row r="3038" spans="2:13">
      <c r="B3038" s="16"/>
      <c r="C3038" s="17"/>
      <c r="D3038" s="13"/>
      <c r="E3038" s="13"/>
      <c r="F3038" s="13"/>
      <c r="G3038" s="13"/>
      <c r="H3038" s="13"/>
      <c r="I3038" s="13"/>
      <c r="J3038" s="13"/>
      <c r="K3038" s="13"/>
      <c r="L3038" s="13"/>
      <c r="M3038" s="13"/>
    </row>
    <row r="3039" spans="2:13">
      <c r="B3039" s="16"/>
      <c r="C3039" s="17"/>
      <c r="D3039" s="13"/>
      <c r="E3039" s="13"/>
      <c r="F3039" s="13"/>
      <c r="G3039" s="13"/>
      <c r="H3039" s="13"/>
      <c r="I3039" s="13"/>
      <c r="J3039" s="13"/>
      <c r="K3039" s="13"/>
      <c r="L3039" s="13"/>
      <c r="M3039" s="13"/>
    </row>
    <row r="3040" spans="2:13">
      <c r="B3040" s="16"/>
      <c r="C3040" s="17"/>
      <c r="D3040" s="13"/>
      <c r="E3040" s="13"/>
      <c r="F3040" s="13"/>
      <c r="G3040" s="13"/>
      <c r="H3040" s="13"/>
      <c r="I3040" s="13"/>
      <c r="J3040" s="13"/>
      <c r="K3040" s="13"/>
      <c r="L3040" s="13"/>
      <c r="M3040" s="13"/>
    </row>
    <row r="3041" spans="2:13">
      <c r="B3041" s="16"/>
      <c r="C3041" s="17"/>
      <c r="D3041" s="13"/>
      <c r="E3041" s="13"/>
      <c r="F3041" s="13"/>
      <c r="G3041" s="13"/>
      <c r="H3041" s="13"/>
      <c r="I3041" s="13"/>
      <c r="J3041" s="13"/>
      <c r="K3041" s="13"/>
      <c r="L3041" s="13"/>
      <c r="M3041" s="13"/>
    </row>
    <row r="3042" spans="2:13">
      <c r="B3042" s="16"/>
      <c r="C3042" s="17"/>
      <c r="D3042" s="13"/>
      <c r="E3042" s="13"/>
      <c r="F3042" s="13"/>
      <c r="G3042" s="13"/>
      <c r="H3042" s="13"/>
      <c r="I3042" s="13"/>
      <c r="J3042" s="13"/>
      <c r="K3042" s="13"/>
      <c r="L3042" s="13"/>
      <c r="M3042" s="13"/>
    </row>
    <row r="3043" spans="2:13">
      <c r="B3043" s="16"/>
      <c r="C3043" s="17"/>
      <c r="D3043" s="13"/>
      <c r="E3043" s="13"/>
      <c r="F3043" s="13"/>
      <c r="G3043" s="13"/>
      <c r="H3043" s="13"/>
      <c r="I3043" s="13"/>
      <c r="J3043" s="13"/>
      <c r="K3043" s="13"/>
      <c r="L3043" s="13"/>
      <c r="M3043" s="13"/>
    </row>
    <row r="3044" spans="2:13">
      <c r="B3044" s="16"/>
      <c r="C3044" s="17"/>
      <c r="D3044" s="13"/>
      <c r="E3044" s="13"/>
      <c r="F3044" s="13"/>
      <c r="G3044" s="13"/>
      <c r="H3044" s="13"/>
      <c r="I3044" s="13"/>
      <c r="J3044" s="13"/>
      <c r="K3044" s="13"/>
      <c r="L3044" s="13"/>
      <c r="M3044" s="13"/>
    </row>
    <row r="3045" spans="2:13">
      <c r="B3045" s="16"/>
      <c r="C3045" s="17"/>
      <c r="D3045" s="13"/>
      <c r="E3045" s="13"/>
      <c r="F3045" s="13"/>
      <c r="G3045" s="13"/>
      <c r="H3045" s="13"/>
      <c r="I3045" s="13"/>
      <c r="J3045" s="13"/>
      <c r="K3045" s="13"/>
      <c r="L3045" s="13"/>
      <c r="M3045" s="13"/>
    </row>
    <row r="3046" spans="2:13">
      <c r="B3046" s="16"/>
      <c r="C3046" s="17"/>
      <c r="D3046" s="13"/>
      <c r="E3046" s="13"/>
      <c r="F3046" s="13"/>
      <c r="G3046" s="13"/>
      <c r="H3046" s="13"/>
      <c r="I3046" s="13"/>
      <c r="J3046" s="13"/>
      <c r="K3046" s="13"/>
      <c r="L3046" s="13"/>
      <c r="M3046" s="13"/>
    </row>
    <row r="3047" spans="2:13">
      <c r="B3047" s="16"/>
      <c r="C3047" s="17"/>
      <c r="D3047" s="13"/>
      <c r="E3047" s="13"/>
      <c r="F3047" s="13"/>
      <c r="G3047" s="13"/>
      <c r="H3047" s="13"/>
      <c r="I3047" s="13"/>
      <c r="J3047" s="13"/>
      <c r="K3047" s="13"/>
      <c r="L3047" s="13"/>
      <c r="M3047" s="13"/>
    </row>
    <row r="3048" spans="2:13">
      <c r="B3048" s="16"/>
      <c r="C3048" s="17"/>
      <c r="D3048" s="13"/>
      <c r="E3048" s="13"/>
      <c r="F3048" s="13"/>
      <c r="G3048" s="13"/>
      <c r="H3048" s="13"/>
      <c r="I3048" s="13"/>
      <c r="J3048" s="13"/>
      <c r="K3048" s="13"/>
      <c r="L3048" s="13"/>
      <c r="M3048" s="13"/>
    </row>
    <row r="3049" spans="2:13">
      <c r="B3049" s="16"/>
      <c r="C3049" s="17"/>
      <c r="D3049" s="13"/>
      <c r="E3049" s="13"/>
      <c r="F3049" s="13"/>
      <c r="G3049" s="13"/>
      <c r="H3049" s="13"/>
      <c r="I3049" s="13"/>
      <c r="J3049" s="13"/>
      <c r="K3049" s="13"/>
      <c r="L3049" s="13"/>
      <c r="M3049" s="13"/>
    </row>
    <row r="3050" spans="2:13">
      <c r="B3050" s="16"/>
      <c r="C3050" s="17"/>
      <c r="D3050" s="13"/>
      <c r="E3050" s="13"/>
      <c r="F3050" s="13"/>
      <c r="G3050" s="13"/>
      <c r="H3050" s="13"/>
      <c r="I3050" s="13"/>
      <c r="J3050" s="13"/>
      <c r="K3050" s="13"/>
      <c r="L3050" s="13"/>
      <c r="M3050" s="13"/>
    </row>
    <row r="3051" spans="2:13">
      <c r="B3051" s="16"/>
      <c r="C3051" s="17"/>
      <c r="D3051" s="13"/>
      <c r="E3051" s="13"/>
      <c r="F3051" s="13"/>
      <c r="G3051" s="13"/>
      <c r="H3051" s="13"/>
      <c r="I3051" s="13"/>
      <c r="J3051" s="13"/>
      <c r="K3051" s="13"/>
      <c r="L3051" s="13"/>
      <c r="M3051" s="13"/>
    </row>
    <row r="3052" spans="2:13">
      <c r="B3052" s="16"/>
      <c r="C3052" s="17"/>
      <c r="D3052" s="13"/>
      <c r="E3052" s="13"/>
      <c r="F3052" s="13"/>
      <c r="G3052" s="13"/>
      <c r="H3052" s="13"/>
      <c r="I3052" s="13"/>
      <c r="J3052" s="13"/>
      <c r="K3052" s="13"/>
      <c r="L3052" s="13"/>
      <c r="M3052" s="13"/>
    </row>
    <row r="3053" spans="2:13">
      <c r="B3053" s="16"/>
      <c r="C3053" s="17"/>
      <c r="D3053" s="13"/>
      <c r="E3053" s="13"/>
      <c r="F3053" s="13"/>
      <c r="G3053" s="13"/>
      <c r="H3053" s="13"/>
      <c r="I3053" s="13"/>
      <c r="J3053" s="13"/>
      <c r="K3053" s="13"/>
      <c r="L3053" s="13"/>
      <c r="M3053" s="13"/>
    </row>
    <row r="3054" spans="2:13">
      <c r="B3054" s="16"/>
      <c r="C3054" s="17"/>
      <c r="D3054" s="13"/>
      <c r="E3054" s="13"/>
      <c r="F3054" s="13"/>
      <c r="G3054" s="13"/>
      <c r="H3054" s="13"/>
      <c r="I3054" s="13"/>
      <c r="J3054" s="13"/>
      <c r="K3054" s="13"/>
      <c r="L3054" s="13"/>
      <c r="M3054" s="13"/>
    </row>
    <row r="3055" spans="2:13">
      <c r="B3055" s="16"/>
      <c r="C3055" s="17"/>
      <c r="D3055" s="13"/>
      <c r="E3055" s="13"/>
      <c r="F3055" s="13"/>
      <c r="G3055" s="13"/>
      <c r="H3055" s="13"/>
      <c r="I3055" s="13"/>
      <c r="J3055" s="13"/>
      <c r="K3055" s="13"/>
      <c r="L3055" s="13"/>
      <c r="M3055" s="13"/>
    </row>
    <row r="3056" spans="2:13">
      <c r="B3056" s="16"/>
      <c r="C3056" s="17"/>
      <c r="D3056" s="13"/>
      <c r="E3056" s="13"/>
      <c r="F3056" s="13"/>
      <c r="G3056" s="13"/>
      <c r="H3056" s="13"/>
      <c r="I3056" s="13"/>
      <c r="J3056" s="13"/>
      <c r="K3056" s="13"/>
      <c r="L3056" s="13"/>
      <c r="M3056" s="13"/>
    </row>
    <row r="3057" spans="2:13">
      <c r="B3057" s="16"/>
      <c r="C3057" s="17"/>
      <c r="D3057" s="13"/>
      <c r="E3057" s="13"/>
      <c r="F3057" s="13"/>
      <c r="G3057" s="13"/>
      <c r="H3057" s="13"/>
      <c r="I3057" s="13"/>
      <c r="J3057" s="13"/>
      <c r="K3057" s="13"/>
      <c r="L3057" s="13"/>
      <c r="M3057" s="13"/>
    </row>
    <row r="3058" spans="2:13">
      <c r="B3058" s="16"/>
      <c r="C3058" s="17"/>
      <c r="D3058" s="13"/>
      <c r="E3058" s="13"/>
      <c r="F3058" s="13"/>
      <c r="G3058" s="13"/>
      <c r="H3058" s="13"/>
      <c r="I3058" s="13"/>
      <c r="J3058" s="13"/>
      <c r="K3058" s="13"/>
      <c r="L3058" s="13"/>
      <c r="M3058" s="13"/>
    </row>
    <row r="3059" spans="2:13">
      <c r="B3059" s="16"/>
      <c r="C3059" s="17"/>
      <c r="D3059" s="13"/>
      <c r="E3059" s="13"/>
      <c r="F3059" s="13"/>
      <c r="G3059" s="13"/>
      <c r="H3059" s="13"/>
      <c r="I3059" s="13"/>
      <c r="J3059" s="13"/>
      <c r="K3059" s="13"/>
      <c r="L3059" s="13"/>
      <c r="M3059" s="13"/>
    </row>
    <row r="3060" spans="2:13">
      <c r="B3060" s="16"/>
      <c r="C3060" s="17"/>
      <c r="D3060" s="13"/>
      <c r="E3060" s="13"/>
      <c r="F3060" s="13"/>
      <c r="G3060" s="13"/>
      <c r="H3060" s="13"/>
      <c r="I3060" s="13"/>
      <c r="J3060" s="13"/>
      <c r="K3060" s="13"/>
      <c r="L3060" s="13"/>
      <c r="M3060" s="13"/>
    </row>
    <row r="3061" spans="2:13">
      <c r="B3061" s="16"/>
      <c r="C3061" s="17"/>
      <c r="D3061" s="13"/>
      <c r="E3061" s="13"/>
      <c r="F3061" s="13"/>
      <c r="G3061" s="13"/>
      <c r="H3061" s="13"/>
      <c r="I3061" s="13"/>
      <c r="J3061" s="13"/>
      <c r="K3061" s="13"/>
      <c r="L3061" s="13"/>
      <c r="M3061" s="13"/>
    </row>
    <row r="3062" spans="2:13">
      <c r="B3062" s="16"/>
      <c r="C3062" s="17"/>
      <c r="D3062" s="13"/>
      <c r="E3062" s="13"/>
      <c r="F3062" s="13"/>
      <c r="G3062" s="13"/>
      <c r="H3062" s="13"/>
      <c r="I3062" s="13"/>
      <c r="J3062" s="13"/>
      <c r="K3062" s="13"/>
      <c r="L3062" s="13"/>
      <c r="M3062" s="13"/>
    </row>
    <row r="3063" spans="2:13">
      <c r="B3063" s="16"/>
      <c r="C3063" s="17"/>
      <c r="D3063" s="13"/>
      <c r="E3063" s="13"/>
      <c r="F3063" s="13"/>
      <c r="G3063" s="13"/>
      <c r="H3063" s="13"/>
      <c r="I3063" s="13"/>
      <c r="J3063" s="13"/>
      <c r="K3063" s="13"/>
      <c r="L3063" s="13"/>
      <c r="M3063" s="13"/>
    </row>
    <row r="3064" spans="2:13">
      <c r="B3064" s="16"/>
      <c r="C3064" s="17"/>
      <c r="D3064" s="13"/>
      <c r="E3064" s="13"/>
      <c r="F3064" s="13"/>
      <c r="G3064" s="13"/>
      <c r="H3064" s="13"/>
      <c r="I3064" s="13"/>
      <c r="J3064" s="13"/>
      <c r="K3064" s="13"/>
      <c r="L3064" s="13"/>
      <c r="M3064" s="13"/>
    </row>
    <row r="3065" spans="2:13">
      <c r="B3065" s="16"/>
      <c r="C3065" s="17"/>
      <c r="D3065" s="13"/>
      <c r="E3065" s="13"/>
      <c r="F3065" s="13"/>
      <c r="G3065" s="13"/>
      <c r="H3065" s="13"/>
      <c r="I3065" s="13"/>
      <c r="J3065" s="13"/>
      <c r="K3065" s="13"/>
      <c r="L3065" s="13"/>
      <c r="M3065" s="13"/>
    </row>
    <row r="3066" spans="2:13">
      <c r="B3066" s="16"/>
      <c r="C3066" s="17"/>
      <c r="D3066" s="13"/>
      <c r="E3066" s="13"/>
      <c r="F3066" s="13"/>
      <c r="G3066" s="13"/>
      <c r="H3066" s="13"/>
      <c r="I3066" s="13"/>
      <c r="J3066" s="13"/>
      <c r="K3066" s="13"/>
      <c r="L3066" s="13"/>
      <c r="M3066" s="13"/>
    </row>
    <row r="3067" spans="2:13">
      <c r="B3067" s="16"/>
      <c r="C3067" s="17"/>
      <c r="D3067" s="13"/>
      <c r="E3067" s="13"/>
      <c r="F3067" s="13"/>
      <c r="G3067" s="13"/>
      <c r="H3067" s="13"/>
      <c r="I3067" s="13"/>
      <c r="J3067" s="13"/>
      <c r="K3067" s="13"/>
      <c r="L3067" s="13"/>
      <c r="M3067" s="13"/>
    </row>
    <row r="3068" spans="2:13">
      <c r="B3068" s="16"/>
      <c r="C3068" s="17"/>
      <c r="D3068" s="13"/>
      <c r="E3068" s="13"/>
      <c r="F3068" s="13"/>
      <c r="G3068" s="13"/>
      <c r="H3068" s="13"/>
      <c r="I3068" s="13"/>
      <c r="J3068" s="13"/>
      <c r="K3068" s="13"/>
      <c r="L3068" s="13"/>
      <c r="M3068" s="13"/>
    </row>
    <row r="3069" spans="2:13">
      <c r="B3069" s="16"/>
      <c r="C3069" s="17"/>
      <c r="D3069" s="13"/>
      <c r="E3069" s="13"/>
      <c r="F3069" s="13"/>
      <c r="G3069" s="13"/>
      <c r="H3069" s="13"/>
      <c r="I3069" s="13"/>
      <c r="J3069" s="13"/>
      <c r="K3069" s="13"/>
      <c r="L3069" s="13"/>
      <c r="M3069" s="13"/>
    </row>
    <row r="3070" spans="2:13">
      <c r="B3070" s="16"/>
      <c r="C3070" s="17"/>
      <c r="D3070" s="13"/>
      <c r="E3070" s="13"/>
      <c r="F3070" s="13"/>
      <c r="G3070" s="13"/>
      <c r="H3070" s="13"/>
      <c r="I3070" s="13"/>
      <c r="J3070" s="13"/>
      <c r="K3070" s="13"/>
      <c r="L3070" s="13"/>
      <c r="M3070" s="13"/>
    </row>
    <row r="3071" spans="2:13">
      <c r="B3071" s="16"/>
      <c r="C3071" s="17"/>
      <c r="D3071" s="13"/>
      <c r="E3071" s="13"/>
      <c r="F3071" s="13"/>
      <c r="G3071" s="13"/>
      <c r="H3071" s="13"/>
      <c r="I3071" s="13"/>
      <c r="J3071" s="13"/>
      <c r="K3071" s="13"/>
      <c r="L3071" s="13"/>
      <c r="M3071" s="13"/>
    </row>
    <row r="3072" spans="2:13">
      <c r="B3072" s="16"/>
      <c r="C3072" s="17"/>
      <c r="D3072" s="13"/>
      <c r="E3072" s="13"/>
      <c r="F3072" s="13"/>
      <c r="G3072" s="13"/>
      <c r="H3072" s="13"/>
      <c r="I3072" s="13"/>
      <c r="J3072" s="13"/>
      <c r="K3072" s="13"/>
      <c r="L3072" s="13"/>
      <c r="M3072" s="13"/>
    </row>
    <row r="3073" spans="2:13">
      <c r="B3073" s="16"/>
      <c r="C3073" s="17"/>
      <c r="D3073" s="13"/>
      <c r="E3073" s="13"/>
      <c r="F3073" s="13"/>
      <c r="G3073" s="13"/>
      <c r="H3073" s="13"/>
      <c r="I3073" s="13"/>
      <c r="J3073" s="13"/>
      <c r="K3073" s="13"/>
      <c r="L3073" s="13"/>
      <c r="M3073" s="13"/>
    </row>
    <row r="3074" spans="2:13">
      <c r="B3074" s="16"/>
      <c r="C3074" s="17"/>
      <c r="D3074" s="13"/>
      <c r="E3074" s="13"/>
      <c r="F3074" s="13"/>
      <c r="G3074" s="13"/>
      <c r="H3074" s="13"/>
      <c r="I3074" s="13"/>
      <c r="J3074" s="13"/>
      <c r="K3074" s="13"/>
      <c r="L3074" s="13"/>
      <c r="M3074" s="13"/>
    </row>
    <row r="3075" spans="2:13">
      <c r="B3075" s="16"/>
      <c r="C3075" s="17"/>
      <c r="D3075" s="13"/>
      <c r="E3075" s="13"/>
      <c r="F3075" s="13"/>
      <c r="G3075" s="13"/>
      <c r="H3075" s="13"/>
      <c r="I3075" s="13"/>
      <c r="J3075" s="13"/>
      <c r="K3075" s="13"/>
      <c r="L3075" s="13"/>
      <c r="M3075" s="13"/>
    </row>
    <row r="3076" spans="2:13">
      <c r="B3076" s="16"/>
      <c r="C3076" s="17"/>
      <c r="D3076" s="13"/>
      <c r="E3076" s="13"/>
      <c r="F3076" s="13"/>
      <c r="G3076" s="13"/>
      <c r="H3076" s="13"/>
      <c r="I3076" s="13"/>
      <c r="J3076" s="13"/>
      <c r="K3076" s="13"/>
      <c r="L3076" s="13"/>
      <c r="M3076" s="13"/>
    </row>
    <row r="3077" spans="2:13">
      <c r="B3077" s="16"/>
      <c r="C3077" s="17"/>
      <c r="D3077" s="13"/>
      <c r="E3077" s="13"/>
      <c r="F3077" s="13"/>
      <c r="G3077" s="13"/>
      <c r="H3077" s="13"/>
      <c r="I3077" s="13"/>
      <c r="J3077" s="13"/>
      <c r="K3077" s="13"/>
      <c r="L3077" s="13"/>
      <c r="M3077" s="13"/>
    </row>
    <row r="3078" spans="2:13">
      <c r="B3078" s="16"/>
      <c r="C3078" s="17"/>
      <c r="D3078" s="13"/>
      <c r="E3078" s="13"/>
      <c r="F3078" s="13"/>
      <c r="G3078" s="13"/>
      <c r="H3078" s="13"/>
      <c r="I3078" s="13"/>
      <c r="J3078" s="13"/>
      <c r="K3078" s="13"/>
      <c r="L3078" s="13"/>
      <c r="M3078" s="13"/>
    </row>
    <row r="3079" spans="2:13">
      <c r="B3079" s="16"/>
      <c r="C3079" s="17"/>
      <c r="D3079" s="13"/>
      <c r="E3079" s="13"/>
      <c r="F3079" s="13"/>
      <c r="G3079" s="13"/>
      <c r="H3079" s="13"/>
      <c r="I3079" s="13"/>
      <c r="J3079" s="13"/>
      <c r="K3079" s="13"/>
      <c r="L3079" s="13"/>
      <c r="M3079" s="13"/>
    </row>
    <row r="3080" spans="2:13">
      <c r="B3080" s="16"/>
      <c r="C3080" s="17"/>
      <c r="D3080" s="13"/>
      <c r="E3080" s="13"/>
      <c r="F3080" s="13"/>
      <c r="G3080" s="13"/>
      <c r="H3080" s="13"/>
      <c r="I3080" s="13"/>
      <c r="J3080" s="13"/>
      <c r="K3080" s="13"/>
      <c r="L3080" s="13"/>
      <c r="M3080" s="13"/>
    </row>
    <row r="3081" spans="2:13">
      <c r="B3081" s="16"/>
      <c r="C3081" s="17"/>
      <c r="D3081" s="13"/>
      <c r="E3081" s="13"/>
      <c r="F3081" s="13"/>
      <c r="G3081" s="13"/>
      <c r="H3081" s="13"/>
      <c r="I3081" s="13"/>
      <c r="J3081" s="13"/>
      <c r="K3081" s="13"/>
      <c r="L3081" s="13"/>
      <c r="M3081" s="13"/>
    </row>
    <row r="3082" spans="2:13">
      <c r="B3082" s="16"/>
      <c r="C3082" s="17"/>
      <c r="D3082" s="13"/>
      <c r="E3082" s="13"/>
      <c r="F3082" s="13"/>
      <c r="G3082" s="13"/>
      <c r="H3082" s="13"/>
      <c r="I3082" s="13"/>
      <c r="J3082" s="13"/>
      <c r="K3082" s="13"/>
      <c r="L3082" s="13"/>
      <c r="M3082" s="13"/>
    </row>
    <row r="3083" spans="2:13">
      <c r="B3083" s="16"/>
      <c r="C3083" s="17"/>
      <c r="D3083" s="13"/>
      <c r="E3083" s="13"/>
      <c r="F3083" s="13"/>
      <c r="G3083" s="13"/>
      <c r="H3083" s="13"/>
      <c r="I3083" s="13"/>
      <c r="J3083" s="13"/>
      <c r="K3083" s="13"/>
      <c r="L3083" s="13"/>
      <c r="M3083" s="13"/>
    </row>
    <row r="3084" spans="2:13">
      <c r="B3084" s="16"/>
      <c r="C3084" s="17"/>
      <c r="D3084" s="13"/>
      <c r="E3084" s="13"/>
      <c r="F3084" s="13"/>
      <c r="G3084" s="13"/>
      <c r="H3084" s="13"/>
      <c r="I3084" s="13"/>
      <c r="J3084" s="13"/>
      <c r="K3084" s="13"/>
      <c r="L3084" s="13"/>
      <c r="M3084" s="13"/>
    </row>
    <row r="3085" spans="2:13">
      <c r="B3085" s="16"/>
      <c r="C3085" s="17"/>
      <c r="D3085" s="13"/>
      <c r="E3085" s="13"/>
      <c r="F3085" s="13"/>
      <c r="G3085" s="13"/>
      <c r="H3085" s="13"/>
      <c r="I3085" s="13"/>
      <c r="J3085" s="13"/>
      <c r="K3085" s="13"/>
      <c r="L3085" s="13"/>
      <c r="M3085" s="13"/>
    </row>
    <row r="3086" spans="2:13">
      <c r="B3086" s="16"/>
      <c r="C3086" s="17"/>
      <c r="D3086" s="13"/>
      <c r="E3086" s="13"/>
      <c r="F3086" s="13"/>
      <c r="G3086" s="13"/>
      <c r="H3086" s="13"/>
      <c r="I3086" s="13"/>
      <c r="J3086" s="13"/>
      <c r="K3086" s="13"/>
      <c r="L3086" s="13"/>
      <c r="M3086" s="13"/>
    </row>
    <row r="3087" spans="2:13">
      <c r="B3087" s="16"/>
      <c r="C3087" s="17"/>
      <c r="D3087" s="13"/>
      <c r="E3087" s="13"/>
      <c r="F3087" s="13"/>
      <c r="G3087" s="13"/>
      <c r="H3087" s="13"/>
      <c r="I3087" s="13"/>
      <c r="J3087" s="13"/>
      <c r="K3087" s="13"/>
      <c r="L3087" s="13"/>
      <c r="M3087" s="13"/>
    </row>
    <row r="3088" spans="2:13">
      <c r="B3088" s="16"/>
      <c r="C3088" s="17"/>
      <c r="D3088" s="13"/>
      <c r="E3088" s="13"/>
      <c r="F3088" s="13"/>
      <c r="G3088" s="13"/>
      <c r="H3088" s="13"/>
      <c r="I3088" s="13"/>
      <c r="J3088" s="13"/>
      <c r="K3088" s="13"/>
      <c r="L3088" s="13"/>
      <c r="M3088" s="13"/>
    </row>
    <row r="3089" spans="2:13">
      <c r="B3089" s="16"/>
      <c r="C3089" s="17"/>
      <c r="D3089" s="13"/>
      <c r="E3089" s="13"/>
      <c r="F3089" s="13"/>
      <c r="G3089" s="13"/>
      <c r="H3089" s="13"/>
      <c r="I3089" s="13"/>
      <c r="J3089" s="13"/>
      <c r="K3089" s="13"/>
      <c r="L3089" s="13"/>
      <c r="M3089" s="13"/>
    </row>
    <row r="3090" spans="2:13">
      <c r="B3090" s="16"/>
      <c r="C3090" s="17"/>
      <c r="D3090" s="13"/>
      <c r="E3090" s="13"/>
      <c r="F3090" s="13"/>
      <c r="G3090" s="13"/>
      <c r="H3090" s="13"/>
      <c r="I3090" s="13"/>
      <c r="J3090" s="13"/>
      <c r="K3090" s="13"/>
      <c r="L3090" s="13"/>
      <c r="M3090" s="13"/>
    </row>
    <row r="3091" spans="2:13">
      <c r="B3091" s="16"/>
      <c r="C3091" s="17"/>
      <c r="D3091" s="13"/>
      <c r="E3091" s="13"/>
      <c r="F3091" s="13"/>
      <c r="G3091" s="13"/>
      <c r="H3091" s="13"/>
      <c r="I3091" s="13"/>
      <c r="J3091" s="13"/>
      <c r="K3091" s="13"/>
      <c r="L3091" s="13"/>
      <c r="M3091" s="13"/>
    </row>
    <row r="3092" spans="2:13">
      <c r="B3092" s="16"/>
      <c r="C3092" s="17"/>
      <c r="D3092" s="13"/>
      <c r="E3092" s="13"/>
      <c r="F3092" s="13"/>
      <c r="G3092" s="13"/>
      <c r="H3092" s="13"/>
      <c r="I3092" s="13"/>
      <c r="J3092" s="13"/>
      <c r="K3092" s="13"/>
      <c r="L3092" s="13"/>
      <c r="M3092" s="13"/>
    </row>
    <row r="3093" spans="2:13">
      <c r="B3093" s="16"/>
      <c r="C3093" s="17"/>
      <c r="D3093" s="13"/>
      <c r="E3093" s="13"/>
      <c r="F3093" s="13"/>
      <c r="G3093" s="13"/>
      <c r="H3093" s="13"/>
      <c r="I3093" s="13"/>
      <c r="J3093" s="13"/>
      <c r="K3093" s="13"/>
      <c r="L3093" s="13"/>
      <c r="M3093" s="13"/>
    </row>
    <row r="3094" spans="2:13">
      <c r="B3094" s="16"/>
      <c r="C3094" s="17"/>
      <c r="D3094" s="13"/>
      <c r="E3094" s="13"/>
      <c r="F3094" s="13"/>
      <c r="G3094" s="13"/>
      <c r="H3094" s="13"/>
      <c r="I3094" s="13"/>
      <c r="J3094" s="13"/>
      <c r="K3094" s="13"/>
      <c r="L3094" s="13"/>
      <c r="M3094" s="13"/>
    </row>
    <row r="3095" spans="2:13">
      <c r="B3095" s="16"/>
      <c r="C3095" s="17"/>
      <c r="D3095" s="13"/>
      <c r="E3095" s="13"/>
      <c r="F3095" s="13"/>
      <c r="G3095" s="13"/>
      <c r="H3095" s="13"/>
      <c r="I3095" s="13"/>
      <c r="J3095" s="13"/>
      <c r="K3095" s="13"/>
      <c r="L3095" s="13"/>
      <c r="M3095" s="13"/>
    </row>
    <row r="3096" spans="2:13">
      <c r="B3096" s="16"/>
      <c r="C3096" s="17"/>
      <c r="D3096" s="13"/>
      <c r="E3096" s="13"/>
      <c r="F3096" s="13"/>
      <c r="G3096" s="13"/>
      <c r="H3096" s="13"/>
      <c r="I3096" s="13"/>
      <c r="J3096" s="13"/>
      <c r="K3096" s="13"/>
      <c r="L3096" s="13"/>
      <c r="M3096" s="13"/>
    </row>
    <row r="3097" spans="2:13">
      <c r="B3097" s="18"/>
      <c r="C3097" s="19"/>
      <c r="D3097" s="15"/>
      <c r="E3097" s="15"/>
      <c r="F3097" s="15"/>
      <c r="G3097" s="15"/>
      <c r="H3097" s="15"/>
      <c r="I3097" s="15"/>
      <c r="J3097" s="15"/>
      <c r="K3097" s="15"/>
      <c r="L3097" s="15"/>
      <c r="M3097" s="15"/>
    </row>
    <row r="3098" spans="2:13">
      <c r="B3098" s="16"/>
      <c r="C3098" s="17"/>
      <c r="D3098" s="13"/>
      <c r="E3098" s="13"/>
      <c r="F3098" s="13"/>
      <c r="G3098" s="13"/>
      <c r="H3098" s="13"/>
      <c r="I3098" s="13"/>
      <c r="J3098" s="13"/>
      <c r="K3098" s="13"/>
      <c r="L3098" s="13"/>
      <c r="M3098" s="13"/>
    </row>
    <row r="3099" spans="2:13">
      <c r="B3099" s="16"/>
      <c r="C3099" s="17"/>
      <c r="D3099" s="13"/>
      <c r="E3099" s="13"/>
      <c r="F3099" s="13"/>
      <c r="G3099" s="13"/>
      <c r="H3099" s="13"/>
      <c r="I3099" s="13"/>
      <c r="J3099" s="13"/>
      <c r="K3099" s="13"/>
      <c r="L3099" s="13"/>
      <c r="M3099" s="13"/>
    </row>
    <row r="3100" spans="2:13">
      <c r="B3100" s="16"/>
      <c r="C3100" s="17"/>
      <c r="D3100" s="13"/>
      <c r="E3100" s="13"/>
      <c r="F3100" s="13"/>
      <c r="G3100" s="13"/>
      <c r="H3100" s="13"/>
      <c r="I3100" s="13"/>
      <c r="J3100" s="13"/>
      <c r="K3100" s="13"/>
      <c r="L3100" s="13"/>
      <c r="M3100" s="13"/>
    </row>
    <row r="3101" spans="2:13">
      <c r="B3101" s="16"/>
      <c r="C3101" s="17"/>
      <c r="D3101" s="13"/>
      <c r="E3101" s="13"/>
      <c r="F3101" s="13"/>
      <c r="G3101" s="13"/>
      <c r="H3101" s="13"/>
      <c r="I3101" s="13"/>
      <c r="J3101" s="13"/>
      <c r="K3101" s="13"/>
      <c r="L3101" s="13"/>
      <c r="M3101" s="13"/>
    </row>
    <row r="3102" spans="2:13">
      <c r="B3102" s="16"/>
      <c r="C3102" s="17"/>
      <c r="D3102" s="13"/>
      <c r="E3102" s="13"/>
      <c r="F3102" s="13"/>
      <c r="G3102" s="13"/>
      <c r="H3102" s="13"/>
      <c r="I3102" s="13"/>
      <c r="J3102" s="13"/>
      <c r="K3102" s="13"/>
      <c r="L3102" s="13"/>
      <c r="M3102" s="13"/>
    </row>
    <row r="3103" spans="2:13">
      <c r="B3103" s="16"/>
      <c r="C3103" s="17"/>
      <c r="D3103" s="13"/>
      <c r="E3103" s="13"/>
      <c r="F3103" s="13"/>
      <c r="G3103" s="13"/>
      <c r="H3103" s="13"/>
      <c r="I3103" s="13"/>
      <c r="J3103" s="13"/>
      <c r="K3103" s="13"/>
      <c r="L3103" s="13"/>
      <c r="M3103" s="13"/>
    </row>
    <row r="3104" spans="2:13">
      <c r="B3104" s="16"/>
      <c r="C3104" s="17"/>
      <c r="D3104" s="13"/>
      <c r="E3104" s="13"/>
      <c r="F3104" s="13"/>
      <c r="G3104" s="13"/>
      <c r="H3104" s="13"/>
      <c r="I3104" s="13"/>
      <c r="J3104" s="13"/>
      <c r="K3104" s="13"/>
      <c r="L3104" s="13"/>
      <c r="M3104" s="13"/>
    </row>
    <row r="3105" spans="2:13">
      <c r="B3105" s="16"/>
      <c r="C3105" s="17"/>
      <c r="D3105" s="13"/>
      <c r="E3105" s="13"/>
      <c r="F3105" s="13"/>
      <c r="G3105" s="13"/>
      <c r="H3105" s="13"/>
      <c r="I3105" s="13"/>
      <c r="J3105" s="13"/>
      <c r="K3105" s="13"/>
      <c r="L3105" s="13"/>
      <c r="M3105" s="13"/>
    </row>
    <row r="3106" spans="2:13">
      <c r="B3106" s="16"/>
      <c r="C3106" s="17"/>
      <c r="D3106" s="13"/>
      <c r="E3106" s="13"/>
      <c r="F3106" s="13"/>
      <c r="G3106" s="13"/>
      <c r="H3106" s="13"/>
      <c r="I3106" s="13"/>
      <c r="J3106" s="13"/>
      <c r="K3106" s="13"/>
      <c r="L3106" s="13"/>
      <c r="M3106" s="13"/>
    </row>
    <row r="3107" spans="2:13">
      <c r="B3107" s="16"/>
      <c r="C3107" s="17"/>
      <c r="D3107" s="13"/>
      <c r="E3107" s="13"/>
      <c r="F3107" s="13"/>
      <c r="G3107" s="13"/>
      <c r="H3107" s="13"/>
      <c r="I3107" s="13"/>
      <c r="J3107" s="13"/>
      <c r="K3107" s="13"/>
      <c r="L3107" s="13"/>
      <c r="M3107" s="13"/>
    </row>
    <row r="3108" spans="2:13">
      <c r="B3108" s="16"/>
      <c r="C3108" s="17"/>
      <c r="D3108" s="13"/>
      <c r="E3108" s="13"/>
      <c r="F3108" s="13"/>
      <c r="G3108" s="13"/>
      <c r="H3108" s="13"/>
      <c r="I3108" s="13"/>
      <c r="J3108" s="13"/>
      <c r="K3108" s="13"/>
      <c r="L3108" s="13"/>
      <c r="M3108" s="13"/>
    </row>
    <row r="3109" spans="2:13">
      <c r="B3109" s="18"/>
      <c r="C3109" s="19"/>
      <c r="D3109" s="15"/>
      <c r="E3109" s="15"/>
      <c r="F3109" s="15"/>
      <c r="G3109" s="15"/>
      <c r="H3109" s="15"/>
      <c r="I3109" s="15"/>
      <c r="J3109" s="15"/>
      <c r="K3109" s="15"/>
      <c r="L3109" s="15"/>
      <c r="M3109" s="15"/>
    </row>
    <row r="3110" spans="2:13">
      <c r="B3110" s="16"/>
      <c r="C3110" s="17"/>
      <c r="D3110" s="13"/>
      <c r="E3110" s="13"/>
      <c r="F3110" s="13"/>
      <c r="G3110" s="13"/>
      <c r="H3110" s="13"/>
      <c r="I3110" s="13"/>
      <c r="J3110" s="13"/>
      <c r="K3110" s="13"/>
      <c r="L3110" s="13"/>
      <c r="M3110" s="13"/>
    </row>
    <row r="3111" spans="2:13">
      <c r="B3111" s="16"/>
      <c r="C3111" s="17"/>
      <c r="D3111" s="13"/>
      <c r="E3111" s="13"/>
      <c r="F3111" s="13"/>
      <c r="G3111" s="13"/>
      <c r="H3111" s="13"/>
      <c r="I3111" s="13"/>
      <c r="J3111" s="13"/>
      <c r="K3111" s="13"/>
      <c r="L3111" s="13"/>
      <c r="M3111" s="13"/>
    </row>
    <row r="3112" spans="2:13">
      <c r="B3112" s="16"/>
      <c r="C3112" s="17"/>
      <c r="D3112" s="13"/>
      <c r="E3112" s="13"/>
      <c r="F3112" s="13"/>
      <c r="G3112" s="13"/>
      <c r="H3112" s="13"/>
      <c r="I3112" s="13"/>
      <c r="J3112" s="13"/>
      <c r="K3112" s="13"/>
      <c r="L3112" s="13"/>
      <c r="M3112" s="13"/>
    </row>
    <row r="3113" spans="2:13">
      <c r="B3113" s="16"/>
      <c r="C3113" s="17"/>
      <c r="D3113" s="13"/>
      <c r="E3113" s="13"/>
      <c r="F3113" s="13"/>
      <c r="G3113" s="13"/>
      <c r="H3113" s="13"/>
      <c r="I3113" s="13"/>
      <c r="J3113" s="13"/>
      <c r="K3113" s="13"/>
      <c r="L3113" s="13"/>
      <c r="M3113" s="13"/>
    </row>
    <row r="3114" spans="2:13">
      <c r="B3114" s="16"/>
      <c r="C3114" s="17"/>
      <c r="D3114" s="13"/>
      <c r="E3114" s="13"/>
      <c r="F3114" s="13"/>
      <c r="G3114" s="13"/>
      <c r="H3114" s="13"/>
      <c r="I3114" s="13"/>
      <c r="J3114" s="13"/>
      <c r="K3114" s="13"/>
      <c r="L3114" s="13"/>
      <c r="M3114" s="13"/>
    </row>
    <row r="3115" spans="2:13">
      <c r="B3115" s="16"/>
      <c r="C3115" s="17"/>
      <c r="D3115" s="13"/>
      <c r="E3115" s="13"/>
      <c r="F3115" s="13"/>
      <c r="G3115" s="13"/>
      <c r="H3115" s="13"/>
      <c r="I3115" s="13"/>
      <c r="J3115" s="13"/>
      <c r="K3115" s="13"/>
      <c r="L3115" s="13"/>
      <c r="M3115" s="13"/>
    </row>
    <row r="3116" spans="2:13">
      <c r="B3116" s="16"/>
      <c r="C3116" s="17"/>
      <c r="D3116" s="13"/>
      <c r="E3116" s="13"/>
      <c r="F3116" s="13"/>
      <c r="G3116" s="13"/>
      <c r="H3116" s="13"/>
      <c r="I3116" s="13"/>
      <c r="J3116" s="13"/>
      <c r="K3116" s="13"/>
      <c r="L3116" s="13"/>
      <c r="M3116" s="13"/>
    </row>
    <row r="3117" spans="2:13">
      <c r="B3117" s="16"/>
      <c r="C3117" s="17"/>
      <c r="D3117" s="13"/>
      <c r="E3117" s="13"/>
      <c r="F3117" s="13"/>
      <c r="G3117" s="13"/>
      <c r="H3117" s="13"/>
      <c r="I3117" s="13"/>
      <c r="J3117" s="13"/>
      <c r="K3117" s="13"/>
      <c r="L3117" s="13"/>
      <c r="M3117" s="13"/>
    </row>
    <row r="3118" spans="2:13">
      <c r="B3118" s="16"/>
      <c r="C3118" s="17"/>
      <c r="D3118" s="13"/>
      <c r="E3118" s="13"/>
      <c r="F3118" s="13"/>
      <c r="G3118" s="13"/>
      <c r="H3118" s="13"/>
      <c r="I3118" s="13"/>
      <c r="J3118" s="13"/>
      <c r="K3118" s="13"/>
      <c r="L3118" s="13"/>
      <c r="M3118" s="13"/>
    </row>
    <row r="3119" spans="2:13">
      <c r="B3119" s="16"/>
      <c r="C3119" s="17"/>
      <c r="D3119" s="13"/>
      <c r="E3119" s="13"/>
      <c r="F3119" s="13"/>
      <c r="G3119" s="13"/>
      <c r="H3119" s="13"/>
      <c r="I3119" s="13"/>
      <c r="J3119" s="13"/>
      <c r="K3119" s="13"/>
      <c r="L3119" s="13"/>
      <c r="M3119" s="13"/>
    </row>
    <row r="3120" spans="2:13">
      <c r="B3120" s="16"/>
      <c r="C3120" s="17"/>
      <c r="D3120" s="13"/>
      <c r="E3120" s="13"/>
      <c r="F3120" s="13"/>
      <c r="G3120" s="13"/>
      <c r="H3120" s="13"/>
      <c r="I3120" s="13"/>
      <c r="J3120" s="13"/>
      <c r="K3120" s="13"/>
      <c r="L3120" s="13"/>
      <c r="M3120" s="13"/>
    </row>
    <row r="3121" spans="2:13">
      <c r="B3121" s="16"/>
      <c r="C3121" s="17"/>
      <c r="D3121" s="13"/>
      <c r="E3121" s="13"/>
      <c r="F3121" s="13"/>
      <c r="G3121" s="13"/>
      <c r="H3121" s="13"/>
      <c r="I3121" s="13"/>
      <c r="J3121" s="13"/>
      <c r="K3121" s="13"/>
      <c r="L3121" s="13"/>
      <c r="M3121" s="13"/>
    </row>
    <row r="3122" spans="2:13">
      <c r="B3122" s="16"/>
      <c r="C3122" s="17"/>
      <c r="D3122" s="13"/>
      <c r="E3122" s="13"/>
      <c r="F3122" s="13"/>
      <c r="G3122" s="13"/>
      <c r="H3122" s="13"/>
      <c r="I3122" s="13"/>
      <c r="J3122" s="13"/>
      <c r="K3122" s="13"/>
      <c r="L3122" s="13"/>
      <c r="M3122" s="13"/>
    </row>
    <row r="3123" spans="2:13">
      <c r="B3123" s="16"/>
      <c r="C3123" s="17"/>
      <c r="D3123" s="13"/>
      <c r="E3123" s="13"/>
      <c r="F3123" s="13"/>
      <c r="G3123" s="13"/>
      <c r="H3123" s="13"/>
      <c r="I3123" s="13"/>
      <c r="J3123" s="13"/>
      <c r="K3123" s="13"/>
      <c r="L3123" s="13"/>
      <c r="M3123" s="13"/>
    </row>
    <row r="3124" spans="2:13">
      <c r="B3124" s="16"/>
      <c r="C3124" s="17"/>
      <c r="D3124" s="13"/>
      <c r="E3124" s="13"/>
      <c r="F3124" s="13"/>
      <c r="G3124" s="13"/>
      <c r="H3124" s="13"/>
      <c r="I3124" s="13"/>
      <c r="J3124" s="13"/>
      <c r="K3124" s="13"/>
      <c r="L3124" s="13"/>
      <c r="M3124" s="13"/>
    </row>
    <row r="3125" spans="2:13">
      <c r="B3125" s="16"/>
      <c r="C3125" s="17"/>
      <c r="D3125" s="13"/>
      <c r="E3125" s="13"/>
      <c r="F3125" s="13"/>
      <c r="G3125" s="13"/>
      <c r="H3125" s="13"/>
      <c r="I3125" s="13"/>
      <c r="J3125" s="13"/>
      <c r="K3125" s="13"/>
      <c r="L3125" s="13"/>
      <c r="M3125" s="13"/>
    </row>
    <row r="3126" spans="2:13">
      <c r="B3126" s="16"/>
      <c r="C3126" s="17"/>
      <c r="D3126" s="13"/>
      <c r="E3126" s="13"/>
      <c r="F3126" s="13"/>
      <c r="G3126" s="13"/>
      <c r="H3126" s="13"/>
      <c r="I3126" s="13"/>
      <c r="J3126" s="13"/>
      <c r="K3126" s="13"/>
      <c r="L3126" s="13"/>
      <c r="M3126" s="13"/>
    </row>
    <row r="3127" spans="2:13">
      <c r="B3127" s="16"/>
      <c r="C3127" s="17"/>
      <c r="D3127" s="13"/>
      <c r="E3127" s="13"/>
      <c r="F3127" s="13"/>
      <c r="G3127" s="13"/>
      <c r="H3127" s="13"/>
      <c r="I3127" s="13"/>
      <c r="J3127" s="13"/>
      <c r="K3127" s="13"/>
      <c r="L3127" s="13"/>
      <c r="M3127" s="13"/>
    </row>
    <row r="3128" spans="2:13">
      <c r="B3128" s="16"/>
      <c r="C3128" s="17"/>
      <c r="D3128" s="13"/>
      <c r="E3128" s="13"/>
      <c r="F3128" s="13"/>
      <c r="G3128" s="13"/>
      <c r="H3128" s="13"/>
      <c r="I3128" s="13"/>
      <c r="J3128" s="13"/>
      <c r="K3128" s="13"/>
      <c r="L3128" s="13"/>
      <c r="M3128" s="13"/>
    </row>
    <row r="3129" spans="2:13">
      <c r="B3129" s="16"/>
      <c r="C3129" s="17"/>
      <c r="D3129" s="13"/>
      <c r="E3129" s="13"/>
      <c r="F3129" s="13"/>
      <c r="G3129" s="13"/>
      <c r="H3129" s="13"/>
      <c r="I3129" s="13"/>
      <c r="J3129" s="13"/>
      <c r="K3129" s="13"/>
      <c r="L3129" s="13"/>
      <c r="M3129" s="13"/>
    </row>
    <row r="3130" spans="2:13">
      <c r="B3130" s="16"/>
      <c r="C3130" s="17"/>
      <c r="D3130" s="13"/>
      <c r="E3130" s="13"/>
      <c r="F3130" s="13"/>
      <c r="G3130" s="13"/>
      <c r="H3130" s="13"/>
      <c r="I3130" s="13"/>
      <c r="J3130" s="13"/>
      <c r="K3130" s="13"/>
      <c r="L3130" s="13"/>
      <c r="M3130" s="13"/>
    </row>
    <row r="3131" spans="2:13">
      <c r="B3131" s="16"/>
      <c r="C3131" s="17"/>
      <c r="D3131" s="13"/>
      <c r="E3131" s="13"/>
      <c r="F3131" s="13"/>
      <c r="G3131" s="13"/>
      <c r="H3131" s="13"/>
      <c r="I3131" s="13"/>
      <c r="J3131" s="13"/>
      <c r="K3131" s="13"/>
      <c r="L3131" s="13"/>
      <c r="M3131" s="13"/>
    </row>
    <row r="3132" spans="2:13">
      <c r="B3132" s="18"/>
      <c r="C3132" s="19"/>
      <c r="D3132" s="15"/>
      <c r="E3132" s="15"/>
      <c r="F3132" s="15"/>
      <c r="G3132" s="15"/>
      <c r="H3132" s="15"/>
      <c r="I3132" s="15"/>
      <c r="J3132" s="15"/>
      <c r="K3132" s="15"/>
      <c r="L3132" s="15"/>
      <c r="M3132" s="15"/>
    </row>
    <row r="3133" spans="2:13">
      <c r="B3133" s="18"/>
      <c r="C3133" s="19"/>
      <c r="D3133" s="15"/>
      <c r="E3133" s="15"/>
      <c r="F3133" s="15"/>
      <c r="G3133" s="15"/>
      <c r="H3133" s="15"/>
      <c r="I3133" s="15"/>
      <c r="J3133" s="15"/>
      <c r="K3133" s="15"/>
      <c r="L3133" s="15"/>
      <c r="M3133" s="15"/>
    </row>
    <row r="3134" spans="2:13">
      <c r="B3134" s="18"/>
      <c r="C3134" s="19"/>
      <c r="D3134" s="15"/>
      <c r="E3134" s="15"/>
      <c r="F3134" s="15"/>
      <c r="G3134" s="15"/>
      <c r="H3134" s="15"/>
      <c r="I3134" s="15"/>
      <c r="J3134" s="15"/>
      <c r="K3134" s="15"/>
      <c r="L3134" s="15"/>
      <c r="M3134" s="15"/>
    </row>
    <row r="3135" spans="2:13">
      <c r="B3135" s="18"/>
      <c r="C3135" s="19"/>
      <c r="D3135" s="15"/>
      <c r="E3135" s="15"/>
      <c r="F3135" s="15"/>
      <c r="G3135" s="15"/>
      <c r="H3135" s="15"/>
      <c r="I3135" s="15"/>
      <c r="J3135" s="15"/>
      <c r="K3135" s="15"/>
      <c r="L3135" s="15"/>
      <c r="M3135" s="15"/>
    </row>
    <row r="3136" spans="2:13">
      <c r="B3136" s="16"/>
      <c r="C3136" s="17"/>
      <c r="D3136" s="13"/>
      <c r="E3136" s="13"/>
      <c r="F3136" s="13"/>
      <c r="G3136" s="13"/>
      <c r="H3136" s="13"/>
      <c r="I3136" s="13"/>
      <c r="J3136" s="13"/>
      <c r="K3136" s="13"/>
      <c r="L3136" s="13"/>
      <c r="M3136" s="13"/>
    </row>
    <row r="3137" spans="2:13">
      <c r="B3137" s="16"/>
      <c r="C3137" s="17"/>
      <c r="D3137" s="13"/>
      <c r="E3137" s="13"/>
      <c r="F3137" s="13"/>
      <c r="G3137" s="13"/>
      <c r="H3137" s="13"/>
      <c r="I3137" s="13"/>
      <c r="J3137" s="13"/>
      <c r="K3137" s="13"/>
      <c r="L3137" s="13"/>
      <c r="M3137" s="13"/>
    </row>
    <row r="3138" spans="2:13">
      <c r="B3138" s="16"/>
      <c r="C3138" s="17"/>
      <c r="D3138" s="13"/>
      <c r="E3138" s="13"/>
      <c r="F3138" s="13"/>
      <c r="G3138" s="13"/>
      <c r="H3138" s="13"/>
      <c r="I3138" s="13"/>
      <c r="J3138" s="13"/>
      <c r="K3138" s="13"/>
      <c r="L3138" s="13"/>
      <c r="M3138" s="13"/>
    </row>
    <row r="3139" spans="2:13">
      <c r="B3139" s="18"/>
      <c r="C3139" s="19"/>
      <c r="D3139" s="15"/>
      <c r="E3139" s="15"/>
      <c r="F3139" s="15"/>
      <c r="G3139" s="15"/>
      <c r="H3139" s="15"/>
      <c r="I3139" s="15"/>
      <c r="J3139" s="15"/>
      <c r="K3139" s="15"/>
      <c r="L3139" s="15"/>
      <c r="M3139" s="15"/>
    </row>
    <row r="3140" spans="2:13">
      <c r="B3140" s="16"/>
      <c r="C3140" s="17"/>
      <c r="D3140" s="13"/>
      <c r="E3140" s="13"/>
      <c r="F3140" s="13"/>
      <c r="G3140" s="13"/>
      <c r="H3140" s="13"/>
      <c r="I3140" s="13"/>
      <c r="J3140" s="13"/>
      <c r="K3140" s="13"/>
      <c r="L3140" s="13"/>
      <c r="M3140" s="13"/>
    </row>
    <row r="3141" spans="2:13">
      <c r="B3141" s="16"/>
      <c r="C3141" s="17"/>
      <c r="D3141" s="13"/>
      <c r="E3141" s="13"/>
      <c r="F3141" s="13"/>
      <c r="G3141" s="13"/>
      <c r="H3141" s="13"/>
      <c r="I3141" s="13"/>
      <c r="J3141" s="13"/>
      <c r="K3141" s="13"/>
      <c r="L3141" s="13"/>
      <c r="M3141" s="13"/>
    </row>
    <row r="3142" spans="2:13">
      <c r="B3142" s="16"/>
      <c r="C3142" s="17"/>
      <c r="D3142" s="13"/>
      <c r="E3142" s="13"/>
      <c r="F3142" s="13"/>
      <c r="G3142" s="13"/>
      <c r="H3142" s="13"/>
      <c r="I3142" s="13"/>
      <c r="J3142" s="13"/>
      <c r="K3142" s="13"/>
      <c r="L3142" s="13"/>
      <c r="M3142" s="13"/>
    </row>
    <row r="3143" spans="2:13">
      <c r="B3143" s="16"/>
      <c r="C3143" s="17"/>
      <c r="D3143" s="13"/>
      <c r="E3143" s="13"/>
      <c r="F3143" s="13"/>
      <c r="G3143" s="13"/>
      <c r="H3143" s="13"/>
      <c r="I3143" s="13"/>
      <c r="J3143" s="13"/>
      <c r="K3143" s="13"/>
      <c r="L3143" s="13"/>
      <c r="M3143" s="13"/>
    </row>
    <row r="3144" spans="2:13">
      <c r="B3144" s="16"/>
      <c r="C3144" s="17"/>
      <c r="D3144" s="13"/>
      <c r="E3144" s="13"/>
      <c r="F3144" s="13"/>
      <c r="G3144" s="13"/>
      <c r="H3144" s="13"/>
      <c r="I3144" s="13"/>
      <c r="J3144" s="13"/>
      <c r="K3144" s="13"/>
      <c r="L3144" s="13"/>
      <c r="M3144" s="13"/>
    </row>
    <row r="3145" spans="2:13">
      <c r="B3145" s="16"/>
      <c r="C3145" s="17"/>
      <c r="D3145" s="13"/>
      <c r="E3145" s="13"/>
      <c r="F3145" s="13"/>
      <c r="G3145" s="13"/>
      <c r="H3145" s="13"/>
      <c r="I3145" s="13"/>
      <c r="J3145" s="13"/>
      <c r="K3145" s="13"/>
      <c r="L3145" s="13"/>
      <c r="M3145" s="13"/>
    </row>
    <row r="3146" spans="2:13">
      <c r="B3146" s="16"/>
      <c r="C3146" s="17"/>
      <c r="D3146" s="13"/>
      <c r="E3146" s="13"/>
      <c r="F3146" s="13"/>
      <c r="G3146" s="13"/>
      <c r="H3146" s="13"/>
      <c r="I3146" s="13"/>
      <c r="J3146" s="13"/>
      <c r="K3146" s="13"/>
      <c r="L3146" s="13"/>
      <c r="M3146" s="13"/>
    </row>
    <row r="3147" spans="2:13">
      <c r="B3147" s="16"/>
      <c r="C3147" s="17"/>
      <c r="D3147" s="13"/>
      <c r="E3147" s="13"/>
      <c r="F3147" s="13"/>
      <c r="G3147" s="13"/>
      <c r="H3147" s="13"/>
      <c r="I3147" s="13"/>
      <c r="J3147" s="13"/>
      <c r="K3147" s="13"/>
      <c r="L3147" s="13"/>
      <c r="M3147" s="13"/>
    </row>
    <row r="3148" spans="2:13">
      <c r="B3148" s="16"/>
      <c r="C3148" s="17"/>
      <c r="D3148" s="13"/>
      <c r="E3148" s="13"/>
      <c r="F3148" s="13"/>
      <c r="G3148" s="13"/>
      <c r="H3148" s="13"/>
      <c r="I3148" s="13"/>
      <c r="J3148" s="13"/>
      <c r="K3148" s="13"/>
      <c r="L3148" s="13"/>
      <c r="M3148" s="13"/>
    </row>
    <row r="3149" spans="2:13">
      <c r="B3149" s="16"/>
      <c r="C3149" s="17"/>
      <c r="D3149" s="13"/>
      <c r="E3149" s="13"/>
      <c r="F3149" s="13"/>
      <c r="G3149" s="13"/>
      <c r="H3149" s="13"/>
      <c r="I3149" s="13"/>
      <c r="J3149" s="13"/>
      <c r="K3149" s="13"/>
      <c r="L3149" s="13"/>
      <c r="M3149" s="13"/>
    </row>
    <row r="3150" spans="2:13">
      <c r="B3150" s="16"/>
      <c r="C3150" s="17"/>
      <c r="D3150" s="13"/>
      <c r="E3150" s="13"/>
      <c r="F3150" s="13"/>
      <c r="G3150" s="13"/>
      <c r="H3150" s="13"/>
      <c r="I3150" s="13"/>
      <c r="J3150" s="13"/>
      <c r="K3150" s="13"/>
      <c r="L3150" s="13"/>
      <c r="M3150" s="13"/>
    </row>
    <row r="3151" spans="2:13">
      <c r="B3151" s="16"/>
      <c r="C3151" s="17"/>
      <c r="D3151" s="13"/>
      <c r="E3151" s="13"/>
      <c r="F3151" s="13"/>
      <c r="G3151" s="13"/>
      <c r="H3151" s="13"/>
      <c r="I3151" s="13"/>
      <c r="J3151" s="13"/>
      <c r="K3151" s="13"/>
      <c r="L3151" s="13"/>
      <c r="M3151" s="13"/>
    </row>
    <row r="3152" spans="2:13">
      <c r="B3152" s="18"/>
      <c r="C3152" s="19"/>
      <c r="D3152" s="15"/>
      <c r="E3152" s="15"/>
      <c r="F3152" s="15"/>
      <c r="G3152" s="15"/>
      <c r="H3152" s="15"/>
      <c r="I3152" s="15"/>
      <c r="J3152" s="15"/>
      <c r="K3152" s="15"/>
      <c r="L3152" s="15"/>
      <c r="M3152" s="15"/>
    </row>
    <row r="3153" spans="2:13">
      <c r="B3153" s="16"/>
      <c r="C3153" s="17"/>
      <c r="D3153" s="13"/>
      <c r="E3153" s="13"/>
      <c r="F3153" s="13"/>
      <c r="G3153" s="13"/>
      <c r="H3153" s="13"/>
      <c r="I3153" s="13"/>
      <c r="J3153" s="13"/>
      <c r="K3153" s="13"/>
      <c r="L3153" s="13"/>
      <c r="M3153" s="13"/>
    </row>
    <row r="3154" spans="2:13">
      <c r="B3154" s="16"/>
      <c r="C3154" s="17"/>
      <c r="D3154" s="13"/>
      <c r="E3154" s="13"/>
      <c r="F3154" s="13"/>
      <c r="G3154" s="13"/>
      <c r="H3154" s="13"/>
      <c r="I3154" s="13"/>
      <c r="J3154" s="13"/>
      <c r="K3154" s="13"/>
      <c r="L3154" s="13"/>
      <c r="M3154" s="13"/>
    </row>
    <row r="3155" spans="2:13">
      <c r="B3155" s="16"/>
      <c r="C3155" s="17"/>
      <c r="D3155" s="13"/>
      <c r="E3155" s="13"/>
      <c r="F3155" s="13"/>
      <c r="G3155" s="13"/>
      <c r="H3155" s="13"/>
      <c r="I3155" s="13"/>
      <c r="J3155" s="13"/>
      <c r="K3155" s="13"/>
      <c r="L3155" s="13"/>
      <c r="M3155" s="13"/>
    </row>
    <row r="3156" spans="2:13">
      <c r="B3156" s="16"/>
      <c r="C3156" s="17"/>
      <c r="D3156" s="13"/>
      <c r="E3156" s="13"/>
      <c r="F3156" s="13"/>
      <c r="G3156" s="13"/>
      <c r="H3156" s="13"/>
      <c r="I3156" s="13"/>
      <c r="J3156" s="13"/>
      <c r="K3156" s="13"/>
      <c r="L3156" s="13"/>
      <c r="M3156" s="13"/>
    </row>
    <row r="3157" spans="2:13">
      <c r="B3157" s="16"/>
      <c r="C3157" s="17"/>
      <c r="D3157" s="13"/>
      <c r="E3157" s="13"/>
      <c r="F3157" s="13"/>
      <c r="G3157" s="13"/>
      <c r="H3157" s="13"/>
      <c r="I3157" s="13"/>
      <c r="J3157" s="13"/>
      <c r="K3157" s="13"/>
      <c r="L3157" s="13"/>
      <c r="M3157" s="13"/>
    </row>
    <row r="3158" spans="2:13">
      <c r="B3158" s="16"/>
      <c r="C3158" s="17"/>
      <c r="D3158" s="13"/>
      <c r="E3158" s="13"/>
      <c r="F3158" s="13"/>
      <c r="G3158" s="13"/>
      <c r="H3158" s="13"/>
      <c r="I3158" s="13"/>
      <c r="J3158" s="13"/>
      <c r="K3158" s="13"/>
      <c r="L3158" s="13"/>
      <c r="M3158" s="13"/>
    </row>
    <row r="3159" spans="2:13">
      <c r="B3159" s="16"/>
      <c r="C3159" s="17"/>
      <c r="D3159" s="13"/>
      <c r="E3159" s="13"/>
      <c r="F3159" s="13"/>
      <c r="G3159" s="13"/>
      <c r="H3159" s="13"/>
      <c r="I3159" s="13"/>
      <c r="J3159" s="13"/>
      <c r="K3159" s="13"/>
      <c r="L3159" s="13"/>
      <c r="M3159" s="13"/>
    </row>
    <row r="3160" spans="2:13">
      <c r="B3160" s="18"/>
      <c r="C3160" s="19"/>
      <c r="D3160" s="15"/>
      <c r="E3160" s="15"/>
      <c r="F3160" s="15"/>
      <c r="G3160" s="15"/>
      <c r="H3160" s="15"/>
      <c r="I3160" s="15"/>
      <c r="J3160" s="15"/>
      <c r="K3160" s="15"/>
      <c r="L3160" s="15"/>
      <c r="M3160" s="15"/>
    </row>
    <row r="3161" spans="2:13">
      <c r="B3161" s="16"/>
      <c r="C3161" s="17"/>
      <c r="D3161" s="13"/>
      <c r="E3161" s="13"/>
      <c r="F3161" s="13"/>
      <c r="G3161" s="13"/>
      <c r="H3161" s="13"/>
      <c r="I3161" s="13"/>
      <c r="J3161" s="13"/>
      <c r="K3161" s="13"/>
      <c r="L3161" s="13"/>
      <c r="M3161" s="13"/>
    </row>
    <row r="3162" spans="2:13">
      <c r="B3162" s="16"/>
      <c r="C3162" s="17"/>
      <c r="D3162" s="13"/>
      <c r="E3162" s="13"/>
      <c r="F3162" s="13"/>
      <c r="G3162" s="13"/>
      <c r="H3162" s="13"/>
      <c r="I3162" s="13"/>
      <c r="J3162" s="13"/>
      <c r="K3162" s="13"/>
      <c r="L3162" s="13"/>
      <c r="M3162" s="13"/>
    </row>
    <row r="3163" spans="2:13">
      <c r="B3163" s="16"/>
      <c r="C3163" s="17"/>
      <c r="D3163" s="13"/>
      <c r="E3163" s="13"/>
      <c r="F3163" s="13"/>
      <c r="G3163" s="13"/>
      <c r="H3163" s="13"/>
      <c r="I3163" s="13"/>
      <c r="J3163" s="13"/>
      <c r="K3163" s="13"/>
      <c r="L3163" s="13"/>
      <c r="M3163" s="13"/>
    </row>
    <row r="3164" spans="2:13">
      <c r="B3164" s="16"/>
      <c r="C3164" s="17"/>
      <c r="D3164" s="13"/>
      <c r="E3164" s="13"/>
      <c r="F3164" s="13"/>
      <c r="G3164" s="13"/>
      <c r="H3164" s="13"/>
      <c r="I3164" s="13"/>
      <c r="J3164" s="13"/>
      <c r="K3164" s="13"/>
      <c r="L3164" s="13"/>
      <c r="M3164" s="13"/>
    </row>
    <row r="3165" spans="2:13">
      <c r="B3165" s="16"/>
      <c r="C3165" s="17"/>
      <c r="D3165" s="13"/>
      <c r="E3165" s="13"/>
      <c r="F3165" s="13"/>
      <c r="G3165" s="13"/>
      <c r="H3165" s="13"/>
      <c r="I3165" s="13"/>
      <c r="J3165" s="13"/>
      <c r="K3165" s="13"/>
      <c r="L3165" s="13"/>
      <c r="M3165" s="13"/>
    </row>
    <row r="3166" spans="2:13">
      <c r="B3166" s="16"/>
      <c r="C3166" s="17"/>
      <c r="D3166" s="13"/>
      <c r="E3166" s="13"/>
      <c r="F3166" s="13"/>
      <c r="G3166" s="13"/>
      <c r="H3166" s="13"/>
      <c r="I3166" s="13"/>
      <c r="J3166" s="13"/>
      <c r="K3166" s="13"/>
      <c r="L3166" s="13"/>
      <c r="M3166" s="13"/>
    </row>
    <row r="3167" spans="2:13">
      <c r="B3167" s="16"/>
      <c r="C3167" s="17"/>
      <c r="D3167" s="13"/>
      <c r="E3167" s="13"/>
      <c r="F3167" s="13"/>
      <c r="G3167" s="13"/>
      <c r="H3167" s="13"/>
      <c r="I3167" s="13"/>
      <c r="J3167" s="13"/>
      <c r="K3167" s="13"/>
      <c r="L3167" s="13"/>
      <c r="M3167" s="13"/>
    </row>
    <row r="3168" spans="2:13">
      <c r="B3168" s="16"/>
      <c r="C3168" s="17"/>
      <c r="D3168" s="13"/>
      <c r="E3168" s="13"/>
      <c r="F3168" s="13"/>
      <c r="G3168" s="13"/>
      <c r="H3168" s="13"/>
      <c r="I3168" s="13"/>
      <c r="J3168" s="13"/>
      <c r="K3168" s="13"/>
      <c r="L3168" s="13"/>
      <c r="M3168" s="13"/>
    </row>
    <row r="3169" spans="2:13">
      <c r="B3169" s="16"/>
      <c r="C3169" s="17"/>
      <c r="D3169" s="13"/>
      <c r="E3169" s="13"/>
      <c r="F3169" s="13"/>
      <c r="G3169" s="13"/>
      <c r="H3169" s="13"/>
      <c r="I3169" s="13"/>
      <c r="J3169" s="13"/>
      <c r="K3169" s="13"/>
      <c r="L3169" s="13"/>
      <c r="M3169" s="13"/>
    </row>
    <row r="3170" spans="2:13">
      <c r="B3170" s="16"/>
      <c r="C3170" s="17"/>
      <c r="D3170" s="13"/>
      <c r="E3170" s="13"/>
      <c r="F3170" s="13"/>
      <c r="G3170" s="13"/>
      <c r="H3170" s="13"/>
      <c r="I3170" s="13"/>
      <c r="J3170" s="13"/>
      <c r="K3170" s="13"/>
      <c r="L3170" s="13"/>
      <c r="M3170" s="13"/>
    </row>
    <row r="3171" spans="2:13">
      <c r="B3171" s="16"/>
      <c r="C3171" s="17"/>
      <c r="D3171" s="13"/>
      <c r="E3171" s="13"/>
      <c r="F3171" s="13"/>
      <c r="G3171" s="13"/>
      <c r="H3171" s="13"/>
      <c r="I3171" s="13"/>
      <c r="J3171" s="13"/>
      <c r="K3171" s="13"/>
      <c r="L3171" s="13"/>
      <c r="M3171" s="13"/>
    </row>
    <row r="3172" spans="2:13">
      <c r="B3172" s="16"/>
      <c r="C3172" s="17"/>
      <c r="D3172" s="13"/>
      <c r="E3172" s="13"/>
      <c r="F3172" s="13"/>
      <c r="G3172" s="13"/>
      <c r="H3172" s="13"/>
      <c r="I3172" s="13"/>
      <c r="J3172" s="13"/>
      <c r="K3172" s="13"/>
      <c r="L3172" s="13"/>
      <c r="M3172" s="13"/>
    </row>
    <row r="3173" spans="2:13">
      <c r="B3173" s="16"/>
      <c r="C3173" s="17"/>
      <c r="D3173" s="13"/>
      <c r="E3173" s="13"/>
      <c r="F3173" s="13"/>
      <c r="G3173" s="13"/>
      <c r="H3173" s="13"/>
      <c r="I3173" s="13"/>
      <c r="J3173" s="13"/>
      <c r="K3173" s="13"/>
      <c r="L3173" s="13"/>
      <c r="M3173" s="13"/>
    </row>
    <row r="3174" spans="2:13">
      <c r="B3174" s="16"/>
      <c r="C3174" s="17"/>
      <c r="D3174" s="13"/>
      <c r="E3174" s="13"/>
      <c r="F3174" s="13"/>
      <c r="G3174" s="13"/>
      <c r="H3174" s="13"/>
      <c r="I3174" s="13"/>
      <c r="J3174" s="13"/>
      <c r="K3174" s="13"/>
      <c r="L3174" s="13"/>
      <c r="M3174" s="13"/>
    </row>
    <row r="3175" spans="2:13">
      <c r="B3175" s="16"/>
      <c r="C3175" s="17"/>
      <c r="D3175" s="13"/>
      <c r="E3175" s="13"/>
      <c r="F3175" s="13"/>
      <c r="G3175" s="13"/>
      <c r="H3175" s="13"/>
      <c r="I3175" s="13"/>
      <c r="J3175" s="13"/>
      <c r="K3175" s="13"/>
      <c r="L3175" s="13"/>
      <c r="M3175" s="13"/>
    </row>
    <row r="3176" spans="2:13">
      <c r="B3176" s="16"/>
      <c r="C3176" s="17"/>
      <c r="D3176" s="13"/>
      <c r="E3176" s="13"/>
      <c r="F3176" s="13"/>
      <c r="G3176" s="13"/>
      <c r="H3176" s="13"/>
      <c r="I3176" s="13"/>
      <c r="J3176" s="13"/>
      <c r="K3176" s="13"/>
      <c r="L3176" s="13"/>
      <c r="M3176" s="13"/>
    </row>
    <row r="3177" spans="2:13">
      <c r="B3177" s="16"/>
      <c r="C3177" s="17"/>
      <c r="D3177" s="13"/>
      <c r="E3177" s="13"/>
      <c r="F3177" s="13"/>
      <c r="G3177" s="13"/>
      <c r="H3177" s="13"/>
      <c r="I3177" s="13"/>
      <c r="J3177" s="13"/>
      <c r="K3177" s="13"/>
      <c r="L3177" s="13"/>
      <c r="M3177" s="13"/>
    </row>
    <row r="3178" spans="2:13">
      <c r="B3178" s="16"/>
      <c r="C3178" s="17"/>
      <c r="D3178" s="13"/>
      <c r="E3178" s="13"/>
      <c r="F3178" s="13"/>
      <c r="G3178" s="13"/>
      <c r="H3178" s="13"/>
      <c r="I3178" s="13"/>
      <c r="J3178" s="13"/>
      <c r="K3178" s="13"/>
      <c r="L3178" s="13"/>
      <c r="M3178" s="13"/>
    </row>
    <row r="3179" spans="2:13">
      <c r="B3179" s="16"/>
      <c r="C3179" s="17"/>
      <c r="D3179" s="13"/>
      <c r="E3179" s="13"/>
      <c r="F3179" s="13"/>
      <c r="G3179" s="13"/>
      <c r="H3179" s="13"/>
      <c r="I3179" s="13"/>
      <c r="J3179" s="13"/>
      <c r="K3179" s="13"/>
      <c r="L3179" s="13"/>
      <c r="M3179" s="13"/>
    </row>
    <row r="3180" spans="2:13">
      <c r="B3180" s="16"/>
      <c r="C3180" s="17"/>
      <c r="D3180" s="13"/>
      <c r="E3180" s="13"/>
      <c r="F3180" s="13"/>
      <c r="G3180" s="13"/>
      <c r="H3180" s="13"/>
      <c r="I3180" s="13"/>
      <c r="J3180" s="13"/>
      <c r="K3180" s="13"/>
      <c r="L3180" s="13"/>
      <c r="M3180" s="13"/>
    </row>
    <row r="3181" spans="2:13">
      <c r="B3181" s="16"/>
      <c r="C3181" s="17"/>
      <c r="D3181" s="13"/>
      <c r="E3181" s="13"/>
      <c r="F3181" s="13"/>
      <c r="G3181" s="13"/>
      <c r="H3181" s="13"/>
      <c r="I3181" s="13"/>
      <c r="J3181" s="13"/>
      <c r="K3181" s="13"/>
      <c r="L3181" s="13"/>
      <c r="M3181" s="13"/>
    </row>
    <row r="3182" spans="2:13">
      <c r="B3182" s="16"/>
      <c r="C3182" s="17"/>
      <c r="D3182" s="13"/>
      <c r="E3182" s="13"/>
      <c r="F3182" s="13"/>
      <c r="G3182" s="13"/>
      <c r="H3182" s="13"/>
      <c r="I3182" s="13"/>
      <c r="J3182" s="13"/>
      <c r="K3182" s="13"/>
      <c r="L3182" s="13"/>
      <c r="M3182" s="13"/>
    </row>
    <row r="3183" spans="2:13">
      <c r="B3183" s="16"/>
      <c r="C3183" s="17"/>
      <c r="D3183" s="13"/>
      <c r="E3183" s="13"/>
      <c r="F3183" s="13"/>
      <c r="G3183" s="13"/>
      <c r="H3183" s="13"/>
      <c r="I3183" s="13"/>
      <c r="J3183" s="13"/>
      <c r="K3183" s="13"/>
      <c r="L3183" s="13"/>
      <c r="M3183" s="13"/>
    </row>
    <row r="3184" spans="2:13">
      <c r="B3184" s="16"/>
      <c r="C3184" s="17"/>
      <c r="D3184" s="13"/>
      <c r="E3184" s="13"/>
      <c r="F3184" s="13"/>
      <c r="G3184" s="13"/>
      <c r="H3184" s="13"/>
      <c r="I3184" s="13"/>
      <c r="J3184" s="13"/>
      <c r="K3184" s="13"/>
      <c r="L3184" s="13"/>
      <c r="M3184" s="13"/>
    </row>
    <row r="3185" spans="2:13">
      <c r="B3185" s="18"/>
      <c r="C3185" s="19"/>
      <c r="D3185" s="15"/>
      <c r="E3185" s="15"/>
      <c r="F3185" s="15"/>
      <c r="G3185" s="15"/>
      <c r="H3185" s="15"/>
      <c r="I3185" s="15"/>
      <c r="J3185" s="15"/>
      <c r="K3185" s="15"/>
      <c r="L3185" s="15"/>
      <c r="M3185" s="15"/>
    </row>
    <row r="3186" spans="2:13">
      <c r="B3186" s="16"/>
      <c r="C3186" s="17"/>
      <c r="D3186" s="13"/>
      <c r="E3186" s="13"/>
      <c r="F3186" s="13"/>
      <c r="G3186" s="13"/>
      <c r="H3186" s="13"/>
      <c r="I3186" s="13"/>
      <c r="J3186" s="13"/>
      <c r="K3186" s="13"/>
      <c r="L3186" s="13"/>
      <c r="M3186" s="13"/>
    </row>
    <row r="3187" spans="2:13">
      <c r="B3187" s="16"/>
      <c r="C3187" s="17"/>
      <c r="D3187" s="13"/>
      <c r="E3187" s="13"/>
      <c r="F3187" s="13"/>
      <c r="G3187" s="13"/>
      <c r="H3187" s="13"/>
      <c r="I3187" s="13"/>
      <c r="J3187" s="13"/>
      <c r="K3187" s="13"/>
      <c r="L3187" s="13"/>
      <c r="M3187" s="13"/>
    </row>
    <row r="3188" spans="2:13">
      <c r="B3188" s="16"/>
      <c r="C3188" s="17"/>
      <c r="D3188" s="13"/>
      <c r="E3188" s="13"/>
      <c r="F3188" s="13"/>
      <c r="G3188" s="13"/>
      <c r="H3188" s="13"/>
      <c r="I3188" s="13"/>
      <c r="J3188" s="13"/>
      <c r="K3188" s="13"/>
      <c r="L3188" s="13"/>
      <c r="M3188" s="13"/>
    </row>
    <row r="3189" spans="2:13">
      <c r="B3189" s="16"/>
      <c r="C3189" s="17"/>
      <c r="D3189" s="13"/>
      <c r="E3189" s="13"/>
      <c r="F3189" s="13"/>
      <c r="G3189" s="13"/>
      <c r="H3189" s="13"/>
      <c r="I3189" s="13"/>
      <c r="J3189" s="13"/>
      <c r="K3189" s="13"/>
      <c r="L3189" s="13"/>
      <c r="M3189" s="13"/>
    </row>
    <row r="3190" spans="2:13">
      <c r="B3190" s="16"/>
      <c r="C3190" s="17"/>
      <c r="D3190" s="13"/>
      <c r="E3190" s="13"/>
      <c r="F3190" s="13"/>
      <c r="G3190" s="13"/>
      <c r="H3190" s="13"/>
      <c r="I3190" s="13"/>
      <c r="J3190" s="13"/>
      <c r="K3190" s="13"/>
      <c r="L3190" s="13"/>
      <c r="M3190" s="13"/>
    </row>
    <row r="3191" spans="2:13">
      <c r="B3191" s="18"/>
      <c r="C3191" s="19"/>
      <c r="D3191" s="15"/>
      <c r="E3191" s="15"/>
      <c r="F3191" s="15"/>
      <c r="G3191" s="15"/>
      <c r="H3191" s="15"/>
      <c r="I3191" s="15"/>
      <c r="J3191" s="15"/>
      <c r="K3191" s="15"/>
      <c r="L3191" s="15"/>
      <c r="M3191" s="15"/>
    </row>
    <row r="3192" spans="2:13">
      <c r="B3192" s="16"/>
      <c r="C3192" s="17"/>
      <c r="D3192" s="13"/>
      <c r="E3192" s="13"/>
      <c r="F3192" s="13"/>
      <c r="G3192" s="13"/>
      <c r="H3192" s="13"/>
      <c r="I3192" s="13"/>
      <c r="J3192" s="13"/>
      <c r="K3192" s="13"/>
      <c r="L3192" s="13"/>
      <c r="M3192" s="13"/>
    </row>
    <row r="3193" spans="2:13">
      <c r="B3193" s="16"/>
      <c r="C3193" s="17"/>
      <c r="D3193" s="13"/>
      <c r="E3193" s="13"/>
      <c r="F3193" s="13"/>
      <c r="G3193" s="13"/>
      <c r="H3193" s="13"/>
      <c r="I3193" s="13"/>
      <c r="J3193" s="13"/>
      <c r="K3193" s="13"/>
      <c r="L3193" s="13"/>
      <c r="M3193" s="13"/>
    </row>
    <row r="3194" spans="2:13">
      <c r="B3194" s="16"/>
      <c r="C3194" s="17"/>
      <c r="D3194" s="13"/>
      <c r="E3194" s="13"/>
      <c r="F3194" s="13"/>
      <c r="G3194" s="13"/>
      <c r="H3194" s="13"/>
      <c r="I3194" s="13"/>
      <c r="J3194" s="13"/>
      <c r="K3194" s="13"/>
      <c r="L3194" s="13"/>
      <c r="M3194" s="13"/>
    </row>
    <row r="3195" spans="2:13">
      <c r="B3195" s="16"/>
      <c r="C3195" s="17"/>
      <c r="D3195" s="13"/>
      <c r="E3195" s="13"/>
      <c r="F3195" s="13"/>
      <c r="G3195" s="13"/>
      <c r="H3195" s="13"/>
      <c r="I3195" s="13"/>
      <c r="J3195" s="13"/>
      <c r="K3195" s="13"/>
      <c r="L3195" s="13"/>
      <c r="M3195" s="13"/>
    </row>
    <row r="3196" spans="2:13">
      <c r="B3196" s="16"/>
      <c r="C3196" s="17"/>
      <c r="D3196" s="13"/>
      <c r="E3196" s="13"/>
      <c r="F3196" s="13"/>
      <c r="G3196" s="13"/>
      <c r="H3196" s="13"/>
      <c r="I3196" s="13"/>
      <c r="J3196" s="13"/>
      <c r="K3196" s="13"/>
      <c r="L3196" s="13"/>
      <c r="M3196" s="13"/>
    </row>
    <row r="3197" spans="2:13">
      <c r="B3197" s="16"/>
      <c r="C3197" s="17"/>
      <c r="D3197" s="13"/>
      <c r="E3197" s="13"/>
      <c r="F3197" s="13"/>
      <c r="G3197" s="13"/>
      <c r="H3197" s="13"/>
      <c r="I3197" s="13"/>
      <c r="J3197" s="13"/>
      <c r="K3197" s="13"/>
      <c r="L3197" s="13"/>
      <c r="M3197" s="13"/>
    </row>
    <row r="3198" spans="2:13">
      <c r="B3198" s="16"/>
      <c r="C3198" s="17"/>
      <c r="D3198" s="13"/>
      <c r="E3198" s="13"/>
      <c r="F3198" s="13"/>
      <c r="G3198" s="13"/>
      <c r="H3198" s="13"/>
      <c r="I3198" s="13"/>
      <c r="J3198" s="13"/>
      <c r="K3198" s="13"/>
      <c r="L3198" s="13"/>
      <c r="M3198" s="13"/>
    </row>
    <row r="3199" spans="2:13">
      <c r="B3199" s="16"/>
      <c r="C3199" s="17"/>
      <c r="D3199" s="13"/>
      <c r="E3199" s="13"/>
      <c r="F3199" s="13"/>
      <c r="G3199" s="13"/>
      <c r="H3199" s="13"/>
      <c r="I3199" s="13"/>
      <c r="J3199" s="13"/>
      <c r="K3199" s="13"/>
      <c r="L3199" s="13"/>
      <c r="M3199" s="13"/>
    </row>
    <row r="3200" spans="2:13">
      <c r="B3200" s="18"/>
      <c r="C3200" s="19"/>
      <c r="D3200" s="15"/>
      <c r="E3200" s="15"/>
      <c r="F3200" s="15"/>
      <c r="G3200" s="15"/>
      <c r="H3200" s="15"/>
      <c r="I3200" s="15"/>
      <c r="J3200" s="15"/>
      <c r="K3200" s="15"/>
      <c r="L3200" s="15"/>
      <c r="M3200" s="15"/>
    </row>
    <row r="3201" spans="2:13">
      <c r="B3201" s="16"/>
      <c r="C3201" s="17"/>
      <c r="D3201" s="13"/>
      <c r="E3201" s="13"/>
      <c r="F3201" s="13"/>
      <c r="G3201" s="13"/>
      <c r="H3201" s="13"/>
      <c r="I3201" s="13"/>
      <c r="J3201" s="13"/>
      <c r="K3201" s="13"/>
      <c r="L3201" s="13"/>
      <c r="M3201" s="13"/>
    </row>
    <row r="3202" spans="2:13">
      <c r="B3202" s="16"/>
      <c r="C3202" s="17"/>
      <c r="D3202" s="13"/>
      <c r="E3202" s="13"/>
      <c r="F3202" s="13"/>
      <c r="G3202" s="13"/>
      <c r="H3202" s="13"/>
      <c r="I3202" s="13"/>
      <c r="J3202" s="13"/>
      <c r="K3202" s="13"/>
      <c r="L3202" s="13"/>
      <c r="M3202" s="13"/>
    </row>
    <row r="3203" spans="2:13">
      <c r="B3203" s="16"/>
      <c r="C3203" s="17"/>
      <c r="D3203" s="13"/>
      <c r="E3203" s="13"/>
      <c r="F3203" s="13"/>
      <c r="G3203" s="13"/>
      <c r="H3203" s="13"/>
      <c r="I3203" s="13"/>
      <c r="J3203" s="13"/>
      <c r="K3203" s="13"/>
      <c r="L3203" s="13"/>
      <c r="M3203" s="13"/>
    </row>
    <row r="3204" spans="2:13">
      <c r="B3204" s="16"/>
      <c r="C3204" s="17"/>
      <c r="D3204" s="13"/>
      <c r="E3204" s="13"/>
      <c r="F3204" s="13"/>
      <c r="G3204" s="13"/>
      <c r="H3204" s="13"/>
      <c r="I3204" s="13"/>
      <c r="J3204" s="13"/>
      <c r="K3204" s="13"/>
      <c r="L3204" s="13"/>
      <c r="M3204" s="13"/>
    </row>
    <row r="3205" spans="2:13">
      <c r="B3205" s="16"/>
      <c r="C3205" s="17"/>
      <c r="D3205" s="13"/>
      <c r="E3205" s="13"/>
      <c r="F3205" s="13"/>
      <c r="G3205" s="13"/>
      <c r="H3205" s="13"/>
      <c r="I3205" s="13"/>
      <c r="J3205" s="13"/>
      <c r="K3205" s="13"/>
      <c r="L3205" s="13"/>
      <c r="M3205" s="13"/>
    </row>
    <row r="3206" spans="2:13">
      <c r="B3206" s="16"/>
      <c r="C3206" s="17"/>
      <c r="D3206" s="13"/>
      <c r="E3206" s="13"/>
      <c r="F3206" s="13"/>
      <c r="G3206" s="13"/>
      <c r="H3206" s="13"/>
      <c r="I3206" s="13"/>
      <c r="J3206" s="13"/>
      <c r="K3206" s="13"/>
      <c r="L3206" s="13"/>
      <c r="M3206" s="13"/>
    </row>
    <row r="3207" spans="2:13">
      <c r="B3207" s="18"/>
      <c r="C3207" s="19"/>
      <c r="D3207" s="15"/>
      <c r="E3207" s="15"/>
      <c r="F3207" s="15"/>
      <c r="G3207" s="15"/>
      <c r="H3207" s="15"/>
      <c r="I3207" s="15"/>
      <c r="J3207" s="15"/>
      <c r="K3207" s="15"/>
      <c r="L3207" s="15"/>
      <c r="M3207" s="15"/>
    </row>
    <row r="3208" spans="2:13">
      <c r="B3208" s="16"/>
      <c r="C3208" s="17"/>
      <c r="D3208" s="13"/>
      <c r="E3208" s="13"/>
      <c r="F3208" s="13"/>
      <c r="G3208" s="13"/>
      <c r="H3208" s="13"/>
      <c r="I3208" s="13"/>
      <c r="J3208" s="13"/>
      <c r="K3208" s="13"/>
      <c r="L3208" s="13"/>
      <c r="M3208" s="13"/>
    </row>
    <row r="3209" spans="2:13">
      <c r="B3209" s="16"/>
      <c r="C3209" s="17"/>
      <c r="D3209" s="13"/>
      <c r="E3209" s="13"/>
      <c r="F3209" s="13"/>
      <c r="G3209" s="13"/>
      <c r="H3209" s="13"/>
      <c r="I3209" s="13"/>
      <c r="J3209" s="13"/>
      <c r="K3209" s="13"/>
      <c r="L3209" s="13"/>
      <c r="M3209" s="13"/>
    </row>
    <row r="3210" spans="2:13">
      <c r="B3210" s="16"/>
      <c r="C3210" s="17"/>
      <c r="D3210" s="13"/>
      <c r="E3210" s="13"/>
      <c r="F3210" s="13"/>
      <c r="G3210" s="13"/>
      <c r="H3210" s="13"/>
      <c r="I3210" s="13"/>
      <c r="J3210" s="13"/>
      <c r="K3210" s="13"/>
      <c r="L3210" s="13"/>
      <c r="M3210" s="13"/>
    </row>
    <row r="3211" spans="2:13">
      <c r="B3211" s="16"/>
      <c r="C3211" s="17"/>
      <c r="D3211" s="13"/>
      <c r="E3211" s="13"/>
      <c r="F3211" s="13"/>
      <c r="G3211" s="13"/>
      <c r="H3211" s="13"/>
      <c r="I3211" s="13"/>
      <c r="J3211" s="13"/>
      <c r="K3211" s="13"/>
      <c r="L3211" s="13"/>
      <c r="M3211" s="13"/>
    </row>
    <row r="3212" spans="2:13">
      <c r="B3212" s="16"/>
      <c r="C3212" s="17"/>
      <c r="D3212" s="13"/>
      <c r="E3212" s="13"/>
      <c r="F3212" s="13"/>
      <c r="G3212" s="13"/>
      <c r="H3212" s="13"/>
      <c r="I3212" s="13"/>
      <c r="J3212" s="13"/>
      <c r="K3212" s="13"/>
      <c r="L3212" s="13"/>
      <c r="M3212" s="13"/>
    </row>
    <row r="3213" spans="2:13">
      <c r="B3213" s="16"/>
      <c r="C3213" s="17"/>
      <c r="D3213" s="13"/>
      <c r="E3213" s="13"/>
      <c r="F3213" s="13"/>
      <c r="G3213" s="13"/>
      <c r="H3213" s="13"/>
      <c r="I3213" s="13"/>
      <c r="J3213" s="13"/>
      <c r="K3213" s="13"/>
      <c r="L3213" s="13"/>
      <c r="M3213" s="13"/>
    </row>
    <row r="3214" spans="2:13">
      <c r="B3214" s="16"/>
      <c r="C3214" s="17"/>
      <c r="D3214" s="13"/>
      <c r="E3214" s="13"/>
      <c r="F3214" s="13"/>
      <c r="G3214" s="13"/>
      <c r="H3214" s="13"/>
      <c r="I3214" s="13"/>
      <c r="J3214" s="13"/>
      <c r="K3214" s="13"/>
      <c r="L3214" s="13"/>
      <c r="M3214" s="13"/>
    </row>
    <row r="3215" spans="2:13">
      <c r="B3215" s="16"/>
      <c r="C3215" s="17"/>
      <c r="D3215" s="13"/>
      <c r="E3215" s="13"/>
      <c r="F3215" s="13"/>
      <c r="G3215" s="13"/>
      <c r="H3215" s="13"/>
      <c r="I3215" s="13"/>
      <c r="J3215" s="13"/>
      <c r="K3215" s="13"/>
      <c r="L3215" s="13"/>
      <c r="M3215" s="13"/>
    </row>
    <row r="3216" spans="2:13">
      <c r="B3216" s="16"/>
      <c r="C3216" s="17"/>
      <c r="D3216" s="13"/>
      <c r="E3216" s="13"/>
      <c r="F3216" s="13"/>
      <c r="G3216" s="13"/>
      <c r="H3216" s="13"/>
      <c r="I3216" s="13"/>
      <c r="J3216" s="13"/>
      <c r="K3216" s="13"/>
      <c r="L3216" s="13"/>
      <c r="M3216" s="13"/>
    </row>
    <row r="3217" spans="2:13">
      <c r="B3217" s="16"/>
      <c r="C3217" s="17"/>
      <c r="D3217" s="13"/>
      <c r="E3217" s="13"/>
      <c r="F3217" s="13"/>
      <c r="G3217" s="13"/>
      <c r="H3217" s="13"/>
      <c r="I3217" s="13"/>
      <c r="J3217" s="13"/>
      <c r="K3217" s="13"/>
      <c r="L3217" s="13"/>
      <c r="M3217" s="13"/>
    </row>
    <row r="3218" spans="2:13">
      <c r="B3218" s="16"/>
      <c r="C3218" s="17"/>
      <c r="D3218" s="13"/>
      <c r="E3218" s="13"/>
      <c r="F3218" s="13"/>
      <c r="G3218" s="13"/>
      <c r="H3218" s="13"/>
      <c r="I3218" s="13"/>
      <c r="J3218" s="13"/>
      <c r="K3218" s="13"/>
      <c r="L3218" s="13"/>
      <c r="M3218" s="13"/>
    </row>
    <row r="3219" spans="2:13">
      <c r="B3219" s="16"/>
      <c r="C3219" s="17"/>
      <c r="D3219" s="13"/>
      <c r="E3219" s="13"/>
      <c r="F3219" s="13"/>
      <c r="G3219" s="13"/>
      <c r="H3219" s="13"/>
      <c r="I3219" s="13"/>
      <c r="J3219" s="13"/>
      <c r="K3219" s="13"/>
      <c r="L3219" s="13"/>
      <c r="M3219" s="13"/>
    </row>
    <row r="3220" spans="2:13">
      <c r="B3220" s="16"/>
      <c r="C3220" s="17"/>
      <c r="D3220" s="13"/>
      <c r="E3220" s="13"/>
      <c r="F3220" s="13"/>
      <c r="G3220" s="13"/>
      <c r="H3220" s="13"/>
      <c r="I3220" s="13"/>
      <c r="J3220" s="13"/>
      <c r="K3220" s="13"/>
      <c r="L3220" s="13"/>
      <c r="M3220" s="13"/>
    </row>
    <row r="3221" spans="2:13">
      <c r="B3221" s="16"/>
      <c r="C3221" s="17"/>
      <c r="D3221" s="13"/>
      <c r="E3221" s="13"/>
      <c r="F3221" s="13"/>
      <c r="G3221" s="13"/>
      <c r="H3221" s="13"/>
      <c r="I3221" s="13"/>
      <c r="J3221" s="13"/>
      <c r="K3221" s="13"/>
      <c r="L3221" s="13"/>
      <c r="M3221" s="13"/>
    </row>
    <row r="3222" spans="2:13">
      <c r="B3222" s="16"/>
      <c r="C3222" s="17"/>
      <c r="D3222" s="13"/>
      <c r="E3222" s="13"/>
      <c r="F3222" s="13"/>
      <c r="G3222" s="13"/>
      <c r="H3222" s="13"/>
      <c r="I3222" s="13"/>
      <c r="J3222" s="13"/>
      <c r="K3222" s="13"/>
      <c r="L3222" s="13"/>
      <c r="M3222" s="13"/>
    </row>
    <row r="3223" spans="2:13">
      <c r="B3223" s="16"/>
      <c r="C3223" s="17"/>
      <c r="D3223" s="13"/>
      <c r="E3223" s="13"/>
      <c r="F3223" s="13"/>
      <c r="G3223" s="13"/>
      <c r="H3223" s="13"/>
      <c r="I3223" s="13"/>
      <c r="J3223" s="13"/>
      <c r="K3223" s="13"/>
      <c r="L3223" s="13"/>
      <c r="M3223" s="13"/>
    </row>
    <row r="3224" spans="2:13">
      <c r="B3224" s="18"/>
      <c r="C3224" s="19"/>
      <c r="D3224" s="15"/>
      <c r="E3224" s="15"/>
      <c r="F3224" s="15"/>
      <c r="G3224" s="15"/>
      <c r="H3224" s="15"/>
      <c r="I3224" s="15"/>
      <c r="J3224" s="15"/>
      <c r="K3224" s="15"/>
      <c r="L3224" s="15"/>
      <c r="M3224" s="15"/>
    </row>
    <row r="3225" spans="2:13">
      <c r="B3225" s="16"/>
      <c r="C3225" s="17"/>
      <c r="D3225" s="13"/>
      <c r="E3225" s="13"/>
      <c r="F3225" s="13"/>
      <c r="G3225" s="13"/>
      <c r="H3225" s="13"/>
      <c r="I3225" s="13"/>
      <c r="J3225" s="13"/>
      <c r="K3225" s="13"/>
      <c r="L3225" s="13"/>
      <c r="M3225" s="13"/>
    </row>
    <row r="3226" spans="2:13">
      <c r="B3226" s="16"/>
      <c r="C3226" s="17"/>
      <c r="D3226" s="13"/>
      <c r="E3226" s="13"/>
      <c r="F3226" s="13"/>
      <c r="G3226" s="13"/>
      <c r="H3226" s="13"/>
      <c r="I3226" s="13"/>
      <c r="J3226" s="13"/>
      <c r="K3226" s="13"/>
      <c r="L3226" s="13"/>
      <c r="M3226" s="13"/>
    </row>
    <row r="3227" spans="2:13">
      <c r="B3227" s="16"/>
      <c r="C3227" s="17"/>
      <c r="D3227" s="13"/>
      <c r="E3227" s="13"/>
      <c r="F3227" s="13"/>
      <c r="G3227" s="13"/>
      <c r="H3227" s="13"/>
      <c r="I3227" s="13"/>
      <c r="J3227" s="13"/>
      <c r="K3227" s="13"/>
      <c r="L3227" s="13"/>
      <c r="M3227" s="13"/>
    </row>
    <row r="3228" spans="2:13">
      <c r="B3228" s="16"/>
      <c r="C3228" s="17"/>
      <c r="D3228" s="13"/>
      <c r="E3228" s="13"/>
      <c r="F3228" s="13"/>
      <c r="G3228" s="13"/>
      <c r="H3228" s="13"/>
      <c r="I3228" s="13"/>
      <c r="J3228" s="13"/>
      <c r="K3228" s="13"/>
      <c r="L3228" s="13"/>
      <c r="M3228" s="13"/>
    </row>
    <row r="3229" spans="2:13">
      <c r="B3229" s="16"/>
      <c r="C3229" s="17"/>
      <c r="D3229" s="13"/>
      <c r="E3229" s="13"/>
      <c r="F3229" s="13"/>
      <c r="G3229" s="13"/>
      <c r="H3229" s="13"/>
      <c r="I3229" s="13"/>
      <c r="J3229" s="13"/>
      <c r="K3229" s="13"/>
      <c r="L3229" s="13"/>
      <c r="M3229" s="13"/>
    </row>
    <row r="3230" spans="2:13">
      <c r="B3230" s="16"/>
      <c r="C3230" s="17"/>
      <c r="D3230" s="13"/>
      <c r="E3230" s="13"/>
      <c r="F3230" s="13"/>
      <c r="G3230" s="13"/>
      <c r="H3230" s="13"/>
      <c r="I3230" s="13"/>
      <c r="J3230" s="13"/>
      <c r="K3230" s="13"/>
      <c r="L3230" s="13"/>
      <c r="M3230" s="13"/>
    </row>
    <row r="3231" spans="2:13">
      <c r="B3231" s="16"/>
      <c r="C3231" s="17"/>
      <c r="D3231" s="13"/>
      <c r="E3231" s="13"/>
      <c r="F3231" s="13"/>
      <c r="G3231" s="13"/>
      <c r="H3231" s="13"/>
      <c r="I3231" s="13"/>
      <c r="J3231" s="13"/>
      <c r="K3231" s="13"/>
      <c r="L3231" s="13"/>
      <c r="M3231" s="13"/>
    </row>
    <row r="3232" spans="2:13">
      <c r="B3232" s="18"/>
      <c r="C3232" s="19"/>
      <c r="D3232" s="15"/>
      <c r="E3232" s="15"/>
      <c r="F3232" s="15"/>
      <c r="G3232" s="15"/>
      <c r="H3232" s="15"/>
      <c r="I3232" s="15"/>
      <c r="J3232" s="15"/>
      <c r="K3232" s="15"/>
      <c r="L3232" s="15"/>
      <c r="M3232" s="15"/>
    </row>
    <row r="3233" spans="2:13">
      <c r="B3233" s="16"/>
      <c r="C3233" s="17"/>
      <c r="D3233" s="13"/>
      <c r="E3233" s="13"/>
      <c r="F3233" s="13"/>
      <c r="G3233" s="13"/>
      <c r="H3233" s="13"/>
      <c r="I3233" s="13"/>
      <c r="J3233" s="13"/>
      <c r="K3233" s="13"/>
      <c r="L3233" s="13"/>
      <c r="M3233" s="13"/>
    </row>
    <row r="3234" spans="2:13">
      <c r="B3234" s="16"/>
      <c r="C3234" s="17"/>
      <c r="D3234" s="13"/>
      <c r="E3234" s="13"/>
      <c r="F3234" s="13"/>
      <c r="G3234" s="13"/>
      <c r="H3234" s="13"/>
      <c r="I3234" s="13"/>
      <c r="J3234" s="13"/>
      <c r="K3234" s="13"/>
      <c r="L3234" s="13"/>
      <c r="M3234" s="13"/>
    </row>
    <row r="3235" spans="2:13">
      <c r="B3235" s="16"/>
      <c r="C3235" s="17"/>
      <c r="D3235" s="13"/>
      <c r="E3235" s="13"/>
      <c r="F3235" s="13"/>
      <c r="G3235" s="13"/>
      <c r="H3235" s="13"/>
      <c r="I3235" s="13"/>
      <c r="J3235" s="13"/>
      <c r="K3235" s="13"/>
      <c r="L3235" s="13"/>
      <c r="M3235" s="13"/>
    </row>
    <row r="3236" spans="2:13">
      <c r="B3236" s="16"/>
      <c r="C3236" s="17"/>
      <c r="D3236" s="13"/>
      <c r="E3236" s="13"/>
      <c r="F3236" s="13"/>
      <c r="G3236" s="13"/>
      <c r="H3236" s="13"/>
      <c r="I3236" s="13"/>
      <c r="J3236" s="13"/>
      <c r="K3236" s="13"/>
      <c r="L3236" s="13"/>
      <c r="M3236" s="13"/>
    </row>
    <row r="3237" spans="2:13">
      <c r="B3237" s="16"/>
      <c r="C3237" s="17"/>
      <c r="D3237" s="13"/>
      <c r="E3237" s="13"/>
      <c r="F3237" s="13"/>
      <c r="G3237" s="13"/>
      <c r="H3237" s="13"/>
      <c r="I3237" s="13"/>
      <c r="J3237" s="13"/>
      <c r="K3237" s="13"/>
      <c r="L3237" s="13"/>
      <c r="M3237" s="13"/>
    </row>
    <row r="3238" spans="2:13">
      <c r="B3238" s="16"/>
      <c r="C3238" s="17"/>
      <c r="D3238" s="13"/>
      <c r="E3238" s="13"/>
      <c r="F3238" s="13"/>
      <c r="G3238" s="13"/>
      <c r="H3238" s="13"/>
      <c r="I3238" s="13"/>
      <c r="J3238" s="13"/>
      <c r="K3238" s="13"/>
      <c r="L3238" s="13"/>
      <c r="M3238" s="13"/>
    </row>
    <row r="3239" spans="2:13">
      <c r="B3239" s="16"/>
      <c r="C3239" s="17"/>
      <c r="D3239" s="13"/>
      <c r="E3239" s="13"/>
      <c r="F3239" s="13"/>
      <c r="G3239" s="13"/>
      <c r="H3239" s="13"/>
      <c r="I3239" s="13"/>
      <c r="J3239" s="13"/>
      <c r="K3239" s="13"/>
      <c r="L3239" s="13"/>
      <c r="M3239" s="13"/>
    </row>
    <row r="3240" spans="2:13">
      <c r="B3240" s="16"/>
      <c r="C3240" s="17"/>
      <c r="D3240" s="13"/>
      <c r="E3240" s="13"/>
      <c r="F3240" s="13"/>
      <c r="G3240" s="13"/>
      <c r="H3240" s="13"/>
      <c r="I3240" s="13"/>
      <c r="J3240" s="13"/>
      <c r="K3240" s="13"/>
      <c r="L3240" s="13"/>
      <c r="M3240" s="13"/>
    </row>
    <row r="3241" spans="2:13">
      <c r="B3241" s="16"/>
      <c r="C3241" s="17"/>
      <c r="D3241" s="13"/>
      <c r="E3241" s="13"/>
      <c r="F3241" s="13"/>
      <c r="G3241" s="13"/>
      <c r="H3241" s="13"/>
      <c r="I3241" s="13"/>
      <c r="J3241" s="13"/>
      <c r="K3241" s="13"/>
      <c r="L3241" s="13"/>
      <c r="M3241" s="13"/>
    </row>
    <row r="3242" spans="2:13">
      <c r="B3242" s="16"/>
      <c r="C3242" s="17"/>
      <c r="D3242" s="13"/>
      <c r="E3242" s="13"/>
      <c r="F3242" s="13"/>
      <c r="G3242" s="13"/>
      <c r="H3242" s="13"/>
      <c r="I3242" s="13"/>
      <c r="J3242" s="13"/>
      <c r="K3242" s="13"/>
      <c r="L3242" s="13"/>
      <c r="M3242" s="13"/>
    </row>
    <row r="3243" spans="2:13">
      <c r="B3243" s="16"/>
      <c r="C3243" s="17"/>
      <c r="D3243" s="13"/>
      <c r="E3243" s="13"/>
      <c r="F3243" s="13"/>
      <c r="G3243" s="13"/>
      <c r="H3243" s="13"/>
      <c r="I3243" s="13"/>
      <c r="J3243" s="13"/>
      <c r="K3243" s="13"/>
      <c r="L3243" s="13"/>
      <c r="M3243" s="13"/>
    </row>
    <row r="3244" spans="2:13">
      <c r="B3244" s="16"/>
      <c r="C3244" s="17"/>
      <c r="D3244" s="13"/>
      <c r="E3244" s="13"/>
      <c r="F3244" s="13"/>
      <c r="G3244" s="13"/>
      <c r="H3244" s="13"/>
      <c r="I3244" s="13"/>
      <c r="J3244" s="13"/>
      <c r="K3244" s="13"/>
      <c r="L3244" s="13"/>
      <c r="M3244" s="13"/>
    </row>
    <row r="3245" spans="2:13">
      <c r="B3245" s="16"/>
      <c r="C3245" s="17"/>
      <c r="D3245" s="13"/>
      <c r="E3245" s="13"/>
      <c r="F3245" s="13"/>
      <c r="G3245" s="13"/>
      <c r="H3245" s="13"/>
      <c r="I3245" s="13"/>
      <c r="J3245" s="13"/>
      <c r="K3245" s="13"/>
      <c r="L3245" s="13"/>
      <c r="M3245" s="13"/>
    </row>
    <row r="3246" spans="2:13">
      <c r="B3246" s="16"/>
      <c r="C3246" s="17"/>
      <c r="D3246" s="13"/>
      <c r="E3246" s="13"/>
      <c r="F3246" s="13"/>
      <c r="G3246" s="13"/>
      <c r="H3246" s="13"/>
      <c r="I3246" s="13"/>
      <c r="J3246" s="13"/>
      <c r="K3246" s="13"/>
      <c r="L3246" s="13"/>
      <c r="M3246" s="13"/>
    </row>
    <row r="3247" spans="2:13">
      <c r="B3247" s="16"/>
      <c r="C3247" s="17"/>
      <c r="D3247" s="13"/>
      <c r="E3247" s="13"/>
      <c r="F3247" s="13"/>
      <c r="G3247" s="13"/>
      <c r="H3247" s="13"/>
      <c r="I3247" s="13"/>
      <c r="J3247" s="13"/>
      <c r="K3247" s="13"/>
      <c r="L3247" s="13"/>
      <c r="M3247" s="13"/>
    </row>
    <row r="3248" spans="2:13">
      <c r="B3248" s="16"/>
      <c r="C3248" s="17"/>
      <c r="D3248" s="13"/>
      <c r="E3248" s="13"/>
      <c r="F3248" s="13"/>
      <c r="G3248" s="13"/>
      <c r="H3248" s="13"/>
      <c r="I3248" s="13"/>
      <c r="J3248" s="13"/>
      <c r="K3248" s="13"/>
      <c r="L3248" s="13"/>
      <c r="M3248" s="13"/>
    </row>
    <row r="3249" spans="2:13">
      <c r="B3249" s="16"/>
      <c r="C3249" s="17"/>
      <c r="D3249" s="13"/>
      <c r="E3249" s="13"/>
      <c r="F3249" s="13"/>
      <c r="G3249" s="13"/>
      <c r="H3249" s="13"/>
      <c r="I3249" s="13"/>
      <c r="J3249" s="13"/>
      <c r="K3249" s="13"/>
      <c r="L3249" s="13"/>
      <c r="M3249" s="13"/>
    </row>
    <row r="3250" spans="2:13">
      <c r="B3250" s="16"/>
      <c r="C3250" s="17"/>
      <c r="D3250" s="13"/>
      <c r="E3250" s="13"/>
      <c r="F3250" s="13"/>
      <c r="G3250" s="13"/>
      <c r="H3250" s="13"/>
      <c r="I3250" s="13"/>
      <c r="J3250" s="13"/>
      <c r="K3250" s="13"/>
      <c r="L3250" s="13"/>
      <c r="M3250" s="13"/>
    </row>
    <row r="3251" spans="2:13">
      <c r="B3251" s="16"/>
      <c r="C3251" s="17"/>
      <c r="D3251" s="13"/>
      <c r="E3251" s="13"/>
      <c r="F3251" s="13"/>
      <c r="G3251" s="13"/>
      <c r="H3251" s="13"/>
      <c r="I3251" s="13"/>
      <c r="J3251" s="13"/>
      <c r="K3251" s="13"/>
      <c r="L3251" s="13"/>
      <c r="M3251" s="13"/>
    </row>
    <row r="3252" spans="2:13">
      <c r="B3252" s="16"/>
      <c r="C3252" s="17"/>
      <c r="D3252" s="13"/>
      <c r="E3252" s="13"/>
      <c r="F3252" s="13"/>
      <c r="G3252" s="13"/>
      <c r="H3252" s="13"/>
      <c r="I3252" s="13"/>
      <c r="J3252" s="13"/>
      <c r="K3252" s="13"/>
      <c r="L3252" s="13"/>
      <c r="M3252" s="13"/>
    </row>
    <row r="3253" spans="2:13">
      <c r="B3253" s="16"/>
      <c r="C3253" s="17"/>
      <c r="D3253" s="13"/>
      <c r="E3253" s="13"/>
      <c r="F3253" s="13"/>
      <c r="G3253" s="13"/>
      <c r="H3253" s="13"/>
      <c r="I3253" s="13"/>
      <c r="J3253" s="13"/>
      <c r="K3253" s="13"/>
      <c r="L3253" s="13"/>
      <c r="M3253" s="13"/>
    </row>
    <row r="3254" spans="2:13">
      <c r="B3254" s="16"/>
      <c r="C3254" s="17"/>
      <c r="D3254" s="13"/>
      <c r="E3254" s="13"/>
      <c r="F3254" s="13"/>
      <c r="G3254" s="13"/>
      <c r="H3254" s="13"/>
      <c r="I3254" s="13"/>
      <c r="J3254" s="13"/>
      <c r="K3254" s="13"/>
      <c r="L3254" s="13"/>
      <c r="M3254" s="13"/>
    </row>
    <row r="3255" spans="2:13">
      <c r="B3255" s="16"/>
      <c r="C3255" s="17"/>
      <c r="D3255" s="13"/>
      <c r="E3255" s="13"/>
      <c r="F3255" s="13"/>
      <c r="G3255" s="13"/>
      <c r="H3255" s="13"/>
      <c r="I3255" s="13"/>
      <c r="J3255" s="13"/>
      <c r="K3255" s="13"/>
      <c r="L3255" s="13"/>
      <c r="M3255" s="13"/>
    </row>
    <row r="3256" spans="2:13">
      <c r="B3256" s="16"/>
      <c r="C3256" s="17"/>
      <c r="D3256" s="13"/>
      <c r="E3256" s="13"/>
      <c r="F3256" s="13"/>
      <c r="G3256" s="13"/>
      <c r="H3256" s="13"/>
      <c r="I3256" s="13"/>
      <c r="J3256" s="13"/>
      <c r="K3256" s="13"/>
      <c r="L3256" s="13"/>
      <c r="M3256" s="13"/>
    </row>
    <row r="3257" spans="2:13">
      <c r="B3257" s="16"/>
      <c r="C3257" s="17"/>
      <c r="D3257" s="13"/>
      <c r="E3257" s="13"/>
      <c r="F3257" s="13"/>
      <c r="G3257" s="13"/>
      <c r="H3257" s="13"/>
      <c r="I3257" s="13"/>
      <c r="J3257" s="13"/>
      <c r="K3257" s="13"/>
      <c r="L3257" s="13"/>
      <c r="M3257" s="13"/>
    </row>
    <row r="3258" spans="2:13">
      <c r="B3258" s="18"/>
      <c r="C3258" s="19"/>
      <c r="D3258" s="15"/>
      <c r="E3258" s="15"/>
      <c r="F3258" s="15"/>
      <c r="G3258" s="15"/>
      <c r="H3258" s="15"/>
      <c r="I3258" s="15"/>
      <c r="J3258" s="15"/>
      <c r="K3258" s="15"/>
      <c r="L3258" s="15"/>
      <c r="M3258" s="15"/>
    </row>
    <row r="3259" spans="2:13">
      <c r="B3259" s="16"/>
      <c r="C3259" s="17"/>
      <c r="D3259" s="13"/>
      <c r="E3259" s="13"/>
      <c r="F3259" s="13"/>
      <c r="G3259" s="13"/>
      <c r="H3259" s="13"/>
      <c r="I3259" s="13"/>
      <c r="J3259" s="13"/>
      <c r="K3259" s="13"/>
      <c r="L3259" s="13"/>
      <c r="M3259" s="13"/>
    </row>
    <row r="3260" spans="2:13">
      <c r="B3260" s="16"/>
      <c r="C3260" s="17"/>
      <c r="D3260" s="13"/>
      <c r="E3260" s="13"/>
      <c r="F3260" s="13"/>
      <c r="G3260" s="13"/>
      <c r="H3260" s="13"/>
      <c r="I3260" s="13"/>
      <c r="J3260" s="13"/>
      <c r="K3260" s="13"/>
      <c r="L3260" s="13"/>
      <c r="M3260" s="13"/>
    </row>
    <row r="3261" spans="2:13">
      <c r="B3261" s="16"/>
      <c r="C3261" s="17"/>
      <c r="D3261" s="13"/>
      <c r="E3261" s="13"/>
      <c r="F3261" s="13"/>
      <c r="G3261" s="13"/>
      <c r="H3261" s="13"/>
      <c r="I3261" s="13"/>
      <c r="J3261" s="13"/>
      <c r="K3261" s="13"/>
      <c r="L3261" s="13"/>
      <c r="M3261" s="13"/>
    </row>
    <row r="3262" spans="2:13">
      <c r="B3262" s="16"/>
      <c r="C3262" s="17"/>
      <c r="D3262" s="13"/>
      <c r="E3262" s="13"/>
      <c r="F3262" s="13"/>
      <c r="G3262" s="13"/>
      <c r="H3262" s="13"/>
      <c r="I3262" s="13"/>
      <c r="J3262" s="13"/>
      <c r="K3262" s="13"/>
      <c r="L3262" s="13"/>
      <c r="M3262" s="13"/>
    </row>
    <row r="3263" spans="2:13">
      <c r="B3263" s="16"/>
      <c r="C3263" s="17"/>
      <c r="D3263" s="13"/>
      <c r="E3263" s="13"/>
      <c r="F3263" s="13"/>
      <c r="G3263" s="13"/>
      <c r="H3263" s="13"/>
      <c r="I3263" s="13"/>
      <c r="J3263" s="13"/>
      <c r="K3263" s="13"/>
      <c r="L3263" s="13"/>
      <c r="M3263" s="13"/>
    </row>
    <row r="3264" spans="2:13">
      <c r="B3264" s="16"/>
      <c r="C3264" s="17"/>
      <c r="D3264" s="13"/>
      <c r="E3264" s="13"/>
      <c r="F3264" s="13"/>
      <c r="G3264" s="13"/>
      <c r="H3264" s="13"/>
      <c r="I3264" s="13"/>
      <c r="J3264" s="13"/>
      <c r="K3264" s="13"/>
      <c r="L3264" s="13"/>
      <c r="M3264" s="13"/>
    </row>
    <row r="3265" spans="2:13">
      <c r="B3265" s="16"/>
      <c r="C3265" s="17"/>
      <c r="D3265" s="13"/>
      <c r="E3265" s="13"/>
      <c r="F3265" s="13"/>
      <c r="G3265" s="13"/>
      <c r="H3265" s="13"/>
      <c r="I3265" s="13"/>
      <c r="J3265" s="13"/>
      <c r="K3265" s="13"/>
      <c r="L3265" s="13"/>
      <c r="M3265" s="13"/>
    </row>
    <row r="3266" spans="2:13">
      <c r="B3266" s="16"/>
      <c r="C3266" s="17"/>
      <c r="D3266" s="13"/>
      <c r="E3266" s="13"/>
      <c r="F3266" s="13"/>
      <c r="G3266" s="13"/>
      <c r="H3266" s="13"/>
      <c r="I3266" s="13"/>
      <c r="J3266" s="13"/>
      <c r="K3266" s="13"/>
      <c r="L3266" s="13"/>
      <c r="M3266" s="13"/>
    </row>
    <row r="3267" spans="2:13">
      <c r="B3267" s="16"/>
      <c r="C3267" s="17"/>
      <c r="D3267" s="13"/>
      <c r="E3267" s="13"/>
      <c r="F3267" s="13"/>
      <c r="G3267" s="13"/>
      <c r="H3267" s="13"/>
      <c r="I3267" s="13"/>
      <c r="J3267" s="13"/>
      <c r="K3267" s="13"/>
      <c r="L3267" s="13"/>
      <c r="M3267" s="13"/>
    </row>
    <row r="3268" spans="2:13">
      <c r="B3268" s="16"/>
      <c r="C3268" s="17"/>
      <c r="D3268" s="13"/>
      <c r="E3268" s="13"/>
      <c r="F3268" s="13"/>
      <c r="G3268" s="13"/>
      <c r="H3268" s="13"/>
      <c r="I3268" s="13"/>
      <c r="J3268" s="13"/>
      <c r="K3268" s="13"/>
      <c r="L3268" s="13"/>
      <c r="M3268" s="13"/>
    </row>
    <row r="3269" spans="2:13">
      <c r="B3269" s="16"/>
      <c r="C3269" s="17"/>
      <c r="D3269" s="13"/>
      <c r="E3269" s="13"/>
      <c r="F3269" s="13"/>
      <c r="G3269" s="13"/>
      <c r="H3269" s="13"/>
      <c r="I3269" s="13"/>
      <c r="J3269" s="13"/>
      <c r="K3269" s="13"/>
      <c r="L3269" s="13"/>
      <c r="M3269" s="13"/>
    </row>
    <row r="3270" spans="2:13">
      <c r="B3270" s="16"/>
      <c r="C3270" s="17"/>
      <c r="D3270" s="13"/>
      <c r="E3270" s="13"/>
      <c r="F3270" s="13"/>
      <c r="G3270" s="13"/>
      <c r="H3270" s="13"/>
      <c r="I3270" s="13"/>
      <c r="J3270" s="13"/>
      <c r="K3270" s="13"/>
      <c r="L3270" s="13"/>
      <c r="M3270" s="13"/>
    </row>
    <row r="3271" spans="2:13">
      <c r="B3271" s="16"/>
      <c r="C3271" s="17"/>
      <c r="D3271" s="13"/>
      <c r="E3271" s="13"/>
      <c r="F3271" s="13"/>
      <c r="G3271" s="13"/>
      <c r="H3271" s="13"/>
      <c r="I3271" s="13"/>
      <c r="J3271" s="13"/>
      <c r="K3271" s="13"/>
      <c r="L3271" s="13"/>
      <c r="M3271" s="13"/>
    </row>
    <row r="3272" spans="2:13">
      <c r="B3272" s="18"/>
      <c r="C3272" s="19"/>
      <c r="D3272" s="15"/>
      <c r="E3272" s="15"/>
      <c r="F3272" s="15"/>
      <c r="G3272" s="15"/>
      <c r="H3272" s="15"/>
      <c r="I3272" s="15"/>
      <c r="J3272" s="15"/>
      <c r="K3272" s="15"/>
      <c r="L3272" s="15"/>
      <c r="M3272" s="15"/>
    </row>
    <row r="3273" spans="2:13">
      <c r="B3273" s="16"/>
      <c r="C3273" s="17"/>
      <c r="D3273" s="13"/>
      <c r="E3273" s="13"/>
      <c r="F3273" s="13"/>
      <c r="G3273" s="13"/>
      <c r="H3273" s="13"/>
      <c r="I3273" s="13"/>
      <c r="J3273" s="13"/>
      <c r="K3273" s="13"/>
      <c r="L3273" s="13"/>
      <c r="M3273" s="13"/>
    </row>
    <row r="3274" spans="2:13">
      <c r="B3274" s="16"/>
      <c r="C3274" s="17"/>
      <c r="D3274" s="13"/>
      <c r="E3274" s="13"/>
      <c r="F3274" s="13"/>
      <c r="G3274" s="13"/>
      <c r="H3274" s="13"/>
      <c r="I3274" s="13"/>
      <c r="J3274" s="13"/>
      <c r="K3274" s="13"/>
      <c r="L3274" s="13"/>
      <c r="M3274" s="13"/>
    </row>
    <row r="3275" spans="2:13">
      <c r="B3275" s="16"/>
      <c r="C3275" s="17"/>
      <c r="D3275" s="13"/>
      <c r="E3275" s="13"/>
      <c r="F3275" s="13"/>
      <c r="G3275" s="13"/>
      <c r="H3275" s="13"/>
      <c r="I3275" s="13"/>
      <c r="J3275" s="13"/>
      <c r="K3275" s="13"/>
      <c r="L3275" s="13"/>
      <c r="M3275" s="13"/>
    </row>
    <row r="3276" spans="2:13">
      <c r="B3276" s="16"/>
      <c r="C3276" s="17"/>
      <c r="D3276" s="13"/>
      <c r="E3276" s="13"/>
      <c r="F3276" s="13"/>
      <c r="G3276" s="13"/>
      <c r="H3276" s="13"/>
      <c r="I3276" s="13"/>
      <c r="J3276" s="13"/>
      <c r="K3276" s="13"/>
      <c r="L3276" s="13"/>
      <c r="M3276" s="13"/>
    </row>
    <row r="3277" spans="2:13">
      <c r="B3277" s="16"/>
      <c r="C3277" s="17"/>
      <c r="D3277" s="13"/>
      <c r="E3277" s="13"/>
      <c r="F3277" s="13"/>
      <c r="G3277" s="13"/>
      <c r="H3277" s="13"/>
      <c r="I3277" s="13"/>
      <c r="J3277" s="13"/>
      <c r="K3277" s="13"/>
      <c r="L3277" s="13"/>
      <c r="M3277" s="13"/>
    </row>
    <row r="3278" spans="2:13">
      <c r="B3278" s="16"/>
      <c r="C3278" s="17"/>
      <c r="D3278" s="13"/>
      <c r="E3278" s="13"/>
      <c r="F3278" s="13"/>
      <c r="G3278" s="13"/>
      <c r="H3278" s="13"/>
      <c r="I3278" s="13"/>
      <c r="J3278" s="13"/>
      <c r="K3278" s="13"/>
      <c r="L3278" s="13"/>
      <c r="M3278" s="13"/>
    </row>
    <row r="3279" spans="2:13">
      <c r="B3279" s="18"/>
      <c r="C3279" s="19"/>
      <c r="D3279" s="15"/>
      <c r="E3279" s="15"/>
      <c r="F3279" s="15"/>
      <c r="G3279" s="15"/>
      <c r="H3279" s="15"/>
      <c r="I3279" s="15"/>
      <c r="J3279" s="15"/>
      <c r="K3279" s="15"/>
      <c r="L3279" s="15"/>
      <c r="M3279" s="15"/>
    </row>
    <row r="3280" spans="2:13">
      <c r="B3280" s="16"/>
      <c r="C3280" s="17"/>
      <c r="D3280" s="13"/>
      <c r="E3280" s="13"/>
      <c r="F3280" s="13"/>
      <c r="G3280" s="13"/>
      <c r="H3280" s="13"/>
      <c r="I3280" s="13"/>
      <c r="J3280" s="13"/>
      <c r="K3280" s="13"/>
      <c r="L3280" s="13"/>
      <c r="M3280" s="13"/>
    </row>
    <row r="3281" spans="2:13">
      <c r="B3281" s="16"/>
      <c r="C3281" s="17"/>
      <c r="D3281" s="13"/>
      <c r="E3281" s="13"/>
      <c r="F3281" s="13"/>
      <c r="G3281" s="13"/>
      <c r="H3281" s="13"/>
      <c r="I3281" s="13"/>
      <c r="J3281" s="13"/>
      <c r="K3281" s="13"/>
      <c r="L3281" s="13"/>
      <c r="M3281" s="13"/>
    </row>
    <row r="3282" spans="2:13">
      <c r="B3282" s="16"/>
      <c r="C3282" s="17"/>
      <c r="D3282" s="13"/>
      <c r="E3282" s="13"/>
      <c r="F3282" s="13"/>
      <c r="G3282" s="13"/>
      <c r="H3282" s="13"/>
      <c r="I3282" s="13"/>
      <c r="J3282" s="13"/>
      <c r="K3282" s="13"/>
      <c r="L3282" s="13"/>
      <c r="M3282" s="13"/>
    </row>
    <row r="3283" spans="2:13">
      <c r="B3283" s="16"/>
      <c r="C3283" s="17"/>
      <c r="D3283" s="13"/>
      <c r="E3283" s="13"/>
      <c r="F3283" s="13"/>
      <c r="G3283" s="13"/>
      <c r="H3283" s="13"/>
      <c r="I3283" s="13"/>
      <c r="J3283" s="13"/>
      <c r="K3283" s="13"/>
      <c r="L3283" s="13"/>
      <c r="M3283" s="13"/>
    </row>
    <row r="3284" spans="2:13">
      <c r="B3284" s="16"/>
      <c r="C3284" s="17"/>
      <c r="D3284" s="13"/>
      <c r="E3284" s="13"/>
      <c r="F3284" s="13"/>
      <c r="G3284" s="13"/>
      <c r="H3284" s="13"/>
      <c r="I3284" s="13"/>
      <c r="J3284" s="13"/>
      <c r="K3284" s="13"/>
      <c r="L3284" s="13"/>
      <c r="M3284" s="13"/>
    </row>
    <row r="3285" spans="2:13">
      <c r="B3285" s="16"/>
      <c r="C3285" s="17"/>
      <c r="D3285" s="13"/>
      <c r="E3285" s="13"/>
      <c r="F3285" s="13"/>
      <c r="G3285" s="13"/>
      <c r="H3285" s="13"/>
      <c r="I3285" s="13"/>
      <c r="J3285" s="13"/>
      <c r="K3285" s="13"/>
      <c r="L3285" s="13"/>
      <c r="M3285" s="13"/>
    </row>
    <row r="3286" spans="2:13">
      <c r="B3286" s="16"/>
      <c r="C3286" s="17"/>
      <c r="D3286" s="13"/>
      <c r="E3286" s="13"/>
      <c r="F3286" s="13"/>
      <c r="G3286" s="13"/>
      <c r="H3286" s="13"/>
      <c r="I3286" s="13"/>
      <c r="J3286" s="13"/>
      <c r="K3286" s="13"/>
      <c r="L3286" s="13"/>
      <c r="M3286" s="13"/>
    </row>
    <row r="3287" spans="2:13">
      <c r="B3287" s="16"/>
      <c r="C3287" s="17"/>
      <c r="D3287" s="13"/>
      <c r="E3287" s="13"/>
      <c r="F3287" s="13"/>
      <c r="G3287" s="13"/>
      <c r="H3287" s="13"/>
      <c r="I3287" s="13"/>
      <c r="J3287" s="13"/>
      <c r="K3287" s="13"/>
      <c r="L3287" s="13"/>
      <c r="M3287" s="13"/>
    </row>
    <row r="3288" spans="2:13">
      <c r="B3288" s="16"/>
      <c r="C3288" s="17"/>
      <c r="D3288" s="13"/>
      <c r="E3288" s="13"/>
      <c r="F3288" s="13"/>
      <c r="G3288" s="13"/>
      <c r="H3288" s="13"/>
      <c r="I3288" s="13"/>
      <c r="J3288" s="13"/>
      <c r="K3288" s="13"/>
      <c r="L3288" s="13"/>
      <c r="M3288" s="13"/>
    </row>
    <row r="3289" spans="2:13">
      <c r="B3289" s="16"/>
      <c r="C3289" s="17"/>
      <c r="D3289" s="13"/>
      <c r="E3289" s="13"/>
      <c r="F3289" s="13"/>
      <c r="G3289" s="13"/>
      <c r="H3289" s="13"/>
      <c r="I3289" s="13"/>
      <c r="J3289" s="13"/>
      <c r="K3289" s="13"/>
      <c r="L3289" s="13"/>
      <c r="M3289" s="13"/>
    </row>
    <row r="3290" spans="2:13">
      <c r="B3290" s="16"/>
      <c r="C3290" s="17"/>
      <c r="D3290" s="13"/>
      <c r="E3290" s="13"/>
      <c r="F3290" s="13"/>
      <c r="G3290" s="13"/>
      <c r="H3290" s="13"/>
      <c r="I3290" s="13"/>
      <c r="J3290" s="13"/>
      <c r="K3290" s="13"/>
      <c r="L3290" s="13"/>
      <c r="M3290" s="13"/>
    </row>
    <row r="3291" spans="2:13">
      <c r="B3291" s="16"/>
      <c r="C3291" s="17"/>
      <c r="D3291" s="13"/>
      <c r="E3291" s="13"/>
      <c r="F3291" s="13"/>
      <c r="G3291" s="13"/>
      <c r="H3291" s="13"/>
      <c r="I3291" s="13"/>
      <c r="J3291" s="13"/>
      <c r="K3291" s="13"/>
      <c r="L3291" s="13"/>
      <c r="M3291" s="13"/>
    </row>
    <row r="3292" spans="2:13">
      <c r="B3292" s="16"/>
      <c r="C3292" s="17"/>
      <c r="D3292" s="13"/>
      <c r="E3292" s="13"/>
      <c r="F3292" s="13"/>
      <c r="G3292" s="13"/>
      <c r="H3292" s="13"/>
      <c r="I3292" s="13"/>
      <c r="J3292" s="13"/>
      <c r="K3292" s="13"/>
      <c r="L3292" s="13"/>
      <c r="M3292" s="13"/>
    </row>
    <row r="3293" spans="2:13">
      <c r="B3293" s="16"/>
      <c r="C3293" s="17"/>
      <c r="D3293" s="13"/>
      <c r="E3293" s="13"/>
      <c r="F3293" s="13"/>
      <c r="G3293" s="13"/>
      <c r="H3293" s="13"/>
      <c r="I3293" s="13"/>
      <c r="J3293" s="13"/>
      <c r="K3293" s="13"/>
      <c r="L3293" s="13"/>
      <c r="M3293" s="13"/>
    </row>
    <row r="3294" spans="2:13">
      <c r="B3294" s="18"/>
      <c r="C3294" s="19"/>
      <c r="D3294" s="15"/>
      <c r="E3294" s="15"/>
      <c r="F3294" s="15"/>
      <c r="G3294" s="15"/>
      <c r="H3294" s="15"/>
      <c r="I3294" s="15"/>
      <c r="J3294" s="15"/>
      <c r="K3294" s="15"/>
      <c r="L3294" s="15"/>
      <c r="M3294" s="15"/>
    </row>
    <row r="3295" spans="2:13">
      <c r="B3295" s="16"/>
      <c r="C3295" s="17"/>
      <c r="D3295" s="13"/>
      <c r="E3295" s="13"/>
      <c r="F3295" s="13"/>
      <c r="G3295" s="13"/>
      <c r="H3295" s="13"/>
      <c r="I3295" s="13"/>
      <c r="J3295" s="13"/>
      <c r="K3295" s="13"/>
      <c r="L3295" s="13"/>
      <c r="M3295" s="13"/>
    </row>
    <row r="3296" spans="2:13">
      <c r="B3296" s="16"/>
      <c r="C3296" s="17"/>
      <c r="D3296" s="13"/>
      <c r="E3296" s="13"/>
      <c r="F3296" s="13"/>
      <c r="G3296" s="13"/>
      <c r="H3296" s="13"/>
      <c r="I3296" s="13"/>
      <c r="J3296" s="13"/>
      <c r="K3296" s="13"/>
      <c r="L3296" s="13"/>
      <c r="M3296" s="13"/>
    </row>
    <row r="3297" spans="2:13">
      <c r="B3297" s="16"/>
      <c r="C3297" s="17"/>
      <c r="D3297" s="13"/>
      <c r="E3297" s="13"/>
      <c r="F3297" s="13"/>
      <c r="G3297" s="13"/>
      <c r="H3297" s="13"/>
      <c r="I3297" s="13"/>
      <c r="J3297" s="13"/>
      <c r="K3297" s="13"/>
      <c r="L3297" s="13"/>
      <c r="M3297" s="13"/>
    </row>
    <row r="3298" spans="2:13">
      <c r="B3298" s="16"/>
      <c r="C3298" s="17"/>
      <c r="D3298" s="13"/>
      <c r="E3298" s="13"/>
      <c r="F3298" s="13"/>
      <c r="G3298" s="13"/>
      <c r="H3298" s="13"/>
      <c r="I3298" s="13"/>
      <c r="J3298" s="13"/>
      <c r="K3298" s="13"/>
      <c r="L3298" s="13"/>
      <c r="M3298" s="13"/>
    </row>
    <row r="3299" spans="2:13">
      <c r="B3299" s="16"/>
      <c r="C3299" s="17"/>
      <c r="D3299" s="13"/>
      <c r="E3299" s="13"/>
      <c r="F3299" s="13"/>
      <c r="G3299" s="13"/>
      <c r="H3299" s="13"/>
      <c r="I3299" s="13"/>
      <c r="J3299" s="13"/>
      <c r="K3299" s="13"/>
      <c r="L3299" s="13"/>
      <c r="M3299" s="13"/>
    </row>
    <row r="3300" spans="2:13">
      <c r="B3300" s="16"/>
      <c r="C3300" s="17"/>
      <c r="D3300" s="13"/>
      <c r="E3300" s="13"/>
      <c r="F3300" s="13"/>
      <c r="G3300" s="13"/>
      <c r="H3300" s="13"/>
      <c r="I3300" s="13"/>
      <c r="J3300" s="13"/>
      <c r="K3300" s="13"/>
      <c r="L3300" s="13"/>
      <c r="M3300" s="13"/>
    </row>
    <row r="3301" spans="2:13">
      <c r="B3301" s="16"/>
      <c r="C3301" s="17"/>
      <c r="D3301" s="13"/>
      <c r="E3301" s="13"/>
      <c r="F3301" s="13"/>
      <c r="G3301" s="13"/>
      <c r="H3301" s="13"/>
      <c r="I3301" s="13"/>
      <c r="J3301" s="13"/>
      <c r="K3301" s="13"/>
      <c r="L3301" s="13"/>
      <c r="M3301" s="13"/>
    </row>
    <row r="3302" spans="2:13">
      <c r="B3302" s="16"/>
      <c r="C3302" s="17"/>
      <c r="D3302" s="13"/>
      <c r="E3302" s="13"/>
      <c r="F3302" s="13"/>
      <c r="G3302" s="13"/>
      <c r="H3302" s="13"/>
      <c r="I3302" s="13"/>
      <c r="J3302" s="13"/>
      <c r="K3302" s="13"/>
      <c r="L3302" s="13"/>
      <c r="M3302" s="13"/>
    </row>
    <row r="3303" spans="2:13">
      <c r="B3303" s="18"/>
      <c r="C3303" s="19"/>
      <c r="D3303" s="15"/>
      <c r="E3303" s="15"/>
      <c r="F3303" s="15"/>
      <c r="G3303" s="15"/>
      <c r="H3303" s="15"/>
      <c r="I3303" s="15"/>
      <c r="J3303" s="15"/>
      <c r="K3303" s="15"/>
      <c r="L3303" s="15"/>
      <c r="M3303" s="15"/>
    </row>
    <row r="3304" spans="2:13">
      <c r="B3304" s="16"/>
      <c r="C3304" s="17"/>
      <c r="D3304" s="13"/>
      <c r="E3304" s="13"/>
      <c r="F3304" s="13"/>
      <c r="G3304" s="13"/>
      <c r="H3304" s="13"/>
      <c r="I3304" s="13"/>
      <c r="J3304" s="13"/>
      <c r="K3304" s="13"/>
      <c r="L3304" s="13"/>
      <c r="M3304" s="13"/>
    </row>
    <row r="3305" spans="2:13">
      <c r="B3305" s="16"/>
      <c r="C3305" s="17"/>
      <c r="D3305" s="13"/>
      <c r="E3305" s="13"/>
      <c r="F3305" s="13"/>
      <c r="G3305" s="13"/>
      <c r="H3305" s="13"/>
      <c r="I3305" s="13"/>
      <c r="J3305" s="13"/>
      <c r="K3305" s="13"/>
      <c r="L3305" s="13"/>
      <c r="M3305" s="13"/>
    </row>
    <row r="3306" spans="2:13">
      <c r="B3306" s="18"/>
      <c r="C3306" s="19"/>
      <c r="D3306" s="15"/>
      <c r="E3306" s="15"/>
      <c r="F3306" s="15"/>
      <c r="G3306" s="15"/>
      <c r="H3306" s="15"/>
      <c r="I3306" s="15"/>
      <c r="J3306" s="15"/>
      <c r="K3306" s="15"/>
      <c r="L3306" s="15"/>
      <c r="M3306" s="15"/>
    </row>
    <row r="3307" spans="2:13">
      <c r="B3307" s="16"/>
      <c r="C3307" s="17"/>
      <c r="D3307" s="13"/>
      <c r="E3307" s="13"/>
      <c r="F3307" s="13"/>
      <c r="G3307" s="13"/>
      <c r="H3307" s="13"/>
      <c r="I3307" s="13"/>
      <c r="J3307" s="13"/>
      <c r="K3307" s="13"/>
      <c r="L3307" s="13"/>
      <c r="M3307" s="13"/>
    </row>
    <row r="3308" spans="2:13">
      <c r="B3308" s="16"/>
      <c r="C3308" s="17"/>
      <c r="D3308" s="13"/>
      <c r="E3308" s="13"/>
      <c r="F3308" s="13"/>
      <c r="G3308" s="13"/>
      <c r="H3308" s="13"/>
      <c r="I3308" s="13"/>
      <c r="J3308" s="13"/>
      <c r="K3308" s="13"/>
      <c r="L3308" s="13"/>
      <c r="M3308" s="13"/>
    </row>
    <row r="3309" spans="2:13">
      <c r="B3309" s="16"/>
      <c r="C3309" s="17"/>
      <c r="D3309" s="13"/>
      <c r="E3309" s="13"/>
      <c r="F3309" s="13"/>
      <c r="G3309" s="13"/>
      <c r="H3309" s="13"/>
      <c r="I3309" s="13"/>
      <c r="J3309" s="13"/>
      <c r="K3309" s="13"/>
      <c r="L3309" s="13"/>
      <c r="M3309" s="13"/>
    </row>
    <row r="3310" spans="2:13">
      <c r="B3310" s="16"/>
      <c r="C3310" s="17"/>
      <c r="D3310" s="13"/>
      <c r="E3310" s="13"/>
      <c r="F3310" s="13"/>
      <c r="G3310" s="13"/>
      <c r="H3310" s="13"/>
      <c r="I3310" s="13"/>
      <c r="J3310" s="13"/>
      <c r="K3310" s="13"/>
      <c r="L3310" s="13"/>
      <c r="M3310" s="13"/>
    </row>
    <row r="3311" spans="2:13">
      <c r="B3311" s="16"/>
      <c r="C3311" s="17"/>
      <c r="D3311" s="13"/>
      <c r="E3311" s="13"/>
      <c r="F3311" s="13"/>
      <c r="G3311" s="13"/>
      <c r="H3311" s="13"/>
      <c r="I3311" s="13"/>
      <c r="J3311" s="13"/>
      <c r="K3311" s="13"/>
      <c r="L3311" s="13"/>
      <c r="M3311" s="13"/>
    </row>
    <row r="3312" spans="2:13">
      <c r="B3312" s="16"/>
      <c r="C3312" s="17"/>
      <c r="D3312" s="13"/>
      <c r="E3312" s="13"/>
      <c r="F3312" s="13"/>
      <c r="G3312" s="13"/>
      <c r="H3312" s="13"/>
      <c r="I3312" s="13"/>
      <c r="J3312" s="13"/>
      <c r="K3312" s="13"/>
      <c r="L3312" s="13"/>
      <c r="M3312" s="13"/>
    </row>
    <row r="3313" spans="2:13">
      <c r="B3313" s="16"/>
      <c r="C3313" s="17"/>
      <c r="D3313" s="13"/>
      <c r="E3313" s="13"/>
      <c r="F3313" s="13"/>
      <c r="G3313" s="13"/>
      <c r="H3313" s="13"/>
      <c r="I3313" s="13"/>
      <c r="J3313" s="13"/>
      <c r="K3313" s="13"/>
      <c r="L3313" s="13"/>
      <c r="M3313" s="13"/>
    </row>
    <row r="3314" spans="2:13">
      <c r="B3314" s="16"/>
      <c r="C3314" s="17"/>
      <c r="D3314" s="13"/>
      <c r="E3314" s="13"/>
      <c r="F3314" s="13"/>
      <c r="G3314" s="13"/>
      <c r="H3314" s="13"/>
      <c r="I3314" s="13"/>
      <c r="J3314" s="13"/>
      <c r="K3314" s="13"/>
      <c r="L3314" s="13"/>
      <c r="M3314" s="13"/>
    </row>
    <row r="3315" spans="2:13">
      <c r="B3315" s="16"/>
      <c r="C3315" s="17"/>
      <c r="D3315" s="13"/>
      <c r="E3315" s="13"/>
      <c r="F3315" s="13"/>
      <c r="G3315" s="13"/>
      <c r="H3315" s="13"/>
      <c r="I3315" s="13"/>
      <c r="J3315" s="13"/>
      <c r="K3315" s="13"/>
      <c r="L3315" s="13"/>
      <c r="M3315" s="13"/>
    </row>
    <row r="3316" spans="2:13">
      <c r="B3316" s="16"/>
      <c r="C3316" s="17"/>
      <c r="D3316" s="13"/>
      <c r="E3316" s="13"/>
      <c r="F3316" s="13"/>
      <c r="G3316" s="13"/>
      <c r="H3316" s="13"/>
      <c r="I3316" s="13"/>
      <c r="J3316" s="13"/>
      <c r="K3316" s="13"/>
      <c r="L3316" s="13"/>
      <c r="M3316" s="13"/>
    </row>
    <row r="3317" spans="2:13">
      <c r="B3317" s="16"/>
      <c r="C3317" s="17"/>
      <c r="D3317" s="13"/>
      <c r="E3317" s="13"/>
      <c r="F3317" s="13"/>
      <c r="G3317" s="13"/>
      <c r="H3317" s="13"/>
      <c r="I3317" s="13"/>
      <c r="J3317" s="13"/>
      <c r="K3317" s="13"/>
      <c r="L3317" s="13"/>
      <c r="M3317" s="13"/>
    </row>
    <row r="3318" spans="2:13">
      <c r="B3318" s="16"/>
      <c r="C3318" s="17"/>
      <c r="D3318" s="13"/>
      <c r="E3318" s="13"/>
      <c r="F3318" s="13"/>
      <c r="G3318" s="13"/>
      <c r="H3318" s="13"/>
      <c r="I3318" s="13"/>
      <c r="J3318" s="13"/>
      <c r="K3318" s="13"/>
      <c r="L3318" s="13"/>
      <c r="M3318" s="13"/>
    </row>
    <row r="3319" spans="2:13">
      <c r="B3319" s="16"/>
      <c r="C3319" s="17"/>
      <c r="D3319" s="13"/>
      <c r="E3319" s="13"/>
      <c r="F3319" s="13"/>
      <c r="G3319" s="13"/>
      <c r="H3319" s="13"/>
      <c r="I3319" s="13"/>
      <c r="J3319" s="13"/>
      <c r="K3319" s="13"/>
      <c r="L3319" s="13"/>
      <c r="M3319" s="13"/>
    </row>
    <row r="3320" spans="2:13">
      <c r="B3320" s="18"/>
      <c r="C3320" s="19"/>
      <c r="D3320" s="15"/>
      <c r="E3320" s="15"/>
      <c r="F3320" s="15"/>
      <c r="G3320" s="15"/>
      <c r="H3320" s="15"/>
      <c r="I3320" s="15"/>
      <c r="J3320" s="15"/>
      <c r="K3320" s="15"/>
      <c r="L3320" s="15"/>
      <c r="M3320" s="15"/>
    </row>
    <row r="3321" spans="2:13">
      <c r="B3321" s="16"/>
      <c r="C3321" s="17"/>
      <c r="D3321" s="13"/>
      <c r="E3321" s="13"/>
      <c r="F3321" s="13"/>
      <c r="G3321" s="13"/>
      <c r="H3321" s="13"/>
      <c r="I3321" s="13"/>
      <c r="J3321" s="13"/>
      <c r="K3321" s="13"/>
      <c r="L3321" s="13"/>
      <c r="M3321" s="13"/>
    </row>
    <row r="3322" spans="2:13">
      <c r="B3322" s="16"/>
      <c r="C3322" s="17"/>
      <c r="D3322" s="13"/>
      <c r="E3322" s="13"/>
      <c r="F3322" s="13"/>
      <c r="G3322" s="13"/>
      <c r="H3322" s="13"/>
      <c r="I3322" s="13"/>
      <c r="J3322" s="13"/>
      <c r="K3322" s="13"/>
      <c r="L3322" s="13"/>
      <c r="M3322" s="13"/>
    </row>
    <row r="3323" spans="2:13">
      <c r="B3323" s="16"/>
      <c r="C3323" s="17"/>
      <c r="D3323" s="13"/>
      <c r="E3323" s="13"/>
      <c r="F3323" s="13"/>
      <c r="G3323" s="13"/>
      <c r="H3323" s="13"/>
      <c r="I3323" s="13"/>
      <c r="J3323" s="13"/>
      <c r="K3323" s="13"/>
      <c r="L3323" s="13"/>
      <c r="M3323" s="13"/>
    </row>
    <row r="3324" spans="2:13">
      <c r="B3324" s="18"/>
      <c r="C3324" s="19"/>
      <c r="D3324" s="15"/>
      <c r="E3324" s="15"/>
      <c r="F3324" s="15"/>
      <c r="G3324" s="15"/>
      <c r="H3324" s="15"/>
      <c r="I3324" s="15"/>
      <c r="J3324" s="15"/>
      <c r="K3324" s="15"/>
      <c r="L3324" s="15"/>
      <c r="M3324" s="15"/>
    </row>
    <row r="3325" spans="2:13">
      <c r="B3325" s="16"/>
      <c r="C3325" s="17"/>
      <c r="D3325" s="13"/>
      <c r="E3325" s="13"/>
      <c r="F3325" s="13"/>
      <c r="G3325" s="13"/>
      <c r="H3325" s="13"/>
      <c r="I3325" s="13"/>
      <c r="J3325" s="13"/>
      <c r="K3325" s="13"/>
      <c r="L3325" s="13"/>
      <c r="M3325" s="13"/>
    </row>
    <row r="3326" spans="2:13">
      <c r="B3326" s="16"/>
      <c r="C3326" s="17"/>
      <c r="D3326" s="13"/>
      <c r="E3326" s="13"/>
      <c r="F3326" s="13"/>
      <c r="G3326" s="13"/>
      <c r="H3326" s="13"/>
      <c r="I3326" s="13"/>
      <c r="J3326" s="13"/>
      <c r="K3326" s="13"/>
      <c r="L3326" s="13"/>
      <c r="M3326" s="13"/>
    </row>
    <row r="3327" spans="2:13">
      <c r="B3327" s="16"/>
      <c r="C3327" s="17"/>
      <c r="D3327" s="13"/>
      <c r="E3327" s="13"/>
      <c r="F3327" s="13"/>
      <c r="G3327" s="13"/>
      <c r="H3327" s="13"/>
      <c r="I3327" s="13"/>
      <c r="J3327" s="13"/>
      <c r="K3327" s="13"/>
      <c r="L3327" s="13"/>
      <c r="M3327" s="13"/>
    </row>
    <row r="3328" spans="2:13">
      <c r="B3328" s="16"/>
      <c r="C3328" s="17"/>
      <c r="D3328" s="13"/>
      <c r="E3328" s="13"/>
      <c r="F3328" s="13"/>
      <c r="G3328" s="13"/>
      <c r="H3328" s="13"/>
      <c r="I3328" s="13"/>
      <c r="J3328" s="13"/>
      <c r="K3328" s="13"/>
      <c r="L3328" s="13"/>
      <c r="M3328" s="13"/>
    </row>
    <row r="3329" spans="2:13">
      <c r="B3329" s="18"/>
      <c r="C3329" s="19"/>
      <c r="D3329" s="15"/>
      <c r="E3329" s="15"/>
      <c r="F3329" s="15"/>
      <c r="G3329" s="15"/>
      <c r="H3329" s="15"/>
      <c r="I3329" s="15"/>
      <c r="J3329" s="15"/>
      <c r="K3329" s="15"/>
      <c r="L3329" s="15"/>
      <c r="M3329" s="15"/>
    </row>
    <row r="3330" spans="2:13">
      <c r="B3330" s="16"/>
      <c r="C3330" s="17"/>
      <c r="D3330" s="13"/>
      <c r="E3330" s="13"/>
      <c r="F3330" s="13"/>
      <c r="G3330" s="13"/>
      <c r="H3330" s="13"/>
      <c r="I3330" s="13"/>
      <c r="J3330" s="13"/>
      <c r="K3330" s="13"/>
      <c r="L3330" s="13"/>
      <c r="M3330" s="13"/>
    </row>
    <row r="3331" spans="2:13">
      <c r="B3331" s="16"/>
      <c r="C3331" s="17"/>
      <c r="D3331" s="13"/>
      <c r="E3331" s="13"/>
      <c r="F3331" s="13"/>
      <c r="G3331" s="13"/>
      <c r="H3331" s="13"/>
      <c r="I3331" s="13"/>
      <c r="J3331" s="13"/>
      <c r="K3331" s="13"/>
      <c r="L3331" s="13"/>
      <c r="M3331" s="13"/>
    </row>
    <row r="3332" spans="2:13">
      <c r="B3332" s="16"/>
      <c r="C3332" s="17"/>
      <c r="D3332" s="13"/>
      <c r="E3332" s="13"/>
      <c r="F3332" s="13"/>
      <c r="G3332" s="13"/>
      <c r="H3332" s="13"/>
      <c r="I3332" s="13"/>
      <c r="J3332" s="13"/>
      <c r="K3332" s="13"/>
      <c r="L3332" s="13"/>
      <c r="M3332" s="13"/>
    </row>
    <row r="3333" spans="2:13">
      <c r="B3333" s="16"/>
      <c r="C3333" s="17"/>
      <c r="D3333" s="13"/>
      <c r="E3333" s="13"/>
      <c r="F3333" s="13"/>
      <c r="G3333" s="13"/>
      <c r="H3333" s="13"/>
      <c r="I3333" s="13"/>
      <c r="J3333" s="13"/>
      <c r="K3333" s="13"/>
      <c r="L3333" s="13"/>
      <c r="M3333" s="13"/>
    </row>
    <row r="3334" spans="2:13">
      <c r="B3334" s="16"/>
      <c r="C3334" s="17"/>
      <c r="D3334" s="13"/>
      <c r="E3334" s="13"/>
      <c r="F3334" s="13"/>
      <c r="G3334" s="13"/>
      <c r="H3334" s="13"/>
      <c r="I3334" s="13"/>
      <c r="J3334" s="13"/>
      <c r="K3334" s="13"/>
      <c r="L3334" s="13"/>
      <c r="M3334" s="13"/>
    </row>
    <row r="3335" spans="2:13">
      <c r="B3335" s="16"/>
      <c r="C3335" s="17"/>
      <c r="D3335" s="13"/>
      <c r="E3335" s="13"/>
      <c r="F3335" s="13"/>
      <c r="G3335" s="13"/>
      <c r="H3335" s="13"/>
      <c r="I3335" s="13"/>
      <c r="J3335" s="13"/>
      <c r="K3335" s="13"/>
      <c r="L3335" s="13"/>
      <c r="M3335" s="13"/>
    </row>
    <row r="3336" spans="2:13">
      <c r="B3336" s="16"/>
      <c r="C3336" s="17"/>
      <c r="D3336" s="13"/>
      <c r="E3336" s="13"/>
      <c r="F3336" s="13"/>
      <c r="G3336" s="13"/>
      <c r="H3336" s="13"/>
      <c r="I3336" s="13"/>
      <c r="J3336" s="13"/>
      <c r="K3336" s="13"/>
      <c r="L3336" s="13"/>
      <c r="M3336" s="13"/>
    </row>
    <row r="3337" spans="2:13">
      <c r="B3337" s="16"/>
      <c r="C3337" s="17"/>
      <c r="D3337" s="13"/>
      <c r="E3337" s="13"/>
      <c r="F3337" s="13"/>
      <c r="G3337" s="13"/>
      <c r="H3337" s="13"/>
      <c r="I3337" s="13"/>
      <c r="J3337" s="13"/>
      <c r="K3337" s="13"/>
      <c r="L3337" s="13"/>
      <c r="M3337" s="13"/>
    </row>
    <row r="3338" spans="2:13">
      <c r="B3338" s="18"/>
      <c r="C3338" s="19"/>
      <c r="D3338" s="15"/>
      <c r="E3338" s="15"/>
      <c r="F3338" s="15"/>
      <c r="G3338" s="15"/>
      <c r="H3338" s="15"/>
      <c r="I3338" s="15"/>
      <c r="J3338" s="15"/>
      <c r="K3338" s="15"/>
      <c r="L3338" s="15"/>
      <c r="M3338" s="15"/>
    </row>
    <row r="3339" spans="2:13">
      <c r="B3339" s="16"/>
      <c r="C3339" s="17"/>
      <c r="D3339" s="13"/>
      <c r="E3339" s="13"/>
      <c r="F3339" s="13"/>
      <c r="G3339" s="13"/>
      <c r="H3339" s="13"/>
      <c r="I3339" s="13"/>
      <c r="J3339" s="13"/>
      <c r="K3339" s="13"/>
      <c r="L3339" s="13"/>
      <c r="M3339" s="13"/>
    </row>
    <row r="3340" spans="2:13">
      <c r="B3340" s="18"/>
      <c r="C3340" s="19"/>
      <c r="D3340" s="15"/>
      <c r="E3340" s="15"/>
      <c r="F3340" s="15"/>
      <c r="G3340" s="15"/>
      <c r="H3340" s="15"/>
      <c r="I3340" s="15"/>
      <c r="J3340" s="15"/>
      <c r="K3340" s="15"/>
      <c r="L3340" s="15"/>
      <c r="M3340" s="15"/>
    </row>
    <row r="3341" spans="2:13">
      <c r="B3341" s="16"/>
      <c r="C3341" s="17"/>
      <c r="D3341" s="13"/>
      <c r="E3341" s="13"/>
      <c r="F3341" s="13"/>
      <c r="G3341" s="13"/>
      <c r="H3341" s="13"/>
      <c r="I3341" s="13"/>
      <c r="J3341" s="13"/>
      <c r="K3341" s="13"/>
      <c r="L3341" s="13"/>
      <c r="M3341" s="13"/>
    </row>
    <row r="3342" spans="2:13">
      <c r="B3342" s="16"/>
      <c r="C3342" s="17"/>
      <c r="D3342" s="13"/>
      <c r="E3342" s="13"/>
      <c r="F3342" s="13"/>
      <c r="G3342" s="13"/>
      <c r="H3342" s="13"/>
      <c r="I3342" s="13"/>
      <c r="J3342" s="13"/>
      <c r="K3342" s="13"/>
      <c r="L3342" s="13"/>
      <c r="M3342" s="13"/>
    </row>
    <row r="3343" spans="2:13">
      <c r="B3343" s="16"/>
      <c r="C3343" s="17"/>
      <c r="D3343" s="13"/>
      <c r="E3343" s="13"/>
      <c r="F3343" s="13"/>
      <c r="G3343" s="13"/>
      <c r="H3343" s="13"/>
      <c r="I3343" s="13"/>
      <c r="J3343" s="13"/>
      <c r="K3343" s="13"/>
      <c r="L3343" s="13"/>
      <c r="M3343" s="13"/>
    </row>
    <row r="3344" spans="2:13">
      <c r="B3344" s="16"/>
      <c r="C3344" s="17"/>
      <c r="D3344" s="13"/>
      <c r="E3344" s="13"/>
      <c r="F3344" s="13"/>
      <c r="G3344" s="13"/>
      <c r="H3344" s="13"/>
      <c r="I3344" s="13"/>
      <c r="J3344" s="13"/>
      <c r="K3344" s="13"/>
      <c r="L3344" s="13"/>
      <c r="M3344" s="13"/>
    </row>
    <row r="3345" spans="2:13">
      <c r="B3345" s="16"/>
      <c r="C3345" s="17"/>
      <c r="D3345" s="13"/>
      <c r="E3345" s="13"/>
      <c r="F3345" s="13"/>
      <c r="G3345" s="13"/>
      <c r="H3345" s="13"/>
      <c r="I3345" s="13"/>
      <c r="J3345" s="13"/>
      <c r="K3345" s="13"/>
      <c r="L3345" s="13"/>
      <c r="M3345" s="13"/>
    </row>
    <row r="3346" spans="2:13">
      <c r="B3346" s="16"/>
      <c r="C3346" s="17"/>
      <c r="D3346" s="13"/>
      <c r="E3346" s="13"/>
      <c r="F3346" s="13"/>
      <c r="G3346" s="13"/>
      <c r="H3346" s="13"/>
      <c r="I3346" s="13"/>
      <c r="J3346" s="13"/>
      <c r="K3346" s="13"/>
      <c r="L3346" s="13"/>
      <c r="M3346" s="13"/>
    </row>
    <row r="3347" spans="2:13">
      <c r="B3347" s="16"/>
      <c r="C3347" s="17"/>
      <c r="D3347" s="13"/>
      <c r="E3347" s="13"/>
      <c r="F3347" s="13"/>
      <c r="G3347" s="13"/>
      <c r="H3347" s="13"/>
      <c r="I3347" s="13"/>
      <c r="J3347" s="13"/>
      <c r="K3347" s="13"/>
      <c r="L3347" s="13"/>
      <c r="M3347" s="13"/>
    </row>
    <row r="3348" spans="2:13">
      <c r="B3348" s="16"/>
      <c r="C3348" s="17"/>
      <c r="D3348" s="13"/>
      <c r="E3348" s="13"/>
      <c r="F3348" s="13"/>
      <c r="G3348" s="13"/>
      <c r="H3348" s="13"/>
      <c r="I3348" s="13"/>
      <c r="J3348" s="13"/>
      <c r="K3348" s="13"/>
      <c r="L3348" s="13"/>
      <c r="M3348" s="13"/>
    </row>
    <row r="3349" spans="2:13">
      <c r="B3349" s="16"/>
      <c r="C3349" s="17"/>
      <c r="D3349" s="13"/>
      <c r="E3349" s="13"/>
      <c r="F3349" s="13"/>
      <c r="G3349" s="13"/>
      <c r="H3349" s="13"/>
      <c r="I3349" s="13"/>
      <c r="J3349" s="13"/>
      <c r="K3349" s="13"/>
      <c r="L3349" s="13"/>
      <c r="M3349" s="13"/>
    </row>
    <row r="3350" spans="2:13">
      <c r="B3350" s="16"/>
      <c r="C3350" s="17"/>
      <c r="D3350" s="13"/>
      <c r="E3350" s="13"/>
      <c r="F3350" s="13"/>
      <c r="G3350" s="13"/>
      <c r="H3350" s="13"/>
      <c r="I3350" s="13"/>
      <c r="J3350" s="13"/>
      <c r="K3350" s="13"/>
      <c r="L3350" s="13"/>
      <c r="M3350" s="13"/>
    </row>
    <row r="3351" spans="2:13">
      <c r="B3351" s="16"/>
      <c r="C3351" s="17"/>
      <c r="D3351" s="13"/>
      <c r="E3351" s="13"/>
      <c r="F3351" s="13"/>
      <c r="G3351" s="13"/>
      <c r="H3351" s="13"/>
      <c r="I3351" s="13"/>
      <c r="J3351" s="13"/>
      <c r="K3351" s="13"/>
      <c r="L3351" s="13"/>
      <c r="M3351" s="13"/>
    </row>
    <row r="3352" spans="2:13">
      <c r="B3352" s="16"/>
      <c r="C3352" s="17"/>
      <c r="D3352" s="13"/>
      <c r="E3352" s="13"/>
      <c r="F3352" s="13"/>
      <c r="G3352" s="13"/>
      <c r="H3352" s="13"/>
      <c r="I3352" s="13"/>
      <c r="J3352" s="13"/>
      <c r="K3352" s="13"/>
      <c r="L3352" s="13"/>
      <c r="M3352" s="13"/>
    </row>
    <row r="3353" spans="2:13">
      <c r="B3353" s="16"/>
      <c r="C3353" s="17"/>
      <c r="D3353" s="13"/>
      <c r="E3353" s="13"/>
      <c r="F3353" s="13"/>
      <c r="G3353" s="13"/>
      <c r="H3353" s="13"/>
      <c r="I3353" s="13"/>
      <c r="J3353" s="13"/>
      <c r="K3353" s="13"/>
      <c r="L3353" s="13"/>
      <c r="M3353" s="13"/>
    </row>
    <row r="3354" spans="2:13">
      <c r="B3354" s="16"/>
      <c r="C3354" s="17"/>
      <c r="D3354" s="13"/>
      <c r="E3354" s="13"/>
      <c r="F3354" s="13"/>
      <c r="G3354" s="13"/>
      <c r="H3354" s="13"/>
      <c r="I3354" s="13"/>
      <c r="J3354" s="13"/>
      <c r="K3354" s="13"/>
      <c r="L3354" s="13"/>
      <c r="M3354" s="13"/>
    </row>
    <row r="3355" spans="2:13">
      <c r="B3355" s="16"/>
      <c r="C3355" s="17"/>
      <c r="D3355" s="13"/>
      <c r="E3355" s="13"/>
      <c r="F3355" s="13"/>
      <c r="G3355" s="13"/>
      <c r="H3355" s="13"/>
      <c r="I3355" s="13"/>
      <c r="J3355" s="13"/>
      <c r="K3355" s="13"/>
      <c r="L3355" s="13"/>
      <c r="M3355" s="13"/>
    </row>
    <row r="3356" spans="2:13">
      <c r="B3356" s="16"/>
      <c r="C3356" s="17"/>
      <c r="D3356" s="13"/>
      <c r="E3356" s="13"/>
      <c r="F3356" s="13"/>
      <c r="G3356" s="13"/>
      <c r="H3356" s="13"/>
      <c r="I3356" s="13"/>
      <c r="J3356" s="13"/>
      <c r="K3356" s="13"/>
      <c r="L3356" s="13"/>
      <c r="M3356" s="13"/>
    </row>
    <row r="3357" spans="2:13">
      <c r="B3357" s="16"/>
      <c r="C3357" s="17"/>
      <c r="D3357" s="13"/>
      <c r="E3357" s="13"/>
      <c r="F3357" s="13"/>
      <c r="G3357" s="13"/>
      <c r="H3357" s="13"/>
      <c r="I3357" s="13"/>
      <c r="J3357" s="13"/>
      <c r="K3357" s="13"/>
      <c r="L3357" s="13"/>
      <c r="M3357" s="13"/>
    </row>
    <row r="3358" spans="2:13">
      <c r="B3358" s="16"/>
      <c r="C3358" s="17"/>
      <c r="D3358" s="13"/>
      <c r="E3358" s="13"/>
      <c r="F3358" s="13"/>
      <c r="G3358" s="13"/>
      <c r="H3358" s="13"/>
      <c r="I3358" s="13"/>
      <c r="J3358" s="13"/>
      <c r="K3358" s="13"/>
      <c r="L3358" s="13"/>
      <c r="M3358" s="13"/>
    </row>
    <row r="3359" spans="2:13">
      <c r="B3359" s="16"/>
      <c r="C3359" s="17"/>
      <c r="D3359" s="13"/>
      <c r="E3359" s="13"/>
      <c r="F3359" s="13"/>
      <c r="G3359" s="13"/>
      <c r="H3359" s="13"/>
      <c r="I3359" s="13"/>
      <c r="J3359" s="13"/>
      <c r="K3359" s="13"/>
      <c r="L3359" s="13"/>
      <c r="M3359" s="13"/>
    </row>
    <row r="3360" spans="2:13">
      <c r="B3360" s="16"/>
      <c r="C3360" s="17"/>
      <c r="D3360" s="13"/>
      <c r="E3360" s="13"/>
      <c r="F3360" s="13"/>
      <c r="G3360" s="13"/>
      <c r="H3360" s="13"/>
      <c r="I3360" s="13"/>
      <c r="J3360" s="13"/>
      <c r="K3360" s="13"/>
      <c r="L3360" s="13"/>
      <c r="M3360" s="13"/>
    </row>
    <row r="3361" spans="2:13">
      <c r="B3361" s="16"/>
      <c r="C3361" s="17"/>
      <c r="D3361" s="13"/>
      <c r="E3361" s="13"/>
      <c r="F3361" s="13"/>
      <c r="G3361" s="13"/>
      <c r="H3361" s="13"/>
      <c r="I3361" s="13"/>
      <c r="J3361" s="13"/>
      <c r="K3361" s="13"/>
      <c r="L3361" s="13"/>
      <c r="M3361" s="13"/>
    </row>
    <row r="3362" spans="2:13">
      <c r="B3362" s="16"/>
      <c r="C3362" s="17"/>
      <c r="D3362" s="13"/>
      <c r="E3362" s="13"/>
      <c r="F3362" s="13"/>
      <c r="G3362" s="13"/>
      <c r="H3362" s="13"/>
      <c r="I3362" s="13"/>
      <c r="J3362" s="13"/>
      <c r="K3362" s="13"/>
      <c r="L3362" s="13"/>
      <c r="M3362" s="13"/>
    </row>
    <row r="3363" spans="2:13">
      <c r="B3363" s="16"/>
      <c r="C3363" s="17"/>
      <c r="D3363" s="13"/>
      <c r="E3363" s="13"/>
      <c r="F3363" s="13"/>
      <c r="G3363" s="13"/>
      <c r="H3363" s="13"/>
      <c r="I3363" s="13"/>
      <c r="J3363" s="13"/>
      <c r="K3363" s="13"/>
      <c r="L3363" s="13"/>
      <c r="M3363" s="13"/>
    </row>
    <row r="3364" spans="2:13">
      <c r="B3364" s="16"/>
      <c r="C3364" s="17"/>
      <c r="D3364" s="13"/>
      <c r="E3364" s="13"/>
      <c r="F3364" s="13"/>
      <c r="G3364" s="13"/>
      <c r="H3364" s="13"/>
      <c r="I3364" s="13"/>
      <c r="J3364" s="13"/>
      <c r="K3364" s="13"/>
      <c r="L3364" s="13"/>
      <c r="M3364" s="13"/>
    </row>
    <row r="3365" spans="2:13">
      <c r="B3365" s="16"/>
      <c r="C3365" s="17"/>
      <c r="D3365" s="13"/>
      <c r="E3365" s="13"/>
      <c r="F3365" s="13"/>
      <c r="G3365" s="13"/>
      <c r="H3365" s="13"/>
      <c r="I3365" s="13"/>
      <c r="J3365" s="13"/>
      <c r="K3365" s="13"/>
      <c r="L3365" s="13"/>
      <c r="M3365" s="13"/>
    </row>
    <row r="3366" spans="2:13">
      <c r="B3366" s="16"/>
      <c r="C3366" s="17"/>
      <c r="D3366" s="13"/>
      <c r="E3366" s="13"/>
      <c r="F3366" s="13"/>
      <c r="G3366" s="13"/>
      <c r="H3366" s="13"/>
      <c r="I3366" s="13"/>
      <c r="J3366" s="13"/>
      <c r="K3366" s="13"/>
      <c r="L3366" s="13"/>
      <c r="M3366" s="13"/>
    </row>
    <row r="3367" spans="2:13">
      <c r="B3367" s="16"/>
      <c r="C3367" s="17"/>
      <c r="D3367" s="13"/>
      <c r="E3367" s="13"/>
      <c r="F3367" s="13"/>
      <c r="G3367" s="13"/>
      <c r="H3367" s="13"/>
      <c r="I3367" s="13"/>
      <c r="J3367" s="13"/>
      <c r="K3367" s="13"/>
      <c r="L3367" s="13"/>
      <c r="M3367" s="13"/>
    </row>
    <row r="3368" spans="2:13">
      <c r="B3368" s="16"/>
      <c r="C3368" s="17"/>
      <c r="D3368" s="13"/>
      <c r="E3368" s="13"/>
      <c r="F3368" s="13"/>
      <c r="G3368" s="13"/>
      <c r="H3368" s="13"/>
      <c r="I3368" s="13"/>
      <c r="J3368" s="13"/>
      <c r="K3368" s="13"/>
      <c r="L3368" s="13"/>
      <c r="M3368" s="13"/>
    </row>
    <row r="3369" spans="2:13">
      <c r="B3369" s="16"/>
      <c r="C3369" s="17"/>
      <c r="D3369" s="13"/>
      <c r="E3369" s="13"/>
      <c r="F3369" s="13"/>
      <c r="G3369" s="13"/>
      <c r="H3369" s="13"/>
      <c r="I3369" s="13"/>
      <c r="J3369" s="13"/>
      <c r="K3369" s="13"/>
      <c r="L3369" s="13"/>
      <c r="M3369" s="13"/>
    </row>
    <row r="3370" spans="2:13">
      <c r="B3370" s="18"/>
      <c r="C3370" s="19"/>
      <c r="D3370" s="15"/>
      <c r="E3370" s="15"/>
      <c r="F3370" s="15"/>
      <c r="G3370" s="15"/>
      <c r="H3370" s="15"/>
      <c r="I3370" s="15"/>
      <c r="J3370" s="15"/>
      <c r="K3370" s="15"/>
      <c r="L3370" s="15"/>
      <c r="M3370" s="15"/>
    </row>
    <row r="3371" spans="2:13">
      <c r="B3371" s="16"/>
      <c r="C3371" s="17"/>
      <c r="D3371" s="13"/>
      <c r="E3371" s="13"/>
      <c r="F3371" s="13"/>
      <c r="G3371" s="13"/>
      <c r="H3371" s="13"/>
      <c r="I3371" s="13"/>
      <c r="J3371" s="13"/>
      <c r="K3371" s="13"/>
      <c r="L3371" s="13"/>
      <c r="M3371" s="13"/>
    </row>
    <row r="3372" spans="2:13">
      <c r="B3372" s="16"/>
      <c r="C3372" s="17"/>
      <c r="D3372" s="13"/>
      <c r="E3372" s="13"/>
      <c r="F3372" s="13"/>
      <c r="G3372" s="13"/>
      <c r="H3372" s="13"/>
      <c r="I3372" s="13"/>
      <c r="J3372" s="13"/>
      <c r="K3372" s="13"/>
      <c r="L3372" s="13"/>
      <c r="M3372" s="13"/>
    </row>
    <row r="3373" spans="2:13">
      <c r="B3373" s="16"/>
      <c r="C3373" s="17"/>
      <c r="D3373" s="13"/>
      <c r="E3373" s="13"/>
      <c r="F3373" s="13"/>
      <c r="G3373" s="13"/>
      <c r="H3373" s="13"/>
      <c r="I3373" s="13"/>
      <c r="J3373" s="13"/>
      <c r="K3373" s="13"/>
      <c r="L3373" s="13"/>
      <c r="M3373" s="13"/>
    </row>
    <row r="3374" spans="2:13">
      <c r="B3374" s="16"/>
      <c r="C3374" s="17"/>
      <c r="D3374" s="13"/>
      <c r="E3374" s="13"/>
      <c r="F3374" s="13"/>
      <c r="G3374" s="13"/>
      <c r="H3374" s="13"/>
      <c r="I3374" s="13"/>
      <c r="J3374" s="13"/>
      <c r="K3374" s="13"/>
      <c r="L3374" s="13"/>
      <c r="M3374" s="13"/>
    </row>
    <row r="3375" spans="2:13">
      <c r="B3375" s="16"/>
      <c r="C3375" s="17"/>
      <c r="D3375" s="13"/>
      <c r="E3375" s="13"/>
      <c r="F3375" s="13"/>
      <c r="G3375" s="13"/>
      <c r="H3375" s="13"/>
      <c r="I3375" s="13"/>
      <c r="J3375" s="13"/>
      <c r="K3375" s="13"/>
      <c r="L3375" s="13"/>
      <c r="M3375" s="13"/>
    </row>
    <row r="3376" spans="2:13">
      <c r="B3376" s="16"/>
      <c r="C3376" s="17"/>
      <c r="D3376" s="13"/>
      <c r="E3376" s="13"/>
      <c r="F3376" s="13"/>
      <c r="G3376" s="13"/>
      <c r="H3376" s="13"/>
      <c r="I3376" s="13"/>
      <c r="J3376" s="13"/>
      <c r="K3376" s="13"/>
      <c r="L3376" s="13"/>
      <c r="M3376" s="13"/>
    </row>
    <row r="3377" spans="2:13">
      <c r="B3377" s="16"/>
      <c r="C3377" s="17"/>
      <c r="D3377" s="13"/>
      <c r="E3377" s="13"/>
      <c r="F3377" s="13"/>
      <c r="G3377" s="13"/>
      <c r="H3377" s="13"/>
      <c r="I3377" s="13"/>
      <c r="J3377" s="13"/>
      <c r="K3377" s="13"/>
      <c r="L3377" s="13"/>
      <c r="M3377" s="13"/>
    </row>
    <row r="3378" spans="2:13">
      <c r="B3378" s="16"/>
      <c r="C3378" s="17"/>
      <c r="D3378" s="13"/>
      <c r="E3378" s="13"/>
      <c r="F3378" s="13"/>
      <c r="G3378" s="13"/>
      <c r="H3378" s="13"/>
      <c r="I3378" s="13"/>
      <c r="J3378" s="13"/>
      <c r="K3378" s="13"/>
      <c r="L3378" s="13"/>
      <c r="M3378" s="13"/>
    </row>
    <row r="3379" spans="2:13">
      <c r="B3379" s="18"/>
      <c r="C3379" s="19"/>
      <c r="D3379" s="15"/>
      <c r="E3379" s="15"/>
      <c r="F3379" s="15"/>
      <c r="G3379" s="15"/>
      <c r="H3379" s="15"/>
      <c r="I3379" s="15"/>
      <c r="J3379" s="15"/>
      <c r="K3379" s="15"/>
      <c r="L3379" s="15"/>
      <c r="M3379" s="15"/>
    </row>
    <row r="3380" spans="2:13">
      <c r="B3380" s="16"/>
      <c r="C3380" s="17"/>
      <c r="D3380" s="13"/>
      <c r="E3380" s="13"/>
      <c r="F3380" s="13"/>
      <c r="G3380" s="13"/>
      <c r="H3380" s="13"/>
      <c r="I3380" s="13"/>
      <c r="J3380" s="13"/>
      <c r="K3380" s="13"/>
      <c r="L3380" s="13"/>
      <c r="M3380" s="13"/>
    </row>
    <row r="3381" spans="2:13">
      <c r="B3381" s="16"/>
      <c r="C3381" s="17"/>
      <c r="D3381" s="13"/>
      <c r="E3381" s="13"/>
      <c r="F3381" s="13"/>
      <c r="G3381" s="13"/>
      <c r="H3381" s="13"/>
      <c r="I3381" s="13"/>
      <c r="J3381" s="13"/>
      <c r="K3381" s="13"/>
      <c r="L3381" s="13"/>
      <c r="M3381" s="13"/>
    </row>
    <row r="3382" spans="2:13">
      <c r="B3382" s="16"/>
      <c r="C3382" s="17"/>
      <c r="D3382" s="13"/>
      <c r="E3382" s="13"/>
      <c r="F3382" s="13"/>
      <c r="G3382" s="13"/>
      <c r="H3382" s="13"/>
      <c r="I3382" s="13"/>
      <c r="J3382" s="13"/>
      <c r="K3382" s="13"/>
      <c r="L3382" s="13"/>
      <c r="M3382" s="13"/>
    </row>
    <row r="3383" spans="2:13">
      <c r="B3383" s="16"/>
      <c r="C3383" s="17"/>
      <c r="D3383" s="13"/>
      <c r="E3383" s="13"/>
      <c r="F3383" s="13"/>
      <c r="G3383" s="13"/>
      <c r="H3383" s="13"/>
      <c r="I3383" s="13"/>
      <c r="J3383" s="13"/>
      <c r="K3383" s="13"/>
      <c r="L3383" s="13"/>
      <c r="M3383" s="13"/>
    </row>
    <row r="3384" spans="2:13">
      <c r="B3384" s="16"/>
      <c r="C3384" s="17"/>
      <c r="D3384" s="13"/>
      <c r="E3384" s="13"/>
      <c r="F3384" s="13"/>
      <c r="G3384" s="13"/>
      <c r="H3384" s="13"/>
      <c r="I3384" s="13"/>
      <c r="J3384" s="13"/>
      <c r="K3384" s="13"/>
      <c r="L3384" s="13"/>
      <c r="M3384" s="13"/>
    </row>
    <row r="3385" spans="2:13">
      <c r="B3385" s="18"/>
      <c r="C3385" s="19"/>
      <c r="D3385" s="15"/>
      <c r="E3385" s="15"/>
      <c r="F3385" s="15"/>
      <c r="G3385" s="15"/>
      <c r="H3385" s="15"/>
      <c r="I3385" s="15"/>
      <c r="J3385" s="15"/>
      <c r="K3385" s="15"/>
      <c r="L3385" s="15"/>
      <c r="M3385" s="15"/>
    </row>
    <row r="3386" spans="2:13">
      <c r="B3386" s="16"/>
      <c r="C3386" s="17"/>
      <c r="D3386" s="13"/>
      <c r="E3386" s="13"/>
      <c r="F3386" s="13"/>
      <c r="G3386" s="13"/>
      <c r="H3386" s="13"/>
      <c r="I3386" s="13"/>
      <c r="J3386" s="13"/>
      <c r="K3386" s="13"/>
      <c r="L3386" s="13"/>
      <c r="M3386" s="13"/>
    </row>
    <row r="3387" spans="2:13">
      <c r="B3387" s="16"/>
      <c r="C3387" s="17"/>
      <c r="D3387" s="13"/>
      <c r="E3387" s="13"/>
      <c r="F3387" s="13"/>
      <c r="G3387" s="13"/>
      <c r="H3387" s="13"/>
      <c r="I3387" s="13"/>
      <c r="J3387" s="13"/>
      <c r="K3387" s="13"/>
      <c r="L3387" s="13"/>
      <c r="M3387" s="13"/>
    </row>
    <row r="3388" spans="2:13">
      <c r="B3388" s="16"/>
      <c r="C3388" s="17"/>
      <c r="D3388" s="13"/>
      <c r="E3388" s="13"/>
      <c r="F3388" s="13"/>
      <c r="G3388" s="13"/>
      <c r="H3388" s="13"/>
      <c r="I3388" s="13"/>
      <c r="J3388" s="13"/>
      <c r="K3388" s="13"/>
      <c r="L3388" s="13"/>
      <c r="M3388" s="13"/>
    </row>
    <row r="3389" spans="2:13">
      <c r="B3389" s="16"/>
      <c r="C3389" s="17"/>
      <c r="D3389" s="13"/>
      <c r="E3389" s="13"/>
      <c r="F3389" s="13"/>
      <c r="G3389" s="13"/>
      <c r="H3389" s="13"/>
      <c r="I3389" s="13"/>
      <c r="J3389" s="13"/>
      <c r="K3389" s="13"/>
      <c r="L3389" s="13"/>
      <c r="M3389" s="13"/>
    </row>
    <row r="3390" spans="2:13">
      <c r="B3390" s="18"/>
      <c r="C3390" s="19"/>
      <c r="D3390" s="15"/>
      <c r="E3390" s="15"/>
      <c r="F3390" s="15"/>
      <c r="G3390" s="15"/>
      <c r="H3390" s="15"/>
      <c r="I3390" s="15"/>
      <c r="J3390" s="15"/>
      <c r="K3390" s="15"/>
      <c r="L3390" s="15"/>
      <c r="M3390" s="15"/>
    </row>
    <row r="3391" spans="2:13">
      <c r="B3391" s="16"/>
      <c r="C3391" s="17"/>
      <c r="D3391" s="13"/>
      <c r="E3391" s="13"/>
      <c r="F3391" s="13"/>
      <c r="G3391" s="13"/>
      <c r="H3391" s="13"/>
      <c r="I3391" s="13"/>
      <c r="J3391" s="13"/>
      <c r="K3391" s="13"/>
      <c r="L3391" s="13"/>
      <c r="M3391" s="13"/>
    </row>
    <row r="3392" spans="2:13">
      <c r="B3392" s="16"/>
      <c r="C3392" s="17"/>
      <c r="D3392" s="13"/>
      <c r="E3392" s="13"/>
      <c r="F3392" s="13"/>
      <c r="G3392" s="13"/>
      <c r="H3392" s="13"/>
      <c r="I3392" s="13"/>
      <c r="J3392" s="13"/>
      <c r="K3392" s="13"/>
      <c r="L3392" s="13"/>
      <c r="M3392" s="13"/>
    </row>
    <row r="3393" spans="2:13">
      <c r="B3393" s="16"/>
      <c r="C3393" s="17"/>
      <c r="D3393" s="13"/>
      <c r="E3393" s="13"/>
      <c r="F3393" s="13"/>
      <c r="G3393" s="13"/>
      <c r="H3393" s="13"/>
      <c r="I3393" s="13"/>
      <c r="J3393" s="13"/>
      <c r="K3393" s="13"/>
      <c r="L3393" s="13"/>
      <c r="M3393" s="13"/>
    </row>
    <row r="3394" spans="2:13">
      <c r="B3394" s="16"/>
      <c r="C3394" s="17"/>
      <c r="D3394" s="13"/>
      <c r="E3394" s="13"/>
      <c r="F3394" s="13"/>
      <c r="G3394" s="13"/>
      <c r="H3394" s="13"/>
      <c r="I3394" s="13"/>
      <c r="J3394" s="13"/>
      <c r="K3394" s="13"/>
      <c r="L3394" s="13"/>
      <c r="M3394" s="13"/>
    </row>
    <row r="3395" spans="2:13">
      <c r="B3395" s="16"/>
      <c r="C3395" s="17"/>
      <c r="D3395" s="13"/>
      <c r="E3395" s="13"/>
      <c r="F3395" s="13"/>
      <c r="G3395" s="13"/>
      <c r="H3395" s="13"/>
      <c r="I3395" s="13"/>
      <c r="J3395" s="13"/>
      <c r="K3395" s="13"/>
      <c r="L3395" s="13"/>
      <c r="M3395" s="13"/>
    </row>
    <row r="3396" spans="2:13">
      <c r="B3396" s="16"/>
      <c r="C3396" s="17"/>
      <c r="D3396" s="13"/>
      <c r="E3396" s="13"/>
      <c r="F3396" s="13"/>
      <c r="G3396" s="13"/>
      <c r="H3396" s="13"/>
      <c r="I3396" s="13"/>
      <c r="J3396" s="13"/>
      <c r="K3396" s="13"/>
      <c r="L3396" s="13"/>
      <c r="M3396" s="13"/>
    </row>
    <row r="3397" spans="2:13">
      <c r="B3397" s="18"/>
      <c r="C3397" s="19"/>
      <c r="D3397" s="15"/>
      <c r="E3397" s="15"/>
      <c r="F3397" s="15"/>
      <c r="G3397" s="15"/>
      <c r="H3397" s="15"/>
      <c r="I3397" s="15"/>
      <c r="J3397" s="15"/>
      <c r="K3397" s="15"/>
      <c r="L3397" s="15"/>
      <c r="M3397" s="15"/>
    </row>
    <row r="3398" spans="2:13">
      <c r="B3398" s="16"/>
      <c r="C3398" s="17"/>
      <c r="D3398" s="13"/>
      <c r="E3398" s="13"/>
      <c r="F3398" s="13"/>
      <c r="G3398" s="13"/>
      <c r="H3398" s="13"/>
      <c r="I3398" s="13"/>
      <c r="J3398" s="13"/>
      <c r="K3398" s="13"/>
      <c r="L3398" s="13"/>
      <c r="M3398" s="13"/>
    </row>
    <row r="3399" spans="2:13">
      <c r="B3399" s="16"/>
      <c r="C3399" s="17"/>
      <c r="D3399" s="13"/>
      <c r="E3399" s="13"/>
      <c r="F3399" s="13"/>
      <c r="G3399" s="13"/>
      <c r="H3399" s="13"/>
      <c r="I3399" s="13"/>
      <c r="J3399" s="13"/>
      <c r="K3399" s="13"/>
      <c r="L3399" s="13"/>
      <c r="M3399" s="13"/>
    </row>
    <row r="3400" spans="2:13">
      <c r="B3400" s="16"/>
      <c r="C3400" s="17"/>
      <c r="D3400" s="13"/>
      <c r="E3400" s="13"/>
      <c r="F3400" s="13"/>
      <c r="G3400" s="13"/>
      <c r="H3400" s="13"/>
      <c r="I3400" s="13"/>
      <c r="J3400" s="13"/>
      <c r="K3400" s="13"/>
      <c r="L3400" s="13"/>
      <c r="M3400" s="13"/>
    </row>
    <row r="3401" spans="2:13">
      <c r="B3401" s="16"/>
      <c r="C3401" s="17"/>
      <c r="D3401" s="13"/>
      <c r="E3401" s="13"/>
      <c r="F3401" s="13"/>
      <c r="G3401" s="13"/>
      <c r="H3401" s="13"/>
      <c r="I3401" s="13"/>
      <c r="J3401" s="13"/>
      <c r="K3401" s="13"/>
      <c r="L3401" s="13"/>
      <c r="M3401" s="13"/>
    </row>
    <row r="3402" spans="2:13">
      <c r="B3402" s="16"/>
      <c r="C3402" s="17"/>
      <c r="D3402" s="13"/>
      <c r="E3402" s="13"/>
      <c r="F3402" s="13"/>
      <c r="G3402" s="13"/>
      <c r="H3402" s="13"/>
      <c r="I3402" s="13"/>
      <c r="J3402" s="13"/>
      <c r="K3402" s="13"/>
      <c r="L3402" s="13"/>
      <c r="M3402" s="13"/>
    </row>
    <row r="3403" spans="2:13">
      <c r="B3403" s="16"/>
      <c r="C3403" s="17"/>
      <c r="D3403" s="13"/>
      <c r="E3403" s="13"/>
      <c r="F3403" s="13"/>
      <c r="G3403" s="13"/>
      <c r="H3403" s="13"/>
      <c r="I3403" s="13"/>
      <c r="J3403" s="13"/>
      <c r="K3403" s="13"/>
      <c r="L3403" s="13"/>
      <c r="M3403" s="13"/>
    </row>
    <row r="3404" spans="2:13">
      <c r="B3404" s="16"/>
      <c r="C3404" s="17"/>
      <c r="D3404" s="13"/>
      <c r="E3404" s="13"/>
      <c r="F3404" s="13"/>
      <c r="G3404" s="13"/>
      <c r="H3404" s="13"/>
      <c r="I3404" s="13"/>
      <c r="J3404" s="13"/>
      <c r="K3404" s="13"/>
      <c r="L3404" s="13"/>
      <c r="M3404" s="13"/>
    </row>
    <row r="3405" spans="2:13">
      <c r="B3405" s="16"/>
      <c r="C3405" s="17"/>
      <c r="D3405" s="13"/>
      <c r="E3405" s="13"/>
      <c r="F3405" s="13"/>
      <c r="G3405" s="13"/>
      <c r="H3405" s="13"/>
      <c r="I3405" s="13"/>
      <c r="J3405" s="13"/>
      <c r="K3405" s="13"/>
      <c r="L3405" s="13"/>
      <c r="M3405" s="13"/>
    </row>
    <row r="3406" spans="2:13">
      <c r="B3406" s="16"/>
      <c r="C3406" s="17"/>
      <c r="D3406" s="13"/>
      <c r="E3406" s="13"/>
      <c r="F3406" s="13"/>
      <c r="G3406" s="13"/>
      <c r="H3406" s="13"/>
      <c r="I3406" s="13"/>
      <c r="J3406" s="13"/>
      <c r="K3406" s="13"/>
      <c r="L3406" s="13"/>
      <c r="M3406" s="13"/>
    </row>
    <row r="3407" spans="2:13">
      <c r="B3407" s="16"/>
      <c r="C3407" s="17"/>
      <c r="D3407" s="13"/>
      <c r="E3407" s="13"/>
      <c r="F3407" s="13"/>
      <c r="G3407" s="13"/>
      <c r="H3407" s="13"/>
      <c r="I3407" s="13"/>
      <c r="J3407" s="13"/>
      <c r="K3407" s="13"/>
      <c r="L3407" s="13"/>
      <c r="M3407" s="13"/>
    </row>
    <row r="3408" spans="2:13">
      <c r="B3408" s="16"/>
      <c r="C3408" s="17"/>
      <c r="D3408" s="13"/>
      <c r="E3408" s="13"/>
      <c r="F3408" s="13"/>
      <c r="G3408" s="13"/>
      <c r="H3408" s="13"/>
      <c r="I3408" s="13"/>
      <c r="J3408" s="13"/>
      <c r="K3408" s="13"/>
      <c r="L3408" s="13"/>
      <c r="M3408" s="13"/>
    </row>
    <row r="3409" spans="2:13">
      <c r="B3409" s="16"/>
      <c r="C3409" s="17"/>
      <c r="D3409" s="13"/>
      <c r="E3409" s="13"/>
      <c r="F3409" s="13"/>
      <c r="G3409" s="13"/>
      <c r="H3409" s="13"/>
      <c r="I3409" s="13"/>
      <c r="J3409" s="13"/>
      <c r="K3409" s="13"/>
      <c r="L3409" s="13"/>
      <c r="M3409" s="13"/>
    </row>
    <row r="3410" spans="2:13">
      <c r="B3410" s="16"/>
      <c r="C3410" s="17"/>
      <c r="D3410" s="13"/>
      <c r="E3410" s="13"/>
      <c r="F3410" s="13"/>
      <c r="G3410" s="13"/>
      <c r="H3410" s="13"/>
      <c r="I3410" s="13"/>
      <c r="J3410" s="13"/>
      <c r="K3410" s="13"/>
      <c r="L3410" s="13"/>
      <c r="M3410" s="13"/>
    </row>
    <row r="3411" spans="2:13">
      <c r="B3411" s="16"/>
      <c r="C3411" s="17"/>
      <c r="D3411" s="13"/>
      <c r="E3411" s="13"/>
      <c r="F3411" s="13"/>
      <c r="G3411" s="13"/>
      <c r="H3411" s="13"/>
      <c r="I3411" s="13"/>
      <c r="J3411" s="13"/>
      <c r="K3411" s="13"/>
      <c r="L3411" s="13"/>
      <c r="M3411" s="13"/>
    </row>
    <row r="3412" spans="2:13">
      <c r="B3412" s="16"/>
      <c r="C3412" s="17"/>
      <c r="D3412" s="13"/>
      <c r="E3412" s="13"/>
      <c r="F3412" s="13"/>
      <c r="G3412" s="13"/>
      <c r="H3412" s="13"/>
      <c r="I3412" s="13"/>
      <c r="J3412" s="13"/>
      <c r="K3412" s="13"/>
      <c r="L3412" s="13"/>
      <c r="M3412" s="13"/>
    </row>
    <row r="3413" spans="2:13">
      <c r="B3413" s="16"/>
      <c r="C3413" s="17"/>
      <c r="D3413" s="13"/>
      <c r="E3413" s="13"/>
      <c r="F3413" s="13"/>
      <c r="G3413" s="13"/>
      <c r="H3413" s="13"/>
      <c r="I3413" s="13"/>
      <c r="J3413" s="13"/>
      <c r="K3413" s="13"/>
      <c r="L3413" s="13"/>
      <c r="M3413" s="13"/>
    </row>
    <row r="3414" spans="2:13">
      <c r="B3414" s="16"/>
      <c r="C3414" s="17"/>
      <c r="D3414" s="13"/>
      <c r="E3414" s="13"/>
      <c r="F3414" s="13"/>
      <c r="G3414" s="13"/>
      <c r="H3414" s="13"/>
      <c r="I3414" s="13"/>
      <c r="J3414" s="13"/>
      <c r="K3414" s="13"/>
      <c r="L3414" s="13"/>
      <c r="M3414" s="13"/>
    </row>
    <row r="3415" spans="2:13">
      <c r="B3415" s="16"/>
      <c r="C3415" s="17"/>
      <c r="D3415" s="13"/>
      <c r="E3415" s="13"/>
      <c r="F3415" s="13"/>
      <c r="G3415" s="13"/>
      <c r="H3415" s="13"/>
      <c r="I3415" s="13"/>
      <c r="J3415" s="13"/>
      <c r="K3415" s="13"/>
      <c r="L3415" s="13"/>
      <c r="M3415" s="13"/>
    </row>
    <row r="3416" spans="2:13">
      <c r="B3416" s="16"/>
      <c r="C3416" s="17"/>
      <c r="D3416" s="13"/>
      <c r="E3416" s="13"/>
      <c r="F3416" s="13"/>
      <c r="G3416" s="13"/>
      <c r="H3416" s="13"/>
      <c r="I3416" s="13"/>
      <c r="J3416" s="13"/>
      <c r="K3416" s="13"/>
      <c r="L3416" s="13"/>
      <c r="M3416" s="13"/>
    </row>
    <row r="3417" spans="2:13">
      <c r="B3417" s="16"/>
      <c r="C3417" s="17"/>
      <c r="D3417" s="13"/>
      <c r="E3417" s="13"/>
      <c r="F3417" s="13"/>
      <c r="G3417" s="13"/>
      <c r="H3417" s="13"/>
      <c r="I3417" s="13"/>
      <c r="J3417" s="13"/>
      <c r="K3417" s="13"/>
      <c r="L3417" s="13"/>
      <c r="M3417" s="13"/>
    </row>
    <row r="3418" spans="2:13">
      <c r="B3418" s="16"/>
      <c r="C3418" s="17"/>
      <c r="D3418" s="13"/>
      <c r="E3418" s="13"/>
      <c r="F3418" s="13"/>
      <c r="G3418" s="13"/>
      <c r="H3418" s="13"/>
      <c r="I3418" s="13"/>
      <c r="J3418" s="13"/>
      <c r="K3418" s="13"/>
      <c r="L3418" s="13"/>
      <c r="M3418" s="13"/>
    </row>
    <row r="3419" spans="2:13">
      <c r="B3419" s="16"/>
      <c r="C3419" s="17"/>
      <c r="D3419" s="13"/>
      <c r="E3419" s="13"/>
      <c r="F3419" s="13"/>
      <c r="G3419" s="13"/>
      <c r="H3419" s="13"/>
      <c r="I3419" s="13"/>
      <c r="J3419" s="13"/>
      <c r="K3419" s="13"/>
      <c r="L3419" s="13"/>
      <c r="M3419" s="13"/>
    </row>
    <row r="3420" spans="2:13">
      <c r="B3420" s="16"/>
      <c r="C3420" s="17"/>
      <c r="D3420" s="13"/>
      <c r="E3420" s="13"/>
      <c r="F3420" s="13"/>
      <c r="G3420" s="13"/>
      <c r="H3420" s="13"/>
      <c r="I3420" s="13"/>
      <c r="J3420" s="13"/>
      <c r="K3420" s="13"/>
      <c r="L3420" s="13"/>
      <c r="M3420" s="13"/>
    </row>
    <row r="3421" spans="2:13">
      <c r="B3421" s="16"/>
      <c r="C3421" s="17"/>
      <c r="D3421" s="13"/>
      <c r="E3421" s="13"/>
      <c r="F3421" s="13"/>
      <c r="G3421" s="13"/>
      <c r="H3421" s="13"/>
      <c r="I3421" s="13"/>
      <c r="J3421" s="13"/>
      <c r="K3421" s="13"/>
      <c r="L3421" s="13"/>
      <c r="M3421" s="13"/>
    </row>
    <row r="3422" spans="2:13">
      <c r="B3422" s="16"/>
      <c r="C3422" s="17"/>
      <c r="D3422" s="13"/>
      <c r="E3422" s="13"/>
      <c r="F3422" s="13"/>
      <c r="G3422" s="13"/>
      <c r="H3422" s="13"/>
      <c r="I3422" s="13"/>
      <c r="J3422" s="13"/>
      <c r="K3422" s="13"/>
      <c r="L3422" s="13"/>
      <c r="M3422" s="13"/>
    </row>
    <row r="3423" spans="2:13">
      <c r="B3423" s="16"/>
      <c r="C3423" s="17"/>
      <c r="D3423" s="13"/>
      <c r="E3423" s="13"/>
      <c r="F3423" s="13"/>
      <c r="G3423" s="13"/>
      <c r="H3423" s="13"/>
      <c r="I3423" s="13"/>
      <c r="J3423" s="13"/>
      <c r="K3423" s="13"/>
      <c r="L3423" s="13"/>
      <c r="M3423" s="13"/>
    </row>
    <row r="3424" spans="2:13">
      <c r="B3424" s="16"/>
      <c r="C3424" s="17"/>
      <c r="D3424" s="13"/>
      <c r="E3424" s="13"/>
      <c r="F3424" s="13"/>
      <c r="G3424" s="13"/>
      <c r="H3424" s="13"/>
      <c r="I3424" s="13"/>
      <c r="J3424" s="13"/>
      <c r="K3424" s="13"/>
      <c r="L3424" s="13"/>
      <c r="M3424" s="13"/>
    </row>
    <row r="3425" spans="2:13">
      <c r="B3425" s="16"/>
      <c r="C3425" s="17"/>
      <c r="D3425" s="13"/>
      <c r="E3425" s="13"/>
      <c r="F3425" s="13"/>
      <c r="G3425" s="13"/>
      <c r="H3425" s="13"/>
      <c r="I3425" s="13"/>
      <c r="J3425" s="13"/>
      <c r="K3425" s="13"/>
      <c r="L3425" s="13"/>
      <c r="M3425" s="13"/>
    </row>
    <row r="3426" spans="2:13">
      <c r="B3426" s="16"/>
      <c r="C3426" s="17"/>
      <c r="D3426" s="13"/>
      <c r="E3426" s="13"/>
      <c r="F3426" s="13"/>
      <c r="G3426" s="13"/>
      <c r="H3426" s="13"/>
      <c r="I3426" s="13"/>
      <c r="J3426" s="13"/>
      <c r="K3426" s="13"/>
      <c r="L3426" s="13"/>
      <c r="M3426" s="13"/>
    </row>
    <row r="3427" spans="2:13">
      <c r="B3427" s="16"/>
      <c r="C3427" s="17"/>
      <c r="D3427" s="13"/>
      <c r="E3427" s="13"/>
      <c r="F3427" s="13"/>
      <c r="G3427" s="13"/>
      <c r="H3427" s="13"/>
      <c r="I3427" s="13"/>
      <c r="J3427" s="13"/>
      <c r="K3427" s="13"/>
      <c r="L3427" s="13"/>
      <c r="M3427" s="13"/>
    </row>
    <row r="3428" spans="2:13">
      <c r="B3428" s="16"/>
      <c r="C3428" s="17"/>
      <c r="D3428" s="13"/>
      <c r="E3428" s="13"/>
      <c r="F3428" s="13"/>
      <c r="G3428" s="13"/>
      <c r="H3428" s="13"/>
      <c r="I3428" s="13"/>
      <c r="J3428" s="13"/>
      <c r="K3428" s="13"/>
      <c r="L3428" s="13"/>
      <c r="M3428" s="13"/>
    </row>
    <row r="3429" spans="2:13">
      <c r="B3429" s="16"/>
      <c r="C3429" s="17"/>
      <c r="D3429" s="13"/>
      <c r="E3429" s="13"/>
      <c r="F3429" s="13"/>
      <c r="G3429" s="13"/>
      <c r="H3429" s="13"/>
      <c r="I3429" s="13"/>
      <c r="J3429" s="13"/>
      <c r="K3429" s="13"/>
      <c r="L3429" s="13"/>
      <c r="M3429" s="13"/>
    </row>
    <row r="3430" spans="2:13">
      <c r="B3430" s="16"/>
      <c r="C3430" s="17"/>
      <c r="D3430" s="13"/>
      <c r="E3430" s="13"/>
      <c r="F3430" s="13"/>
      <c r="G3430" s="13"/>
      <c r="H3430" s="13"/>
      <c r="I3430" s="13"/>
      <c r="J3430" s="13"/>
      <c r="K3430" s="13"/>
      <c r="L3430" s="13"/>
      <c r="M3430" s="13"/>
    </row>
    <row r="3431" spans="2:13">
      <c r="B3431" s="16"/>
      <c r="C3431" s="17"/>
      <c r="D3431" s="13"/>
      <c r="E3431" s="13"/>
      <c r="F3431" s="13"/>
      <c r="G3431" s="13"/>
      <c r="H3431" s="13"/>
      <c r="I3431" s="13"/>
      <c r="J3431" s="13"/>
      <c r="K3431" s="13"/>
      <c r="L3431" s="13"/>
      <c r="M3431" s="13"/>
    </row>
    <row r="3432" spans="2:13">
      <c r="B3432" s="16"/>
      <c r="C3432" s="17"/>
      <c r="D3432" s="13"/>
      <c r="E3432" s="13"/>
      <c r="F3432" s="13"/>
      <c r="G3432" s="13"/>
      <c r="H3432" s="13"/>
      <c r="I3432" s="13"/>
      <c r="J3432" s="13"/>
      <c r="K3432" s="13"/>
      <c r="L3432" s="13"/>
      <c r="M3432" s="13"/>
    </row>
    <row r="3433" spans="2:13">
      <c r="B3433" s="16"/>
      <c r="C3433" s="17"/>
      <c r="D3433" s="13"/>
      <c r="E3433" s="13"/>
      <c r="F3433" s="13"/>
      <c r="G3433" s="13"/>
      <c r="H3433" s="13"/>
      <c r="I3433" s="13"/>
      <c r="J3433" s="13"/>
      <c r="K3433" s="13"/>
      <c r="L3433" s="13"/>
      <c r="M3433" s="13"/>
    </row>
    <row r="3434" spans="2:13">
      <c r="B3434" s="16"/>
      <c r="C3434" s="17"/>
      <c r="D3434" s="13"/>
      <c r="E3434" s="13"/>
      <c r="F3434" s="13"/>
      <c r="G3434" s="13"/>
      <c r="H3434" s="13"/>
      <c r="I3434" s="13"/>
      <c r="J3434" s="13"/>
      <c r="K3434" s="13"/>
      <c r="L3434" s="13"/>
      <c r="M3434" s="13"/>
    </row>
    <row r="3435" spans="2:13">
      <c r="B3435" s="18"/>
      <c r="C3435" s="19"/>
      <c r="D3435" s="15"/>
      <c r="E3435" s="15"/>
      <c r="F3435" s="15"/>
      <c r="G3435" s="15"/>
      <c r="H3435" s="15"/>
      <c r="I3435" s="15"/>
      <c r="J3435" s="15"/>
      <c r="K3435" s="15"/>
      <c r="L3435" s="15"/>
      <c r="M3435" s="15"/>
    </row>
    <row r="3436" spans="2:13">
      <c r="B3436" s="16"/>
      <c r="C3436" s="17"/>
      <c r="D3436" s="13"/>
      <c r="E3436" s="13"/>
      <c r="F3436" s="13"/>
      <c r="G3436" s="13"/>
      <c r="H3436" s="13"/>
      <c r="I3436" s="13"/>
      <c r="J3436" s="13"/>
      <c r="K3436" s="13"/>
      <c r="L3436" s="13"/>
      <c r="M3436" s="13"/>
    </row>
    <row r="3437" spans="2:13">
      <c r="B3437" s="16"/>
      <c r="C3437" s="17"/>
      <c r="D3437" s="13"/>
      <c r="E3437" s="13"/>
      <c r="F3437" s="13"/>
      <c r="G3437" s="13"/>
      <c r="H3437" s="13"/>
      <c r="I3437" s="13"/>
      <c r="J3437" s="13"/>
      <c r="K3437" s="13"/>
      <c r="L3437" s="13"/>
      <c r="M3437" s="13"/>
    </row>
    <row r="3438" spans="2:13">
      <c r="B3438" s="16"/>
      <c r="C3438" s="17"/>
      <c r="D3438" s="13"/>
      <c r="E3438" s="13"/>
      <c r="F3438" s="13"/>
      <c r="G3438" s="13"/>
      <c r="H3438" s="13"/>
      <c r="I3438" s="13"/>
      <c r="J3438" s="13"/>
      <c r="K3438" s="13"/>
      <c r="L3438" s="13"/>
      <c r="M3438" s="13"/>
    </row>
    <row r="3439" spans="2:13">
      <c r="B3439" s="16"/>
      <c r="C3439" s="17"/>
      <c r="D3439" s="13"/>
      <c r="E3439" s="13"/>
      <c r="F3439" s="13"/>
      <c r="G3439" s="13"/>
      <c r="H3439" s="13"/>
      <c r="I3439" s="13"/>
      <c r="J3439" s="13"/>
      <c r="K3439" s="13"/>
      <c r="L3439" s="13"/>
      <c r="M3439" s="13"/>
    </row>
    <row r="3440" spans="2:13">
      <c r="B3440" s="16"/>
      <c r="C3440" s="17"/>
      <c r="D3440" s="13"/>
      <c r="E3440" s="13"/>
      <c r="F3440" s="13"/>
      <c r="G3440" s="13"/>
      <c r="H3440" s="13"/>
      <c r="I3440" s="13"/>
      <c r="J3440" s="13"/>
      <c r="K3440" s="13"/>
      <c r="L3440" s="13"/>
      <c r="M3440" s="13"/>
    </row>
    <row r="3441" spans="2:13">
      <c r="B3441" s="16"/>
      <c r="C3441" s="17"/>
      <c r="D3441" s="13"/>
      <c r="E3441" s="13"/>
      <c r="F3441" s="13"/>
      <c r="G3441" s="13"/>
      <c r="H3441" s="13"/>
      <c r="I3441" s="13"/>
      <c r="J3441" s="13"/>
      <c r="K3441" s="13"/>
      <c r="L3441" s="13"/>
      <c r="M3441" s="13"/>
    </row>
    <row r="3442" spans="2:13">
      <c r="B3442" s="16"/>
      <c r="C3442" s="17"/>
      <c r="D3442" s="13"/>
      <c r="E3442" s="13"/>
      <c r="F3442" s="13"/>
      <c r="G3442" s="13"/>
      <c r="H3442" s="13"/>
      <c r="I3442" s="13"/>
      <c r="J3442" s="13"/>
      <c r="K3442" s="13"/>
      <c r="L3442" s="13"/>
      <c r="M3442" s="13"/>
    </row>
    <row r="3443" spans="2:13">
      <c r="B3443" s="18"/>
      <c r="C3443" s="19"/>
      <c r="D3443" s="15"/>
      <c r="E3443" s="15"/>
      <c r="F3443" s="15"/>
      <c r="G3443" s="15"/>
      <c r="H3443" s="15"/>
      <c r="I3443" s="15"/>
      <c r="J3443" s="15"/>
      <c r="K3443" s="15"/>
      <c r="L3443" s="15"/>
      <c r="M3443" s="15"/>
    </row>
    <row r="3444" spans="2:13">
      <c r="B3444" s="16"/>
      <c r="C3444" s="17"/>
      <c r="D3444" s="13"/>
      <c r="E3444" s="13"/>
      <c r="F3444" s="13"/>
      <c r="G3444" s="13"/>
      <c r="H3444" s="13"/>
      <c r="I3444" s="13"/>
      <c r="J3444" s="13"/>
      <c r="K3444" s="13"/>
      <c r="L3444" s="13"/>
      <c r="M3444" s="13"/>
    </row>
    <row r="3445" spans="2:13">
      <c r="B3445" s="16"/>
      <c r="C3445" s="17"/>
      <c r="D3445" s="13"/>
      <c r="E3445" s="13"/>
      <c r="F3445" s="13"/>
      <c r="G3445" s="13"/>
      <c r="H3445" s="13"/>
      <c r="I3445" s="13"/>
      <c r="J3445" s="13"/>
      <c r="K3445" s="13"/>
      <c r="L3445" s="13"/>
      <c r="M3445" s="13"/>
    </row>
    <row r="3446" spans="2:13">
      <c r="B3446" s="16"/>
      <c r="C3446" s="17"/>
      <c r="D3446" s="13"/>
      <c r="E3446" s="13"/>
      <c r="F3446" s="13"/>
      <c r="G3446" s="13"/>
      <c r="H3446" s="13"/>
      <c r="I3446" s="13"/>
      <c r="J3446" s="13"/>
      <c r="K3446" s="13"/>
      <c r="L3446" s="13"/>
      <c r="M3446" s="13"/>
    </row>
    <row r="3447" spans="2:13">
      <c r="B3447" s="16"/>
      <c r="C3447" s="17"/>
      <c r="D3447" s="13"/>
      <c r="E3447" s="13"/>
      <c r="F3447" s="13"/>
      <c r="G3447" s="13"/>
      <c r="H3447" s="13"/>
      <c r="I3447" s="13"/>
      <c r="J3447" s="13"/>
      <c r="K3447" s="13"/>
      <c r="L3447" s="13"/>
      <c r="M3447" s="13"/>
    </row>
    <row r="3448" spans="2:13">
      <c r="B3448" s="16"/>
      <c r="C3448" s="17"/>
      <c r="D3448" s="13"/>
      <c r="E3448" s="13"/>
      <c r="F3448" s="13"/>
      <c r="G3448" s="13"/>
      <c r="H3448" s="13"/>
      <c r="I3448" s="13"/>
      <c r="J3448" s="13"/>
      <c r="K3448" s="13"/>
      <c r="L3448" s="13"/>
      <c r="M3448" s="13"/>
    </row>
    <row r="3449" spans="2:13">
      <c r="B3449" s="16"/>
      <c r="C3449" s="17"/>
      <c r="D3449" s="13"/>
      <c r="E3449" s="13"/>
      <c r="F3449" s="13"/>
      <c r="G3449" s="13"/>
      <c r="H3449" s="13"/>
      <c r="I3449" s="13"/>
      <c r="J3449" s="13"/>
      <c r="K3449" s="13"/>
      <c r="L3449" s="13"/>
      <c r="M3449" s="13"/>
    </row>
    <row r="3450" spans="2:13">
      <c r="B3450" s="16"/>
      <c r="C3450" s="17"/>
      <c r="D3450" s="13"/>
      <c r="E3450" s="13"/>
      <c r="F3450" s="13"/>
      <c r="G3450" s="13"/>
      <c r="H3450" s="13"/>
      <c r="I3450" s="13"/>
      <c r="J3450" s="13"/>
      <c r="K3450" s="13"/>
      <c r="L3450" s="13"/>
      <c r="M3450" s="13"/>
    </row>
    <row r="3451" spans="2:13">
      <c r="B3451" s="16"/>
      <c r="C3451" s="17"/>
      <c r="D3451" s="13"/>
      <c r="E3451" s="13"/>
      <c r="F3451" s="13"/>
      <c r="G3451" s="13"/>
      <c r="H3451" s="13"/>
      <c r="I3451" s="13"/>
      <c r="J3451" s="13"/>
      <c r="K3451" s="13"/>
      <c r="L3451" s="13"/>
      <c r="M3451" s="13"/>
    </row>
    <row r="3452" spans="2:13">
      <c r="B3452" s="18"/>
      <c r="C3452" s="19"/>
      <c r="D3452" s="15"/>
      <c r="E3452" s="15"/>
      <c r="F3452" s="15"/>
      <c r="G3452" s="15"/>
      <c r="H3452" s="15"/>
      <c r="I3452" s="15"/>
      <c r="J3452" s="15"/>
      <c r="K3452" s="15"/>
      <c r="L3452" s="15"/>
      <c r="M3452" s="15"/>
    </row>
    <row r="3453" spans="2:13">
      <c r="B3453" s="18"/>
      <c r="C3453" s="19"/>
      <c r="D3453" s="15"/>
      <c r="E3453" s="15"/>
      <c r="F3453" s="15"/>
      <c r="G3453" s="15"/>
      <c r="H3453" s="15"/>
      <c r="I3453" s="15"/>
      <c r="J3453" s="15"/>
      <c r="K3453" s="15"/>
      <c r="L3453" s="15"/>
      <c r="M3453" s="15"/>
    </row>
    <row r="3454" spans="2:13">
      <c r="B3454" s="16"/>
      <c r="C3454" s="17"/>
      <c r="D3454" s="13"/>
      <c r="E3454" s="13"/>
      <c r="F3454" s="13"/>
      <c r="G3454" s="13"/>
      <c r="H3454" s="13"/>
      <c r="I3454" s="13"/>
      <c r="J3454" s="13"/>
      <c r="K3454" s="13"/>
      <c r="L3454" s="13"/>
      <c r="M3454" s="13"/>
    </row>
    <row r="3455" spans="2:13">
      <c r="B3455" s="16"/>
      <c r="C3455" s="17"/>
      <c r="D3455" s="13"/>
      <c r="E3455" s="13"/>
      <c r="F3455" s="13"/>
      <c r="G3455" s="13"/>
      <c r="H3455" s="13"/>
      <c r="I3455" s="13"/>
      <c r="J3455" s="13"/>
      <c r="K3455" s="13"/>
      <c r="L3455" s="13"/>
      <c r="M3455" s="13"/>
    </row>
    <row r="3456" spans="2:13">
      <c r="B3456" s="16"/>
      <c r="C3456" s="17"/>
      <c r="D3456" s="13"/>
      <c r="E3456" s="13"/>
      <c r="F3456" s="13"/>
      <c r="G3456" s="13"/>
      <c r="H3456" s="13"/>
      <c r="I3456" s="13"/>
      <c r="J3456" s="13"/>
      <c r="K3456" s="13"/>
      <c r="L3456" s="13"/>
      <c r="M3456" s="13"/>
    </row>
    <row r="3457" spans="2:13">
      <c r="B3457" s="16"/>
      <c r="C3457" s="17"/>
      <c r="D3457" s="13"/>
      <c r="E3457" s="13"/>
      <c r="F3457" s="13"/>
      <c r="G3457" s="13"/>
      <c r="H3457" s="13"/>
      <c r="I3457" s="13"/>
      <c r="J3457" s="13"/>
      <c r="K3457" s="13"/>
      <c r="L3457" s="13"/>
      <c r="M3457" s="13"/>
    </row>
    <row r="3458" spans="2:13">
      <c r="B3458" s="16"/>
      <c r="C3458" s="17"/>
      <c r="D3458" s="13"/>
      <c r="E3458" s="13"/>
      <c r="F3458" s="13"/>
      <c r="G3458" s="13"/>
      <c r="H3458" s="13"/>
      <c r="I3458" s="13"/>
      <c r="J3458" s="13"/>
      <c r="K3458" s="13"/>
      <c r="L3458" s="13"/>
      <c r="M3458" s="13"/>
    </row>
    <row r="3459" spans="2:13">
      <c r="B3459" s="16"/>
      <c r="C3459" s="17"/>
      <c r="D3459" s="13"/>
      <c r="E3459" s="13"/>
      <c r="F3459" s="13"/>
      <c r="G3459" s="13"/>
      <c r="H3459" s="13"/>
      <c r="I3459" s="13"/>
      <c r="J3459" s="13"/>
      <c r="K3459" s="13"/>
      <c r="L3459" s="13"/>
      <c r="M3459" s="13"/>
    </row>
    <row r="3460" spans="2:13">
      <c r="B3460" s="16"/>
      <c r="C3460" s="17"/>
      <c r="D3460" s="13"/>
      <c r="E3460" s="13"/>
      <c r="F3460" s="13"/>
      <c r="G3460" s="13"/>
      <c r="H3460" s="13"/>
      <c r="I3460" s="13"/>
      <c r="J3460" s="13"/>
      <c r="K3460" s="13"/>
      <c r="L3460" s="13"/>
      <c r="M3460" s="13"/>
    </row>
    <row r="3461" spans="2:13">
      <c r="B3461" s="16"/>
      <c r="C3461" s="17"/>
      <c r="D3461" s="13"/>
      <c r="E3461" s="13"/>
      <c r="F3461" s="13"/>
      <c r="G3461" s="13"/>
      <c r="H3461" s="13"/>
      <c r="I3461" s="13"/>
      <c r="J3461" s="13"/>
      <c r="K3461" s="13"/>
      <c r="L3461" s="13"/>
      <c r="M3461" s="13"/>
    </row>
    <row r="3462" spans="2:13">
      <c r="B3462" s="16"/>
      <c r="C3462" s="17"/>
      <c r="D3462" s="13"/>
      <c r="E3462" s="13"/>
      <c r="F3462" s="13"/>
      <c r="G3462" s="13"/>
      <c r="H3462" s="13"/>
      <c r="I3462" s="13"/>
      <c r="J3462" s="13"/>
      <c r="K3462" s="13"/>
      <c r="L3462" s="13"/>
      <c r="M3462" s="13"/>
    </row>
    <row r="3463" spans="2:13">
      <c r="B3463" s="16"/>
      <c r="C3463" s="17"/>
      <c r="D3463" s="13"/>
      <c r="E3463" s="13"/>
      <c r="F3463" s="13"/>
      <c r="G3463" s="13"/>
      <c r="H3463" s="13"/>
      <c r="I3463" s="13"/>
      <c r="J3463" s="13"/>
      <c r="K3463" s="13"/>
      <c r="L3463" s="13"/>
      <c r="M3463" s="13"/>
    </row>
    <row r="3464" spans="2:13">
      <c r="B3464" s="16"/>
      <c r="C3464" s="17"/>
      <c r="D3464" s="13"/>
      <c r="E3464" s="13"/>
      <c r="F3464" s="13"/>
      <c r="G3464" s="13"/>
      <c r="H3464" s="13"/>
      <c r="I3464" s="13"/>
      <c r="J3464" s="13"/>
      <c r="K3464" s="13"/>
      <c r="L3464" s="13"/>
      <c r="M3464" s="13"/>
    </row>
    <row r="3465" spans="2:13">
      <c r="B3465" s="16"/>
      <c r="C3465" s="17"/>
      <c r="D3465" s="13"/>
      <c r="E3465" s="13"/>
      <c r="F3465" s="13"/>
      <c r="G3465" s="13"/>
      <c r="H3465" s="13"/>
      <c r="I3465" s="13"/>
      <c r="J3465" s="13"/>
      <c r="K3465" s="13"/>
      <c r="L3465" s="13"/>
      <c r="M3465" s="13"/>
    </row>
    <row r="3466" spans="2:13">
      <c r="B3466" s="18"/>
      <c r="C3466" s="19"/>
      <c r="D3466" s="15"/>
      <c r="E3466" s="15"/>
      <c r="F3466" s="15"/>
      <c r="G3466" s="15"/>
      <c r="H3466" s="15"/>
      <c r="I3466" s="15"/>
      <c r="J3466" s="15"/>
      <c r="K3466" s="15"/>
      <c r="L3466" s="15"/>
      <c r="M3466" s="15"/>
    </row>
    <row r="3467" spans="2:13">
      <c r="B3467" s="16"/>
      <c r="C3467" s="17"/>
      <c r="D3467" s="13"/>
      <c r="E3467" s="13"/>
      <c r="F3467" s="13"/>
      <c r="G3467" s="13"/>
      <c r="H3467" s="13"/>
      <c r="I3467" s="13"/>
      <c r="J3467" s="13"/>
      <c r="K3467" s="13"/>
      <c r="L3467" s="13"/>
      <c r="M3467" s="13"/>
    </row>
    <row r="3468" spans="2:13">
      <c r="B3468" s="16"/>
      <c r="C3468" s="17"/>
      <c r="D3468" s="13"/>
      <c r="E3468" s="13"/>
      <c r="F3468" s="13"/>
      <c r="G3468" s="13"/>
      <c r="H3468" s="13"/>
      <c r="I3468" s="13"/>
      <c r="J3468" s="13"/>
      <c r="K3468" s="13"/>
      <c r="L3468" s="13"/>
      <c r="M3468" s="13"/>
    </row>
    <row r="3469" spans="2:13">
      <c r="B3469" s="16"/>
      <c r="C3469" s="17"/>
      <c r="D3469" s="13"/>
      <c r="E3469" s="13"/>
      <c r="F3469" s="13"/>
      <c r="G3469" s="13"/>
      <c r="H3469" s="13"/>
      <c r="I3469" s="13"/>
      <c r="J3469" s="13"/>
      <c r="K3469" s="13"/>
      <c r="L3469" s="13"/>
      <c r="M3469" s="13"/>
    </row>
    <row r="3470" spans="2:13">
      <c r="B3470" s="16"/>
      <c r="C3470" s="17"/>
      <c r="D3470" s="13"/>
      <c r="E3470" s="13"/>
      <c r="F3470" s="13"/>
      <c r="G3470" s="13"/>
      <c r="H3470" s="13"/>
      <c r="I3470" s="13"/>
      <c r="J3470" s="13"/>
      <c r="K3470" s="13"/>
      <c r="L3470" s="13"/>
      <c r="M3470" s="13"/>
    </row>
    <row r="3471" spans="2:13">
      <c r="B3471" s="16"/>
      <c r="C3471" s="17"/>
      <c r="D3471" s="13"/>
      <c r="E3471" s="13"/>
      <c r="F3471" s="13"/>
      <c r="G3471" s="13"/>
      <c r="H3471" s="13"/>
      <c r="I3471" s="13"/>
      <c r="J3471" s="13"/>
      <c r="K3471" s="13"/>
      <c r="L3471" s="13"/>
      <c r="M3471" s="13"/>
    </row>
    <row r="3472" spans="2:13">
      <c r="B3472" s="16"/>
      <c r="C3472" s="17"/>
      <c r="D3472" s="13"/>
      <c r="E3472" s="13"/>
      <c r="F3472" s="13"/>
      <c r="G3472" s="13"/>
      <c r="H3472" s="13"/>
      <c r="I3472" s="13"/>
      <c r="J3472" s="13"/>
      <c r="K3472" s="13"/>
      <c r="L3472" s="13"/>
      <c r="M3472" s="13"/>
    </row>
    <row r="3473" spans="2:13">
      <c r="B3473" s="16"/>
      <c r="C3473" s="17"/>
      <c r="D3473" s="13"/>
      <c r="E3473" s="13"/>
      <c r="F3473" s="13"/>
      <c r="G3473" s="13"/>
      <c r="H3473" s="13"/>
      <c r="I3473" s="13"/>
      <c r="J3473" s="13"/>
      <c r="K3473" s="13"/>
      <c r="L3473" s="13"/>
      <c r="M3473" s="13"/>
    </row>
    <row r="3474" spans="2:13">
      <c r="B3474" s="16"/>
      <c r="C3474" s="17"/>
      <c r="D3474" s="13"/>
      <c r="E3474" s="13"/>
      <c r="F3474" s="13"/>
      <c r="G3474" s="13"/>
      <c r="H3474" s="13"/>
      <c r="I3474" s="13"/>
      <c r="J3474" s="13"/>
      <c r="K3474" s="13"/>
      <c r="L3474" s="13"/>
      <c r="M3474" s="13"/>
    </row>
    <row r="3475" spans="2:13">
      <c r="B3475" s="16"/>
      <c r="C3475" s="17"/>
      <c r="D3475" s="13"/>
      <c r="E3475" s="13"/>
      <c r="F3475" s="13"/>
      <c r="G3475" s="13"/>
      <c r="H3475" s="13"/>
      <c r="I3475" s="13"/>
      <c r="J3475" s="13"/>
      <c r="K3475" s="13"/>
      <c r="L3475" s="13"/>
      <c r="M3475" s="13"/>
    </row>
    <row r="3476" spans="2:13">
      <c r="B3476" s="16"/>
      <c r="C3476" s="17"/>
      <c r="D3476" s="13"/>
      <c r="E3476" s="13"/>
      <c r="F3476" s="13"/>
      <c r="G3476" s="13"/>
      <c r="H3476" s="13"/>
      <c r="I3476" s="13"/>
      <c r="J3476" s="13"/>
      <c r="K3476" s="13"/>
      <c r="L3476" s="13"/>
      <c r="M3476" s="13"/>
    </row>
    <row r="3477" spans="2:13">
      <c r="B3477" s="18"/>
      <c r="C3477" s="19"/>
      <c r="D3477" s="15"/>
      <c r="E3477" s="15"/>
      <c r="F3477" s="15"/>
      <c r="G3477" s="15"/>
      <c r="H3477" s="15"/>
      <c r="I3477" s="15"/>
      <c r="J3477" s="15"/>
      <c r="K3477" s="15"/>
      <c r="L3477" s="15"/>
      <c r="M3477" s="15"/>
    </row>
    <row r="3478" spans="2:13">
      <c r="B3478" s="16"/>
      <c r="C3478" s="17"/>
      <c r="D3478" s="13"/>
      <c r="E3478" s="13"/>
      <c r="F3478" s="13"/>
      <c r="G3478" s="13"/>
      <c r="H3478" s="13"/>
      <c r="I3478" s="13"/>
      <c r="J3478" s="13"/>
      <c r="K3478" s="13"/>
      <c r="L3478" s="13"/>
      <c r="M3478" s="13"/>
    </row>
    <row r="3479" spans="2:13">
      <c r="B3479" s="16"/>
      <c r="C3479" s="17"/>
      <c r="D3479" s="13"/>
      <c r="E3479" s="13"/>
      <c r="F3479" s="13"/>
      <c r="G3479" s="13"/>
      <c r="H3479" s="13"/>
      <c r="I3479" s="13"/>
      <c r="J3479" s="13"/>
      <c r="K3479" s="13"/>
      <c r="L3479" s="13"/>
      <c r="M3479" s="13"/>
    </row>
    <row r="3480" spans="2:13">
      <c r="B3480" s="16"/>
      <c r="C3480" s="17"/>
      <c r="D3480" s="13"/>
      <c r="E3480" s="13"/>
      <c r="F3480" s="13"/>
      <c r="G3480" s="13"/>
      <c r="H3480" s="13"/>
      <c r="I3480" s="13"/>
      <c r="J3480" s="13"/>
      <c r="K3480" s="13"/>
      <c r="L3480" s="13"/>
      <c r="M3480" s="13"/>
    </row>
    <row r="3481" spans="2:13">
      <c r="B3481" s="16"/>
      <c r="C3481" s="17"/>
      <c r="D3481" s="13"/>
      <c r="E3481" s="13"/>
      <c r="F3481" s="13"/>
      <c r="G3481" s="13"/>
      <c r="H3481" s="13"/>
      <c r="I3481" s="13"/>
      <c r="J3481" s="13"/>
      <c r="K3481" s="13"/>
      <c r="L3481" s="13"/>
      <c r="M3481" s="13"/>
    </row>
    <row r="3482" spans="2:13">
      <c r="B3482" s="16"/>
      <c r="C3482" s="17"/>
      <c r="D3482" s="13"/>
      <c r="E3482" s="13"/>
      <c r="F3482" s="13"/>
      <c r="G3482" s="13"/>
      <c r="H3482" s="13"/>
      <c r="I3482" s="13"/>
      <c r="J3482" s="13"/>
      <c r="K3482" s="13"/>
      <c r="L3482" s="13"/>
      <c r="M3482" s="13"/>
    </row>
    <row r="3483" spans="2:13">
      <c r="B3483" s="16"/>
      <c r="C3483" s="17"/>
      <c r="D3483" s="13"/>
      <c r="E3483" s="13"/>
      <c r="F3483" s="13"/>
      <c r="G3483" s="13"/>
      <c r="H3483" s="13"/>
      <c r="I3483" s="13"/>
      <c r="J3483" s="13"/>
      <c r="K3483" s="13"/>
      <c r="L3483" s="13"/>
      <c r="M3483" s="13"/>
    </row>
    <row r="3484" spans="2:13">
      <c r="B3484" s="16"/>
      <c r="C3484" s="17"/>
      <c r="D3484" s="13"/>
      <c r="E3484" s="13"/>
      <c r="F3484" s="13"/>
      <c r="G3484" s="13"/>
      <c r="H3484" s="13"/>
      <c r="I3484" s="13"/>
      <c r="J3484" s="13"/>
      <c r="K3484" s="13"/>
      <c r="L3484" s="13"/>
      <c r="M3484" s="13"/>
    </row>
    <row r="3485" spans="2:13">
      <c r="B3485" s="16"/>
      <c r="C3485" s="17"/>
      <c r="D3485" s="13"/>
      <c r="E3485" s="13"/>
      <c r="F3485" s="13"/>
      <c r="G3485" s="13"/>
      <c r="H3485" s="13"/>
      <c r="I3485" s="13"/>
      <c r="J3485" s="13"/>
      <c r="K3485" s="13"/>
      <c r="L3485" s="13"/>
      <c r="M3485" s="13"/>
    </row>
    <row r="3486" spans="2:13">
      <c r="B3486" s="16"/>
      <c r="C3486" s="17"/>
      <c r="D3486" s="13"/>
      <c r="E3486" s="13"/>
      <c r="F3486" s="13"/>
      <c r="G3486" s="13"/>
      <c r="H3486" s="13"/>
      <c r="I3486" s="13"/>
      <c r="J3486" s="13"/>
      <c r="K3486" s="13"/>
      <c r="L3486" s="13"/>
      <c r="M3486" s="13"/>
    </row>
    <row r="3487" spans="2:13">
      <c r="B3487" s="16"/>
      <c r="C3487" s="17"/>
      <c r="D3487" s="13"/>
      <c r="E3487" s="13"/>
      <c r="F3487" s="13"/>
      <c r="G3487" s="13"/>
      <c r="H3487" s="13"/>
      <c r="I3487" s="13"/>
      <c r="J3487" s="13"/>
      <c r="K3487" s="13"/>
      <c r="L3487" s="13"/>
      <c r="M3487" s="13"/>
    </row>
    <row r="3488" spans="2:13">
      <c r="B3488" s="16"/>
      <c r="C3488" s="17"/>
      <c r="D3488" s="13"/>
      <c r="E3488" s="13"/>
      <c r="F3488" s="13"/>
      <c r="G3488" s="13"/>
      <c r="H3488" s="13"/>
      <c r="I3488" s="13"/>
      <c r="J3488" s="13"/>
      <c r="K3488" s="13"/>
      <c r="L3488" s="13"/>
      <c r="M3488" s="13"/>
    </row>
    <row r="3489" spans="2:13">
      <c r="B3489" s="16"/>
      <c r="C3489" s="17"/>
      <c r="D3489" s="13"/>
      <c r="E3489" s="13"/>
      <c r="F3489" s="13"/>
      <c r="G3489" s="13"/>
      <c r="H3489" s="13"/>
      <c r="I3489" s="13"/>
      <c r="J3489" s="13"/>
      <c r="K3489" s="13"/>
      <c r="L3489" s="13"/>
      <c r="M3489" s="13"/>
    </row>
    <row r="3490" spans="2:13">
      <c r="B3490" s="18"/>
      <c r="C3490" s="19"/>
      <c r="D3490" s="15"/>
      <c r="E3490" s="15"/>
      <c r="F3490" s="15"/>
      <c r="G3490" s="15"/>
      <c r="H3490" s="15"/>
      <c r="I3490" s="15"/>
      <c r="J3490" s="15"/>
      <c r="K3490" s="15"/>
      <c r="L3490" s="15"/>
      <c r="M3490" s="15"/>
    </row>
    <row r="3491" spans="2:13">
      <c r="B3491" s="16"/>
      <c r="C3491" s="17"/>
      <c r="D3491" s="13"/>
      <c r="E3491" s="13"/>
      <c r="F3491" s="13"/>
      <c r="G3491" s="13"/>
      <c r="H3491" s="13"/>
      <c r="I3491" s="13"/>
      <c r="J3491" s="13"/>
      <c r="K3491" s="13"/>
      <c r="L3491" s="13"/>
      <c r="M3491" s="13"/>
    </row>
    <row r="3492" spans="2:13">
      <c r="B3492" s="16"/>
      <c r="C3492" s="17"/>
      <c r="D3492" s="13"/>
      <c r="E3492" s="13"/>
      <c r="F3492" s="13"/>
      <c r="G3492" s="13"/>
      <c r="H3492" s="13"/>
      <c r="I3492" s="13"/>
      <c r="J3492" s="13"/>
      <c r="K3492" s="13"/>
      <c r="L3492" s="13"/>
      <c r="M3492" s="13"/>
    </row>
    <row r="3493" spans="2:13">
      <c r="B3493" s="18"/>
      <c r="C3493" s="19"/>
      <c r="D3493" s="15"/>
      <c r="E3493" s="15"/>
      <c r="F3493" s="15"/>
      <c r="G3493" s="15"/>
      <c r="H3493" s="15"/>
      <c r="I3493" s="15"/>
      <c r="J3493" s="15"/>
      <c r="K3493" s="15"/>
      <c r="L3493" s="15"/>
      <c r="M3493" s="15"/>
    </row>
    <row r="3494" spans="2:13">
      <c r="B3494" s="16"/>
      <c r="C3494" s="17"/>
      <c r="D3494" s="13"/>
      <c r="E3494" s="13"/>
      <c r="F3494" s="13"/>
      <c r="G3494" s="13"/>
      <c r="H3494" s="13"/>
      <c r="I3494" s="13"/>
      <c r="J3494" s="13"/>
      <c r="K3494" s="13"/>
      <c r="L3494" s="13"/>
      <c r="M3494" s="13"/>
    </row>
    <row r="3495" spans="2:13">
      <c r="B3495" s="16"/>
      <c r="C3495" s="17"/>
      <c r="D3495" s="13"/>
      <c r="E3495" s="13"/>
      <c r="F3495" s="13"/>
      <c r="G3495" s="13"/>
      <c r="H3495" s="13"/>
      <c r="I3495" s="13"/>
      <c r="J3495" s="13"/>
      <c r="K3495" s="13"/>
      <c r="L3495" s="13"/>
      <c r="M3495" s="13"/>
    </row>
    <row r="3496" spans="2:13">
      <c r="B3496" s="16"/>
      <c r="C3496" s="17"/>
      <c r="D3496" s="13"/>
      <c r="E3496" s="13"/>
      <c r="F3496" s="13"/>
      <c r="G3496" s="13"/>
      <c r="H3496" s="13"/>
      <c r="I3496" s="13"/>
      <c r="J3496" s="13"/>
      <c r="K3496" s="13"/>
      <c r="L3496" s="13"/>
      <c r="M3496" s="13"/>
    </row>
    <row r="3497" spans="2:13">
      <c r="B3497" s="16"/>
      <c r="C3497" s="17"/>
      <c r="D3497" s="13"/>
      <c r="E3497" s="13"/>
      <c r="F3497" s="13"/>
      <c r="G3497" s="13"/>
      <c r="H3497" s="13"/>
      <c r="I3497" s="13"/>
      <c r="J3497" s="13"/>
      <c r="K3497" s="13"/>
      <c r="L3497" s="13"/>
      <c r="M3497" s="13"/>
    </row>
    <row r="3498" spans="2:13">
      <c r="B3498" s="18"/>
      <c r="C3498" s="19"/>
      <c r="D3498" s="15"/>
      <c r="E3498" s="15"/>
      <c r="F3498" s="15"/>
      <c r="G3498" s="15"/>
      <c r="H3498" s="15"/>
      <c r="I3498" s="15"/>
      <c r="J3498" s="15"/>
      <c r="K3498" s="15"/>
      <c r="L3498" s="15"/>
      <c r="M3498" s="15"/>
    </row>
    <row r="3499" spans="2:13">
      <c r="B3499" s="16"/>
      <c r="C3499" s="17"/>
      <c r="D3499" s="13"/>
      <c r="E3499" s="13"/>
      <c r="F3499" s="13"/>
      <c r="G3499" s="13"/>
      <c r="H3499" s="13"/>
      <c r="I3499" s="13"/>
      <c r="J3499" s="13"/>
      <c r="K3499" s="13"/>
      <c r="L3499" s="13"/>
      <c r="M3499" s="13"/>
    </row>
    <row r="3500" spans="2:13">
      <c r="B3500" s="16"/>
      <c r="C3500" s="17"/>
      <c r="D3500" s="13"/>
      <c r="E3500" s="13"/>
      <c r="F3500" s="13"/>
      <c r="G3500" s="13"/>
      <c r="H3500" s="13"/>
      <c r="I3500" s="13"/>
      <c r="J3500" s="13"/>
      <c r="K3500" s="13"/>
      <c r="L3500" s="13"/>
      <c r="M3500" s="13"/>
    </row>
    <row r="3501" spans="2:13">
      <c r="B3501" s="16"/>
      <c r="C3501" s="17"/>
      <c r="D3501" s="13"/>
      <c r="E3501" s="13"/>
      <c r="F3501" s="13"/>
      <c r="G3501" s="13"/>
      <c r="H3501" s="13"/>
      <c r="I3501" s="13"/>
      <c r="J3501" s="13"/>
      <c r="K3501" s="13"/>
      <c r="L3501" s="13"/>
      <c r="M3501" s="13"/>
    </row>
    <row r="3502" spans="2:13">
      <c r="B3502" s="16"/>
      <c r="C3502" s="17"/>
      <c r="D3502" s="13"/>
      <c r="E3502" s="13"/>
      <c r="F3502" s="13"/>
      <c r="G3502" s="13"/>
      <c r="H3502" s="13"/>
      <c r="I3502" s="13"/>
      <c r="J3502" s="13"/>
      <c r="K3502" s="13"/>
      <c r="L3502" s="13"/>
      <c r="M3502" s="13"/>
    </row>
    <row r="3503" spans="2:13">
      <c r="B3503" s="16"/>
      <c r="C3503" s="17"/>
      <c r="D3503" s="13"/>
      <c r="E3503" s="13"/>
      <c r="F3503" s="13"/>
      <c r="G3503" s="13"/>
      <c r="H3503" s="13"/>
      <c r="I3503" s="13"/>
      <c r="J3503" s="13"/>
      <c r="K3503" s="13"/>
      <c r="L3503" s="13"/>
      <c r="M3503" s="13"/>
    </row>
    <row r="3504" spans="2:13">
      <c r="B3504" s="16"/>
      <c r="C3504" s="17"/>
      <c r="D3504" s="13"/>
      <c r="E3504" s="13"/>
      <c r="F3504" s="13"/>
      <c r="G3504" s="13"/>
      <c r="H3504" s="13"/>
      <c r="I3504" s="13"/>
      <c r="J3504" s="13"/>
      <c r="K3504" s="13"/>
      <c r="L3504" s="13"/>
      <c r="M3504" s="13"/>
    </row>
    <row r="3505" spans="2:13">
      <c r="B3505" s="16"/>
      <c r="C3505" s="17"/>
      <c r="D3505" s="13"/>
      <c r="E3505" s="13"/>
      <c r="F3505" s="13"/>
      <c r="G3505" s="13"/>
      <c r="H3505" s="13"/>
      <c r="I3505" s="13"/>
      <c r="J3505" s="13"/>
      <c r="K3505" s="13"/>
      <c r="L3505" s="13"/>
      <c r="M3505" s="13"/>
    </row>
    <row r="3506" spans="2:13">
      <c r="B3506" s="16"/>
      <c r="C3506" s="17"/>
      <c r="D3506" s="13"/>
      <c r="E3506" s="13"/>
      <c r="F3506" s="13"/>
      <c r="G3506" s="13"/>
      <c r="H3506" s="13"/>
      <c r="I3506" s="13"/>
      <c r="J3506" s="13"/>
      <c r="K3506" s="13"/>
      <c r="L3506" s="13"/>
      <c r="M3506" s="13"/>
    </row>
    <row r="3507" spans="2:13">
      <c r="B3507" s="16"/>
      <c r="C3507" s="17"/>
      <c r="D3507" s="13"/>
      <c r="E3507" s="13"/>
      <c r="F3507" s="13"/>
      <c r="G3507" s="13"/>
      <c r="H3507" s="13"/>
      <c r="I3507" s="13"/>
      <c r="J3507" s="13"/>
      <c r="K3507" s="13"/>
      <c r="L3507" s="13"/>
      <c r="M3507" s="13"/>
    </row>
    <row r="3508" spans="2:13">
      <c r="B3508" s="16"/>
      <c r="C3508" s="17"/>
      <c r="D3508" s="13"/>
      <c r="E3508" s="13"/>
      <c r="F3508" s="13"/>
      <c r="G3508" s="13"/>
      <c r="H3508" s="13"/>
      <c r="I3508" s="13"/>
      <c r="J3508" s="13"/>
      <c r="K3508" s="13"/>
      <c r="L3508" s="13"/>
      <c r="M3508" s="13"/>
    </row>
    <row r="3509" spans="2:13">
      <c r="B3509" s="16"/>
      <c r="C3509" s="17"/>
      <c r="D3509" s="13"/>
      <c r="E3509" s="13"/>
      <c r="F3509" s="13"/>
      <c r="G3509" s="13"/>
      <c r="H3509" s="13"/>
      <c r="I3509" s="13"/>
      <c r="J3509" s="13"/>
      <c r="K3509" s="13"/>
      <c r="L3509" s="13"/>
      <c r="M3509" s="13"/>
    </row>
    <row r="3510" spans="2:13">
      <c r="B3510" s="16"/>
      <c r="C3510" s="17"/>
      <c r="D3510" s="13"/>
      <c r="E3510" s="13"/>
      <c r="F3510" s="13"/>
      <c r="G3510" s="13"/>
      <c r="H3510" s="13"/>
      <c r="I3510" s="13"/>
      <c r="J3510" s="13"/>
      <c r="K3510" s="13"/>
      <c r="L3510" s="13"/>
      <c r="M3510" s="13"/>
    </row>
    <row r="3511" spans="2:13">
      <c r="B3511" s="16"/>
      <c r="C3511" s="17"/>
      <c r="D3511" s="13"/>
      <c r="E3511" s="13"/>
      <c r="F3511" s="13"/>
      <c r="G3511" s="13"/>
      <c r="H3511" s="13"/>
      <c r="I3511" s="13"/>
      <c r="J3511" s="13"/>
      <c r="K3511" s="13"/>
      <c r="L3511" s="13"/>
      <c r="M3511" s="13"/>
    </row>
    <row r="3512" spans="2:13">
      <c r="B3512" s="16"/>
      <c r="C3512" s="17"/>
      <c r="D3512" s="13"/>
      <c r="E3512" s="13"/>
      <c r="F3512" s="13"/>
      <c r="G3512" s="13"/>
      <c r="H3512" s="13"/>
      <c r="I3512" s="13"/>
      <c r="J3512" s="13"/>
      <c r="K3512" s="13"/>
      <c r="L3512" s="13"/>
      <c r="M3512" s="13"/>
    </row>
    <row r="3513" spans="2:13">
      <c r="B3513" s="16"/>
      <c r="C3513" s="17"/>
      <c r="D3513" s="13"/>
      <c r="E3513" s="13"/>
      <c r="F3513" s="13"/>
      <c r="G3513" s="13"/>
      <c r="H3513" s="13"/>
      <c r="I3513" s="13"/>
      <c r="J3513" s="13"/>
      <c r="K3513" s="13"/>
      <c r="L3513" s="13"/>
      <c r="M3513" s="13"/>
    </row>
    <row r="3514" spans="2:13">
      <c r="B3514" s="16"/>
      <c r="C3514" s="17"/>
      <c r="D3514" s="13"/>
      <c r="E3514" s="13"/>
      <c r="F3514" s="13"/>
      <c r="G3514" s="13"/>
      <c r="H3514" s="13"/>
      <c r="I3514" s="13"/>
      <c r="J3514" s="13"/>
      <c r="K3514" s="13"/>
      <c r="L3514" s="13"/>
      <c r="M3514" s="13"/>
    </row>
    <row r="3515" spans="2:13">
      <c r="B3515" s="16"/>
      <c r="C3515" s="17"/>
      <c r="D3515" s="13"/>
      <c r="E3515" s="13"/>
      <c r="F3515" s="13"/>
      <c r="G3515" s="13"/>
      <c r="H3515" s="13"/>
      <c r="I3515" s="13"/>
      <c r="J3515" s="13"/>
      <c r="K3515" s="13"/>
      <c r="L3515" s="13"/>
      <c r="M3515" s="13"/>
    </row>
    <row r="3516" spans="2:13">
      <c r="B3516" s="16"/>
      <c r="C3516" s="17"/>
      <c r="D3516" s="13"/>
      <c r="E3516" s="13"/>
      <c r="F3516" s="13"/>
      <c r="G3516" s="13"/>
      <c r="H3516" s="13"/>
      <c r="I3516" s="13"/>
      <c r="J3516" s="13"/>
      <c r="K3516" s="13"/>
      <c r="L3516" s="13"/>
      <c r="M3516" s="13"/>
    </row>
    <row r="3517" spans="2:13">
      <c r="B3517" s="16"/>
      <c r="C3517" s="17"/>
      <c r="D3517" s="13"/>
      <c r="E3517" s="13"/>
      <c r="F3517" s="13"/>
      <c r="G3517" s="13"/>
      <c r="H3517" s="13"/>
      <c r="I3517" s="13"/>
      <c r="J3517" s="13"/>
      <c r="K3517" s="13"/>
      <c r="L3517" s="13"/>
      <c r="M3517" s="13"/>
    </row>
    <row r="3518" spans="2:13">
      <c r="B3518" s="18"/>
      <c r="C3518" s="19"/>
      <c r="D3518" s="15"/>
      <c r="E3518" s="15"/>
      <c r="F3518" s="15"/>
      <c r="G3518" s="15"/>
      <c r="H3518" s="15"/>
      <c r="I3518" s="15"/>
      <c r="J3518" s="15"/>
      <c r="K3518" s="15"/>
      <c r="L3518" s="15"/>
      <c r="M3518" s="15"/>
    </row>
    <row r="3519" spans="2:13">
      <c r="B3519" s="18"/>
      <c r="C3519" s="19"/>
      <c r="D3519" s="15"/>
      <c r="E3519" s="15"/>
      <c r="F3519" s="15"/>
      <c r="G3519" s="15"/>
      <c r="H3519" s="15"/>
      <c r="I3519" s="15"/>
      <c r="J3519" s="15"/>
      <c r="K3519" s="15"/>
      <c r="L3519" s="15"/>
      <c r="M3519" s="15"/>
    </row>
    <row r="3520" spans="2:13">
      <c r="B3520" s="16"/>
      <c r="C3520" s="17"/>
      <c r="D3520" s="13"/>
      <c r="E3520" s="13"/>
      <c r="F3520" s="13"/>
      <c r="G3520" s="13"/>
      <c r="H3520" s="13"/>
      <c r="I3520" s="13"/>
      <c r="J3520" s="13"/>
      <c r="K3520" s="13"/>
      <c r="L3520" s="13"/>
      <c r="M3520" s="13"/>
    </row>
    <row r="3521" spans="2:13">
      <c r="B3521" s="16"/>
      <c r="C3521" s="17"/>
      <c r="D3521" s="13"/>
      <c r="E3521" s="13"/>
      <c r="F3521" s="13"/>
      <c r="G3521" s="13"/>
      <c r="H3521" s="13"/>
      <c r="I3521" s="13"/>
      <c r="J3521" s="13"/>
      <c r="K3521" s="13"/>
      <c r="L3521" s="13"/>
      <c r="M3521" s="13"/>
    </row>
    <row r="3522" spans="2:13">
      <c r="B3522" s="16"/>
      <c r="C3522" s="17"/>
      <c r="D3522" s="13"/>
      <c r="E3522" s="13"/>
      <c r="F3522" s="13"/>
      <c r="G3522" s="13"/>
      <c r="H3522" s="13"/>
      <c r="I3522" s="13"/>
      <c r="J3522" s="13"/>
      <c r="K3522" s="13"/>
      <c r="L3522" s="13"/>
      <c r="M3522" s="13"/>
    </row>
    <row r="3523" spans="2:13">
      <c r="B3523" s="16"/>
      <c r="C3523" s="17"/>
      <c r="D3523" s="13"/>
      <c r="E3523" s="13"/>
      <c r="F3523" s="13"/>
      <c r="G3523" s="13"/>
      <c r="H3523" s="13"/>
      <c r="I3523" s="13"/>
      <c r="J3523" s="13"/>
      <c r="K3523" s="13"/>
      <c r="L3523" s="13"/>
      <c r="M3523" s="13"/>
    </row>
    <row r="3524" spans="2:13">
      <c r="B3524" s="16"/>
      <c r="C3524" s="17"/>
      <c r="D3524" s="13"/>
      <c r="E3524" s="13"/>
      <c r="F3524" s="13"/>
      <c r="G3524" s="13"/>
      <c r="H3524" s="13"/>
      <c r="I3524" s="13"/>
      <c r="J3524" s="13"/>
      <c r="K3524" s="13"/>
      <c r="L3524" s="13"/>
      <c r="M3524" s="13"/>
    </row>
    <row r="3525" spans="2:13">
      <c r="B3525" s="16"/>
      <c r="C3525" s="17"/>
      <c r="D3525" s="13"/>
      <c r="E3525" s="13"/>
      <c r="F3525" s="13"/>
      <c r="G3525" s="13"/>
      <c r="H3525" s="13"/>
      <c r="I3525" s="13"/>
      <c r="J3525" s="13"/>
      <c r="K3525" s="13"/>
      <c r="L3525" s="13"/>
      <c r="M3525" s="13"/>
    </row>
    <row r="3526" spans="2:13">
      <c r="B3526" s="16"/>
      <c r="C3526" s="17"/>
      <c r="D3526" s="13"/>
      <c r="E3526" s="13"/>
      <c r="F3526" s="13"/>
      <c r="G3526" s="13"/>
      <c r="H3526" s="13"/>
      <c r="I3526" s="13"/>
      <c r="J3526" s="13"/>
      <c r="K3526" s="13"/>
      <c r="L3526" s="13"/>
      <c r="M3526" s="13"/>
    </row>
    <row r="3527" spans="2:13">
      <c r="B3527" s="16"/>
      <c r="C3527" s="17"/>
      <c r="D3527" s="13"/>
      <c r="E3527" s="13"/>
      <c r="F3527" s="13"/>
      <c r="G3527" s="13"/>
      <c r="H3527" s="13"/>
      <c r="I3527" s="13"/>
      <c r="J3527" s="13"/>
      <c r="K3527" s="13"/>
      <c r="L3527" s="13"/>
      <c r="M3527" s="13"/>
    </row>
    <row r="3528" spans="2:13">
      <c r="B3528" s="16"/>
      <c r="C3528" s="17"/>
      <c r="D3528" s="13"/>
      <c r="E3528" s="13"/>
      <c r="F3528" s="13"/>
      <c r="G3528" s="13"/>
      <c r="H3528" s="13"/>
      <c r="I3528" s="13"/>
      <c r="J3528" s="13"/>
      <c r="K3528" s="13"/>
      <c r="L3528" s="13"/>
      <c r="M3528" s="13"/>
    </row>
    <row r="3529" spans="2:13">
      <c r="B3529" s="16"/>
      <c r="C3529" s="17"/>
      <c r="D3529" s="13"/>
      <c r="E3529" s="13"/>
      <c r="F3529" s="13"/>
      <c r="G3529" s="13"/>
      <c r="H3529" s="13"/>
      <c r="I3529" s="13"/>
      <c r="J3529" s="13"/>
      <c r="K3529" s="13"/>
      <c r="L3529" s="13"/>
      <c r="M3529" s="13"/>
    </row>
    <row r="3530" spans="2:13">
      <c r="B3530" s="16"/>
      <c r="C3530" s="17"/>
      <c r="D3530" s="13"/>
      <c r="E3530" s="13"/>
      <c r="F3530" s="13"/>
      <c r="G3530" s="13"/>
      <c r="H3530" s="13"/>
      <c r="I3530" s="13"/>
      <c r="J3530" s="13"/>
      <c r="K3530" s="13"/>
      <c r="L3530" s="13"/>
      <c r="M3530" s="13"/>
    </row>
    <row r="3531" spans="2:13">
      <c r="B3531" s="16"/>
      <c r="C3531" s="17"/>
      <c r="D3531" s="13"/>
      <c r="E3531" s="13"/>
      <c r="F3531" s="13"/>
      <c r="G3531" s="13"/>
      <c r="H3531" s="13"/>
      <c r="I3531" s="13"/>
      <c r="J3531" s="13"/>
      <c r="K3531" s="13"/>
      <c r="L3531" s="13"/>
      <c r="M3531" s="13"/>
    </row>
    <row r="3532" spans="2:13">
      <c r="B3532" s="16"/>
      <c r="C3532" s="17"/>
      <c r="D3532" s="13"/>
      <c r="E3532" s="13"/>
      <c r="F3532" s="13"/>
      <c r="G3532" s="13"/>
      <c r="H3532" s="13"/>
      <c r="I3532" s="13"/>
      <c r="J3532" s="13"/>
      <c r="K3532" s="13"/>
      <c r="L3532" s="13"/>
      <c r="M3532" s="13"/>
    </row>
    <row r="3533" spans="2:13">
      <c r="B3533" s="18"/>
      <c r="C3533" s="19"/>
      <c r="D3533" s="15"/>
      <c r="E3533" s="15"/>
      <c r="F3533" s="15"/>
      <c r="G3533" s="15"/>
      <c r="H3533" s="15"/>
      <c r="I3533" s="15"/>
      <c r="J3533" s="15"/>
      <c r="K3533" s="15"/>
      <c r="L3533" s="15"/>
      <c r="M3533" s="15"/>
    </row>
    <row r="3534" spans="2:13">
      <c r="B3534" s="16"/>
      <c r="C3534" s="17"/>
      <c r="D3534" s="13"/>
      <c r="E3534" s="13"/>
      <c r="F3534" s="13"/>
      <c r="G3534" s="13"/>
      <c r="H3534" s="13"/>
      <c r="I3534" s="13"/>
      <c r="J3534" s="13"/>
      <c r="K3534" s="13"/>
      <c r="L3534" s="13"/>
      <c r="M3534" s="13"/>
    </row>
    <row r="3535" spans="2:13">
      <c r="B3535" s="18"/>
      <c r="C3535" s="19"/>
      <c r="D3535" s="15"/>
      <c r="E3535" s="15"/>
      <c r="F3535" s="15"/>
      <c r="G3535" s="15"/>
      <c r="H3535" s="15"/>
      <c r="I3535" s="15"/>
      <c r="J3535" s="15"/>
      <c r="K3535" s="15"/>
      <c r="L3535" s="15"/>
      <c r="M3535" s="15"/>
    </row>
    <row r="3536" spans="2:13">
      <c r="B3536" s="16"/>
      <c r="C3536" s="17"/>
      <c r="D3536" s="13"/>
      <c r="E3536" s="13"/>
      <c r="F3536" s="13"/>
      <c r="G3536" s="13"/>
      <c r="H3536" s="13"/>
      <c r="I3536" s="13"/>
      <c r="J3536" s="13"/>
      <c r="K3536" s="13"/>
      <c r="L3536" s="13"/>
      <c r="M3536" s="13"/>
    </row>
    <row r="3537" spans="2:13">
      <c r="B3537" s="18"/>
      <c r="C3537" s="19"/>
      <c r="D3537" s="15"/>
      <c r="E3537" s="15"/>
      <c r="F3537" s="15"/>
      <c r="G3537" s="15"/>
      <c r="H3537" s="15"/>
      <c r="I3537" s="15"/>
      <c r="J3537" s="15"/>
      <c r="K3537" s="15"/>
      <c r="L3537" s="15"/>
      <c r="M3537" s="15"/>
    </row>
    <row r="3538" spans="2:13">
      <c r="B3538" s="16"/>
      <c r="C3538" s="17"/>
      <c r="D3538" s="13"/>
      <c r="E3538" s="13"/>
      <c r="F3538" s="13"/>
      <c r="G3538" s="13"/>
      <c r="H3538" s="13"/>
      <c r="I3538" s="13"/>
      <c r="J3538" s="13"/>
      <c r="K3538" s="13"/>
      <c r="L3538" s="13"/>
      <c r="M3538" s="13"/>
    </row>
    <row r="3539" spans="2:13">
      <c r="B3539" s="16"/>
      <c r="C3539" s="17"/>
      <c r="D3539" s="13"/>
      <c r="E3539" s="13"/>
      <c r="F3539" s="13"/>
      <c r="G3539" s="13"/>
      <c r="H3539" s="13"/>
      <c r="I3539" s="13"/>
      <c r="J3539" s="13"/>
      <c r="K3539" s="13"/>
      <c r="L3539" s="13"/>
      <c r="M3539" s="13"/>
    </row>
    <row r="3540" spans="2:13">
      <c r="B3540" s="18"/>
      <c r="C3540" s="19"/>
      <c r="D3540" s="15"/>
      <c r="E3540" s="15"/>
      <c r="F3540" s="15"/>
      <c r="G3540" s="15"/>
      <c r="H3540" s="15"/>
      <c r="I3540" s="15"/>
      <c r="J3540" s="15"/>
      <c r="K3540" s="15"/>
      <c r="L3540" s="15"/>
      <c r="M3540" s="15"/>
    </row>
    <row r="3541" spans="2:13">
      <c r="B3541" s="16"/>
      <c r="C3541" s="17"/>
      <c r="D3541" s="13"/>
      <c r="E3541" s="13"/>
      <c r="F3541" s="13"/>
      <c r="G3541" s="13"/>
      <c r="H3541" s="13"/>
      <c r="I3541" s="13"/>
      <c r="J3541" s="13"/>
      <c r="K3541" s="13"/>
      <c r="L3541" s="13"/>
      <c r="M3541" s="13"/>
    </row>
    <row r="3542" spans="2:13">
      <c r="B3542" s="16"/>
      <c r="C3542" s="17"/>
      <c r="D3542" s="13"/>
      <c r="E3542" s="13"/>
      <c r="F3542" s="13"/>
      <c r="G3542" s="13"/>
      <c r="H3542" s="13"/>
      <c r="I3542" s="13"/>
      <c r="J3542" s="13"/>
      <c r="K3542" s="13"/>
      <c r="L3542" s="13"/>
      <c r="M3542" s="13"/>
    </row>
    <row r="3543" spans="2:13">
      <c r="B3543" s="16"/>
      <c r="C3543" s="17"/>
      <c r="D3543" s="13"/>
      <c r="E3543" s="13"/>
      <c r="F3543" s="13"/>
      <c r="G3543" s="13"/>
      <c r="H3543" s="13"/>
      <c r="I3543" s="13"/>
      <c r="J3543" s="13"/>
      <c r="K3543" s="13"/>
      <c r="L3543" s="13"/>
      <c r="M3543" s="13"/>
    </row>
    <row r="3544" spans="2:13">
      <c r="B3544" s="16"/>
      <c r="C3544" s="17"/>
      <c r="D3544" s="13"/>
      <c r="E3544" s="13"/>
      <c r="F3544" s="13"/>
      <c r="G3544" s="13"/>
      <c r="H3544" s="13"/>
      <c r="I3544" s="13"/>
      <c r="J3544" s="13"/>
      <c r="K3544" s="13"/>
      <c r="L3544" s="13"/>
      <c r="M3544" s="13"/>
    </row>
    <row r="3545" spans="2:13">
      <c r="B3545" s="18"/>
      <c r="C3545" s="19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</row>
    <row r="3546" spans="2:13">
      <c r="B3546" s="16"/>
      <c r="C3546" s="17"/>
      <c r="D3546" s="13"/>
      <c r="E3546" s="13"/>
      <c r="F3546" s="13"/>
      <c r="G3546" s="13"/>
      <c r="H3546" s="13"/>
      <c r="I3546" s="13"/>
      <c r="J3546" s="13"/>
      <c r="K3546" s="13"/>
      <c r="L3546" s="13"/>
      <c r="M3546" s="13"/>
    </row>
    <row r="3547" spans="2:13">
      <c r="B3547" s="16"/>
      <c r="C3547" s="17"/>
      <c r="D3547" s="13"/>
      <c r="E3547" s="13"/>
      <c r="F3547" s="13"/>
      <c r="G3547" s="13"/>
      <c r="H3547" s="13"/>
      <c r="I3547" s="13"/>
      <c r="J3547" s="13"/>
      <c r="K3547" s="13"/>
      <c r="L3547" s="13"/>
      <c r="M3547" s="13"/>
    </row>
    <row r="3548" spans="2:13">
      <c r="B3548" s="16"/>
      <c r="C3548" s="17"/>
      <c r="D3548" s="13"/>
      <c r="E3548" s="13"/>
      <c r="F3548" s="13"/>
      <c r="G3548" s="13"/>
      <c r="H3548" s="13"/>
      <c r="I3548" s="13"/>
      <c r="J3548" s="13"/>
      <c r="K3548" s="13"/>
      <c r="L3548" s="13"/>
      <c r="M3548" s="13"/>
    </row>
    <row r="3549" spans="2:13">
      <c r="B3549" s="18"/>
      <c r="C3549" s="19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</row>
    <row r="3550" spans="2:13">
      <c r="B3550" s="16"/>
      <c r="C3550" s="17"/>
      <c r="D3550" s="13"/>
      <c r="E3550" s="13"/>
      <c r="F3550" s="13"/>
      <c r="G3550" s="13"/>
      <c r="H3550" s="13"/>
      <c r="I3550" s="13"/>
      <c r="J3550" s="13"/>
      <c r="K3550" s="13"/>
      <c r="L3550" s="13"/>
      <c r="M3550" s="13"/>
    </row>
    <row r="3551" spans="2:13">
      <c r="B3551" s="16"/>
      <c r="C3551" s="17"/>
      <c r="D3551" s="13"/>
      <c r="E3551" s="13"/>
      <c r="F3551" s="13"/>
      <c r="G3551" s="13"/>
      <c r="H3551" s="13"/>
      <c r="I3551" s="13"/>
      <c r="J3551" s="13"/>
      <c r="K3551" s="13"/>
      <c r="L3551" s="13"/>
      <c r="M3551" s="13"/>
    </row>
    <row r="3552" spans="2:13">
      <c r="B3552" s="16"/>
      <c r="C3552" s="17"/>
      <c r="D3552" s="13"/>
      <c r="E3552" s="13"/>
      <c r="F3552" s="13"/>
      <c r="G3552" s="13"/>
      <c r="H3552" s="13"/>
      <c r="I3552" s="13"/>
      <c r="J3552" s="13"/>
      <c r="K3552" s="13"/>
      <c r="L3552" s="13"/>
      <c r="M3552" s="13"/>
    </row>
    <row r="3553" spans="2:13">
      <c r="B3553" s="16"/>
      <c r="C3553" s="17"/>
      <c r="D3553" s="13"/>
      <c r="E3553" s="13"/>
      <c r="F3553" s="13"/>
      <c r="G3553" s="13"/>
      <c r="H3553" s="13"/>
      <c r="I3553" s="13"/>
      <c r="J3553" s="13"/>
      <c r="K3553" s="13"/>
      <c r="L3553" s="13"/>
      <c r="M3553" s="13"/>
    </row>
    <row r="3554" spans="2:13">
      <c r="B3554" s="16"/>
      <c r="C3554" s="17"/>
      <c r="D3554" s="13"/>
      <c r="E3554" s="13"/>
      <c r="F3554" s="13"/>
      <c r="G3554" s="13"/>
      <c r="H3554" s="13"/>
      <c r="I3554" s="13"/>
      <c r="J3554" s="13"/>
      <c r="K3554" s="13"/>
      <c r="L3554" s="13"/>
      <c r="M3554" s="13"/>
    </row>
    <row r="3555" spans="2:13">
      <c r="B3555" s="16"/>
      <c r="C3555" s="17"/>
      <c r="D3555" s="13"/>
      <c r="E3555" s="13"/>
      <c r="F3555" s="13"/>
      <c r="G3555" s="13"/>
      <c r="H3555" s="13"/>
      <c r="I3555" s="13"/>
      <c r="J3555" s="13"/>
      <c r="K3555" s="13"/>
      <c r="L3555" s="13"/>
      <c r="M3555" s="13"/>
    </row>
    <row r="3556" spans="2:13">
      <c r="B3556" s="16"/>
      <c r="C3556" s="17"/>
      <c r="D3556" s="13"/>
      <c r="E3556" s="13"/>
      <c r="F3556" s="13"/>
      <c r="G3556" s="13"/>
      <c r="H3556" s="13"/>
      <c r="I3556" s="13"/>
      <c r="J3556" s="13"/>
      <c r="K3556" s="13"/>
      <c r="L3556" s="13"/>
      <c r="M3556" s="13"/>
    </row>
    <row r="3557" spans="2:13">
      <c r="B3557" s="16"/>
      <c r="C3557" s="17"/>
      <c r="D3557" s="13"/>
      <c r="E3557" s="13"/>
      <c r="F3557" s="13"/>
      <c r="G3557" s="13"/>
      <c r="H3557" s="13"/>
      <c r="I3557" s="13"/>
      <c r="J3557" s="13"/>
      <c r="K3557" s="13"/>
      <c r="L3557" s="13"/>
      <c r="M3557" s="13"/>
    </row>
    <row r="3558" spans="2:13">
      <c r="B3558" s="16"/>
      <c r="C3558" s="17"/>
      <c r="D3558" s="13"/>
      <c r="E3558" s="13"/>
      <c r="F3558" s="13"/>
      <c r="G3558" s="13"/>
      <c r="H3558" s="13"/>
      <c r="I3558" s="13"/>
      <c r="J3558" s="13"/>
      <c r="K3558" s="13"/>
      <c r="L3558" s="13"/>
      <c r="M3558" s="13"/>
    </row>
    <row r="3559" spans="2:13">
      <c r="B3559" s="18"/>
      <c r="C3559" s="19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</row>
    <row r="3560" spans="2:13">
      <c r="B3560" s="16"/>
      <c r="C3560" s="17"/>
      <c r="D3560" s="13"/>
      <c r="E3560" s="13"/>
      <c r="F3560" s="13"/>
      <c r="G3560" s="13"/>
      <c r="H3560" s="13"/>
      <c r="I3560" s="13"/>
      <c r="J3560" s="13"/>
      <c r="K3560" s="13"/>
      <c r="L3560" s="13"/>
      <c r="M3560" s="13"/>
    </row>
    <row r="3561" spans="2:13">
      <c r="B3561" s="16"/>
      <c r="C3561" s="17"/>
      <c r="D3561" s="13"/>
      <c r="E3561" s="13"/>
      <c r="F3561" s="13"/>
      <c r="G3561" s="13"/>
      <c r="H3561" s="13"/>
      <c r="I3561" s="13"/>
      <c r="J3561" s="13"/>
      <c r="K3561" s="13"/>
      <c r="L3561" s="13"/>
      <c r="M3561" s="13"/>
    </row>
    <row r="3562" spans="2:13">
      <c r="B3562" s="16"/>
      <c r="C3562" s="17"/>
      <c r="D3562" s="13"/>
      <c r="E3562" s="13"/>
      <c r="F3562" s="13"/>
      <c r="G3562" s="13"/>
      <c r="H3562" s="13"/>
      <c r="I3562" s="13"/>
      <c r="J3562" s="13"/>
      <c r="K3562" s="13"/>
      <c r="L3562" s="13"/>
      <c r="M3562" s="13"/>
    </row>
    <row r="3563" spans="2:13">
      <c r="B3563" s="16"/>
      <c r="C3563" s="17"/>
      <c r="D3563" s="13"/>
      <c r="E3563" s="13"/>
      <c r="F3563" s="13"/>
      <c r="G3563" s="13"/>
      <c r="H3563" s="13"/>
      <c r="I3563" s="13"/>
      <c r="J3563" s="13"/>
      <c r="K3563" s="13"/>
      <c r="L3563" s="13"/>
      <c r="M3563" s="13"/>
    </row>
    <row r="3564" spans="2:13">
      <c r="B3564" s="16"/>
      <c r="C3564" s="17"/>
      <c r="D3564" s="13"/>
      <c r="E3564" s="13"/>
      <c r="F3564" s="13"/>
      <c r="G3564" s="13"/>
      <c r="H3564" s="13"/>
      <c r="I3564" s="13"/>
      <c r="J3564" s="13"/>
      <c r="K3564" s="13"/>
      <c r="L3564" s="13"/>
      <c r="M3564" s="13"/>
    </row>
    <row r="3565" spans="2:13">
      <c r="B3565" s="16"/>
      <c r="C3565" s="17"/>
      <c r="D3565" s="13"/>
      <c r="E3565" s="13"/>
      <c r="F3565" s="13"/>
      <c r="G3565" s="13"/>
      <c r="H3565" s="13"/>
      <c r="I3565" s="13"/>
      <c r="J3565" s="13"/>
      <c r="K3565" s="13"/>
      <c r="L3565" s="13"/>
      <c r="M3565" s="13"/>
    </row>
    <row r="3566" spans="2:13">
      <c r="B3566" s="16"/>
      <c r="C3566" s="17"/>
      <c r="D3566" s="13"/>
      <c r="E3566" s="13"/>
      <c r="F3566" s="13"/>
      <c r="G3566" s="13"/>
      <c r="H3566" s="13"/>
      <c r="I3566" s="13"/>
      <c r="J3566" s="13"/>
      <c r="K3566" s="13"/>
      <c r="L3566" s="13"/>
      <c r="M3566" s="13"/>
    </row>
    <row r="3567" spans="2:13">
      <c r="B3567" s="16"/>
      <c r="C3567" s="17"/>
      <c r="D3567" s="13"/>
      <c r="E3567" s="13"/>
      <c r="F3567" s="13"/>
      <c r="G3567" s="13"/>
      <c r="H3567" s="13"/>
      <c r="I3567" s="13"/>
      <c r="J3567" s="13"/>
      <c r="K3567" s="13"/>
      <c r="L3567" s="13"/>
      <c r="M3567" s="13"/>
    </row>
    <row r="3568" spans="2:13">
      <c r="B3568" s="16"/>
      <c r="C3568" s="17"/>
      <c r="D3568" s="13"/>
      <c r="E3568" s="13"/>
      <c r="F3568" s="13"/>
      <c r="G3568" s="13"/>
      <c r="H3568" s="13"/>
      <c r="I3568" s="13"/>
      <c r="J3568" s="13"/>
      <c r="K3568" s="13"/>
      <c r="L3568" s="13"/>
      <c r="M3568" s="13"/>
    </row>
    <row r="3569" spans="2:13">
      <c r="B3569" s="16"/>
      <c r="C3569" s="17"/>
      <c r="D3569" s="13"/>
      <c r="E3569" s="13"/>
      <c r="F3569" s="13"/>
      <c r="G3569" s="13"/>
      <c r="H3569" s="13"/>
      <c r="I3569" s="13"/>
      <c r="J3569" s="13"/>
      <c r="K3569" s="13"/>
      <c r="L3569" s="13"/>
      <c r="M3569" s="13"/>
    </row>
    <row r="3570" spans="2:13">
      <c r="B3570" s="16"/>
      <c r="C3570" s="17"/>
      <c r="D3570" s="13"/>
      <c r="E3570" s="13"/>
      <c r="F3570" s="13"/>
      <c r="G3570" s="13"/>
      <c r="H3570" s="13"/>
      <c r="I3570" s="13"/>
      <c r="J3570" s="13"/>
      <c r="K3570" s="13"/>
      <c r="L3570" s="13"/>
      <c r="M3570" s="13"/>
    </row>
    <row r="3571" spans="2:13">
      <c r="B3571" s="16"/>
      <c r="C3571" s="17"/>
      <c r="D3571" s="13"/>
      <c r="E3571" s="13"/>
      <c r="F3571" s="13"/>
      <c r="G3571" s="13"/>
      <c r="H3571" s="13"/>
      <c r="I3571" s="13"/>
      <c r="J3571" s="13"/>
      <c r="K3571" s="13"/>
      <c r="L3571" s="13"/>
      <c r="M3571" s="13"/>
    </row>
    <row r="3572" spans="2:13">
      <c r="B3572" s="16"/>
      <c r="C3572" s="17"/>
      <c r="D3572" s="13"/>
      <c r="E3572" s="13"/>
      <c r="F3572" s="13"/>
      <c r="G3572" s="13"/>
      <c r="H3572" s="13"/>
      <c r="I3572" s="13"/>
      <c r="J3572" s="13"/>
      <c r="K3572" s="13"/>
      <c r="L3572" s="13"/>
      <c r="M3572" s="13"/>
    </row>
    <row r="3573" spans="2:13">
      <c r="B3573" s="16"/>
      <c r="C3573" s="17"/>
      <c r="D3573" s="13"/>
      <c r="E3573" s="13"/>
      <c r="F3573" s="13"/>
      <c r="G3573" s="13"/>
      <c r="H3573" s="13"/>
      <c r="I3573" s="13"/>
      <c r="J3573" s="13"/>
      <c r="K3573" s="13"/>
      <c r="L3573" s="13"/>
      <c r="M3573" s="13"/>
    </row>
    <row r="3574" spans="2:13">
      <c r="B3574" s="16"/>
      <c r="C3574" s="17"/>
      <c r="D3574" s="13"/>
      <c r="E3574" s="13"/>
      <c r="F3574" s="13"/>
      <c r="G3574" s="13"/>
      <c r="H3574" s="13"/>
      <c r="I3574" s="13"/>
      <c r="J3574" s="13"/>
      <c r="K3574" s="13"/>
      <c r="L3574" s="13"/>
      <c r="M3574" s="13"/>
    </row>
    <row r="3575" spans="2:13">
      <c r="B3575" s="16"/>
      <c r="C3575" s="17"/>
      <c r="D3575" s="13"/>
      <c r="E3575" s="13"/>
      <c r="F3575" s="13"/>
      <c r="G3575" s="13"/>
      <c r="H3575" s="13"/>
      <c r="I3575" s="13"/>
      <c r="J3575" s="13"/>
      <c r="K3575" s="13"/>
      <c r="L3575" s="13"/>
      <c r="M3575" s="13"/>
    </row>
    <row r="3576" spans="2:13">
      <c r="B3576" s="16"/>
      <c r="C3576" s="17"/>
      <c r="D3576" s="13"/>
      <c r="E3576" s="13"/>
      <c r="F3576" s="13"/>
      <c r="G3576" s="13"/>
      <c r="H3576" s="13"/>
      <c r="I3576" s="13"/>
      <c r="J3576" s="13"/>
      <c r="K3576" s="13"/>
      <c r="L3576" s="13"/>
      <c r="M3576" s="13"/>
    </row>
    <row r="3577" spans="2:13">
      <c r="B3577" s="16"/>
      <c r="C3577" s="17"/>
      <c r="D3577" s="13"/>
      <c r="E3577" s="13"/>
      <c r="F3577" s="13"/>
      <c r="G3577" s="13"/>
      <c r="H3577" s="13"/>
      <c r="I3577" s="13"/>
      <c r="J3577" s="13"/>
      <c r="K3577" s="13"/>
      <c r="L3577" s="13"/>
      <c r="M3577" s="13"/>
    </row>
    <row r="3578" spans="2:13">
      <c r="B3578" s="16"/>
      <c r="C3578" s="17"/>
      <c r="D3578" s="13"/>
      <c r="E3578" s="13"/>
      <c r="F3578" s="13"/>
      <c r="G3578" s="13"/>
      <c r="H3578" s="13"/>
      <c r="I3578" s="13"/>
      <c r="J3578" s="13"/>
      <c r="K3578" s="13"/>
      <c r="L3578" s="13"/>
      <c r="M3578" s="13"/>
    </row>
    <row r="3579" spans="2:13">
      <c r="B3579" s="18"/>
      <c r="C3579" s="19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</row>
    <row r="3580" spans="2:13">
      <c r="B3580" s="16"/>
      <c r="C3580" s="17"/>
      <c r="D3580" s="13"/>
      <c r="E3580" s="13"/>
      <c r="F3580" s="13"/>
      <c r="G3580" s="13"/>
      <c r="H3580" s="13"/>
      <c r="I3580" s="13"/>
      <c r="J3580" s="13"/>
      <c r="K3580" s="13"/>
      <c r="L3580" s="13"/>
      <c r="M3580" s="13"/>
    </row>
    <row r="3581" spans="2:13">
      <c r="B3581" s="16"/>
      <c r="C3581" s="17"/>
      <c r="D3581" s="13"/>
      <c r="E3581" s="13"/>
      <c r="F3581" s="13"/>
      <c r="G3581" s="13"/>
      <c r="H3581" s="13"/>
      <c r="I3581" s="13"/>
      <c r="J3581" s="13"/>
      <c r="K3581" s="13"/>
      <c r="L3581" s="13"/>
      <c r="M3581" s="13"/>
    </row>
    <row r="3582" spans="2:13">
      <c r="B3582" s="16"/>
      <c r="C3582" s="17"/>
      <c r="D3582" s="13"/>
      <c r="E3582" s="13"/>
      <c r="F3582" s="13"/>
      <c r="G3582" s="13"/>
      <c r="H3582" s="13"/>
      <c r="I3582" s="13"/>
      <c r="J3582" s="13"/>
      <c r="K3582" s="13"/>
      <c r="L3582" s="13"/>
      <c r="M3582" s="13"/>
    </row>
    <row r="3583" spans="2:13">
      <c r="B3583" s="16"/>
      <c r="C3583" s="17"/>
      <c r="D3583" s="13"/>
      <c r="E3583" s="13"/>
      <c r="F3583" s="13"/>
      <c r="G3583" s="13"/>
      <c r="H3583" s="13"/>
      <c r="I3583" s="13"/>
      <c r="J3583" s="13"/>
      <c r="K3583" s="13"/>
      <c r="L3583" s="13"/>
      <c r="M3583" s="13"/>
    </row>
    <row r="3584" spans="2:13">
      <c r="B3584" s="16"/>
      <c r="C3584" s="17"/>
      <c r="D3584" s="13"/>
      <c r="E3584" s="13"/>
      <c r="F3584" s="13"/>
      <c r="G3584" s="13"/>
      <c r="H3584" s="13"/>
      <c r="I3584" s="13"/>
      <c r="J3584" s="13"/>
      <c r="K3584" s="13"/>
      <c r="L3584" s="13"/>
      <c r="M3584" s="13"/>
    </row>
    <row r="3585" spans="2:13">
      <c r="B3585" s="16"/>
      <c r="C3585" s="17"/>
      <c r="D3585" s="13"/>
      <c r="E3585" s="13"/>
      <c r="F3585" s="13"/>
      <c r="G3585" s="13"/>
      <c r="H3585" s="13"/>
      <c r="I3585" s="13"/>
      <c r="J3585" s="13"/>
      <c r="K3585" s="13"/>
      <c r="L3585" s="13"/>
      <c r="M3585" s="13"/>
    </row>
    <row r="3586" spans="2:13">
      <c r="B3586" s="16"/>
      <c r="C3586" s="17"/>
      <c r="D3586" s="13"/>
      <c r="E3586" s="13"/>
      <c r="F3586" s="13"/>
      <c r="G3586" s="13"/>
      <c r="H3586" s="13"/>
      <c r="I3586" s="13"/>
      <c r="J3586" s="13"/>
      <c r="K3586" s="13"/>
      <c r="L3586" s="13"/>
      <c r="M3586" s="13"/>
    </row>
    <row r="3587" spans="2:13">
      <c r="B3587" s="16"/>
      <c r="C3587" s="17"/>
      <c r="D3587" s="13"/>
      <c r="E3587" s="13"/>
      <c r="F3587" s="13"/>
      <c r="G3587" s="13"/>
      <c r="H3587" s="13"/>
      <c r="I3587" s="13"/>
      <c r="J3587" s="13"/>
      <c r="K3587" s="13"/>
      <c r="L3587" s="13"/>
      <c r="M3587" s="13"/>
    </row>
    <row r="3588" spans="2:13">
      <c r="B3588" s="16"/>
      <c r="C3588" s="17"/>
      <c r="D3588" s="13"/>
      <c r="E3588" s="13"/>
      <c r="F3588" s="13"/>
      <c r="G3588" s="13"/>
      <c r="H3588" s="13"/>
      <c r="I3588" s="13"/>
      <c r="J3588" s="13"/>
      <c r="K3588" s="13"/>
      <c r="L3588" s="13"/>
      <c r="M3588" s="13"/>
    </row>
    <row r="3589" spans="2:13">
      <c r="B3589" s="16"/>
      <c r="C3589" s="17"/>
      <c r="D3589" s="13"/>
      <c r="E3589" s="13"/>
      <c r="F3589" s="13"/>
      <c r="G3589" s="13"/>
      <c r="H3589" s="13"/>
      <c r="I3589" s="13"/>
      <c r="J3589" s="13"/>
      <c r="K3589" s="13"/>
      <c r="L3589" s="13"/>
      <c r="M3589" s="13"/>
    </row>
    <row r="3590" spans="2:13">
      <c r="B3590" s="16"/>
      <c r="C3590" s="17"/>
      <c r="D3590" s="13"/>
      <c r="E3590" s="13"/>
      <c r="F3590" s="13"/>
      <c r="G3590" s="13"/>
      <c r="H3590" s="13"/>
      <c r="I3590" s="13"/>
      <c r="J3590" s="13"/>
      <c r="K3590" s="13"/>
      <c r="L3590" s="13"/>
      <c r="M3590" s="13"/>
    </row>
    <row r="3591" spans="2:13">
      <c r="B3591" s="16"/>
      <c r="C3591" s="17"/>
      <c r="D3591" s="13"/>
      <c r="E3591" s="13"/>
      <c r="F3591" s="13"/>
      <c r="G3591" s="13"/>
      <c r="H3591" s="13"/>
      <c r="I3591" s="13"/>
      <c r="J3591" s="13"/>
      <c r="K3591" s="13"/>
      <c r="L3591" s="13"/>
      <c r="M3591" s="13"/>
    </row>
    <row r="3592" spans="2:13">
      <c r="B3592" s="18"/>
      <c r="C3592" s="19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</row>
    <row r="3593" spans="2:13">
      <c r="B3593" s="16"/>
      <c r="C3593" s="17"/>
      <c r="D3593" s="13"/>
      <c r="E3593" s="13"/>
      <c r="F3593" s="13"/>
      <c r="G3593" s="13"/>
      <c r="H3593" s="13"/>
      <c r="I3593" s="13"/>
      <c r="J3593" s="13"/>
      <c r="K3593" s="13"/>
      <c r="L3593" s="13"/>
      <c r="M3593" s="13"/>
    </row>
    <row r="3594" spans="2:13">
      <c r="B3594" s="16"/>
      <c r="C3594" s="17"/>
      <c r="D3594" s="13"/>
      <c r="E3594" s="13"/>
      <c r="F3594" s="13"/>
      <c r="G3594" s="13"/>
      <c r="H3594" s="13"/>
      <c r="I3594" s="13"/>
      <c r="J3594" s="13"/>
      <c r="K3594" s="13"/>
      <c r="L3594" s="13"/>
      <c r="M3594" s="13"/>
    </row>
    <row r="3595" spans="2:13">
      <c r="B3595" s="16"/>
      <c r="C3595" s="17"/>
      <c r="D3595" s="13"/>
      <c r="E3595" s="13"/>
      <c r="F3595" s="13"/>
      <c r="G3595" s="13"/>
      <c r="H3595" s="13"/>
      <c r="I3595" s="13"/>
      <c r="J3595" s="13"/>
      <c r="K3595" s="13"/>
      <c r="L3595" s="13"/>
      <c r="M3595" s="13"/>
    </row>
    <row r="3596" spans="2:13">
      <c r="B3596" s="16"/>
      <c r="C3596" s="17"/>
      <c r="D3596" s="13"/>
      <c r="E3596" s="13"/>
      <c r="F3596" s="13"/>
      <c r="G3596" s="13"/>
      <c r="H3596" s="13"/>
      <c r="I3596" s="13"/>
      <c r="J3596" s="13"/>
      <c r="K3596" s="13"/>
      <c r="L3596" s="13"/>
      <c r="M3596" s="13"/>
    </row>
    <row r="3597" spans="2:13">
      <c r="B3597" s="16"/>
      <c r="C3597" s="17"/>
      <c r="D3597" s="13"/>
      <c r="E3597" s="13"/>
      <c r="F3597" s="13"/>
      <c r="G3597" s="13"/>
      <c r="H3597" s="13"/>
      <c r="I3597" s="13"/>
      <c r="J3597" s="13"/>
      <c r="K3597" s="13"/>
      <c r="L3597" s="13"/>
      <c r="M3597" s="13"/>
    </row>
    <row r="3598" spans="2:13">
      <c r="B3598" s="16"/>
      <c r="C3598" s="17"/>
      <c r="D3598" s="13"/>
      <c r="E3598" s="13"/>
      <c r="F3598" s="13"/>
      <c r="G3598" s="13"/>
      <c r="H3598" s="13"/>
      <c r="I3598" s="13"/>
      <c r="J3598" s="13"/>
      <c r="K3598" s="13"/>
      <c r="L3598" s="13"/>
      <c r="M3598" s="13"/>
    </row>
    <row r="3599" spans="2:13">
      <c r="B3599" s="16"/>
      <c r="C3599" s="17"/>
      <c r="D3599" s="13"/>
      <c r="E3599" s="13"/>
      <c r="F3599" s="13"/>
      <c r="G3599" s="13"/>
      <c r="H3599" s="13"/>
      <c r="I3599" s="13"/>
      <c r="J3599" s="13"/>
      <c r="K3599" s="13"/>
      <c r="L3599" s="13"/>
      <c r="M3599" s="13"/>
    </row>
    <row r="3600" spans="2:13">
      <c r="B3600" s="16"/>
      <c r="C3600" s="17"/>
      <c r="D3600" s="13"/>
      <c r="E3600" s="13"/>
      <c r="F3600" s="13"/>
      <c r="G3600" s="13"/>
      <c r="H3600" s="13"/>
      <c r="I3600" s="13"/>
      <c r="J3600" s="13"/>
      <c r="K3600" s="13"/>
      <c r="L3600" s="13"/>
      <c r="M3600" s="13"/>
    </row>
    <row r="3601" spans="2:13">
      <c r="B3601" s="16"/>
      <c r="C3601" s="17"/>
      <c r="D3601" s="13"/>
      <c r="E3601" s="13"/>
      <c r="F3601" s="13"/>
      <c r="G3601" s="13"/>
      <c r="H3601" s="13"/>
      <c r="I3601" s="13"/>
      <c r="J3601" s="13"/>
      <c r="K3601" s="13"/>
      <c r="L3601" s="13"/>
      <c r="M3601" s="13"/>
    </row>
    <row r="3602" spans="2:13">
      <c r="B3602" s="16"/>
      <c r="C3602" s="17"/>
      <c r="D3602" s="13"/>
      <c r="E3602" s="13"/>
      <c r="F3602" s="13"/>
      <c r="G3602" s="13"/>
      <c r="H3602" s="13"/>
      <c r="I3602" s="13"/>
      <c r="J3602" s="13"/>
      <c r="K3602" s="13"/>
      <c r="L3602" s="13"/>
      <c r="M3602" s="13"/>
    </row>
    <row r="3603" spans="2:13">
      <c r="B3603" s="16"/>
      <c r="C3603" s="17"/>
      <c r="D3603" s="13"/>
      <c r="E3603" s="13"/>
      <c r="F3603" s="13"/>
      <c r="G3603" s="13"/>
      <c r="H3603" s="13"/>
      <c r="I3603" s="13"/>
      <c r="J3603" s="13"/>
      <c r="K3603" s="13"/>
      <c r="L3603" s="13"/>
      <c r="M3603" s="13"/>
    </row>
    <row r="3604" spans="2:13">
      <c r="B3604" s="16"/>
      <c r="C3604" s="17"/>
      <c r="D3604" s="13"/>
      <c r="E3604" s="13"/>
      <c r="F3604" s="13"/>
      <c r="G3604" s="13"/>
      <c r="H3604" s="13"/>
      <c r="I3604" s="13"/>
      <c r="J3604" s="13"/>
      <c r="K3604" s="13"/>
      <c r="L3604" s="13"/>
      <c r="M3604" s="13"/>
    </row>
    <row r="3605" spans="2:13">
      <c r="B3605" s="16"/>
      <c r="C3605" s="17"/>
      <c r="D3605" s="13"/>
      <c r="E3605" s="13"/>
      <c r="F3605" s="13"/>
      <c r="G3605" s="13"/>
      <c r="H3605" s="13"/>
      <c r="I3605" s="13"/>
      <c r="J3605" s="13"/>
      <c r="K3605" s="13"/>
      <c r="L3605" s="13"/>
      <c r="M3605" s="13"/>
    </row>
    <row r="3606" spans="2:13">
      <c r="B3606" s="16"/>
      <c r="C3606" s="17"/>
      <c r="D3606" s="13"/>
      <c r="E3606" s="13"/>
      <c r="F3606" s="13"/>
      <c r="G3606" s="13"/>
      <c r="H3606" s="13"/>
      <c r="I3606" s="13"/>
      <c r="J3606" s="13"/>
      <c r="K3606" s="13"/>
      <c r="L3606" s="13"/>
      <c r="M3606" s="13"/>
    </row>
    <row r="3607" spans="2:13">
      <c r="B3607" s="16"/>
      <c r="C3607" s="17"/>
      <c r="D3607" s="13"/>
      <c r="E3607" s="13"/>
      <c r="F3607" s="13"/>
      <c r="G3607" s="13"/>
      <c r="H3607" s="13"/>
      <c r="I3607" s="13"/>
      <c r="J3607" s="13"/>
      <c r="K3607" s="13"/>
      <c r="L3607" s="13"/>
      <c r="M3607" s="13"/>
    </row>
    <row r="3608" spans="2:13">
      <c r="B3608" s="16"/>
      <c r="C3608" s="17"/>
      <c r="D3608" s="13"/>
      <c r="E3608" s="13"/>
      <c r="F3608" s="13"/>
      <c r="G3608" s="13"/>
      <c r="H3608" s="13"/>
      <c r="I3608" s="13"/>
      <c r="J3608" s="13"/>
      <c r="K3608" s="13"/>
      <c r="L3608" s="13"/>
      <c r="M3608" s="13"/>
    </row>
    <row r="3609" spans="2:13">
      <c r="B3609" s="16"/>
      <c r="C3609" s="17"/>
      <c r="D3609" s="13"/>
      <c r="E3609" s="13"/>
      <c r="F3609" s="13"/>
      <c r="G3609" s="13"/>
      <c r="H3609" s="13"/>
      <c r="I3609" s="13"/>
      <c r="J3609" s="13"/>
      <c r="K3609" s="13"/>
      <c r="L3609" s="13"/>
      <c r="M3609" s="13"/>
    </row>
    <row r="3610" spans="2:13">
      <c r="B3610" s="16"/>
      <c r="C3610" s="17"/>
      <c r="D3610" s="13"/>
      <c r="E3610" s="13"/>
      <c r="F3610" s="13"/>
      <c r="G3610" s="13"/>
      <c r="H3610" s="13"/>
      <c r="I3610" s="13"/>
      <c r="J3610" s="13"/>
      <c r="K3610" s="13"/>
      <c r="L3610" s="13"/>
      <c r="M3610" s="13"/>
    </row>
    <row r="3611" spans="2:13">
      <c r="B3611" s="16"/>
      <c r="C3611" s="17"/>
      <c r="D3611" s="13"/>
      <c r="E3611" s="13"/>
      <c r="F3611" s="13"/>
      <c r="G3611" s="13"/>
      <c r="H3611" s="13"/>
      <c r="I3611" s="13"/>
      <c r="J3611" s="13"/>
      <c r="K3611" s="13"/>
      <c r="L3611" s="13"/>
      <c r="M3611" s="13"/>
    </row>
    <row r="3612" spans="2:13">
      <c r="B3612" s="16"/>
      <c r="C3612" s="17"/>
      <c r="D3612" s="13"/>
      <c r="E3612" s="13"/>
      <c r="F3612" s="13"/>
      <c r="G3612" s="13"/>
      <c r="H3612" s="13"/>
      <c r="I3612" s="13"/>
      <c r="J3612" s="13"/>
      <c r="K3612" s="13"/>
      <c r="L3612" s="13"/>
      <c r="M3612" s="13"/>
    </row>
    <row r="3613" spans="2:13">
      <c r="B3613" s="16"/>
      <c r="C3613" s="17"/>
      <c r="D3613" s="13"/>
      <c r="E3613" s="13"/>
      <c r="F3613" s="13"/>
      <c r="G3613" s="13"/>
      <c r="H3613" s="13"/>
      <c r="I3613" s="13"/>
      <c r="J3613" s="13"/>
      <c r="K3613" s="13"/>
      <c r="L3613" s="13"/>
      <c r="M3613" s="13"/>
    </row>
    <row r="3614" spans="2:13">
      <c r="B3614" s="16"/>
      <c r="C3614" s="17"/>
      <c r="D3614" s="13"/>
      <c r="E3614" s="13"/>
      <c r="F3614" s="13"/>
      <c r="G3614" s="13"/>
      <c r="H3614" s="13"/>
      <c r="I3614" s="13"/>
      <c r="J3614" s="13"/>
      <c r="K3614" s="13"/>
      <c r="L3614" s="13"/>
      <c r="M3614" s="13"/>
    </row>
    <row r="3615" spans="2:13">
      <c r="B3615" s="16"/>
      <c r="C3615" s="17"/>
      <c r="D3615" s="13"/>
      <c r="E3615" s="13"/>
      <c r="F3615" s="13"/>
      <c r="G3615" s="13"/>
      <c r="H3615" s="13"/>
      <c r="I3615" s="13"/>
      <c r="J3615" s="13"/>
      <c r="K3615" s="13"/>
      <c r="L3615" s="13"/>
      <c r="M3615" s="13"/>
    </row>
    <row r="3616" spans="2:13">
      <c r="B3616" s="16"/>
      <c r="C3616" s="17"/>
      <c r="D3616" s="13"/>
      <c r="E3616" s="13"/>
      <c r="F3616" s="13"/>
      <c r="G3616" s="13"/>
      <c r="H3616" s="13"/>
      <c r="I3616" s="13"/>
      <c r="J3616" s="13"/>
      <c r="K3616" s="13"/>
      <c r="L3616" s="13"/>
      <c r="M3616" s="13"/>
    </row>
    <row r="3617" spans="2:13">
      <c r="B3617" s="18"/>
      <c r="C3617" s="19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</row>
    <row r="3618" spans="2:13">
      <c r="B3618" s="16"/>
      <c r="C3618" s="17"/>
      <c r="D3618" s="13"/>
      <c r="E3618" s="13"/>
      <c r="F3618" s="13"/>
      <c r="G3618" s="13"/>
      <c r="H3618" s="13"/>
      <c r="I3618" s="13"/>
      <c r="J3618" s="13"/>
      <c r="K3618" s="13"/>
      <c r="L3618" s="13"/>
      <c r="M3618" s="13"/>
    </row>
    <row r="3619" spans="2:13">
      <c r="B3619" s="16"/>
      <c r="C3619" s="17"/>
      <c r="D3619" s="13"/>
      <c r="E3619" s="13"/>
      <c r="F3619" s="13"/>
      <c r="G3619" s="13"/>
      <c r="H3619" s="13"/>
      <c r="I3619" s="13"/>
      <c r="J3619" s="13"/>
      <c r="K3619" s="13"/>
      <c r="L3619" s="13"/>
      <c r="M3619" s="13"/>
    </row>
    <row r="3620" spans="2:13">
      <c r="B3620" s="16"/>
      <c r="C3620" s="17"/>
      <c r="D3620" s="13"/>
      <c r="E3620" s="13"/>
      <c r="F3620" s="13"/>
      <c r="G3620" s="13"/>
      <c r="H3620" s="13"/>
      <c r="I3620" s="13"/>
      <c r="J3620" s="13"/>
      <c r="K3620" s="13"/>
      <c r="L3620" s="13"/>
      <c r="M3620" s="13"/>
    </row>
    <row r="3621" spans="2:13">
      <c r="B3621" s="16"/>
      <c r="C3621" s="17"/>
      <c r="D3621" s="13"/>
      <c r="E3621" s="13"/>
      <c r="F3621" s="13"/>
      <c r="G3621" s="13"/>
      <c r="H3621" s="13"/>
      <c r="I3621" s="13"/>
      <c r="J3621" s="13"/>
      <c r="K3621" s="13"/>
      <c r="L3621" s="13"/>
      <c r="M3621" s="13"/>
    </row>
    <row r="3622" spans="2:13">
      <c r="B3622" s="16"/>
      <c r="C3622" s="17"/>
      <c r="D3622" s="13"/>
      <c r="E3622" s="13"/>
      <c r="F3622" s="13"/>
      <c r="G3622" s="13"/>
      <c r="H3622" s="13"/>
      <c r="I3622" s="13"/>
      <c r="J3622" s="13"/>
      <c r="K3622" s="13"/>
      <c r="L3622" s="13"/>
      <c r="M3622" s="13"/>
    </row>
    <row r="3623" spans="2:13">
      <c r="B3623" s="16"/>
      <c r="C3623" s="17"/>
      <c r="D3623" s="13"/>
      <c r="E3623" s="13"/>
      <c r="F3623" s="13"/>
      <c r="G3623" s="13"/>
      <c r="H3623" s="13"/>
      <c r="I3623" s="13"/>
      <c r="J3623" s="13"/>
      <c r="K3623" s="13"/>
      <c r="L3623" s="13"/>
      <c r="M3623" s="13"/>
    </row>
    <row r="3624" spans="2:13">
      <c r="B3624" s="16"/>
      <c r="C3624" s="17"/>
      <c r="D3624" s="13"/>
      <c r="E3624" s="13"/>
      <c r="F3624" s="13"/>
      <c r="G3624" s="13"/>
      <c r="H3624" s="13"/>
      <c r="I3624" s="13"/>
      <c r="J3624" s="13"/>
      <c r="K3624" s="13"/>
      <c r="L3624" s="13"/>
      <c r="M3624" s="13"/>
    </row>
    <row r="3625" spans="2:13">
      <c r="B3625" s="18"/>
      <c r="C3625" s="19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</row>
    <row r="3626" spans="2:13">
      <c r="B3626" s="16"/>
      <c r="C3626" s="17"/>
      <c r="D3626" s="13"/>
      <c r="E3626" s="13"/>
      <c r="F3626" s="13"/>
      <c r="G3626" s="13"/>
      <c r="H3626" s="13"/>
      <c r="I3626" s="13"/>
      <c r="J3626" s="13"/>
      <c r="K3626" s="13"/>
      <c r="L3626" s="13"/>
      <c r="M3626" s="13"/>
    </row>
    <row r="3627" spans="2:13">
      <c r="B3627" s="16"/>
      <c r="C3627" s="17"/>
      <c r="D3627" s="13"/>
      <c r="E3627" s="13"/>
      <c r="F3627" s="13"/>
      <c r="G3627" s="13"/>
      <c r="H3627" s="13"/>
      <c r="I3627" s="13"/>
      <c r="J3627" s="13"/>
      <c r="K3627" s="13"/>
      <c r="L3627" s="13"/>
      <c r="M3627" s="13"/>
    </row>
    <row r="3628" spans="2:13">
      <c r="B3628" s="16"/>
      <c r="C3628" s="17"/>
      <c r="D3628" s="13"/>
      <c r="E3628" s="13"/>
      <c r="F3628" s="13"/>
      <c r="G3628" s="13"/>
      <c r="H3628" s="13"/>
      <c r="I3628" s="13"/>
      <c r="J3628" s="13"/>
      <c r="K3628" s="13"/>
      <c r="L3628" s="13"/>
      <c r="M3628" s="13"/>
    </row>
    <row r="3629" spans="2:13">
      <c r="B3629" s="16"/>
      <c r="C3629" s="17"/>
      <c r="D3629" s="13"/>
      <c r="E3629" s="13"/>
      <c r="F3629" s="13"/>
      <c r="G3629" s="13"/>
      <c r="H3629" s="13"/>
      <c r="I3629" s="13"/>
      <c r="J3629" s="13"/>
      <c r="K3629" s="13"/>
      <c r="L3629" s="13"/>
      <c r="M3629" s="13"/>
    </row>
    <row r="3630" spans="2:13">
      <c r="B3630" s="16"/>
      <c r="C3630" s="17"/>
      <c r="D3630" s="13"/>
      <c r="E3630" s="13"/>
      <c r="F3630" s="13"/>
      <c r="G3630" s="13"/>
      <c r="H3630" s="13"/>
      <c r="I3630" s="13"/>
      <c r="J3630" s="13"/>
      <c r="K3630" s="13"/>
      <c r="L3630" s="13"/>
      <c r="M3630" s="13"/>
    </row>
    <row r="3631" spans="2:13">
      <c r="B3631" s="16"/>
      <c r="C3631" s="17"/>
      <c r="D3631" s="13"/>
      <c r="E3631" s="13"/>
      <c r="F3631" s="13"/>
      <c r="G3631" s="13"/>
      <c r="H3631" s="13"/>
      <c r="I3631" s="13"/>
      <c r="J3631" s="13"/>
      <c r="K3631" s="13"/>
      <c r="L3631" s="13"/>
      <c r="M3631" s="13"/>
    </row>
    <row r="3632" spans="2:13">
      <c r="B3632" s="16"/>
      <c r="C3632" s="17"/>
      <c r="D3632" s="13"/>
      <c r="E3632" s="13"/>
      <c r="F3632" s="13"/>
      <c r="G3632" s="13"/>
      <c r="H3632" s="13"/>
      <c r="I3632" s="13"/>
      <c r="J3632" s="13"/>
      <c r="K3632" s="13"/>
      <c r="L3632" s="13"/>
      <c r="M3632" s="13"/>
    </row>
    <row r="3633" spans="2:13">
      <c r="B3633" s="16"/>
      <c r="C3633" s="17"/>
      <c r="D3633" s="13"/>
      <c r="E3633" s="13"/>
      <c r="F3633" s="13"/>
      <c r="G3633" s="13"/>
      <c r="H3633" s="13"/>
      <c r="I3633" s="13"/>
      <c r="J3633" s="13"/>
      <c r="K3633" s="13"/>
      <c r="L3633" s="13"/>
      <c r="M3633" s="13"/>
    </row>
    <row r="3634" spans="2:13">
      <c r="B3634" s="16"/>
      <c r="C3634" s="17"/>
      <c r="D3634" s="13"/>
      <c r="E3634" s="13"/>
      <c r="F3634" s="13"/>
      <c r="G3634" s="13"/>
      <c r="H3634" s="13"/>
      <c r="I3634" s="13"/>
      <c r="J3634" s="13"/>
      <c r="K3634" s="13"/>
      <c r="L3634" s="13"/>
      <c r="M3634" s="13"/>
    </row>
    <row r="3635" spans="2:13">
      <c r="B3635" s="16"/>
      <c r="C3635" s="17"/>
      <c r="D3635" s="13"/>
      <c r="E3635" s="13"/>
      <c r="F3635" s="13"/>
      <c r="G3635" s="13"/>
      <c r="H3635" s="13"/>
      <c r="I3635" s="13"/>
      <c r="J3635" s="13"/>
      <c r="K3635" s="13"/>
      <c r="L3635" s="13"/>
      <c r="M3635" s="13"/>
    </row>
    <row r="3636" spans="2:13">
      <c r="B3636" s="16"/>
      <c r="C3636" s="17"/>
      <c r="D3636" s="13"/>
      <c r="E3636" s="13"/>
      <c r="F3636" s="13"/>
      <c r="G3636" s="13"/>
      <c r="H3636" s="13"/>
      <c r="I3636" s="13"/>
      <c r="J3636" s="13"/>
      <c r="K3636" s="13"/>
      <c r="L3636" s="13"/>
      <c r="M3636" s="13"/>
    </row>
    <row r="3637" spans="2:13">
      <c r="B3637" s="16"/>
      <c r="C3637" s="17"/>
      <c r="D3637" s="13"/>
      <c r="E3637" s="13"/>
      <c r="F3637" s="13"/>
      <c r="G3637" s="13"/>
      <c r="H3637" s="13"/>
      <c r="I3637" s="13"/>
      <c r="J3637" s="13"/>
      <c r="K3637" s="13"/>
      <c r="L3637" s="13"/>
      <c r="M3637" s="13"/>
    </row>
    <row r="3638" spans="2:13">
      <c r="B3638" s="16"/>
      <c r="C3638" s="17"/>
      <c r="D3638" s="13"/>
      <c r="E3638" s="13"/>
      <c r="F3638" s="13"/>
      <c r="G3638" s="13"/>
      <c r="H3638" s="13"/>
      <c r="I3638" s="13"/>
      <c r="J3638" s="13"/>
      <c r="K3638" s="13"/>
      <c r="L3638" s="13"/>
      <c r="M3638" s="13"/>
    </row>
    <row r="3639" spans="2:13">
      <c r="B3639" s="16"/>
      <c r="C3639" s="17"/>
      <c r="D3639" s="13"/>
      <c r="E3639" s="13"/>
      <c r="F3639" s="13"/>
      <c r="G3639" s="13"/>
      <c r="H3639" s="13"/>
      <c r="I3639" s="13"/>
      <c r="J3639" s="13"/>
      <c r="K3639" s="13"/>
      <c r="L3639" s="13"/>
      <c r="M3639" s="13"/>
    </row>
    <row r="3640" spans="2:13">
      <c r="B3640" s="16"/>
      <c r="C3640" s="17"/>
      <c r="D3640" s="13"/>
      <c r="E3640" s="13"/>
      <c r="F3640" s="13"/>
      <c r="G3640" s="13"/>
      <c r="H3640" s="13"/>
      <c r="I3640" s="13"/>
      <c r="J3640" s="13"/>
      <c r="K3640" s="13"/>
      <c r="L3640" s="13"/>
      <c r="M3640" s="13"/>
    </row>
    <row r="3641" spans="2:13">
      <c r="B3641" s="16"/>
      <c r="C3641" s="17"/>
      <c r="D3641" s="13"/>
      <c r="E3641" s="13"/>
      <c r="F3641" s="13"/>
      <c r="G3641" s="13"/>
      <c r="H3641" s="13"/>
      <c r="I3641" s="13"/>
      <c r="J3641" s="13"/>
      <c r="K3641" s="13"/>
      <c r="L3641" s="13"/>
      <c r="M3641" s="13"/>
    </row>
    <row r="3642" spans="2:13">
      <c r="B3642" s="16"/>
      <c r="C3642" s="17"/>
      <c r="D3642" s="13"/>
      <c r="E3642" s="13"/>
      <c r="F3642" s="13"/>
      <c r="G3642" s="13"/>
      <c r="H3642" s="13"/>
      <c r="I3642" s="13"/>
      <c r="J3642" s="13"/>
      <c r="K3642" s="13"/>
      <c r="L3642" s="13"/>
      <c r="M3642" s="13"/>
    </row>
    <row r="3643" spans="2:13">
      <c r="B3643" s="16"/>
      <c r="C3643" s="17"/>
      <c r="D3643" s="13"/>
      <c r="E3643" s="13"/>
      <c r="F3643" s="13"/>
      <c r="G3643" s="13"/>
      <c r="H3643" s="13"/>
      <c r="I3643" s="13"/>
      <c r="J3643" s="13"/>
      <c r="K3643" s="13"/>
      <c r="L3643" s="13"/>
      <c r="M3643" s="13"/>
    </row>
    <row r="3644" spans="2:13">
      <c r="B3644" s="16"/>
      <c r="C3644" s="17"/>
      <c r="D3644" s="13"/>
      <c r="E3644" s="13"/>
      <c r="F3644" s="13"/>
      <c r="G3644" s="13"/>
      <c r="H3644" s="13"/>
      <c r="I3644" s="13"/>
      <c r="J3644" s="13"/>
      <c r="K3644" s="13"/>
      <c r="L3644" s="13"/>
      <c r="M3644" s="13"/>
    </row>
    <row r="3645" spans="2:13">
      <c r="B3645" s="16"/>
      <c r="C3645" s="17"/>
      <c r="D3645" s="13"/>
      <c r="E3645" s="13"/>
      <c r="F3645" s="13"/>
      <c r="G3645" s="13"/>
      <c r="H3645" s="13"/>
      <c r="I3645" s="13"/>
      <c r="J3645" s="13"/>
      <c r="K3645" s="13"/>
      <c r="L3645" s="13"/>
      <c r="M3645" s="13"/>
    </row>
    <row r="3646" spans="2:13">
      <c r="B3646" s="16"/>
      <c r="C3646" s="17"/>
      <c r="D3646" s="13"/>
      <c r="E3646" s="13"/>
      <c r="F3646" s="13"/>
      <c r="G3646" s="13"/>
      <c r="H3646" s="13"/>
      <c r="I3646" s="13"/>
      <c r="J3646" s="13"/>
      <c r="K3646" s="13"/>
      <c r="L3646" s="13"/>
      <c r="M3646" s="13"/>
    </row>
    <row r="3647" spans="2:13">
      <c r="B3647" s="16"/>
      <c r="C3647" s="17"/>
      <c r="D3647" s="13"/>
      <c r="E3647" s="13"/>
      <c r="F3647" s="13"/>
      <c r="G3647" s="13"/>
      <c r="H3647" s="13"/>
      <c r="I3647" s="13"/>
      <c r="J3647" s="13"/>
      <c r="K3647" s="13"/>
      <c r="L3647" s="13"/>
      <c r="M3647" s="13"/>
    </row>
    <row r="3648" spans="2:13">
      <c r="B3648" s="16"/>
      <c r="C3648" s="17"/>
      <c r="D3648" s="13"/>
      <c r="E3648" s="13"/>
      <c r="F3648" s="13"/>
      <c r="G3648" s="13"/>
      <c r="H3648" s="13"/>
      <c r="I3648" s="13"/>
      <c r="J3648" s="13"/>
      <c r="K3648" s="13"/>
      <c r="L3648" s="13"/>
      <c r="M3648" s="13"/>
    </row>
    <row r="3649" spans="2:13">
      <c r="B3649" s="16"/>
      <c r="C3649" s="17"/>
      <c r="D3649" s="13"/>
      <c r="E3649" s="13"/>
      <c r="F3649" s="13"/>
      <c r="G3649" s="13"/>
      <c r="H3649" s="13"/>
      <c r="I3649" s="13"/>
      <c r="J3649" s="13"/>
      <c r="K3649" s="13"/>
      <c r="L3649" s="13"/>
      <c r="M3649" s="13"/>
    </row>
    <row r="3650" spans="2:13">
      <c r="B3650" s="16"/>
      <c r="C3650" s="17"/>
      <c r="D3650" s="13"/>
      <c r="E3650" s="13"/>
      <c r="F3650" s="13"/>
      <c r="G3650" s="13"/>
      <c r="H3650" s="13"/>
      <c r="I3650" s="13"/>
      <c r="J3650" s="13"/>
      <c r="K3650" s="13"/>
      <c r="L3650" s="13"/>
      <c r="M3650" s="13"/>
    </row>
    <row r="3651" spans="2:13">
      <c r="B3651" s="16"/>
      <c r="C3651" s="17"/>
      <c r="D3651" s="13"/>
      <c r="E3651" s="13"/>
      <c r="F3651" s="13"/>
      <c r="G3651" s="13"/>
      <c r="H3651" s="13"/>
      <c r="I3651" s="13"/>
      <c r="J3651" s="13"/>
      <c r="K3651" s="13"/>
      <c r="L3651" s="13"/>
      <c r="M3651" s="13"/>
    </row>
    <row r="3652" spans="2:13">
      <c r="B3652" s="16"/>
      <c r="C3652" s="17"/>
      <c r="D3652" s="13"/>
      <c r="E3652" s="13"/>
      <c r="F3652" s="13"/>
      <c r="G3652" s="13"/>
      <c r="H3652" s="13"/>
      <c r="I3652" s="13"/>
      <c r="J3652" s="13"/>
      <c r="K3652" s="13"/>
      <c r="L3652" s="13"/>
      <c r="M3652" s="13"/>
    </row>
    <row r="3653" spans="2:13">
      <c r="B3653" s="16"/>
      <c r="C3653" s="17"/>
      <c r="D3653" s="13"/>
      <c r="E3653" s="13"/>
      <c r="F3653" s="13"/>
      <c r="G3653" s="13"/>
      <c r="H3653" s="13"/>
      <c r="I3653" s="13"/>
      <c r="J3653" s="13"/>
      <c r="K3653" s="13"/>
      <c r="L3653" s="13"/>
      <c r="M3653" s="13"/>
    </row>
    <row r="3654" spans="2:13">
      <c r="B3654" s="16"/>
      <c r="C3654" s="17"/>
      <c r="D3654" s="13"/>
      <c r="E3654" s="13"/>
      <c r="F3654" s="13"/>
      <c r="G3654" s="13"/>
      <c r="H3654" s="13"/>
      <c r="I3654" s="13"/>
      <c r="J3654" s="13"/>
      <c r="K3654" s="13"/>
      <c r="L3654" s="13"/>
      <c r="M3654" s="13"/>
    </row>
    <row r="3655" spans="2:13">
      <c r="B3655" s="16"/>
      <c r="C3655" s="17"/>
      <c r="D3655" s="13"/>
      <c r="E3655" s="13"/>
      <c r="F3655" s="13"/>
      <c r="G3655" s="13"/>
      <c r="H3655" s="13"/>
      <c r="I3655" s="13"/>
      <c r="J3655" s="13"/>
      <c r="K3655" s="13"/>
      <c r="L3655" s="13"/>
      <c r="M3655" s="13"/>
    </row>
    <row r="3656" spans="2:13">
      <c r="B3656" s="16"/>
      <c r="C3656" s="17"/>
      <c r="D3656" s="13"/>
      <c r="E3656" s="13"/>
      <c r="F3656" s="13"/>
      <c r="G3656" s="13"/>
      <c r="H3656" s="13"/>
      <c r="I3656" s="13"/>
      <c r="J3656" s="13"/>
      <c r="K3656" s="13"/>
      <c r="L3656" s="13"/>
      <c r="M3656" s="13"/>
    </row>
    <row r="3657" spans="2:13">
      <c r="B3657" s="16"/>
      <c r="C3657" s="17"/>
      <c r="D3657" s="13"/>
      <c r="E3657" s="13"/>
      <c r="F3657" s="13"/>
      <c r="G3657" s="13"/>
      <c r="H3657" s="13"/>
      <c r="I3657" s="13"/>
      <c r="J3657" s="13"/>
      <c r="K3657" s="13"/>
      <c r="L3657" s="13"/>
      <c r="M3657" s="13"/>
    </row>
    <row r="3658" spans="2:13">
      <c r="B3658" s="16"/>
      <c r="C3658" s="17"/>
      <c r="D3658" s="13"/>
      <c r="E3658" s="13"/>
      <c r="F3658" s="13"/>
      <c r="G3658" s="13"/>
      <c r="H3658" s="13"/>
      <c r="I3658" s="13"/>
      <c r="J3658" s="13"/>
      <c r="K3658" s="13"/>
      <c r="L3658" s="13"/>
      <c r="M3658" s="13"/>
    </row>
    <row r="3659" spans="2:13">
      <c r="B3659" s="16"/>
      <c r="C3659" s="17"/>
      <c r="D3659" s="13"/>
      <c r="E3659" s="13"/>
      <c r="F3659" s="13"/>
      <c r="G3659" s="13"/>
      <c r="H3659" s="13"/>
      <c r="I3659" s="13"/>
      <c r="J3659" s="13"/>
      <c r="K3659" s="13"/>
      <c r="L3659" s="13"/>
      <c r="M3659" s="13"/>
    </row>
    <row r="3660" spans="2:13">
      <c r="B3660" s="16"/>
      <c r="C3660" s="17"/>
      <c r="D3660" s="13"/>
      <c r="E3660" s="13"/>
      <c r="F3660" s="13"/>
      <c r="G3660" s="13"/>
      <c r="H3660" s="13"/>
      <c r="I3660" s="13"/>
      <c r="J3660" s="13"/>
      <c r="K3660" s="13"/>
      <c r="L3660" s="13"/>
      <c r="M3660" s="13"/>
    </row>
    <row r="3661" spans="2:13">
      <c r="B3661" s="16"/>
      <c r="C3661" s="17"/>
      <c r="D3661" s="13"/>
      <c r="E3661" s="13"/>
      <c r="F3661" s="13"/>
      <c r="G3661" s="13"/>
      <c r="H3661" s="13"/>
      <c r="I3661" s="13"/>
      <c r="J3661" s="13"/>
      <c r="K3661" s="13"/>
      <c r="L3661" s="13"/>
      <c r="M3661" s="13"/>
    </row>
    <row r="3662" spans="2:13">
      <c r="B3662" s="16"/>
      <c r="C3662" s="17"/>
      <c r="D3662" s="13"/>
      <c r="E3662" s="13"/>
      <c r="F3662" s="13"/>
      <c r="G3662" s="13"/>
      <c r="H3662" s="13"/>
      <c r="I3662" s="13"/>
      <c r="J3662" s="13"/>
      <c r="K3662" s="13"/>
      <c r="L3662" s="13"/>
      <c r="M3662" s="13"/>
    </row>
    <row r="3663" spans="2:13">
      <c r="B3663" s="16"/>
      <c r="C3663" s="17"/>
      <c r="D3663" s="13"/>
      <c r="E3663" s="13"/>
      <c r="F3663" s="13"/>
      <c r="G3663" s="13"/>
      <c r="H3663" s="13"/>
      <c r="I3663" s="13"/>
      <c r="J3663" s="13"/>
      <c r="K3663" s="13"/>
      <c r="L3663" s="13"/>
      <c r="M3663" s="13"/>
    </row>
    <row r="3664" spans="2:13">
      <c r="B3664" s="16"/>
      <c r="C3664" s="17"/>
      <c r="D3664" s="13"/>
      <c r="E3664" s="13"/>
      <c r="F3664" s="13"/>
      <c r="G3664" s="13"/>
      <c r="H3664" s="13"/>
      <c r="I3664" s="13"/>
      <c r="J3664" s="13"/>
      <c r="K3664" s="13"/>
      <c r="L3664" s="13"/>
      <c r="M3664" s="13"/>
    </row>
    <row r="3665" spans="2:13">
      <c r="B3665" s="16"/>
      <c r="C3665" s="17"/>
      <c r="D3665" s="13"/>
      <c r="E3665" s="13"/>
      <c r="F3665" s="13"/>
      <c r="G3665" s="13"/>
      <c r="H3665" s="13"/>
      <c r="I3665" s="13"/>
      <c r="J3665" s="13"/>
      <c r="K3665" s="13"/>
      <c r="L3665" s="13"/>
      <c r="M3665" s="13"/>
    </row>
    <row r="3666" spans="2:13">
      <c r="B3666" s="16"/>
      <c r="C3666" s="17"/>
      <c r="D3666" s="13"/>
      <c r="E3666" s="13"/>
      <c r="F3666" s="13"/>
      <c r="G3666" s="13"/>
      <c r="H3666" s="13"/>
      <c r="I3666" s="13"/>
      <c r="J3666" s="13"/>
      <c r="K3666" s="13"/>
      <c r="L3666" s="13"/>
      <c r="M3666" s="13"/>
    </row>
    <row r="3667" spans="2:13">
      <c r="B3667" s="16"/>
      <c r="C3667" s="17"/>
      <c r="D3667" s="13"/>
      <c r="E3667" s="13"/>
      <c r="F3667" s="13"/>
      <c r="G3667" s="13"/>
      <c r="H3667" s="13"/>
      <c r="I3667" s="13"/>
      <c r="J3667" s="13"/>
      <c r="K3667" s="13"/>
      <c r="L3667" s="13"/>
      <c r="M3667" s="13"/>
    </row>
    <row r="3668" spans="2:13">
      <c r="B3668" s="16"/>
      <c r="C3668" s="17"/>
      <c r="D3668" s="13"/>
      <c r="E3668" s="13"/>
      <c r="F3668" s="13"/>
      <c r="G3668" s="13"/>
      <c r="H3668" s="13"/>
      <c r="I3668" s="13"/>
      <c r="J3668" s="13"/>
      <c r="K3668" s="13"/>
      <c r="L3668" s="13"/>
      <c r="M3668" s="13"/>
    </row>
    <row r="3669" spans="2:13">
      <c r="B3669" s="16"/>
      <c r="C3669" s="17"/>
      <c r="D3669" s="13"/>
      <c r="E3669" s="13"/>
      <c r="F3669" s="13"/>
      <c r="G3669" s="13"/>
      <c r="H3669" s="13"/>
      <c r="I3669" s="13"/>
      <c r="J3669" s="13"/>
      <c r="K3669" s="13"/>
      <c r="L3669" s="13"/>
      <c r="M3669" s="13"/>
    </row>
    <row r="3670" spans="2:13">
      <c r="B3670" s="16"/>
      <c r="C3670" s="17"/>
      <c r="D3670" s="13"/>
      <c r="E3670" s="13"/>
      <c r="F3670" s="13"/>
      <c r="G3670" s="13"/>
      <c r="H3670" s="13"/>
      <c r="I3670" s="13"/>
      <c r="J3670" s="13"/>
      <c r="K3670" s="13"/>
      <c r="L3670" s="13"/>
      <c r="M3670" s="13"/>
    </row>
    <row r="3671" spans="2:13">
      <c r="B3671" s="16"/>
      <c r="C3671" s="17"/>
      <c r="D3671" s="13"/>
      <c r="E3671" s="13"/>
      <c r="F3671" s="13"/>
      <c r="G3671" s="13"/>
      <c r="H3671" s="13"/>
      <c r="I3671" s="13"/>
      <c r="J3671" s="13"/>
      <c r="K3671" s="13"/>
      <c r="L3671" s="13"/>
      <c r="M3671" s="13"/>
    </row>
    <row r="3672" spans="2:13">
      <c r="B3672" s="16"/>
      <c r="C3672" s="17"/>
      <c r="D3672" s="13"/>
      <c r="E3672" s="13"/>
      <c r="F3672" s="13"/>
      <c r="G3672" s="13"/>
      <c r="H3672" s="13"/>
      <c r="I3672" s="13"/>
      <c r="J3672" s="13"/>
      <c r="K3672" s="13"/>
      <c r="L3672" s="13"/>
      <c r="M3672" s="13"/>
    </row>
    <row r="3673" spans="2:13">
      <c r="B3673" s="16"/>
      <c r="C3673" s="17"/>
      <c r="D3673" s="13"/>
      <c r="E3673" s="13"/>
      <c r="F3673" s="13"/>
      <c r="G3673" s="13"/>
      <c r="H3673" s="13"/>
      <c r="I3673" s="13"/>
      <c r="J3673" s="13"/>
      <c r="K3673" s="13"/>
      <c r="L3673" s="13"/>
      <c r="M3673" s="13"/>
    </row>
    <row r="3674" spans="2:13">
      <c r="B3674" s="16"/>
      <c r="C3674" s="17"/>
      <c r="D3674" s="13"/>
      <c r="E3674" s="13"/>
      <c r="F3674" s="13"/>
      <c r="G3674" s="13"/>
      <c r="H3674" s="13"/>
      <c r="I3674" s="13"/>
      <c r="J3674" s="13"/>
      <c r="K3674" s="13"/>
      <c r="L3674" s="13"/>
      <c r="M3674" s="13"/>
    </row>
    <row r="3675" spans="2:13">
      <c r="B3675" s="16"/>
      <c r="C3675" s="17"/>
      <c r="D3675" s="13"/>
      <c r="E3675" s="13"/>
      <c r="F3675" s="13"/>
      <c r="G3675" s="13"/>
      <c r="H3675" s="13"/>
      <c r="I3675" s="13"/>
      <c r="J3675" s="13"/>
      <c r="K3675" s="13"/>
      <c r="L3675" s="13"/>
      <c r="M3675" s="13"/>
    </row>
    <row r="3676" spans="2:13">
      <c r="B3676" s="16"/>
      <c r="C3676" s="17"/>
      <c r="D3676" s="13"/>
      <c r="E3676" s="13"/>
      <c r="F3676" s="13"/>
      <c r="G3676" s="13"/>
      <c r="H3676" s="13"/>
      <c r="I3676" s="13"/>
      <c r="J3676" s="13"/>
      <c r="K3676" s="13"/>
      <c r="L3676" s="13"/>
      <c r="M3676" s="13"/>
    </row>
    <row r="3677" spans="2:13">
      <c r="B3677" s="16"/>
      <c r="C3677" s="17"/>
      <c r="D3677" s="13"/>
      <c r="E3677" s="13"/>
      <c r="F3677" s="13"/>
      <c r="G3677" s="13"/>
      <c r="H3677" s="13"/>
      <c r="I3677" s="13"/>
      <c r="J3677" s="13"/>
      <c r="K3677" s="13"/>
      <c r="L3677" s="13"/>
      <c r="M3677" s="13"/>
    </row>
    <row r="3678" spans="2:13">
      <c r="B3678" s="16"/>
      <c r="C3678" s="17"/>
      <c r="D3678" s="13"/>
      <c r="E3678" s="13"/>
      <c r="F3678" s="13"/>
      <c r="G3678" s="13"/>
      <c r="H3678" s="13"/>
      <c r="I3678" s="13"/>
      <c r="J3678" s="13"/>
      <c r="K3678" s="13"/>
      <c r="L3678" s="13"/>
      <c r="M3678" s="13"/>
    </row>
    <row r="3679" spans="2:13">
      <c r="B3679" s="16"/>
      <c r="C3679" s="17"/>
      <c r="D3679" s="13"/>
      <c r="E3679" s="13"/>
      <c r="F3679" s="13"/>
      <c r="G3679" s="13"/>
      <c r="H3679" s="13"/>
      <c r="I3679" s="13"/>
      <c r="J3679" s="13"/>
      <c r="K3679" s="13"/>
      <c r="L3679" s="13"/>
      <c r="M3679" s="13"/>
    </row>
    <row r="3680" spans="2:13">
      <c r="B3680" s="16"/>
      <c r="C3680" s="17"/>
      <c r="D3680" s="13"/>
      <c r="E3680" s="13"/>
      <c r="F3680" s="13"/>
      <c r="G3680" s="13"/>
      <c r="H3680" s="13"/>
      <c r="I3680" s="13"/>
      <c r="J3680" s="13"/>
      <c r="K3680" s="13"/>
      <c r="L3680" s="13"/>
      <c r="M3680" s="13"/>
    </row>
    <row r="3681" spans="2:13">
      <c r="B3681" s="16"/>
      <c r="C3681" s="17"/>
      <c r="D3681" s="13"/>
      <c r="E3681" s="13"/>
      <c r="F3681" s="13"/>
      <c r="G3681" s="13"/>
      <c r="H3681" s="13"/>
      <c r="I3681" s="13"/>
      <c r="J3681" s="13"/>
      <c r="K3681" s="13"/>
      <c r="L3681" s="13"/>
      <c r="M3681" s="13"/>
    </row>
    <row r="3682" spans="2:13">
      <c r="B3682" s="16"/>
      <c r="C3682" s="17"/>
      <c r="D3682" s="13"/>
      <c r="E3682" s="13"/>
      <c r="F3682" s="13"/>
      <c r="G3682" s="13"/>
      <c r="H3682" s="13"/>
      <c r="I3682" s="13"/>
      <c r="J3682" s="13"/>
      <c r="K3682" s="13"/>
      <c r="L3682" s="13"/>
      <c r="M3682" s="13"/>
    </row>
    <row r="3683" spans="2:13">
      <c r="B3683" s="16"/>
      <c r="C3683" s="17"/>
      <c r="D3683" s="13"/>
      <c r="E3683" s="13"/>
      <c r="F3683" s="13"/>
      <c r="G3683" s="13"/>
      <c r="H3683" s="13"/>
      <c r="I3683" s="13"/>
      <c r="J3683" s="13"/>
      <c r="K3683" s="13"/>
      <c r="L3683" s="13"/>
      <c r="M3683" s="13"/>
    </row>
    <row r="3684" spans="2:13">
      <c r="B3684" s="16"/>
      <c r="C3684" s="17"/>
      <c r="D3684" s="13"/>
      <c r="E3684" s="13"/>
      <c r="F3684" s="13"/>
      <c r="G3684" s="13"/>
      <c r="H3684" s="13"/>
      <c r="I3684" s="13"/>
      <c r="J3684" s="13"/>
      <c r="K3684" s="13"/>
      <c r="L3684" s="13"/>
      <c r="M3684" s="13"/>
    </row>
    <row r="3685" spans="2:13">
      <c r="B3685" s="16"/>
      <c r="C3685" s="17"/>
      <c r="D3685" s="13"/>
      <c r="E3685" s="13"/>
      <c r="F3685" s="13"/>
      <c r="G3685" s="13"/>
      <c r="H3685" s="13"/>
      <c r="I3685" s="13"/>
      <c r="J3685" s="13"/>
      <c r="K3685" s="13"/>
      <c r="L3685" s="13"/>
      <c r="M3685" s="13"/>
    </row>
    <row r="3686" spans="2:13">
      <c r="B3686" s="16"/>
      <c r="C3686" s="17"/>
      <c r="D3686" s="13"/>
      <c r="E3686" s="13"/>
      <c r="F3686" s="13"/>
      <c r="G3686" s="13"/>
      <c r="H3686" s="13"/>
      <c r="I3686" s="13"/>
      <c r="J3686" s="13"/>
      <c r="K3686" s="13"/>
      <c r="L3686" s="13"/>
      <c r="M3686" s="13"/>
    </row>
    <row r="3687" spans="2:13">
      <c r="B3687" s="16"/>
      <c r="C3687" s="17"/>
      <c r="D3687" s="13"/>
      <c r="E3687" s="13"/>
      <c r="F3687" s="13"/>
      <c r="G3687" s="13"/>
      <c r="H3687" s="13"/>
      <c r="I3687" s="13"/>
      <c r="J3687" s="13"/>
      <c r="K3687" s="13"/>
      <c r="L3687" s="13"/>
      <c r="M3687" s="13"/>
    </row>
    <row r="3688" spans="2:13">
      <c r="B3688" s="16"/>
      <c r="C3688" s="17"/>
      <c r="D3688" s="13"/>
      <c r="E3688" s="13"/>
      <c r="F3688" s="13"/>
      <c r="G3688" s="13"/>
      <c r="H3688" s="13"/>
      <c r="I3688" s="13"/>
      <c r="J3688" s="13"/>
      <c r="K3688" s="13"/>
      <c r="L3688" s="13"/>
      <c r="M3688" s="13"/>
    </row>
    <row r="3689" spans="2:13">
      <c r="B3689" s="16"/>
      <c r="C3689" s="17"/>
      <c r="D3689" s="13"/>
      <c r="E3689" s="13"/>
      <c r="F3689" s="13"/>
      <c r="G3689" s="13"/>
      <c r="H3689" s="13"/>
      <c r="I3689" s="13"/>
      <c r="J3689" s="13"/>
      <c r="K3689" s="13"/>
      <c r="L3689" s="13"/>
      <c r="M3689" s="13"/>
    </row>
    <row r="3690" spans="2:13">
      <c r="B3690" s="16"/>
      <c r="C3690" s="17"/>
      <c r="D3690" s="13"/>
      <c r="E3690" s="13"/>
      <c r="F3690" s="13"/>
      <c r="G3690" s="13"/>
      <c r="H3690" s="13"/>
      <c r="I3690" s="13"/>
      <c r="J3690" s="13"/>
      <c r="K3690" s="13"/>
      <c r="L3690" s="13"/>
      <c r="M3690" s="13"/>
    </row>
    <row r="3691" spans="2:13">
      <c r="B3691" s="16"/>
      <c r="C3691" s="17"/>
      <c r="D3691" s="13"/>
      <c r="E3691" s="13"/>
      <c r="F3691" s="13"/>
      <c r="G3691" s="13"/>
      <c r="H3691" s="13"/>
      <c r="I3691" s="13"/>
      <c r="J3691" s="13"/>
      <c r="K3691" s="13"/>
      <c r="L3691" s="13"/>
      <c r="M3691" s="13"/>
    </row>
    <row r="3692" spans="2:13">
      <c r="B3692" s="16"/>
      <c r="C3692" s="17"/>
      <c r="D3692" s="13"/>
      <c r="E3692" s="13"/>
      <c r="F3692" s="13"/>
      <c r="G3692" s="13"/>
      <c r="H3692" s="13"/>
      <c r="I3692" s="13"/>
      <c r="J3692" s="13"/>
      <c r="K3692" s="13"/>
      <c r="L3692" s="13"/>
      <c r="M3692" s="13"/>
    </row>
    <row r="3693" spans="2:13">
      <c r="B3693" s="16"/>
      <c r="C3693" s="17"/>
      <c r="D3693" s="13"/>
      <c r="E3693" s="13"/>
      <c r="F3693" s="13"/>
      <c r="G3693" s="13"/>
      <c r="H3693" s="13"/>
      <c r="I3693" s="13"/>
      <c r="J3693" s="13"/>
      <c r="K3693" s="13"/>
      <c r="L3693" s="13"/>
      <c r="M3693" s="13"/>
    </row>
    <row r="3694" spans="2:13">
      <c r="B3694" s="16"/>
      <c r="C3694" s="17"/>
      <c r="D3694" s="13"/>
      <c r="E3694" s="13"/>
      <c r="F3694" s="13"/>
      <c r="G3694" s="13"/>
      <c r="H3694" s="13"/>
      <c r="I3694" s="13"/>
      <c r="J3694" s="13"/>
      <c r="K3694" s="13"/>
      <c r="L3694" s="13"/>
      <c r="M3694" s="13"/>
    </row>
    <row r="3695" spans="2:13">
      <c r="B3695" s="16"/>
      <c r="C3695" s="17"/>
      <c r="D3695" s="13"/>
      <c r="E3695" s="13"/>
      <c r="F3695" s="13"/>
      <c r="G3695" s="13"/>
      <c r="H3695" s="13"/>
      <c r="I3695" s="13"/>
      <c r="J3695" s="13"/>
      <c r="K3695" s="13"/>
      <c r="L3695" s="13"/>
      <c r="M3695" s="13"/>
    </row>
    <row r="3696" spans="2:13">
      <c r="B3696" s="16"/>
      <c r="C3696" s="17"/>
      <c r="D3696" s="13"/>
      <c r="E3696" s="13"/>
      <c r="F3696" s="13"/>
      <c r="G3696" s="13"/>
      <c r="H3696" s="13"/>
      <c r="I3696" s="13"/>
      <c r="J3696" s="13"/>
      <c r="K3696" s="13"/>
      <c r="L3696" s="13"/>
      <c r="M3696" s="13"/>
    </row>
    <row r="3697" spans="2:13">
      <c r="B3697" s="16"/>
      <c r="C3697" s="17"/>
      <c r="D3697" s="13"/>
      <c r="E3697" s="13"/>
      <c r="F3697" s="13"/>
      <c r="G3697" s="13"/>
      <c r="H3697" s="13"/>
      <c r="I3697" s="13"/>
      <c r="J3697" s="13"/>
      <c r="K3697" s="13"/>
      <c r="L3697" s="13"/>
      <c r="M3697" s="13"/>
    </row>
    <row r="3698" spans="2:13">
      <c r="B3698" s="16"/>
      <c r="C3698" s="17"/>
      <c r="D3698" s="13"/>
      <c r="E3698" s="13"/>
      <c r="F3698" s="13"/>
      <c r="G3698" s="13"/>
      <c r="H3698" s="13"/>
      <c r="I3698" s="13"/>
      <c r="J3698" s="13"/>
      <c r="K3698" s="13"/>
      <c r="L3698" s="13"/>
      <c r="M3698" s="13"/>
    </row>
    <row r="3699" spans="2:13">
      <c r="B3699" s="16"/>
      <c r="C3699" s="17"/>
      <c r="D3699" s="13"/>
      <c r="E3699" s="13"/>
      <c r="F3699" s="13"/>
      <c r="G3699" s="13"/>
      <c r="H3699" s="13"/>
      <c r="I3699" s="13"/>
      <c r="J3699" s="13"/>
      <c r="K3699" s="13"/>
      <c r="L3699" s="13"/>
      <c r="M3699" s="13"/>
    </row>
    <row r="3700" spans="2:13">
      <c r="B3700" s="16"/>
      <c r="C3700" s="17"/>
      <c r="D3700" s="13"/>
      <c r="E3700" s="13"/>
      <c r="F3700" s="13"/>
      <c r="G3700" s="13"/>
      <c r="H3700" s="13"/>
      <c r="I3700" s="13"/>
      <c r="J3700" s="13"/>
      <c r="K3700" s="13"/>
      <c r="L3700" s="13"/>
      <c r="M3700" s="13"/>
    </row>
    <row r="3701" spans="2:13">
      <c r="B3701" s="16"/>
      <c r="C3701" s="17"/>
      <c r="D3701" s="13"/>
      <c r="E3701" s="13"/>
      <c r="F3701" s="13"/>
      <c r="G3701" s="13"/>
      <c r="H3701" s="13"/>
      <c r="I3701" s="13"/>
      <c r="J3701" s="13"/>
      <c r="K3701" s="13"/>
      <c r="L3701" s="13"/>
      <c r="M3701" s="13"/>
    </row>
    <row r="3702" spans="2:13">
      <c r="B3702" s="16"/>
      <c r="C3702" s="17"/>
      <c r="D3702" s="13"/>
      <c r="E3702" s="13"/>
      <c r="F3702" s="13"/>
      <c r="G3702" s="13"/>
      <c r="H3702" s="13"/>
      <c r="I3702" s="13"/>
      <c r="J3702" s="13"/>
      <c r="K3702" s="13"/>
      <c r="L3702" s="13"/>
      <c r="M3702" s="13"/>
    </row>
    <row r="3703" spans="2:13">
      <c r="B3703" s="16"/>
      <c r="C3703" s="17"/>
      <c r="D3703" s="13"/>
      <c r="E3703" s="13"/>
      <c r="F3703" s="13"/>
      <c r="G3703" s="13"/>
      <c r="H3703" s="13"/>
      <c r="I3703" s="13"/>
      <c r="J3703" s="13"/>
      <c r="K3703" s="13"/>
      <c r="L3703" s="13"/>
      <c r="M3703" s="13"/>
    </row>
    <row r="3704" spans="2:13">
      <c r="B3704" s="16"/>
      <c r="C3704" s="17"/>
      <c r="D3704" s="13"/>
      <c r="E3704" s="13"/>
      <c r="F3704" s="13"/>
      <c r="G3704" s="13"/>
      <c r="H3704" s="13"/>
      <c r="I3704" s="13"/>
      <c r="J3704" s="13"/>
      <c r="K3704" s="13"/>
      <c r="L3704" s="13"/>
      <c r="M3704" s="13"/>
    </row>
    <row r="3705" spans="2:13">
      <c r="B3705" s="16"/>
      <c r="C3705" s="17"/>
      <c r="D3705" s="13"/>
      <c r="E3705" s="13"/>
      <c r="F3705" s="13"/>
      <c r="G3705" s="13"/>
      <c r="H3705" s="13"/>
      <c r="I3705" s="13"/>
      <c r="J3705" s="13"/>
      <c r="K3705" s="13"/>
      <c r="L3705" s="13"/>
      <c r="M3705" s="13"/>
    </row>
    <row r="3706" spans="2:13">
      <c r="B3706" s="16"/>
      <c r="C3706" s="17"/>
      <c r="D3706" s="13"/>
      <c r="E3706" s="13"/>
      <c r="F3706" s="13"/>
      <c r="G3706" s="13"/>
      <c r="H3706" s="13"/>
      <c r="I3706" s="13"/>
      <c r="J3706" s="13"/>
      <c r="K3706" s="13"/>
      <c r="L3706" s="13"/>
      <c r="M3706" s="13"/>
    </row>
    <row r="3707" spans="2:13">
      <c r="B3707" s="16"/>
      <c r="C3707" s="17"/>
      <c r="D3707" s="13"/>
      <c r="E3707" s="13"/>
      <c r="F3707" s="13"/>
      <c r="G3707" s="13"/>
      <c r="H3707" s="13"/>
      <c r="I3707" s="13"/>
      <c r="J3707" s="13"/>
      <c r="K3707" s="13"/>
      <c r="L3707" s="13"/>
      <c r="M3707" s="13"/>
    </row>
    <row r="3708" spans="2:13">
      <c r="B3708" s="16"/>
      <c r="C3708" s="17"/>
      <c r="D3708" s="13"/>
      <c r="E3708" s="13"/>
      <c r="F3708" s="13"/>
      <c r="G3708" s="13"/>
      <c r="H3708" s="13"/>
      <c r="I3708" s="13"/>
      <c r="J3708" s="13"/>
      <c r="K3708" s="13"/>
      <c r="L3708" s="13"/>
      <c r="M3708" s="13"/>
    </row>
    <row r="3709" spans="2:13">
      <c r="B3709" s="16"/>
      <c r="C3709" s="17"/>
      <c r="D3709" s="13"/>
      <c r="E3709" s="13"/>
      <c r="F3709" s="13"/>
      <c r="G3709" s="13"/>
      <c r="H3709" s="13"/>
      <c r="I3709" s="13"/>
      <c r="J3709" s="13"/>
      <c r="K3709" s="13"/>
      <c r="L3709" s="13"/>
      <c r="M3709" s="13"/>
    </row>
    <row r="3710" spans="2:13">
      <c r="B3710" s="16"/>
      <c r="C3710" s="17"/>
      <c r="D3710" s="13"/>
      <c r="E3710" s="13"/>
      <c r="F3710" s="13"/>
      <c r="G3710" s="13"/>
      <c r="H3710" s="13"/>
      <c r="I3710" s="13"/>
      <c r="J3710" s="13"/>
      <c r="K3710" s="13"/>
      <c r="L3710" s="13"/>
      <c r="M3710" s="13"/>
    </row>
    <row r="3711" spans="2:13">
      <c r="B3711" s="16"/>
      <c r="C3711" s="17"/>
      <c r="D3711" s="13"/>
      <c r="E3711" s="13"/>
      <c r="F3711" s="13"/>
      <c r="G3711" s="13"/>
      <c r="H3711" s="13"/>
      <c r="I3711" s="13"/>
      <c r="J3711" s="13"/>
      <c r="K3711" s="13"/>
      <c r="L3711" s="13"/>
      <c r="M3711" s="13"/>
    </row>
    <row r="3712" spans="2:13">
      <c r="B3712" s="16"/>
      <c r="C3712" s="17"/>
      <c r="D3712" s="13"/>
      <c r="E3712" s="13"/>
      <c r="F3712" s="13"/>
      <c r="G3712" s="13"/>
      <c r="H3712" s="13"/>
      <c r="I3712" s="13"/>
      <c r="J3712" s="13"/>
      <c r="K3712" s="13"/>
      <c r="L3712" s="13"/>
      <c r="M3712" s="13"/>
    </row>
    <row r="3713" spans="2:13">
      <c r="B3713" s="16"/>
      <c r="C3713" s="17"/>
      <c r="D3713" s="13"/>
      <c r="E3713" s="13"/>
      <c r="F3713" s="13"/>
      <c r="G3713" s="13"/>
      <c r="H3713" s="13"/>
      <c r="I3713" s="13"/>
      <c r="J3713" s="13"/>
      <c r="K3713" s="13"/>
      <c r="L3713" s="13"/>
      <c r="M3713" s="13"/>
    </row>
    <row r="3714" spans="2:13">
      <c r="B3714" s="18"/>
      <c r="C3714" s="19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</row>
    <row r="3715" spans="2:13">
      <c r="B3715" s="16"/>
      <c r="C3715" s="17"/>
      <c r="D3715" s="13"/>
      <c r="E3715" s="13"/>
      <c r="F3715" s="13"/>
      <c r="G3715" s="13"/>
      <c r="H3715" s="13"/>
      <c r="I3715" s="13"/>
      <c r="J3715" s="13"/>
      <c r="K3715" s="13"/>
      <c r="L3715" s="13"/>
      <c r="M3715" s="13"/>
    </row>
    <row r="3716" spans="2:13">
      <c r="B3716" s="16"/>
      <c r="C3716" s="17"/>
      <c r="D3716" s="13"/>
      <c r="E3716" s="13"/>
      <c r="F3716" s="13"/>
      <c r="G3716" s="13"/>
      <c r="H3716" s="13"/>
      <c r="I3716" s="13"/>
      <c r="J3716" s="13"/>
      <c r="K3716" s="13"/>
      <c r="L3716" s="13"/>
      <c r="M3716" s="13"/>
    </row>
    <row r="3717" spans="2:13">
      <c r="B3717" s="16"/>
      <c r="C3717" s="17"/>
      <c r="D3717" s="13"/>
      <c r="E3717" s="13"/>
      <c r="F3717" s="13"/>
      <c r="G3717" s="13"/>
      <c r="H3717" s="13"/>
      <c r="I3717" s="13"/>
      <c r="J3717" s="13"/>
      <c r="K3717" s="13"/>
      <c r="L3717" s="13"/>
      <c r="M3717" s="13"/>
    </row>
    <row r="3718" spans="2:13">
      <c r="B3718" s="16"/>
      <c r="C3718" s="17"/>
      <c r="D3718" s="13"/>
      <c r="E3718" s="13"/>
      <c r="F3718" s="13"/>
      <c r="G3718" s="13"/>
      <c r="H3718" s="13"/>
      <c r="I3718" s="13"/>
      <c r="J3718" s="13"/>
      <c r="K3718" s="13"/>
      <c r="L3718" s="13"/>
      <c r="M3718" s="13"/>
    </row>
    <row r="3719" spans="2:13">
      <c r="B3719" s="18"/>
      <c r="C3719" s="19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</row>
    <row r="3720" spans="2:13">
      <c r="B3720" s="18"/>
      <c r="C3720" s="19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</row>
    <row r="3721" spans="2:13">
      <c r="B3721" s="16"/>
      <c r="C3721" s="17"/>
      <c r="D3721" s="13"/>
      <c r="E3721" s="13"/>
      <c r="F3721" s="13"/>
      <c r="G3721" s="13"/>
      <c r="H3721" s="13"/>
      <c r="I3721" s="13"/>
      <c r="J3721" s="13"/>
      <c r="K3721" s="13"/>
      <c r="L3721" s="13"/>
      <c r="M3721" s="13"/>
    </row>
    <row r="3722" spans="2:13">
      <c r="B3722" s="16"/>
      <c r="C3722" s="17"/>
      <c r="D3722" s="13"/>
      <c r="E3722" s="13"/>
      <c r="F3722" s="13"/>
      <c r="G3722" s="13"/>
      <c r="H3722" s="13"/>
      <c r="I3722" s="13"/>
      <c r="J3722" s="13"/>
      <c r="K3722" s="13"/>
      <c r="L3722" s="13"/>
      <c r="M3722" s="13"/>
    </row>
    <row r="3723" spans="2:13">
      <c r="B3723" s="16"/>
      <c r="C3723" s="17"/>
      <c r="D3723" s="13"/>
      <c r="E3723" s="13"/>
      <c r="F3723" s="13"/>
      <c r="G3723" s="13"/>
      <c r="H3723" s="13"/>
      <c r="I3723" s="13"/>
      <c r="J3723" s="13"/>
      <c r="K3723" s="13"/>
      <c r="L3723" s="13"/>
      <c r="M3723" s="13"/>
    </row>
    <row r="3724" spans="2:13">
      <c r="B3724" s="18"/>
      <c r="C3724" s="19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</row>
    <row r="3725" spans="2:13">
      <c r="B3725" s="16"/>
      <c r="C3725" s="17"/>
      <c r="D3725" s="13"/>
      <c r="E3725" s="13"/>
      <c r="F3725" s="13"/>
      <c r="G3725" s="13"/>
      <c r="H3725" s="13"/>
      <c r="I3725" s="13"/>
      <c r="J3725" s="13"/>
      <c r="K3725" s="13"/>
      <c r="L3725" s="13"/>
      <c r="M3725" s="13"/>
    </row>
    <row r="3726" spans="2:13">
      <c r="B3726" s="16"/>
      <c r="C3726" s="17"/>
      <c r="D3726" s="13"/>
      <c r="E3726" s="13"/>
      <c r="F3726" s="13"/>
      <c r="G3726" s="13"/>
      <c r="H3726" s="13"/>
      <c r="I3726" s="13"/>
      <c r="J3726" s="13"/>
      <c r="K3726" s="13"/>
      <c r="L3726" s="13"/>
      <c r="M3726" s="13"/>
    </row>
    <row r="3727" spans="2:13">
      <c r="B3727" s="16"/>
      <c r="C3727" s="17"/>
      <c r="D3727" s="13"/>
      <c r="E3727" s="13"/>
      <c r="F3727" s="13"/>
      <c r="G3727" s="13"/>
      <c r="H3727" s="13"/>
      <c r="I3727" s="13"/>
      <c r="J3727" s="13"/>
      <c r="K3727" s="13"/>
      <c r="L3727" s="13"/>
      <c r="M3727" s="13"/>
    </row>
    <row r="3728" spans="2:13">
      <c r="B3728" s="16"/>
      <c r="C3728" s="17"/>
      <c r="D3728" s="13"/>
      <c r="E3728" s="13"/>
      <c r="F3728" s="13"/>
      <c r="G3728" s="13"/>
      <c r="H3728" s="13"/>
      <c r="I3728" s="13"/>
      <c r="J3728" s="13"/>
      <c r="K3728" s="13"/>
      <c r="L3728" s="13"/>
      <c r="M3728" s="13"/>
    </row>
    <row r="3729" spans="2:13">
      <c r="B3729" s="16"/>
      <c r="C3729" s="17"/>
      <c r="D3729" s="13"/>
      <c r="E3729" s="13"/>
      <c r="F3729" s="13"/>
      <c r="G3729" s="13"/>
      <c r="H3729" s="13"/>
      <c r="I3729" s="13"/>
      <c r="J3729" s="13"/>
      <c r="K3729" s="13"/>
      <c r="L3729" s="13"/>
      <c r="M3729" s="13"/>
    </row>
    <row r="3730" spans="2:13">
      <c r="B3730" s="16"/>
      <c r="C3730" s="17"/>
      <c r="D3730" s="13"/>
      <c r="E3730" s="13"/>
      <c r="F3730" s="13"/>
      <c r="G3730" s="13"/>
      <c r="H3730" s="13"/>
      <c r="I3730" s="13"/>
      <c r="J3730" s="13"/>
      <c r="K3730" s="13"/>
      <c r="L3730" s="13"/>
      <c r="M3730" s="13"/>
    </row>
    <row r="3731" spans="2:13">
      <c r="B3731" s="16"/>
      <c r="C3731" s="17"/>
      <c r="D3731" s="13"/>
      <c r="E3731" s="13"/>
      <c r="F3731" s="13"/>
      <c r="G3731" s="13"/>
      <c r="H3731" s="13"/>
      <c r="I3731" s="13"/>
      <c r="J3731" s="13"/>
      <c r="K3731" s="13"/>
      <c r="L3731" s="13"/>
      <c r="M3731" s="13"/>
    </row>
    <row r="3732" spans="2:13">
      <c r="B3732" s="16"/>
      <c r="C3732" s="17"/>
      <c r="D3732" s="13"/>
      <c r="E3732" s="13"/>
      <c r="F3732" s="13"/>
      <c r="G3732" s="13"/>
      <c r="H3732" s="13"/>
      <c r="I3732" s="13"/>
      <c r="J3732" s="13"/>
      <c r="K3732" s="13"/>
      <c r="L3732" s="13"/>
      <c r="M3732" s="13"/>
    </row>
    <row r="3733" spans="2:13">
      <c r="B3733" s="16"/>
      <c r="C3733" s="17"/>
      <c r="D3733" s="13"/>
      <c r="E3733" s="13"/>
      <c r="F3733" s="13"/>
      <c r="G3733" s="13"/>
      <c r="H3733" s="13"/>
      <c r="I3733" s="13"/>
      <c r="J3733" s="13"/>
      <c r="K3733" s="13"/>
      <c r="L3733" s="13"/>
      <c r="M3733" s="13"/>
    </row>
    <row r="3734" spans="2:13">
      <c r="B3734" s="16"/>
      <c r="C3734" s="17"/>
      <c r="D3734" s="13"/>
      <c r="E3734" s="13"/>
      <c r="F3734" s="13"/>
      <c r="G3734" s="13"/>
      <c r="H3734" s="13"/>
      <c r="I3734" s="13"/>
      <c r="J3734" s="13"/>
      <c r="K3734" s="13"/>
      <c r="L3734" s="13"/>
      <c r="M3734" s="13"/>
    </row>
    <row r="3735" spans="2:13">
      <c r="B3735" s="16"/>
      <c r="C3735" s="17"/>
      <c r="D3735" s="13"/>
      <c r="E3735" s="13"/>
      <c r="F3735" s="13"/>
      <c r="G3735" s="13"/>
      <c r="H3735" s="13"/>
      <c r="I3735" s="13"/>
      <c r="J3735" s="13"/>
      <c r="K3735" s="13"/>
      <c r="L3735" s="13"/>
      <c r="M3735" s="13"/>
    </row>
    <row r="3736" spans="2:13">
      <c r="B3736" s="16"/>
      <c r="C3736" s="17"/>
      <c r="D3736" s="13"/>
      <c r="E3736" s="13"/>
      <c r="F3736" s="13"/>
      <c r="G3736" s="13"/>
      <c r="H3736" s="13"/>
      <c r="I3736" s="13"/>
      <c r="J3736" s="13"/>
      <c r="K3736" s="13"/>
      <c r="L3736" s="13"/>
      <c r="M3736" s="13"/>
    </row>
    <row r="3737" spans="2:13">
      <c r="B3737" s="16"/>
      <c r="C3737" s="17"/>
      <c r="D3737" s="13"/>
      <c r="E3737" s="13"/>
      <c r="F3737" s="13"/>
      <c r="G3737" s="13"/>
      <c r="H3737" s="13"/>
      <c r="I3737" s="13"/>
      <c r="J3737" s="13"/>
      <c r="K3737" s="13"/>
      <c r="L3737" s="13"/>
      <c r="M3737" s="13"/>
    </row>
    <row r="3738" spans="2:13">
      <c r="B3738" s="16"/>
      <c r="C3738" s="17"/>
      <c r="D3738" s="13"/>
      <c r="E3738" s="13"/>
      <c r="F3738" s="13"/>
      <c r="G3738" s="13"/>
      <c r="H3738" s="13"/>
      <c r="I3738" s="13"/>
      <c r="J3738" s="13"/>
      <c r="K3738" s="13"/>
      <c r="L3738" s="13"/>
      <c r="M3738" s="13"/>
    </row>
    <row r="3739" spans="2:13">
      <c r="B3739" s="16"/>
      <c r="C3739" s="17"/>
      <c r="D3739" s="13"/>
      <c r="E3739" s="13"/>
      <c r="F3739" s="13"/>
      <c r="G3739" s="13"/>
      <c r="H3739" s="13"/>
      <c r="I3739" s="13"/>
      <c r="J3739" s="13"/>
      <c r="K3739" s="13"/>
      <c r="L3739" s="13"/>
      <c r="M3739" s="13"/>
    </row>
    <row r="3740" spans="2:13">
      <c r="B3740" s="16"/>
      <c r="C3740" s="17"/>
      <c r="D3740" s="13"/>
      <c r="E3740" s="13"/>
      <c r="F3740" s="13"/>
      <c r="G3740" s="13"/>
      <c r="H3740" s="13"/>
      <c r="I3740" s="13"/>
      <c r="J3740" s="13"/>
      <c r="K3740" s="13"/>
      <c r="L3740" s="13"/>
      <c r="M3740" s="13"/>
    </row>
    <row r="3741" spans="2:13">
      <c r="B3741" s="16"/>
      <c r="C3741" s="17"/>
      <c r="D3741" s="13"/>
      <c r="E3741" s="13"/>
      <c r="F3741" s="13"/>
      <c r="G3741" s="13"/>
      <c r="H3741" s="13"/>
      <c r="I3741" s="13"/>
      <c r="J3741" s="13"/>
      <c r="K3741" s="13"/>
      <c r="L3741" s="13"/>
      <c r="M3741" s="13"/>
    </row>
    <row r="3742" spans="2:13">
      <c r="B3742" s="16"/>
      <c r="C3742" s="17"/>
      <c r="D3742" s="13"/>
      <c r="E3742" s="13"/>
      <c r="F3742" s="13"/>
      <c r="G3742" s="13"/>
      <c r="H3742" s="13"/>
      <c r="I3742" s="13"/>
      <c r="J3742" s="13"/>
      <c r="K3742" s="13"/>
      <c r="L3742" s="13"/>
      <c r="M3742" s="13"/>
    </row>
    <row r="3743" spans="2:13">
      <c r="B3743" s="16"/>
      <c r="C3743" s="17"/>
      <c r="D3743" s="13"/>
      <c r="E3743" s="13"/>
      <c r="F3743" s="13"/>
      <c r="G3743" s="13"/>
      <c r="H3743" s="13"/>
      <c r="I3743" s="13"/>
      <c r="J3743" s="13"/>
      <c r="K3743" s="13"/>
      <c r="L3743" s="13"/>
      <c r="M3743" s="13"/>
    </row>
    <row r="3744" spans="2:13">
      <c r="B3744" s="16"/>
      <c r="C3744" s="17"/>
      <c r="D3744" s="13"/>
      <c r="E3744" s="13"/>
      <c r="F3744" s="13"/>
      <c r="G3744" s="13"/>
      <c r="H3744" s="13"/>
      <c r="I3744" s="13"/>
      <c r="J3744" s="13"/>
      <c r="K3744" s="13"/>
      <c r="L3744" s="13"/>
      <c r="M3744" s="13"/>
    </row>
    <row r="3745" spans="2:13">
      <c r="B3745" s="16"/>
      <c r="C3745" s="17"/>
      <c r="D3745" s="13"/>
      <c r="E3745" s="13"/>
      <c r="F3745" s="13"/>
      <c r="G3745" s="13"/>
      <c r="H3745" s="13"/>
      <c r="I3745" s="13"/>
      <c r="J3745" s="13"/>
      <c r="K3745" s="13"/>
      <c r="L3745" s="13"/>
      <c r="M3745" s="13"/>
    </row>
    <row r="3746" spans="2:13">
      <c r="B3746" s="16"/>
      <c r="C3746" s="17"/>
      <c r="D3746" s="13"/>
      <c r="E3746" s="13"/>
      <c r="F3746" s="13"/>
      <c r="G3746" s="13"/>
      <c r="H3746" s="13"/>
      <c r="I3746" s="13"/>
      <c r="J3746" s="13"/>
      <c r="K3746" s="13"/>
      <c r="L3746" s="13"/>
      <c r="M3746" s="13"/>
    </row>
    <row r="3747" spans="2:13">
      <c r="B3747" s="16"/>
      <c r="C3747" s="17"/>
      <c r="D3747" s="13"/>
      <c r="E3747" s="13"/>
      <c r="F3747" s="13"/>
      <c r="G3747" s="13"/>
      <c r="H3747" s="13"/>
      <c r="I3747" s="13"/>
      <c r="J3747" s="13"/>
      <c r="K3747" s="13"/>
      <c r="L3747" s="13"/>
      <c r="M3747" s="13"/>
    </row>
    <row r="3748" spans="2:13">
      <c r="B3748" s="16"/>
      <c r="C3748" s="17"/>
      <c r="D3748" s="13"/>
      <c r="E3748" s="13"/>
      <c r="F3748" s="13"/>
      <c r="G3748" s="13"/>
      <c r="H3748" s="13"/>
      <c r="I3748" s="13"/>
      <c r="J3748" s="13"/>
      <c r="K3748" s="13"/>
      <c r="L3748" s="13"/>
      <c r="M3748" s="13"/>
    </row>
    <row r="3749" spans="2:13">
      <c r="B3749" s="16"/>
      <c r="C3749" s="17"/>
      <c r="D3749" s="13"/>
      <c r="E3749" s="13"/>
      <c r="F3749" s="13"/>
      <c r="G3749" s="13"/>
      <c r="H3749" s="13"/>
      <c r="I3749" s="13"/>
      <c r="J3749" s="13"/>
      <c r="K3749" s="13"/>
      <c r="L3749" s="13"/>
      <c r="M3749" s="13"/>
    </row>
    <row r="3750" spans="2:13">
      <c r="B3750" s="16"/>
      <c r="C3750" s="17"/>
      <c r="D3750" s="13"/>
      <c r="E3750" s="13"/>
      <c r="F3750" s="13"/>
      <c r="G3750" s="13"/>
      <c r="H3750" s="13"/>
      <c r="I3750" s="13"/>
      <c r="J3750" s="13"/>
      <c r="K3750" s="13"/>
      <c r="L3750" s="13"/>
      <c r="M3750" s="13"/>
    </row>
    <row r="3751" spans="2:13">
      <c r="B3751" s="16"/>
      <c r="C3751" s="17"/>
      <c r="D3751" s="13"/>
      <c r="E3751" s="13"/>
      <c r="F3751" s="13"/>
      <c r="G3751" s="13"/>
      <c r="H3751" s="13"/>
      <c r="I3751" s="13"/>
      <c r="J3751" s="13"/>
      <c r="K3751" s="13"/>
      <c r="L3751" s="13"/>
      <c r="M3751" s="13"/>
    </row>
    <row r="3752" spans="2:13">
      <c r="B3752" s="16"/>
      <c r="C3752" s="17"/>
      <c r="D3752" s="13"/>
      <c r="E3752" s="13"/>
      <c r="F3752" s="13"/>
      <c r="G3752" s="13"/>
      <c r="H3752" s="13"/>
      <c r="I3752" s="13"/>
      <c r="J3752" s="13"/>
      <c r="K3752" s="13"/>
      <c r="L3752" s="13"/>
      <c r="M3752" s="13"/>
    </row>
    <row r="3753" spans="2:13">
      <c r="B3753" s="16"/>
      <c r="C3753" s="17"/>
      <c r="D3753" s="13"/>
      <c r="E3753" s="13"/>
      <c r="F3753" s="13"/>
      <c r="G3753" s="13"/>
      <c r="H3753" s="13"/>
      <c r="I3753" s="13"/>
      <c r="J3753" s="13"/>
      <c r="K3753" s="13"/>
      <c r="L3753" s="13"/>
      <c r="M3753" s="13"/>
    </row>
    <row r="3754" spans="2:13">
      <c r="B3754" s="16"/>
      <c r="C3754" s="17"/>
      <c r="D3754" s="13"/>
      <c r="E3754" s="13"/>
      <c r="F3754" s="13"/>
      <c r="G3754" s="13"/>
      <c r="H3754" s="13"/>
      <c r="I3754" s="13"/>
      <c r="J3754" s="13"/>
      <c r="K3754" s="13"/>
      <c r="L3754" s="13"/>
      <c r="M3754" s="13"/>
    </row>
    <row r="3755" spans="2:13">
      <c r="B3755" s="16"/>
      <c r="C3755" s="17"/>
      <c r="D3755" s="13"/>
      <c r="E3755" s="13"/>
      <c r="F3755" s="13"/>
      <c r="G3755" s="13"/>
      <c r="H3755" s="13"/>
      <c r="I3755" s="13"/>
      <c r="J3755" s="13"/>
      <c r="K3755" s="13"/>
      <c r="L3755" s="13"/>
      <c r="M3755" s="13"/>
    </row>
    <row r="3756" spans="2:13">
      <c r="B3756" s="16"/>
      <c r="C3756" s="17"/>
      <c r="D3756" s="13"/>
      <c r="E3756" s="13"/>
      <c r="F3756" s="13"/>
      <c r="G3756" s="13"/>
      <c r="H3756" s="13"/>
      <c r="I3756" s="13"/>
      <c r="J3756" s="13"/>
      <c r="K3756" s="13"/>
      <c r="L3756" s="13"/>
      <c r="M3756" s="13"/>
    </row>
    <row r="3757" spans="2:13">
      <c r="B3757" s="16"/>
      <c r="C3757" s="17"/>
      <c r="D3757" s="13"/>
      <c r="E3757" s="13"/>
      <c r="F3757" s="13"/>
      <c r="G3757" s="13"/>
      <c r="H3757" s="13"/>
      <c r="I3757" s="13"/>
      <c r="J3757" s="13"/>
      <c r="K3757" s="13"/>
      <c r="L3757" s="13"/>
      <c r="M3757" s="13"/>
    </row>
    <row r="3758" spans="2:13">
      <c r="B3758" s="16"/>
      <c r="C3758" s="17"/>
      <c r="D3758" s="13"/>
      <c r="E3758" s="13"/>
      <c r="F3758" s="13"/>
      <c r="G3758" s="13"/>
      <c r="H3758" s="13"/>
      <c r="I3758" s="13"/>
      <c r="J3758" s="13"/>
      <c r="K3758" s="13"/>
      <c r="L3758" s="13"/>
      <c r="M3758" s="13"/>
    </row>
    <row r="3759" spans="2:13">
      <c r="B3759" s="16"/>
      <c r="C3759" s="17"/>
      <c r="D3759" s="13"/>
      <c r="E3759" s="13"/>
      <c r="F3759" s="13"/>
      <c r="G3759" s="13"/>
      <c r="H3759" s="13"/>
      <c r="I3759" s="13"/>
      <c r="J3759" s="13"/>
      <c r="K3759" s="13"/>
      <c r="L3759" s="13"/>
      <c r="M3759" s="13"/>
    </row>
    <row r="3760" spans="2:13">
      <c r="B3760" s="16"/>
      <c r="C3760" s="17"/>
      <c r="D3760" s="13"/>
      <c r="E3760" s="13"/>
      <c r="F3760" s="13"/>
      <c r="G3760" s="13"/>
      <c r="H3760" s="13"/>
      <c r="I3760" s="13"/>
      <c r="J3760" s="13"/>
      <c r="K3760" s="13"/>
      <c r="L3760" s="13"/>
      <c r="M3760" s="13"/>
    </row>
    <row r="3761" spans="2:13">
      <c r="B3761" s="16"/>
      <c r="C3761" s="17"/>
      <c r="D3761" s="13"/>
      <c r="E3761" s="13"/>
      <c r="F3761" s="13"/>
      <c r="G3761" s="13"/>
      <c r="H3761" s="13"/>
      <c r="I3761" s="13"/>
      <c r="J3761" s="13"/>
      <c r="K3761" s="13"/>
      <c r="L3761" s="13"/>
      <c r="M3761" s="13"/>
    </row>
    <row r="3762" spans="2:13">
      <c r="B3762" s="16"/>
      <c r="C3762" s="17"/>
      <c r="D3762" s="13"/>
      <c r="E3762" s="13"/>
      <c r="F3762" s="13"/>
      <c r="G3762" s="13"/>
      <c r="H3762" s="13"/>
      <c r="I3762" s="13"/>
      <c r="J3762" s="13"/>
      <c r="K3762" s="13"/>
      <c r="L3762" s="13"/>
      <c r="M3762" s="13"/>
    </row>
    <row r="3763" spans="2:13">
      <c r="B3763" s="16"/>
      <c r="C3763" s="17"/>
      <c r="D3763" s="13"/>
      <c r="E3763" s="13"/>
      <c r="F3763" s="13"/>
      <c r="G3763" s="13"/>
      <c r="H3763" s="13"/>
      <c r="I3763" s="13"/>
      <c r="J3763" s="13"/>
      <c r="K3763" s="13"/>
      <c r="L3763" s="13"/>
      <c r="M3763" s="13"/>
    </row>
    <row r="3764" spans="2:13">
      <c r="B3764" s="16"/>
      <c r="C3764" s="17"/>
      <c r="D3764" s="13"/>
      <c r="E3764" s="13"/>
      <c r="F3764" s="13"/>
      <c r="G3764" s="13"/>
      <c r="H3764" s="13"/>
      <c r="I3764" s="13"/>
      <c r="J3764" s="13"/>
      <c r="K3764" s="13"/>
      <c r="L3764" s="13"/>
      <c r="M3764" s="13"/>
    </row>
    <row r="3765" spans="2:13">
      <c r="B3765" s="16"/>
      <c r="C3765" s="17"/>
      <c r="D3765" s="13"/>
      <c r="E3765" s="13"/>
      <c r="F3765" s="13"/>
      <c r="G3765" s="13"/>
      <c r="H3765" s="13"/>
      <c r="I3765" s="13"/>
      <c r="J3765" s="13"/>
      <c r="K3765" s="13"/>
      <c r="L3765" s="13"/>
      <c r="M3765" s="13"/>
    </row>
    <row r="3766" spans="2:13">
      <c r="B3766" s="16"/>
      <c r="C3766" s="17"/>
      <c r="D3766" s="13"/>
      <c r="E3766" s="13"/>
      <c r="F3766" s="13"/>
      <c r="G3766" s="13"/>
      <c r="H3766" s="13"/>
      <c r="I3766" s="13"/>
      <c r="J3766" s="13"/>
      <c r="K3766" s="13"/>
      <c r="L3766" s="13"/>
      <c r="M3766" s="13"/>
    </row>
    <row r="3767" spans="2:13">
      <c r="B3767" s="16"/>
      <c r="C3767" s="17"/>
      <c r="D3767" s="13"/>
      <c r="E3767" s="13"/>
      <c r="F3767" s="13"/>
      <c r="G3767" s="13"/>
      <c r="H3767" s="13"/>
      <c r="I3767" s="13"/>
      <c r="J3767" s="13"/>
      <c r="K3767" s="13"/>
      <c r="L3767" s="13"/>
      <c r="M3767" s="13"/>
    </row>
    <row r="3768" spans="2:13">
      <c r="B3768" s="16"/>
      <c r="C3768" s="17"/>
      <c r="D3768" s="13"/>
      <c r="E3768" s="13"/>
      <c r="F3768" s="13"/>
      <c r="G3768" s="13"/>
      <c r="H3768" s="13"/>
      <c r="I3768" s="13"/>
      <c r="J3768" s="13"/>
      <c r="K3768" s="13"/>
      <c r="L3768" s="13"/>
      <c r="M3768" s="13"/>
    </row>
    <row r="3769" spans="2:13">
      <c r="B3769" s="16"/>
      <c r="C3769" s="17"/>
      <c r="D3769" s="13"/>
      <c r="E3769" s="13"/>
      <c r="F3769" s="13"/>
      <c r="G3769" s="13"/>
      <c r="H3769" s="13"/>
      <c r="I3769" s="13"/>
      <c r="J3769" s="13"/>
      <c r="K3769" s="13"/>
      <c r="L3769" s="13"/>
      <c r="M3769" s="13"/>
    </row>
    <row r="3770" spans="2:13">
      <c r="B3770" s="16"/>
      <c r="C3770" s="17"/>
      <c r="D3770" s="13"/>
      <c r="E3770" s="13"/>
      <c r="F3770" s="13"/>
      <c r="G3770" s="13"/>
      <c r="H3770" s="13"/>
      <c r="I3770" s="13"/>
      <c r="J3770" s="13"/>
      <c r="K3770" s="13"/>
      <c r="L3770" s="13"/>
      <c r="M3770" s="13"/>
    </row>
    <row r="3771" spans="2:13">
      <c r="B3771" s="16"/>
      <c r="C3771" s="17"/>
      <c r="D3771" s="13"/>
      <c r="E3771" s="13"/>
      <c r="F3771" s="13"/>
      <c r="G3771" s="13"/>
      <c r="H3771" s="13"/>
      <c r="I3771" s="13"/>
      <c r="J3771" s="13"/>
      <c r="K3771" s="13"/>
      <c r="L3771" s="13"/>
      <c r="M3771" s="13"/>
    </row>
    <row r="3772" spans="2:13">
      <c r="B3772" s="18"/>
      <c r="C3772" s="19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</row>
    <row r="3773" spans="2:13">
      <c r="B3773" s="16"/>
      <c r="C3773" s="17"/>
      <c r="D3773" s="13"/>
      <c r="E3773" s="13"/>
      <c r="F3773" s="13"/>
      <c r="G3773" s="13"/>
      <c r="H3773" s="13"/>
      <c r="I3773" s="13"/>
      <c r="J3773" s="13"/>
      <c r="K3773" s="13"/>
      <c r="L3773" s="13"/>
      <c r="M3773" s="13"/>
    </row>
    <row r="3774" spans="2:13">
      <c r="B3774" s="16"/>
      <c r="C3774" s="17"/>
      <c r="D3774" s="13"/>
      <c r="E3774" s="13"/>
      <c r="F3774" s="13"/>
      <c r="G3774" s="13"/>
      <c r="H3774" s="13"/>
      <c r="I3774" s="13"/>
      <c r="J3774" s="13"/>
      <c r="K3774" s="13"/>
      <c r="L3774" s="13"/>
      <c r="M3774" s="13"/>
    </row>
    <row r="3775" spans="2:13">
      <c r="B3775" s="18"/>
      <c r="C3775" s="19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</row>
    <row r="3776" spans="2:13">
      <c r="B3776" s="16"/>
      <c r="C3776" s="17"/>
      <c r="D3776" s="13"/>
      <c r="E3776" s="13"/>
      <c r="F3776" s="13"/>
      <c r="G3776" s="13"/>
      <c r="H3776" s="13"/>
      <c r="I3776" s="13"/>
      <c r="J3776" s="13"/>
      <c r="K3776" s="13"/>
      <c r="L3776" s="13"/>
      <c r="M3776" s="13"/>
    </row>
    <row r="3777" spans="2:13">
      <c r="B3777" s="16"/>
      <c r="C3777" s="17"/>
      <c r="D3777" s="13"/>
      <c r="E3777" s="13"/>
      <c r="F3777" s="13"/>
      <c r="G3777" s="13"/>
      <c r="H3777" s="13"/>
      <c r="I3777" s="13"/>
      <c r="J3777" s="13"/>
      <c r="K3777" s="13"/>
      <c r="L3777" s="13"/>
      <c r="M3777" s="13"/>
    </row>
    <row r="3778" spans="2:13">
      <c r="B3778" s="18"/>
      <c r="C3778" s="19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</row>
    <row r="3779" spans="2:13">
      <c r="B3779" s="18"/>
      <c r="C3779" s="19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</row>
    <row r="3780" spans="2:13">
      <c r="B3780" s="16"/>
      <c r="C3780" s="17"/>
      <c r="D3780" s="13"/>
      <c r="E3780" s="13"/>
      <c r="F3780" s="13"/>
      <c r="G3780" s="13"/>
      <c r="H3780" s="13"/>
      <c r="I3780" s="13"/>
      <c r="J3780" s="13"/>
      <c r="K3780" s="13"/>
      <c r="L3780" s="13"/>
      <c r="M3780" s="13"/>
    </row>
    <row r="3781" spans="2:13">
      <c r="B3781" s="16"/>
      <c r="C3781" s="17"/>
      <c r="D3781" s="13"/>
      <c r="E3781" s="13"/>
      <c r="F3781" s="13"/>
      <c r="G3781" s="13"/>
      <c r="H3781" s="13"/>
      <c r="I3781" s="13"/>
      <c r="J3781" s="13"/>
      <c r="K3781" s="13"/>
      <c r="L3781" s="13"/>
      <c r="M3781" s="13"/>
    </row>
    <row r="3782" spans="2:13">
      <c r="B3782" s="16"/>
      <c r="C3782" s="17"/>
      <c r="D3782" s="13"/>
      <c r="E3782" s="13"/>
      <c r="F3782" s="13"/>
      <c r="G3782" s="13"/>
      <c r="H3782" s="13"/>
      <c r="I3782" s="13"/>
      <c r="J3782" s="13"/>
      <c r="K3782" s="13"/>
      <c r="L3782" s="13"/>
      <c r="M3782" s="13"/>
    </row>
    <row r="3783" spans="2:13">
      <c r="B3783" s="16"/>
      <c r="C3783" s="17"/>
      <c r="D3783" s="13"/>
      <c r="E3783" s="13"/>
      <c r="F3783" s="13"/>
      <c r="G3783" s="13"/>
      <c r="H3783" s="13"/>
      <c r="I3783" s="13"/>
      <c r="J3783" s="13"/>
      <c r="K3783" s="13"/>
      <c r="L3783" s="13"/>
      <c r="M3783" s="13"/>
    </row>
    <row r="3784" spans="2:13">
      <c r="B3784" s="16"/>
      <c r="C3784" s="17"/>
      <c r="D3784" s="13"/>
      <c r="E3784" s="13"/>
      <c r="F3784" s="13"/>
      <c r="G3784" s="13"/>
      <c r="H3784" s="13"/>
      <c r="I3784" s="13"/>
      <c r="J3784" s="13"/>
      <c r="K3784" s="13"/>
      <c r="L3784" s="13"/>
      <c r="M3784" s="13"/>
    </row>
    <row r="3785" spans="2:13">
      <c r="B3785" s="16"/>
      <c r="C3785" s="17"/>
      <c r="D3785" s="13"/>
      <c r="E3785" s="13"/>
      <c r="F3785" s="13"/>
      <c r="G3785" s="13"/>
      <c r="H3785" s="13"/>
      <c r="I3785" s="13"/>
      <c r="J3785" s="13"/>
      <c r="K3785" s="13"/>
      <c r="L3785" s="13"/>
      <c r="M3785" s="13"/>
    </row>
    <row r="3786" spans="2:13">
      <c r="B3786" s="16"/>
      <c r="C3786" s="17"/>
      <c r="D3786" s="13"/>
      <c r="E3786" s="13"/>
      <c r="F3786" s="13"/>
      <c r="G3786" s="13"/>
      <c r="H3786" s="13"/>
      <c r="I3786" s="13"/>
      <c r="J3786" s="13"/>
      <c r="K3786" s="13"/>
      <c r="L3786" s="13"/>
      <c r="M3786" s="13"/>
    </row>
    <row r="3787" spans="2:13">
      <c r="B3787" s="16"/>
      <c r="C3787" s="17"/>
      <c r="D3787" s="13"/>
      <c r="E3787" s="13"/>
      <c r="F3787" s="13"/>
      <c r="G3787" s="13"/>
      <c r="H3787" s="13"/>
      <c r="I3787" s="13"/>
      <c r="J3787" s="13"/>
      <c r="K3787" s="13"/>
      <c r="L3787" s="13"/>
      <c r="M3787" s="13"/>
    </row>
    <row r="3788" spans="2:13">
      <c r="B3788" s="16"/>
      <c r="C3788" s="17"/>
      <c r="D3788" s="13"/>
      <c r="E3788" s="13"/>
      <c r="F3788" s="13"/>
      <c r="G3788" s="13"/>
      <c r="H3788" s="13"/>
      <c r="I3788" s="13"/>
      <c r="J3788" s="13"/>
      <c r="K3788" s="13"/>
      <c r="L3788" s="13"/>
      <c r="M3788" s="13"/>
    </row>
    <row r="3789" spans="2:13">
      <c r="B3789" s="16"/>
      <c r="C3789" s="17"/>
      <c r="D3789" s="13"/>
      <c r="E3789" s="13"/>
      <c r="F3789" s="13"/>
      <c r="G3789" s="13"/>
      <c r="H3789" s="13"/>
      <c r="I3789" s="13"/>
      <c r="J3789" s="13"/>
      <c r="K3789" s="13"/>
      <c r="L3789" s="13"/>
      <c r="M3789" s="13"/>
    </row>
    <row r="3790" spans="2:13">
      <c r="B3790" s="16"/>
      <c r="C3790" s="17"/>
      <c r="D3790" s="13"/>
      <c r="E3790" s="13"/>
      <c r="F3790" s="13"/>
      <c r="G3790" s="13"/>
      <c r="H3790" s="13"/>
      <c r="I3790" s="13"/>
      <c r="J3790" s="13"/>
      <c r="K3790" s="13"/>
      <c r="L3790" s="13"/>
      <c r="M3790" s="13"/>
    </row>
    <row r="3791" spans="2:13">
      <c r="B3791" s="16"/>
      <c r="C3791" s="17"/>
      <c r="D3791" s="13"/>
      <c r="E3791" s="13"/>
      <c r="F3791" s="13"/>
      <c r="G3791" s="13"/>
      <c r="H3791" s="13"/>
      <c r="I3791" s="13"/>
      <c r="J3791" s="13"/>
      <c r="K3791" s="13"/>
      <c r="L3791" s="13"/>
      <c r="M3791" s="13"/>
    </row>
    <row r="3792" spans="2:13">
      <c r="B3792" s="16"/>
      <c r="C3792" s="17"/>
      <c r="D3792" s="13"/>
      <c r="E3792" s="13"/>
      <c r="F3792" s="13"/>
      <c r="G3792" s="13"/>
      <c r="H3792" s="13"/>
      <c r="I3792" s="13"/>
      <c r="J3792" s="13"/>
      <c r="K3792" s="13"/>
      <c r="L3792" s="13"/>
      <c r="M3792" s="13"/>
    </row>
    <row r="3793" spans="2:13">
      <c r="B3793" s="16"/>
      <c r="C3793" s="17"/>
      <c r="D3793" s="13"/>
      <c r="E3793" s="13"/>
      <c r="F3793" s="13"/>
      <c r="G3793" s="13"/>
      <c r="H3793" s="13"/>
      <c r="I3793" s="13"/>
      <c r="J3793" s="13"/>
      <c r="K3793" s="13"/>
      <c r="L3793" s="13"/>
      <c r="M3793" s="13"/>
    </row>
    <row r="3794" spans="2:13">
      <c r="B3794" s="16"/>
      <c r="C3794" s="17"/>
      <c r="D3794" s="13"/>
      <c r="E3794" s="13"/>
      <c r="F3794" s="13"/>
      <c r="G3794" s="13"/>
      <c r="H3794" s="13"/>
      <c r="I3794" s="13"/>
      <c r="J3794" s="13"/>
      <c r="K3794" s="13"/>
      <c r="L3794" s="13"/>
      <c r="M3794" s="13"/>
    </row>
    <row r="3795" spans="2:13">
      <c r="B3795" s="16"/>
      <c r="C3795" s="17"/>
      <c r="D3795" s="13"/>
      <c r="E3795" s="13"/>
      <c r="F3795" s="13"/>
      <c r="G3795" s="13"/>
      <c r="H3795" s="13"/>
      <c r="I3795" s="13"/>
      <c r="J3795" s="13"/>
      <c r="K3795" s="13"/>
      <c r="L3795" s="13"/>
      <c r="M3795" s="13"/>
    </row>
    <row r="3796" spans="2:13">
      <c r="B3796" s="18"/>
      <c r="C3796" s="19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</row>
    <row r="3797" spans="2:13">
      <c r="B3797" s="16"/>
      <c r="C3797" s="17"/>
      <c r="D3797" s="13"/>
      <c r="E3797" s="13"/>
      <c r="F3797" s="13"/>
      <c r="G3797" s="13"/>
      <c r="H3797" s="13"/>
      <c r="I3797" s="13"/>
      <c r="J3797" s="13"/>
      <c r="K3797" s="13"/>
      <c r="L3797" s="13"/>
      <c r="M3797" s="13"/>
    </row>
    <row r="3798" spans="2:13">
      <c r="B3798" s="16"/>
      <c r="C3798" s="17"/>
      <c r="D3798" s="13"/>
      <c r="E3798" s="13"/>
      <c r="F3798" s="13"/>
      <c r="G3798" s="13"/>
      <c r="H3798" s="13"/>
      <c r="I3798" s="13"/>
      <c r="J3798" s="13"/>
      <c r="K3798" s="13"/>
      <c r="L3798" s="13"/>
      <c r="M3798" s="13"/>
    </row>
    <row r="3799" spans="2:13">
      <c r="B3799" s="16"/>
      <c r="C3799" s="17"/>
      <c r="D3799" s="13"/>
      <c r="E3799" s="13"/>
      <c r="F3799" s="13"/>
      <c r="G3799" s="13"/>
      <c r="H3799" s="13"/>
      <c r="I3799" s="13"/>
      <c r="J3799" s="13"/>
      <c r="K3799" s="13"/>
      <c r="L3799" s="13"/>
      <c r="M3799" s="13"/>
    </row>
    <row r="3800" spans="2:13">
      <c r="B3800" s="16"/>
      <c r="C3800" s="17"/>
      <c r="D3800" s="13"/>
      <c r="E3800" s="13"/>
      <c r="F3800" s="13"/>
      <c r="G3800" s="13"/>
      <c r="H3800" s="13"/>
      <c r="I3800" s="13"/>
      <c r="J3800" s="13"/>
      <c r="K3800" s="13"/>
      <c r="L3800" s="13"/>
      <c r="M3800" s="13"/>
    </row>
    <row r="3801" spans="2:13">
      <c r="B3801" s="16"/>
      <c r="C3801" s="17"/>
      <c r="D3801" s="13"/>
      <c r="E3801" s="13"/>
      <c r="F3801" s="13"/>
      <c r="G3801" s="13"/>
      <c r="H3801" s="13"/>
      <c r="I3801" s="13"/>
      <c r="J3801" s="13"/>
      <c r="K3801" s="13"/>
      <c r="L3801" s="13"/>
      <c r="M3801" s="13"/>
    </row>
    <row r="3802" spans="2:13">
      <c r="B3802" s="16"/>
      <c r="C3802" s="17"/>
      <c r="D3802" s="13"/>
      <c r="E3802" s="13"/>
      <c r="F3802" s="13"/>
      <c r="G3802" s="13"/>
      <c r="H3802" s="13"/>
      <c r="I3802" s="13"/>
      <c r="J3802" s="13"/>
      <c r="K3802" s="13"/>
      <c r="L3802" s="13"/>
      <c r="M3802" s="13"/>
    </row>
    <row r="3803" spans="2:13">
      <c r="B3803" s="18"/>
      <c r="C3803" s="19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</row>
    <row r="3804" spans="2:13">
      <c r="B3804" s="16"/>
      <c r="C3804" s="17"/>
      <c r="D3804" s="13"/>
      <c r="E3804" s="13"/>
      <c r="F3804" s="13"/>
      <c r="G3804" s="13"/>
      <c r="H3804" s="13"/>
      <c r="I3804" s="13"/>
      <c r="J3804" s="13"/>
      <c r="K3804" s="13"/>
      <c r="L3804" s="13"/>
      <c r="M3804" s="13"/>
    </row>
    <row r="3805" spans="2:13">
      <c r="B3805" s="18"/>
      <c r="C3805" s="19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</row>
    <row r="3806" spans="2:13">
      <c r="B3806" s="16"/>
      <c r="C3806" s="17"/>
      <c r="D3806" s="13"/>
      <c r="E3806" s="13"/>
      <c r="F3806" s="13"/>
      <c r="G3806" s="13"/>
      <c r="H3806" s="13"/>
      <c r="I3806" s="13"/>
      <c r="J3806" s="13"/>
      <c r="K3806" s="13"/>
      <c r="L3806" s="13"/>
      <c r="M3806" s="13"/>
    </row>
    <row r="3807" spans="2:13">
      <c r="B3807" s="16"/>
      <c r="C3807" s="17"/>
      <c r="D3807" s="13"/>
      <c r="E3807" s="13"/>
      <c r="F3807" s="13"/>
      <c r="G3807" s="13"/>
      <c r="H3807" s="13"/>
      <c r="I3807" s="13"/>
      <c r="J3807" s="13"/>
      <c r="K3807" s="13"/>
      <c r="L3807" s="13"/>
      <c r="M3807" s="13"/>
    </row>
    <row r="3808" spans="2:13">
      <c r="B3808" s="16"/>
      <c r="C3808" s="17"/>
      <c r="D3808" s="13"/>
      <c r="E3808" s="13"/>
      <c r="F3808" s="13"/>
      <c r="G3808" s="13"/>
      <c r="H3808" s="13"/>
      <c r="I3808" s="13"/>
      <c r="J3808" s="13"/>
      <c r="K3808" s="13"/>
      <c r="L3808" s="13"/>
      <c r="M3808" s="13"/>
    </row>
    <row r="3809" spans="2:13">
      <c r="B3809" s="16"/>
      <c r="C3809" s="17"/>
      <c r="D3809" s="13"/>
      <c r="E3809" s="13"/>
      <c r="F3809" s="13"/>
      <c r="G3809" s="13"/>
      <c r="H3809" s="13"/>
      <c r="I3809" s="13"/>
      <c r="J3809" s="13"/>
      <c r="K3809" s="13"/>
      <c r="L3809" s="13"/>
      <c r="M3809" s="13"/>
    </row>
    <row r="3810" spans="2:13">
      <c r="B3810" s="16"/>
      <c r="C3810" s="17"/>
      <c r="D3810" s="13"/>
      <c r="E3810" s="13"/>
      <c r="F3810" s="13"/>
      <c r="G3810" s="13"/>
      <c r="H3810" s="13"/>
      <c r="I3810" s="13"/>
      <c r="J3810" s="13"/>
      <c r="K3810" s="13"/>
      <c r="L3810" s="13"/>
      <c r="M3810" s="13"/>
    </row>
    <row r="3811" spans="2:13">
      <c r="B3811" s="16"/>
      <c r="C3811" s="17"/>
      <c r="D3811" s="13"/>
      <c r="E3811" s="13"/>
      <c r="F3811" s="13"/>
      <c r="G3811" s="13"/>
      <c r="H3811" s="13"/>
      <c r="I3811" s="13"/>
      <c r="J3811" s="13"/>
      <c r="K3811" s="13"/>
      <c r="L3811" s="13"/>
      <c r="M3811" s="13"/>
    </row>
    <row r="3812" spans="2:13">
      <c r="B3812" s="16"/>
      <c r="C3812" s="17"/>
      <c r="D3812" s="13"/>
      <c r="E3812" s="13"/>
      <c r="F3812" s="13"/>
      <c r="G3812" s="13"/>
      <c r="H3812" s="13"/>
      <c r="I3812" s="13"/>
      <c r="J3812" s="13"/>
      <c r="K3812" s="13"/>
      <c r="L3812" s="13"/>
      <c r="M3812" s="13"/>
    </row>
    <row r="3813" spans="2:13">
      <c r="B3813" s="16"/>
      <c r="C3813" s="17"/>
      <c r="D3813" s="13"/>
      <c r="E3813" s="13"/>
      <c r="F3813" s="13"/>
      <c r="G3813" s="13"/>
      <c r="H3813" s="13"/>
      <c r="I3813" s="13"/>
      <c r="J3813" s="13"/>
      <c r="K3813" s="13"/>
      <c r="L3813" s="13"/>
      <c r="M3813" s="13"/>
    </row>
    <row r="3814" spans="2:13">
      <c r="B3814" s="16"/>
      <c r="C3814" s="17"/>
      <c r="D3814" s="13"/>
      <c r="E3814" s="13"/>
      <c r="F3814" s="13"/>
      <c r="G3814" s="13"/>
      <c r="H3814" s="13"/>
      <c r="I3814" s="13"/>
      <c r="J3814" s="13"/>
      <c r="K3814" s="13"/>
      <c r="L3814" s="13"/>
      <c r="M3814" s="13"/>
    </row>
    <row r="3815" spans="2:13">
      <c r="B3815" s="16"/>
      <c r="C3815" s="17"/>
      <c r="D3815" s="13"/>
      <c r="E3815" s="13"/>
      <c r="F3815" s="13"/>
      <c r="G3815" s="13"/>
      <c r="H3815" s="13"/>
      <c r="I3815" s="13"/>
      <c r="J3815" s="13"/>
      <c r="K3815" s="13"/>
      <c r="L3815" s="13"/>
      <c r="M3815" s="13"/>
    </row>
    <row r="3816" spans="2:13">
      <c r="B3816" s="16"/>
      <c r="C3816" s="17"/>
      <c r="D3816" s="13"/>
      <c r="E3816" s="13"/>
      <c r="F3816" s="13"/>
      <c r="G3816" s="13"/>
      <c r="H3816" s="13"/>
      <c r="I3816" s="13"/>
      <c r="J3816" s="13"/>
      <c r="K3816" s="13"/>
      <c r="L3816" s="13"/>
      <c r="M3816" s="13"/>
    </row>
    <row r="3817" spans="2:13">
      <c r="B3817" s="18"/>
      <c r="C3817" s="19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</row>
    <row r="3818" spans="2:13">
      <c r="B3818" s="16"/>
      <c r="C3818" s="17"/>
      <c r="D3818" s="13"/>
      <c r="E3818" s="13"/>
      <c r="F3818" s="13"/>
      <c r="G3818" s="13"/>
      <c r="H3818" s="13"/>
      <c r="I3818" s="13"/>
      <c r="J3818" s="13"/>
      <c r="K3818" s="13"/>
      <c r="L3818" s="13"/>
      <c r="M3818" s="13"/>
    </row>
    <row r="3819" spans="2:13">
      <c r="B3819" s="16"/>
      <c r="C3819" s="17"/>
      <c r="D3819" s="13"/>
      <c r="E3819" s="13"/>
      <c r="F3819" s="13"/>
      <c r="G3819" s="13"/>
      <c r="H3819" s="13"/>
      <c r="I3819" s="13"/>
      <c r="J3819" s="13"/>
      <c r="K3819" s="13"/>
      <c r="L3819" s="13"/>
      <c r="M3819" s="13"/>
    </row>
    <row r="3820" spans="2:13">
      <c r="B3820" s="16"/>
      <c r="C3820" s="17"/>
      <c r="D3820" s="13"/>
      <c r="E3820" s="13"/>
      <c r="F3820" s="13"/>
      <c r="G3820" s="13"/>
      <c r="H3820" s="13"/>
      <c r="I3820" s="13"/>
      <c r="J3820" s="13"/>
      <c r="K3820" s="13"/>
      <c r="L3820" s="13"/>
      <c r="M3820" s="13"/>
    </row>
    <row r="3821" spans="2:13">
      <c r="B3821" s="16"/>
      <c r="C3821" s="17"/>
      <c r="D3821" s="13"/>
      <c r="E3821" s="13"/>
      <c r="F3821" s="13"/>
      <c r="G3821" s="13"/>
      <c r="H3821" s="13"/>
      <c r="I3821" s="13"/>
      <c r="J3821" s="13"/>
      <c r="K3821" s="13"/>
      <c r="L3821" s="13"/>
      <c r="M3821" s="13"/>
    </row>
    <row r="3822" spans="2:13">
      <c r="B3822" s="16"/>
      <c r="C3822" s="17"/>
      <c r="D3822" s="13"/>
      <c r="E3822" s="13"/>
      <c r="F3822" s="13"/>
      <c r="G3822" s="13"/>
      <c r="H3822" s="13"/>
      <c r="I3822" s="13"/>
      <c r="J3822" s="13"/>
      <c r="K3822" s="13"/>
      <c r="L3822" s="13"/>
      <c r="M3822" s="13"/>
    </row>
    <row r="3823" spans="2:13">
      <c r="B3823" s="16"/>
      <c r="C3823" s="17"/>
      <c r="D3823" s="13"/>
      <c r="E3823" s="13"/>
      <c r="F3823" s="13"/>
      <c r="G3823" s="13"/>
      <c r="H3823" s="13"/>
      <c r="I3823" s="13"/>
      <c r="J3823" s="13"/>
      <c r="K3823" s="13"/>
      <c r="L3823" s="13"/>
      <c r="M3823" s="13"/>
    </row>
    <row r="3824" spans="2:13">
      <c r="B3824" s="16"/>
      <c r="C3824" s="17"/>
      <c r="D3824" s="13"/>
      <c r="E3824" s="13"/>
      <c r="F3824" s="13"/>
      <c r="G3824" s="13"/>
      <c r="H3824" s="13"/>
      <c r="I3824" s="13"/>
      <c r="J3824" s="13"/>
      <c r="K3824" s="13"/>
      <c r="L3824" s="13"/>
      <c r="M3824" s="13"/>
    </row>
    <row r="3825" spans="2:13">
      <c r="B3825" s="16"/>
      <c r="C3825" s="17"/>
      <c r="D3825" s="13"/>
      <c r="E3825" s="13"/>
      <c r="F3825" s="13"/>
      <c r="G3825" s="13"/>
      <c r="H3825" s="13"/>
      <c r="I3825" s="13"/>
      <c r="J3825" s="13"/>
      <c r="K3825" s="13"/>
      <c r="L3825" s="13"/>
      <c r="M3825" s="13"/>
    </row>
    <row r="3826" spans="2:13">
      <c r="B3826" s="16"/>
      <c r="C3826" s="17"/>
      <c r="D3826" s="13"/>
      <c r="E3826" s="13"/>
      <c r="F3826" s="13"/>
      <c r="G3826" s="13"/>
      <c r="H3826" s="13"/>
      <c r="I3826" s="13"/>
      <c r="J3826" s="13"/>
      <c r="K3826" s="13"/>
      <c r="L3826" s="13"/>
      <c r="M3826" s="13"/>
    </row>
    <row r="3827" spans="2:13">
      <c r="B3827" s="16"/>
      <c r="C3827" s="17"/>
      <c r="D3827" s="13"/>
      <c r="E3827" s="13"/>
      <c r="F3827" s="13"/>
      <c r="G3827" s="13"/>
      <c r="H3827" s="13"/>
      <c r="I3827" s="13"/>
      <c r="J3827" s="13"/>
      <c r="K3827" s="13"/>
      <c r="L3827" s="13"/>
      <c r="M3827" s="13"/>
    </row>
    <row r="3828" spans="2:13">
      <c r="B3828" s="16"/>
      <c r="C3828" s="17"/>
      <c r="D3828" s="13"/>
      <c r="E3828" s="13"/>
      <c r="F3828" s="13"/>
      <c r="G3828" s="13"/>
      <c r="H3828" s="13"/>
      <c r="I3828" s="13"/>
      <c r="J3828" s="13"/>
      <c r="K3828" s="13"/>
      <c r="L3828" s="13"/>
      <c r="M3828" s="13"/>
    </row>
    <row r="3829" spans="2:13">
      <c r="B3829" s="16"/>
      <c r="C3829" s="17"/>
      <c r="D3829" s="13"/>
      <c r="E3829" s="13"/>
      <c r="F3829" s="13"/>
      <c r="G3829" s="13"/>
      <c r="H3829" s="13"/>
      <c r="I3829" s="13"/>
      <c r="J3829" s="13"/>
      <c r="K3829" s="13"/>
      <c r="L3829" s="13"/>
      <c r="M3829" s="13"/>
    </row>
    <row r="3830" spans="2:13">
      <c r="B3830" s="16"/>
      <c r="C3830" s="17"/>
      <c r="D3830" s="13"/>
      <c r="E3830" s="13"/>
      <c r="F3830" s="13"/>
      <c r="G3830" s="13"/>
      <c r="H3830" s="13"/>
      <c r="I3830" s="13"/>
      <c r="J3830" s="13"/>
      <c r="K3830" s="13"/>
      <c r="L3830" s="13"/>
      <c r="M3830" s="13"/>
    </row>
    <row r="3831" spans="2:13">
      <c r="B3831" s="16"/>
      <c r="C3831" s="17"/>
      <c r="D3831" s="13"/>
      <c r="E3831" s="13"/>
      <c r="F3831" s="13"/>
      <c r="G3831" s="13"/>
      <c r="H3831" s="13"/>
      <c r="I3831" s="13"/>
      <c r="J3831" s="13"/>
      <c r="K3831" s="13"/>
      <c r="L3831" s="13"/>
      <c r="M3831" s="13"/>
    </row>
    <row r="3832" spans="2:13">
      <c r="B3832" s="16"/>
      <c r="C3832" s="17"/>
      <c r="D3832" s="13"/>
      <c r="E3832" s="13"/>
      <c r="F3832" s="13"/>
      <c r="G3832" s="13"/>
      <c r="H3832" s="13"/>
      <c r="I3832" s="13"/>
      <c r="J3832" s="13"/>
      <c r="K3832" s="13"/>
      <c r="L3832" s="13"/>
      <c r="M3832" s="13"/>
    </row>
    <row r="3833" spans="2:13">
      <c r="B3833" s="16"/>
      <c r="C3833" s="17"/>
      <c r="D3833" s="13"/>
      <c r="E3833" s="13"/>
      <c r="F3833" s="13"/>
      <c r="G3833" s="13"/>
      <c r="H3833" s="13"/>
      <c r="I3833" s="13"/>
      <c r="J3833" s="13"/>
      <c r="K3833" s="13"/>
      <c r="L3833" s="13"/>
      <c r="M3833" s="13"/>
    </row>
    <row r="3834" spans="2:13">
      <c r="B3834" s="16"/>
      <c r="C3834" s="17"/>
      <c r="D3834" s="13"/>
      <c r="E3834" s="13"/>
      <c r="F3834" s="13"/>
      <c r="G3834" s="13"/>
      <c r="H3834" s="13"/>
      <c r="I3834" s="13"/>
      <c r="J3834" s="13"/>
      <c r="K3834" s="13"/>
      <c r="L3834" s="13"/>
      <c r="M3834" s="13"/>
    </row>
    <row r="3835" spans="2:13">
      <c r="B3835" s="16"/>
      <c r="C3835" s="17"/>
      <c r="D3835" s="13"/>
      <c r="E3835" s="13"/>
      <c r="F3835" s="13"/>
      <c r="G3835" s="13"/>
      <c r="H3835" s="13"/>
      <c r="I3835" s="13"/>
      <c r="J3835" s="13"/>
      <c r="K3835" s="13"/>
      <c r="L3835" s="13"/>
      <c r="M3835" s="13"/>
    </row>
    <row r="3836" spans="2:13">
      <c r="B3836" s="16"/>
      <c r="C3836" s="17"/>
      <c r="D3836" s="13"/>
      <c r="E3836" s="13"/>
      <c r="F3836" s="13"/>
      <c r="G3836" s="13"/>
      <c r="H3836" s="13"/>
      <c r="I3836" s="13"/>
      <c r="J3836" s="13"/>
      <c r="K3836" s="13"/>
      <c r="L3836" s="13"/>
      <c r="M3836" s="13"/>
    </row>
    <row r="3837" spans="2:13">
      <c r="B3837" s="16"/>
      <c r="C3837" s="17"/>
      <c r="D3837" s="13"/>
      <c r="E3837" s="13"/>
      <c r="F3837" s="13"/>
      <c r="G3837" s="13"/>
      <c r="H3837" s="13"/>
      <c r="I3837" s="13"/>
      <c r="J3837" s="13"/>
      <c r="K3837" s="13"/>
      <c r="L3837" s="13"/>
      <c r="M3837" s="13"/>
    </row>
    <row r="3838" spans="2:13">
      <c r="B3838" s="16"/>
      <c r="C3838" s="17"/>
      <c r="D3838" s="13"/>
      <c r="E3838" s="13"/>
      <c r="F3838" s="13"/>
      <c r="G3838" s="13"/>
      <c r="H3838" s="13"/>
      <c r="I3838" s="13"/>
      <c r="J3838" s="13"/>
      <c r="K3838" s="13"/>
      <c r="L3838" s="13"/>
      <c r="M3838" s="13"/>
    </row>
    <row r="3839" spans="2:13">
      <c r="B3839" s="16"/>
      <c r="C3839" s="17"/>
      <c r="D3839" s="13"/>
      <c r="E3839" s="13"/>
      <c r="F3839" s="13"/>
      <c r="G3839" s="13"/>
      <c r="H3839" s="13"/>
      <c r="I3839" s="13"/>
      <c r="J3839" s="13"/>
      <c r="K3839" s="13"/>
      <c r="L3839" s="13"/>
      <c r="M3839" s="13"/>
    </row>
    <row r="3840" spans="2:13">
      <c r="B3840" s="16"/>
      <c r="C3840" s="17"/>
      <c r="D3840" s="13"/>
      <c r="E3840" s="13"/>
      <c r="F3840" s="13"/>
      <c r="G3840" s="13"/>
      <c r="H3840" s="13"/>
      <c r="I3840" s="13"/>
      <c r="J3840" s="13"/>
      <c r="K3840" s="13"/>
      <c r="L3840" s="13"/>
      <c r="M3840" s="13"/>
    </row>
    <row r="3841" spans="2:13">
      <c r="B3841" s="16"/>
      <c r="C3841" s="17"/>
      <c r="D3841" s="13"/>
      <c r="E3841" s="13"/>
      <c r="F3841" s="13"/>
      <c r="G3841" s="13"/>
      <c r="H3841" s="13"/>
      <c r="I3841" s="13"/>
      <c r="J3841" s="13"/>
      <c r="K3841" s="13"/>
      <c r="L3841" s="13"/>
      <c r="M3841" s="13"/>
    </row>
    <row r="3842" spans="2:13">
      <c r="B3842" s="16"/>
      <c r="C3842" s="17"/>
      <c r="D3842" s="13"/>
      <c r="E3842" s="13"/>
      <c r="F3842" s="13"/>
      <c r="G3842" s="13"/>
      <c r="H3842" s="13"/>
      <c r="I3842" s="13"/>
      <c r="J3842" s="13"/>
      <c r="K3842" s="13"/>
      <c r="L3842" s="13"/>
      <c r="M3842" s="13"/>
    </row>
    <row r="3843" spans="2:13">
      <c r="B3843" s="16"/>
      <c r="C3843" s="17"/>
      <c r="D3843" s="13"/>
      <c r="E3843" s="13"/>
      <c r="F3843" s="13"/>
      <c r="G3843" s="13"/>
      <c r="H3843" s="13"/>
      <c r="I3843" s="13"/>
      <c r="J3843" s="13"/>
      <c r="K3843" s="13"/>
      <c r="L3843" s="13"/>
      <c r="M3843" s="13"/>
    </row>
    <row r="3844" spans="2:13">
      <c r="B3844" s="16"/>
      <c r="C3844" s="17"/>
      <c r="D3844" s="13"/>
      <c r="E3844" s="13"/>
      <c r="F3844" s="13"/>
      <c r="G3844" s="13"/>
      <c r="H3844" s="13"/>
      <c r="I3844" s="13"/>
      <c r="J3844" s="13"/>
      <c r="K3844" s="13"/>
      <c r="L3844" s="13"/>
      <c r="M3844" s="13"/>
    </row>
    <row r="3845" spans="2:13">
      <c r="B3845" s="16"/>
      <c r="C3845" s="17"/>
      <c r="D3845" s="13"/>
      <c r="E3845" s="13"/>
      <c r="F3845" s="13"/>
      <c r="G3845" s="13"/>
      <c r="H3845" s="13"/>
      <c r="I3845" s="13"/>
      <c r="J3845" s="13"/>
      <c r="K3845" s="13"/>
      <c r="L3845" s="13"/>
      <c r="M3845" s="13"/>
    </row>
    <row r="3846" spans="2:13">
      <c r="B3846" s="16"/>
      <c r="C3846" s="17"/>
      <c r="D3846" s="13"/>
      <c r="E3846" s="13"/>
      <c r="F3846" s="13"/>
      <c r="G3846" s="13"/>
      <c r="H3846" s="13"/>
      <c r="I3846" s="13"/>
      <c r="J3846" s="13"/>
      <c r="K3846" s="13"/>
      <c r="L3846" s="13"/>
      <c r="M3846" s="13"/>
    </row>
    <row r="3847" spans="2:13">
      <c r="B3847" s="16"/>
      <c r="C3847" s="20"/>
      <c r="D3847" s="13"/>
      <c r="E3847" s="13"/>
      <c r="F3847" s="13"/>
      <c r="G3847" s="13"/>
      <c r="H3847" s="13"/>
      <c r="I3847" s="13"/>
      <c r="J3847" s="13"/>
      <c r="K3847" s="13"/>
      <c r="L3847" s="13"/>
      <c r="M3847" s="13"/>
    </row>
    <row r="3848" spans="2:13">
      <c r="B3848" s="16"/>
      <c r="C3848" s="20"/>
      <c r="D3848" s="13"/>
      <c r="E3848" s="13"/>
      <c r="F3848" s="13"/>
      <c r="G3848" s="13"/>
      <c r="H3848" s="13"/>
      <c r="I3848" s="13"/>
      <c r="J3848" s="13"/>
      <c r="K3848" s="13"/>
      <c r="L3848" s="13"/>
      <c r="M3848" s="13"/>
    </row>
    <row r="3849" spans="2:13">
      <c r="B3849" s="16"/>
      <c r="C3849" s="20"/>
      <c r="D3849" s="13"/>
      <c r="E3849" s="13"/>
      <c r="F3849" s="13"/>
      <c r="G3849" s="13"/>
      <c r="H3849" s="13"/>
      <c r="I3849" s="13"/>
      <c r="J3849" s="13"/>
      <c r="K3849" s="13"/>
      <c r="L3849" s="13"/>
      <c r="M3849" s="13"/>
    </row>
    <row r="3850" spans="2:13">
      <c r="B3850" s="16"/>
      <c r="C3850" s="20"/>
      <c r="D3850" s="13"/>
      <c r="E3850" s="13"/>
      <c r="F3850" s="13"/>
      <c r="G3850" s="13"/>
      <c r="H3850" s="13"/>
      <c r="I3850" s="13"/>
      <c r="J3850" s="13"/>
      <c r="K3850" s="13"/>
      <c r="L3850" s="13"/>
      <c r="M3850" s="13"/>
    </row>
    <row r="3851" spans="2:13">
      <c r="B3851" s="16"/>
      <c r="C3851" s="20"/>
      <c r="D3851" s="13"/>
      <c r="E3851" s="13"/>
      <c r="F3851" s="13"/>
      <c r="G3851" s="13"/>
      <c r="H3851" s="13"/>
      <c r="I3851" s="13"/>
      <c r="J3851" s="13"/>
      <c r="K3851" s="13"/>
      <c r="L3851" s="13"/>
      <c r="M3851" s="13"/>
    </row>
    <row r="3852" spans="2:13">
      <c r="B3852" s="16"/>
      <c r="C3852" s="20"/>
      <c r="D3852" s="13"/>
      <c r="E3852" s="13"/>
      <c r="F3852" s="13"/>
      <c r="G3852" s="13"/>
      <c r="H3852" s="13"/>
      <c r="I3852" s="13"/>
      <c r="J3852" s="13"/>
      <c r="K3852" s="13"/>
      <c r="L3852" s="13"/>
      <c r="M3852" s="13"/>
    </row>
    <row r="3853" spans="2:13">
      <c r="B3853" s="16"/>
      <c r="C3853" s="20"/>
      <c r="D3853" s="13"/>
      <c r="E3853" s="13"/>
      <c r="F3853" s="13"/>
      <c r="G3853" s="13"/>
      <c r="H3853" s="13"/>
      <c r="I3853" s="13"/>
      <c r="J3853" s="13"/>
      <c r="K3853" s="13"/>
      <c r="L3853" s="13"/>
      <c r="M3853" s="13"/>
    </row>
    <row r="3854" spans="2:13">
      <c r="B3854" s="16"/>
      <c r="C3854" s="20"/>
      <c r="D3854" s="13"/>
      <c r="E3854" s="13"/>
      <c r="F3854" s="13"/>
      <c r="G3854" s="13"/>
      <c r="H3854" s="13"/>
      <c r="I3854" s="13"/>
      <c r="J3854" s="13"/>
      <c r="K3854" s="13"/>
      <c r="L3854" s="13"/>
      <c r="M3854" s="13"/>
    </row>
    <row r="3855" spans="2:13">
      <c r="B3855" s="16"/>
      <c r="C3855" s="20"/>
      <c r="D3855" s="13"/>
      <c r="E3855" s="13"/>
      <c r="F3855" s="13"/>
      <c r="G3855" s="13"/>
      <c r="H3855" s="13"/>
      <c r="I3855" s="13"/>
      <c r="J3855" s="13"/>
      <c r="K3855" s="13"/>
      <c r="L3855" s="13"/>
      <c r="M3855" s="13"/>
    </row>
    <row r="3856" spans="2:13">
      <c r="B3856" s="16"/>
      <c r="C3856" s="20"/>
      <c r="D3856" s="13"/>
      <c r="E3856" s="13"/>
      <c r="F3856" s="13"/>
      <c r="G3856" s="13"/>
      <c r="H3856" s="13"/>
      <c r="I3856" s="13"/>
      <c r="J3856" s="13"/>
      <c r="K3856" s="13"/>
      <c r="L3856" s="13"/>
      <c r="M3856" s="13"/>
    </row>
    <row r="3857" spans="2:13">
      <c r="B3857" s="16"/>
      <c r="C3857" s="20"/>
      <c r="D3857" s="13"/>
      <c r="E3857" s="13"/>
      <c r="F3857" s="13"/>
      <c r="G3857" s="13"/>
      <c r="H3857" s="13"/>
      <c r="I3857" s="13"/>
      <c r="J3857" s="13"/>
      <c r="K3857" s="13"/>
      <c r="L3857" s="13"/>
      <c r="M3857" s="13"/>
    </row>
    <row r="3858" spans="2:13">
      <c r="B3858" s="16"/>
      <c r="C3858" s="20"/>
      <c r="D3858" s="13"/>
      <c r="E3858" s="13"/>
      <c r="F3858" s="13"/>
      <c r="G3858" s="13"/>
      <c r="H3858" s="13"/>
      <c r="I3858" s="13"/>
      <c r="J3858" s="13"/>
      <c r="K3858" s="13"/>
      <c r="L3858" s="13"/>
      <c r="M3858" s="13"/>
    </row>
    <row r="3859" spans="2:13">
      <c r="B3859" s="16"/>
      <c r="C3859" s="20"/>
      <c r="D3859" s="13"/>
      <c r="E3859" s="13"/>
      <c r="F3859" s="13"/>
      <c r="G3859" s="13"/>
      <c r="H3859" s="13"/>
      <c r="I3859" s="13"/>
      <c r="J3859" s="13"/>
      <c r="K3859" s="13"/>
      <c r="L3859" s="13"/>
      <c r="M3859" s="13"/>
    </row>
    <row r="3860" spans="2:13">
      <c r="B3860" s="16"/>
      <c r="C3860" s="20"/>
      <c r="D3860" s="13"/>
      <c r="E3860" s="13"/>
      <c r="F3860" s="13"/>
      <c r="G3860" s="13"/>
      <c r="H3860" s="13"/>
      <c r="I3860" s="13"/>
      <c r="J3860" s="13"/>
      <c r="K3860" s="13"/>
      <c r="L3860" s="13"/>
      <c r="M3860" s="13"/>
    </row>
    <row r="3861" spans="2:13">
      <c r="B3861" s="16"/>
      <c r="C3861" s="20"/>
      <c r="D3861" s="13"/>
      <c r="E3861" s="13"/>
      <c r="F3861" s="13"/>
      <c r="G3861" s="13"/>
      <c r="H3861" s="13"/>
      <c r="I3861" s="13"/>
      <c r="J3861" s="13"/>
      <c r="K3861" s="13"/>
      <c r="L3861" s="13"/>
      <c r="M3861" s="13"/>
    </row>
    <row r="3862" spans="2:13">
      <c r="B3862" s="16"/>
      <c r="C3862" s="20"/>
      <c r="D3862" s="13"/>
      <c r="E3862" s="13"/>
      <c r="F3862" s="13"/>
      <c r="G3862" s="13"/>
      <c r="H3862" s="13"/>
      <c r="I3862" s="13"/>
      <c r="J3862" s="13"/>
      <c r="K3862" s="13"/>
      <c r="L3862" s="13"/>
      <c r="M3862" s="13"/>
    </row>
    <row r="3863" spans="2:13">
      <c r="B3863" s="16"/>
      <c r="C3863" s="17"/>
      <c r="D3863" s="13"/>
      <c r="E3863" s="13"/>
      <c r="F3863" s="13"/>
      <c r="G3863" s="13"/>
      <c r="H3863" s="13"/>
      <c r="I3863" s="13"/>
      <c r="J3863" s="13"/>
      <c r="K3863" s="13"/>
      <c r="L3863" s="13"/>
      <c r="M3863" s="13"/>
    </row>
    <row r="3864" spans="2:13">
      <c r="B3864" s="16"/>
      <c r="C3864" s="17"/>
      <c r="D3864" s="13"/>
      <c r="E3864" s="13"/>
      <c r="F3864" s="13"/>
      <c r="G3864" s="13"/>
      <c r="H3864" s="13"/>
      <c r="I3864" s="13"/>
      <c r="J3864" s="13"/>
      <c r="K3864" s="13"/>
      <c r="L3864" s="13"/>
      <c r="M3864" s="13"/>
    </row>
    <row r="3865" spans="2:13">
      <c r="B3865" s="16"/>
      <c r="C3865" s="17"/>
      <c r="D3865" s="13"/>
      <c r="E3865" s="13"/>
      <c r="F3865" s="13"/>
      <c r="G3865" s="13"/>
      <c r="H3865" s="13"/>
      <c r="I3865" s="13"/>
      <c r="J3865" s="13"/>
      <c r="K3865" s="13"/>
      <c r="L3865" s="13"/>
      <c r="M3865" s="13"/>
    </row>
    <row r="3866" spans="2:13">
      <c r="B3866" s="16"/>
      <c r="C3866" s="17"/>
      <c r="D3866" s="13"/>
      <c r="E3866" s="13"/>
      <c r="F3866" s="13"/>
      <c r="G3866" s="13"/>
      <c r="H3866" s="13"/>
      <c r="I3866" s="13"/>
      <c r="J3866" s="13"/>
      <c r="K3866" s="13"/>
      <c r="L3866" s="13"/>
      <c r="M3866" s="13"/>
    </row>
    <row r="3867" spans="2:13">
      <c r="B3867" s="16"/>
      <c r="C3867" s="17"/>
      <c r="D3867" s="13"/>
      <c r="E3867" s="13"/>
      <c r="F3867" s="13"/>
      <c r="G3867" s="13"/>
      <c r="H3867" s="13"/>
      <c r="I3867" s="13"/>
      <c r="J3867" s="13"/>
      <c r="K3867" s="13"/>
      <c r="L3867" s="13"/>
      <c r="M3867" s="13"/>
    </row>
    <row r="3868" spans="2:13">
      <c r="B3868" s="16"/>
      <c r="C3868" s="17"/>
      <c r="D3868" s="13"/>
      <c r="E3868" s="13"/>
      <c r="F3868" s="13"/>
      <c r="G3868" s="13"/>
      <c r="H3868" s="13"/>
      <c r="I3868" s="13"/>
      <c r="J3868" s="13"/>
      <c r="K3868" s="13"/>
      <c r="L3868" s="13"/>
      <c r="M3868" s="13"/>
    </row>
    <row r="3869" spans="2:13">
      <c r="B3869" s="16"/>
      <c r="C3869" s="17"/>
      <c r="D3869" s="13"/>
      <c r="E3869" s="13"/>
      <c r="F3869" s="13"/>
      <c r="G3869" s="13"/>
      <c r="H3869" s="13"/>
      <c r="I3869" s="13"/>
      <c r="J3869" s="13"/>
      <c r="K3869" s="13"/>
      <c r="L3869" s="13"/>
      <c r="M3869" s="13"/>
    </row>
    <row r="3870" spans="2:13">
      <c r="B3870" s="16"/>
      <c r="C3870" s="17"/>
      <c r="D3870" s="13"/>
      <c r="E3870" s="13"/>
      <c r="F3870" s="13"/>
      <c r="G3870" s="13"/>
      <c r="H3870" s="13"/>
      <c r="I3870" s="13"/>
      <c r="J3870" s="13"/>
      <c r="K3870" s="13"/>
      <c r="L3870" s="13"/>
      <c r="M3870" s="13"/>
    </row>
    <row r="3871" spans="2:13">
      <c r="B3871" s="16"/>
      <c r="C3871" s="17"/>
      <c r="D3871" s="13"/>
      <c r="E3871" s="13"/>
      <c r="F3871" s="13"/>
      <c r="G3871" s="13"/>
      <c r="H3871" s="13"/>
      <c r="I3871" s="13"/>
      <c r="J3871" s="13"/>
      <c r="K3871" s="13"/>
      <c r="L3871" s="13"/>
      <c r="M3871" s="13"/>
    </row>
    <row r="3872" spans="2:13">
      <c r="B3872" s="16"/>
      <c r="C3872" s="17"/>
      <c r="D3872" s="13"/>
      <c r="E3872" s="13"/>
      <c r="F3872" s="13"/>
      <c r="G3872" s="13"/>
      <c r="H3872" s="13"/>
      <c r="I3872" s="13"/>
      <c r="J3872" s="13"/>
      <c r="K3872" s="13"/>
      <c r="L3872" s="13"/>
      <c r="M3872" s="13"/>
    </row>
    <row r="3873" spans="2:13">
      <c r="B3873" s="16"/>
      <c r="C3873" s="17"/>
      <c r="D3873" s="13"/>
      <c r="E3873" s="13"/>
      <c r="F3873" s="13"/>
      <c r="G3873" s="13"/>
      <c r="H3873" s="13"/>
      <c r="I3873" s="13"/>
      <c r="J3873" s="13"/>
      <c r="K3873" s="13"/>
      <c r="L3873" s="13"/>
      <c r="M3873" s="13"/>
    </row>
    <row r="3874" spans="2:13">
      <c r="B3874" s="16"/>
      <c r="C3874" s="17"/>
      <c r="D3874" s="13"/>
      <c r="E3874" s="13"/>
      <c r="F3874" s="13"/>
      <c r="G3874" s="13"/>
      <c r="H3874" s="13"/>
      <c r="I3874" s="13"/>
      <c r="J3874" s="13"/>
      <c r="K3874" s="13"/>
      <c r="L3874" s="13"/>
      <c r="M3874" s="13"/>
    </row>
    <row r="3875" spans="2:13">
      <c r="B3875" s="16"/>
      <c r="C3875" s="17"/>
      <c r="D3875" s="13"/>
      <c r="E3875" s="13"/>
      <c r="F3875" s="13"/>
      <c r="G3875" s="13"/>
      <c r="H3875" s="13"/>
      <c r="I3875" s="13"/>
      <c r="J3875" s="13"/>
      <c r="K3875" s="13"/>
      <c r="L3875" s="13"/>
      <c r="M3875" s="13"/>
    </row>
    <row r="3876" spans="2:13">
      <c r="B3876" s="18"/>
      <c r="C3876" s="19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</row>
    <row r="3877" spans="2:13">
      <c r="B3877" s="16"/>
      <c r="C3877" s="17"/>
      <c r="D3877" s="13"/>
      <c r="E3877" s="13"/>
      <c r="F3877" s="13"/>
      <c r="G3877" s="13"/>
      <c r="H3877" s="13"/>
      <c r="I3877" s="13"/>
      <c r="J3877" s="13"/>
      <c r="K3877" s="13"/>
      <c r="L3877" s="13"/>
      <c r="M3877" s="13"/>
    </row>
    <row r="3878" spans="2:13">
      <c r="B3878" s="16"/>
      <c r="C3878" s="17"/>
      <c r="D3878" s="13"/>
      <c r="E3878" s="13"/>
      <c r="F3878" s="13"/>
      <c r="G3878" s="13"/>
      <c r="H3878" s="13"/>
      <c r="I3878" s="13"/>
      <c r="J3878" s="13"/>
      <c r="K3878" s="13"/>
      <c r="L3878" s="13"/>
      <c r="M3878" s="13"/>
    </row>
    <row r="3879" spans="2:13">
      <c r="B3879" s="16"/>
      <c r="C3879" s="17"/>
      <c r="D3879" s="13"/>
      <c r="E3879" s="13"/>
      <c r="F3879" s="13"/>
      <c r="G3879" s="13"/>
      <c r="H3879" s="13"/>
      <c r="I3879" s="13"/>
      <c r="J3879" s="13"/>
      <c r="K3879" s="13"/>
      <c r="L3879" s="13"/>
      <c r="M3879" s="13"/>
    </row>
    <row r="3880" spans="2:13">
      <c r="B3880" s="16"/>
      <c r="C3880" s="17"/>
      <c r="D3880" s="13"/>
      <c r="E3880" s="13"/>
      <c r="F3880" s="13"/>
      <c r="G3880" s="13"/>
      <c r="H3880" s="13"/>
      <c r="I3880" s="13"/>
      <c r="J3880" s="13"/>
      <c r="K3880" s="13"/>
      <c r="L3880" s="13"/>
      <c r="M3880" s="13"/>
    </row>
    <row r="3881" spans="2:13">
      <c r="B3881" s="18"/>
      <c r="C3881" s="19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</row>
    <row r="3882" spans="2:13">
      <c r="B3882" s="16"/>
      <c r="C3882" s="17"/>
      <c r="D3882" s="13"/>
      <c r="E3882" s="13"/>
      <c r="F3882" s="13"/>
      <c r="G3882" s="13"/>
      <c r="H3882" s="13"/>
      <c r="I3882" s="13"/>
      <c r="J3882" s="13"/>
      <c r="K3882" s="13"/>
      <c r="L3882" s="13"/>
      <c r="M3882" s="13"/>
    </row>
    <row r="3883" spans="2:13">
      <c r="B3883" s="16"/>
      <c r="C3883" s="17"/>
      <c r="D3883" s="13"/>
      <c r="E3883" s="13"/>
      <c r="F3883" s="13"/>
      <c r="G3883" s="13"/>
      <c r="H3883" s="13"/>
      <c r="I3883" s="13"/>
      <c r="J3883" s="13"/>
      <c r="K3883" s="13"/>
      <c r="L3883" s="13"/>
      <c r="M3883" s="13"/>
    </row>
    <row r="3884" spans="2:13">
      <c r="B3884" s="16"/>
      <c r="C3884" s="17"/>
      <c r="D3884" s="13"/>
      <c r="E3884" s="13"/>
      <c r="F3884" s="13"/>
      <c r="G3884" s="13"/>
      <c r="H3884" s="13"/>
      <c r="I3884" s="13"/>
      <c r="J3884" s="13"/>
      <c r="K3884" s="13"/>
      <c r="L3884" s="13"/>
      <c r="M3884" s="13"/>
    </row>
    <row r="3885" spans="2:13">
      <c r="B3885" s="16"/>
      <c r="C3885" s="17"/>
      <c r="D3885" s="13"/>
      <c r="E3885" s="13"/>
      <c r="F3885" s="13"/>
      <c r="G3885" s="13"/>
      <c r="H3885" s="13"/>
      <c r="I3885" s="13"/>
      <c r="J3885" s="13"/>
      <c r="K3885" s="13"/>
      <c r="L3885" s="13"/>
      <c r="M3885" s="13"/>
    </row>
    <row r="3886" spans="2:13">
      <c r="B3886" s="16"/>
      <c r="C3886" s="17"/>
      <c r="D3886" s="13"/>
      <c r="E3886" s="13"/>
      <c r="F3886" s="13"/>
      <c r="G3886" s="13"/>
      <c r="H3886" s="13"/>
      <c r="I3886" s="13"/>
      <c r="J3886" s="13"/>
      <c r="K3886" s="13"/>
      <c r="L3886" s="13"/>
      <c r="M3886" s="13"/>
    </row>
    <row r="3887" spans="2:13">
      <c r="B3887" s="16"/>
      <c r="C3887" s="17"/>
      <c r="D3887" s="13"/>
      <c r="E3887" s="13"/>
      <c r="F3887" s="13"/>
      <c r="G3887" s="13"/>
      <c r="H3887" s="13"/>
      <c r="I3887" s="13"/>
      <c r="J3887" s="13"/>
      <c r="K3887" s="13"/>
      <c r="L3887" s="13"/>
      <c r="M3887" s="13"/>
    </row>
    <row r="3888" spans="2:13">
      <c r="B3888" s="16"/>
      <c r="C3888" s="17"/>
      <c r="D3888" s="13"/>
      <c r="E3888" s="13"/>
      <c r="F3888" s="13"/>
      <c r="G3888" s="13"/>
      <c r="H3888" s="13"/>
      <c r="I3888" s="13"/>
      <c r="J3888" s="13"/>
      <c r="K3888" s="13"/>
      <c r="L3888" s="13"/>
      <c r="M3888" s="13"/>
    </row>
    <row r="3889" spans="2:13">
      <c r="B3889" s="16"/>
      <c r="C3889" s="17"/>
      <c r="D3889" s="13"/>
      <c r="E3889" s="13"/>
      <c r="F3889" s="13"/>
      <c r="G3889" s="13"/>
      <c r="H3889" s="13"/>
      <c r="I3889" s="13"/>
      <c r="J3889" s="13"/>
      <c r="K3889" s="13"/>
      <c r="L3889" s="13"/>
      <c r="M3889" s="13"/>
    </row>
    <row r="3890" spans="2:13">
      <c r="B3890" s="16"/>
      <c r="C3890" s="17"/>
      <c r="D3890" s="13"/>
      <c r="E3890" s="13"/>
      <c r="F3890" s="13"/>
      <c r="G3890" s="13"/>
      <c r="H3890" s="13"/>
      <c r="I3890" s="13"/>
      <c r="J3890" s="13"/>
      <c r="K3890" s="13"/>
      <c r="L3890" s="13"/>
      <c r="M3890" s="13"/>
    </row>
    <row r="3891" spans="2:13">
      <c r="B3891" s="16"/>
      <c r="C3891" s="17"/>
      <c r="D3891" s="13"/>
      <c r="E3891" s="13"/>
      <c r="F3891" s="13"/>
      <c r="G3891" s="13"/>
      <c r="H3891" s="13"/>
      <c r="I3891" s="13"/>
      <c r="J3891" s="13"/>
      <c r="K3891" s="13"/>
      <c r="L3891" s="13"/>
      <c r="M3891" s="13"/>
    </row>
    <row r="3892" spans="2:13">
      <c r="B3892" s="16"/>
      <c r="C3892" s="17"/>
      <c r="D3892" s="13"/>
      <c r="E3892" s="13"/>
      <c r="F3892" s="13"/>
      <c r="G3892" s="13"/>
      <c r="H3892" s="13"/>
      <c r="I3892" s="13"/>
      <c r="J3892" s="13"/>
      <c r="K3892" s="13"/>
      <c r="L3892" s="13"/>
      <c r="M3892" s="13"/>
    </row>
    <row r="3893" spans="2:13">
      <c r="B3893" s="16"/>
      <c r="C3893" s="17"/>
      <c r="D3893" s="13"/>
      <c r="E3893" s="13"/>
      <c r="F3893" s="13"/>
      <c r="G3893" s="13"/>
      <c r="H3893" s="13"/>
      <c r="I3893" s="13"/>
      <c r="J3893" s="13"/>
      <c r="K3893" s="13"/>
      <c r="L3893" s="13"/>
      <c r="M3893" s="13"/>
    </row>
    <row r="3894" spans="2:13">
      <c r="B3894" s="16"/>
      <c r="C3894" s="17"/>
      <c r="D3894" s="13"/>
      <c r="E3894" s="13"/>
      <c r="F3894" s="13"/>
      <c r="G3894" s="13"/>
      <c r="H3894" s="13"/>
      <c r="I3894" s="13"/>
      <c r="J3894" s="13"/>
      <c r="K3894" s="13"/>
      <c r="L3894" s="13"/>
      <c r="M3894" s="13"/>
    </row>
    <row r="3895" spans="2:13">
      <c r="B3895" s="16"/>
      <c r="C3895" s="17"/>
      <c r="D3895" s="13"/>
      <c r="E3895" s="13"/>
      <c r="F3895" s="13"/>
      <c r="G3895" s="13"/>
      <c r="H3895" s="13"/>
      <c r="I3895" s="13"/>
      <c r="J3895" s="13"/>
      <c r="K3895" s="13"/>
      <c r="L3895" s="13"/>
      <c r="M3895" s="13"/>
    </row>
    <row r="3896" spans="2:13">
      <c r="B3896" s="16"/>
      <c r="C3896" s="17"/>
      <c r="D3896" s="13"/>
      <c r="E3896" s="13"/>
      <c r="F3896" s="13"/>
      <c r="G3896" s="13"/>
      <c r="H3896" s="13"/>
      <c r="I3896" s="13"/>
      <c r="J3896" s="13"/>
      <c r="K3896" s="13"/>
      <c r="L3896" s="13"/>
      <c r="M3896" s="13"/>
    </row>
    <row r="3897" spans="2:13">
      <c r="B3897" s="16"/>
      <c r="C3897" s="17"/>
      <c r="D3897" s="13"/>
      <c r="E3897" s="13"/>
      <c r="F3897" s="13"/>
      <c r="G3897" s="13"/>
      <c r="H3897" s="13"/>
      <c r="I3897" s="13"/>
      <c r="J3897" s="13"/>
      <c r="K3897" s="13"/>
      <c r="L3897" s="13"/>
      <c r="M3897" s="13"/>
    </row>
    <row r="3898" spans="2:13">
      <c r="B3898" s="16"/>
      <c r="C3898" s="17"/>
      <c r="D3898" s="13"/>
      <c r="E3898" s="13"/>
      <c r="F3898" s="13"/>
      <c r="G3898" s="13"/>
      <c r="H3898" s="13"/>
      <c r="I3898" s="13"/>
      <c r="J3898" s="13"/>
      <c r="K3898" s="13"/>
      <c r="L3898" s="13"/>
      <c r="M3898" s="13"/>
    </row>
    <row r="3899" spans="2:13">
      <c r="B3899" s="16"/>
      <c r="C3899" s="17"/>
      <c r="D3899" s="13"/>
      <c r="E3899" s="13"/>
      <c r="F3899" s="13"/>
      <c r="G3899" s="13"/>
      <c r="H3899" s="13"/>
      <c r="I3899" s="13"/>
      <c r="J3899" s="13"/>
      <c r="K3899" s="13"/>
      <c r="L3899" s="13"/>
      <c r="M3899" s="13"/>
    </row>
    <row r="3900" spans="2:13">
      <c r="B3900" s="16"/>
      <c r="C3900" s="17"/>
      <c r="D3900" s="13"/>
      <c r="E3900" s="13"/>
      <c r="F3900" s="13"/>
      <c r="G3900" s="13"/>
      <c r="H3900" s="13"/>
      <c r="I3900" s="13"/>
      <c r="J3900" s="13"/>
      <c r="K3900" s="13"/>
      <c r="L3900" s="13"/>
      <c r="M3900" s="13"/>
    </row>
    <row r="3901" spans="2:13">
      <c r="B3901" s="16"/>
      <c r="C3901" s="17"/>
      <c r="D3901" s="13"/>
      <c r="E3901" s="13"/>
      <c r="F3901" s="13"/>
      <c r="G3901" s="13"/>
      <c r="H3901" s="13"/>
      <c r="I3901" s="13"/>
      <c r="J3901" s="13"/>
      <c r="K3901" s="13"/>
      <c r="L3901" s="13"/>
      <c r="M3901" s="13"/>
    </row>
    <row r="3902" spans="2:13">
      <c r="B3902" s="16"/>
      <c r="C3902" s="17"/>
      <c r="D3902" s="13"/>
      <c r="E3902" s="13"/>
      <c r="F3902" s="13"/>
      <c r="G3902" s="13"/>
      <c r="H3902" s="13"/>
      <c r="I3902" s="13"/>
      <c r="J3902" s="13"/>
      <c r="K3902" s="13"/>
      <c r="L3902" s="13"/>
      <c r="M3902" s="13"/>
    </row>
    <row r="3903" spans="2:13">
      <c r="B3903" s="16"/>
      <c r="C3903" s="17"/>
      <c r="D3903" s="13"/>
      <c r="E3903" s="13"/>
      <c r="F3903" s="13"/>
      <c r="G3903" s="13"/>
      <c r="H3903" s="13"/>
      <c r="I3903" s="13"/>
      <c r="J3903" s="13"/>
      <c r="K3903" s="13"/>
      <c r="L3903" s="13"/>
      <c r="M3903" s="13"/>
    </row>
    <row r="3904" spans="2:13">
      <c r="B3904" s="16"/>
      <c r="C3904" s="17"/>
      <c r="D3904" s="13"/>
      <c r="E3904" s="13"/>
      <c r="F3904" s="13"/>
      <c r="G3904" s="13"/>
      <c r="H3904" s="13"/>
      <c r="I3904" s="13"/>
      <c r="J3904" s="13"/>
      <c r="K3904" s="13"/>
      <c r="L3904" s="13"/>
      <c r="M3904" s="13"/>
    </row>
    <row r="3905" spans="2:13">
      <c r="B3905" s="16"/>
      <c r="C3905" s="17"/>
      <c r="D3905" s="13"/>
      <c r="E3905" s="13"/>
      <c r="F3905" s="13"/>
      <c r="G3905" s="13"/>
      <c r="H3905" s="13"/>
      <c r="I3905" s="13"/>
      <c r="J3905" s="13"/>
      <c r="K3905" s="13"/>
      <c r="L3905" s="13"/>
      <c r="M3905" s="13"/>
    </row>
    <row r="3906" spans="2:13">
      <c r="B3906" s="16"/>
      <c r="C3906" s="17"/>
      <c r="D3906" s="13"/>
      <c r="E3906" s="13"/>
      <c r="F3906" s="13"/>
      <c r="G3906" s="13"/>
      <c r="H3906" s="13"/>
      <c r="I3906" s="13"/>
      <c r="J3906" s="13"/>
      <c r="K3906" s="13"/>
      <c r="L3906" s="13"/>
      <c r="M3906" s="13"/>
    </row>
    <row r="3907" spans="2:13">
      <c r="B3907" s="16"/>
      <c r="C3907" s="17"/>
      <c r="D3907" s="13"/>
      <c r="E3907" s="13"/>
      <c r="F3907" s="13"/>
      <c r="G3907" s="13"/>
      <c r="H3907" s="13"/>
      <c r="I3907" s="13"/>
      <c r="J3907" s="13"/>
      <c r="K3907" s="13"/>
      <c r="L3907" s="13"/>
      <c r="M3907" s="13"/>
    </row>
    <row r="3908" spans="2:13">
      <c r="B3908" s="16"/>
      <c r="C3908" s="17"/>
      <c r="D3908" s="13"/>
      <c r="E3908" s="13"/>
      <c r="F3908" s="13"/>
      <c r="G3908" s="13"/>
      <c r="H3908" s="13"/>
      <c r="I3908" s="13"/>
      <c r="J3908" s="13"/>
      <c r="K3908" s="13"/>
      <c r="L3908" s="13"/>
      <c r="M3908" s="13"/>
    </row>
    <row r="3909" spans="2:13">
      <c r="B3909" s="16"/>
      <c r="C3909" s="17"/>
      <c r="D3909" s="13"/>
      <c r="E3909" s="13"/>
      <c r="F3909" s="13"/>
      <c r="G3909" s="13"/>
      <c r="H3909" s="13"/>
      <c r="I3909" s="13"/>
      <c r="J3909" s="13"/>
      <c r="K3909" s="13"/>
      <c r="L3909" s="13"/>
      <c r="M3909" s="13"/>
    </row>
    <row r="3910" spans="2:13">
      <c r="B3910" s="18"/>
      <c r="C3910" s="19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</row>
    <row r="3911" spans="2:13">
      <c r="B3911" s="16"/>
      <c r="C3911" s="17"/>
      <c r="D3911" s="13"/>
      <c r="E3911" s="13"/>
      <c r="F3911" s="13"/>
      <c r="G3911" s="13"/>
      <c r="H3911" s="13"/>
      <c r="I3911" s="13"/>
      <c r="J3911" s="13"/>
      <c r="K3911" s="13"/>
      <c r="L3911" s="13"/>
      <c r="M3911" s="13"/>
    </row>
    <row r="3912" spans="2:13">
      <c r="B3912" s="16"/>
      <c r="C3912" s="17"/>
      <c r="D3912" s="13"/>
      <c r="E3912" s="13"/>
      <c r="F3912" s="13"/>
      <c r="G3912" s="13"/>
      <c r="H3912" s="13"/>
      <c r="I3912" s="13"/>
      <c r="J3912" s="13"/>
      <c r="K3912" s="13"/>
      <c r="L3912" s="13"/>
      <c r="M3912" s="13"/>
    </row>
    <row r="3913" spans="2:13">
      <c r="B3913" s="16"/>
      <c r="C3913" s="17"/>
      <c r="D3913" s="13"/>
      <c r="E3913" s="13"/>
      <c r="F3913" s="13"/>
      <c r="G3913" s="13"/>
      <c r="H3913" s="13"/>
      <c r="I3913" s="13"/>
      <c r="J3913" s="13"/>
      <c r="K3913" s="13"/>
      <c r="L3913" s="13"/>
      <c r="M3913" s="13"/>
    </row>
    <row r="3914" spans="2:13">
      <c r="B3914" s="16"/>
      <c r="C3914" s="17"/>
      <c r="D3914" s="13"/>
      <c r="E3914" s="13"/>
      <c r="F3914" s="13"/>
      <c r="G3914" s="13"/>
      <c r="H3914" s="13"/>
      <c r="I3914" s="13"/>
      <c r="J3914" s="13"/>
      <c r="K3914" s="13"/>
      <c r="L3914" s="13"/>
      <c r="M3914" s="13"/>
    </row>
    <row r="3915" spans="2:13">
      <c r="B3915" s="16"/>
      <c r="C3915" s="17"/>
      <c r="D3915" s="13"/>
      <c r="E3915" s="13"/>
      <c r="F3915" s="13"/>
      <c r="G3915" s="13"/>
      <c r="H3915" s="13"/>
      <c r="I3915" s="13"/>
      <c r="J3915" s="13"/>
      <c r="K3915" s="13"/>
      <c r="L3915" s="13"/>
      <c r="M3915" s="13"/>
    </row>
    <row r="3916" spans="2:13">
      <c r="B3916" s="18"/>
      <c r="C3916" s="19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</row>
    <row r="3917" spans="2:13">
      <c r="B3917" s="16"/>
      <c r="C3917" s="17"/>
      <c r="D3917" s="13"/>
      <c r="E3917" s="13"/>
      <c r="F3917" s="13"/>
      <c r="G3917" s="13"/>
      <c r="H3917" s="13"/>
      <c r="I3917" s="13"/>
      <c r="J3917" s="13"/>
      <c r="K3917" s="13"/>
      <c r="L3917" s="13"/>
      <c r="M3917" s="13"/>
    </row>
    <row r="3918" spans="2:13">
      <c r="B3918" s="18"/>
      <c r="C3918" s="19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</row>
    <row r="3919" spans="2:13">
      <c r="B3919" s="16"/>
      <c r="C3919" s="17"/>
      <c r="D3919" s="13"/>
      <c r="E3919" s="13"/>
      <c r="F3919" s="13"/>
      <c r="G3919" s="13"/>
      <c r="H3919" s="13"/>
      <c r="I3919" s="13"/>
      <c r="J3919" s="13"/>
      <c r="K3919" s="13"/>
      <c r="L3919" s="13"/>
      <c r="M3919" s="13"/>
    </row>
    <row r="3920" spans="2:13">
      <c r="B3920" s="16"/>
      <c r="C3920" s="17"/>
      <c r="D3920" s="13"/>
      <c r="E3920" s="13"/>
      <c r="F3920" s="13"/>
      <c r="G3920" s="13"/>
      <c r="H3920" s="13"/>
      <c r="I3920" s="13"/>
      <c r="J3920" s="13"/>
      <c r="K3920" s="13"/>
      <c r="L3920" s="13"/>
      <c r="M3920" s="13"/>
    </row>
    <row r="3921" spans="2:13">
      <c r="B3921" s="18"/>
      <c r="C3921" s="19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</row>
    <row r="3922" spans="2:13">
      <c r="B3922" s="16"/>
      <c r="C3922" s="17"/>
      <c r="D3922" s="13"/>
      <c r="E3922" s="13"/>
      <c r="F3922" s="13"/>
      <c r="G3922" s="13"/>
      <c r="H3922" s="13"/>
      <c r="I3922" s="13"/>
      <c r="J3922" s="13"/>
      <c r="K3922" s="13"/>
      <c r="L3922" s="13"/>
      <c r="M3922" s="13"/>
    </row>
    <row r="3923" spans="2:13">
      <c r="B3923" s="16"/>
      <c r="C3923" s="17"/>
      <c r="D3923" s="13"/>
      <c r="E3923" s="13"/>
      <c r="F3923" s="13"/>
      <c r="G3923" s="13"/>
      <c r="H3923" s="13"/>
      <c r="I3923" s="13"/>
      <c r="J3923" s="13"/>
      <c r="K3923" s="13"/>
      <c r="L3923" s="13"/>
      <c r="M3923" s="13"/>
    </row>
    <row r="3924" spans="2:13">
      <c r="B3924" s="16"/>
      <c r="C3924" s="17"/>
      <c r="D3924" s="13"/>
      <c r="E3924" s="13"/>
      <c r="F3924" s="13"/>
      <c r="G3924" s="13"/>
      <c r="H3924" s="13"/>
      <c r="I3924" s="13"/>
      <c r="J3924" s="13"/>
      <c r="K3924" s="13"/>
      <c r="L3924" s="13"/>
      <c r="M3924" s="13"/>
    </row>
    <row r="3925" spans="2:13">
      <c r="B3925" s="16"/>
      <c r="C3925" s="17"/>
      <c r="D3925" s="13"/>
      <c r="E3925" s="13"/>
      <c r="F3925" s="13"/>
      <c r="G3925" s="13"/>
      <c r="H3925" s="13"/>
      <c r="I3925" s="13"/>
      <c r="J3925" s="13"/>
      <c r="K3925" s="13"/>
      <c r="L3925" s="13"/>
      <c r="M3925" s="13"/>
    </row>
    <row r="3926" spans="2:13">
      <c r="B3926" s="16"/>
      <c r="C3926" s="17"/>
      <c r="D3926" s="13"/>
      <c r="E3926" s="13"/>
      <c r="F3926" s="13"/>
      <c r="G3926" s="13"/>
      <c r="H3926" s="13"/>
      <c r="I3926" s="13"/>
      <c r="J3926" s="13"/>
      <c r="K3926" s="13"/>
      <c r="L3926" s="13"/>
      <c r="M3926" s="13"/>
    </row>
    <row r="3927" spans="2:13">
      <c r="B3927" s="16"/>
      <c r="C3927" s="17"/>
      <c r="D3927" s="13"/>
      <c r="E3927" s="13"/>
      <c r="F3927" s="13"/>
      <c r="G3927" s="13"/>
      <c r="H3927" s="13"/>
      <c r="I3927" s="13"/>
      <c r="J3927" s="13"/>
      <c r="K3927" s="13"/>
      <c r="L3927" s="13"/>
      <c r="M3927" s="13"/>
    </row>
    <row r="3928" spans="2:13">
      <c r="B3928" s="16"/>
      <c r="C3928" s="17"/>
      <c r="D3928" s="13"/>
      <c r="E3928" s="13"/>
      <c r="F3928" s="13"/>
      <c r="G3928" s="13"/>
      <c r="H3928" s="13"/>
      <c r="I3928" s="13"/>
      <c r="J3928" s="13"/>
      <c r="K3928" s="13"/>
      <c r="L3928" s="13"/>
      <c r="M3928" s="13"/>
    </row>
    <row r="3929" spans="2:13">
      <c r="B3929" s="16"/>
      <c r="C3929" s="17"/>
      <c r="D3929" s="13"/>
      <c r="E3929" s="13"/>
      <c r="F3929" s="13"/>
      <c r="G3929" s="13"/>
      <c r="H3929" s="13"/>
      <c r="I3929" s="13"/>
      <c r="J3929" s="13"/>
      <c r="K3929" s="13"/>
      <c r="L3929" s="13"/>
      <c r="M3929" s="13"/>
    </row>
    <row r="3930" spans="2:13">
      <c r="B3930" s="16"/>
      <c r="C3930" s="17"/>
      <c r="D3930" s="13"/>
      <c r="E3930" s="13"/>
      <c r="F3930" s="13"/>
      <c r="G3930" s="13"/>
      <c r="H3930" s="13"/>
      <c r="I3930" s="13"/>
      <c r="J3930" s="13"/>
      <c r="K3930" s="13"/>
      <c r="L3930" s="13"/>
      <c r="M3930" s="13"/>
    </row>
    <row r="3931" spans="2:13">
      <c r="B3931" s="16"/>
      <c r="C3931" s="17"/>
      <c r="D3931" s="13"/>
      <c r="E3931" s="13"/>
      <c r="F3931" s="13"/>
      <c r="G3931" s="13"/>
      <c r="H3931" s="13"/>
      <c r="I3931" s="13"/>
      <c r="J3931" s="13"/>
      <c r="K3931" s="13"/>
      <c r="L3931" s="13"/>
      <c r="M3931" s="13"/>
    </row>
    <row r="3932" spans="2:13">
      <c r="B3932" s="16"/>
      <c r="C3932" s="17"/>
      <c r="D3932" s="13"/>
      <c r="E3932" s="13"/>
      <c r="F3932" s="13"/>
      <c r="G3932" s="13"/>
      <c r="H3932" s="13"/>
      <c r="I3932" s="13"/>
      <c r="J3932" s="13"/>
      <c r="K3932" s="13"/>
      <c r="L3932" s="13"/>
      <c r="M3932" s="13"/>
    </row>
    <row r="3933" spans="2:13">
      <c r="B3933" s="16"/>
      <c r="C3933" s="17"/>
      <c r="D3933" s="13"/>
      <c r="E3933" s="13"/>
      <c r="F3933" s="13"/>
      <c r="G3933" s="13"/>
      <c r="H3933" s="13"/>
      <c r="I3933" s="13"/>
      <c r="J3933" s="13"/>
      <c r="K3933" s="13"/>
      <c r="L3933" s="13"/>
      <c r="M3933" s="13"/>
    </row>
    <row r="3934" spans="2:13">
      <c r="B3934" s="16"/>
      <c r="C3934" s="17"/>
      <c r="D3934" s="13"/>
      <c r="E3934" s="13"/>
      <c r="F3934" s="13"/>
      <c r="G3934" s="13"/>
      <c r="H3934" s="13"/>
      <c r="I3934" s="13"/>
      <c r="J3934" s="13"/>
      <c r="K3934" s="13"/>
      <c r="L3934" s="13"/>
      <c r="M3934" s="13"/>
    </row>
    <row r="3935" spans="2:13">
      <c r="B3935" s="16"/>
      <c r="C3935" s="17"/>
      <c r="D3935" s="13"/>
      <c r="E3935" s="13"/>
      <c r="F3935" s="13"/>
      <c r="G3935" s="13"/>
      <c r="H3935" s="13"/>
      <c r="I3935" s="13"/>
      <c r="J3935" s="13"/>
      <c r="K3935" s="13"/>
      <c r="L3935" s="13"/>
      <c r="M3935" s="13"/>
    </row>
    <row r="3936" spans="2:13">
      <c r="B3936" s="16"/>
      <c r="C3936" s="17"/>
      <c r="D3936" s="13"/>
      <c r="E3936" s="13"/>
      <c r="F3936" s="13"/>
      <c r="G3936" s="13"/>
      <c r="H3936" s="13"/>
      <c r="I3936" s="13"/>
      <c r="J3936" s="13"/>
      <c r="K3936" s="13"/>
      <c r="L3936" s="13"/>
      <c r="M3936" s="13"/>
    </row>
    <row r="3937" spans="2:13">
      <c r="B3937" s="16"/>
      <c r="C3937" s="17"/>
      <c r="D3937" s="13"/>
      <c r="E3937" s="13"/>
      <c r="F3937" s="13"/>
      <c r="G3937" s="13"/>
      <c r="H3937" s="13"/>
      <c r="I3937" s="13"/>
      <c r="J3937" s="13"/>
      <c r="K3937" s="13"/>
      <c r="L3937" s="13"/>
      <c r="M3937" s="13"/>
    </row>
    <row r="3938" spans="2:13">
      <c r="B3938" s="16"/>
      <c r="C3938" s="17"/>
      <c r="D3938" s="13"/>
      <c r="E3938" s="13"/>
      <c r="F3938" s="13"/>
      <c r="G3938" s="13"/>
      <c r="H3938" s="13"/>
      <c r="I3938" s="13"/>
      <c r="J3938" s="13"/>
      <c r="K3938" s="13"/>
      <c r="L3938" s="13"/>
      <c r="M3938" s="13"/>
    </row>
    <row r="3939" spans="2:13">
      <c r="B3939" s="16"/>
      <c r="C3939" s="17"/>
      <c r="D3939" s="13"/>
      <c r="E3939" s="13"/>
      <c r="F3939" s="13"/>
      <c r="G3939" s="13"/>
      <c r="H3939" s="13"/>
      <c r="I3939" s="13"/>
      <c r="J3939" s="13"/>
      <c r="K3939" s="13"/>
      <c r="L3939" s="13"/>
      <c r="M3939" s="13"/>
    </row>
    <row r="3940" spans="2:13">
      <c r="B3940" s="18"/>
      <c r="C3940" s="19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</row>
    <row r="3941" spans="2:13">
      <c r="B3941" s="16"/>
      <c r="C3941" s="17"/>
      <c r="D3941" s="13"/>
      <c r="E3941" s="13"/>
      <c r="F3941" s="13"/>
      <c r="G3941" s="13"/>
      <c r="H3941" s="13"/>
      <c r="I3941" s="13"/>
      <c r="J3941" s="13"/>
      <c r="K3941" s="13"/>
      <c r="L3941" s="13"/>
      <c r="M3941" s="13"/>
    </row>
    <row r="3942" spans="2:13">
      <c r="B3942" s="16"/>
      <c r="C3942" s="17"/>
      <c r="D3942" s="13"/>
      <c r="E3942" s="13"/>
      <c r="F3942" s="13"/>
      <c r="G3942" s="13"/>
      <c r="H3942" s="13"/>
      <c r="I3942" s="13"/>
      <c r="J3942" s="13"/>
      <c r="K3942" s="13"/>
      <c r="L3942" s="13"/>
      <c r="M3942" s="13"/>
    </row>
    <row r="3943" spans="2:13">
      <c r="B3943" s="16"/>
      <c r="C3943" s="17"/>
      <c r="D3943" s="13"/>
      <c r="E3943" s="13"/>
      <c r="F3943" s="13"/>
      <c r="G3943" s="13"/>
      <c r="H3943" s="13"/>
      <c r="I3943" s="13"/>
      <c r="J3943" s="13"/>
      <c r="K3943" s="13"/>
      <c r="L3943" s="13"/>
      <c r="M3943" s="13"/>
    </row>
    <row r="3944" spans="2:13">
      <c r="B3944" s="16"/>
      <c r="C3944" s="17"/>
      <c r="D3944" s="13"/>
      <c r="E3944" s="13"/>
      <c r="F3944" s="13"/>
      <c r="G3944" s="13"/>
      <c r="H3944" s="13"/>
      <c r="I3944" s="13"/>
      <c r="J3944" s="13"/>
      <c r="K3944" s="13"/>
      <c r="L3944" s="13"/>
      <c r="M3944" s="13"/>
    </row>
    <row r="3945" spans="2:13">
      <c r="B3945" s="16"/>
      <c r="C3945" s="17"/>
      <c r="D3945" s="13"/>
      <c r="E3945" s="13"/>
      <c r="F3945" s="13"/>
      <c r="G3945" s="13"/>
      <c r="H3945" s="13"/>
      <c r="I3945" s="13"/>
      <c r="J3945" s="13"/>
      <c r="K3945" s="13"/>
      <c r="L3945" s="13"/>
      <c r="M3945" s="13"/>
    </row>
    <row r="3946" spans="2:13">
      <c r="B3946" s="18"/>
      <c r="C3946" s="19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</row>
    <row r="3947" spans="2:13">
      <c r="B3947" s="16"/>
      <c r="C3947" s="17"/>
      <c r="D3947" s="13"/>
      <c r="E3947" s="13"/>
      <c r="F3947" s="13"/>
      <c r="G3947" s="13"/>
      <c r="H3947" s="13"/>
      <c r="I3947" s="13"/>
      <c r="J3947" s="13"/>
      <c r="K3947" s="13"/>
      <c r="L3947" s="13"/>
      <c r="M3947" s="13"/>
    </row>
    <row r="3948" spans="2:13">
      <c r="B3948" s="16"/>
      <c r="C3948" s="17"/>
      <c r="D3948" s="13"/>
      <c r="E3948" s="13"/>
      <c r="F3948" s="13"/>
      <c r="G3948" s="13"/>
      <c r="H3948" s="13"/>
      <c r="I3948" s="13"/>
      <c r="J3948" s="13"/>
      <c r="K3948" s="13"/>
      <c r="L3948" s="13"/>
      <c r="M3948" s="13"/>
    </row>
    <row r="3949" spans="2:13">
      <c r="B3949" s="16"/>
      <c r="C3949" s="17"/>
      <c r="D3949" s="13"/>
      <c r="E3949" s="13"/>
      <c r="F3949" s="13"/>
      <c r="G3949" s="13"/>
      <c r="H3949" s="13"/>
      <c r="I3949" s="13"/>
      <c r="J3949" s="13"/>
      <c r="K3949" s="13"/>
      <c r="L3949" s="13"/>
      <c r="M3949" s="13"/>
    </row>
    <row r="3950" spans="2:13">
      <c r="B3950" s="18"/>
      <c r="C3950" s="19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</row>
    <row r="3951" spans="2:13">
      <c r="B3951" s="16"/>
      <c r="C3951" s="17"/>
      <c r="D3951" s="13"/>
      <c r="E3951" s="13"/>
      <c r="F3951" s="13"/>
      <c r="G3951" s="13"/>
      <c r="H3951" s="13"/>
      <c r="I3951" s="13"/>
      <c r="J3951" s="13"/>
      <c r="K3951" s="13"/>
      <c r="L3951" s="13"/>
      <c r="M3951" s="13"/>
    </row>
    <row r="3952" spans="2:13">
      <c r="B3952" s="16"/>
      <c r="C3952" s="17"/>
      <c r="D3952" s="13"/>
      <c r="E3952" s="13"/>
      <c r="F3952" s="13"/>
      <c r="G3952" s="13"/>
      <c r="H3952" s="13"/>
      <c r="I3952" s="13"/>
      <c r="J3952" s="13"/>
      <c r="K3952" s="13"/>
      <c r="L3952" s="13"/>
      <c r="M3952" s="13"/>
    </row>
    <row r="3953" spans="2:13">
      <c r="B3953" s="16"/>
      <c r="C3953" s="17"/>
      <c r="D3953" s="13"/>
      <c r="E3953" s="13"/>
      <c r="F3953" s="13"/>
      <c r="G3953" s="13"/>
      <c r="H3953" s="13"/>
      <c r="I3953" s="13"/>
      <c r="J3953" s="13"/>
      <c r="K3953" s="13"/>
      <c r="L3953" s="13"/>
      <c r="M3953" s="13"/>
    </row>
    <row r="3954" spans="2:13">
      <c r="B3954" s="16"/>
      <c r="C3954" s="17"/>
      <c r="D3954" s="13"/>
      <c r="E3954" s="13"/>
      <c r="F3954" s="13"/>
      <c r="G3954" s="13"/>
      <c r="H3954" s="13"/>
      <c r="I3954" s="13"/>
      <c r="J3954" s="13"/>
      <c r="K3954" s="13"/>
      <c r="L3954" s="13"/>
      <c r="M3954" s="13"/>
    </row>
    <row r="3955" spans="2:13">
      <c r="B3955" s="16"/>
      <c r="C3955" s="17"/>
      <c r="D3955" s="13"/>
      <c r="E3955" s="13"/>
      <c r="F3955" s="13"/>
      <c r="G3955" s="13"/>
      <c r="H3955" s="13"/>
      <c r="I3955" s="13"/>
      <c r="J3955" s="13"/>
      <c r="K3955" s="13"/>
      <c r="L3955" s="13"/>
      <c r="M3955" s="13"/>
    </row>
    <row r="3956" spans="2:13">
      <c r="B3956" s="16"/>
      <c r="C3956" s="17"/>
      <c r="D3956" s="13"/>
      <c r="E3956" s="13"/>
      <c r="F3956" s="13"/>
      <c r="G3956" s="13"/>
      <c r="H3956" s="13"/>
      <c r="I3956" s="13"/>
      <c r="J3956" s="13"/>
      <c r="K3956" s="13"/>
      <c r="L3956" s="13"/>
      <c r="M3956" s="13"/>
    </row>
    <row r="3957" spans="2:13">
      <c r="B3957" s="16"/>
      <c r="C3957" s="17"/>
      <c r="D3957" s="13"/>
      <c r="E3957" s="13"/>
      <c r="F3957" s="13"/>
      <c r="G3957" s="13"/>
      <c r="H3957" s="13"/>
      <c r="I3957" s="13"/>
      <c r="J3957" s="13"/>
      <c r="K3957" s="13"/>
      <c r="L3957" s="13"/>
      <c r="M3957" s="13"/>
    </row>
    <row r="3958" spans="2:13">
      <c r="B3958" s="16"/>
      <c r="C3958" s="17"/>
      <c r="D3958" s="13"/>
      <c r="E3958" s="13"/>
      <c r="F3958" s="13"/>
      <c r="G3958" s="13"/>
      <c r="H3958" s="13"/>
      <c r="I3958" s="13"/>
      <c r="J3958" s="13"/>
      <c r="K3958" s="13"/>
      <c r="L3958" s="13"/>
      <c r="M3958" s="13"/>
    </row>
    <row r="3959" spans="2:13">
      <c r="B3959" s="16"/>
      <c r="C3959" s="17"/>
      <c r="D3959" s="13"/>
      <c r="E3959" s="13"/>
      <c r="F3959" s="13"/>
      <c r="G3959" s="13"/>
      <c r="H3959" s="13"/>
      <c r="I3959" s="13"/>
      <c r="J3959" s="13"/>
      <c r="K3959" s="13"/>
      <c r="L3959" s="13"/>
      <c r="M3959" s="13"/>
    </row>
    <row r="3960" spans="2:13">
      <c r="B3960" s="16"/>
      <c r="C3960" s="17"/>
      <c r="D3960" s="13"/>
      <c r="E3960" s="13"/>
      <c r="F3960" s="13"/>
      <c r="G3960" s="13"/>
      <c r="H3960" s="13"/>
      <c r="I3960" s="13"/>
      <c r="J3960" s="13"/>
      <c r="K3960" s="13"/>
      <c r="L3960" s="13"/>
      <c r="M3960" s="13"/>
    </row>
    <row r="3961" spans="2:13">
      <c r="B3961" s="16"/>
      <c r="C3961" s="17"/>
      <c r="D3961" s="13"/>
      <c r="E3961" s="13"/>
      <c r="F3961" s="13"/>
      <c r="G3961" s="13"/>
      <c r="H3961" s="13"/>
      <c r="I3961" s="13"/>
      <c r="J3961" s="13"/>
      <c r="K3961" s="13"/>
      <c r="L3961" s="13"/>
      <c r="M3961" s="13"/>
    </row>
    <row r="3962" spans="2:13">
      <c r="B3962" s="16"/>
      <c r="C3962" s="17"/>
      <c r="D3962" s="13"/>
      <c r="E3962" s="13"/>
      <c r="F3962" s="13"/>
      <c r="G3962" s="13"/>
      <c r="H3962" s="13"/>
      <c r="I3962" s="13"/>
      <c r="J3962" s="13"/>
      <c r="K3962" s="13"/>
      <c r="L3962" s="13"/>
      <c r="M3962" s="13"/>
    </row>
    <row r="3963" spans="2:13">
      <c r="B3963" s="16"/>
      <c r="C3963" s="17"/>
      <c r="D3963" s="13"/>
      <c r="E3963" s="13"/>
      <c r="F3963" s="13"/>
      <c r="G3963" s="13"/>
      <c r="H3963" s="13"/>
      <c r="I3963" s="13"/>
      <c r="J3963" s="13"/>
      <c r="K3963" s="13"/>
      <c r="L3963" s="13"/>
      <c r="M3963" s="13"/>
    </row>
    <row r="3964" spans="2:13">
      <c r="B3964" s="18"/>
      <c r="C3964" s="19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</row>
    <row r="3965" spans="2:13">
      <c r="B3965" s="16"/>
      <c r="C3965" s="17"/>
      <c r="D3965" s="13"/>
      <c r="E3965" s="13"/>
      <c r="F3965" s="13"/>
      <c r="G3965" s="13"/>
      <c r="H3965" s="13"/>
      <c r="I3965" s="13"/>
      <c r="J3965" s="13"/>
      <c r="K3965" s="13"/>
      <c r="L3965" s="13"/>
      <c r="M3965" s="13"/>
    </row>
    <row r="3966" spans="2:13">
      <c r="B3966" s="16"/>
      <c r="C3966" s="17"/>
      <c r="D3966" s="13"/>
      <c r="E3966" s="13"/>
      <c r="F3966" s="13"/>
      <c r="G3966" s="13"/>
      <c r="H3966" s="13"/>
      <c r="I3966" s="13"/>
      <c r="J3966" s="13"/>
      <c r="K3966" s="13"/>
      <c r="L3966" s="13"/>
      <c r="M3966" s="13"/>
    </row>
    <row r="3967" spans="2:13">
      <c r="B3967" s="16"/>
      <c r="C3967" s="17"/>
      <c r="D3967" s="13"/>
      <c r="E3967" s="13"/>
      <c r="F3967" s="13"/>
      <c r="G3967" s="13"/>
      <c r="H3967" s="13"/>
      <c r="I3967" s="13"/>
      <c r="J3967" s="13"/>
      <c r="K3967" s="13"/>
      <c r="L3967" s="13"/>
      <c r="M3967" s="13"/>
    </row>
    <row r="3968" spans="2:13">
      <c r="B3968" s="16"/>
      <c r="C3968" s="17"/>
      <c r="D3968" s="13"/>
      <c r="E3968" s="13"/>
      <c r="F3968" s="13"/>
      <c r="G3968" s="13"/>
      <c r="H3968" s="13"/>
      <c r="I3968" s="13"/>
      <c r="J3968" s="13"/>
      <c r="K3968" s="13"/>
      <c r="L3968" s="13"/>
      <c r="M3968" s="13"/>
    </row>
    <row r="3969" spans="2:13">
      <c r="B3969" s="16"/>
      <c r="C3969" s="17"/>
      <c r="D3969" s="13"/>
      <c r="E3969" s="13"/>
      <c r="F3969" s="13"/>
      <c r="G3969" s="13"/>
      <c r="H3969" s="13"/>
      <c r="I3969" s="13"/>
      <c r="J3969" s="13"/>
      <c r="K3969" s="13"/>
      <c r="L3969" s="13"/>
      <c r="M3969" s="13"/>
    </row>
    <row r="3970" spans="2:13">
      <c r="B3970" s="16"/>
      <c r="C3970" s="17"/>
      <c r="D3970" s="13"/>
      <c r="E3970" s="13"/>
      <c r="F3970" s="13"/>
      <c r="G3970" s="13"/>
      <c r="H3970" s="13"/>
      <c r="I3970" s="13"/>
      <c r="J3970" s="13"/>
      <c r="K3970" s="13"/>
      <c r="L3970" s="13"/>
      <c r="M3970" s="13"/>
    </row>
    <row r="3971" spans="2:13">
      <c r="B3971" s="16"/>
      <c r="C3971" s="17"/>
      <c r="D3971" s="13"/>
      <c r="E3971" s="13"/>
      <c r="F3971" s="13"/>
      <c r="G3971" s="13"/>
      <c r="H3971" s="13"/>
      <c r="I3971" s="13"/>
      <c r="J3971" s="13"/>
      <c r="K3971" s="13"/>
      <c r="L3971" s="13"/>
      <c r="M3971" s="13"/>
    </row>
    <row r="3972" spans="2:13">
      <c r="B3972" s="16"/>
      <c r="C3972" s="17"/>
      <c r="D3972" s="13"/>
      <c r="E3972" s="13"/>
      <c r="F3972" s="13"/>
      <c r="G3972" s="13"/>
      <c r="H3972" s="13"/>
      <c r="I3972" s="13"/>
      <c r="J3972" s="13"/>
      <c r="K3972" s="13"/>
      <c r="L3972" s="13"/>
      <c r="M3972" s="13"/>
    </row>
    <row r="3973" spans="2:13">
      <c r="B3973" s="16"/>
      <c r="C3973" s="17"/>
      <c r="D3973" s="13"/>
      <c r="E3973" s="13"/>
      <c r="F3973" s="13"/>
      <c r="G3973" s="13"/>
      <c r="H3973" s="13"/>
      <c r="I3973" s="13"/>
      <c r="J3973" s="13"/>
      <c r="K3973" s="13"/>
      <c r="L3973" s="13"/>
      <c r="M3973" s="13"/>
    </row>
    <row r="3974" spans="2:13">
      <c r="B3974" s="16"/>
      <c r="C3974" s="17"/>
      <c r="D3974" s="13"/>
      <c r="E3974" s="13"/>
      <c r="F3974" s="13"/>
      <c r="G3974" s="13"/>
      <c r="H3974" s="13"/>
      <c r="I3974" s="13"/>
      <c r="J3974" s="13"/>
      <c r="K3974" s="13"/>
      <c r="L3974" s="13"/>
      <c r="M3974" s="13"/>
    </row>
    <row r="3975" spans="2:13">
      <c r="B3975" s="16"/>
      <c r="C3975" s="17"/>
      <c r="D3975" s="13"/>
      <c r="E3975" s="13"/>
      <c r="F3975" s="13"/>
      <c r="G3975" s="13"/>
      <c r="H3975" s="13"/>
      <c r="I3975" s="13"/>
      <c r="J3975" s="13"/>
      <c r="K3975" s="13"/>
      <c r="L3975" s="13"/>
      <c r="M3975" s="13"/>
    </row>
    <row r="3976" spans="2:13">
      <c r="B3976" s="16"/>
      <c r="C3976" s="17"/>
      <c r="D3976" s="13"/>
      <c r="E3976" s="13"/>
      <c r="F3976" s="13"/>
      <c r="G3976" s="13"/>
      <c r="H3976" s="13"/>
      <c r="I3976" s="13"/>
      <c r="J3976" s="13"/>
      <c r="K3976" s="13"/>
      <c r="L3976" s="13"/>
      <c r="M3976" s="13"/>
    </row>
    <row r="3977" spans="2:13">
      <c r="B3977" s="16"/>
      <c r="C3977" s="17"/>
      <c r="D3977" s="13"/>
      <c r="E3977" s="13"/>
      <c r="F3977" s="13"/>
      <c r="G3977" s="13"/>
      <c r="H3977" s="13"/>
      <c r="I3977" s="13"/>
      <c r="J3977" s="13"/>
      <c r="K3977" s="13"/>
      <c r="L3977" s="13"/>
      <c r="M3977" s="13"/>
    </row>
    <row r="3978" spans="2:13">
      <c r="B3978" s="16"/>
      <c r="C3978" s="17"/>
      <c r="D3978" s="13"/>
      <c r="E3978" s="13"/>
      <c r="F3978" s="13"/>
      <c r="G3978" s="13"/>
      <c r="H3978" s="13"/>
      <c r="I3978" s="13"/>
      <c r="J3978" s="13"/>
      <c r="K3978" s="13"/>
      <c r="L3978" s="13"/>
      <c r="M3978" s="13"/>
    </row>
    <row r="3979" spans="2:13">
      <c r="B3979" s="16"/>
      <c r="C3979" s="17"/>
      <c r="D3979" s="13"/>
      <c r="E3979" s="13"/>
      <c r="F3979" s="13"/>
      <c r="G3979" s="13"/>
      <c r="H3979" s="13"/>
      <c r="I3979" s="13"/>
      <c r="J3979" s="13"/>
      <c r="K3979" s="13"/>
      <c r="L3979" s="13"/>
      <c r="M3979" s="13"/>
    </row>
    <row r="3980" spans="2:13">
      <c r="B3980" s="16"/>
      <c r="C3980" s="17"/>
      <c r="D3980" s="13"/>
      <c r="E3980" s="13"/>
      <c r="F3980" s="13"/>
      <c r="G3980" s="13"/>
      <c r="H3980" s="13"/>
      <c r="I3980" s="13"/>
      <c r="J3980" s="13"/>
      <c r="K3980" s="13"/>
      <c r="L3980" s="13"/>
      <c r="M3980" s="13"/>
    </row>
    <row r="3981" spans="2:13">
      <c r="B3981" s="16"/>
      <c r="C3981" s="17"/>
      <c r="D3981" s="13"/>
      <c r="E3981" s="13"/>
      <c r="F3981" s="13"/>
      <c r="G3981" s="13"/>
      <c r="H3981" s="13"/>
      <c r="I3981" s="13"/>
      <c r="J3981" s="13"/>
      <c r="K3981" s="13"/>
      <c r="L3981" s="13"/>
      <c r="M3981" s="13"/>
    </row>
    <row r="3982" spans="2:13">
      <c r="B3982" s="16"/>
      <c r="C3982" s="17"/>
      <c r="D3982" s="13"/>
      <c r="E3982" s="13"/>
      <c r="F3982" s="13"/>
      <c r="G3982" s="13"/>
      <c r="H3982" s="13"/>
      <c r="I3982" s="13"/>
      <c r="J3982" s="13"/>
      <c r="K3982" s="13"/>
      <c r="L3982" s="13"/>
      <c r="M3982" s="13"/>
    </row>
    <row r="3983" spans="2:13">
      <c r="B3983" s="16"/>
      <c r="C3983" s="17"/>
      <c r="D3983" s="13"/>
      <c r="E3983" s="13"/>
      <c r="F3983" s="13"/>
      <c r="G3983" s="13"/>
      <c r="H3983" s="13"/>
      <c r="I3983" s="13"/>
      <c r="J3983" s="13"/>
      <c r="K3983" s="13"/>
      <c r="L3983" s="13"/>
      <c r="M3983" s="13"/>
    </row>
    <row r="3984" spans="2:13">
      <c r="B3984" s="16"/>
      <c r="C3984" s="17"/>
      <c r="D3984" s="13"/>
      <c r="E3984" s="13"/>
      <c r="F3984" s="13"/>
      <c r="G3984" s="13"/>
      <c r="H3984" s="13"/>
      <c r="I3984" s="13"/>
      <c r="J3984" s="13"/>
      <c r="K3984" s="13"/>
      <c r="L3984" s="13"/>
      <c r="M3984" s="13"/>
    </row>
    <row r="3985" spans="2:13">
      <c r="B3985" s="16"/>
      <c r="C3985" s="17"/>
      <c r="D3985" s="13"/>
      <c r="E3985" s="13"/>
      <c r="F3985" s="13"/>
      <c r="G3985" s="13"/>
      <c r="H3985" s="13"/>
      <c r="I3985" s="13"/>
      <c r="J3985" s="13"/>
      <c r="K3985" s="13"/>
      <c r="L3985" s="13"/>
      <c r="M3985" s="13"/>
    </row>
    <row r="3986" spans="2:13">
      <c r="B3986" s="16"/>
      <c r="C3986" s="17"/>
      <c r="D3986" s="13"/>
      <c r="E3986" s="13"/>
      <c r="F3986" s="13"/>
      <c r="G3986" s="13"/>
      <c r="H3986" s="13"/>
      <c r="I3986" s="13"/>
      <c r="J3986" s="13"/>
      <c r="K3986" s="13"/>
      <c r="L3986" s="13"/>
      <c r="M3986" s="13"/>
    </row>
    <row r="3987" spans="2:13">
      <c r="B3987" s="16"/>
      <c r="C3987" s="17"/>
      <c r="D3987" s="13"/>
      <c r="E3987" s="13"/>
      <c r="F3987" s="13"/>
      <c r="G3987" s="13"/>
      <c r="H3987" s="13"/>
      <c r="I3987" s="13"/>
      <c r="J3987" s="13"/>
      <c r="K3987" s="13"/>
      <c r="L3987" s="13"/>
      <c r="M3987" s="13"/>
    </row>
    <row r="3988" spans="2:13">
      <c r="B3988" s="16"/>
      <c r="C3988" s="17"/>
      <c r="D3988" s="13"/>
      <c r="E3988" s="13"/>
      <c r="F3988" s="13"/>
      <c r="G3988" s="13"/>
      <c r="H3988" s="13"/>
      <c r="I3988" s="13"/>
      <c r="J3988" s="13"/>
      <c r="K3988" s="13"/>
      <c r="L3988" s="13"/>
      <c r="M3988" s="13"/>
    </row>
    <row r="3989" spans="2:13">
      <c r="B3989" s="16"/>
      <c r="C3989" s="17"/>
      <c r="D3989" s="13"/>
      <c r="E3989" s="13"/>
      <c r="F3989" s="13"/>
      <c r="G3989" s="13"/>
      <c r="H3989" s="13"/>
      <c r="I3989" s="13"/>
      <c r="J3989" s="13"/>
      <c r="K3989" s="13"/>
      <c r="L3989" s="13"/>
      <c r="M3989" s="13"/>
    </row>
    <row r="3990" spans="2:13">
      <c r="B3990" s="16"/>
      <c r="C3990" s="17"/>
      <c r="D3990" s="13"/>
      <c r="E3990" s="13"/>
      <c r="F3990" s="13"/>
      <c r="G3990" s="13"/>
      <c r="H3990" s="13"/>
      <c r="I3990" s="13"/>
      <c r="J3990" s="13"/>
      <c r="K3990" s="13"/>
      <c r="L3990" s="13"/>
      <c r="M3990" s="13"/>
    </row>
    <row r="3991" spans="2:13">
      <c r="B3991" s="16"/>
      <c r="C3991" s="17"/>
      <c r="D3991" s="13"/>
      <c r="E3991" s="13"/>
      <c r="F3991" s="13"/>
      <c r="G3991" s="13"/>
      <c r="H3991" s="13"/>
      <c r="I3991" s="13"/>
      <c r="J3991" s="13"/>
      <c r="K3991" s="13"/>
      <c r="L3991" s="13"/>
      <c r="M3991" s="13"/>
    </row>
    <row r="3992" spans="2:13">
      <c r="B3992" s="16"/>
      <c r="C3992" s="17"/>
      <c r="D3992" s="13"/>
      <c r="E3992" s="13"/>
      <c r="F3992" s="13"/>
      <c r="G3992" s="13"/>
      <c r="H3992" s="13"/>
      <c r="I3992" s="13"/>
      <c r="J3992" s="13"/>
      <c r="K3992" s="13"/>
      <c r="L3992" s="13"/>
      <c r="M3992" s="13"/>
    </row>
    <row r="3993" spans="2:13">
      <c r="B3993" s="16"/>
      <c r="C3993" s="17"/>
      <c r="D3993" s="13"/>
      <c r="E3993" s="13"/>
      <c r="F3993" s="13"/>
      <c r="G3993" s="13"/>
      <c r="H3993" s="13"/>
      <c r="I3993" s="13"/>
      <c r="J3993" s="13"/>
      <c r="K3993" s="13"/>
      <c r="L3993" s="13"/>
      <c r="M3993" s="13"/>
    </row>
    <row r="3994" spans="2:13">
      <c r="B3994" s="18"/>
      <c r="C3994" s="19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</row>
    <row r="3995" spans="2:13">
      <c r="B3995" s="16"/>
      <c r="C3995" s="17"/>
      <c r="D3995" s="13"/>
      <c r="E3995" s="13"/>
      <c r="F3995" s="13"/>
      <c r="G3995" s="13"/>
      <c r="H3995" s="13"/>
      <c r="I3995" s="13"/>
      <c r="J3995" s="13"/>
      <c r="K3995" s="13"/>
      <c r="L3995" s="13"/>
      <c r="M3995" s="13"/>
    </row>
    <row r="3996" spans="2:13">
      <c r="B3996" s="16"/>
      <c r="C3996" s="17"/>
      <c r="D3996" s="13"/>
      <c r="E3996" s="13"/>
      <c r="F3996" s="13"/>
      <c r="G3996" s="13"/>
      <c r="H3996" s="13"/>
      <c r="I3996" s="13"/>
      <c r="J3996" s="13"/>
      <c r="K3996" s="13"/>
      <c r="L3996" s="13"/>
      <c r="M3996" s="13"/>
    </row>
    <row r="3997" spans="2:13">
      <c r="B3997" s="16"/>
      <c r="C3997" s="17"/>
      <c r="D3997" s="13"/>
      <c r="E3997" s="13"/>
      <c r="F3997" s="13"/>
      <c r="G3997" s="13"/>
      <c r="H3997" s="13"/>
      <c r="I3997" s="13"/>
      <c r="J3997" s="13"/>
      <c r="K3997" s="13"/>
      <c r="L3997" s="13"/>
      <c r="M3997" s="13"/>
    </row>
    <row r="3998" spans="2:13">
      <c r="B3998" s="16"/>
      <c r="C3998" s="17"/>
      <c r="D3998" s="13"/>
      <c r="E3998" s="13"/>
      <c r="F3998" s="13"/>
      <c r="G3998" s="13"/>
      <c r="H3998" s="13"/>
      <c r="I3998" s="13"/>
      <c r="J3998" s="13"/>
      <c r="K3998" s="13"/>
      <c r="L3998" s="13"/>
      <c r="M3998" s="13"/>
    </row>
    <row r="3999" spans="2:13">
      <c r="B3999" s="16"/>
      <c r="C3999" s="17"/>
      <c r="D3999" s="13"/>
      <c r="E3999" s="13"/>
      <c r="F3999" s="13"/>
      <c r="G3999" s="13"/>
      <c r="H3999" s="13"/>
      <c r="I3999" s="13"/>
      <c r="J3999" s="13"/>
      <c r="K3999" s="13"/>
      <c r="L3999" s="13"/>
      <c r="M3999" s="13"/>
    </row>
    <row r="4000" spans="2:13">
      <c r="B4000" s="16"/>
      <c r="C4000" s="17"/>
      <c r="D4000" s="13"/>
      <c r="E4000" s="13"/>
      <c r="F4000" s="13"/>
      <c r="G4000" s="13"/>
      <c r="H4000" s="13"/>
      <c r="I4000" s="13"/>
      <c r="J4000" s="13"/>
      <c r="K4000" s="13"/>
      <c r="L4000" s="13"/>
      <c r="M4000" s="13"/>
    </row>
    <row r="4001" spans="2:13">
      <c r="B4001" s="16"/>
      <c r="C4001" s="17"/>
      <c r="D4001" s="13"/>
      <c r="E4001" s="13"/>
      <c r="F4001" s="13"/>
      <c r="G4001" s="13"/>
      <c r="H4001" s="13"/>
      <c r="I4001" s="13"/>
      <c r="J4001" s="13"/>
      <c r="K4001" s="13"/>
      <c r="L4001" s="13"/>
      <c r="M4001" s="13"/>
    </row>
    <row r="4002" spans="2:13">
      <c r="B4002" s="16"/>
      <c r="C4002" s="17"/>
      <c r="D4002" s="13"/>
      <c r="E4002" s="13"/>
      <c r="F4002" s="13"/>
      <c r="G4002" s="13"/>
      <c r="H4002" s="13"/>
      <c r="I4002" s="13"/>
      <c r="J4002" s="13"/>
      <c r="K4002" s="13"/>
      <c r="L4002" s="13"/>
      <c r="M4002" s="13"/>
    </row>
    <row r="4003" spans="2:13">
      <c r="B4003" s="16"/>
      <c r="C4003" s="17"/>
      <c r="D4003" s="13"/>
      <c r="E4003" s="13"/>
      <c r="F4003" s="13"/>
      <c r="G4003" s="13"/>
      <c r="H4003" s="13"/>
      <c r="I4003" s="13"/>
      <c r="J4003" s="13"/>
      <c r="K4003" s="13"/>
      <c r="L4003" s="13"/>
      <c r="M4003" s="13"/>
    </row>
    <row r="4004" spans="2:13">
      <c r="B4004" s="16"/>
      <c r="C4004" s="17"/>
      <c r="D4004" s="13"/>
      <c r="E4004" s="13"/>
      <c r="F4004" s="13"/>
      <c r="G4004" s="13"/>
      <c r="H4004" s="13"/>
      <c r="I4004" s="13"/>
      <c r="J4004" s="13"/>
      <c r="K4004" s="13"/>
      <c r="L4004" s="13"/>
      <c r="M4004" s="13"/>
    </row>
    <row r="4005" spans="2:13">
      <c r="B4005" s="16"/>
      <c r="C4005" s="17"/>
      <c r="D4005" s="13"/>
      <c r="E4005" s="13"/>
      <c r="F4005" s="13"/>
      <c r="G4005" s="13"/>
      <c r="H4005" s="13"/>
      <c r="I4005" s="13"/>
      <c r="J4005" s="13"/>
      <c r="K4005" s="13"/>
      <c r="L4005" s="13"/>
      <c r="M4005" s="13"/>
    </row>
    <row r="4006" spans="2:13">
      <c r="B4006" s="16"/>
      <c r="C4006" s="17"/>
      <c r="D4006" s="13"/>
      <c r="E4006" s="13"/>
      <c r="F4006" s="13"/>
      <c r="G4006" s="13"/>
      <c r="H4006" s="13"/>
      <c r="I4006" s="13"/>
      <c r="J4006" s="13"/>
      <c r="K4006" s="13"/>
      <c r="L4006" s="13"/>
      <c r="M4006" s="13"/>
    </row>
    <row r="4007" spans="2:13">
      <c r="B4007" s="16"/>
      <c r="C4007" s="17"/>
      <c r="D4007" s="13"/>
      <c r="E4007" s="13"/>
      <c r="F4007" s="13"/>
      <c r="G4007" s="13"/>
      <c r="H4007" s="13"/>
      <c r="I4007" s="13"/>
      <c r="J4007" s="13"/>
      <c r="K4007" s="13"/>
      <c r="L4007" s="13"/>
      <c r="M4007" s="13"/>
    </row>
    <row r="4008" spans="2:13">
      <c r="B4008" s="16"/>
      <c r="C4008" s="17"/>
      <c r="D4008" s="13"/>
      <c r="E4008" s="13"/>
      <c r="F4008" s="13"/>
      <c r="G4008" s="13"/>
      <c r="H4008" s="13"/>
      <c r="I4008" s="13"/>
      <c r="J4008" s="13"/>
      <c r="K4008" s="13"/>
      <c r="L4008" s="13"/>
      <c r="M4008" s="13"/>
    </row>
    <row r="4009" spans="2:13">
      <c r="B4009" s="16"/>
      <c r="C4009" s="17"/>
      <c r="D4009" s="13"/>
      <c r="E4009" s="13"/>
      <c r="F4009" s="13"/>
      <c r="G4009" s="13"/>
      <c r="H4009" s="13"/>
      <c r="I4009" s="13"/>
      <c r="J4009" s="13"/>
      <c r="K4009" s="13"/>
      <c r="L4009" s="13"/>
      <c r="M4009" s="13"/>
    </row>
    <row r="4010" spans="2:13">
      <c r="B4010" s="16"/>
      <c r="C4010" s="17"/>
      <c r="D4010" s="13"/>
      <c r="E4010" s="13"/>
      <c r="F4010" s="13"/>
      <c r="G4010" s="13"/>
      <c r="H4010" s="13"/>
      <c r="I4010" s="13"/>
      <c r="J4010" s="13"/>
      <c r="K4010" s="13"/>
      <c r="L4010" s="13"/>
      <c r="M4010" s="13"/>
    </row>
    <row r="4011" spans="2:13">
      <c r="B4011" s="16"/>
      <c r="C4011" s="17"/>
      <c r="D4011" s="13"/>
      <c r="E4011" s="13"/>
      <c r="F4011" s="13"/>
      <c r="G4011" s="13"/>
      <c r="H4011" s="13"/>
      <c r="I4011" s="13"/>
      <c r="J4011" s="13"/>
      <c r="K4011" s="13"/>
      <c r="L4011" s="13"/>
      <c r="M4011" s="13"/>
    </row>
    <row r="4012" spans="2:13">
      <c r="B4012" s="16"/>
      <c r="C4012" s="17"/>
      <c r="D4012" s="13"/>
      <c r="E4012" s="13"/>
      <c r="F4012" s="13"/>
      <c r="G4012" s="13"/>
      <c r="H4012" s="13"/>
      <c r="I4012" s="13"/>
      <c r="J4012" s="13"/>
      <c r="K4012" s="13"/>
      <c r="L4012" s="13"/>
      <c r="M4012" s="13"/>
    </row>
    <row r="4013" spans="2:13">
      <c r="B4013" s="16"/>
      <c r="C4013" s="17"/>
      <c r="D4013" s="13"/>
      <c r="E4013" s="13"/>
      <c r="F4013" s="13"/>
      <c r="G4013" s="13"/>
      <c r="H4013" s="13"/>
      <c r="I4013" s="13"/>
      <c r="J4013" s="13"/>
      <c r="K4013" s="13"/>
      <c r="L4013" s="13"/>
      <c r="M4013" s="13"/>
    </row>
    <row r="4014" spans="2:13">
      <c r="B4014" s="16"/>
      <c r="C4014" s="17"/>
      <c r="D4014" s="13"/>
      <c r="E4014" s="13"/>
      <c r="F4014" s="13"/>
      <c r="G4014" s="13"/>
      <c r="H4014" s="13"/>
      <c r="I4014" s="13"/>
      <c r="J4014" s="13"/>
      <c r="K4014" s="13"/>
      <c r="L4014" s="13"/>
      <c r="M4014" s="13"/>
    </row>
    <row r="4015" spans="2:13">
      <c r="B4015" s="16"/>
      <c r="C4015" s="17"/>
      <c r="D4015" s="13"/>
      <c r="E4015" s="13"/>
      <c r="F4015" s="13"/>
      <c r="G4015" s="13"/>
      <c r="H4015" s="13"/>
      <c r="I4015" s="13"/>
      <c r="J4015" s="13"/>
      <c r="K4015" s="13"/>
      <c r="L4015" s="13"/>
      <c r="M4015" s="13"/>
    </row>
    <row r="4016" spans="2:13">
      <c r="B4016" s="16"/>
      <c r="C4016" s="17"/>
      <c r="D4016" s="13"/>
      <c r="E4016" s="13"/>
      <c r="F4016" s="13"/>
      <c r="G4016" s="13"/>
      <c r="H4016" s="13"/>
      <c r="I4016" s="13"/>
      <c r="J4016" s="13"/>
      <c r="K4016" s="13"/>
      <c r="L4016" s="13"/>
      <c r="M4016" s="13"/>
    </row>
    <row r="4017" spans="2:13">
      <c r="B4017" s="16"/>
      <c r="C4017" s="17"/>
      <c r="D4017" s="13"/>
      <c r="E4017" s="13"/>
      <c r="F4017" s="13"/>
      <c r="G4017" s="13"/>
      <c r="H4017" s="13"/>
      <c r="I4017" s="13"/>
      <c r="J4017" s="13"/>
      <c r="K4017" s="13"/>
      <c r="L4017" s="13"/>
      <c r="M4017" s="13"/>
    </row>
    <row r="4018" spans="2:13">
      <c r="B4018" s="16"/>
      <c r="C4018" s="17"/>
      <c r="D4018" s="13"/>
      <c r="E4018" s="13"/>
      <c r="F4018" s="13"/>
      <c r="G4018" s="13"/>
      <c r="H4018" s="13"/>
      <c r="I4018" s="13"/>
      <c r="J4018" s="13"/>
      <c r="K4018" s="13"/>
      <c r="L4018" s="13"/>
      <c r="M4018" s="13"/>
    </row>
    <row r="4019" spans="2:13">
      <c r="B4019" s="16"/>
      <c r="C4019" s="17"/>
      <c r="D4019" s="13"/>
      <c r="E4019" s="13"/>
      <c r="F4019" s="13"/>
      <c r="G4019" s="13"/>
      <c r="H4019" s="13"/>
      <c r="I4019" s="13"/>
      <c r="J4019" s="13"/>
      <c r="K4019" s="13"/>
      <c r="L4019" s="13"/>
      <c r="M4019" s="13"/>
    </row>
    <row r="4020" spans="2:13">
      <c r="B4020" s="16"/>
      <c r="C4020" s="17"/>
      <c r="D4020" s="13"/>
      <c r="E4020" s="13"/>
      <c r="F4020" s="13"/>
      <c r="G4020" s="13"/>
      <c r="H4020" s="13"/>
      <c r="I4020" s="13"/>
      <c r="J4020" s="13"/>
      <c r="K4020" s="13"/>
      <c r="L4020" s="13"/>
      <c r="M4020" s="13"/>
    </row>
    <row r="4021" spans="2:13">
      <c r="B4021" s="18"/>
      <c r="C4021" s="19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</row>
    <row r="4022" spans="2:13">
      <c r="B4022" s="16"/>
      <c r="C4022" s="17"/>
      <c r="D4022" s="13"/>
      <c r="E4022" s="13"/>
      <c r="F4022" s="13"/>
      <c r="G4022" s="13"/>
      <c r="H4022" s="13"/>
      <c r="I4022" s="13"/>
      <c r="J4022" s="13"/>
      <c r="K4022" s="13"/>
      <c r="L4022" s="13"/>
      <c r="M4022" s="13"/>
    </row>
    <row r="4023" spans="2:13">
      <c r="B4023" s="16"/>
      <c r="C4023" s="17"/>
      <c r="D4023" s="13"/>
      <c r="E4023" s="13"/>
      <c r="F4023" s="13"/>
      <c r="G4023" s="13"/>
      <c r="H4023" s="13"/>
      <c r="I4023" s="13"/>
      <c r="J4023" s="13"/>
      <c r="K4023" s="13"/>
      <c r="L4023" s="13"/>
      <c r="M4023" s="13"/>
    </row>
    <row r="4024" spans="2:13">
      <c r="B4024" s="16"/>
      <c r="C4024" s="17"/>
      <c r="D4024" s="13"/>
      <c r="E4024" s="13"/>
      <c r="F4024" s="13"/>
      <c r="G4024" s="13"/>
      <c r="H4024" s="13"/>
      <c r="I4024" s="13"/>
      <c r="J4024" s="13"/>
      <c r="K4024" s="13"/>
      <c r="L4024" s="13"/>
      <c r="M4024" s="13"/>
    </row>
    <row r="4025" spans="2:13">
      <c r="B4025" s="18"/>
      <c r="C4025" s="19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</row>
    <row r="4026" spans="2:13">
      <c r="B4026" s="16"/>
      <c r="C4026" s="17"/>
      <c r="D4026" s="13"/>
      <c r="E4026" s="13"/>
      <c r="F4026" s="13"/>
      <c r="G4026" s="13"/>
      <c r="H4026" s="13"/>
      <c r="I4026" s="13"/>
      <c r="J4026" s="13"/>
      <c r="K4026" s="13"/>
      <c r="L4026" s="13"/>
      <c r="M4026" s="13"/>
    </row>
    <row r="4027" spans="2:13">
      <c r="B4027" s="16"/>
      <c r="C4027" s="17"/>
      <c r="D4027" s="13"/>
      <c r="E4027" s="13"/>
      <c r="F4027" s="13"/>
      <c r="G4027" s="13"/>
      <c r="H4027" s="13"/>
      <c r="I4027" s="13"/>
      <c r="J4027" s="13"/>
      <c r="K4027" s="13"/>
      <c r="L4027" s="13"/>
      <c r="M4027" s="13"/>
    </row>
    <row r="4028" spans="2:13">
      <c r="B4028" s="16"/>
      <c r="C4028" s="17"/>
      <c r="D4028" s="13"/>
      <c r="E4028" s="13"/>
      <c r="F4028" s="13"/>
      <c r="G4028" s="13"/>
      <c r="H4028" s="13"/>
      <c r="I4028" s="13"/>
      <c r="J4028" s="13"/>
      <c r="K4028" s="13"/>
      <c r="L4028" s="13"/>
      <c r="M4028" s="13"/>
    </row>
    <row r="4029" spans="2:13">
      <c r="B4029" s="16"/>
      <c r="C4029" s="17"/>
      <c r="D4029" s="13"/>
      <c r="E4029" s="13"/>
      <c r="F4029" s="13"/>
      <c r="G4029" s="13"/>
      <c r="H4029" s="13"/>
      <c r="I4029" s="13"/>
      <c r="J4029" s="13"/>
      <c r="K4029" s="13"/>
      <c r="L4029" s="13"/>
      <c r="M4029" s="13"/>
    </row>
    <row r="4030" spans="2:13">
      <c r="B4030" s="16"/>
      <c r="C4030" s="17"/>
      <c r="D4030" s="13"/>
      <c r="E4030" s="13"/>
      <c r="F4030" s="13"/>
      <c r="G4030" s="13"/>
      <c r="H4030" s="13"/>
      <c r="I4030" s="13"/>
      <c r="J4030" s="13"/>
      <c r="K4030" s="13"/>
      <c r="L4030" s="13"/>
      <c r="M4030" s="13"/>
    </row>
    <row r="4031" spans="2:13">
      <c r="B4031" s="16"/>
      <c r="C4031" s="17"/>
      <c r="D4031" s="13"/>
      <c r="E4031" s="13"/>
      <c r="F4031" s="13"/>
      <c r="G4031" s="13"/>
      <c r="H4031" s="13"/>
      <c r="I4031" s="13"/>
      <c r="J4031" s="13"/>
      <c r="K4031" s="13"/>
      <c r="L4031" s="13"/>
      <c r="M4031" s="13"/>
    </row>
    <row r="4032" spans="2:13">
      <c r="B4032" s="16"/>
      <c r="C4032" s="17"/>
      <c r="D4032" s="13"/>
      <c r="E4032" s="13"/>
      <c r="F4032" s="13"/>
      <c r="G4032" s="13"/>
      <c r="H4032" s="13"/>
      <c r="I4032" s="13"/>
      <c r="J4032" s="13"/>
      <c r="K4032" s="13"/>
      <c r="L4032" s="13"/>
      <c r="M4032" s="13"/>
    </row>
    <row r="4033" spans="2:13">
      <c r="B4033" s="16"/>
      <c r="C4033" s="17"/>
      <c r="D4033" s="13"/>
      <c r="E4033" s="13"/>
      <c r="F4033" s="13"/>
      <c r="G4033" s="13"/>
      <c r="H4033" s="13"/>
      <c r="I4033" s="13"/>
      <c r="J4033" s="13"/>
      <c r="K4033" s="13"/>
      <c r="L4033" s="13"/>
      <c r="M4033" s="13"/>
    </row>
    <row r="4034" spans="2:13">
      <c r="B4034" s="16"/>
      <c r="C4034" s="17"/>
      <c r="D4034" s="13"/>
      <c r="E4034" s="13"/>
      <c r="F4034" s="13"/>
      <c r="G4034" s="13"/>
      <c r="H4034" s="13"/>
      <c r="I4034" s="13"/>
      <c r="J4034" s="13"/>
      <c r="K4034" s="13"/>
      <c r="L4034" s="13"/>
      <c r="M4034" s="13"/>
    </row>
    <row r="4035" spans="2:13">
      <c r="B4035" s="16"/>
      <c r="C4035" s="17"/>
      <c r="D4035" s="13"/>
      <c r="E4035" s="13"/>
      <c r="F4035" s="13"/>
      <c r="G4035" s="13"/>
      <c r="H4035" s="13"/>
      <c r="I4035" s="13"/>
      <c r="J4035" s="13"/>
      <c r="K4035" s="13"/>
      <c r="L4035" s="13"/>
      <c r="M4035" s="13"/>
    </row>
    <row r="4036" spans="2:13">
      <c r="B4036" s="16"/>
      <c r="C4036" s="17"/>
      <c r="D4036" s="13"/>
      <c r="E4036" s="13"/>
      <c r="F4036" s="13"/>
      <c r="G4036" s="13"/>
      <c r="H4036" s="13"/>
      <c r="I4036" s="13"/>
      <c r="J4036" s="13"/>
      <c r="K4036" s="13"/>
      <c r="L4036" s="13"/>
      <c r="M4036" s="13"/>
    </row>
    <row r="4037" spans="2:13">
      <c r="B4037" s="16"/>
      <c r="C4037" s="17"/>
      <c r="D4037" s="13"/>
      <c r="E4037" s="13"/>
      <c r="F4037" s="13"/>
      <c r="G4037" s="13"/>
      <c r="H4037" s="13"/>
      <c r="I4037" s="13"/>
      <c r="J4037" s="13"/>
      <c r="K4037" s="13"/>
      <c r="L4037" s="13"/>
      <c r="M4037" s="13"/>
    </row>
    <row r="4038" spans="2:13">
      <c r="B4038" s="16"/>
      <c r="C4038" s="17"/>
      <c r="D4038" s="13"/>
      <c r="E4038" s="13"/>
      <c r="F4038" s="13"/>
      <c r="G4038" s="13"/>
      <c r="H4038" s="13"/>
      <c r="I4038" s="13"/>
      <c r="J4038" s="13"/>
      <c r="K4038" s="13"/>
      <c r="L4038" s="13"/>
      <c r="M4038" s="13"/>
    </row>
    <row r="4039" spans="2:13">
      <c r="B4039" s="18"/>
      <c r="C4039" s="19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</row>
    <row r="4040" spans="2:13">
      <c r="B4040" s="18"/>
      <c r="C4040" s="19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</row>
    <row r="4041" spans="2:13">
      <c r="B4041" s="18"/>
      <c r="C4041" s="19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</row>
    <row r="4042" spans="2:13">
      <c r="B4042" s="16"/>
      <c r="C4042" s="17"/>
      <c r="D4042" s="13"/>
      <c r="E4042" s="13"/>
      <c r="F4042" s="13"/>
      <c r="G4042" s="13"/>
      <c r="H4042" s="13"/>
      <c r="I4042" s="13"/>
      <c r="J4042" s="13"/>
      <c r="K4042" s="13"/>
      <c r="L4042" s="13"/>
      <c r="M4042" s="13"/>
    </row>
    <row r="4043" spans="2:13">
      <c r="B4043" s="16"/>
      <c r="C4043" s="17"/>
      <c r="D4043" s="13"/>
      <c r="E4043" s="13"/>
      <c r="F4043" s="13"/>
      <c r="G4043" s="13"/>
      <c r="H4043" s="13"/>
      <c r="I4043" s="13"/>
      <c r="J4043" s="13"/>
      <c r="K4043" s="13"/>
      <c r="L4043" s="13"/>
      <c r="M4043" s="13"/>
    </row>
    <row r="4044" spans="2:13">
      <c r="B4044" s="16"/>
      <c r="C4044" s="17"/>
      <c r="D4044" s="13"/>
      <c r="E4044" s="13"/>
      <c r="F4044" s="13"/>
      <c r="G4044" s="13"/>
      <c r="H4044" s="13"/>
      <c r="I4044" s="13"/>
      <c r="J4044" s="13"/>
      <c r="K4044" s="13"/>
      <c r="L4044" s="13"/>
      <c r="M4044" s="13"/>
    </row>
    <row r="4045" spans="2:13">
      <c r="B4045" s="18"/>
      <c r="C4045" s="19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</row>
    <row r="4046" spans="2:13">
      <c r="B4046" s="16"/>
      <c r="C4046" s="17"/>
      <c r="D4046" s="13"/>
      <c r="E4046" s="13"/>
      <c r="F4046" s="13"/>
      <c r="G4046" s="13"/>
      <c r="H4046" s="13"/>
      <c r="I4046" s="13"/>
      <c r="J4046" s="13"/>
      <c r="K4046" s="13"/>
      <c r="L4046" s="13"/>
      <c r="M4046" s="13"/>
    </row>
    <row r="4047" spans="2:13">
      <c r="B4047" s="16"/>
      <c r="C4047" s="17"/>
      <c r="D4047" s="13"/>
      <c r="E4047" s="13"/>
      <c r="F4047" s="13"/>
      <c r="G4047" s="13"/>
      <c r="H4047" s="13"/>
      <c r="I4047" s="13"/>
      <c r="J4047" s="13"/>
      <c r="K4047" s="13"/>
      <c r="L4047" s="13"/>
      <c r="M4047" s="13"/>
    </row>
    <row r="4048" spans="2:13">
      <c r="B4048" s="16"/>
      <c r="C4048" s="17"/>
      <c r="D4048" s="13"/>
      <c r="E4048" s="13"/>
      <c r="F4048" s="13"/>
      <c r="G4048" s="13"/>
      <c r="H4048" s="13"/>
      <c r="I4048" s="13"/>
      <c r="J4048" s="13"/>
      <c r="K4048" s="13"/>
      <c r="L4048" s="13"/>
      <c r="M4048" s="13"/>
    </row>
    <row r="4049" spans="2:13">
      <c r="B4049" s="16"/>
      <c r="C4049" s="17"/>
      <c r="D4049" s="13"/>
      <c r="E4049" s="13"/>
      <c r="F4049" s="13"/>
      <c r="G4049" s="13"/>
      <c r="H4049" s="13"/>
      <c r="I4049" s="13"/>
      <c r="J4049" s="13"/>
      <c r="K4049" s="13"/>
      <c r="L4049" s="13"/>
      <c r="M4049" s="13"/>
    </row>
    <row r="4050" spans="2:13">
      <c r="B4050" s="18"/>
      <c r="C4050" s="19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</row>
    <row r="4051" spans="2:13">
      <c r="B4051" s="16"/>
      <c r="C4051" s="17"/>
      <c r="D4051" s="13"/>
      <c r="E4051" s="13"/>
      <c r="F4051" s="13"/>
      <c r="G4051" s="13"/>
      <c r="H4051" s="13"/>
      <c r="I4051" s="13"/>
      <c r="J4051" s="13"/>
      <c r="K4051" s="13"/>
      <c r="L4051" s="13"/>
      <c r="M4051" s="13"/>
    </row>
    <row r="4052" spans="2:13">
      <c r="B4052" s="16"/>
      <c r="C4052" s="17"/>
      <c r="D4052" s="13"/>
      <c r="E4052" s="13"/>
      <c r="F4052" s="13"/>
      <c r="G4052" s="13"/>
      <c r="H4052" s="13"/>
      <c r="I4052" s="13"/>
      <c r="J4052" s="13"/>
      <c r="K4052" s="13"/>
      <c r="L4052" s="13"/>
      <c r="M4052" s="13"/>
    </row>
    <row r="4053" spans="2:13">
      <c r="B4053" s="18"/>
      <c r="C4053" s="19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</row>
    <row r="4054" spans="2:13">
      <c r="B4054" s="16"/>
      <c r="C4054" s="17"/>
      <c r="D4054" s="13"/>
      <c r="E4054" s="13"/>
      <c r="F4054" s="13"/>
      <c r="G4054" s="13"/>
      <c r="H4054" s="13"/>
      <c r="I4054" s="13"/>
      <c r="J4054" s="13"/>
      <c r="K4054" s="13"/>
      <c r="L4054" s="13"/>
      <c r="M4054" s="13"/>
    </row>
    <row r="4055" spans="2:13">
      <c r="B4055" s="16"/>
      <c r="C4055" s="17"/>
      <c r="D4055" s="13"/>
      <c r="E4055" s="13"/>
      <c r="F4055" s="13"/>
      <c r="G4055" s="13"/>
      <c r="H4055" s="13"/>
      <c r="I4055" s="13"/>
      <c r="J4055" s="13"/>
      <c r="K4055" s="13"/>
      <c r="L4055" s="13"/>
      <c r="M4055" s="13"/>
    </row>
    <row r="4056" spans="2:13">
      <c r="B4056" s="16"/>
      <c r="C4056" s="17"/>
      <c r="D4056" s="13"/>
      <c r="E4056" s="13"/>
      <c r="F4056" s="13"/>
      <c r="G4056" s="13"/>
      <c r="H4056" s="13"/>
      <c r="I4056" s="13"/>
      <c r="J4056" s="13"/>
      <c r="K4056" s="13"/>
      <c r="L4056" s="13"/>
      <c r="M4056" s="13"/>
    </row>
    <row r="4057" spans="2:13">
      <c r="B4057" s="16"/>
      <c r="C4057" s="17"/>
      <c r="D4057" s="13"/>
      <c r="E4057" s="13"/>
      <c r="F4057" s="13"/>
      <c r="G4057" s="13"/>
      <c r="H4057" s="13"/>
      <c r="I4057" s="13"/>
      <c r="J4057" s="13"/>
      <c r="K4057" s="13"/>
      <c r="L4057" s="13"/>
      <c r="M4057" s="13"/>
    </row>
    <row r="4058" spans="2:13">
      <c r="B4058" s="16"/>
      <c r="C4058" s="17"/>
      <c r="D4058" s="13"/>
      <c r="E4058" s="13"/>
      <c r="F4058" s="13"/>
      <c r="G4058" s="13"/>
      <c r="H4058" s="13"/>
      <c r="I4058" s="13"/>
      <c r="J4058" s="13"/>
      <c r="K4058" s="13"/>
      <c r="L4058" s="13"/>
      <c r="M4058" s="13"/>
    </row>
    <row r="4059" spans="2:13">
      <c r="B4059" s="16"/>
      <c r="C4059" s="17"/>
      <c r="D4059" s="13"/>
      <c r="E4059" s="13"/>
      <c r="F4059" s="13"/>
      <c r="G4059" s="13"/>
      <c r="H4059" s="13"/>
      <c r="I4059" s="13"/>
      <c r="J4059" s="13"/>
      <c r="K4059" s="13"/>
      <c r="L4059" s="13"/>
      <c r="M4059" s="13"/>
    </row>
    <row r="4060" spans="2:13">
      <c r="B4060" s="16"/>
      <c r="C4060" s="17"/>
      <c r="D4060" s="13"/>
      <c r="E4060" s="13"/>
      <c r="F4060" s="13"/>
      <c r="G4060" s="13"/>
      <c r="H4060" s="13"/>
      <c r="I4060" s="13"/>
      <c r="J4060" s="13"/>
      <c r="K4060" s="13"/>
      <c r="L4060" s="13"/>
      <c r="M4060" s="13"/>
    </row>
    <row r="4061" spans="2:13">
      <c r="B4061" s="16"/>
      <c r="C4061" s="17"/>
      <c r="D4061" s="13"/>
      <c r="E4061" s="13"/>
      <c r="F4061" s="13"/>
      <c r="G4061" s="13"/>
      <c r="H4061" s="13"/>
      <c r="I4061" s="13"/>
      <c r="J4061" s="13"/>
      <c r="K4061" s="13"/>
      <c r="L4061" s="13"/>
      <c r="M4061" s="13"/>
    </row>
    <row r="4062" spans="2:13">
      <c r="B4062" s="16"/>
      <c r="C4062" s="17"/>
      <c r="D4062" s="13"/>
      <c r="E4062" s="13"/>
      <c r="F4062" s="13"/>
      <c r="G4062" s="13"/>
      <c r="H4062" s="13"/>
      <c r="I4062" s="13"/>
      <c r="J4062" s="13"/>
      <c r="K4062" s="13"/>
      <c r="L4062" s="13"/>
      <c r="M4062" s="13"/>
    </row>
    <row r="4063" spans="2:13">
      <c r="B4063" s="16"/>
      <c r="C4063" s="17"/>
      <c r="D4063" s="13"/>
      <c r="E4063" s="13"/>
      <c r="F4063" s="13"/>
      <c r="G4063" s="13"/>
      <c r="H4063" s="13"/>
      <c r="I4063" s="13"/>
      <c r="J4063" s="13"/>
      <c r="K4063" s="13"/>
      <c r="L4063" s="13"/>
      <c r="M4063" s="13"/>
    </row>
    <row r="4064" spans="2:13">
      <c r="B4064" s="16"/>
      <c r="C4064" s="17"/>
      <c r="D4064" s="13"/>
      <c r="E4064" s="13"/>
      <c r="F4064" s="13"/>
      <c r="G4064" s="13"/>
      <c r="H4064" s="13"/>
      <c r="I4064" s="13"/>
      <c r="J4064" s="13"/>
      <c r="K4064" s="13"/>
      <c r="L4064" s="13"/>
      <c r="M4064" s="13"/>
    </row>
    <row r="4065" spans="2:13">
      <c r="B4065" s="18"/>
      <c r="C4065" s="19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</row>
    <row r="4066" spans="2:13">
      <c r="B4066" s="18"/>
      <c r="C4066" s="19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</row>
    <row r="4067" spans="2:13">
      <c r="B4067" s="16"/>
      <c r="C4067" s="17"/>
      <c r="D4067" s="13"/>
      <c r="E4067" s="13"/>
      <c r="F4067" s="13"/>
      <c r="G4067" s="13"/>
      <c r="H4067" s="13"/>
      <c r="I4067" s="13"/>
      <c r="J4067" s="13"/>
      <c r="K4067" s="13"/>
      <c r="L4067" s="13"/>
      <c r="M4067" s="13"/>
    </row>
    <row r="4068" spans="2:13">
      <c r="B4068" s="16"/>
      <c r="C4068" s="17"/>
      <c r="D4068" s="13"/>
      <c r="E4068" s="13"/>
      <c r="F4068" s="13"/>
      <c r="G4068" s="13"/>
      <c r="H4068" s="13"/>
      <c r="I4068" s="13"/>
      <c r="J4068" s="13"/>
      <c r="K4068" s="13"/>
      <c r="L4068" s="13"/>
      <c r="M4068" s="13"/>
    </row>
    <row r="4069" spans="2:13">
      <c r="B4069" s="16"/>
      <c r="C4069" s="17"/>
      <c r="D4069" s="13"/>
      <c r="E4069" s="13"/>
      <c r="F4069" s="13"/>
      <c r="G4069" s="13"/>
      <c r="H4069" s="13"/>
      <c r="I4069" s="13"/>
      <c r="J4069" s="13"/>
      <c r="K4069" s="13"/>
      <c r="L4069" s="13"/>
      <c r="M4069" s="13"/>
    </row>
    <row r="4070" spans="2:13">
      <c r="B4070" s="18"/>
      <c r="C4070" s="19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</row>
    <row r="4071" spans="2:13">
      <c r="B4071" s="16"/>
      <c r="C4071" s="17"/>
      <c r="D4071" s="13"/>
      <c r="E4071" s="13"/>
      <c r="F4071" s="13"/>
      <c r="G4071" s="13"/>
      <c r="H4071" s="13"/>
      <c r="I4071" s="13"/>
      <c r="J4071" s="13"/>
      <c r="K4071" s="13"/>
      <c r="L4071" s="13"/>
      <c r="M4071" s="13"/>
    </row>
    <row r="4072" spans="2:13">
      <c r="B4072" s="16"/>
      <c r="C4072" s="17"/>
      <c r="D4072" s="13"/>
      <c r="E4072" s="13"/>
      <c r="F4072" s="13"/>
      <c r="G4072" s="13"/>
      <c r="H4072" s="13"/>
      <c r="I4072" s="13"/>
      <c r="J4072" s="13"/>
      <c r="K4072" s="13"/>
      <c r="L4072" s="13"/>
      <c r="M4072" s="13"/>
    </row>
    <row r="4073" spans="2:13">
      <c r="B4073" s="16"/>
      <c r="C4073" s="17"/>
      <c r="D4073" s="13"/>
      <c r="E4073" s="13"/>
      <c r="F4073" s="13"/>
      <c r="G4073" s="13"/>
      <c r="H4073" s="13"/>
      <c r="I4073" s="13"/>
      <c r="J4073" s="13"/>
      <c r="K4073" s="13"/>
      <c r="L4073" s="13"/>
      <c r="M4073" s="13"/>
    </row>
    <row r="4074" spans="2:13">
      <c r="B4074" s="16"/>
      <c r="C4074" s="17"/>
      <c r="D4074" s="13"/>
      <c r="E4074" s="13"/>
      <c r="F4074" s="13"/>
      <c r="G4074" s="13"/>
      <c r="H4074" s="13"/>
      <c r="I4074" s="13"/>
      <c r="J4074" s="13"/>
      <c r="K4074" s="13"/>
      <c r="L4074" s="13"/>
      <c r="M4074" s="13"/>
    </row>
    <row r="4075" spans="2:13">
      <c r="B4075" s="18"/>
      <c r="C4075" s="19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</row>
    <row r="4076" spans="2:13">
      <c r="B4076" s="16"/>
      <c r="C4076" s="17"/>
      <c r="D4076" s="13"/>
      <c r="E4076" s="13"/>
      <c r="F4076" s="13"/>
      <c r="G4076" s="13"/>
      <c r="H4076" s="13"/>
      <c r="I4076" s="13"/>
      <c r="J4076" s="13"/>
      <c r="K4076" s="13"/>
      <c r="L4076" s="13"/>
      <c r="M4076" s="13"/>
    </row>
    <row r="4077" spans="2:13">
      <c r="B4077" s="16"/>
      <c r="C4077" s="17"/>
      <c r="D4077" s="13"/>
      <c r="E4077" s="13"/>
      <c r="F4077" s="13"/>
      <c r="G4077" s="13"/>
      <c r="H4077" s="13"/>
      <c r="I4077" s="13"/>
      <c r="J4077" s="13"/>
      <c r="K4077" s="13"/>
      <c r="L4077" s="13"/>
      <c r="M4077" s="13"/>
    </row>
    <row r="4078" spans="2:13">
      <c r="B4078" s="16"/>
      <c r="C4078" s="17"/>
      <c r="D4078" s="13"/>
      <c r="E4078" s="13"/>
      <c r="F4078" s="13"/>
      <c r="G4078" s="13"/>
      <c r="H4078" s="13"/>
      <c r="I4078" s="13"/>
      <c r="J4078" s="13"/>
      <c r="K4078" s="13"/>
      <c r="L4078" s="13"/>
      <c r="M4078" s="13"/>
    </row>
    <row r="4079" spans="2:13">
      <c r="B4079" s="16"/>
      <c r="C4079" s="17"/>
      <c r="D4079" s="13"/>
      <c r="E4079" s="13"/>
      <c r="F4079" s="13"/>
      <c r="G4079" s="13"/>
      <c r="H4079" s="13"/>
      <c r="I4079" s="13"/>
      <c r="J4079" s="13"/>
      <c r="K4079" s="13"/>
      <c r="L4079" s="13"/>
      <c r="M4079" s="13"/>
    </row>
    <row r="4080" spans="2:13">
      <c r="B4080" s="16"/>
      <c r="C4080" s="17"/>
      <c r="D4080" s="13"/>
      <c r="E4080" s="13"/>
      <c r="F4080" s="13"/>
      <c r="G4080" s="13"/>
      <c r="H4080" s="13"/>
      <c r="I4080" s="13"/>
      <c r="J4080" s="13"/>
      <c r="K4080" s="13"/>
      <c r="L4080" s="13"/>
      <c r="M4080" s="13"/>
    </row>
    <row r="4081" spans="2:13">
      <c r="B4081" s="16"/>
      <c r="C4081" s="17"/>
      <c r="D4081" s="13"/>
      <c r="E4081" s="13"/>
      <c r="F4081" s="13"/>
      <c r="G4081" s="13"/>
      <c r="H4081" s="13"/>
      <c r="I4081" s="13"/>
      <c r="J4081" s="13"/>
      <c r="K4081" s="13"/>
      <c r="L4081" s="13"/>
      <c r="M4081" s="13"/>
    </row>
    <row r="4082" spans="2:13">
      <c r="B4082" s="16"/>
      <c r="C4082" s="17"/>
      <c r="D4082" s="13"/>
      <c r="E4082" s="13"/>
      <c r="F4082" s="13"/>
      <c r="G4082" s="13"/>
      <c r="H4082" s="13"/>
      <c r="I4082" s="13"/>
      <c r="J4082" s="13"/>
      <c r="K4082" s="13"/>
      <c r="L4082" s="13"/>
      <c r="M4082" s="13"/>
    </row>
    <row r="4083" spans="2:13">
      <c r="B4083" s="16"/>
      <c r="C4083" s="17"/>
      <c r="D4083" s="13"/>
      <c r="E4083" s="13"/>
      <c r="F4083" s="13"/>
      <c r="G4083" s="13"/>
      <c r="H4083" s="13"/>
      <c r="I4083" s="13"/>
      <c r="J4083" s="13"/>
      <c r="K4083" s="13"/>
      <c r="L4083" s="13"/>
      <c r="M4083" s="13"/>
    </row>
    <row r="4084" spans="2:13">
      <c r="B4084" s="16"/>
      <c r="C4084" s="17"/>
      <c r="D4084" s="13"/>
      <c r="E4084" s="13"/>
      <c r="F4084" s="13"/>
      <c r="G4084" s="13"/>
      <c r="H4084" s="13"/>
      <c r="I4084" s="13"/>
      <c r="J4084" s="13"/>
      <c r="K4084" s="13"/>
      <c r="L4084" s="13"/>
      <c r="M4084" s="13"/>
    </row>
    <row r="4085" spans="2:13">
      <c r="B4085" s="16"/>
      <c r="C4085" s="17"/>
      <c r="D4085" s="13"/>
      <c r="E4085" s="13"/>
      <c r="F4085" s="13"/>
      <c r="G4085" s="13"/>
      <c r="H4085" s="13"/>
      <c r="I4085" s="13"/>
      <c r="J4085" s="13"/>
      <c r="K4085" s="13"/>
      <c r="L4085" s="13"/>
      <c r="M4085" s="13"/>
    </row>
    <row r="4086" spans="2:13">
      <c r="B4086" s="16"/>
      <c r="C4086" s="17"/>
      <c r="D4086" s="13"/>
      <c r="E4086" s="13"/>
      <c r="F4086" s="13"/>
      <c r="G4086" s="13"/>
      <c r="H4086" s="13"/>
      <c r="I4086" s="13"/>
      <c r="J4086" s="13"/>
      <c r="K4086" s="13"/>
      <c r="L4086" s="13"/>
      <c r="M4086" s="13"/>
    </row>
    <row r="4087" spans="2:13">
      <c r="B4087" s="16"/>
      <c r="C4087" s="17"/>
      <c r="D4087" s="13"/>
      <c r="E4087" s="13"/>
      <c r="F4087" s="13"/>
      <c r="G4087" s="13"/>
      <c r="H4087" s="13"/>
      <c r="I4087" s="13"/>
      <c r="J4087" s="13"/>
      <c r="K4087" s="13"/>
      <c r="L4087" s="13"/>
      <c r="M4087" s="13"/>
    </row>
    <row r="4088" spans="2:13">
      <c r="B4088" s="18"/>
      <c r="C4088" s="19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</row>
    <row r="4089" spans="2:13">
      <c r="B4089" s="16"/>
      <c r="C4089" s="17"/>
      <c r="D4089" s="13"/>
      <c r="E4089" s="13"/>
      <c r="F4089" s="13"/>
      <c r="G4089" s="13"/>
      <c r="H4089" s="13"/>
      <c r="I4089" s="13"/>
      <c r="J4089" s="13"/>
      <c r="K4089" s="13"/>
      <c r="L4089" s="13"/>
      <c r="M4089" s="13"/>
    </row>
    <row r="4090" spans="2:13">
      <c r="B4090" s="16"/>
      <c r="C4090" s="17"/>
      <c r="D4090" s="13"/>
      <c r="E4090" s="13"/>
      <c r="F4090" s="13"/>
      <c r="G4090" s="13"/>
      <c r="H4090" s="13"/>
      <c r="I4090" s="13"/>
      <c r="J4090" s="13"/>
      <c r="K4090" s="13"/>
      <c r="L4090" s="13"/>
      <c r="M4090" s="13"/>
    </row>
    <row r="4091" spans="2:13">
      <c r="B4091" s="16"/>
      <c r="C4091" s="17"/>
      <c r="D4091" s="13"/>
      <c r="E4091" s="13"/>
      <c r="F4091" s="13"/>
      <c r="G4091" s="13"/>
      <c r="H4091" s="13"/>
      <c r="I4091" s="13"/>
      <c r="J4091" s="13"/>
      <c r="K4091" s="13"/>
      <c r="L4091" s="13"/>
      <c r="M4091" s="13"/>
    </row>
    <row r="4092" spans="2:13">
      <c r="B4092" s="16"/>
      <c r="C4092" s="17"/>
      <c r="D4092" s="13"/>
      <c r="E4092" s="13"/>
      <c r="F4092" s="13"/>
      <c r="G4092" s="13"/>
      <c r="H4092" s="13"/>
      <c r="I4092" s="13"/>
      <c r="J4092" s="13"/>
      <c r="K4092" s="13"/>
      <c r="L4092" s="13"/>
      <c r="M4092" s="13"/>
    </row>
    <row r="4093" spans="2:13">
      <c r="B4093" s="18"/>
      <c r="C4093" s="19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</row>
    <row r="4094" spans="2:13">
      <c r="B4094" s="16"/>
      <c r="C4094" s="17"/>
      <c r="D4094" s="13"/>
      <c r="E4094" s="13"/>
      <c r="F4094" s="13"/>
      <c r="G4094" s="13"/>
      <c r="H4094" s="13"/>
      <c r="I4094" s="13"/>
      <c r="J4094" s="13"/>
      <c r="K4094" s="13"/>
      <c r="L4094" s="13"/>
      <c r="M4094" s="13"/>
    </row>
    <row r="4095" spans="2:13">
      <c r="B4095" s="16"/>
      <c r="C4095" s="17"/>
      <c r="D4095" s="13"/>
      <c r="E4095" s="13"/>
      <c r="F4095" s="13"/>
      <c r="G4095" s="13"/>
      <c r="H4095" s="13"/>
      <c r="I4095" s="13"/>
      <c r="J4095" s="13"/>
      <c r="K4095" s="13"/>
      <c r="L4095" s="13"/>
      <c r="M4095" s="13"/>
    </row>
    <row r="4096" spans="2:13">
      <c r="B4096" s="16"/>
      <c r="C4096" s="17"/>
      <c r="D4096" s="13"/>
      <c r="E4096" s="13"/>
      <c r="F4096" s="13"/>
      <c r="G4096" s="13"/>
      <c r="H4096" s="13"/>
      <c r="I4096" s="13"/>
      <c r="J4096" s="13"/>
      <c r="K4096" s="13"/>
      <c r="L4096" s="13"/>
      <c r="M4096" s="13"/>
    </row>
    <row r="4097" spans="2:13">
      <c r="B4097" s="16"/>
      <c r="C4097" s="17"/>
      <c r="D4097" s="13"/>
      <c r="E4097" s="13"/>
      <c r="F4097" s="13"/>
      <c r="G4097" s="13"/>
      <c r="H4097" s="13"/>
      <c r="I4097" s="13"/>
      <c r="J4097" s="13"/>
      <c r="K4097" s="13"/>
      <c r="L4097" s="13"/>
      <c r="M4097" s="13"/>
    </row>
    <row r="4098" spans="2:13">
      <c r="B4098" s="16"/>
      <c r="C4098" s="17"/>
      <c r="D4098" s="13"/>
      <c r="E4098" s="13"/>
      <c r="F4098" s="13"/>
      <c r="G4098" s="13"/>
      <c r="H4098" s="13"/>
      <c r="I4098" s="13"/>
      <c r="J4098" s="13"/>
      <c r="K4098" s="13"/>
      <c r="L4098" s="13"/>
      <c r="M4098" s="13"/>
    </row>
    <row r="4099" spans="2:13">
      <c r="B4099" s="16"/>
      <c r="C4099" s="17"/>
      <c r="D4099" s="13"/>
      <c r="E4099" s="13"/>
      <c r="F4099" s="13"/>
      <c r="G4099" s="13"/>
      <c r="H4099" s="13"/>
      <c r="I4099" s="13"/>
      <c r="J4099" s="13"/>
      <c r="K4099" s="13"/>
      <c r="L4099" s="13"/>
      <c r="M4099" s="13"/>
    </row>
    <row r="4100" spans="2:13">
      <c r="B4100" s="16"/>
      <c r="C4100" s="17"/>
      <c r="D4100" s="13"/>
      <c r="E4100" s="13"/>
      <c r="F4100" s="13"/>
      <c r="G4100" s="13"/>
      <c r="H4100" s="13"/>
      <c r="I4100" s="13"/>
      <c r="J4100" s="13"/>
      <c r="K4100" s="13"/>
      <c r="L4100" s="13"/>
      <c r="M4100" s="13"/>
    </row>
    <row r="4101" spans="2:13">
      <c r="B4101" s="16"/>
      <c r="C4101" s="17"/>
      <c r="D4101" s="13"/>
      <c r="E4101" s="13"/>
      <c r="F4101" s="13"/>
      <c r="G4101" s="13"/>
      <c r="H4101" s="13"/>
      <c r="I4101" s="13"/>
      <c r="J4101" s="13"/>
      <c r="K4101" s="13"/>
      <c r="L4101" s="13"/>
      <c r="M4101" s="13"/>
    </row>
    <row r="4102" spans="2:13">
      <c r="B4102" s="16"/>
      <c r="C4102" s="17"/>
      <c r="D4102" s="13"/>
      <c r="E4102" s="13"/>
      <c r="F4102" s="13"/>
      <c r="G4102" s="13"/>
      <c r="H4102" s="13"/>
      <c r="I4102" s="13"/>
      <c r="J4102" s="13"/>
      <c r="K4102" s="13"/>
      <c r="L4102" s="13"/>
      <c r="M4102" s="13"/>
    </row>
    <row r="4103" spans="2:13">
      <c r="B4103" s="16"/>
      <c r="C4103" s="17"/>
      <c r="D4103" s="13"/>
      <c r="E4103" s="13"/>
      <c r="F4103" s="13"/>
      <c r="G4103" s="13"/>
      <c r="H4103" s="13"/>
      <c r="I4103" s="13"/>
      <c r="J4103" s="13"/>
      <c r="K4103" s="13"/>
      <c r="L4103" s="13"/>
      <c r="M4103" s="13"/>
    </row>
    <row r="4104" spans="2:13">
      <c r="B4104" s="16"/>
      <c r="C4104" s="17"/>
      <c r="D4104" s="13"/>
      <c r="E4104" s="13"/>
      <c r="F4104" s="13"/>
      <c r="G4104" s="13"/>
      <c r="H4104" s="13"/>
      <c r="I4104" s="13"/>
      <c r="J4104" s="13"/>
      <c r="K4104" s="13"/>
      <c r="L4104" s="13"/>
      <c r="M4104" s="13"/>
    </row>
    <row r="4105" spans="2:13">
      <c r="B4105" s="16"/>
      <c r="C4105" s="17"/>
      <c r="D4105" s="13"/>
      <c r="E4105" s="13"/>
      <c r="F4105" s="13"/>
      <c r="G4105" s="13"/>
      <c r="H4105" s="13"/>
      <c r="I4105" s="13"/>
      <c r="J4105" s="13"/>
      <c r="K4105" s="13"/>
      <c r="L4105" s="13"/>
      <c r="M4105" s="13"/>
    </row>
    <row r="4106" spans="2:13">
      <c r="B4106" s="16"/>
      <c r="C4106" s="17"/>
      <c r="D4106" s="13"/>
      <c r="E4106" s="13"/>
      <c r="F4106" s="13"/>
      <c r="G4106" s="13"/>
      <c r="H4106" s="13"/>
      <c r="I4106" s="13"/>
      <c r="J4106" s="13"/>
      <c r="K4106" s="13"/>
      <c r="L4106" s="13"/>
      <c r="M4106" s="13"/>
    </row>
    <row r="4107" spans="2:13">
      <c r="B4107" s="16"/>
      <c r="C4107" s="17"/>
      <c r="D4107" s="13"/>
      <c r="E4107" s="13"/>
      <c r="F4107" s="13"/>
      <c r="G4107" s="13"/>
      <c r="H4107" s="13"/>
      <c r="I4107" s="13"/>
      <c r="J4107" s="13"/>
      <c r="K4107" s="13"/>
      <c r="L4107" s="13"/>
      <c r="M4107" s="13"/>
    </row>
    <row r="4108" spans="2:13">
      <c r="B4108" s="16"/>
      <c r="C4108" s="17"/>
      <c r="D4108" s="13"/>
      <c r="E4108" s="13"/>
      <c r="F4108" s="13"/>
      <c r="G4108" s="13"/>
      <c r="H4108" s="13"/>
      <c r="I4108" s="13"/>
      <c r="J4108" s="13"/>
      <c r="K4108" s="13"/>
      <c r="L4108" s="13"/>
      <c r="M4108" s="13"/>
    </row>
    <row r="4109" spans="2:13">
      <c r="B4109" s="18"/>
      <c r="C4109" s="19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</row>
    <row r="4110" spans="2:13">
      <c r="B4110" s="16"/>
      <c r="C4110" s="17"/>
      <c r="D4110" s="13"/>
      <c r="E4110" s="13"/>
      <c r="F4110" s="13"/>
      <c r="G4110" s="13"/>
      <c r="H4110" s="13"/>
      <c r="I4110" s="13"/>
      <c r="J4110" s="13"/>
      <c r="K4110" s="13"/>
      <c r="L4110" s="13"/>
      <c r="M4110" s="13"/>
    </row>
    <row r="4111" spans="2:13">
      <c r="B4111" s="18"/>
      <c r="C4111" s="19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</row>
    <row r="4112" spans="2:13">
      <c r="B4112" s="16"/>
      <c r="C4112" s="17"/>
      <c r="D4112" s="13"/>
      <c r="E4112" s="13"/>
      <c r="F4112" s="13"/>
      <c r="G4112" s="13"/>
      <c r="H4112" s="13"/>
      <c r="I4112" s="13"/>
      <c r="J4112" s="13"/>
      <c r="K4112" s="13"/>
      <c r="L4112" s="13"/>
      <c r="M4112" s="13"/>
    </row>
    <row r="4113" spans="2:13">
      <c r="B4113" s="16"/>
      <c r="C4113" s="17"/>
      <c r="D4113" s="13"/>
      <c r="E4113" s="13"/>
      <c r="F4113" s="13"/>
      <c r="G4113" s="13"/>
      <c r="H4113" s="13"/>
      <c r="I4113" s="13"/>
      <c r="J4113" s="13"/>
      <c r="K4113" s="13"/>
      <c r="L4113" s="13"/>
      <c r="M4113" s="13"/>
    </row>
    <row r="4114" spans="2:13">
      <c r="B4114" s="16"/>
      <c r="C4114" s="17"/>
      <c r="D4114" s="13"/>
      <c r="E4114" s="13"/>
      <c r="F4114" s="13"/>
      <c r="G4114" s="13"/>
      <c r="H4114" s="13"/>
      <c r="I4114" s="13"/>
      <c r="J4114" s="13"/>
      <c r="K4114" s="13"/>
      <c r="L4114" s="13"/>
      <c r="M4114" s="13"/>
    </row>
    <row r="4115" spans="2:13">
      <c r="B4115" s="16"/>
      <c r="C4115" s="17"/>
      <c r="D4115" s="13"/>
      <c r="E4115" s="13"/>
      <c r="F4115" s="13"/>
      <c r="G4115" s="13"/>
      <c r="H4115" s="13"/>
      <c r="I4115" s="13"/>
      <c r="J4115" s="13"/>
      <c r="K4115" s="13"/>
      <c r="L4115" s="13"/>
      <c r="M4115" s="13"/>
    </row>
    <row r="4116" spans="2:13">
      <c r="B4116" s="16"/>
      <c r="C4116" s="17"/>
      <c r="D4116" s="13"/>
      <c r="E4116" s="13"/>
      <c r="F4116" s="13"/>
      <c r="G4116" s="13"/>
      <c r="H4116" s="13"/>
      <c r="I4116" s="13"/>
      <c r="J4116" s="13"/>
      <c r="K4116" s="13"/>
      <c r="L4116" s="13"/>
      <c r="M4116" s="13"/>
    </row>
    <row r="4117" spans="2:13">
      <c r="B4117" s="16"/>
      <c r="C4117" s="17"/>
      <c r="D4117" s="13"/>
      <c r="E4117" s="13"/>
      <c r="F4117" s="13"/>
      <c r="G4117" s="13"/>
      <c r="H4117" s="13"/>
      <c r="I4117" s="13"/>
      <c r="J4117" s="13"/>
      <c r="K4117" s="13"/>
      <c r="L4117" s="13"/>
      <c r="M4117" s="13"/>
    </row>
    <row r="4118" spans="2:13">
      <c r="B4118" s="16"/>
      <c r="C4118" s="17"/>
      <c r="D4118" s="13"/>
      <c r="E4118" s="13"/>
      <c r="F4118" s="13"/>
      <c r="G4118" s="13"/>
      <c r="H4118" s="13"/>
      <c r="I4118" s="13"/>
      <c r="J4118" s="13"/>
      <c r="K4118" s="13"/>
      <c r="L4118" s="13"/>
      <c r="M4118" s="13"/>
    </row>
    <row r="4119" spans="2:13">
      <c r="B4119" s="16"/>
      <c r="C4119" s="17"/>
      <c r="D4119" s="13"/>
      <c r="E4119" s="13"/>
      <c r="F4119" s="13"/>
      <c r="G4119" s="13"/>
      <c r="H4119" s="13"/>
      <c r="I4119" s="13"/>
      <c r="J4119" s="13"/>
      <c r="K4119" s="13"/>
      <c r="L4119" s="13"/>
      <c r="M4119" s="13"/>
    </row>
    <row r="4120" spans="2:13">
      <c r="B4120" s="16"/>
      <c r="C4120" s="17"/>
      <c r="D4120" s="13"/>
      <c r="E4120" s="13"/>
      <c r="F4120" s="13"/>
      <c r="G4120" s="13"/>
      <c r="H4120" s="13"/>
      <c r="I4120" s="13"/>
      <c r="J4120" s="13"/>
      <c r="K4120" s="13"/>
      <c r="L4120" s="13"/>
      <c r="M4120" s="13"/>
    </row>
    <row r="4121" spans="2:13">
      <c r="B4121" s="16"/>
      <c r="C4121" s="17"/>
      <c r="D4121" s="13"/>
      <c r="E4121" s="13"/>
      <c r="F4121" s="13"/>
      <c r="G4121" s="13"/>
      <c r="H4121" s="13"/>
      <c r="I4121" s="13"/>
      <c r="J4121" s="13"/>
      <c r="K4121" s="13"/>
      <c r="L4121" s="13"/>
      <c r="M4121" s="13"/>
    </row>
    <row r="4122" spans="2:13">
      <c r="B4122" s="18"/>
      <c r="C4122" s="19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</row>
    <row r="4123" spans="2:13">
      <c r="B4123" s="16"/>
      <c r="C4123" s="17"/>
      <c r="D4123" s="13"/>
      <c r="E4123" s="13"/>
      <c r="F4123" s="13"/>
      <c r="G4123" s="13"/>
      <c r="H4123" s="13"/>
      <c r="I4123" s="13"/>
      <c r="J4123" s="13"/>
      <c r="K4123" s="13"/>
      <c r="L4123" s="13"/>
      <c r="M4123" s="13"/>
    </row>
    <row r="4124" spans="2:13">
      <c r="B4124" s="16"/>
      <c r="C4124" s="17"/>
      <c r="D4124" s="13"/>
      <c r="E4124" s="13"/>
      <c r="F4124" s="13"/>
      <c r="G4124" s="13"/>
      <c r="H4124" s="13"/>
      <c r="I4124" s="13"/>
      <c r="J4124" s="13"/>
      <c r="K4124" s="13"/>
      <c r="L4124" s="13"/>
      <c r="M4124" s="13"/>
    </row>
    <row r="4125" spans="2:13">
      <c r="B4125" s="16"/>
      <c r="C4125" s="17"/>
      <c r="D4125" s="13"/>
      <c r="E4125" s="13"/>
      <c r="F4125" s="13"/>
      <c r="G4125" s="13"/>
      <c r="H4125" s="13"/>
      <c r="I4125" s="13"/>
      <c r="J4125" s="13"/>
      <c r="K4125" s="13"/>
      <c r="L4125" s="13"/>
      <c r="M4125" s="13"/>
    </row>
    <row r="4126" spans="2:13">
      <c r="B4126" s="16"/>
      <c r="C4126" s="17"/>
      <c r="D4126" s="13"/>
      <c r="E4126" s="13"/>
      <c r="F4126" s="13"/>
      <c r="G4126" s="13"/>
      <c r="H4126" s="13"/>
      <c r="I4126" s="13"/>
      <c r="J4126" s="13"/>
      <c r="K4126" s="13"/>
      <c r="L4126" s="13"/>
      <c r="M4126" s="13"/>
    </row>
    <row r="4127" spans="2:13">
      <c r="B4127" s="16"/>
      <c r="C4127" s="17"/>
      <c r="D4127" s="13"/>
      <c r="E4127" s="13"/>
      <c r="F4127" s="13"/>
      <c r="G4127" s="13"/>
      <c r="H4127" s="13"/>
      <c r="I4127" s="13"/>
      <c r="J4127" s="13"/>
      <c r="K4127" s="13"/>
      <c r="L4127" s="13"/>
      <c r="M4127" s="13"/>
    </row>
    <row r="4128" spans="2:13">
      <c r="B4128" s="16"/>
      <c r="C4128" s="17"/>
      <c r="D4128" s="13"/>
      <c r="E4128" s="13"/>
      <c r="F4128" s="13"/>
      <c r="G4128" s="13"/>
      <c r="H4128" s="13"/>
      <c r="I4128" s="13"/>
      <c r="J4128" s="13"/>
      <c r="K4128" s="13"/>
      <c r="L4128" s="13"/>
      <c r="M4128" s="13"/>
    </row>
    <row r="4129" spans="2:13">
      <c r="B4129" s="16"/>
      <c r="C4129" s="17"/>
      <c r="D4129" s="13"/>
      <c r="E4129" s="13"/>
      <c r="F4129" s="13"/>
      <c r="G4129" s="13"/>
      <c r="H4129" s="13"/>
      <c r="I4129" s="13"/>
      <c r="J4129" s="13"/>
      <c r="K4129" s="13"/>
      <c r="L4129" s="13"/>
      <c r="M4129" s="13"/>
    </row>
    <row r="4130" spans="2:13">
      <c r="B4130" s="16"/>
      <c r="C4130" s="17"/>
      <c r="D4130" s="13"/>
      <c r="E4130" s="13"/>
      <c r="F4130" s="13"/>
      <c r="G4130" s="13"/>
      <c r="H4130" s="13"/>
      <c r="I4130" s="13"/>
      <c r="J4130" s="13"/>
      <c r="K4130" s="13"/>
      <c r="L4130" s="13"/>
      <c r="M4130" s="13"/>
    </row>
    <row r="4131" spans="2:13">
      <c r="B4131" s="16"/>
      <c r="C4131" s="17"/>
      <c r="D4131" s="13"/>
      <c r="E4131" s="13"/>
      <c r="F4131" s="13"/>
      <c r="G4131" s="13"/>
      <c r="H4131" s="13"/>
      <c r="I4131" s="13"/>
      <c r="J4131" s="13"/>
      <c r="K4131" s="13"/>
      <c r="L4131" s="13"/>
      <c r="M4131" s="13"/>
    </row>
    <row r="4132" spans="2:13">
      <c r="B4132" s="16"/>
      <c r="C4132" s="17"/>
      <c r="D4132" s="13"/>
      <c r="E4132" s="13"/>
      <c r="F4132" s="13"/>
      <c r="G4132" s="13"/>
      <c r="H4132" s="13"/>
      <c r="I4132" s="13"/>
      <c r="J4132" s="13"/>
      <c r="K4132" s="13"/>
      <c r="L4132" s="13"/>
      <c r="M4132" s="13"/>
    </row>
    <row r="4133" spans="2:13">
      <c r="B4133" s="16"/>
      <c r="C4133" s="17"/>
      <c r="D4133" s="13"/>
      <c r="E4133" s="13"/>
      <c r="F4133" s="13"/>
      <c r="G4133" s="13"/>
      <c r="H4133" s="13"/>
      <c r="I4133" s="13"/>
      <c r="J4133" s="13"/>
      <c r="K4133" s="13"/>
      <c r="L4133" s="13"/>
      <c r="M4133" s="13"/>
    </row>
    <row r="4134" spans="2:13">
      <c r="B4134" s="16"/>
      <c r="C4134" s="17"/>
      <c r="D4134" s="13"/>
      <c r="E4134" s="13"/>
      <c r="F4134" s="13"/>
      <c r="G4134" s="13"/>
      <c r="H4134" s="13"/>
      <c r="I4134" s="13"/>
      <c r="J4134" s="13"/>
      <c r="K4134" s="13"/>
      <c r="L4134" s="13"/>
      <c r="M4134" s="13"/>
    </row>
    <row r="4135" spans="2:13">
      <c r="B4135" s="16"/>
      <c r="C4135" s="17"/>
      <c r="D4135" s="13"/>
      <c r="E4135" s="13"/>
      <c r="F4135" s="13"/>
      <c r="G4135" s="13"/>
      <c r="H4135" s="13"/>
      <c r="I4135" s="13"/>
      <c r="J4135" s="13"/>
      <c r="K4135" s="13"/>
      <c r="L4135" s="13"/>
      <c r="M4135" s="13"/>
    </row>
    <row r="4136" spans="2:13">
      <c r="B4136" s="16"/>
      <c r="C4136" s="17"/>
      <c r="D4136" s="13"/>
      <c r="E4136" s="13"/>
      <c r="F4136" s="13"/>
      <c r="G4136" s="13"/>
      <c r="H4136" s="13"/>
      <c r="I4136" s="13"/>
      <c r="J4136" s="13"/>
      <c r="K4136" s="13"/>
      <c r="L4136" s="13"/>
      <c r="M4136" s="13"/>
    </row>
    <row r="4137" spans="2:13">
      <c r="B4137" s="18"/>
      <c r="C4137" s="19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</row>
    <row r="4138" spans="2:13">
      <c r="B4138" s="16"/>
      <c r="C4138" s="17"/>
      <c r="D4138" s="13"/>
      <c r="E4138" s="13"/>
      <c r="F4138" s="13"/>
      <c r="G4138" s="13"/>
      <c r="H4138" s="13"/>
      <c r="I4138" s="13"/>
      <c r="J4138" s="13"/>
      <c r="K4138" s="13"/>
      <c r="L4138" s="13"/>
      <c r="M4138" s="13"/>
    </row>
    <row r="4139" spans="2:13">
      <c r="B4139" s="16"/>
      <c r="C4139" s="17"/>
      <c r="D4139" s="13"/>
      <c r="E4139" s="13"/>
      <c r="F4139" s="13"/>
      <c r="G4139" s="13"/>
      <c r="H4139" s="13"/>
      <c r="I4139" s="13"/>
      <c r="J4139" s="13"/>
      <c r="K4139" s="13"/>
      <c r="L4139" s="13"/>
      <c r="M4139" s="13"/>
    </row>
    <row r="4140" spans="2:13">
      <c r="B4140" s="16"/>
      <c r="C4140" s="17"/>
      <c r="D4140" s="13"/>
      <c r="E4140" s="13"/>
      <c r="F4140" s="13"/>
      <c r="G4140" s="13"/>
      <c r="H4140" s="13"/>
      <c r="I4140" s="13"/>
      <c r="J4140" s="13"/>
      <c r="K4140" s="13"/>
      <c r="L4140" s="13"/>
      <c r="M4140" s="13"/>
    </row>
    <row r="4141" spans="2:13">
      <c r="B4141" s="16"/>
      <c r="C4141" s="17"/>
      <c r="D4141" s="13"/>
      <c r="E4141" s="13"/>
      <c r="F4141" s="13"/>
      <c r="G4141" s="13"/>
      <c r="H4141" s="13"/>
      <c r="I4141" s="13"/>
      <c r="J4141" s="13"/>
      <c r="K4141" s="13"/>
      <c r="L4141" s="13"/>
      <c r="M4141" s="13"/>
    </row>
    <row r="4142" spans="2:13">
      <c r="B4142" s="16"/>
      <c r="C4142" s="17"/>
      <c r="D4142" s="13"/>
      <c r="E4142" s="13"/>
      <c r="F4142" s="13"/>
      <c r="G4142" s="13"/>
      <c r="H4142" s="13"/>
      <c r="I4142" s="13"/>
      <c r="J4142" s="13"/>
      <c r="K4142" s="13"/>
      <c r="L4142" s="13"/>
      <c r="M4142" s="13"/>
    </row>
    <row r="4143" spans="2:13">
      <c r="B4143" s="16"/>
      <c r="C4143" s="17"/>
      <c r="D4143" s="13"/>
      <c r="E4143" s="13"/>
      <c r="F4143" s="13"/>
      <c r="G4143" s="13"/>
      <c r="H4143" s="13"/>
      <c r="I4143" s="13"/>
      <c r="J4143" s="13"/>
      <c r="K4143" s="13"/>
      <c r="L4143" s="13"/>
      <c r="M4143" s="13"/>
    </row>
    <row r="4144" spans="2:13">
      <c r="B4144" s="16"/>
      <c r="C4144" s="17"/>
      <c r="D4144" s="13"/>
      <c r="E4144" s="13"/>
      <c r="F4144" s="13"/>
      <c r="G4144" s="13"/>
      <c r="H4144" s="13"/>
      <c r="I4144" s="13"/>
      <c r="J4144" s="13"/>
      <c r="K4144" s="13"/>
      <c r="L4144" s="13"/>
      <c r="M4144" s="13"/>
    </row>
    <row r="4145" spans="2:13">
      <c r="B4145" s="16"/>
      <c r="C4145" s="17"/>
      <c r="D4145" s="13"/>
      <c r="E4145" s="13"/>
      <c r="F4145" s="13"/>
      <c r="G4145" s="13"/>
      <c r="H4145" s="13"/>
      <c r="I4145" s="13"/>
      <c r="J4145" s="13"/>
      <c r="K4145" s="13"/>
      <c r="L4145" s="13"/>
      <c r="M4145" s="13"/>
    </row>
    <row r="4146" spans="2:13">
      <c r="B4146" s="16"/>
      <c r="C4146" s="17"/>
      <c r="D4146" s="13"/>
      <c r="E4146" s="13"/>
      <c r="F4146" s="13"/>
      <c r="G4146" s="13"/>
      <c r="H4146" s="13"/>
      <c r="I4146" s="13"/>
      <c r="J4146" s="13"/>
      <c r="K4146" s="13"/>
      <c r="L4146" s="13"/>
      <c r="M4146" s="13"/>
    </row>
    <row r="4147" spans="2:13">
      <c r="B4147" s="16"/>
      <c r="C4147" s="17"/>
      <c r="D4147" s="13"/>
      <c r="E4147" s="13"/>
      <c r="F4147" s="13"/>
      <c r="G4147" s="13"/>
      <c r="H4147" s="13"/>
      <c r="I4147" s="13"/>
      <c r="J4147" s="13"/>
      <c r="K4147" s="13"/>
      <c r="L4147" s="13"/>
      <c r="M4147" s="13"/>
    </row>
    <row r="4148" spans="2:13">
      <c r="B4148" s="16"/>
      <c r="C4148" s="17"/>
      <c r="D4148" s="13"/>
      <c r="E4148" s="13"/>
      <c r="F4148" s="13"/>
      <c r="G4148" s="13"/>
      <c r="H4148" s="13"/>
      <c r="I4148" s="13"/>
      <c r="J4148" s="13"/>
      <c r="K4148" s="13"/>
      <c r="L4148" s="13"/>
      <c r="M4148" s="13"/>
    </row>
    <row r="4149" spans="2:13">
      <c r="B4149" s="16"/>
      <c r="C4149" s="17"/>
      <c r="D4149" s="13"/>
      <c r="E4149" s="13"/>
      <c r="F4149" s="13"/>
      <c r="G4149" s="13"/>
      <c r="H4149" s="13"/>
      <c r="I4149" s="13"/>
      <c r="J4149" s="13"/>
      <c r="K4149" s="13"/>
      <c r="L4149" s="13"/>
      <c r="M4149" s="13"/>
    </row>
    <row r="4150" spans="2:13">
      <c r="B4150" s="16"/>
      <c r="C4150" s="17"/>
      <c r="D4150" s="13"/>
      <c r="E4150" s="13"/>
      <c r="F4150" s="13"/>
      <c r="G4150" s="13"/>
      <c r="H4150" s="13"/>
      <c r="I4150" s="13"/>
      <c r="J4150" s="13"/>
      <c r="K4150" s="13"/>
      <c r="L4150" s="13"/>
      <c r="M4150" s="13"/>
    </row>
    <row r="4151" spans="2:13">
      <c r="B4151" s="16"/>
      <c r="C4151" s="17"/>
      <c r="D4151" s="13"/>
      <c r="E4151" s="13"/>
      <c r="F4151" s="13"/>
      <c r="G4151" s="13"/>
      <c r="H4151" s="13"/>
      <c r="I4151" s="13"/>
      <c r="J4151" s="13"/>
      <c r="K4151" s="13"/>
      <c r="L4151" s="13"/>
      <c r="M4151" s="13"/>
    </row>
    <row r="4152" spans="2:13">
      <c r="B4152" s="16"/>
      <c r="C4152" s="17"/>
      <c r="D4152" s="13"/>
      <c r="E4152" s="13"/>
      <c r="F4152" s="13"/>
      <c r="G4152" s="13"/>
      <c r="H4152" s="13"/>
      <c r="I4152" s="13"/>
      <c r="J4152" s="13"/>
      <c r="K4152" s="13"/>
      <c r="L4152" s="13"/>
      <c r="M4152" s="13"/>
    </row>
    <row r="4153" spans="2:13">
      <c r="B4153" s="16"/>
      <c r="C4153" s="17"/>
      <c r="D4153" s="13"/>
      <c r="E4153" s="13"/>
      <c r="F4153" s="13"/>
      <c r="G4153" s="13"/>
      <c r="H4153" s="13"/>
      <c r="I4153" s="13"/>
      <c r="J4153" s="13"/>
      <c r="K4153" s="13"/>
      <c r="L4153" s="13"/>
      <c r="M4153" s="13"/>
    </row>
    <row r="4154" spans="2:13">
      <c r="B4154" s="16"/>
      <c r="C4154" s="17"/>
      <c r="D4154" s="13"/>
      <c r="E4154" s="13"/>
      <c r="F4154" s="13"/>
      <c r="G4154" s="13"/>
      <c r="H4154" s="13"/>
      <c r="I4154" s="13"/>
      <c r="J4154" s="13"/>
      <c r="K4154" s="13"/>
      <c r="L4154" s="13"/>
      <c r="M4154" s="13"/>
    </row>
    <row r="4155" spans="2:13">
      <c r="B4155" s="16"/>
      <c r="C4155" s="17"/>
      <c r="D4155" s="13"/>
      <c r="E4155" s="13"/>
      <c r="F4155" s="13"/>
      <c r="G4155" s="13"/>
      <c r="H4155" s="13"/>
      <c r="I4155" s="13"/>
      <c r="J4155" s="13"/>
      <c r="K4155" s="13"/>
      <c r="L4155" s="13"/>
      <c r="M4155" s="13"/>
    </row>
    <row r="4156" spans="2:13">
      <c r="B4156" s="16"/>
      <c r="C4156" s="17"/>
      <c r="D4156" s="13"/>
      <c r="E4156" s="13"/>
      <c r="F4156" s="13"/>
      <c r="G4156" s="13"/>
      <c r="H4156" s="13"/>
      <c r="I4156" s="13"/>
      <c r="J4156" s="13"/>
      <c r="K4156" s="13"/>
      <c r="L4156" s="13"/>
      <c r="M4156" s="13"/>
    </row>
    <row r="4157" spans="2:13">
      <c r="B4157" s="16"/>
      <c r="C4157" s="17"/>
      <c r="D4157" s="13"/>
      <c r="E4157" s="13"/>
      <c r="F4157" s="13"/>
      <c r="G4157" s="13"/>
      <c r="H4157" s="13"/>
      <c r="I4157" s="13"/>
      <c r="J4157" s="13"/>
      <c r="K4157" s="13"/>
      <c r="L4157" s="13"/>
      <c r="M4157" s="13"/>
    </row>
    <row r="4158" spans="2:13">
      <c r="B4158" s="16"/>
      <c r="C4158" s="17"/>
      <c r="D4158" s="13"/>
      <c r="E4158" s="13"/>
      <c r="F4158" s="13"/>
      <c r="G4158" s="13"/>
      <c r="H4158" s="13"/>
      <c r="I4158" s="13"/>
      <c r="J4158" s="13"/>
      <c r="K4158" s="13"/>
      <c r="L4158" s="13"/>
      <c r="M4158" s="13"/>
    </row>
    <row r="4159" spans="2:13">
      <c r="B4159" s="16"/>
      <c r="C4159" s="17"/>
      <c r="D4159" s="13"/>
      <c r="E4159" s="13"/>
      <c r="F4159" s="13"/>
      <c r="G4159" s="13"/>
      <c r="H4159" s="13"/>
      <c r="I4159" s="13"/>
      <c r="J4159" s="13"/>
      <c r="K4159" s="13"/>
      <c r="L4159" s="13"/>
      <c r="M4159" s="13"/>
    </row>
    <row r="4160" spans="2:13">
      <c r="B4160" s="16"/>
      <c r="C4160" s="17"/>
      <c r="D4160" s="13"/>
      <c r="E4160" s="13"/>
      <c r="F4160" s="13"/>
      <c r="G4160" s="13"/>
      <c r="H4160" s="13"/>
      <c r="I4160" s="13"/>
      <c r="J4160" s="13"/>
      <c r="K4160" s="13"/>
      <c r="L4160" s="13"/>
      <c r="M4160" s="13"/>
    </row>
    <row r="4161" spans="2:13">
      <c r="B4161" s="16"/>
      <c r="C4161" s="17"/>
      <c r="D4161" s="13"/>
      <c r="E4161" s="13"/>
      <c r="F4161" s="13"/>
      <c r="G4161" s="13"/>
      <c r="H4161" s="13"/>
      <c r="I4161" s="13"/>
      <c r="J4161" s="13"/>
      <c r="K4161" s="13"/>
      <c r="L4161" s="13"/>
      <c r="M4161" s="13"/>
    </row>
    <row r="4162" spans="2:13">
      <c r="B4162" s="16"/>
      <c r="C4162" s="17"/>
      <c r="D4162" s="13"/>
      <c r="E4162" s="13"/>
      <c r="F4162" s="13"/>
      <c r="G4162" s="13"/>
      <c r="H4162" s="13"/>
      <c r="I4162" s="13"/>
      <c r="J4162" s="13"/>
      <c r="K4162" s="13"/>
      <c r="L4162" s="13"/>
      <c r="M4162" s="13"/>
    </row>
    <row r="4163" spans="2:13">
      <c r="B4163" s="16"/>
      <c r="C4163" s="17"/>
      <c r="D4163" s="13"/>
      <c r="E4163" s="13"/>
      <c r="F4163" s="13"/>
      <c r="G4163" s="13"/>
      <c r="H4163" s="13"/>
      <c r="I4163" s="13"/>
      <c r="J4163" s="13"/>
      <c r="K4163" s="13"/>
      <c r="L4163" s="13"/>
      <c r="M4163" s="13"/>
    </row>
    <row r="4164" spans="2:13">
      <c r="B4164" s="16"/>
      <c r="C4164" s="17"/>
      <c r="D4164" s="13"/>
      <c r="E4164" s="13"/>
      <c r="F4164" s="13"/>
      <c r="G4164" s="13"/>
      <c r="H4164" s="13"/>
      <c r="I4164" s="13"/>
      <c r="J4164" s="13"/>
      <c r="K4164" s="13"/>
      <c r="L4164" s="13"/>
      <c r="M4164" s="13"/>
    </row>
    <row r="4165" spans="2:13">
      <c r="B4165" s="16"/>
      <c r="C4165" s="17"/>
      <c r="D4165" s="13"/>
      <c r="E4165" s="13"/>
      <c r="F4165" s="13"/>
      <c r="G4165" s="13"/>
      <c r="H4165" s="13"/>
      <c r="I4165" s="13"/>
      <c r="J4165" s="13"/>
      <c r="K4165" s="13"/>
      <c r="L4165" s="13"/>
      <c r="M4165" s="13"/>
    </row>
    <row r="4166" spans="2:13">
      <c r="B4166" s="16"/>
      <c r="C4166" s="17"/>
      <c r="D4166" s="13"/>
      <c r="E4166" s="13"/>
      <c r="F4166" s="13"/>
      <c r="G4166" s="13"/>
      <c r="H4166" s="13"/>
      <c r="I4166" s="13"/>
      <c r="J4166" s="13"/>
      <c r="K4166" s="13"/>
      <c r="L4166" s="13"/>
      <c r="M4166" s="13"/>
    </row>
    <row r="4167" spans="2:13">
      <c r="B4167" s="16"/>
      <c r="C4167" s="17"/>
      <c r="D4167" s="13"/>
      <c r="E4167" s="13"/>
      <c r="F4167" s="13"/>
      <c r="G4167" s="13"/>
      <c r="H4167" s="13"/>
      <c r="I4167" s="13"/>
      <c r="J4167" s="13"/>
      <c r="K4167" s="13"/>
      <c r="L4167" s="13"/>
      <c r="M4167" s="13"/>
    </row>
    <row r="4168" spans="2:13">
      <c r="B4168" s="16"/>
      <c r="C4168" s="17"/>
      <c r="D4168" s="13"/>
      <c r="E4168" s="13"/>
      <c r="F4168" s="13"/>
      <c r="G4168" s="13"/>
      <c r="H4168" s="13"/>
      <c r="I4168" s="13"/>
      <c r="J4168" s="13"/>
      <c r="K4168" s="13"/>
      <c r="L4168" s="13"/>
      <c r="M4168" s="13"/>
    </row>
    <row r="4169" spans="2:13">
      <c r="B4169" s="16"/>
      <c r="C4169" s="17"/>
      <c r="D4169" s="13"/>
      <c r="E4169" s="13"/>
      <c r="F4169" s="13"/>
      <c r="G4169" s="13"/>
      <c r="H4169" s="13"/>
      <c r="I4169" s="13"/>
      <c r="J4169" s="13"/>
      <c r="K4169" s="13"/>
      <c r="L4169" s="13"/>
      <c r="M4169" s="13"/>
    </row>
    <row r="4170" spans="2:13">
      <c r="B4170" s="18"/>
      <c r="C4170" s="19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</row>
    <row r="4171" spans="2:13">
      <c r="B4171" s="16"/>
      <c r="C4171" s="17"/>
      <c r="D4171" s="13"/>
      <c r="E4171" s="13"/>
      <c r="F4171" s="13"/>
      <c r="G4171" s="13"/>
      <c r="H4171" s="13"/>
      <c r="I4171" s="13"/>
      <c r="J4171" s="13"/>
      <c r="K4171" s="13"/>
      <c r="L4171" s="13"/>
      <c r="M4171" s="13"/>
    </row>
    <row r="4172" spans="2:13">
      <c r="B4172" s="16"/>
      <c r="C4172" s="17"/>
      <c r="D4172" s="13"/>
      <c r="E4172" s="13"/>
      <c r="F4172" s="13"/>
      <c r="G4172" s="13"/>
      <c r="H4172" s="13"/>
      <c r="I4172" s="13"/>
      <c r="J4172" s="13"/>
      <c r="K4172" s="13"/>
      <c r="L4172" s="13"/>
      <c r="M4172" s="13"/>
    </row>
    <row r="4173" spans="2:13">
      <c r="B4173" s="16"/>
      <c r="C4173" s="17"/>
      <c r="D4173" s="13"/>
      <c r="E4173" s="13"/>
      <c r="F4173" s="13"/>
      <c r="G4173" s="13"/>
      <c r="H4173" s="13"/>
      <c r="I4173" s="13"/>
      <c r="J4173" s="13"/>
      <c r="K4173" s="13"/>
      <c r="L4173" s="13"/>
      <c r="M4173" s="13"/>
    </row>
    <row r="4174" spans="2:13">
      <c r="B4174" s="16"/>
      <c r="C4174" s="17"/>
      <c r="D4174" s="13"/>
      <c r="E4174" s="13"/>
      <c r="F4174" s="13"/>
      <c r="G4174" s="13"/>
      <c r="H4174" s="13"/>
      <c r="I4174" s="13"/>
      <c r="J4174" s="13"/>
      <c r="K4174" s="13"/>
      <c r="L4174" s="13"/>
      <c r="M4174" s="13"/>
    </row>
    <row r="4175" spans="2:13">
      <c r="B4175" s="16"/>
      <c r="C4175" s="17"/>
      <c r="D4175" s="13"/>
      <c r="E4175" s="13"/>
      <c r="F4175" s="13"/>
      <c r="G4175" s="13"/>
      <c r="H4175" s="13"/>
      <c r="I4175" s="13"/>
      <c r="J4175" s="13"/>
      <c r="K4175" s="13"/>
      <c r="L4175" s="13"/>
      <c r="M4175" s="13"/>
    </row>
    <row r="4176" spans="2:13">
      <c r="B4176" s="16"/>
      <c r="C4176" s="17"/>
      <c r="D4176" s="13"/>
      <c r="E4176" s="13"/>
      <c r="F4176" s="13"/>
      <c r="G4176" s="13"/>
      <c r="H4176" s="13"/>
      <c r="I4176" s="13"/>
      <c r="J4176" s="13"/>
      <c r="K4176" s="13"/>
      <c r="L4176" s="13"/>
      <c r="M4176" s="13"/>
    </row>
    <row r="4177" spans="2:13">
      <c r="B4177" s="16"/>
      <c r="C4177" s="17"/>
      <c r="D4177" s="13"/>
      <c r="E4177" s="13"/>
      <c r="F4177" s="13"/>
      <c r="G4177" s="13"/>
      <c r="H4177" s="13"/>
      <c r="I4177" s="13"/>
      <c r="J4177" s="13"/>
      <c r="K4177" s="13"/>
      <c r="L4177" s="13"/>
      <c r="M4177" s="13"/>
    </row>
    <row r="4178" spans="2:13">
      <c r="B4178" s="16"/>
      <c r="C4178" s="17"/>
      <c r="D4178" s="13"/>
      <c r="E4178" s="13"/>
      <c r="F4178" s="13"/>
      <c r="G4178" s="13"/>
      <c r="H4178" s="13"/>
      <c r="I4178" s="13"/>
      <c r="J4178" s="13"/>
      <c r="K4178" s="13"/>
      <c r="L4178" s="13"/>
      <c r="M4178" s="13"/>
    </row>
    <row r="4179" spans="2:13">
      <c r="B4179" s="16"/>
      <c r="C4179" s="17"/>
      <c r="D4179" s="13"/>
      <c r="E4179" s="13"/>
      <c r="F4179" s="13"/>
      <c r="G4179" s="13"/>
      <c r="H4179" s="13"/>
      <c r="I4179" s="13"/>
      <c r="J4179" s="13"/>
      <c r="K4179" s="13"/>
      <c r="L4179" s="13"/>
      <c r="M4179" s="13"/>
    </row>
    <row r="4180" spans="2:13">
      <c r="B4180" s="16"/>
      <c r="C4180" s="17"/>
      <c r="D4180" s="13"/>
      <c r="E4180" s="13"/>
      <c r="F4180" s="13"/>
      <c r="G4180" s="13"/>
      <c r="H4180" s="13"/>
      <c r="I4180" s="13"/>
      <c r="J4180" s="13"/>
      <c r="K4180" s="13"/>
      <c r="L4180" s="13"/>
      <c r="M4180" s="13"/>
    </row>
    <row r="4181" spans="2:13">
      <c r="B4181" s="16"/>
      <c r="C4181" s="17"/>
      <c r="D4181" s="13"/>
      <c r="E4181" s="13"/>
      <c r="F4181" s="13"/>
      <c r="G4181" s="13"/>
      <c r="H4181" s="13"/>
      <c r="I4181" s="13"/>
      <c r="J4181" s="13"/>
      <c r="K4181" s="13"/>
      <c r="L4181" s="13"/>
      <c r="M4181" s="13"/>
    </row>
    <row r="4182" spans="2:13">
      <c r="B4182" s="16"/>
      <c r="C4182" s="17"/>
      <c r="D4182" s="13"/>
      <c r="E4182" s="13"/>
      <c r="F4182" s="13"/>
      <c r="G4182" s="13"/>
      <c r="H4182" s="13"/>
      <c r="I4182" s="13"/>
      <c r="J4182" s="13"/>
      <c r="K4182" s="13"/>
      <c r="L4182" s="13"/>
      <c r="M4182" s="13"/>
    </row>
    <row r="4183" spans="2:13">
      <c r="B4183" s="16"/>
      <c r="C4183" s="17"/>
      <c r="D4183" s="13"/>
      <c r="E4183" s="13"/>
      <c r="F4183" s="13"/>
      <c r="G4183" s="13"/>
      <c r="H4183" s="13"/>
      <c r="I4183" s="13"/>
      <c r="J4183" s="13"/>
      <c r="K4183" s="13"/>
      <c r="L4183" s="13"/>
      <c r="M4183" s="13"/>
    </row>
    <row r="4184" spans="2:13">
      <c r="B4184" s="16"/>
      <c r="C4184" s="17"/>
      <c r="D4184" s="13"/>
      <c r="E4184" s="13"/>
      <c r="F4184" s="13"/>
      <c r="G4184" s="13"/>
      <c r="H4184" s="13"/>
      <c r="I4184" s="13"/>
      <c r="J4184" s="13"/>
      <c r="K4184" s="13"/>
      <c r="L4184" s="13"/>
      <c r="M4184" s="13"/>
    </row>
    <row r="4185" spans="2:13">
      <c r="B4185" s="16"/>
      <c r="C4185" s="17"/>
      <c r="D4185" s="13"/>
      <c r="E4185" s="13"/>
      <c r="F4185" s="13"/>
      <c r="G4185" s="13"/>
      <c r="H4185" s="13"/>
      <c r="I4185" s="13"/>
      <c r="J4185" s="13"/>
      <c r="K4185" s="13"/>
      <c r="L4185" s="13"/>
      <c r="M4185" s="13"/>
    </row>
    <row r="4186" spans="2:13">
      <c r="B4186" s="16"/>
      <c r="C4186" s="17"/>
      <c r="D4186" s="13"/>
      <c r="E4186" s="13"/>
      <c r="F4186" s="13"/>
      <c r="G4186" s="13"/>
      <c r="H4186" s="13"/>
      <c r="I4186" s="13"/>
      <c r="J4186" s="13"/>
      <c r="K4186" s="13"/>
      <c r="L4186" s="13"/>
      <c r="M4186" s="13"/>
    </row>
    <row r="4187" spans="2:13">
      <c r="B4187" s="18"/>
      <c r="C4187" s="19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</row>
    <row r="4188" spans="2:13">
      <c r="B4188" s="16"/>
      <c r="C4188" s="17"/>
      <c r="D4188" s="13"/>
      <c r="E4188" s="13"/>
      <c r="F4188" s="13"/>
      <c r="G4188" s="13"/>
      <c r="H4188" s="13"/>
      <c r="I4188" s="13"/>
      <c r="J4188" s="13"/>
      <c r="K4188" s="13"/>
      <c r="L4188" s="13"/>
      <c r="M4188" s="13"/>
    </row>
    <row r="4189" spans="2:13">
      <c r="B4189" s="18"/>
      <c r="C4189" s="19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</row>
    <row r="4190" spans="2:13">
      <c r="B4190" s="16"/>
      <c r="C4190" s="17"/>
      <c r="D4190" s="13"/>
      <c r="E4190" s="13"/>
      <c r="F4190" s="13"/>
      <c r="G4190" s="13"/>
      <c r="H4190" s="13"/>
      <c r="I4190" s="13"/>
      <c r="J4190" s="13"/>
      <c r="K4190" s="13"/>
      <c r="L4190" s="13"/>
      <c r="M4190" s="13"/>
    </row>
    <row r="4191" spans="2:13">
      <c r="B4191" s="16"/>
      <c r="C4191" s="17"/>
      <c r="D4191" s="13"/>
      <c r="E4191" s="13"/>
      <c r="F4191" s="13"/>
      <c r="G4191" s="13"/>
      <c r="H4191" s="13"/>
      <c r="I4191" s="13"/>
      <c r="J4191" s="13"/>
      <c r="K4191" s="13"/>
      <c r="L4191" s="13"/>
      <c r="M4191" s="13"/>
    </row>
    <row r="4192" spans="2:13">
      <c r="B4192" s="16"/>
      <c r="C4192" s="17"/>
      <c r="D4192" s="13"/>
      <c r="E4192" s="13"/>
      <c r="F4192" s="13"/>
      <c r="G4192" s="13"/>
      <c r="H4192" s="13"/>
      <c r="I4192" s="13"/>
      <c r="J4192" s="13"/>
      <c r="K4192" s="13"/>
      <c r="L4192" s="13"/>
      <c r="M4192" s="13"/>
    </row>
    <row r="4193" spans="2:13">
      <c r="B4193" s="16"/>
      <c r="C4193" s="17"/>
      <c r="D4193" s="13"/>
      <c r="E4193" s="13"/>
      <c r="F4193" s="13"/>
      <c r="G4193" s="13"/>
      <c r="H4193" s="13"/>
      <c r="I4193" s="13"/>
      <c r="J4193" s="13"/>
      <c r="K4193" s="13"/>
      <c r="L4193" s="13"/>
      <c r="M4193" s="13"/>
    </row>
    <row r="4194" spans="2:13">
      <c r="B4194" s="16"/>
      <c r="C4194" s="17"/>
      <c r="D4194" s="13"/>
      <c r="E4194" s="13"/>
      <c r="F4194" s="13"/>
      <c r="G4194" s="13"/>
      <c r="H4194" s="13"/>
      <c r="I4194" s="13"/>
      <c r="J4194" s="13"/>
      <c r="K4194" s="13"/>
      <c r="L4194" s="13"/>
      <c r="M4194" s="13"/>
    </row>
    <row r="4195" spans="2:13">
      <c r="B4195" s="16"/>
      <c r="C4195" s="17"/>
      <c r="D4195" s="13"/>
      <c r="E4195" s="13"/>
      <c r="F4195" s="13"/>
      <c r="G4195" s="13"/>
      <c r="H4195" s="13"/>
      <c r="I4195" s="13"/>
      <c r="J4195" s="13"/>
      <c r="K4195" s="13"/>
      <c r="L4195" s="13"/>
      <c r="M4195" s="13"/>
    </row>
    <row r="4196" spans="2:13">
      <c r="B4196" s="16"/>
      <c r="C4196" s="17"/>
      <c r="D4196" s="13"/>
      <c r="E4196" s="13"/>
      <c r="F4196" s="13"/>
      <c r="G4196" s="13"/>
      <c r="H4196" s="13"/>
      <c r="I4196" s="13"/>
      <c r="J4196" s="13"/>
      <c r="K4196" s="13"/>
      <c r="L4196" s="13"/>
      <c r="M4196" s="13"/>
    </row>
    <row r="4197" spans="2:13">
      <c r="B4197" s="16"/>
      <c r="C4197" s="17"/>
      <c r="D4197" s="13"/>
      <c r="E4197" s="13"/>
      <c r="F4197" s="13"/>
      <c r="G4197" s="13"/>
      <c r="H4197" s="13"/>
      <c r="I4197" s="13"/>
      <c r="J4197" s="13"/>
      <c r="K4197" s="13"/>
      <c r="L4197" s="13"/>
      <c r="M4197" s="13"/>
    </row>
    <row r="4198" spans="2:13">
      <c r="B4198" s="16"/>
      <c r="C4198" s="17"/>
      <c r="D4198" s="13"/>
      <c r="E4198" s="13"/>
      <c r="F4198" s="13"/>
      <c r="G4198" s="13"/>
      <c r="H4198" s="13"/>
      <c r="I4198" s="13"/>
      <c r="J4198" s="13"/>
      <c r="K4198" s="13"/>
      <c r="L4198" s="13"/>
      <c r="M4198" s="13"/>
    </row>
    <row r="4199" spans="2:13">
      <c r="B4199" s="16"/>
      <c r="C4199" s="17"/>
      <c r="D4199" s="13"/>
      <c r="E4199" s="13"/>
      <c r="F4199" s="13"/>
      <c r="G4199" s="13"/>
      <c r="H4199" s="13"/>
      <c r="I4199" s="13"/>
      <c r="J4199" s="13"/>
      <c r="K4199" s="13"/>
      <c r="L4199" s="13"/>
      <c r="M4199" s="13"/>
    </row>
    <row r="4200" spans="2:13">
      <c r="B4200" s="16"/>
      <c r="C4200" s="17"/>
      <c r="D4200" s="13"/>
      <c r="E4200" s="13"/>
      <c r="F4200" s="13"/>
      <c r="G4200" s="13"/>
      <c r="H4200" s="13"/>
      <c r="I4200" s="13"/>
      <c r="J4200" s="13"/>
      <c r="K4200" s="13"/>
      <c r="L4200" s="13"/>
      <c r="M4200" s="13"/>
    </row>
    <row r="4201" spans="2:13">
      <c r="B4201" s="16"/>
      <c r="C4201" s="17"/>
      <c r="D4201" s="13"/>
      <c r="E4201" s="13"/>
      <c r="F4201" s="13"/>
      <c r="G4201" s="13"/>
      <c r="H4201" s="13"/>
      <c r="I4201" s="13"/>
      <c r="J4201" s="13"/>
      <c r="K4201" s="13"/>
      <c r="L4201" s="13"/>
      <c r="M4201" s="13"/>
    </row>
    <row r="4202" spans="2:13">
      <c r="B4202" s="16"/>
      <c r="C4202" s="17"/>
      <c r="D4202" s="13"/>
      <c r="E4202" s="13"/>
      <c r="F4202" s="13"/>
      <c r="G4202" s="13"/>
      <c r="H4202" s="13"/>
      <c r="I4202" s="13"/>
      <c r="J4202" s="13"/>
      <c r="K4202" s="13"/>
      <c r="L4202" s="13"/>
      <c r="M4202" s="13"/>
    </row>
    <row r="4203" spans="2:13">
      <c r="B4203" s="16"/>
      <c r="C4203" s="17"/>
      <c r="D4203" s="13"/>
      <c r="E4203" s="13"/>
      <c r="F4203" s="13"/>
      <c r="G4203" s="13"/>
      <c r="H4203" s="13"/>
      <c r="I4203" s="13"/>
      <c r="J4203" s="13"/>
      <c r="K4203" s="13"/>
      <c r="L4203" s="13"/>
      <c r="M4203" s="13"/>
    </row>
    <row r="4204" spans="2:13">
      <c r="B4204" s="16"/>
      <c r="C4204" s="17"/>
      <c r="D4204" s="13"/>
      <c r="E4204" s="13"/>
      <c r="F4204" s="13"/>
      <c r="G4204" s="13"/>
      <c r="H4204" s="13"/>
      <c r="I4204" s="13"/>
      <c r="J4204" s="13"/>
      <c r="K4204" s="13"/>
      <c r="L4204" s="13"/>
      <c r="M4204" s="13"/>
    </row>
    <row r="4205" spans="2:13">
      <c r="B4205" s="16"/>
      <c r="C4205" s="17"/>
      <c r="D4205" s="13"/>
      <c r="E4205" s="13"/>
      <c r="F4205" s="13"/>
      <c r="G4205" s="13"/>
      <c r="H4205" s="13"/>
      <c r="I4205" s="13"/>
      <c r="J4205" s="13"/>
      <c r="K4205" s="13"/>
      <c r="L4205" s="13"/>
      <c r="M4205" s="13"/>
    </row>
    <row r="4206" spans="2:13">
      <c r="B4206" s="16"/>
      <c r="C4206" s="17"/>
      <c r="D4206" s="13"/>
      <c r="E4206" s="13"/>
      <c r="F4206" s="13"/>
      <c r="G4206" s="13"/>
      <c r="H4206" s="13"/>
      <c r="I4206" s="13"/>
      <c r="J4206" s="13"/>
      <c r="K4206" s="13"/>
      <c r="L4206" s="13"/>
      <c r="M4206" s="13"/>
    </row>
    <row r="4207" spans="2:13">
      <c r="B4207" s="16"/>
      <c r="C4207" s="17"/>
      <c r="D4207" s="13"/>
      <c r="E4207" s="13"/>
      <c r="F4207" s="13"/>
      <c r="G4207" s="13"/>
      <c r="H4207" s="13"/>
      <c r="I4207" s="13"/>
      <c r="J4207" s="13"/>
      <c r="K4207" s="13"/>
      <c r="L4207" s="13"/>
      <c r="M4207" s="13"/>
    </row>
    <row r="4208" spans="2:13">
      <c r="B4208" s="16"/>
      <c r="C4208" s="17"/>
      <c r="D4208" s="13"/>
      <c r="E4208" s="13"/>
      <c r="F4208" s="13"/>
      <c r="G4208" s="13"/>
      <c r="H4208" s="13"/>
      <c r="I4208" s="13"/>
      <c r="J4208" s="13"/>
      <c r="K4208" s="13"/>
      <c r="L4208" s="13"/>
      <c r="M4208" s="13"/>
    </row>
    <row r="4209" spans="2:13">
      <c r="B4209" s="16"/>
      <c r="C4209" s="17"/>
      <c r="D4209" s="13"/>
      <c r="E4209" s="13"/>
      <c r="F4209" s="13"/>
      <c r="G4209" s="13"/>
      <c r="H4209" s="13"/>
      <c r="I4209" s="13"/>
      <c r="J4209" s="13"/>
      <c r="K4209" s="13"/>
      <c r="L4209" s="13"/>
      <c r="M4209" s="13"/>
    </row>
    <row r="4210" spans="2:13">
      <c r="B4210" s="16"/>
      <c r="C4210" s="17"/>
      <c r="D4210" s="13"/>
      <c r="E4210" s="13"/>
      <c r="F4210" s="13"/>
      <c r="G4210" s="13"/>
      <c r="H4210" s="13"/>
      <c r="I4210" s="13"/>
      <c r="J4210" s="13"/>
      <c r="K4210" s="13"/>
      <c r="L4210" s="13"/>
      <c r="M4210" s="13"/>
    </row>
    <row r="4211" spans="2:13">
      <c r="B4211" s="16"/>
      <c r="C4211" s="17"/>
      <c r="D4211" s="13"/>
      <c r="E4211" s="13"/>
      <c r="F4211" s="13"/>
      <c r="G4211" s="13"/>
      <c r="H4211" s="13"/>
      <c r="I4211" s="13"/>
      <c r="J4211" s="13"/>
      <c r="K4211" s="13"/>
      <c r="L4211" s="13"/>
      <c r="M4211" s="13"/>
    </row>
    <row r="4212" spans="2:13">
      <c r="B4212" s="18"/>
      <c r="C4212" s="19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</row>
    <row r="4213" spans="2:13">
      <c r="B4213" s="16"/>
      <c r="C4213" s="17"/>
      <c r="D4213" s="13"/>
      <c r="E4213" s="13"/>
      <c r="F4213" s="13"/>
      <c r="G4213" s="13"/>
      <c r="H4213" s="13"/>
      <c r="I4213" s="13"/>
      <c r="J4213" s="13"/>
      <c r="K4213" s="13"/>
      <c r="L4213" s="13"/>
      <c r="M4213" s="13"/>
    </row>
    <row r="4214" spans="2:13">
      <c r="B4214" s="16"/>
      <c r="C4214" s="17"/>
      <c r="D4214" s="13"/>
      <c r="E4214" s="13"/>
      <c r="F4214" s="13"/>
      <c r="G4214" s="13"/>
      <c r="H4214" s="13"/>
      <c r="I4214" s="13"/>
      <c r="J4214" s="13"/>
      <c r="K4214" s="13"/>
      <c r="L4214" s="13"/>
      <c r="M4214" s="13"/>
    </row>
    <row r="4215" spans="2:13">
      <c r="B4215" s="16"/>
      <c r="C4215" s="17"/>
      <c r="D4215" s="13"/>
      <c r="E4215" s="13"/>
      <c r="F4215" s="13"/>
      <c r="G4215" s="13"/>
      <c r="H4215" s="13"/>
      <c r="I4215" s="13"/>
      <c r="J4215" s="13"/>
      <c r="K4215" s="13"/>
      <c r="L4215" s="13"/>
      <c r="M4215" s="13"/>
    </row>
    <row r="4216" spans="2:13">
      <c r="B4216" s="16"/>
      <c r="C4216" s="17"/>
      <c r="D4216" s="13"/>
      <c r="E4216" s="13"/>
      <c r="F4216" s="13"/>
      <c r="G4216" s="13"/>
      <c r="H4216" s="13"/>
      <c r="I4216" s="13"/>
      <c r="J4216" s="13"/>
      <c r="K4216" s="13"/>
      <c r="L4216" s="13"/>
      <c r="M4216" s="13"/>
    </row>
    <row r="4217" spans="2:13">
      <c r="B4217" s="16"/>
      <c r="C4217" s="17"/>
      <c r="D4217" s="13"/>
      <c r="E4217" s="13"/>
      <c r="F4217" s="13"/>
      <c r="G4217" s="13"/>
      <c r="H4217" s="13"/>
      <c r="I4217" s="13"/>
      <c r="J4217" s="13"/>
      <c r="K4217" s="13"/>
      <c r="L4217" s="13"/>
      <c r="M4217" s="13"/>
    </row>
    <row r="4218" spans="2:13">
      <c r="B4218" s="16"/>
      <c r="C4218" s="17"/>
      <c r="D4218" s="13"/>
      <c r="E4218" s="13"/>
      <c r="F4218" s="13"/>
      <c r="G4218" s="13"/>
      <c r="H4218" s="13"/>
      <c r="I4218" s="13"/>
      <c r="J4218" s="13"/>
      <c r="K4218" s="13"/>
      <c r="L4218" s="13"/>
      <c r="M4218" s="13"/>
    </row>
    <row r="4219" spans="2:13">
      <c r="B4219" s="16"/>
      <c r="C4219" s="17"/>
      <c r="D4219" s="13"/>
      <c r="E4219" s="13"/>
      <c r="F4219" s="13"/>
      <c r="G4219" s="13"/>
      <c r="H4219" s="13"/>
      <c r="I4219" s="13"/>
      <c r="J4219" s="13"/>
      <c r="K4219" s="13"/>
      <c r="L4219" s="13"/>
      <c r="M4219" s="13"/>
    </row>
    <row r="4220" spans="2:13">
      <c r="B4220" s="16"/>
      <c r="C4220" s="17"/>
      <c r="D4220" s="13"/>
      <c r="E4220" s="13"/>
      <c r="F4220" s="13"/>
      <c r="G4220" s="13"/>
      <c r="H4220" s="13"/>
      <c r="I4220" s="13"/>
      <c r="J4220" s="13"/>
      <c r="K4220" s="13"/>
      <c r="L4220" s="13"/>
      <c r="M4220" s="13"/>
    </row>
    <row r="4221" spans="2:13">
      <c r="B4221" s="16"/>
      <c r="C4221" s="17"/>
      <c r="D4221" s="13"/>
      <c r="E4221" s="13"/>
      <c r="F4221" s="13"/>
      <c r="G4221" s="13"/>
      <c r="H4221" s="13"/>
      <c r="I4221" s="13"/>
      <c r="J4221" s="13"/>
      <c r="K4221" s="13"/>
      <c r="L4221" s="13"/>
      <c r="M4221" s="13"/>
    </row>
    <row r="4222" spans="2:13">
      <c r="B4222" s="16"/>
      <c r="C4222" s="17"/>
      <c r="D4222" s="13"/>
      <c r="E4222" s="13"/>
      <c r="F4222" s="13"/>
      <c r="G4222" s="13"/>
      <c r="H4222" s="13"/>
      <c r="I4222" s="13"/>
      <c r="J4222" s="13"/>
      <c r="K4222" s="13"/>
      <c r="L4222" s="13"/>
      <c r="M4222" s="13"/>
    </row>
    <row r="4223" spans="2:13">
      <c r="B4223" s="18"/>
      <c r="C4223" s="19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</row>
    <row r="4224" spans="2:13">
      <c r="B4224" s="16"/>
      <c r="C4224" s="17"/>
      <c r="D4224" s="13"/>
      <c r="E4224" s="13"/>
      <c r="F4224" s="13"/>
      <c r="G4224" s="13"/>
      <c r="H4224" s="13"/>
      <c r="I4224" s="13"/>
      <c r="J4224" s="13"/>
      <c r="K4224" s="13"/>
      <c r="L4224" s="13"/>
      <c r="M4224" s="13"/>
    </row>
    <row r="4225" spans="2:13">
      <c r="B4225" s="16"/>
      <c r="C4225" s="17"/>
      <c r="D4225" s="13"/>
      <c r="E4225" s="13"/>
      <c r="F4225" s="13"/>
      <c r="G4225" s="13"/>
      <c r="H4225" s="13"/>
      <c r="I4225" s="13"/>
      <c r="J4225" s="13"/>
      <c r="K4225" s="13"/>
      <c r="L4225" s="13"/>
      <c r="M4225" s="13"/>
    </row>
    <row r="4226" spans="2:13">
      <c r="B4226" s="16"/>
      <c r="C4226" s="17"/>
      <c r="D4226" s="13"/>
      <c r="E4226" s="13"/>
      <c r="F4226" s="13"/>
      <c r="G4226" s="13"/>
      <c r="H4226" s="13"/>
      <c r="I4226" s="13"/>
      <c r="J4226" s="13"/>
      <c r="K4226" s="13"/>
      <c r="L4226" s="13"/>
      <c r="M4226" s="13"/>
    </row>
    <row r="4227" spans="2:13">
      <c r="B4227" s="16"/>
      <c r="C4227" s="17"/>
      <c r="D4227" s="13"/>
      <c r="E4227" s="13"/>
      <c r="F4227" s="13"/>
      <c r="G4227" s="13"/>
      <c r="H4227" s="13"/>
      <c r="I4227" s="13"/>
      <c r="J4227" s="13"/>
      <c r="K4227" s="13"/>
      <c r="L4227" s="13"/>
      <c r="M4227" s="13"/>
    </row>
    <row r="4228" spans="2:13">
      <c r="B4228" s="18"/>
      <c r="C4228" s="19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</row>
    <row r="4229" spans="2:13">
      <c r="B4229" s="16"/>
      <c r="C4229" s="17"/>
      <c r="D4229" s="13"/>
      <c r="E4229" s="13"/>
      <c r="F4229" s="13"/>
      <c r="G4229" s="13"/>
      <c r="H4229" s="13"/>
      <c r="I4229" s="13"/>
      <c r="J4229" s="13"/>
      <c r="K4229" s="13"/>
      <c r="L4229" s="13"/>
      <c r="M4229" s="13"/>
    </row>
    <row r="4230" spans="2:13">
      <c r="B4230" s="16"/>
      <c r="C4230" s="17"/>
      <c r="D4230" s="13"/>
      <c r="E4230" s="13"/>
      <c r="F4230" s="13"/>
      <c r="G4230" s="13"/>
      <c r="H4230" s="13"/>
      <c r="I4230" s="13"/>
      <c r="J4230" s="13"/>
      <c r="K4230" s="13"/>
      <c r="L4230" s="13"/>
      <c r="M4230" s="13"/>
    </row>
    <row r="4231" spans="2:13">
      <c r="B4231" s="16"/>
      <c r="C4231" s="17"/>
      <c r="D4231" s="13"/>
      <c r="E4231" s="13"/>
      <c r="F4231" s="13"/>
      <c r="G4231" s="13"/>
      <c r="H4231" s="13"/>
      <c r="I4231" s="13"/>
      <c r="J4231" s="13"/>
      <c r="K4231" s="13"/>
      <c r="L4231" s="13"/>
      <c r="M4231" s="13"/>
    </row>
    <row r="4232" spans="2:13">
      <c r="B4232" s="16"/>
      <c r="C4232" s="17"/>
      <c r="D4232" s="13"/>
      <c r="E4232" s="13"/>
      <c r="F4232" s="13"/>
      <c r="G4232" s="13"/>
      <c r="H4232" s="13"/>
      <c r="I4232" s="13"/>
      <c r="J4232" s="13"/>
      <c r="K4232" s="13"/>
      <c r="L4232" s="13"/>
      <c r="M4232" s="13"/>
    </row>
    <row r="4233" spans="2:13">
      <c r="B4233" s="16"/>
      <c r="C4233" s="17"/>
      <c r="D4233" s="13"/>
      <c r="E4233" s="13"/>
      <c r="F4233" s="13"/>
      <c r="G4233" s="13"/>
      <c r="H4233" s="13"/>
      <c r="I4233" s="13"/>
      <c r="J4233" s="13"/>
      <c r="K4233" s="13"/>
      <c r="L4233" s="13"/>
      <c r="M4233" s="13"/>
    </row>
    <row r="4234" spans="2:13">
      <c r="B4234" s="16"/>
      <c r="C4234" s="17"/>
      <c r="D4234" s="13"/>
      <c r="E4234" s="13"/>
      <c r="F4234" s="13"/>
      <c r="G4234" s="13"/>
      <c r="H4234" s="13"/>
      <c r="I4234" s="13"/>
      <c r="J4234" s="13"/>
      <c r="K4234" s="13"/>
      <c r="L4234" s="13"/>
      <c r="M4234" s="13"/>
    </row>
    <row r="4235" spans="2:13">
      <c r="B4235" s="16"/>
      <c r="C4235" s="17"/>
      <c r="D4235" s="13"/>
      <c r="E4235" s="13"/>
      <c r="F4235" s="13"/>
      <c r="G4235" s="13"/>
      <c r="H4235" s="13"/>
      <c r="I4235" s="13"/>
      <c r="J4235" s="13"/>
      <c r="K4235" s="13"/>
      <c r="L4235" s="13"/>
      <c r="M4235" s="13"/>
    </row>
    <row r="4236" spans="2:13">
      <c r="B4236" s="16"/>
      <c r="C4236" s="17"/>
      <c r="D4236" s="13"/>
      <c r="E4236" s="13"/>
      <c r="F4236" s="13"/>
      <c r="G4236" s="13"/>
      <c r="H4236" s="13"/>
      <c r="I4236" s="13"/>
      <c r="J4236" s="13"/>
      <c r="K4236" s="13"/>
      <c r="L4236" s="13"/>
      <c r="M4236" s="13"/>
    </row>
    <row r="4237" spans="2:13">
      <c r="B4237" s="16"/>
      <c r="C4237" s="17"/>
      <c r="D4237" s="13"/>
      <c r="E4237" s="13"/>
      <c r="F4237" s="13"/>
      <c r="G4237" s="13"/>
      <c r="H4237" s="13"/>
      <c r="I4237" s="13"/>
      <c r="J4237" s="13"/>
      <c r="K4237" s="13"/>
      <c r="L4237" s="13"/>
      <c r="M4237" s="13"/>
    </row>
    <row r="4238" spans="2:13">
      <c r="B4238" s="16"/>
      <c r="C4238" s="17"/>
      <c r="D4238" s="13"/>
      <c r="E4238" s="13"/>
      <c r="F4238" s="13"/>
      <c r="G4238" s="13"/>
      <c r="H4238" s="13"/>
      <c r="I4238" s="13"/>
      <c r="J4238" s="13"/>
      <c r="K4238" s="13"/>
      <c r="L4238" s="13"/>
      <c r="M4238" s="13"/>
    </row>
    <row r="4239" spans="2:13">
      <c r="B4239" s="16"/>
      <c r="C4239" s="17"/>
      <c r="D4239" s="13"/>
      <c r="E4239" s="13"/>
      <c r="F4239" s="13"/>
      <c r="G4239" s="13"/>
      <c r="H4239" s="13"/>
      <c r="I4239" s="13"/>
      <c r="J4239" s="13"/>
      <c r="K4239" s="13"/>
      <c r="L4239" s="13"/>
      <c r="M4239" s="13"/>
    </row>
    <row r="4240" spans="2:13">
      <c r="B4240" s="16"/>
      <c r="C4240" s="17"/>
      <c r="D4240" s="13"/>
      <c r="E4240" s="13"/>
      <c r="F4240" s="13"/>
      <c r="G4240" s="13"/>
      <c r="H4240" s="13"/>
      <c r="I4240" s="13"/>
      <c r="J4240" s="13"/>
      <c r="K4240" s="13"/>
      <c r="L4240" s="13"/>
      <c r="M4240" s="13"/>
    </row>
    <row r="4241" spans="2:13">
      <c r="B4241" s="16"/>
      <c r="C4241" s="17"/>
      <c r="D4241" s="13"/>
      <c r="E4241" s="13"/>
      <c r="F4241" s="13"/>
      <c r="G4241" s="13"/>
      <c r="H4241" s="13"/>
      <c r="I4241" s="13"/>
      <c r="J4241" s="13"/>
      <c r="K4241" s="13"/>
      <c r="L4241" s="13"/>
      <c r="M4241" s="13"/>
    </row>
    <row r="4242" spans="2:13">
      <c r="B4242" s="16"/>
      <c r="C4242" s="17"/>
      <c r="D4242" s="13"/>
      <c r="E4242" s="13"/>
      <c r="F4242" s="13"/>
      <c r="G4242" s="13"/>
      <c r="H4242" s="13"/>
      <c r="I4242" s="13"/>
      <c r="J4242" s="13"/>
      <c r="K4242" s="13"/>
      <c r="L4242" s="13"/>
      <c r="M4242" s="13"/>
    </row>
    <row r="4243" spans="2:13">
      <c r="B4243" s="16"/>
      <c r="C4243" s="17"/>
      <c r="D4243" s="13"/>
      <c r="E4243" s="13"/>
      <c r="F4243" s="13"/>
      <c r="G4243" s="13"/>
      <c r="H4243" s="13"/>
      <c r="I4243" s="13"/>
      <c r="J4243" s="13"/>
      <c r="K4243" s="13"/>
      <c r="L4243" s="13"/>
      <c r="M4243" s="13"/>
    </row>
    <row r="4244" spans="2:13">
      <c r="B4244" s="16"/>
      <c r="C4244" s="17"/>
      <c r="D4244" s="13"/>
      <c r="E4244" s="13"/>
      <c r="F4244" s="13"/>
      <c r="G4244" s="13"/>
      <c r="H4244" s="13"/>
      <c r="I4244" s="13"/>
      <c r="J4244" s="13"/>
      <c r="K4244" s="13"/>
      <c r="L4244" s="13"/>
      <c r="M4244" s="13"/>
    </row>
    <row r="4245" spans="2:13">
      <c r="B4245" s="16"/>
      <c r="C4245" s="17"/>
      <c r="D4245" s="13"/>
      <c r="E4245" s="13"/>
      <c r="F4245" s="13"/>
      <c r="G4245" s="13"/>
      <c r="H4245" s="13"/>
      <c r="I4245" s="13"/>
      <c r="J4245" s="13"/>
      <c r="K4245" s="13"/>
      <c r="L4245" s="13"/>
      <c r="M4245" s="13"/>
    </row>
    <row r="4246" spans="2:13">
      <c r="B4246" s="16"/>
      <c r="C4246" s="17"/>
      <c r="D4246" s="13"/>
      <c r="E4246" s="13"/>
      <c r="F4246" s="13"/>
      <c r="G4246" s="13"/>
      <c r="H4246" s="13"/>
      <c r="I4246" s="13"/>
      <c r="J4246" s="13"/>
      <c r="K4246" s="13"/>
      <c r="L4246" s="13"/>
      <c r="M4246" s="13"/>
    </row>
    <row r="4247" spans="2:13">
      <c r="B4247" s="16"/>
      <c r="C4247" s="17"/>
      <c r="D4247" s="13"/>
      <c r="E4247" s="13"/>
      <c r="F4247" s="13"/>
      <c r="G4247" s="13"/>
      <c r="H4247" s="13"/>
      <c r="I4247" s="13"/>
      <c r="J4247" s="13"/>
      <c r="K4247" s="13"/>
      <c r="L4247" s="13"/>
      <c r="M4247" s="13"/>
    </row>
    <row r="4248" spans="2:13">
      <c r="B4248" s="16"/>
      <c r="C4248" s="17"/>
      <c r="D4248" s="13"/>
      <c r="E4248" s="13"/>
      <c r="F4248" s="13"/>
      <c r="G4248" s="13"/>
      <c r="H4248" s="13"/>
      <c r="I4248" s="13"/>
      <c r="J4248" s="13"/>
      <c r="K4248" s="13"/>
      <c r="L4248" s="13"/>
      <c r="M4248" s="13"/>
    </row>
    <row r="4249" spans="2:13">
      <c r="B4249" s="18"/>
      <c r="C4249" s="19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</row>
    <row r="4250" spans="2:13">
      <c r="B4250" s="18"/>
      <c r="C4250" s="19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</row>
    <row r="4251" spans="2:13">
      <c r="B4251" s="16"/>
      <c r="C4251" s="17"/>
      <c r="D4251" s="13"/>
      <c r="E4251" s="13"/>
      <c r="F4251" s="13"/>
      <c r="G4251" s="13"/>
      <c r="H4251" s="13"/>
      <c r="I4251" s="13"/>
      <c r="J4251" s="13"/>
      <c r="K4251" s="13"/>
      <c r="L4251" s="13"/>
      <c r="M4251" s="13"/>
    </row>
    <row r="4252" spans="2:13">
      <c r="B4252" s="18"/>
      <c r="C4252" s="19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</row>
    <row r="4253" spans="2:13">
      <c r="B4253" s="16"/>
      <c r="C4253" s="17"/>
      <c r="D4253" s="13"/>
      <c r="E4253" s="13"/>
      <c r="F4253" s="13"/>
      <c r="G4253" s="13"/>
      <c r="H4253" s="13"/>
      <c r="I4253" s="13"/>
      <c r="J4253" s="13"/>
      <c r="K4253" s="13"/>
      <c r="L4253" s="13"/>
      <c r="M4253" s="13"/>
    </row>
    <row r="4254" spans="2:13">
      <c r="B4254" s="16"/>
      <c r="C4254" s="17"/>
      <c r="D4254" s="13"/>
      <c r="E4254" s="13"/>
      <c r="F4254" s="13"/>
      <c r="G4254" s="13"/>
      <c r="H4254" s="13"/>
      <c r="I4254" s="13"/>
      <c r="J4254" s="13"/>
      <c r="K4254" s="13"/>
      <c r="L4254" s="13"/>
      <c r="M4254" s="13"/>
    </row>
    <row r="4255" spans="2:13">
      <c r="B4255" s="16"/>
      <c r="C4255" s="17"/>
      <c r="D4255" s="13"/>
      <c r="E4255" s="13"/>
      <c r="F4255" s="13"/>
      <c r="G4255" s="13"/>
      <c r="H4255" s="13"/>
      <c r="I4255" s="13"/>
      <c r="J4255" s="13"/>
      <c r="K4255" s="13"/>
      <c r="L4255" s="13"/>
      <c r="M4255" s="13"/>
    </row>
    <row r="4256" spans="2:13">
      <c r="B4256" s="16"/>
      <c r="C4256" s="17"/>
      <c r="D4256" s="13"/>
      <c r="E4256" s="13"/>
      <c r="F4256" s="13"/>
      <c r="G4256" s="13"/>
      <c r="H4256" s="13"/>
      <c r="I4256" s="13"/>
      <c r="J4256" s="13"/>
      <c r="K4256" s="13"/>
      <c r="L4256" s="13"/>
      <c r="M4256" s="13"/>
    </row>
    <row r="4257" spans="2:13">
      <c r="B4257" s="16"/>
      <c r="C4257" s="17"/>
      <c r="D4257" s="13"/>
      <c r="E4257" s="13"/>
      <c r="F4257" s="13"/>
      <c r="G4257" s="13"/>
      <c r="H4257" s="13"/>
      <c r="I4257" s="13"/>
      <c r="J4257" s="13"/>
      <c r="K4257" s="13"/>
      <c r="L4257" s="13"/>
      <c r="M4257" s="13"/>
    </row>
    <row r="4258" spans="2:13">
      <c r="B4258" s="16"/>
      <c r="C4258" s="17"/>
      <c r="D4258" s="13"/>
      <c r="E4258" s="13"/>
      <c r="F4258" s="13"/>
      <c r="G4258" s="13"/>
      <c r="H4258" s="13"/>
      <c r="I4258" s="13"/>
      <c r="J4258" s="13"/>
      <c r="K4258" s="13"/>
      <c r="L4258" s="13"/>
      <c r="M4258" s="13"/>
    </row>
    <row r="4259" spans="2:13">
      <c r="B4259" s="16"/>
      <c r="C4259" s="17"/>
      <c r="D4259" s="13"/>
      <c r="E4259" s="13"/>
      <c r="F4259" s="13"/>
      <c r="G4259" s="13"/>
      <c r="H4259" s="13"/>
      <c r="I4259" s="13"/>
      <c r="J4259" s="13"/>
      <c r="K4259" s="13"/>
      <c r="L4259" s="13"/>
      <c r="M4259" s="13"/>
    </row>
    <row r="4260" spans="2:13">
      <c r="B4260" s="16"/>
      <c r="C4260" s="17"/>
      <c r="D4260" s="13"/>
      <c r="E4260" s="13"/>
      <c r="F4260" s="13"/>
      <c r="G4260" s="13"/>
      <c r="H4260" s="13"/>
      <c r="I4260" s="13"/>
      <c r="J4260" s="13"/>
      <c r="K4260" s="13"/>
      <c r="L4260" s="13"/>
      <c r="M4260" s="13"/>
    </row>
    <row r="4261" spans="2:13">
      <c r="B4261" s="16"/>
      <c r="C4261" s="17"/>
      <c r="D4261" s="13"/>
      <c r="E4261" s="13"/>
      <c r="F4261" s="13"/>
      <c r="G4261" s="13"/>
      <c r="H4261" s="13"/>
      <c r="I4261" s="13"/>
      <c r="J4261" s="13"/>
      <c r="K4261" s="13"/>
      <c r="L4261" s="13"/>
      <c r="M4261" s="13"/>
    </row>
    <row r="4262" spans="2:13">
      <c r="B4262" s="16"/>
      <c r="C4262" s="17"/>
      <c r="D4262" s="13"/>
      <c r="E4262" s="13"/>
      <c r="F4262" s="13"/>
      <c r="G4262" s="13"/>
      <c r="H4262" s="13"/>
      <c r="I4262" s="13"/>
      <c r="J4262" s="13"/>
      <c r="K4262" s="13"/>
      <c r="L4262" s="13"/>
      <c r="M4262" s="13"/>
    </row>
    <row r="4263" spans="2:13">
      <c r="B4263" s="16"/>
      <c r="C4263" s="17"/>
      <c r="D4263" s="13"/>
      <c r="E4263" s="13"/>
      <c r="F4263" s="13"/>
      <c r="G4263" s="13"/>
      <c r="H4263" s="13"/>
      <c r="I4263" s="13"/>
      <c r="J4263" s="13"/>
      <c r="K4263" s="13"/>
      <c r="L4263" s="13"/>
      <c r="M4263" s="13"/>
    </row>
    <row r="4264" spans="2:13">
      <c r="B4264" s="16"/>
      <c r="C4264" s="17"/>
      <c r="D4264" s="13"/>
      <c r="E4264" s="13"/>
      <c r="F4264" s="13"/>
      <c r="G4264" s="13"/>
      <c r="H4264" s="13"/>
      <c r="I4264" s="13"/>
      <c r="J4264" s="13"/>
      <c r="K4264" s="13"/>
      <c r="L4264" s="13"/>
      <c r="M4264" s="13"/>
    </row>
    <row r="4265" spans="2:13">
      <c r="B4265" s="18"/>
      <c r="C4265" s="19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</row>
    <row r="4266" spans="2:13">
      <c r="B4266" s="16"/>
      <c r="C4266" s="17"/>
      <c r="D4266" s="13"/>
      <c r="E4266" s="13"/>
      <c r="F4266" s="13"/>
      <c r="G4266" s="13"/>
      <c r="H4266" s="13"/>
      <c r="I4266" s="13"/>
      <c r="J4266" s="13"/>
      <c r="K4266" s="13"/>
      <c r="L4266" s="13"/>
      <c r="M4266" s="13"/>
    </row>
    <row r="4267" spans="2:13">
      <c r="B4267" s="16"/>
      <c r="C4267" s="17"/>
      <c r="D4267" s="13"/>
      <c r="E4267" s="13"/>
      <c r="F4267" s="13"/>
      <c r="G4267" s="13"/>
      <c r="H4267" s="13"/>
      <c r="I4267" s="13"/>
      <c r="J4267" s="13"/>
      <c r="K4267" s="13"/>
      <c r="L4267" s="13"/>
      <c r="M4267" s="13"/>
    </row>
    <row r="4268" spans="2:13">
      <c r="B4268" s="16"/>
      <c r="C4268" s="17"/>
      <c r="D4268" s="13"/>
      <c r="E4268" s="13"/>
      <c r="F4268" s="13"/>
      <c r="G4268" s="13"/>
      <c r="H4268" s="13"/>
      <c r="I4268" s="13"/>
      <c r="J4268" s="13"/>
      <c r="K4268" s="13"/>
      <c r="L4268" s="13"/>
      <c r="M4268" s="13"/>
    </row>
    <row r="4269" spans="2:13">
      <c r="B4269" s="16"/>
      <c r="C4269" s="17"/>
      <c r="D4269" s="13"/>
      <c r="E4269" s="13"/>
      <c r="F4269" s="13"/>
      <c r="G4269" s="13"/>
      <c r="H4269" s="13"/>
      <c r="I4269" s="13"/>
      <c r="J4269" s="13"/>
      <c r="K4269" s="13"/>
      <c r="L4269" s="13"/>
      <c r="M4269" s="13"/>
    </row>
    <row r="4270" spans="2:13">
      <c r="B4270" s="16"/>
      <c r="C4270" s="17"/>
      <c r="D4270" s="13"/>
      <c r="E4270" s="13"/>
      <c r="F4270" s="13"/>
      <c r="G4270" s="13"/>
      <c r="H4270" s="13"/>
      <c r="I4270" s="13"/>
      <c r="J4270" s="13"/>
      <c r="K4270" s="13"/>
      <c r="L4270" s="13"/>
      <c r="M4270" s="13"/>
    </row>
    <row r="4271" spans="2:13">
      <c r="B4271" s="16"/>
      <c r="C4271" s="17"/>
      <c r="D4271" s="13"/>
      <c r="E4271" s="13"/>
      <c r="F4271" s="13"/>
      <c r="G4271" s="13"/>
      <c r="H4271" s="13"/>
      <c r="I4271" s="13"/>
      <c r="J4271" s="13"/>
      <c r="K4271" s="13"/>
      <c r="L4271" s="13"/>
      <c r="M4271" s="13"/>
    </row>
    <row r="4272" spans="2:13">
      <c r="B4272" s="16"/>
      <c r="C4272" s="17"/>
      <c r="D4272" s="13"/>
      <c r="E4272" s="13"/>
      <c r="F4272" s="13"/>
      <c r="G4272" s="13"/>
      <c r="H4272" s="13"/>
      <c r="I4272" s="13"/>
      <c r="J4272" s="13"/>
      <c r="K4272" s="13"/>
      <c r="L4272" s="13"/>
      <c r="M4272" s="13"/>
    </row>
    <row r="4273" spans="2:13">
      <c r="B4273" s="16"/>
      <c r="C4273" s="17"/>
      <c r="D4273" s="13"/>
      <c r="E4273" s="13"/>
      <c r="F4273" s="13"/>
      <c r="G4273" s="13"/>
      <c r="H4273" s="13"/>
      <c r="I4273" s="13"/>
      <c r="J4273" s="13"/>
      <c r="K4273" s="13"/>
      <c r="L4273" s="13"/>
      <c r="M4273" s="13"/>
    </row>
    <row r="4274" spans="2:13">
      <c r="B4274" s="18"/>
      <c r="C4274" s="19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</row>
    <row r="4275" spans="2:13">
      <c r="B4275" s="16"/>
      <c r="C4275" s="17"/>
      <c r="D4275" s="13"/>
      <c r="E4275" s="13"/>
      <c r="F4275" s="13"/>
      <c r="G4275" s="13"/>
      <c r="H4275" s="13"/>
      <c r="I4275" s="13"/>
      <c r="J4275" s="13"/>
      <c r="K4275" s="13"/>
      <c r="L4275" s="13"/>
      <c r="M4275" s="13"/>
    </row>
    <row r="4276" spans="2:13">
      <c r="B4276" s="16"/>
      <c r="C4276" s="17"/>
      <c r="D4276" s="13"/>
      <c r="E4276" s="13"/>
      <c r="F4276" s="13"/>
      <c r="G4276" s="13"/>
      <c r="H4276" s="13"/>
      <c r="I4276" s="13"/>
      <c r="J4276" s="13"/>
      <c r="K4276" s="13"/>
      <c r="L4276" s="13"/>
      <c r="M4276" s="13"/>
    </row>
    <row r="4277" spans="2:13">
      <c r="B4277" s="16"/>
      <c r="C4277" s="17"/>
      <c r="D4277" s="13"/>
      <c r="E4277" s="13"/>
      <c r="F4277" s="13"/>
      <c r="G4277" s="13"/>
      <c r="H4277" s="13"/>
      <c r="I4277" s="13"/>
      <c r="J4277" s="13"/>
      <c r="K4277" s="13"/>
      <c r="L4277" s="13"/>
      <c r="M4277" s="13"/>
    </row>
    <row r="4278" spans="2:13">
      <c r="B4278" s="16"/>
      <c r="C4278" s="17"/>
      <c r="D4278" s="13"/>
      <c r="E4278" s="13"/>
      <c r="F4278" s="13"/>
      <c r="G4278" s="13"/>
      <c r="H4278" s="13"/>
      <c r="I4278" s="13"/>
      <c r="J4278" s="13"/>
      <c r="K4278" s="13"/>
      <c r="L4278" s="13"/>
      <c r="M4278" s="13"/>
    </row>
    <row r="4279" spans="2:13">
      <c r="B4279" s="16"/>
      <c r="C4279" s="17"/>
      <c r="D4279" s="13"/>
      <c r="E4279" s="13"/>
      <c r="F4279" s="13"/>
      <c r="G4279" s="13"/>
      <c r="H4279" s="13"/>
      <c r="I4279" s="13"/>
      <c r="J4279" s="13"/>
      <c r="K4279" s="13"/>
      <c r="L4279" s="13"/>
      <c r="M4279" s="13"/>
    </row>
    <row r="4280" spans="2:13">
      <c r="B4280" s="16"/>
      <c r="C4280" s="17"/>
      <c r="D4280" s="13"/>
      <c r="E4280" s="13"/>
      <c r="F4280" s="13"/>
      <c r="G4280" s="13"/>
      <c r="H4280" s="13"/>
      <c r="I4280" s="13"/>
      <c r="J4280" s="13"/>
      <c r="K4280" s="13"/>
      <c r="L4280" s="13"/>
      <c r="M4280" s="13"/>
    </row>
    <row r="4281" spans="2:13">
      <c r="B4281" s="16"/>
      <c r="C4281" s="17"/>
      <c r="D4281" s="13"/>
      <c r="E4281" s="13"/>
      <c r="F4281" s="13"/>
      <c r="G4281" s="13"/>
      <c r="H4281" s="13"/>
      <c r="I4281" s="13"/>
      <c r="J4281" s="13"/>
      <c r="K4281" s="13"/>
      <c r="L4281" s="13"/>
      <c r="M4281" s="13"/>
    </row>
    <row r="4282" spans="2:13">
      <c r="B4282" s="16"/>
      <c r="C4282" s="17"/>
      <c r="D4282" s="13"/>
      <c r="E4282" s="13"/>
      <c r="F4282" s="13"/>
      <c r="G4282" s="13"/>
      <c r="H4282" s="13"/>
      <c r="I4282" s="13"/>
      <c r="J4282" s="13"/>
      <c r="K4282" s="13"/>
      <c r="L4282" s="13"/>
      <c r="M4282" s="13"/>
    </row>
    <row r="4283" spans="2:13">
      <c r="B4283" s="16"/>
      <c r="C4283" s="17"/>
      <c r="D4283" s="13"/>
      <c r="E4283" s="13"/>
      <c r="F4283" s="13"/>
      <c r="G4283" s="13"/>
      <c r="H4283" s="13"/>
      <c r="I4283" s="13"/>
      <c r="J4283" s="13"/>
      <c r="K4283" s="13"/>
      <c r="L4283" s="13"/>
      <c r="M4283" s="13"/>
    </row>
    <row r="4284" spans="2:13">
      <c r="B4284" s="16"/>
      <c r="C4284" s="17"/>
      <c r="D4284" s="13"/>
      <c r="E4284" s="13"/>
      <c r="F4284" s="13"/>
      <c r="G4284" s="13"/>
      <c r="H4284" s="13"/>
      <c r="I4284" s="13"/>
      <c r="J4284" s="13"/>
      <c r="K4284" s="13"/>
      <c r="L4284" s="13"/>
      <c r="M4284" s="13"/>
    </row>
    <row r="4285" spans="2:13">
      <c r="B4285" s="16"/>
      <c r="C4285" s="17"/>
      <c r="D4285" s="13"/>
      <c r="E4285" s="13"/>
      <c r="F4285" s="13"/>
      <c r="G4285" s="13"/>
      <c r="H4285" s="13"/>
      <c r="I4285" s="13"/>
      <c r="J4285" s="13"/>
      <c r="K4285" s="13"/>
      <c r="L4285" s="13"/>
      <c r="M4285" s="13"/>
    </row>
    <row r="4286" spans="2:13">
      <c r="B4286" s="16"/>
      <c r="C4286" s="17"/>
      <c r="D4286" s="13"/>
      <c r="E4286" s="13"/>
      <c r="F4286" s="13"/>
      <c r="G4286" s="13"/>
      <c r="H4286" s="13"/>
      <c r="I4286" s="13"/>
      <c r="J4286" s="13"/>
      <c r="K4286" s="13"/>
      <c r="L4286" s="13"/>
      <c r="M4286" s="13"/>
    </row>
    <row r="4287" spans="2:13">
      <c r="B4287" s="16"/>
      <c r="C4287" s="17"/>
      <c r="D4287" s="13"/>
      <c r="E4287" s="13"/>
      <c r="F4287" s="13"/>
      <c r="G4287" s="13"/>
      <c r="H4287" s="13"/>
      <c r="I4287" s="13"/>
      <c r="J4287" s="13"/>
      <c r="K4287" s="13"/>
      <c r="L4287" s="13"/>
      <c r="M4287" s="13"/>
    </row>
    <row r="4288" spans="2:13">
      <c r="B4288" s="16"/>
      <c r="C4288" s="17"/>
      <c r="D4288" s="13"/>
      <c r="E4288" s="13"/>
      <c r="F4288" s="13"/>
      <c r="G4288" s="13"/>
      <c r="H4288" s="13"/>
      <c r="I4288" s="13"/>
      <c r="J4288" s="13"/>
      <c r="K4288" s="13"/>
      <c r="L4288" s="13"/>
      <c r="M4288" s="13"/>
    </row>
    <row r="4289" spans="2:13">
      <c r="B4289" s="16"/>
      <c r="C4289" s="17"/>
      <c r="D4289" s="13"/>
      <c r="E4289" s="13"/>
      <c r="F4289" s="13"/>
      <c r="G4289" s="13"/>
      <c r="H4289" s="13"/>
      <c r="I4289" s="13"/>
      <c r="J4289" s="13"/>
      <c r="K4289" s="13"/>
      <c r="L4289" s="13"/>
      <c r="M4289" s="13"/>
    </row>
    <row r="4290" spans="2:13">
      <c r="B4290" s="16"/>
      <c r="C4290" s="17"/>
      <c r="D4290" s="13"/>
      <c r="E4290" s="13"/>
      <c r="F4290" s="13"/>
      <c r="G4290" s="13"/>
      <c r="H4290" s="13"/>
      <c r="I4290" s="13"/>
      <c r="J4290" s="13"/>
      <c r="K4290" s="13"/>
      <c r="L4290" s="13"/>
      <c r="M4290" s="13"/>
    </row>
    <row r="4291" spans="2:13">
      <c r="B4291" s="18"/>
      <c r="C4291" s="19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</row>
    <row r="4292" spans="2:13">
      <c r="B4292" s="16"/>
      <c r="C4292" s="17"/>
      <c r="D4292" s="13"/>
      <c r="E4292" s="13"/>
      <c r="F4292" s="13"/>
      <c r="G4292" s="13"/>
      <c r="H4292" s="13"/>
      <c r="I4292" s="13"/>
      <c r="J4292" s="13"/>
      <c r="K4292" s="13"/>
      <c r="L4292" s="13"/>
      <c r="M4292" s="13"/>
    </row>
    <row r="4293" spans="2:13">
      <c r="B4293" s="16"/>
      <c r="C4293" s="17"/>
      <c r="D4293" s="13"/>
      <c r="E4293" s="13"/>
      <c r="F4293" s="13"/>
      <c r="G4293" s="13"/>
      <c r="H4293" s="13"/>
      <c r="I4293" s="13"/>
      <c r="J4293" s="13"/>
      <c r="K4293" s="13"/>
      <c r="L4293" s="13"/>
      <c r="M4293" s="13"/>
    </row>
    <row r="4294" spans="2:13">
      <c r="B4294" s="16"/>
      <c r="C4294" s="17"/>
      <c r="D4294" s="13"/>
      <c r="E4294" s="13"/>
      <c r="F4294" s="13"/>
      <c r="G4294" s="13"/>
      <c r="H4294" s="13"/>
      <c r="I4294" s="13"/>
      <c r="J4294" s="13"/>
      <c r="K4294" s="13"/>
      <c r="L4294" s="13"/>
      <c r="M4294" s="13"/>
    </row>
    <row r="4295" spans="2:13">
      <c r="B4295" s="16"/>
      <c r="C4295" s="17"/>
      <c r="D4295" s="13"/>
      <c r="E4295" s="13"/>
      <c r="F4295" s="13"/>
      <c r="G4295" s="13"/>
      <c r="H4295" s="13"/>
      <c r="I4295" s="13"/>
      <c r="J4295" s="13"/>
      <c r="K4295" s="13"/>
      <c r="L4295" s="13"/>
      <c r="M4295" s="13"/>
    </row>
    <row r="4296" spans="2:13">
      <c r="B4296" s="16"/>
      <c r="C4296" s="17"/>
      <c r="D4296" s="13"/>
      <c r="E4296" s="13"/>
      <c r="F4296" s="13"/>
      <c r="G4296" s="13"/>
      <c r="H4296" s="13"/>
      <c r="I4296" s="13"/>
      <c r="J4296" s="13"/>
      <c r="K4296" s="13"/>
      <c r="L4296" s="13"/>
      <c r="M4296" s="13"/>
    </row>
    <row r="4297" spans="2:13">
      <c r="B4297" s="16"/>
      <c r="C4297" s="17"/>
      <c r="D4297" s="13"/>
      <c r="E4297" s="13"/>
      <c r="F4297" s="13"/>
      <c r="G4297" s="13"/>
      <c r="H4297" s="13"/>
      <c r="I4297" s="13"/>
      <c r="J4297" s="13"/>
      <c r="K4297" s="13"/>
      <c r="L4297" s="13"/>
      <c r="M4297" s="13"/>
    </row>
    <row r="4298" spans="2:13">
      <c r="B4298" s="16"/>
      <c r="C4298" s="17"/>
      <c r="D4298" s="13"/>
      <c r="E4298" s="13"/>
      <c r="F4298" s="13"/>
      <c r="G4298" s="13"/>
      <c r="H4298" s="13"/>
      <c r="I4298" s="13"/>
      <c r="J4298" s="13"/>
      <c r="K4298" s="13"/>
      <c r="L4298" s="13"/>
      <c r="M4298" s="13"/>
    </row>
    <row r="4299" spans="2:13">
      <c r="B4299" s="16"/>
      <c r="C4299" s="17"/>
      <c r="D4299" s="13"/>
      <c r="E4299" s="13"/>
      <c r="F4299" s="13"/>
      <c r="G4299" s="13"/>
      <c r="H4299" s="13"/>
      <c r="I4299" s="13"/>
      <c r="J4299" s="13"/>
      <c r="K4299" s="13"/>
      <c r="L4299" s="13"/>
      <c r="M4299" s="13"/>
    </row>
    <row r="4300" spans="2:13">
      <c r="B4300" s="16"/>
      <c r="C4300" s="17"/>
      <c r="D4300" s="13"/>
      <c r="E4300" s="13"/>
      <c r="F4300" s="13"/>
      <c r="G4300" s="13"/>
      <c r="H4300" s="13"/>
      <c r="I4300" s="13"/>
      <c r="J4300" s="13"/>
      <c r="K4300" s="13"/>
      <c r="L4300" s="13"/>
      <c r="M4300" s="13"/>
    </row>
    <row r="4301" spans="2:13">
      <c r="B4301" s="16"/>
      <c r="C4301" s="17"/>
      <c r="D4301" s="13"/>
      <c r="E4301" s="13"/>
      <c r="F4301" s="13"/>
      <c r="G4301" s="13"/>
      <c r="H4301" s="13"/>
      <c r="I4301" s="13"/>
      <c r="J4301" s="13"/>
      <c r="K4301" s="13"/>
      <c r="L4301" s="13"/>
      <c r="M4301" s="13"/>
    </row>
    <row r="4302" spans="2:13">
      <c r="B4302" s="16"/>
      <c r="C4302" s="17"/>
      <c r="D4302" s="13"/>
      <c r="E4302" s="13"/>
      <c r="F4302" s="13"/>
      <c r="G4302" s="13"/>
      <c r="H4302" s="13"/>
      <c r="I4302" s="13"/>
      <c r="J4302" s="13"/>
      <c r="K4302" s="13"/>
      <c r="L4302" s="13"/>
      <c r="M4302" s="13"/>
    </row>
    <row r="4303" spans="2:13">
      <c r="B4303" s="16"/>
      <c r="C4303" s="17"/>
      <c r="D4303" s="13"/>
      <c r="E4303" s="13"/>
      <c r="F4303" s="13"/>
      <c r="G4303" s="13"/>
      <c r="H4303" s="13"/>
      <c r="I4303" s="13"/>
      <c r="J4303" s="13"/>
      <c r="K4303" s="13"/>
      <c r="L4303" s="13"/>
      <c r="M4303" s="13"/>
    </row>
    <row r="4304" spans="2:13">
      <c r="B4304" s="16"/>
      <c r="C4304" s="17"/>
      <c r="D4304" s="13"/>
      <c r="E4304" s="13"/>
      <c r="F4304" s="13"/>
      <c r="G4304" s="13"/>
      <c r="H4304" s="13"/>
      <c r="I4304" s="13"/>
      <c r="J4304" s="13"/>
      <c r="K4304" s="13"/>
      <c r="L4304" s="13"/>
      <c r="M4304" s="13"/>
    </row>
    <row r="4305" spans="2:13">
      <c r="B4305" s="16"/>
      <c r="C4305" s="17"/>
      <c r="D4305" s="13"/>
      <c r="E4305" s="13"/>
      <c r="F4305" s="13"/>
      <c r="G4305" s="13"/>
      <c r="H4305" s="13"/>
      <c r="I4305" s="13"/>
      <c r="J4305" s="13"/>
      <c r="K4305" s="13"/>
      <c r="L4305" s="13"/>
      <c r="M4305" s="13"/>
    </row>
    <row r="4306" spans="2:13">
      <c r="B4306" s="16"/>
      <c r="C4306" s="17"/>
      <c r="D4306" s="13"/>
      <c r="E4306" s="13"/>
      <c r="F4306" s="13"/>
      <c r="G4306" s="13"/>
      <c r="H4306" s="13"/>
      <c r="I4306" s="13"/>
      <c r="J4306" s="13"/>
      <c r="K4306" s="13"/>
      <c r="L4306" s="13"/>
      <c r="M4306" s="13"/>
    </row>
    <row r="4307" spans="2:13">
      <c r="B4307" s="16"/>
      <c r="C4307" s="17"/>
      <c r="D4307" s="13"/>
      <c r="E4307" s="13"/>
      <c r="F4307" s="13"/>
      <c r="G4307" s="13"/>
      <c r="H4307" s="13"/>
      <c r="I4307" s="13"/>
      <c r="J4307" s="13"/>
      <c r="K4307" s="13"/>
      <c r="L4307" s="13"/>
      <c r="M4307" s="13"/>
    </row>
    <row r="4308" spans="2:13">
      <c r="B4308" s="16"/>
      <c r="C4308" s="17"/>
      <c r="D4308" s="13"/>
      <c r="E4308" s="13"/>
      <c r="F4308" s="13"/>
      <c r="G4308" s="13"/>
      <c r="H4308" s="13"/>
      <c r="I4308" s="13"/>
      <c r="J4308" s="13"/>
      <c r="K4308" s="13"/>
      <c r="L4308" s="13"/>
      <c r="M4308" s="13"/>
    </row>
    <row r="4309" spans="2:13">
      <c r="B4309" s="16"/>
      <c r="C4309" s="17"/>
      <c r="D4309" s="13"/>
      <c r="E4309" s="13"/>
      <c r="F4309" s="13"/>
      <c r="G4309" s="13"/>
      <c r="H4309" s="13"/>
      <c r="I4309" s="13"/>
      <c r="J4309" s="13"/>
      <c r="K4309" s="13"/>
      <c r="L4309" s="13"/>
      <c r="M4309" s="13"/>
    </row>
    <row r="4310" spans="2:13">
      <c r="B4310" s="18"/>
      <c r="C4310" s="19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</row>
    <row r="4311" spans="2:13">
      <c r="B4311" s="18"/>
      <c r="C4311" s="19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</row>
    <row r="4312" spans="2:13">
      <c r="B4312" s="16"/>
      <c r="C4312" s="17"/>
      <c r="D4312" s="13"/>
      <c r="E4312" s="13"/>
      <c r="F4312" s="13"/>
      <c r="G4312" s="13"/>
      <c r="H4312" s="13"/>
      <c r="I4312" s="13"/>
      <c r="J4312" s="13"/>
      <c r="K4312" s="13"/>
      <c r="L4312" s="13"/>
      <c r="M4312" s="13"/>
    </row>
    <row r="4313" spans="2:13">
      <c r="B4313" s="16"/>
      <c r="C4313" s="17"/>
      <c r="D4313" s="13"/>
      <c r="E4313" s="13"/>
      <c r="F4313" s="13"/>
      <c r="G4313" s="13"/>
      <c r="H4313" s="13"/>
      <c r="I4313" s="13"/>
      <c r="J4313" s="13"/>
      <c r="K4313" s="13"/>
      <c r="L4313" s="13"/>
      <c r="M4313" s="13"/>
    </row>
    <row r="4314" spans="2:13">
      <c r="B4314" s="16"/>
      <c r="C4314" s="17"/>
      <c r="D4314" s="13"/>
      <c r="E4314" s="13"/>
      <c r="F4314" s="13"/>
      <c r="G4314" s="13"/>
      <c r="H4314" s="13"/>
      <c r="I4314" s="13"/>
      <c r="J4314" s="13"/>
      <c r="K4314" s="13"/>
      <c r="L4314" s="13"/>
      <c r="M4314" s="13"/>
    </row>
    <row r="4315" spans="2:13">
      <c r="B4315" s="16"/>
      <c r="C4315" s="17"/>
      <c r="D4315" s="13"/>
      <c r="E4315" s="13"/>
      <c r="F4315" s="13"/>
      <c r="G4315" s="13"/>
      <c r="H4315" s="13"/>
      <c r="I4315" s="13"/>
      <c r="J4315" s="13"/>
      <c r="K4315" s="13"/>
      <c r="L4315" s="13"/>
      <c r="M4315" s="13"/>
    </row>
    <row r="4316" spans="2:13">
      <c r="B4316" s="16"/>
      <c r="C4316" s="17"/>
      <c r="D4316" s="13"/>
      <c r="E4316" s="13"/>
      <c r="F4316" s="13"/>
      <c r="G4316" s="13"/>
      <c r="H4316" s="13"/>
      <c r="I4316" s="13"/>
      <c r="J4316" s="13"/>
      <c r="K4316" s="13"/>
      <c r="L4316" s="13"/>
      <c r="M4316" s="13"/>
    </row>
    <row r="4317" spans="2:13">
      <c r="B4317" s="16"/>
      <c r="C4317" s="17"/>
      <c r="D4317" s="13"/>
      <c r="E4317" s="13"/>
      <c r="F4317" s="13"/>
      <c r="G4317" s="13"/>
      <c r="H4317" s="13"/>
      <c r="I4317" s="13"/>
      <c r="J4317" s="13"/>
      <c r="K4317" s="13"/>
      <c r="L4317" s="13"/>
      <c r="M4317" s="13"/>
    </row>
    <row r="4318" spans="2:13">
      <c r="B4318" s="18"/>
      <c r="C4318" s="19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</row>
    <row r="4319" spans="2:13">
      <c r="B4319" s="16"/>
      <c r="C4319" s="17"/>
      <c r="D4319" s="13"/>
      <c r="E4319" s="13"/>
      <c r="F4319" s="13"/>
      <c r="G4319" s="13"/>
      <c r="H4319" s="13"/>
      <c r="I4319" s="13"/>
      <c r="J4319" s="13"/>
      <c r="K4319" s="13"/>
      <c r="L4319" s="13"/>
      <c r="M4319" s="13"/>
    </row>
    <row r="4320" spans="2:13">
      <c r="B4320" s="16"/>
      <c r="C4320" s="17"/>
      <c r="D4320" s="13"/>
      <c r="E4320" s="13"/>
      <c r="F4320" s="13"/>
      <c r="G4320" s="13"/>
      <c r="H4320" s="13"/>
      <c r="I4320" s="13"/>
      <c r="J4320" s="13"/>
      <c r="K4320" s="13"/>
      <c r="L4320" s="13"/>
      <c r="M4320" s="13"/>
    </row>
    <row r="4321" spans="2:13">
      <c r="B4321" s="16"/>
      <c r="C4321" s="17"/>
      <c r="D4321" s="13"/>
      <c r="E4321" s="13"/>
      <c r="F4321" s="13"/>
      <c r="G4321" s="13"/>
      <c r="H4321" s="13"/>
      <c r="I4321" s="13"/>
      <c r="J4321" s="13"/>
      <c r="K4321" s="13"/>
      <c r="L4321" s="13"/>
      <c r="M4321" s="13"/>
    </row>
    <row r="4322" spans="2:13">
      <c r="B4322" s="16"/>
      <c r="C4322" s="17"/>
      <c r="D4322" s="13"/>
      <c r="E4322" s="13"/>
      <c r="F4322" s="13"/>
      <c r="G4322" s="13"/>
      <c r="H4322" s="13"/>
      <c r="I4322" s="13"/>
      <c r="J4322" s="13"/>
      <c r="K4322" s="13"/>
      <c r="L4322" s="13"/>
      <c r="M4322" s="13"/>
    </row>
    <row r="4323" spans="2:13">
      <c r="B4323" s="16"/>
      <c r="C4323" s="17"/>
      <c r="D4323" s="13"/>
      <c r="E4323" s="13"/>
      <c r="F4323" s="13"/>
      <c r="G4323" s="13"/>
      <c r="H4323" s="13"/>
      <c r="I4323" s="13"/>
      <c r="J4323" s="13"/>
      <c r="K4323" s="13"/>
      <c r="L4323" s="13"/>
      <c r="M4323" s="13"/>
    </row>
    <row r="4324" spans="2:13">
      <c r="B4324" s="16"/>
      <c r="C4324" s="17"/>
      <c r="D4324" s="13"/>
      <c r="E4324" s="13"/>
      <c r="F4324" s="13"/>
      <c r="G4324" s="13"/>
      <c r="H4324" s="13"/>
      <c r="I4324" s="13"/>
      <c r="J4324" s="13"/>
      <c r="K4324" s="13"/>
      <c r="L4324" s="13"/>
      <c r="M4324" s="13"/>
    </row>
    <row r="4325" spans="2:13">
      <c r="B4325" s="16"/>
      <c r="C4325" s="17"/>
      <c r="D4325" s="13"/>
      <c r="E4325" s="13"/>
      <c r="F4325" s="13"/>
      <c r="G4325" s="13"/>
      <c r="H4325" s="13"/>
      <c r="I4325" s="13"/>
      <c r="J4325" s="13"/>
      <c r="K4325" s="13"/>
      <c r="L4325" s="13"/>
      <c r="M4325" s="13"/>
    </row>
    <row r="4326" spans="2:13">
      <c r="B4326" s="16"/>
      <c r="C4326" s="17"/>
      <c r="D4326" s="13"/>
      <c r="E4326" s="13"/>
      <c r="F4326" s="13"/>
      <c r="G4326" s="13"/>
      <c r="H4326" s="13"/>
      <c r="I4326" s="13"/>
      <c r="J4326" s="13"/>
      <c r="K4326" s="13"/>
      <c r="L4326" s="13"/>
      <c r="M4326" s="13"/>
    </row>
    <row r="4327" spans="2:13">
      <c r="B4327" s="16"/>
      <c r="C4327" s="17"/>
      <c r="D4327" s="13"/>
      <c r="E4327" s="13"/>
      <c r="F4327" s="13"/>
      <c r="G4327" s="13"/>
      <c r="H4327" s="13"/>
      <c r="I4327" s="13"/>
      <c r="J4327" s="13"/>
      <c r="K4327" s="13"/>
      <c r="L4327" s="13"/>
      <c r="M4327" s="13"/>
    </row>
    <row r="4328" spans="2:13">
      <c r="B4328" s="16"/>
      <c r="C4328" s="17"/>
      <c r="D4328" s="13"/>
      <c r="E4328" s="13"/>
      <c r="F4328" s="13"/>
      <c r="G4328" s="13"/>
      <c r="H4328" s="13"/>
      <c r="I4328" s="13"/>
      <c r="J4328" s="13"/>
      <c r="K4328" s="13"/>
      <c r="L4328" s="13"/>
      <c r="M4328" s="13"/>
    </row>
    <row r="4329" spans="2:13">
      <c r="B4329" s="16"/>
      <c r="C4329" s="17"/>
      <c r="D4329" s="13"/>
      <c r="E4329" s="13"/>
      <c r="F4329" s="13"/>
      <c r="G4329" s="13"/>
      <c r="H4329" s="13"/>
      <c r="I4329" s="13"/>
      <c r="J4329" s="13"/>
      <c r="K4329" s="13"/>
      <c r="L4329" s="13"/>
      <c r="M4329" s="13"/>
    </row>
    <row r="4330" spans="2:13">
      <c r="B4330" s="16"/>
      <c r="C4330" s="17"/>
      <c r="D4330" s="13"/>
      <c r="E4330" s="13"/>
      <c r="F4330" s="13"/>
      <c r="G4330" s="13"/>
      <c r="H4330" s="13"/>
      <c r="I4330" s="13"/>
      <c r="J4330" s="13"/>
      <c r="K4330" s="13"/>
      <c r="L4330" s="13"/>
      <c r="M4330" s="13"/>
    </row>
    <row r="4331" spans="2:13">
      <c r="B4331" s="16"/>
      <c r="C4331" s="17"/>
      <c r="D4331" s="13"/>
      <c r="E4331" s="13"/>
      <c r="F4331" s="13"/>
      <c r="G4331" s="13"/>
      <c r="H4331" s="13"/>
      <c r="I4331" s="13"/>
      <c r="J4331" s="13"/>
      <c r="K4331" s="13"/>
      <c r="L4331" s="13"/>
      <c r="M4331" s="13"/>
    </row>
    <row r="4332" spans="2:13">
      <c r="B4332" s="16"/>
      <c r="C4332" s="17"/>
      <c r="D4332" s="13"/>
      <c r="E4332" s="13"/>
      <c r="F4332" s="13"/>
      <c r="G4332" s="13"/>
      <c r="H4332" s="13"/>
      <c r="I4332" s="13"/>
      <c r="J4332" s="13"/>
      <c r="K4332" s="13"/>
      <c r="L4332" s="13"/>
      <c r="M4332" s="13"/>
    </row>
    <row r="4333" spans="2:13">
      <c r="B4333" s="16"/>
      <c r="C4333" s="17"/>
      <c r="D4333" s="13"/>
      <c r="E4333" s="13"/>
      <c r="F4333" s="13"/>
      <c r="G4333" s="13"/>
      <c r="H4333" s="13"/>
      <c r="I4333" s="13"/>
      <c r="J4333" s="13"/>
      <c r="K4333" s="13"/>
      <c r="L4333" s="13"/>
      <c r="M4333" s="13"/>
    </row>
    <row r="4334" spans="2:13">
      <c r="B4334" s="16"/>
      <c r="C4334" s="17"/>
      <c r="D4334" s="13"/>
      <c r="E4334" s="13"/>
      <c r="F4334" s="13"/>
      <c r="G4334" s="13"/>
      <c r="H4334" s="13"/>
      <c r="I4334" s="13"/>
      <c r="J4334" s="13"/>
      <c r="K4334" s="13"/>
      <c r="L4334" s="13"/>
      <c r="M4334" s="13"/>
    </row>
    <row r="4335" spans="2:13">
      <c r="B4335" s="16"/>
      <c r="C4335" s="17"/>
      <c r="D4335" s="13"/>
      <c r="E4335" s="13"/>
      <c r="F4335" s="13"/>
      <c r="G4335" s="13"/>
      <c r="H4335" s="13"/>
      <c r="I4335" s="13"/>
      <c r="J4335" s="13"/>
      <c r="K4335" s="13"/>
      <c r="L4335" s="13"/>
      <c r="M4335" s="13"/>
    </row>
    <row r="4336" spans="2:13">
      <c r="B4336" s="16"/>
      <c r="C4336" s="17"/>
      <c r="D4336" s="13"/>
      <c r="E4336" s="13"/>
      <c r="F4336" s="13"/>
      <c r="G4336" s="13"/>
      <c r="H4336" s="13"/>
      <c r="I4336" s="13"/>
      <c r="J4336" s="13"/>
      <c r="K4336" s="13"/>
      <c r="L4336" s="13"/>
      <c r="M4336" s="13"/>
    </row>
    <row r="4337" spans="2:13">
      <c r="B4337" s="16"/>
      <c r="C4337" s="17"/>
      <c r="D4337" s="13"/>
      <c r="E4337" s="13"/>
      <c r="F4337" s="13"/>
      <c r="G4337" s="13"/>
      <c r="H4337" s="13"/>
      <c r="I4337" s="13"/>
      <c r="J4337" s="13"/>
      <c r="K4337" s="13"/>
      <c r="L4337" s="13"/>
      <c r="M4337" s="13"/>
    </row>
    <row r="4338" spans="2:13">
      <c r="B4338" s="16"/>
      <c r="C4338" s="17"/>
      <c r="D4338" s="13"/>
      <c r="E4338" s="13"/>
      <c r="F4338" s="13"/>
      <c r="G4338" s="13"/>
      <c r="H4338" s="13"/>
      <c r="I4338" s="13"/>
      <c r="J4338" s="13"/>
      <c r="K4338" s="13"/>
      <c r="L4338" s="13"/>
      <c r="M4338" s="13"/>
    </row>
    <row r="4339" spans="2:13">
      <c r="B4339" s="16"/>
      <c r="C4339" s="17"/>
      <c r="D4339" s="13"/>
      <c r="E4339" s="13"/>
      <c r="F4339" s="13"/>
      <c r="G4339" s="13"/>
      <c r="H4339" s="13"/>
      <c r="I4339" s="13"/>
      <c r="J4339" s="13"/>
      <c r="K4339" s="13"/>
      <c r="L4339" s="13"/>
      <c r="M4339" s="13"/>
    </row>
    <row r="4340" spans="2:13">
      <c r="B4340" s="16"/>
      <c r="C4340" s="17"/>
      <c r="D4340" s="13"/>
      <c r="E4340" s="13"/>
      <c r="F4340" s="13"/>
      <c r="G4340" s="13"/>
      <c r="H4340" s="13"/>
      <c r="I4340" s="13"/>
      <c r="J4340" s="13"/>
      <c r="K4340" s="13"/>
      <c r="L4340" s="13"/>
      <c r="M4340" s="13"/>
    </row>
    <row r="4341" spans="2:13">
      <c r="B4341" s="16"/>
      <c r="C4341" s="17"/>
      <c r="D4341" s="13"/>
      <c r="E4341" s="13"/>
      <c r="F4341" s="13"/>
      <c r="G4341" s="13"/>
      <c r="H4341" s="13"/>
      <c r="I4341" s="13"/>
      <c r="J4341" s="13"/>
      <c r="K4341" s="13"/>
      <c r="L4341" s="13"/>
      <c r="M4341" s="13"/>
    </row>
    <row r="4342" spans="2:13">
      <c r="B4342" s="16"/>
      <c r="C4342" s="17"/>
      <c r="D4342" s="13"/>
      <c r="E4342" s="13"/>
      <c r="F4342" s="13"/>
      <c r="G4342" s="13"/>
      <c r="H4342" s="13"/>
      <c r="I4342" s="13"/>
      <c r="J4342" s="13"/>
      <c r="K4342" s="13"/>
      <c r="L4342" s="13"/>
      <c r="M4342" s="13"/>
    </row>
    <row r="4343" spans="2:13">
      <c r="B4343" s="16"/>
      <c r="C4343" s="17"/>
      <c r="D4343" s="13"/>
      <c r="E4343" s="13"/>
      <c r="F4343" s="13"/>
      <c r="G4343" s="13"/>
      <c r="H4343" s="13"/>
      <c r="I4343" s="13"/>
      <c r="J4343" s="13"/>
      <c r="K4343" s="13"/>
      <c r="L4343" s="13"/>
      <c r="M4343" s="13"/>
    </row>
    <row r="4344" spans="2:13">
      <c r="B4344" s="18"/>
      <c r="C4344" s="19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</row>
    <row r="4345" spans="2:13">
      <c r="B4345" s="16"/>
      <c r="C4345" s="17"/>
      <c r="D4345" s="13"/>
      <c r="E4345" s="13"/>
      <c r="F4345" s="13"/>
      <c r="G4345" s="13"/>
      <c r="H4345" s="13"/>
      <c r="I4345" s="13"/>
      <c r="J4345" s="13"/>
      <c r="K4345" s="13"/>
      <c r="L4345" s="13"/>
      <c r="M4345" s="13"/>
    </row>
    <row r="4346" spans="2:13">
      <c r="B4346" s="16"/>
      <c r="C4346" s="17"/>
      <c r="D4346" s="13"/>
      <c r="E4346" s="13"/>
      <c r="F4346" s="13"/>
      <c r="G4346" s="13"/>
      <c r="H4346" s="13"/>
      <c r="I4346" s="13"/>
      <c r="J4346" s="13"/>
      <c r="K4346" s="13"/>
      <c r="L4346" s="13"/>
      <c r="M4346" s="13"/>
    </row>
    <row r="4347" spans="2:13">
      <c r="B4347" s="16"/>
      <c r="C4347" s="17"/>
      <c r="D4347" s="13"/>
      <c r="E4347" s="13"/>
      <c r="F4347" s="13"/>
      <c r="G4347" s="13"/>
      <c r="H4347" s="13"/>
      <c r="I4347" s="13"/>
      <c r="J4347" s="13"/>
      <c r="K4347" s="13"/>
      <c r="L4347" s="13"/>
      <c r="M4347" s="13"/>
    </row>
    <row r="4348" spans="2:13">
      <c r="B4348" s="16"/>
      <c r="C4348" s="17"/>
      <c r="D4348" s="13"/>
      <c r="E4348" s="13"/>
      <c r="F4348" s="13"/>
      <c r="G4348" s="13"/>
      <c r="H4348" s="13"/>
      <c r="I4348" s="13"/>
      <c r="J4348" s="13"/>
      <c r="K4348" s="13"/>
      <c r="L4348" s="13"/>
      <c r="M4348" s="13"/>
    </row>
    <row r="4349" spans="2:13">
      <c r="B4349" s="16"/>
      <c r="C4349" s="17"/>
      <c r="D4349" s="13"/>
      <c r="E4349" s="13"/>
      <c r="F4349" s="13"/>
      <c r="G4349" s="13"/>
      <c r="H4349" s="13"/>
      <c r="I4349" s="13"/>
      <c r="J4349" s="13"/>
      <c r="K4349" s="13"/>
      <c r="L4349" s="13"/>
      <c r="M4349" s="13"/>
    </row>
    <row r="4350" spans="2:13">
      <c r="B4350" s="16"/>
      <c r="C4350" s="17"/>
      <c r="D4350" s="13"/>
      <c r="E4350" s="13"/>
      <c r="F4350" s="13"/>
      <c r="G4350" s="13"/>
      <c r="H4350" s="13"/>
      <c r="I4350" s="13"/>
      <c r="J4350" s="13"/>
      <c r="K4350" s="13"/>
      <c r="L4350" s="13"/>
      <c r="M4350" s="13"/>
    </row>
    <row r="4351" spans="2:13">
      <c r="B4351" s="16"/>
      <c r="C4351" s="17"/>
      <c r="D4351" s="13"/>
      <c r="E4351" s="13"/>
      <c r="F4351" s="13"/>
      <c r="G4351" s="13"/>
      <c r="H4351" s="13"/>
      <c r="I4351" s="13"/>
      <c r="J4351" s="13"/>
      <c r="K4351" s="13"/>
      <c r="L4351" s="13"/>
      <c r="M4351" s="13"/>
    </row>
    <row r="4352" spans="2:13">
      <c r="B4352" s="16"/>
      <c r="C4352" s="17"/>
      <c r="D4352" s="13"/>
      <c r="E4352" s="13"/>
      <c r="F4352" s="13"/>
      <c r="G4352" s="13"/>
      <c r="H4352" s="13"/>
      <c r="I4352" s="13"/>
      <c r="J4352" s="13"/>
      <c r="K4352" s="13"/>
      <c r="L4352" s="13"/>
      <c r="M4352" s="13"/>
    </row>
    <row r="4353" spans="2:13">
      <c r="B4353" s="16"/>
      <c r="C4353" s="17"/>
      <c r="D4353" s="13"/>
      <c r="E4353" s="13"/>
      <c r="F4353" s="13"/>
      <c r="G4353" s="13"/>
      <c r="H4353" s="13"/>
      <c r="I4353" s="13"/>
      <c r="J4353" s="13"/>
      <c r="K4353" s="13"/>
      <c r="L4353" s="13"/>
      <c r="M4353" s="13"/>
    </row>
    <row r="4354" spans="2:13">
      <c r="B4354" s="16"/>
      <c r="C4354" s="17"/>
      <c r="D4354" s="13"/>
      <c r="E4354" s="13"/>
      <c r="F4354" s="13"/>
      <c r="G4354" s="13"/>
      <c r="H4354" s="13"/>
      <c r="I4354" s="13"/>
      <c r="J4354" s="13"/>
      <c r="K4354" s="13"/>
      <c r="L4354" s="13"/>
      <c r="M4354" s="13"/>
    </row>
    <row r="4355" spans="2:13">
      <c r="B4355" s="16"/>
      <c r="C4355" s="17"/>
      <c r="D4355" s="13"/>
      <c r="E4355" s="13"/>
      <c r="F4355" s="13"/>
      <c r="G4355" s="13"/>
      <c r="H4355" s="13"/>
      <c r="I4355" s="13"/>
      <c r="J4355" s="13"/>
      <c r="K4355" s="13"/>
      <c r="L4355" s="13"/>
      <c r="M4355" s="13"/>
    </row>
    <row r="4356" spans="2:13">
      <c r="B4356" s="16"/>
      <c r="C4356" s="17"/>
      <c r="D4356" s="13"/>
      <c r="E4356" s="13"/>
      <c r="F4356" s="13"/>
      <c r="G4356" s="13"/>
      <c r="H4356" s="13"/>
      <c r="I4356" s="13"/>
      <c r="J4356" s="13"/>
      <c r="K4356" s="13"/>
      <c r="L4356" s="13"/>
      <c r="M4356" s="13"/>
    </row>
    <row r="4357" spans="2:13">
      <c r="B4357" s="16"/>
      <c r="C4357" s="17"/>
      <c r="D4357" s="13"/>
      <c r="E4357" s="13"/>
      <c r="F4357" s="13"/>
      <c r="G4357" s="13"/>
      <c r="H4357" s="13"/>
      <c r="I4357" s="13"/>
      <c r="J4357" s="13"/>
      <c r="K4357" s="13"/>
      <c r="L4357" s="13"/>
      <c r="M4357" s="13"/>
    </row>
    <row r="4358" spans="2:13">
      <c r="B4358" s="16"/>
      <c r="C4358" s="17"/>
      <c r="D4358" s="13"/>
      <c r="E4358" s="13"/>
      <c r="F4358" s="13"/>
      <c r="G4358" s="13"/>
      <c r="H4358" s="13"/>
      <c r="I4358" s="13"/>
      <c r="J4358" s="13"/>
      <c r="K4358" s="13"/>
      <c r="L4358" s="13"/>
      <c r="M4358" s="13"/>
    </row>
    <row r="4359" spans="2:13">
      <c r="B4359" s="16"/>
      <c r="C4359" s="17"/>
      <c r="D4359" s="13"/>
      <c r="E4359" s="13"/>
      <c r="F4359" s="13"/>
      <c r="G4359" s="13"/>
      <c r="H4359" s="13"/>
      <c r="I4359" s="13"/>
      <c r="J4359" s="13"/>
      <c r="K4359" s="13"/>
      <c r="L4359" s="13"/>
      <c r="M4359" s="13"/>
    </row>
    <row r="4360" spans="2:13">
      <c r="B4360" s="16"/>
      <c r="C4360" s="17"/>
      <c r="D4360" s="13"/>
      <c r="E4360" s="13"/>
      <c r="F4360" s="13"/>
      <c r="G4360" s="13"/>
      <c r="H4360" s="13"/>
      <c r="I4360" s="13"/>
      <c r="J4360" s="13"/>
      <c r="K4360" s="13"/>
      <c r="L4360" s="13"/>
      <c r="M4360" s="13"/>
    </row>
    <row r="4361" spans="2:13">
      <c r="B4361" s="16"/>
      <c r="C4361" s="17"/>
      <c r="D4361" s="13"/>
      <c r="E4361" s="13"/>
      <c r="F4361" s="13"/>
      <c r="G4361" s="13"/>
      <c r="H4361" s="13"/>
      <c r="I4361" s="13"/>
      <c r="J4361" s="13"/>
      <c r="K4361" s="13"/>
      <c r="L4361" s="13"/>
      <c r="M4361" s="13"/>
    </row>
    <row r="4362" spans="2:13">
      <c r="B4362" s="16"/>
      <c r="C4362" s="17"/>
      <c r="D4362" s="13"/>
      <c r="E4362" s="13"/>
      <c r="F4362" s="13"/>
      <c r="G4362" s="13"/>
      <c r="H4362" s="13"/>
      <c r="I4362" s="13"/>
      <c r="J4362" s="13"/>
      <c r="K4362" s="13"/>
      <c r="L4362" s="13"/>
      <c r="M4362" s="13"/>
    </row>
    <row r="4363" spans="2:13">
      <c r="B4363" s="16"/>
      <c r="C4363" s="17"/>
      <c r="D4363" s="13"/>
      <c r="E4363" s="13"/>
      <c r="F4363" s="13"/>
      <c r="G4363" s="13"/>
      <c r="H4363" s="13"/>
      <c r="I4363" s="13"/>
      <c r="J4363" s="13"/>
      <c r="K4363" s="13"/>
      <c r="L4363" s="13"/>
      <c r="M4363" s="13"/>
    </row>
    <row r="4364" spans="2:13">
      <c r="B4364" s="16"/>
      <c r="C4364" s="17"/>
      <c r="D4364" s="13"/>
      <c r="E4364" s="13"/>
      <c r="F4364" s="13"/>
      <c r="G4364" s="13"/>
      <c r="H4364" s="13"/>
      <c r="I4364" s="13"/>
      <c r="J4364" s="13"/>
      <c r="K4364" s="13"/>
      <c r="L4364" s="13"/>
      <c r="M4364" s="13"/>
    </row>
    <row r="4365" spans="2:13">
      <c r="B4365" s="16"/>
      <c r="C4365" s="17"/>
      <c r="D4365" s="13"/>
      <c r="E4365" s="13"/>
      <c r="F4365" s="13"/>
      <c r="G4365" s="13"/>
      <c r="H4365" s="13"/>
      <c r="I4365" s="13"/>
      <c r="J4365" s="13"/>
      <c r="K4365" s="13"/>
      <c r="L4365" s="13"/>
      <c r="M4365" s="13"/>
    </row>
    <row r="4366" spans="2:13">
      <c r="B4366" s="16"/>
      <c r="C4366" s="17"/>
      <c r="D4366" s="13"/>
      <c r="E4366" s="13"/>
      <c r="F4366" s="13"/>
      <c r="G4366" s="13"/>
      <c r="H4366" s="13"/>
      <c r="I4366" s="13"/>
      <c r="J4366" s="13"/>
      <c r="K4366" s="13"/>
      <c r="L4366" s="13"/>
      <c r="M4366" s="13"/>
    </row>
    <row r="4367" spans="2:13">
      <c r="B4367" s="16"/>
      <c r="C4367" s="17"/>
      <c r="D4367" s="13"/>
      <c r="E4367" s="13"/>
      <c r="F4367" s="13"/>
      <c r="G4367" s="13"/>
      <c r="H4367" s="13"/>
      <c r="I4367" s="13"/>
      <c r="J4367" s="13"/>
      <c r="K4367" s="13"/>
      <c r="L4367" s="13"/>
      <c r="M4367" s="13"/>
    </row>
    <row r="4368" spans="2:13">
      <c r="B4368" s="16"/>
      <c r="C4368" s="17"/>
      <c r="D4368" s="13"/>
      <c r="E4368" s="13"/>
      <c r="F4368" s="13"/>
      <c r="G4368" s="13"/>
      <c r="H4368" s="13"/>
      <c r="I4368" s="13"/>
      <c r="J4368" s="13"/>
      <c r="K4368" s="13"/>
      <c r="L4368" s="13"/>
      <c r="M4368" s="13"/>
    </row>
    <row r="4369" spans="2:13">
      <c r="B4369" s="16"/>
      <c r="C4369" s="17"/>
      <c r="D4369" s="13"/>
      <c r="E4369" s="13"/>
      <c r="F4369" s="13"/>
      <c r="G4369" s="13"/>
      <c r="H4369" s="13"/>
      <c r="I4369" s="13"/>
      <c r="J4369" s="13"/>
      <c r="K4369" s="13"/>
      <c r="L4369" s="13"/>
      <c r="M4369" s="13"/>
    </row>
    <row r="4370" spans="2:13">
      <c r="B4370" s="16"/>
      <c r="C4370" s="17"/>
      <c r="D4370" s="13"/>
      <c r="E4370" s="13"/>
      <c r="F4370" s="13"/>
      <c r="G4370" s="13"/>
      <c r="H4370" s="13"/>
      <c r="I4370" s="13"/>
      <c r="J4370" s="13"/>
      <c r="K4370" s="13"/>
      <c r="L4370" s="13"/>
      <c r="M4370" s="13"/>
    </row>
    <row r="4371" spans="2:13">
      <c r="B4371" s="16"/>
      <c r="C4371" s="17"/>
      <c r="D4371" s="13"/>
      <c r="E4371" s="13"/>
      <c r="F4371" s="13"/>
      <c r="G4371" s="13"/>
      <c r="H4371" s="13"/>
      <c r="I4371" s="13"/>
      <c r="J4371" s="13"/>
      <c r="K4371" s="13"/>
      <c r="L4371" s="13"/>
      <c r="M4371" s="13"/>
    </row>
    <row r="4372" spans="2:13">
      <c r="B4372" s="16"/>
      <c r="C4372" s="17"/>
      <c r="D4372" s="13"/>
      <c r="E4372" s="13"/>
      <c r="F4372" s="13"/>
      <c r="G4372" s="13"/>
      <c r="H4372" s="13"/>
      <c r="I4372" s="13"/>
      <c r="J4372" s="13"/>
      <c r="K4372" s="13"/>
      <c r="L4372" s="13"/>
      <c r="M4372" s="13"/>
    </row>
    <row r="4373" spans="2:13">
      <c r="B4373" s="16"/>
      <c r="C4373" s="17"/>
      <c r="D4373" s="13"/>
      <c r="E4373" s="13"/>
      <c r="F4373" s="13"/>
      <c r="G4373" s="13"/>
      <c r="H4373" s="13"/>
      <c r="I4373" s="13"/>
      <c r="J4373" s="13"/>
      <c r="K4373" s="13"/>
      <c r="L4373" s="13"/>
      <c r="M4373" s="13"/>
    </row>
    <row r="4374" spans="2:13">
      <c r="B4374" s="16"/>
      <c r="C4374" s="17"/>
      <c r="D4374" s="13"/>
      <c r="E4374" s="13"/>
      <c r="F4374" s="13"/>
      <c r="G4374" s="13"/>
      <c r="H4374" s="13"/>
      <c r="I4374" s="13"/>
      <c r="J4374" s="13"/>
      <c r="K4374" s="13"/>
      <c r="L4374" s="13"/>
      <c r="M4374" s="13"/>
    </row>
    <row r="4375" spans="2:13">
      <c r="B4375" s="16"/>
      <c r="C4375" s="17"/>
      <c r="D4375" s="13"/>
      <c r="E4375" s="13"/>
      <c r="F4375" s="13"/>
      <c r="G4375" s="13"/>
      <c r="H4375" s="13"/>
      <c r="I4375" s="13"/>
      <c r="J4375" s="13"/>
      <c r="K4375" s="13"/>
      <c r="L4375" s="13"/>
      <c r="M4375" s="13"/>
    </row>
    <row r="4376" spans="2:13">
      <c r="B4376" s="16"/>
      <c r="C4376" s="17"/>
      <c r="D4376" s="13"/>
      <c r="E4376" s="13"/>
      <c r="F4376" s="13"/>
      <c r="G4376" s="13"/>
      <c r="H4376" s="13"/>
      <c r="I4376" s="13"/>
      <c r="J4376" s="13"/>
      <c r="K4376" s="13"/>
      <c r="L4376" s="13"/>
      <c r="M4376" s="13"/>
    </row>
    <row r="4377" spans="2:13">
      <c r="B4377" s="16"/>
      <c r="C4377" s="17"/>
      <c r="D4377" s="13"/>
      <c r="E4377" s="13"/>
      <c r="F4377" s="13"/>
      <c r="G4377" s="13"/>
      <c r="H4377" s="13"/>
      <c r="I4377" s="13"/>
      <c r="J4377" s="13"/>
      <c r="K4377" s="13"/>
      <c r="L4377" s="13"/>
      <c r="M4377" s="13"/>
    </row>
    <row r="4378" spans="2:13">
      <c r="B4378" s="16"/>
      <c r="C4378" s="17"/>
      <c r="D4378" s="13"/>
      <c r="E4378" s="13"/>
      <c r="F4378" s="13"/>
      <c r="G4378" s="13"/>
      <c r="H4378" s="13"/>
      <c r="I4378" s="13"/>
      <c r="J4378" s="13"/>
      <c r="K4378" s="13"/>
      <c r="L4378" s="13"/>
      <c r="M4378" s="13"/>
    </row>
    <row r="4379" spans="2:13">
      <c r="B4379" s="16"/>
      <c r="C4379" s="17"/>
      <c r="D4379" s="13"/>
      <c r="E4379" s="13"/>
      <c r="F4379" s="13"/>
      <c r="G4379" s="13"/>
      <c r="H4379" s="13"/>
      <c r="I4379" s="13"/>
      <c r="J4379" s="13"/>
      <c r="K4379" s="13"/>
      <c r="L4379" s="13"/>
      <c r="M4379" s="13"/>
    </row>
    <row r="4380" spans="2:13">
      <c r="B4380" s="16"/>
      <c r="C4380" s="17"/>
      <c r="D4380" s="13"/>
      <c r="E4380" s="13"/>
      <c r="F4380" s="13"/>
      <c r="G4380" s="13"/>
      <c r="H4380" s="13"/>
      <c r="I4380" s="13"/>
      <c r="J4380" s="13"/>
      <c r="K4380" s="13"/>
      <c r="L4380" s="13"/>
      <c r="M4380" s="13"/>
    </row>
    <row r="4381" spans="2:13">
      <c r="B4381" s="16"/>
      <c r="C4381" s="17"/>
      <c r="D4381" s="13"/>
      <c r="E4381" s="13"/>
      <c r="F4381" s="13"/>
      <c r="G4381" s="13"/>
      <c r="H4381" s="13"/>
      <c r="I4381" s="13"/>
      <c r="J4381" s="13"/>
      <c r="K4381" s="13"/>
      <c r="L4381" s="13"/>
      <c r="M4381" s="13"/>
    </row>
    <row r="4382" spans="2:13">
      <c r="B4382" s="16"/>
      <c r="C4382" s="17"/>
      <c r="D4382" s="13"/>
      <c r="E4382" s="13"/>
      <c r="F4382" s="13"/>
      <c r="G4382" s="13"/>
      <c r="H4382" s="13"/>
      <c r="I4382" s="13"/>
      <c r="J4382" s="13"/>
      <c r="K4382" s="13"/>
      <c r="L4382" s="13"/>
      <c r="M4382" s="13"/>
    </row>
    <row r="4383" spans="2:13">
      <c r="B4383" s="16"/>
      <c r="C4383" s="17"/>
      <c r="D4383" s="13"/>
      <c r="E4383" s="13"/>
      <c r="F4383" s="13"/>
      <c r="G4383" s="13"/>
      <c r="H4383" s="13"/>
      <c r="I4383" s="13"/>
      <c r="J4383" s="13"/>
      <c r="K4383" s="13"/>
      <c r="L4383" s="13"/>
      <c r="M4383" s="13"/>
    </row>
    <row r="4384" spans="2:13">
      <c r="B4384" s="16"/>
      <c r="C4384" s="17"/>
      <c r="D4384" s="13"/>
      <c r="E4384" s="13"/>
      <c r="F4384" s="13"/>
      <c r="G4384" s="13"/>
      <c r="H4384" s="13"/>
      <c r="I4384" s="13"/>
      <c r="J4384" s="13"/>
      <c r="K4384" s="13"/>
      <c r="L4384" s="13"/>
      <c r="M4384" s="13"/>
    </row>
    <row r="4385" spans="2:13">
      <c r="B4385" s="16"/>
      <c r="C4385" s="17"/>
      <c r="D4385" s="13"/>
      <c r="E4385" s="13"/>
      <c r="F4385" s="13"/>
      <c r="G4385" s="13"/>
      <c r="H4385" s="13"/>
      <c r="I4385" s="13"/>
      <c r="J4385" s="13"/>
      <c r="K4385" s="13"/>
      <c r="L4385" s="13"/>
      <c r="M4385" s="13"/>
    </row>
    <row r="4386" spans="2:13">
      <c r="B4386" s="16"/>
      <c r="C4386" s="17"/>
      <c r="D4386" s="13"/>
      <c r="E4386" s="13"/>
      <c r="F4386" s="13"/>
      <c r="G4386" s="13"/>
      <c r="H4386" s="13"/>
      <c r="I4386" s="13"/>
      <c r="J4386" s="13"/>
      <c r="K4386" s="13"/>
      <c r="L4386" s="13"/>
      <c r="M4386" s="13"/>
    </row>
    <row r="4387" spans="2:13">
      <c r="B4387" s="16"/>
      <c r="C4387" s="17"/>
      <c r="D4387" s="13"/>
      <c r="E4387" s="13"/>
      <c r="F4387" s="13"/>
      <c r="G4387" s="13"/>
      <c r="H4387" s="13"/>
      <c r="I4387" s="13"/>
      <c r="J4387" s="13"/>
      <c r="K4387" s="13"/>
      <c r="L4387" s="13"/>
      <c r="M4387" s="13"/>
    </row>
    <row r="4388" spans="2:13">
      <c r="B4388" s="16"/>
      <c r="C4388" s="17"/>
      <c r="D4388" s="13"/>
      <c r="E4388" s="13"/>
      <c r="F4388" s="13"/>
      <c r="G4388" s="13"/>
      <c r="H4388" s="13"/>
      <c r="I4388" s="13"/>
      <c r="J4388" s="13"/>
      <c r="K4388" s="13"/>
      <c r="L4388" s="13"/>
      <c r="M4388" s="13"/>
    </row>
    <row r="4389" spans="2:13">
      <c r="B4389" s="16"/>
      <c r="C4389" s="17"/>
      <c r="D4389" s="13"/>
      <c r="E4389" s="13"/>
      <c r="F4389" s="13"/>
      <c r="G4389" s="13"/>
      <c r="H4389" s="13"/>
      <c r="I4389" s="13"/>
      <c r="J4389" s="13"/>
      <c r="K4389" s="13"/>
      <c r="L4389" s="13"/>
      <c r="M4389" s="13"/>
    </row>
    <row r="4390" spans="2:13">
      <c r="B4390" s="16"/>
      <c r="C4390" s="17"/>
      <c r="D4390" s="13"/>
      <c r="E4390" s="13"/>
      <c r="F4390" s="13"/>
      <c r="G4390" s="13"/>
      <c r="H4390" s="13"/>
      <c r="I4390" s="13"/>
      <c r="J4390" s="13"/>
      <c r="K4390" s="13"/>
      <c r="L4390" s="13"/>
      <c r="M4390" s="13"/>
    </row>
    <row r="4391" spans="2:13">
      <c r="B4391" s="16"/>
      <c r="C4391" s="17"/>
      <c r="D4391" s="13"/>
      <c r="E4391" s="13"/>
      <c r="F4391" s="13"/>
      <c r="G4391" s="13"/>
      <c r="H4391" s="13"/>
      <c r="I4391" s="13"/>
      <c r="J4391" s="13"/>
      <c r="K4391" s="13"/>
      <c r="L4391" s="13"/>
      <c r="M4391" s="13"/>
    </row>
    <row r="4392" spans="2:13">
      <c r="B4392" s="16"/>
      <c r="C4392" s="17"/>
      <c r="D4392" s="13"/>
      <c r="E4392" s="13"/>
      <c r="F4392" s="13"/>
      <c r="G4392" s="13"/>
      <c r="H4392" s="13"/>
      <c r="I4392" s="13"/>
      <c r="J4392" s="13"/>
      <c r="K4392" s="13"/>
      <c r="L4392" s="13"/>
      <c r="M4392" s="13"/>
    </row>
    <row r="4393" spans="2:13">
      <c r="B4393" s="16"/>
      <c r="C4393" s="17"/>
      <c r="D4393" s="13"/>
      <c r="E4393" s="13"/>
      <c r="F4393" s="13"/>
      <c r="G4393" s="13"/>
      <c r="H4393" s="13"/>
      <c r="I4393" s="13"/>
      <c r="J4393" s="13"/>
      <c r="K4393" s="13"/>
      <c r="L4393" s="13"/>
      <c r="M4393" s="13"/>
    </row>
    <row r="4394" spans="2:13">
      <c r="B4394" s="16"/>
      <c r="C4394" s="17"/>
      <c r="D4394" s="13"/>
      <c r="E4394" s="13"/>
      <c r="F4394" s="13"/>
      <c r="G4394" s="13"/>
      <c r="H4394" s="13"/>
      <c r="I4394" s="13"/>
      <c r="J4394" s="13"/>
      <c r="K4394" s="13"/>
      <c r="L4394" s="13"/>
      <c r="M4394" s="13"/>
    </row>
    <row r="4395" spans="2:13">
      <c r="B4395" s="16"/>
      <c r="C4395" s="17"/>
      <c r="D4395" s="13"/>
      <c r="E4395" s="13"/>
      <c r="F4395" s="13"/>
      <c r="G4395" s="13"/>
      <c r="H4395" s="13"/>
      <c r="I4395" s="13"/>
      <c r="J4395" s="13"/>
      <c r="K4395" s="13"/>
      <c r="L4395" s="13"/>
      <c r="M4395" s="13"/>
    </row>
    <row r="4396" spans="2:13">
      <c r="B4396" s="16"/>
      <c r="C4396" s="17"/>
      <c r="D4396" s="13"/>
      <c r="E4396" s="13"/>
      <c r="F4396" s="13"/>
      <c r="G4396" s="13"/>
      <c r="H4396" s="13"/>
      <c r="I4396" s="13"/>
      <c r="J4396" s="13"/>
      <c r="K4396" s="13"/>
      <c r="L4396" s="13"/>
      <c r="M4396" s="13"/>
    </row>
    <row r="4397" spans="2:13">
      <c r="B4397" s="16"/>
      <c r="C4397" s="17"/>
      <c r="D4397" s="13"/>
      <c r="E4397" s="13"/>
      <c r="F4397" s="13"/>
      <c r="G4397" s="13"/>
      <c r="H4397" s="13"/>
      <c r="I4397" s="13"/>
      <c r="J4397" s="13"/>
      <c r="K4397" s="13"/>
      <c r="L4397" s="13"/>
      <c r="M4397" s="13"/>
    </row>
    <row r="4398" spans="2:13">
      <c r="B4398" s="16"/>
      <c r="C4398" s="17"/>
      <c r="D4398" s="13"/>
      <c r="E4398" s="13"/>
      <c r="F4398" s="13"/>
      <c r="G4398" s="13"/>
      <c r="H4398" s="13"/>
      <c r="I4398" s="13"/>
      <c r="J4398" s="13"/>
      <c r="K4398" s="13"/>
      <c r="L4398" s="13"/>
      <c r="M4398" s="13"/>
    </row>
    <row r="4399" spans="2:13">
      <c r="B4399" s="16"/>
      <c r="C4399" s="17"/>
      <c r="D4399" s="13"/>
      <c r="E4399" s="13"/>
      <c r="F4399" s="13"/>
      <c r="G4399" s="13"/>
      <c r="H4399" s="13"/>
      <c r="I4399" s="13"/>
      <c r="J4399" s="13"/>
      <c r="K4399" s="13"/>
      <c r="L4399" s="13"/>
      <c r="M4399" s="13"/>
    </row>
    <row r="4400" spans="2:13">
      <c r="B4400" s="16"/>
      <c r="C4400" s="17"/>
      <c r="D4400" s="13"/>
      <c r="E4400" s="13"/>
      <c r="F4400" s="13"/>
      <c r="G4400" s="13"/>
      <c r="H4400" s="13"/>
      <c r="I4400" s="13"/>
      <c r="J4400" s="13"/>
      <c r="K4400" s="13"/>
      <c r="L4400" s="13"/>
      <c r="M4400" s="13"/>
    </row>
    <row r="4401" spans="2:13">
      <c r="B4401" s="18"/>
      <c r="C4401" s="19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</row>
    <row r="4402" spans="2:13">
      <c r="B4402" s="16"/>
      <c r="C4402" s="17"/>
      <c r="D4402" s="13"/>
      <c r="E4402" s="13"/>
      <c r="F4402" s="13"/>
      <c r="G4402" s="13"/>
      <c r="H4402" s="13"/>
      <c r="I4402" s="13"/>
      <c r="J4402" s="13"/>
      <c r="K4402" s="13"/>
      <c r="L4402" s="13"/>
      <c r="M4402" s="13"/>
    </row>
    <row r="4403" spans="2:13">
      <c r="B4403" s="16"/>
      <c r="C4403" s="17"/>
      <c r="D4403" s="13"/>
      <c r="E4403" s="13"/>
      <c r="F4403" s="13"/>
      <c r="G4403" s="13"/>
      <c r="H4403" s="13"/>
      <c r="I4403" s="13"/>
      <c r="J4403" s="13"/>
      <c r="K4403" s="13"/>
      <c r="L4403" s="13"/>
      <c r="M4403" s="13"/>
    </row>
    <row r="4404" spans="2:13">
      <c r="B4404" s="16"/>
      <c r="C4404" s="17"/>
      <c r="D4404" s="13"/>
      <c r="E4404" s="13"/>
      <c r="F4404" s="13"/>
      <c r="G4404" s="13"/>
      <c r="H4404" s="13"/>
      <c r="I4404" s="13"/>
      <c r="J4404" s="13"/>
      <c r="K4404" s="13"/>
      <c r="L4404" s="13"/>
      <c r="M4404" s="13"/>
    </row>
    <row r="4405" spans="2:13">
      <c r="B4405" s="18"/>
      <c r="C4405" s="19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</row>
    <row r="4406" spans="2:13">
      <c r="B4406" s="16"/>
      <c r="C4406" s="17"/>
      <c r="D4406" s="13"/>
      <c r="E4406" s="13"/>
      <c r="F4406" s="13"/>
      <c r="G4406" s="13"/>
      <c r="H4406" s="13"/>
      <c r="I4406" s="13"/>
      <c r="J4406" s="13"/>
      <c r="K4406" s="13"/>
      <c r="L4406" s="13"/>
      <c r="M4406" s="13"/>
    </row>
    <row r="4407" spans="2:13">
      <c r="B4407" s="16"/>
      <c r="C4407" s="17"/>
      <c r="D4407" s="13"/>
      <c r="E4407" s="13"/>
      <c r="F4407" s="13"/>
      <c r="G4407" s="13"/>
      <c r="H4407" s="13"/>
      <c r="I4407" s="13"/>
      <c r="J4407" s="13"/>
      <c r="K4407" s="13"/>
      <c r="L4407" s="13"/>
      <c r="M4407" s="13"/>
    </row>
    <row r="4408" spans="2:13">
      <c r="B4408" s="16"/>
      <c r="C4408" s="17"/>
      <c r="D4408" s="13"/>
      <c r="E4408" s="13"/>
      <c r="F4408" s="13"/>
      <c r="G4408" s="13"/>
      <c r="H4408" s="13"/>
      <c r="I4408" s="13"/>
      <c r="J4408" s="13"/>
      <c r="K4408" s="13"/>
      <c r="L4408" s="13"/>
      <c r="M4408" s="13"/>
    </row>
    <row r="4409" spans="2:13">
      <c r="B4409" s="18"/>
      <c r="C4409" s="19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</row>
    <row r="4410" spans="2:13">
      <c r="B4410" s="16"/>
      <c r="C4410" s="17"/>
      <c r="D4410" s="13"/>
      <c r="E4410" s="13"/>
      <c r="F4410" s="13"/>
      <c r="G4410" s="13"/>
      <c r="H4410" s="13"/>
      <c r="I4410" s="13"/>
      <c r="J4410" s="13"/>
      <c r="K4410" s="13"/>
      <c r="L4410" s="13"/>
      <c r="M4410" s="13"/>
    </row>
    <row r="4411" spans="2:13">
      <c r="B4411" s="16"/>
      <c r="C4411" s="17"/>
      <c r="D4411" s="13"/>
      <c r="E4411" s="13"/>
      <c r="F4411" s="13"/>
      <c r="G4411" s="13"/>
      <c r="H4411" s="13"/>
      <c r="I4411" s="13"/>
      <c r="J4411" s="13"/>
      <c r="K4411" s="13"/>
      <c r="L4411" s="13"/>
      <c r="M4411" s="13"/>
    </row>
    <row r="4412" spans="2:13">
      <c r="B4412" s="16"/>
      <c r="C4412" s="17"/>
      <c r="D4412" s="13"/>
      <c r="E4412" s="13"/>
      <c r="F4412" s="13"/>
      <c r="G4412" s="13"/>
      <c r="H4412" s="13"/>
      <c r="I4412" s="13"/>
      <c r="J4412" s="13"/>
      <c r="K4412" s="13"/>
      <c r="L4412" s="13"/>
      <c r="M4412" s="13"/>
    </row>
    <row r="4413" spans="2:13">
      <c r="B4413" s="16"/>
      <c r="C4413" s="17"/>
      <c r="D4413" s="13"/>
      <c r="E4413" s="13"/>
      <c r="F4413" s="13"/>
      <c r="G4413" s="13"/>
      <c r="H4413" s="13"/>
      <c r="I4413" s="13"/>
      <c r="J4413" s="13"/>
      <c r="K4413" s="13"/>
      <c r="L4413" s="13"/>
      <c r="M4413" s="13"/>
    </row>
    <row r="4414" spans="2:13">
      <c r="B4414" s="16"/>
      <c r="C4414" s="17"/>
      <c r="D4414" s="13"/>
      <c r="E4414" s="13"/>
      <c r="F4414" s="13"/>
      <c r="G4414" s="13"/>
      <c r="H4414" s="13"/>
      <c r="I4414" s="13"/>
      <c r="J4414" s="13"/>
      <c r="K4414" s="13"/>
      <c r="L4414" s="13"/>
      <c r="M4414" s="13"/>
    </row>
    <row r="4415" spans="2:13">
      <c r="B4415" s="16"/>
      <c r="C4415" s="17"/>
      <c r="D4415" s="13"/>
      <c r="E4415" s="13"/>
      <c r="F4415" s="13"/>
      <c r="G4415" s="13"/>
      <c r="H4415" s="13"/>
      <c r="I4415" s="13"/>
      <c r="J4415" s="13"/>
      <c r="K4415" s="13"/>
      <c r="L4415" s="13"/>
      <c r="M4415" s="13"/>
    </row>
    <row r="4416" spans="2:13">
      <c r="B4416" s="16"/>
      <c r="C4416" s="17"/>
      <c r="D4416" s="13"/>
      <c r="E4416" s="13"/>
      <c r="F4416" s="13"/>
      <c r="G4416" s="13"/>
      <c r="H4416" s="13"/>
      <c r="I4416" s="13"/>
      <c r="J4416" s="13"/>
      <c r="K4416" s="13"/>
      <c r="L4416" s="13"/>
      <c r="M4416" s="13"/>
    </row>
    <row r="4417" spans="2:13">
      <c r="B4417" s="16"/>
      <c r="C4417" s="17"/>
      <c r="D4417" s="13"/>
      <c r="E4417" s="13"/>
      <c r="F4417" s="13"/>
      <c r="G4417" s="13"/>
      <c r="H4417" s="13"/>
      <c r="I4417" s="13"/>
      <c r="J4417" s="13"/>
      <c r="K4417" s="13"/>
      <c r="L4417" s="13"/>
      <c r="M4417" s="13"/>
    </row>
    <row r="4418" spans="2:13">
      <c r="B4418" s="18"/>
      <c r="C4418" s="19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</row>
    <row r="4419" spans="2:13">
      <c r="B4419" s="16"/>
      <c r="C4419" s="17"/>
      <c r="D4419" s="13"/>
      <c r="E4419" s="13"/>
      <c r="F4419" s="13"/>
      <c r="G4419" s="13"/>
      <c r="H4419" s="13"/>
      <c r="I4419" s="13"/>
      <c r="J4419" s="13"/>
      <c r="K4419" s="13"/>
      <c r="L4419" s="13"/>
      <c r="M4419" s="13"/>
    </row>
    <row r="4420" spans="2:13">
      <c r="B4420" s="16"/>
      <c r="C4420" s="17"/>
      <c r="D4420" s="13"/>
      <c r="E4420" s="13"/>
      <c r="F4420" s="13"/>
      <c r="G4420" s="13"/>
      <c r="H4420" s="13"/>
      <c r="I4420" s="13"/>
      <c r="J4420" s="13"/>
      <c r="K4420" s="13"/>
      <c r="L4420" s="13"/>
      <c r="M4420" s="13"/>
    </row>
    <row r="4421" spans="2:13">
      <c r="B4421" s="16"/>
      <c r="C4421" s="17"/>
      <c r="D4421" s="13"/>
      <c r="E4421" s="13"/>
      <c r="F4421" s="13"/>
      <c r="G4421" s="13"/>
      <c r="H4421" s="13"/>
      <c r="I4421" s="13"/>
      <c r="J4421" s="13"/>
      <c r="K4421" s="13"/>
      <c r="L4421" s="13"/>
      <c r="M4421" s="13"/>
    </row>
    <row r="4422" spans="2:13">
      <c r="B4422" s="16"/>
      <c r="C4422" s="17"/>
      <c r="D4422" s="13"/>
      <c r="E4422" s="13"/>
      <c r="F4422" s="13"/>
      <c r="G4422" s="13"/>
      <c r="H4422" s="13"/>
      <c r="I4422" s="13"/>
      <c r="J4422" s="13"/>
      <c r="K4422" s="13"/>
      <c r="L4422" s="13"/>
      <c r="M4422" s="13"/>
    </row>
    <row r="4423" spans="2:13">
      <c r="B4423" s="16"/>
      <c r="C4423" s="17"/>
      <c r="D4423" s="13"/>
      <c r="E4423" s="13"/>
      <c r="F4423" s="13"/>
      <c r="G4423" s="13"/>
      <c r="H4423" s="13"/>
      <c r="I4423" s="13"/>
      <c r="J4423" s="13"/>
      <c r="K4423" s="13"/>
      <c r="L4423" s="13"/>
      <c r="M4423" s="13"/>
    </row>
    <row r="4424" spans="2:13">
      <c r="B4424" s="16"/>
      <c r="C4424" s="17"/>
      <c r="D4424" s="13"/>
      <c r="E4424" s="13"/>
      <c r="F4424" s="13"/>
      <c r="G4424" s="13"/>
      <c r="H4424" s="13"/>
      <c r="I4424" s="13"/>
      <c r="J4424" s="13"/>
      <c r="K4424" s="13"/>
      <c r="L4424" s="13"/>
      <c r="M4424" s="13"/>
    </row>
    <row r="4425" spans="2:13">
      <c r="B4425" s="16"/>
      <c r="C4425" s="17"/>
      <c r="D4425" s="13"/>
      <c r="E4425" s="13"/>
      <c r="F4425" s="13"/>
      <c r="G4425" s="13"/>
      <c r="H4425" s="13"/>
      <c r="I4425" s="13"/>
      <c r="J4425" s="13"/>
      <c r="K4425" s="13"/>
      <c r="L4425" s="13"/>
      <c r="M4425" s="13"/>
    </row>
    <row r="4426" spans="2:13">
      <c r="B4426" s="16"/>
      <c r="C4426" s="17"/>
      <c r="D4426" s="13"/>
      <c r="E4426" s="13"/>
      <c r="F4426" s="13"/>
      <c r="G4426" s="13"/>
      <c r="H4426" s="13"/>
      <c r="I4426" s="13"/>
      <c r="J4426" s="13"/>
      <c r="K4426" s="13"/>
      <c r="L4426" s="13"/>
      <c r="M4426" s="13"/>
    </row>
    <row r="4427" spans="2:13">
      <c r="B4427" s="16"/>
      <c r="C4427" s="17"/>
      <c r="D4427" s="13"/>
      <c r="E4427" s="13"/>
      <c r="F4427" s="13"/>
      <c r="G4427" s="13"/>
      <c r="H4427" s="13"/>
      <c r="I4427" s="13"/>
      <c r="J4427" s="13"/>
      <c r="K4427" s="13"/>
      <c r="L4427" s="13"/>
      <c r="M4427" s="13"/>
    </row>
    <row r="4428" spans="2:13">
      <c r="B4428" s="16"/>
      <c r="C4428" s="17"/>
      <c r="D4428" s="13"/>
      <c r="E4428" s="13"/>
      <c r="F4428" s="13"/>
      <c r="G4428" s="13"/>
      <c r="H4428" s="13"/>
      <c r="I4428" s="13"/>
      <c r="J4428" s="13"/>
      <c r="K4428" s="13"/>
      <c r="L4428" s="13"/>
      <c r="M4428" s="13"/>
    </row>
    <row r="4429" spans="2:13">
      <c r="B4429" s="16"/>
      <c r="C4429" s="17"/>
      <c r="D4429" s="13"/>
      <c r="E4429" s="13"/>
      <c r="F4429" s="13"/>
      <c r="G4429" s="13"/>
      <c r="H4429" s="13"/>
      <c r="I4429" s="13"/>
      <c r="J4429" s="13"/>
      <c r="K4429" s="13"/>
      <c r="L4429" s="13"/>
      <c r="M4429" s="13"/>
    </row>
    <row r="4430" spans="2:13">
      <c r="B4430" s="16"/>
      <c r="C4430" s="17"/>
      <c r="D4430" s="13"/>
      <c r="E4430" s="13"/>
      <c r="F4430" s="13"/>
      <c r="G4430" s="13"/>
      <c r="H4430" s="13"/>
      <c r="I4430" s="13"/>
      <c r="J4430" s="13"/>
      <c r="K4430" s="13"/>
      <c r="L4430" s="13"/>
      <c r="M4430" s="13"/>
    </row>
    <row r="4431" spans="2:13">
      <c r="B4431" s="16"/>
      <c r="C4431" s="17"/>
      <c r="D4431" s="13"/>
      <c r="E4431" s="13"/>
      <c r="F4431" s="13"/>
      <c r="G4431" s="13"/>
      <c r="H4431" s="13"/>
      <c r="I4431" s="13"/>
      <c r="J4431" s="13"/>
      <c r="K4431" s="13"/>
      <c r="L4431" s="13"/>
      <c r="M4431" s="13"/>
    </row>
    <row r="4432" spans="2:13">
      <c r="B4432" s="16"/>
      <c r="C4432" s="17"/>
      <c r="D4432" s="13"/>
      <c r="E4432" s="13"/>
      <c r="F4432" s="13"/>
      <c r="G4432" s="13"/>
      <c r="H4432" s="13"/>
      <c r="I4432" s="13"/>
      <c r="J4432" s="13"/>
      <c r="K4432" s="13"/>
      <c r="L4432" s="13"/>
      <c r="M4432" s="13"/>
    </row>
    <row r="4433" spans="2:13">
      <c r="B4433" s="16"/>
      <c r="C4433" s="17"/>
      <c r="D4433" s="13"/>
      <c r="E4433" s="13"/>
      <c r="F4433" s="13"/>
      <c r="G4433" s="13"/>
      <c r="H4433" s="13"/>
      <c r="I4433" s="13"/>
      <c r="J4433" s="13"/>
      <c r="K4433" s="13"/>
      <c r="L4433" s="13"/>
      <c r="M4433" s="13"/>
    </row>
    <row r="4434" spans="2:13">
      <c r="B4434" s="16"/>
      <c r="C4434" s="17"/>
      <c r="D4434" s="13"/>
      <c r="E4434" s="13"/>
      <c r="F4434" s="13"/>
      <c r="G4434" s="13"/>
      <c r="H4434" s="13"/>
      <c r="I4434" s="13"/>
      <c r="J4434" s="13"/>
      <c r="K4434" s="13"/>
      <c r="L4434" s="13"/>
      <c r="M4434" s="13"/>
    </row>
    <row r="4435" spans="2:13">
      <c r="B4435" s="16"/>
      <c r="C4435" s="17"/>
      <c r="D4435" s="13"/>
      <c r="E4435" s="13"/>
      <c r="F4435" s="13"/>
      <c r="G4435" s="13"/>
      <c r="H4435" s="13"/>
      <c r="I4435" s="13"/>
      <c r="J4435" s="13"/>
      <c r="K4435" s="13"/>
      <c r="L4435" s="13"/>
      <c r="M4435" s="13"/>
    </row>
    <row r="4436" spans="2:13">
      <c r="B4436" s="16"/>
      <c r="C4436" s="17"/>
      <c r="D4436" s="13"/>
      <c r="E4436" s="13"/>
      <c r="F4436" s="13"/>
      <c r="G4436" s="13"/>
      <c r="H4436" s="13"/>
      <c r="I4436" s="13"/>
      <c r="J4436" s="13"/>
      <c r="K4436" s="13"/>
      <c r="L4436" s="13"/>
      <c r="M4436" s="13"/>
    </row>
    <row r="4437" spans="2:13">
      <c r="B4437" s="16"/>
      <c r="C4437" s="17"/>
      <c r="D4437" s="13"/>
      <c r="E4437" s="13"/>
      <c r="F4437" s="13"/>
      <c r="G4437" s="13"/>
      <c r="H4437" s="13"/>
      <c r="I4437" s="13"/>
      <c r="J4437" s="13"/>
      <c r="K4437" s="13"/>
      <c r="L4437" s="13"/>
      <c r="M4437" s="13"/>
    </row>
    <row r="4438" spans="2:13">
      <c r="B4438" s="16"/>
      <c r="C4438" s="17"/>
      <c r="D4438" s="13"/>
      <c r="E4438" s="13"/>
      <c r="F4438" s="13"/>
      <c r="G4438" s="13"/>
      <c r="H4438" s="13"/>
      <c r="I4438" s="13"/>
      <c r="J4438" s="13"/>
      <c r="K4438" s="13"/>
      <c r="L4438" s="13"/>
      <c r="M4438" s="13"/>
    </row>
    <row r="4439" spans="2:13">
      <c r="B4439" s="16"/>
      <c r="C4439" s="17"/>
      <c r="D4439" s="13"/>
      <c r="E4439" s="13"/>
      <c r="F4439" s="13"/>
      <c r="G4439" s="13"/>
      <c r="H4439" s="13"/>
      <c r="I4439" s="13"/>
      <c r="J4439" s="13"/>
      <c r="K4439" s="13"/>
      <c r="L4439" s="13"/>
      <c r="M4439" s="13"/>
    </row>
    <row r="4440" spans="2:13">
      <c r="B4440" s="16"/>
      <c r="C4440" s="17"/>
      <c r="D4440" s="13"/>
      <c r="E4440" s="13"/>
      <c r="F4440" s="13"/>
      <c r="G4440" s="13"/>
      <c r="H4440" s="13"/>
      <c r="I4440" s="13"/>
      <c r="J4440" s="13"/>
      <c r="K4440" s="13"/>
      <c r="L4440" s="13"/>
      <c r="M4440" s="13"/>
    </row>
    <row r="4441" spans="2:13">
      <c r="B4441" s="16"/>
      <c r="C4441" s="17"/>
      <c r="D4441" s="13"/>
      <c r="E4441" s="13"/>
      <c r="F4441" s="13"/>
      <c r="G4441" s="13"/>
      <c r="H4441" s="13"/>
      <c r="I4441" s="13"/>
      <c r="J4441" s="13"/>
      <c r="K4441" s="13"/>
      <c r="L4441" s="13"/>
      <c r="M4441" s="13"/>
    </row>
    <row r="4442" spans="2:13">
      <c r="B4442" s="16"/>
      <c r="C4442" s="17"/>
      <c r="D4442" s="13"/>
      <c r="E4442" s="13"/>
      <c r="F4442" s="13"/>
      <c r="G4442" s="13"/>
      <c r="H4442" s="13"/>
      <c r="I4442" s="13"/>
      <c r="J4442" s="13"/>
      <c r="K4442" s="13"/>
      <c r="L4442" s="13"/>
      <c r="M4442" s="13"/>
    </row>
    <row r="4443" spans="2:13">
      <c r="B4443" s="16"/>
      <c r="C4443" s="17"/>
      <c r="D4443" s="13"/>
      <c r="E4443" s="13"/>
      <c r="F4443" s="13"/>
      <c r="G4443" s="13"/>
      <c r="H4443" s="13"/>
      <c r="I4443" s="13"/>
      <c r="J4443" s="13"/>
      <c r="K4443" s="13"/>
      <c r="L4443" s="13"/>
      <c r="M4443" s="13"/>
    </row>
    <row r="4444" spans="2:13">
      <c r="B4444" s="18"/>
      <c r="C4444" s="19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</row>
    <row r="4445" spans="2:13">
      <c r="B4445" s="16"/>
      <c r="C4445" s="17"/>
      <c r="D4445" s="13"/>
      <c r="E4445" s="13"/>
      <c r="F4445" s="13"/>
      <c r="G4445" s="13"/>
      <c r="H4445" s="13"/>
      <c r="I4445" s="13"/>
      <c r="J4445" s="13"/>
      <c r="K4445" s="13"/>
      <c r="L4445" s="13"/>
      <c r="M4445" s="13"/>
    </row>
    <row r="4446" spans="2:13">
      <c r="B4446" s="18"/>
      <c r="C4446" s="19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</row>
    <row r="4447" spans="2:13">
      <c r="B4447" s="16"/>
      <c r="C4447" s="17"/>
      <c r="D4447" s="13"/>
      <c r="E4447" s="13"/>
      <c r="F4447" s="13"/>
      <c r="G4447" s="13"/>
      <c r="H4447" s="13"/>
      <c r="I4447" s="13"/>
      <c r="J4447" s="13"/>
      <c r="K4447" s="13"/>
      <c r="L4447" s="13"/>
      <c r="M4447" s="13"/>
    </row>
    <row r="4448" spans="2:13">
      <c r="B4448" s="16"/>
      <c r="C4448" s="17"/>
      <c r="D4448" s="13"/>
      <c r="E4448" s="13"/>
      <c r="F4448" s="13"/>
      <c r="G4448" s="13"/>
      <c r="H4448" s="13"/>
      <c r="I4448" s="13"/>
      <c r="J4448" s="13"/>
      <c r="K4448" s="13"/>
      <c r="L4448" s="13"/>
      <c r="M4448" s="13"/>
    </row>
    <row r="4449" spans="2:13">
      <c r="B4449" s="16"/>
      <c r="C4449" s="17"/>
      <c r="D4449" s="13"/>
      <c r="E4449" s="13"/>
      <c r="F4449" s="13"/>
      <c r="G4449" s="13"/>
      <c r="H4449" s="13"/>
      <c r="I4449" s="13"/>
      <c r="J4449" s="13"/>
      <c r="K4449" s="13"/>
      <c r="L4449" s="13"/>
      <c r="M4449" s="13"/>
    </row>
    <row r="4450" spans="2:13">
      <c r="B4450" s="16"/>
      <c r="C4450" s="17"/>
      <c r="D4450" s="13"/>
      <c r="E4450" s="13"/>
      <c r="F4450" s="13"/>
      <c r="G4450" s="13"/>
      <c r="H4450" s="13"/>
      <c r="I4450" s="13"/>
      <c r="J4450" s="13"/>
      <c r="K4450" s="13"/>
      <c r="L4450" s="13"/>
      <c r="M4450" s="13"/>
    </row>
    <row r="4451" spans="2:13">
      <c r="B4451" s="16"/>
      <c r="C4451" s="17"/>
      <c r="D4451" s="13"/>
      <c r="E4451" s="13"/>
      <c r="F4451" s="13"/>
      <c r="G4451" s="13"/>
      <c r="H4451" s="13"/>
      <c r="I4451" s="13"/>
      <c r="J4451" s="13"/>
      <c r="K4451" s="13"/>
      <c r="L4451" s="13"/>
      <c r="M4451" s="13"/>
    </row>
    <row r="4452" spans="2:13">
      <c r="B4452" s="16"/>
      <c r="C4452" s="17"/>
      <c r="D4452" s="13"/>
      <c r="E4452" s="13"/>
      <c r="F4452" s="13"/>
      <c r="G4452" s="13"/>
      <c r="H4452" s="13"/>
      <c r="I4452" s="13"/>
      <c r="J4452" s="13"/>
      <c r="K4452" s="13"/>
      <c r="L4452" s="13"/>
      <c r="M4452" s="13"/>
    </row>
    <row r="4453" spans="2:13">
      <c r="B4453" s="16"/>
      <c r="C4453" s="17"/>
      <c r="D4453" s="13"/>
      <c r="E4453" s="13"/>
      <c r="F4453" s="13"/>
      <c r="G4453" s="13"/>
      <c r="H4453" s="13"/>
      <c r="I4453" s="13"/>
      <c r="J4453" s="13"/>
      <c r="K4453" s="13"/>
      <c r="L4453" s="13"/>
      <c r="M4453" s="13"/>
    </row>
    <row r="4454" spans="2:13">
      <c r="B4454" s="16"/>
      <c r="C4454" s="17"/>
      <c r="D4454" s="13"/>
      <c r="E4454" s="13"/>
      <c r="F4454" s="13"/>
      <c r="G4454" s="13"/>
      <c r="H4454" s="13"/>
      <c r="I4454" s="13"/>
      <c r="J4454" s="13"/>
      <c r="K4454" s="13"/>
      <c r="L4454" s="13"/>
      <c r="M4454" s="13"/>
    </row>
    <row r="4455" spans="2:13">
      <c r="B4455" s="16"/>
      <c r="C4455" s="17"/>
      <c r="D4455" s="13"/>
      <c r="E4455" s="13"/>
      <c r="F4455" s="13"/>
      <c r="G4455" s="13"/>
      <c r="H4455" s="13"/>
      <c r="I4455" s="13"/>
      <c r="J4455" s="13"/>
      <c r="K4455" s="13"/>
      <c r="L4455" s="13"/>
      <c r="M4455" s="13"/>
    </row>
    <row r="4456" spans="2:13">
      <c r="B4456" s="16"/>
      <c r="C4456" s="17"/>
      <c r="D4456" s="13"/>
      <c r="E4456" s="13"/>
      <c r="F4456" s="13"/>
      <c r="G4456" s="13"/>
      <c r="H4456" s="13"/>
      <c r="I4456" s="13"/>
      <c r="J4456" s="13"/>
      <c r="K4456" s="13"/>
      <c r="L4456" s="13"/>
      <c r="M4456" s="13"/>
    </row>
    <row r="4457" spans="2:13">
      <c r="B4457" s="16"/>
      <c r="C4457" s="17"/>
      <c r="D4457" s="13"/>
      <c r="E4457" s="13"/>
      <c r="F4457" s="13"/>
      <c r="G4457" s="13"/>
      <c r="H4457" s="13"/>
      <c r="I4457" s="13"/>
      <c r="J4457" s="13"/>
      <c r="K4457" s="13"/>
      <c r="L4457" s="13"/>
      <c r="M4457" s="13"/>
    </row>
    <row r="4458" spans="2:13">
      <c r="B4458" s="16"/>
      <c r="C4458" s="17"/>
      <c r="D4458" s="13"/>
      <c r="E4458" s="13"/>
      <c r="F4458" s="13"/>
      <c r="G4458" s="13"/>
      <c r="H4458" s="13"/>
      <c r="I4458" s="13"/>
      <c r="J4458" s="13"/>
      <c r="K4458" s="13"/>
      <c r="L4458" s="13"/>
      <c r="M4458" s="13"/>
    </row>
    <row r="4459" spans="2:13">
      <c r="B4459" s="16"/>
      <c r="C4459" s="17"/>
      <c r="D4459" s="13"/>
      <c r="E4459" s="13"/>
      <c r="F4459" s="13"/>
      <c r="G4459" s="13"/>
      <c r="H4459" s="13"/>
      <c r="I4459" s="13"/>
      <c r="J4459" s="13"/>
      <c r="K4459" s="13"/>
      <c r="L4459" s="13"/>
      <c r="M4459" s="13"/>
    </row>
    <row r="4460" spans="2:13">
      <c r="B4460" s="16"/>
      <c r="C4460" s="17"/>
      <c r="D4460" s="13"/>
      <c r="E4460" s="13"/>
      <c r="F4460" s="13"/>
      <c r="G4460" s="13"/>
      <c r="H4460" s="13"/>
      <c r="I4460" s="13"/>
      <c r="J4460" s="13"/>
      <c r="K4460" s="13"/>
      <c r="L4460" s="13"/>
      <c r="M4460" s="13"/>
    </row>
    <row r="4461" spans="2:13">
      <c r="B4461" s="16"/>
      <c r="C4461" s="17"/>
      <c r="D4461" s="13"/>
      <c r="E4461" s="13"/>
      <c r="F4461" s="13"/>
      <c r="G4461" s="13"/>
      <c r="H4461" s="13"/>
      <c r="I4461" s="13"/>
      <c r="J4461" s="13"/>
      <c r="K4461" s="13"/>
      <c r="L4461" s="13"/>
      <c r="M4461" s="13"/>
    </row>
    <row r="4462" spans="2:13">
      <c r="B4462" s="16"/>
      <c r="C4462" s="17"/>
      <c r="D4462" s="13"/>
      <c r="E4462" s="13"/>
      <c r="F4462" s="13"/>
      <c r="G4462" s="13"/>
      <c r="H4462" s="13"/>
      <c r="I4462" s="13"/>
      <c r="J4462" s="13"/>
      <c r="K4462" s="13"/>
      <c r="L4462" s="13"/>
      <c r="M4462" s="13"/>
    </row>
    <row r="4463" spans="2:13">
      <c r="B4463" s="16"/>
      <c r="C4463" s="17"/>
      <c r="D4463" s="13"/>
      <c r="E4463" s="13"/>
      <c r="F4463" s="13"/>
      <c r="G4463" s="13"/>
      <c r="H4463" s="13"/>
      <c r="I4463" s="13"/>
      <c r="J4463" s="13"/>
      <c r="K4463" s="13"/>
      <c r="L4463" s="13"/>
      <c r="M4463" s="13"/>
    </row>
    <row r="4464" spans="2:13">
      <c r="B4464" s="16"/>
      <c r="C4464" s="17"/>
      <c r="D4464" s="13"/>
      <c r="E4464" s="13"/>
      <c r="F4464" s="13"/>
      <c r="G4464" s="13"/>
      <c r="H4464" s="13"/>
      <c r="I4464" s="13"/>
      <c r="J4464" s="13"/>
      <c r="K4464" s="13"/>
      <c r="L4464" s="13"/>
      <c r="M4464" s="13"/>
    </row>
    <row r="4465" spans="2:13">
      <c r="B4465" s="16"/>
      <c r="C4465" s="17"/>
      <c r="D4465" s="13"/>
      <c r="E4465" s="13"/>
      <c r="F4465" s="13"/>
      <c r="G4465" s="13"/>
      <c r="H4465" s="13"/>
      <c r="I4465" s="13"/>
      <c r="J4465" s="13"/>
      <c r="K4465" s="13"/>
      <c r="L4465" s="13"/>
      <c r="M4465" s="13"/>
    </row>
    <row r="4466" spans="2:13">
      <c r="B4466" s="16"/>
      <c r="C4466" s="17"/>
      <c r="D4466" s="13"/>
      <c r="E4466" s="13"/>
      <c r="F4466" s="13"/>
      <c r="G4466" s="13"/>
      <c r="H4466" s="13"/>
      <c r="I4466" s="13"/>
      <c r="J4466" s="13"/>
      <c r="K4466" s="13"/>
      <c r="L4466" s="13"/>
      <c r="M4466" s="13"/>
    </row>
    <row r="4467" spans="2:13">
      <c r="B4467" s="18"/>
      <c r="C4467" s="19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</row>
    <row r="4468" spans="2:13">
      <c r="B4468" s="18"/>
      <c r="C4468" s="19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</row>
    <row r="4469" spans="2:13">
      <c r="B4469" s="18"/>
      <c r="C4469" s="19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</row>
    <row r="4470" spans="2:13">
      <c r="B4470" s="18"/>
      <c r="C4470" s="19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</row>
    <row r="4471" spans="2:13">
      <c r="B4471" s="18"/>
      <c r="C4471" s="19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</row>
    <row r="4472" spans="2:13">
      <c r="B4472" s="18"/>
      <c r="C4472" s="19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</row>
    <row r="4473" spans="2:13">
      <c r="B4473" s="16"/>
      <c r="C4473" s="17"/>
      <c r="D4473" s="13"/>
      <c r="E4473" s="13"/>
      <c r="F4473" s="13"/>
      <c r="G4473" s="13"/>
      <c r="H4473" s="13"/>
      <c r="I4473" s="13"/>
      <c r="J4473" s="13"/>
      <c r="K4473" s="13"/>
      <c r="L4473" s="13"/>
      <c r="M4473" s="13"/>
    </row>
    <row r="4474" spans="2:13">
      <c r="B4474" s="16"/>
      <c r="C4474" s="17"/>
      <c r="D4474" s="13"/>
      <c r="E4474" s="13"/>
      <c r="F4474" s="13"/>
      <c r="G4474" s="13"/>
      <c r="H4474" s="13"/>
      <c r="I4474" s="13"/>
      <c r="J4474" s="13"/>
      <c r="K4474" s="13"/>
      <c r="L4474" s="13"/>
      <c r="M4474" s="13"/>
    </row>
    <row r="4475" spans="2:13">
      <c r="B4475" s="16"/>
      <c r="C4475" s="17"/>
      <c r="D4475" s="13"/>
      <c r="E4475" s="13"/>
      <c r="F4475" s="13"/>
      <c r="G4475" s="13"/>
      <c r="H4475" s="13"/>
      <c r="I4475" s="13"/>
      <c r="J4475" s="13"/>
      <c r="K4475" s="13"/>
      <c r="L4475" s="13"/>
      <c r="M4475" s="13"/>
    </row>
    <row r="4476" spans="2:13">
      <c r="B4476" s="16"/>
      <c r="C4476" s="17"/>
      <c r="D4476" s="13"/>
      <c r="E4476" s="13"/>
      <c r="F4476" s="13"/>
      <c r="G4476" s="13"/>
      <c r="H4476" s="13"/>
      <c r="I4476" s="13"/>
      <c r="J4476" s="13"/>
      <c r="K4476" s="13"/>
      <c r="L4476" s="13"/>
      <c r="M4476" s="13"/>
    </row>
    <row r="4477" spans="2:13">
      <c r="B4477" s="16"/>
      <c r="C4477" s="17"/>
      <c r="D4477" s="13"/>
      <c r="E4477" s="13"/>
      <c r="F4477" s="13"/>
      <c r="G4477" s="13"/>
      <c r="H4477" s="13"/>
      <c r="I4477" s="13"/>
      <c r="J4477" s="13"/>
      <c r="K4477" s="13"/>
      <c r="L4477" s="13"/>
      <c r="M4477" s="13"/>
    </row>
    <row r="4478" spans="2:13">
      <c r="B4478" s="16"/>
      <c r="C4478" s="17"/>
      <c r="D4478" s="13"/>
      <c r="E4478" s="13"/>
      <c r="F4478" s="13"/>
      <c r="G4478" s="13"/>
      <c r="H4478" s="13"/>
      <c r="I4478" s="13"/>
      <c r="J4478" s="13"/>
      <c r="K4478" s="13"/>
      <c r="L4478" s="13"/>
      <c r="M4478" s="13"/>
    </row>
    <row r="4479" spans="2:13">
      <c r="B4479" s="18"/>
      <c r="C4479" s="19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</row>
    <row r="4480" spans="2:13">
      <c r="B4480" s="16"/>
      <c r="C4480" s="17"/>
      <c r="D4480" s="13"/>
      <c r="E4480" s="13"/>
      <c r="F4480" s="13"/>
      <c r="G4480" s="13"/>
      <c r="H4480" s="13"/>
      <c r="I4480" s="13"/>
      <c r="J4480" s="13"/>
      <c r="K4480" s="13"/>
      <c r="L4480" s="13"/>
      <c r="M4480" s="13"/>
    </row>
    <row r="4481" spans="2:13">
      <c r="B4481" s="16"/>
      <c r="C4481" s="17"/>
      <c r="D4481" s="13"/>
      <c r="E4481" s="13"/>
      <c r="F4481" s="13"/>
      <c r="G4481" s="13"/>
      <c r="H4481" s="13"/>
      <c r="I4481" s="13"/>
      <c r="J4481" s="13"/>
      <c r="K4481" s="13"/>
      <c r="L4481" s="13"/>
      <c r="M4481" s="13"/>
    </row>
    <row r="4482" spans="2:13">
      <c r="B4482" s="16"/>
      <c r="C4482" s="17"/>
      <c r="D4482" s="13"/>
      <c r="E4482" s="13"/>
      <c r="F4482" s="13"/>
      <c r="G4482" s="13"/>
      <c r="H4482" s="13"/>
      <c r="I4482" s="13"/>
      <c r="J4482" s="13"/>
      <c r="K4482" s="13"/>
      <c r="L4482" s="13"/>
      <c r="M4482" s="13"/>
    </row>
    <row r="4483" spans="2:13">
      <c r="B4483" s="16"/>
      <c r="C4483" s="17"/>
      <c r="D4483" s="13"/>
      <c r="E4483" s="13"/>
      <c r="F4483" s="13"/>
      <c r="G4483" s="13"/>
      <c r="H4483" s="13"/>
      <c r="I4483" s="13"/>
      <c r="J4483" s="13"/>
      <c r="K4483" s="13"/>
      <c r="L4483" s="13"/>
      <c r="M4483" s="13"/>
    </row>
    <row r="4484" spans="2:13">
      <c r="B4484" s="16"/>
      <c r="C4484" s="17"/>
      <c r="D4484" s="13"/>
      <c r="E4484" s="13"/>
      <c r="F4484" s="13"/>
      <c r="G4484" s="13"/>
      <c r="H4484" s="13"/>
      <c r="I4484" s="13"/>
      <c r="J4484" s="13"/>
      <c r="K4484" s="13"/>
      <c r="L4484" s="13"/>
      <c r="M4484" s="13"/>
    </row>
    <row r="4485" spans="2:13">
      <c r="B4485" s="16"/>
      <c r="C4485" s="17"/>
      <c r="D4485" s="13"/>
      <c r="E4485" s="13"/>
      <c r="F4485" s="13"/>
      <c r="G4485" s="13"/>
      <c r="H4485" s="13"/>
      <c r="I4485" s="13"/>
      <c r="J4485" s="13"/>
      <c r="K4485" s="13"/>
      <c r="L4485" s="13"/>
      <c r="M4485" s="13"/>
    </row>
    <row r="4486" spans="2:13">
      <c r="B4486" s="16"/>
      <c r="C4486" s="17"/>
      <c r="D4486" s="13"/>
      <c r="E4486" s="13"/>
      <c r="F4486" s="13"/>
      <c r="G4486" s="13"/>
      <c r="H4486" s="13"/>
      <c r="I4486" s="13"/>
      <c r="J4486" s="13"/>
      <c r="K4486" s="13"/>
      <c r="L4486" s="13"/>
      <c r="M4486" s="13"/>
    </row>
    <row r="4487" spans="2:13">
      <c r="B4487" s="16"/>
      <c r="C4487" s="17"/>
      <c r="D4487" s="13"/>
      <c r="E4487" s="13"/>
      <c r="F4487" s="13"/>
      <c r="G4487" s="13"/>
      <c r="H4487" s="13"/>
      <c r="I4487" s="13"/>
      <c r="J4487" s="13"/>
      <c r="K4487" s="13"/>
      <c r="L4487" s="13"/>
      <c r="M4487" s="13"/>
    </row>
    <row r="4488" spans="2:13">
      <c r="B4488" s="16"/>
      <c r="C4488" s="17"/>
      <c r="D4488" s="13"/>
      <c r="E4488" s="13"/>
      <c r="F4488" s="13"/>
      <c r="G4488" s="13"/>
      <c r="H4488" s="13"/>
      <c r="I4488" s="13"/>
      <c r="J4488" s="13"/>
      <c r="K4488" s="13"/>
      <c r="L4488" s="13"/>
      <c r="M4488" s="13"/>
    </row>
    <row r="4489" spans="2:13">
      <c r="B4489" s="16"/>
      <c r="C4489" s="17"/>
      <c r="D4489" s="13"/>
      <c r="E4489" s="13"/>
      <c r="F4489" s="13"/>
      <c r="G4489" s="13"/>
      <c r="H4489" s="13"/>
      <c r="I4489" s="13"/>
      <c r="J4489" s="13"/>
      <c r="K4489" s="13"/>
      <c r="L4489" s="13"/>
      <c r="M4489" s="13"/>
    </row>
    <row r="4490" spans="2:13">
      <c r="B4490" s="16"/>
      <c r="C4490" s="17"/>
      <c r="D4490" s="13"/>
      <c r="E4490" s="13"/>
      <c r="F4490" s="13"/>
      <c r="G4490" s="13"/>
      <c r="H4490" s="13"/>
      <c r="I4490" s="13"/>
      <c r="J4490" s="13"/>
      <c r="K4490" s="13"/>
      <c r="L4490" s="13"/>
      <c r="M4490" s="13"/>
    </row>
    <row r="4491" spans="2:13">
      <c r="B4491" s="16"/>
      <c r="C4491" s="17"/>
      <c r="D4491" s="13"/>
      <c r="E4491" s="13"/>
      <c r="F4491" s="13"/>
      <c r="G4491" s="13"/>
      <c r="H4491" s="13"/>
      <c r="I4491" s="13"/>
      <c r="J4491" s="13"/>
      <c r="K4491" s="13"/>
      <c r="L4491" s="13"/>
      <c r="M4491" s="13"/>
    </row>
    <row r="4492" spans="2:13">
      <c r="B4492" s="16"/>
      <c r="C4492" s="17"/>
      <c r="D4492" s="13"/>
      <c r="E4492" s="13"/>
      <c r="F4492" s="13"/>
      <c r="G4492" s="13"/>
      <c r="H4492" s="13"/>
      <c r="I4492" s="13"/>
      <c r="J4492" s="13"/>
      <c r="K4492" s="13"/>
      <c r="L4492" s="13"/>
      <c r="M4492" s="13"/>
    </row>
    <row r="4493" spans="2:13">
      <c r="B4493" s="16"/>
      <c r="C4493" s="17"/>
      <c r="D4493" s="13"/>
      <c r="E4493" s="13"/>
      <c r="F4493" s="13"/>
      <c r="G4493" s="13"/>
      <c r="H4493" s="13"/>
      <c r="I4493" s="13"/>
      <c r="J4493" s="13"/>
      <c r="K4493" s="13"/>
      <c r="L4493" s="13"/>
      <c r="M4493" s="13"/>
    </row>
    <row r="4494" spans="2:13">
      <c r="B4494" s="16"/>
      <c r="C4494" s="17"/>
      <c r="D4494" s="13"/>
      <c r="E4494" s="13"/>
      <c r="F4494" s="13"/>
      <c r="G4494" s="13"/>
      <c r="H4494" s="13"/>
      <c r="I4494" s="13"/>
      <c r="J4494" s="13"/>
      <c r="K4494" s="13"/>
      <c r="L4494" s="13"/>
      <c r="M4494" s="13"/>
    </row>
    <row r="4495" spans="2:13">
      <c r="B4495" s="16"/>
      <c r="C4495" s="17"/>
      <c r="D4495" s="13"/>
      <c r="E4495" s="13"/>
      <c r="F4495" s="13"/>
      <c r="G4495" s="13"/>
      <c r="H4495" s="13"/>
      <c r="I4495" s="13"/>
      <c r="J4495" s="13"/>
      <c r="K4495" s="13"/>
      <c r="L4495" s="13"/>
      <c r="M4495" s="13"/>
    </row>
    <row r="4496" spans="2:13">
      <c r="B4496" s="16"/>
      <c r="C4496" s="17"/>
      <c r="D4496" s="13"/>
      <c r="E4496" s="13"/>
      <c r="F4496" s="13"/>
      <c r="G4496" s="13"/>
      <c r="H4496" s="13"/>
      <c r="I4496" s="13"/>
      <c r="J4496" s="13"/>
      <c r="K4496" s="13"/>
      <c r="L4496" s="13"/>
      <c r="M4496" s="13"/>
    </row>
    <row r="4497" spans="2:13">
      <c r="B4497" s="16"/>
      <c r="C4497" s="17"/>
      <c r="D4497" s="13"/>
      <c r="E4497" s="13"/>
      <c r="F4497" s="13"/>
      <c r="G4497" s="13"/>
      <c r="H4497" s="13"/>
      <c r="I4497" s="13"/>
      <c r="J4497" s="13"/>
      <c r="K4497" s="13"/>
      <c r="L4497" s="13"/>
      <c r="M4497" s="13"/>
    </row>
    <row r="4498" spans="2:13">
      <c r="B4498" s="16"/>
      <c r="C4498" s="17"/>
      <c r="D4498" s="13"/>
      <c r="E4498" s="13"/>
      <c r="F4498" s="13"/>
      <c r="G4498" s="13"/>
      <c r="H4498" s="13"/>
      <c r="I4498" s="13"/>
      <c r="J4498" s="13"/>
      <c r="K4498" s="13"/>
      <c r="L4498" s="13"/>
      <c r="M4498" s="13"/>
    </row>
    <row r="4499" spans="2:13">
      <c r="B4499" s="16"/>
      <c r="C4499" s="17"/>
      <c r="D4499" s="13"/>
      <c r="E4499" s="13"/>
      <c r="F4499" s="13"/>
      <c r="G4499" s="13"/>
      <c r="H4499" s="13"/>
      <c r="I4499" s="13"/>
      <c r="J4499" s="13"/>
      <c r="K4499" s="13"/>
      <c r="L4499" s="13"/>
      <c r="M4499" s="13"/>
    </row>
    <row r="4500" spans="2:13">
      <c r="B4500" s="16"/>
      <c r="C4500" s="17"/>
      <c r="D4500" s="13"/>
      <c r="E4500" s="13"/>
      <c r="F4500" s="13"/>
      <c r="G4500" s="13"/>
      <c r="H4500" s="13"/>
      <c r="I4500" s="13"/>
      <c r="J4500" s="13"/>
      <c r="K4500" s="13"/>
      <c r="L4500" s="13"/>
      <c r="M4500" s="13"/>
    </row>
    <row r="4501" spans="2:13">
      <c r="B4501" s="16"/>
      <c r="C4501" s="17"/>
      <c r="D4501" s="13"/>
      <c r="E4501" s="13"/>
      <c r="F4501" s="13"/>
      <c r="G4501" s="13"/>
      <c r="H4501" s="13"/>
      <c r="I4501" s="13"/>
      <c r="J4501" s="13"/>
      <c r="K4501" s="13"/>
      <c r="L4501" s="13"/>
      <c r="M4501" s="13"/>
    </row>
    <row r="4502" spans="2:13">
      <c r="B4502" s="16"/>
      <c r="C4502" s="17"/>
      <c r="D4502" s="13"/>
      <c r="E4502" s="13"/>
      <c r="F4502" s="13"/>
      <c r="G4502" s="13"/>
      <c r="H4502" s="13"/>
      <c r="I4502" s="13"/>
      <c r="J4502" s="13"/>
      <c r="K4502" s="13"/>
      <c r="L4502" s="13"/>
      <c r="M4502" s="13"/>
    </row>
    <row r="4503" spans="2:13">
      <c r="B4503" s="18"/>
      <c r="C4503" s="19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</row>
    <row r="4504" spans="2:13">
      <c r="B4504" s="18"/>
      <c r="C4504" s="19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</row>
    <row r="4505" spans="2:13">
      <c r="B4505" s="16"/>
      <c r="C4505" s="17"/>
      <c r="D4505" s="13"/>
      <c r="E4505" s="13"/>
      <c r="F4505" s="13"/>
      <c r="G4505" s="13"/>
      <c r="H4505" s="13"/>
      <c r="I4505" s="13"/>
      <c r="J4505" s="13"/>
      <c r="K4505" s="13"/>
      <c r="L4505" s="13"/>
      <c r="M4505" s="13"/>
    </row>
    <row r="4506" spans="2:13">
      <c r="B4506" s="16"/>
      <c r="C4506" s="17"/>
      <c r="D4506" s="13"/>
      <c r="E4506" s="13"/>
      <c r="F4506" s="13"/>
      <c r="G4506" s="13"/>
      <c r="H4506" s="13"/>
      <c r="I4506" s="13"/>
      <c r="J4506" s="13"/>
      <c r="K4506" s="13"/>
      <c r="L4506" s="13"/>
      <c r="M4506" s="13"/>
    </row>
    <row r="4507" spans="2:13">
      <c r="B4507" s="16"/>
      <c r="C4507" s="17"/>
      <c r="D4507" s="13"/>
      <c r="E4507" s="13"/>
      <c r="F4507" s="13"/>
      <c r="G4507" s="13"/>
      <c r="H4507" s="13"/>
      <c r="I4507" s="13"/>
      <c r="J4507" s="13"/>
      <c r="K4507" s="13"/>
      <c r="L4507" s="13"/>
      <c r="M4507" s="13"/>
    </row>
    <row r="4508" spans="2:13">
      <c r="B4508" s="16"/>
      <c r="C4508" s="17"/>
      <c r="D4508" s="13"/>
      <c r="E4508" s="13"/>
      <c r="F4508" s="13"/>
      <c r="G4508" s="13"/>
      <c r="H4508" s="13"/>
      <c r="I4508" s="13"/>
      <c r="J4508" s="13"/>
      <c r="K4508" s="13"/>
      <c r="L4508" s="13"/>
      <c r="M4508" s="13"/>
    </row>
    <row r="4509" spans="2:13">
      <c r="B4509" s="16"/>
      <c r="C4509" s="17"/>
      <c r="D4509" s="13"/>
      <c r="E4509" s="13"/>
      <c r="F4509" s="13"/>
      <c r="G4509" s="13"/>
      <c r="H4509" s="13"/>
      <c r="I4509" s="13"/>
      <c r="J4509" s="13"/>
      <c r="K4509" s="13"/>
      <c r="L4509" s="13"/>
      <c r="M4509" s="13"/>
    </row>
    <row r="4510" spans="2:13">
      <c r="B4510" s="16"/>
      <c r="C4510" s="17"/>
      <c r="D4510" s="13"/>
      <c r="E4510" s="13"/>
      <c r="F4510" s="13"/>
      <c r="G4510" s="13"/>
      <c r="H4510" s="13"/>
      <c r="I4510" s="13"/>
      <c r="J4510" s="13"/>
      <c r="K4510" s="13"/>
      <c r="L4510" s="13"/>
      <c r="M4510" s="13"/>
    </row>
    <row r="4511" spans="2:13">
      <c r="B4511" s="16"/>
      <c r="C4511" s="17"/>
      <c r="D4511" s="13"/>
      <c r="E4511" s="13"/>
      <c r="F4511" s="13"/>
      <c r="G4511" s="13"/>
      <c r="H4511" s="13"/>
      <c r="I4511" s="13"/>
      <c r="J4511" s="13"/>
      <c r="K4511" s="13"/>
      <c r="L4511" s="13"/>
      <c r="M4511" s="13"/>
    </row>
    <row r="4512" spans="2:13">
      <c r="B4512" s="16"/>
      <c r="C4512" s="17"/>
      <c r="D4512" s="13"/>
      <c r="E4512" s="13"/>
      <c r="F4512" s="13"/>
      <c r="G4512" s="13"/>
      <c r="H4512" s="13"/>
      <c r="I4512" s="13"/>
      <c r="J4512" s="13"/>
      <c r="K4512" s="13"/>
      <c r="L4512" s="13"/>
      <c r="M4512" s="13"/>
    </row>
    <row r="4513" spans="2:13">
      <c r="B4513" s="16"/>
      <c r="C4513" s="17"/>
      <c r="D4513" s="13"/>
      <c r="E4513" s="13"/>
      <c r="F4513" s="13"/>
      <c r="G4513" s="13"/>
      <c r="H4513" s="13"/>
      <c r="I4513" s="13"/>
      <c r="J4513" s="13"/>
      <c r="K4513" s="13"/>
      <c r="L4513" s="13"/>
      <c r="M4513" s="13"/>
    </row>
    <row r="4514" spans="2:13">
      <c r="B4514" s="16"/>
      <c r="C4514" s="17"/>
      <c r="D4514" s="13"/>
      <c r="E4514" s="13"/>
      <c r="F4514" s="13"/>
      <c r="G4514" s="13"/>
      <c r="H4514" s="13"/>
      <c r="I4514" s="13"/>
      <c r="J4514" s="13"/>
      <c r="K4514" s="13"/>
      <c r="L4514" s="13"/>
      <c r="M4514" s="13"/>
    </row>
    <row r="4515" spans="2:13">
      <c r="B4515" s="16"/>
      <c r="C4515" s="17"/>
      <c r="D4515" s="13"/>
      <c r="E4515" s="13"/>
      <c r="F4515" s="13"/>
      <c r="G4515" s="13"/>
      <c r="H4515" s="13"/>
      <c r="I4515" s="13"/>
      <c r="J4515" s="13"/>
      <c r="K4515" s="13"/>
      <c r="L4515" s="13"/>
      <c r="M4515" s="13"/>
    </row>
    <row r="4516" spans="2:13">
      <c r="B4516" s="16"/>
      <c r="C4516" s="17"/>
      <c r="D4516" s="13"/>
      <c r="E4516" s="13"/>
      <c r="F4516" s="13"/>
      <c r="G4516" s="13"/>
      <c r="H4516" s="13"/>
      <c r="I4516" s="13"/>
      <c r="J4516" s="13"/>
      <c r="K4516" s="13"/>
      <c r="L4516" s="13"/>
      <c r="M4516" s="13"/>
    </row>
    <row r="4517" spans="2:13">
      <c r="B4517" s="16"/>
      <c r="C4517" s="17"/>
      <c r="D4517" s="13"/>
      <c r="E4517" s="13"/>
      <c r="F4517" s="13"/>
      <c r="G4517" s="13"/>
      <c r="H4517" s="13"/>
      <c r="I4517" s="13"/>
      <c r="J4517" s="13"/>
      <c r="K4517" s="13"/>
      <c r="L4517" s="13"/>
      <c r="M4517" s="13"/>
    </row>
    <row r="4518" spans="2:13">
      <c r="B4518" s="18"/>
      <c r="C4518" s="19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</row>
    <row r="4519" spans="2:13">
      <c r="B4519" s="16"/>
      <c r="C4519" s="17"/>
      <c r="D4519" s="13"/>
      <c r="E4519" s="13"/>
      <c r="F4519" s="13"/>
      <c r="G4519" s="13"/>
      <c r="H4519" s="13"/>
      <c r="I4519" s="13"/>
      <c r="J4519" s="13"/>
      <c r="K4519" s="13"/>
      <c r="L4519" s="13"/>
      <c r="M4519" s="13"/>
    </row>
    <row r="4520" spans="2:13">
      <c r="B4520" s="16"/>
      <c r="C4520" s="17"/>
      <c r="D4520" s="13"/>
      <c r="E4520" s="13"/>
      <c r="F4520" s="13"/>
      <c r="G4520" s="13"/>
      <c r="H4520" s="13"/>
      <c r="I4520" s="13"/>
      <c r="J4520" s="13"/>
      <c r="K4520" s="13"/>
      <c r="L4520" s="13"/>
      <c r="M4520" s="13"/>
    </row>
    <row r="4521" spans="2:13">
      <c r="B4521" s="16"/>
      <c r="C4521" s="17"/>
      <c r="D4521" s="13"/>
      <c r="E4521" s="13"/>
      <c r="F4521" s="13"/>
      <c r="G4521" s="13"/>
      <c r="H4521" s="13"/>
      <c r="I4521" s="13"/>
      <c r="J4521" s="13"/>
      <c r="K4521" s="13"/>
      <c r="L4521" s="13"/>
      <c r="M4521" s="13"/>
    </row>
    <row r="4522" spans="2:13">
      <c r="B4522" s="16"/>
      <c r="C4522" s="17"/>
      <c r="D4522" s="13"/>
      <c r="E4522" s="13"/>
      <c r="F4522" s="13"/>
      <c r="G4522" s="13"/>
      <c r="H4522" s="13"/>
      <c r="I4522" s="13"/>
      <c r="J4522" s="13"/>
      <c r="K4522" s="13"/>
      <c r="L4522" s="13"/>
      <c r="M4522" s="13"/>
    </row>
    <row r="4523" spans="2:13">
      <c r="B4523" s="16"/>
      <c r="C4523" s="17"/>
      <c r="D4523" s="13"/>
      <c r="E4523" s="13"/>
      <c r="F4523" s="13"/>
      <c r="G4523" s="13"/>
      <c r="H4523" s="13"/>
      <c r="I4523" s="13"/>
      <c r="J4523" s="13"/>
      <c r="K4523" s="13"/>
      <c r="L4523" s="13"/>
      <c r="M4523" s="13"/>
    </row>
    <row r="4524" spans="2:13">
      <c r="B4524" s="16"/>
      <c r="C4524" s="17"/>
      <c r="D4524" s="13"/>
      <c r="E4524" s="13"/>
      <c r="F4524" s="13"/>
      <c r="G4524" s="13"/>
      <c r="H4524" s="13"/>
      <c r="I4524" s="13"/>
      <c r="J4524" s="13"/>
      <c r="K4524" s="13"/>
      <c r="L4524" s="13"/>
      <c r="M4524" s="13"/>
    </row>
    <row r="4525" spans="2:13">
      <c r="B4525" s="16"/>
      <c r="C4525" s="17"/>
      <c r="D4525" s="13"/>
      <c r="E4525" s="13"/>
      <c r="F4525" s="13"/>
      <c r="G4525" s="13"/>
      <c r="H4525" s="13"/>
      <c r="I4525" s="13"/>
      <c r="J4525" s="13"/>
      <c r="K4525" s="13"/>
      <c r="L4525" s="13"/>
      <c r="M4525" s="13"/>
    </row>
    <row r="4526" spans="2:13">
      <c r="B4526" s="16"/>
      <c r="C4526" s="17"/>
      <c r="D4526" s="13"/>
      <c r="E4526" s="13"/>
      <c r="F4526" s="13"/>
      <c r="G4526" s="13"/>
      <c r="H4526" s="13"/>
      <c r="I4526" s="13"/>
      <c r="J4526" s="13"/>
      <c r="K4526" s="13"/>
      <c r="L4526" s="13"/>
      <c r="M4526" s="13"/>
    </row>
    <row r="4527" spans="2:13">
      <c r="B4527" s="16"/>
      <c r="C4527" s="17"/>
      <c r="D4527" s="13"/>
      <c r="E4527" s="13"/>
      <c r="F4527" s="13"/>
      <c r="G4527" s="13"/>
      <c r="H4527" s="13"/>
      <c r="I4527" s="13"/>
      <c r="J4527" s="13"/>
      <c r="K4527" s="13"/>
      <c r="L4527" s="13"/>
      <c r="M4527" s="13"/>
    </row>
    <row r="4528" spans="2:13">
      <c r="B4528" s="18"/>
      <c r="C4528" s="19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</row>
    <row r="4529" spans="2:13">
      <c r="B4529" s="16"/>
      <c r="C4529" s="17"/>
      <c r="D4529" s="13"/>
      <c r="E4529" s="13"/>
      <c r="F4529" s="13"/>
      <c r="G4529" s="13"/>
      <c r="H4529" s="13"/>
      <c r="I4529" s="13"/>
      <c r="J4529" s="13"/>
      <c r="K4529" s="13"/>
      <c r="L4529" s="13"/>
      <c r="M4529" s="13"/>
    </row>
    <row r="4530" spans="2:13">
      <c r="B4530" s="16"/>
      <c r="C4530" s="17"/>
      <c r="D4530" s="13"/>
      <c r="E4530" s="13"/>
      <c r="F4530" s="13"/>
      <c r="G4530" s="13"/>
      <c r="H4530" s="13"/>
      <c r="I4530" s="13"/>
      <c r="J4530" s="13"/>
      <c r="K4530" s="13"/>
      <c r="L4530" s="13"/>
      <c r="M4530" s="13"/>
    </row>
    <row r="4531" spans="2:13">
      <c r="B4531" s="16"/>
      <c r="C4531" s="17"/>
      <c r="D4531" s="13"/>
      <c r="E4531" s="13"/>
      <c r="F4531" s="13"/>
      <c r="G4531" s="13"/>
      <c r="H4531" s="13"/>
      <c r="I4531" s="13"/>
      <c r="J4531" s="13"/>
      <c r="K4531" s="13"/>
      <c r="L4531" s="13"/>
      <c r="M4531" s="13"/>
    </row>
    <row r="4532" spans="2:13">
      <c r="B4532" s="16"/>
      <c r="C4532" s="17"/>
      <c r="D4532" s="13"/>
      <c r="E4532" s="13"/>
      <c r="F4532" s="13"/>
      <c r="G4532" s="13"/>
      <c r="H4532" s="13"/>
      <c r="I4532" s="13"/>
      <c r="J4532" s="13"/>
      <c r="K4532" s="13"/>
      <c r="L4532" s="13"/>
      <c r="M4532" s="13"/>
    </row>
    <row r="4533" spans="2:13">
      <c r="B4533" s="16"/>
      <c r="C4533" s="17"/>
      <c r="D4533" s="13"/>
      <c r="E4533" s="13"/>
      <c r="F4533" s="13"/>
      <c r="G4533" s="13"/>
      <c r="H4533" s="13"/>
      <c r="I4533" s="13"/>
      <c r="J4533" s="13"/>
      <c r="K4533" s="13"/>
      <c r="L4533" s="13"/>
      <c r="M4533" s="13"/>
    </row>
    <row r="4534" spans="2:13">
      <c r="B4534" s="18"/>
      <c r="C4534" s="19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</row>
    <row r="4535" spans="2:13">
      <c r="B4535" s="16"/>
      <c r="C4535" s="17"/>
      <c r="D4535" s="13"/>
      <c r="E4535" s="13"/>
      <c r="F4535" s="13"/>
      <c r="G4535" s="13"/>
      <c r="H4535" s="13"/>
      <c r="I4535" s="13"/>
      <c r="J4535" s="13"/>
      <c r="K4535" s="13"/>
      <c r="L4535" s="13"/>
      <c r="M4535" s="13"/>
    </row>
    <row r="4536" spans="2:13">
      <c r="B4536" s="18"/>
      <c r="C4536" s="19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</row>
    <row r="4537" spans="2:13">
      <c r="B4537" s="16"/>
      <c r="C4537" s="17"/>
      <c r="D4537" s="13"/>
      <c r="E4537" s="13"/>
      <c r="F4537" s="13"/>
      <c r="G4537" s="13"/>
      <c r="H4537" s="13"/>
      <c r="I4537" s="13"/>
      <c r="J4537" s="13"/>
      <c r="K4537" s="13"/>
      <c r="L4537" s="13"/>
      <c r="M4537" s="13"/>
    </row>
    <row r="4538" spans="2:13">
      <c r="B4538" s="18"/>
      <c r="C4538" s="19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</row>
    <row r="4539" spans="2:13">
      <c r="B4539" s="18"/>
      <c r="C4539" s="19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</row>
    <row r="4540" spans="2:13">
      <c r="B4540" s="16"/>
      <c r="C4540" s="17"/>
      <c r="D4540" s="13"/>
      <c r="E4540" s="13"/>
      <c r="F4540" s="13"/>
      <c r="G4540" s="13"/>
      <c r="H4540" s="13"/>
      <c r="I4540" s="13"/>
      <c r="J4540" s="13"/>
      <c r="K4540" s="13"/>
      <c r="L4540" s="13"/>
      <c r="M4540" s="13"/>
    </row>
    <row r="4541" spans="2:13">
      <c r="B4541" s="16"/>
      <c r="C4541" s="17"/>
      <c r="D4541" s="13"/>
      <c r="E4541" s="13"/>
      <c r="F4541" s="13"/>
      <c r="G4541" s="13"/>
      <c r="H4541" s="13"/>
      <c r="I4541" s="13"/>
      <c r="J4541" s="13"/>
      <c r="K4541" s="13"/>
      <c r="L4541" s="13"/>
      <c r="M4541" s="13"/>
    </row>
    <row r="4542" spans="2:13">
      <c r="B4542" s="16"/>
      <c r="C4542" s="17"/>
      <c r="D4542" s="13"/>
      <c r="E4542" s="13"/>
      <c r="F4542" s="13"/>
      <c r="G4542" s="13"/>
      <c r="H4542" s="13"/>
      <c r="I4542" s="13"/>
      <c r="J4542" s="13"/>
      <c r="K4542" s="13"/>
      <c r="L4542" s="13"/>
      <c r="M4542" s="13"/>
    </row>
    <row r="4543" spans="2:13">
      <c r="B4543" s="18"/>
      <c r="C4543" s="19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</row>
    <row r="4544" spans="2:13">
      <c r="B4544" s="16"/>
      <c r="C4544" s="17"/>
      <c r="D4544" s="13"/>
      <c r="E4544" s="13"/>
      <c r="F4544" s="13"/>
      <c r="G4544" s="13"/>
      <c r="H4544" s="13"/>
      <c r="I4544" s="13"/>
      <c r="J4544" s="13"/>
      <c r="K4544" s="13"/>
      <c r="L4544" s="13"/>
      <c r="M4544" s="13"/>
    </row>
    <row r="4545" spans="2:13">
      <c r="B4545" s="16"/>
      <c r="C4545" s="17"/>
      <c r="D4545" s="13"/>
      <c r="E4545" s="13"/>
      <c r="F4545" s="13"/>
      <c r="G4545" s="13"/>
      <c r="H4545" s="13"/>
      <c r="I4545" s="13"/>
      <c r="J4545" s="13"/>
      <c r="K4545" s="13"/>
      <c r="L4545" s="13"/>
      <c r="M4545" s="13"/>
    </row>
    <row r="4546" spans="2:13">
      <c r="B4546" s="16"/>
      <c r="C4546" s="17"/>
      <c r="D4546" s="13"/>
      <c r="E4546" s="13"/>
      <c r="F4546" s="13"/>
      <c r="G4546" s="13"/>
      <c r="H4546" s="13"/>
      <c r="I4546" s="13"/>
      <c r="J4546" s="13"/>
      <c r="K4546" s="13"/>
      <c r="L4546" s="13"/>
      <c r="M4546" s="13"/>
    </row>
    <row r="4547" spans="2:13">
      <c r="B4547" s="16"/>
      <c r="C4547" s="17"/>
      <c r="D4547" s="13"/>
      <c r="E4547" s="13"/>
      <c r="F4547" s="13"/>
      <c r="G4547" s="13"/>
      <c r="H4547" s="13"/>
      <c r="I4547" s="13"/>
      <c r="J4547" s="13"/>
      <c r="K4547" s="13"/>
      <c r="L4547" s="13"/>
      <c r="M4547" s="13"/>
    </row>
    <row r="4548" spans="2:13">
      <c r="B4548" s="18"/>
      <c r="C4548" s="19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</row>
    <row r="4549" spans="2:13">
      <c r="B4549" s="16"/>
      <c r="C4549" s="17"/>
      <c r="D4549" s="13"/>
      <c r="E4549" s="13"/>
      <c r="F4549" s="13"/>
      <c r="G4549" s="13"/>
      <c r="H4549" s="13"/>
      <c r="I4549" s="13"/>
      <c r="J4549" s="13"/>
      <c r="K4549" s="13"/>
      <c r="L4549" s="13"/>
      <c r="M4549" s="13"/>
    </row>
    <row r="4550" spans="2:13">
      <c r="B4550" s="16"/>
      <c r="C4550" s="17"/>
      <c r="D4550" s="13"/>
      <c r="E4550" s="13"/>
      <c r="F4550" s="13"/>
      <c r="G4550" s="13"/>
      <c r="H4550" s="13"/>
      <c r="I4550" s="13"/>
      <c r="J4550" s="13"/>
      <c r="K4550" s="13"/>
      <c r="L4550" s="13"/>
      <c r="M4550" s="13"/>
    </row>
    <row r="4551" spans="2:13">
      <c r="B4551" s="16"/>
      <c r="C4551" s="17"/>
      <c r="D4551" s="13"/>
      <c r="E4551" s="13"/>
      <c r="F4551" s="13"/>
      <c r="G4551" s="13"/>
      <c r="H4551" s="13"/>
      <c r="I4551" s="13"/>
      <c r="J4551" s="13"/>
      <c r="K4551" s="13"/>
      <c r="L4551" s="13"/>
      <c r="M4551" s="13"/>
    </row>
    <row r="4552" spans="2:13">
      <c r="B4552" s="16"/>
      <c r="C4552" s="17"/>
      <c r="D4552" s="13"/>
      <c r="E4552" s="13"/>
      <c r="F4552" s="13"/>
      <c r="G4552" s="13"/>
      <c r="H4552" s="13"/>
      <c r="I4552" s="13"/>
      <c r="J4552" s="13"/>
      <c r="K4552" s="13"/>
      <c r="L4552" s="13"/>
      <c r="M4552" s="13"/>
    </row>
    <row r="4553" spans="2:13">
      <c r="B4553" s="16"/>
      <c r="C4553" s="17"/>
      <c r="D4553" s="13"/>
      <c r="E4553" s="13"/>
      <c r="F4553" s="13"/>
      <c r="G4553" s="13"/>
      <c r="H4553" s="13"/>
      <c r="I4553" s="13"/>
      <c r="J4553" s="13"/>
      <c r="K4553" s="13"/>
      <c r="L4553" s="13"/>
      <c r="M4553" s="13"/>
    </row>
    <row r="4554" spans="2:13">
      <c r="B4554" s="16"/>
      <c r="C4554" s="17"/>
      <c r="D4554" s="13"/>
      <c r="E4554" s="13"/>
      <c r="F4554" s="13"/>
      <c r="G4554" s="13"/>
      <c r="H4554" s="13"/>
      <c r="I4554" s="13"/>
      <c r="J4554" s="13"/>
      <c r="K4554" s="13"/>
      <c r="L4554" s="13"/>
      <c r="M4554" s="13"/>
    </row>
    <row r="4555" spans="2:13">
      <c r="B4555" s="16"/>
      <c r="C4555" s="17"/>
      <c r="D4555" s="13"/>
      <c r="E4555" s="13"/>
      <c r="F4555" s="13"/>
      <c r="G4555" s="13"/>
      <c r="H4555" s="13"/>
      <c r="I4555" s="13"/>
      <c r="J4555" s="13"/>
      <c r="K4555" s="13"/>
      <c r="L4555" s="13"/>
      <c r="M4555" s="13"/>
    </row>
    <row r="4556" spans="2:13">
      <c r="B4556" s="16"/>
      <c r="C4556" s="17"/>
      <c r="D4556" s="13"/>
      <c r="E4556" s="13"/>
      <c r="F4556" s="13"/>
      <c r="G4556" s="13"/>
      <c r="H4556" s="13"/>
      <c r="I4556" s="13"/>
      <c r="J4556" s="13"/>
      <c r="K4556" s="13"/>
      <c r="L4556" s="13"/>
      <c r="M4556" s="13"/>
    </row>
    <row r="4557" spans="2:13">
      <c r="B4557" s="16"/>
      <c r="C4557" s="17"/>
      <c r="D4557" s="13"/>
      <c r="E4557" s="13"/>
      <c r="F4557" s="13"/>
      <c r="G4557" s="13"/>
      <c r="H4557" s="13"/>
      <c r="I4557" s="13"/>
      <c r="J4557" s="13"/>
      <c r="K4557" s="13"/>
      <c r="L4557" s="13"/>
      <c r="M4557" s="13"/>
    </row>
    <row r="4558" spans="2:13">
      <c r="B4558" s="16"/>
      <c r="C4558" s="17"/>
      <c r="D4558" s="13"/>
      <c r="E4558" s="13"/>
      <c r="F4558" s="13"/>
      <c r="G4558" s="13"/>
      <c r="H4558" s="13"/>
      <c r="I4558" s="13"/>
      <c r="J4558" s="13"/>
      <c r="K4558" s="13"/>
      <c r="L4558" s="13"/>
      <c r="M4558" s="13"/>
    </row>
    <row r="4559" spans="2:13">
      <c r="B4559" s="16"/>
      <c r="C4559" s="17"/>
      <c r="D4559" s="13"/>
      <c r="E4559" s="13"/>
      <c r="F4559" s="13"/>
      <c r="G4559" s="13"/>
      <c r="H4559" s="13"/>
      <c r="I4559" s="13"/>
      <c r="J4559" s="13"/>
      <c r="K4559" s="13"/>
      <c r="L4559" s="13"/>
      <c r="M4559" s="13"/>
    </row>
    <row r="4560" spans="2:13">
      <c r="B4560" s="16"/>
      <c r="C4560" s="17"/>
      <c r="D4560" s="13"/>
      <c r="E4560" s="13"/>
      <c r="F4560" s="13"/>
      <c r="G4560" s="13"/>
      <c r="H4560" s="13"/>
      <c r="I4560" s="13"/>
      <c r="J4560" s="13"/>
      <c r="K4560" s="13"/>
      <c r="L4560" s="13"/>
      <c r="M4560" s="13"/>
    </row>
    <row r="4561" spans="2:13">
      <c r="B4561" s="16"/>
      <c r="C4561" s="17"/>
      <c r="D4561" s="13"/>
      <c r="E4561" s="13"/>
      <c r="F4561" s="13"/>
      <c r="G4561" s="13"/>
      <c r="H4561" s="13"/>
      <c r="I4561" s="13"/>
      <c r="J4561" s="13"/>
      <c r="K4561" s="13"/>
      <c r="L4561" s="13"/>
      <c r="M4561" s="13"/>
    </row>
    <row r="4562" spans="2:13">
      <c r="B4562" s="16"/>
      <c r="C4562" s="17"/>
      <c r="D4562" s="13"/>
      <c r="E4562" s="13"/>
      <c r="F4562" s="13"/>
      <c r="G4562" s="13"/>
      <c r="H4562" s="13"/>
      <c r="I4562" s="13"/>
      <c r="J4562" s="13"/>
      <c r="K4562" s="13"/>
      <c r="L4562" s="13"/>
      <c r="M4562" s="13"/>
    </row>
    <row r="4563" spans="2:13">
      <c r="B4563" s="16"/>
      <c r="C4563" s="17"/>
      <c r="D4563" s="13"/>
      <c r="E4563" s="13"/>
      <c r="F4563" s="13"/>
      <c r="G4563" s="13"/>
      <c r="H4563" s="13"/>
      <c r="I4563" s="13"/>
      <c r="J4563" s="13"/>
      <c r="K4563" s="13"/>
      <c r="L4563" s="13"/>
      <c r="M4563" s="13"/>
    </row>
    <row r="4564" spans="2:13">
      <c r="B4564" s="16"/>
      <c r="C4564" s="17"/>
      <c r="D4564" s="13"/>
      <c r="E4564" s="13"/>
      <c r="F4564" s="13"/>
      <c r="G4564" s="13"/>
      <c r="H4564" s="13"/>
      <c r="I4564" s="13"/>
      <c r="J4564" s="13"/>
      <c r="K4564" s="13"/>
      <c r="L4564" s="13"/>
      <c r="M4564" s="13"/>
    </row>
    <row r="4565" spans="2:13">
      <c r="B4565" s="16"/>
      <c r="C4565" s="17"/>
      <c r="D4565" s="13"/>
      <c r="E4565" s="13"/>
      <c r="F4565" s="13"/>
      <c r="G4565" s="13"/>
      <c r="H4565" s="13"/>
      <c r="I4565" s="13"/>
      <c r="J4565" s="13"/>
      <c r="K4565" s="13"/>
      <c r="L4565" s="13"/>
      <c r="M4565" s="13"/>
    </row>
    <row r="4566" spans="2:13">
      <c r="B4566" s="16"/>
      <c r="C4566" s="17"/>
      <c r="D4566" s="13"/>
      <c r="E4566" s="13"/>
      <c r="F4566" s="13"/>
      <c r="G4566" s="13"/>
      <c r="H4566" s="13"/>
      <c r="I4566" s="13"/>
      <c r="J4566" s="13"/>
      <c r="K4566" s="13"/>
      <c r="L4566" s="13"/>
      <c r="M4566" s="13"/>
    </row>
    <row r="4567" spans="2:13">
      <c r="B4567" s="16"/>
      <c r="C4567" s="17"/>
      <c r="D4567" s="13"/>
      <c r="E4567" s="13"/>
      <c r="F4567" s="13"/>
      <c r="G4567" s="13"/>
      <c r="H4567" s="13"/>
      <c r="I4567" s="13"/>
      <c r="J4567" s="13"/>
      <c r="K4567" s="13"/>
      <c r="L4567" s="13"/>
      <c r="M4567" s="13"/>
    </row>
    <row r="4568" spans="2:13">
      <c r="B4568" s="16"/>
      <c r="C4568" s="17"/>
      <c r="D4568" s="13"/>
      <c r="E4568" s="13"/>
      <c r="F4568" s="13"/>
      <c r="G4568" s="13"/>
      <c r="H4568" s="13"/>
      <c r="I4568" s="13"/>
      <c r="J4568" s="13"/>
      <c r="K4568" s="13"/>
      <c r="L4568" s="13"/>
      <c r="M4568" s="13"/>
    </row>
    <row r="4569" spans="2:13">
      <c r="B4569" s="16"/>
      <c r="C4569" s="17"/>
      <c r="D4569" s="13"/>
      <c r="E4569" s="13"/>
      <c r="F4569" s="13"/>
      <c r="G4569" s="13"/>
      <c r="H4569" s="13"/>
      <c r="I4569" s="13"/>
      <c r="J4569" s="13"/>
      <c r="K4569" s="13"/>
      <c r="L4569" s="13"/>
      <c r="M4569" s="13"/>
    </row>
    <row r="4570" spans="2:13">
      <c r="B4570" s="16"/>
      <c r="C4570" s="17"/>
      <c r="D4570" s="13"/>
      <c r="E4570" s="13"/>
      <c r="F4570" s="13"/>
      <c r="G4570" s="13"/>
      <c r="H4570" s="13"/>
      <c r="I4570" s="13"/>
      <c r="J4570" s="13"/>
      <c r="K4570" s="13"/>
      <c r="L4570" s="13"/>
      <c r="M4570" s="13"/>
    </row>
    <row r="4571" spans="2:13">
      <c r="B4571" s="16"/>
      <c r="C4571" s="17"/>
      <c r="D4571" s="13"/>
      <c r="E4571" s="13"/>
      <c r="F4571" s="13"/>
      <c r="G4571" s="13"/>
      <c r="H4571" s="13"/>
      <c r="I4571" s="13"/>
      <c r="J4571" s="13"/>
      <c r="K4571" s="13"/>
      <c r="L4571" s="13"/>
      <c r="M4571" s="13"/>
    </row>
    <row r="4572" spans="2:13">
      <c r="B4572" s="16"/>
      <c r="C4572" s="17"/>
      <c r="D4572" s="13"/>
      <c r="E4572" s="13"/>
      <c r="F4572" s="13"/>
      <c r="G4572" s="13"/>
      <c r="H4572" s="13"/>
      <c r="I4572" s="13"/>
      <c r="J4572" s="13"/>
      <c r="K4572" s="13"/>
      <c r="L4572" s="13"/>
      <c r="M4572" s="13"/>
    </row>
    <row r="4573" spans="2:13">
      <c r="B4573" s="16"/>
      <c r="C4573" s="17"/>
      <c r="D4573" s="13"/>
      <c r="E4573" s="13"/>
      <c r="F4573" s="13"/>
      <c r="G4573" s="13"/>
      <c r="H4573" s="13"/>
      <c r="I4573" s="13"/>
      <c r="J4573" s="13"/>
      <c r="K4573" s="13"/>
      <c r="L4573" s="13"/>
      <c r="M4573" s="13"/>
    </row>
    <row r="4574" spans="2:13">
      <c r="B4574" s="16"/>
      <c r="C4574" s="17"/>
      <c r="D4574" s="13"/>
      <c r="E4574" s="13"/>
      <c r="F4574" s="13"/>
      <c r="G4574" s="13"/>
      <c r="H4574" s="13"/>
      <c r="I4574" s="13"/>
      <c r="J4574" s="13"/>
      <c r="K4574" s="13"/>
      <c r="L4574" s="13"/>
      <c r="M4574" s="13"/>
    </row>
    <row r="4575" spans="2:13">
      <c r="B4575" s="16"/>
      <c r="C4575" s="17"/>
      <c r="D4575" s="13"/>
      <c r="E4575" s="13"/>
      <c r="F4575" s="13"/>
      <c r="G4575" s="13"/>
      <c r="H4575" s="13"/>
      <c r="I4575" s="13"/>
      <c r="J4575" s="13"/>
      <c r="K4575" s="13"/>
      <c r="L4575" s="13"/>
      <c r="M4575" s="13"/>
    </row>
    <row r="4576" spans="2:13">
      <c r="B4576" s="16"/>
      <c r="C4576" s="17"/>
      <c r="D4576" s="13"/>
      <c r="E4576" s="13"/>
      <c r="F4576" s="13"/>
      <c r="G4576" s="13"/>
      <c r="H4576" s="13"/>
      <c r="I4576" s="13"/>
      <c r="J4576" s="13"/>
      <c r="K4576" s="13"/>
      <c r="L4576" s="13"/>
      <c r="M4576" s="13"/>
    </row>
    <row r="4577" spans="2:13">
      <c r="B4577" s="16"/>
      <c r="C4577" s="17"/>
      <c r="D4577" s="13"/>
      <c r="E4577" s="13"/>
      <c r="F4577" s="13"/>
      <c r="G4577" s="13"/>
      <c r="H4577" s="13"/>
      <c r="I4577" s="13"/>
      <c r="J4577" s="13"/>
      <c r="K4577" s="13"/>
      <c r="L4577" s="13"/>
      <c r="M4577" s="13"/>
    </row>
    <row r="4578" spans="2:13">
      <c r="B4578" s="16"/>
      <c r="C4578" s="17"/>
      <c r="D4578" s="13"/>
      <c r="E4578" s="13"/>
      <c r="F4578" s="13"/>
      <c r="G4578" s="13"/>
      <c r="H4578" s="13"/>
      <c r="I4578" s="13"/>
      <c r="J4578" s="13"/>
      <c r="K4578" s="13"/>
      <c r="L4578" s="13"/>
      <c r="M4578" s="13"/>
    </row>
    <row r="4579" spans="2:13">
      <c r="B4579" s="16"/>
      <c r="C4579" s="17"/>
      <c r="D4579" s="13"/>
      <c r="E4579" s="13"/>
      <c r="F4579" s="13"/>
      <c r="G4579" s="13"/>
      <c r="H4579" s="13"/>
      <c r="I4579" s="13"/>
      <c r="J4579" s="13"/>
      <c r="K4579" s="13"/>
      <c r="L4579" s="13"/>
      <c r="M4579" s="13"/>
    </row>
    <row r="4580" spans="2:13">
      <c r="B4580" s="16"/>
      <c r="C4580" s="17"/>
      <c r="D4580" s="13"/>
      <c r="E4580" s="13"/>
      <c r="F4580" s="13"/>
      <c r="G4580" s="13"/>
      <c r="H4580" s="13"/>
      <c r="I4580" s="13"/>
      <c r="J4580" s="13"/>
      <c r="K4580" s="13"/>
      <c r="L4580" s="13"/>
      <c r="M4580" s="13"/>
    </row>
    <row r="4581" spans="2:13">
      <c r="B4581" s="16"/>
      <c r="C4581" s="17"/>
      <c r="D4581" s="13"/>
      <c r="E4581" s="13"/>
      <c r="F4581" s="13"/>
      <c r="G4581" s="13"/>
      <c r="H4581" s="13"/>
      <c r="I4581" s="13"/>
      <c r="J4581" s="13"/>
      <c r="K4581" s="13"/>
      <c r="L4581" s="13"/>
      <c r="M4581" s="13"/>
    </row>
    <row r="4582" spans="2:13">
      <c r="B4582" s="16"/>
      <c r="C4582" s="17"/>
      <c r="D4582" s="13"/>
      <c r="E4582" s="13"/>
      <c r="F4582" s="13"/>
      <c r="G4582" s="13"/>
      <c r="H4582" s="13"/>
      <c r="I4582" s="13"/>
      <c r="J4582" s="13"/>
      <c r="K4582" s="13"/>
      <c r="L4582" s="13"/>
      <c r="M4582" s="13"/>
    </row>
    <row r="4583" spans="2:13">
      <c r="B4583" s="16"/>
      <c r="C4583" s="17"/>
      <c r="D4583" s="13"/>
      <c r="E4583" s="13"/>
      <c r="F4583" s="13"/>
      <c r="G4583" s="13"/>
      <c r="H4583" s="13"/>
      <c r="I4583" s="13"/>
      <c r="J4583" s="13"/>
      <c r="K4583" s="13"/>
      <c r="L4583" s="13"/>
      <c r="M4583" s="13"/>
    </row>
    <row r="4584" spans="2:13">
      <c r="B4584" s="16"/>
      <c r="C4584" s="17"/>
      <c r="D4584" s="13"/>
      <c r="E4584" s="13"/>
      <c r="F4584" s="13"/>
      <c r="G4584" s="13"/>
      <c r="H4584" s="13"/>
      <c r="I4584" s="13"/>
      <c r="J4584" s="13"/>
      <c r="K4584" s="13"/>
      <c r="L4584" s="13"/>
      <c r="M4584" s="13"/>
    </row>
    <row r="4585" spans="2:13">
      <c r="B4585" s="16"/>
      <c r="C4585" s="17"/>
      <c r="D4585" s="13"/>
      <c r="E4585" s="13"/>
      <c r="F4585" s="13"/>
      <c r="G4585" s="13"/>
      <c r="H4585" s="13"/>
      <c r="I4585" s="13"/>
      <c r="J4585" s="13"/>
      <c r="K4585" s="13"/>
      <c r="L4585" s="13"/>
      <c r="M4585" s="13"/>
    </row>
    <row r="4586" spans="2:13">
      <c r="B4586" s="16"/>
      <c r="C4586" s="17"/>
      <c r="D4586" s="13"/>
      <c r="E4586" s="13"/>
      <c r="F4586" s="13"/>
      <c r="G4586" s="13"/>
      <c r="H4586" s="13"/>
      <c r="I4586" s="13"/>
      <c r="J4586" s="13"/>
      <c r="K4586" s="13"/>
      <c r="L4586" s="13"/>
      <c r="M4586" s="13"/>
    </row>
    <row r="4587" spans="2:13">
      <c r="B4587" s="16"/>
      <c r="C4587" s="17"/>
      <c r="D4587" s="13"/>
      <c r="E4587" s="13"/>
      <c r="F4587" s="13"/>
      <c r="G4587" s="13"/>
      <c r="H4587" s="13"/>
      <c r="I4587" s="13"/>
      <c r="J4587" s="13"/>
      <c r="K4587" s="13"/>
      <c r="L4587" s="13"/>
      <c r="M4587" s="13"/>
    </row>
    <row r="4588" spans="2:13">
      <c r="B4588" s="16"/>
      <c r="C4588" s="17"/>
      <c r="D4588" s="13"/>
      <c r="E4588" s="13"/>
      <c r="F4588" s="13"/>
      <c r="G4588" s="13"/>
      <c r="H4588" s="13"/>
      <c r="I4588" s="13"/>
      <c r="J4588" s="13"/>
      <c r="K4588" s="13"/>
      <c r="L4588" s="13"/>
      <c r="M4588" s="13"/>
    </row>
    <row r="4589" spans="2:13">
      <c r="B4589" s="16"/>
      <c r="C4589" s="17"/>
      <c r="D4589" s="13"/>
      <c r="E4589" s="13"/>
      <c r="F4589" s="13"/>
      <c r="G4589" s="13"/>
      <c r="H4589" s="13"/>
      <c r="I4589" s="13"/>
      <c r="J4589" s="13"/>
      <c r="K4589" s="13"/>
      <c r="L4589" s="13"/>
      <c r="M4589" s="13"/>
    </row>
    <row r="4590" spans="2:13">
      <c r="B4590" s="16"/>
      <c r="C4590" s="17"/>
      <c r="D4590" s="13"/>
      <c r="E4590" s="13"/>
      <c r="F4590" s="13"/>
      <c r="G4590" s="13"/>
      <c r="H4590" s="13"/>
      <c r="I4590" s="13"/>
      <c r="J4590" s="13"/>
      <c r="K4590" s="13"/>
      <c r="L4590" s="13"/>
      <c r="M4590" s="13"/>
    </row>
    <row r="4591" spans="2:13">
      <c r="B4591" s="16"/>
      <c r="C4591" s="17"/>
      <c r="D4591" s="13"/>
      <c r="E4591" s="13"/>
      <c r="F4591" s="13"/>
      <c r="G4591" s="13"/>
      <c r="H4591" s="13"/>
      <c r="I4591" s="13"/>
      <c r="J4591" s="13"/>
      <c r="K4591" s="13"/>
      <c r="L4591" s="13"/>
      <c r="M4591" s="13"/>
    </row>
    <row r="4592" spans="2:13">
      <c r="B4592" s="16"/>
      <c r="C4592" s="17"/>
      <c r="D4592" s="13"/>
      <c r="E4592" s="13"/>
      <c r="F4592" s="13"/>
      <c r="G4592" s="13"/>
      <c r="H4592" s="13"/>
      <c r="I4592" s="13"/>
      <c r="J4592" s="13"/>
      <c r="K4592" s="13"/>
      <c r="L4592" s="13"/>
      <c r="M4592" s="13"/>
    </row>
    <row r="4593" spans="2:13">
      <c r="B4593" s="16"/>
      <c r="C4593" s="17"/>
      <c r="D4593" s="13"/>
      <c r="E4593" s="13"/>
      <c r="F4593" s="13"/>
      <c r="G4593" s="13"/>
      <c r="H4593" s="13"/>
      <c r="I4593" s="13"/>
      <c r="J4593" s="13"/>
      <c r="K4593" s="13"/>
      <c r="L4593" s="13"/>
      <c r="M4593" s="13"/>
    </row>
    <row r="4594" spans="2:13">
      <c r="B4594" s="16"/>
      <c r="C4594" s="17"/>
      <c r="D4594" s="13"/>
      <c r="E4594" s="13"/>
      <c r="F4594" s="13"/>
      <c r="G4594" s="13"/>
      <c r="H4594" s="13"/>
      <c r="I4594" s="13"/>
      <c r="J4594" s="13"/>
      <c r="K4594" s="13"/>
      <c r="L4594" s="13"/>
      <c r="M4594" s="13"/>
    </row>
    <row r="4595" spans="2:13">
      <c r="B4595" s="16"/>
      <c r="C4595" s="17"/>
      <c r="D4595" s="13"/>
      <c r="E4595" s="13"/>
      <c r="F4595" s="13"/>
      <c r="G4595" s="13"/>
      <c r="H4595" s="13"/>
      <c r="I4595" s="13"/>
      <c r="J4595" s="13"/>
      <c r="K4595" s="13"/>
      <c r="L4595" s="13"/>
      <c r="M4595" s="13"/>
    </row>
    <row r="4596" spans="2:13">
      <c r="B4596" s="16"/>
      <c r="C4596" s="17"/>
      <c r="D4596" s="13"/>
      <c r="E4596" s="13"/>
      <c r="F4596" s="13"/>
      <c r="G4596" s="13"/>
      <c r="H4596" s="13"/>
      <c r="I4596" s="13"/>
      <c r="J4596" s="13"/>
      <c r="K4596" s="13"/>
      <c r="L4596" s="13"/>
      <c r="M4596" s="13"/>
    </row>
    <row r="4597" spans="2:13">
      <c r="B4597" s="16"/>
      <c r="C4597" s="17"/>
      <c r="D4597" s="13"/>
      <c r="E4597" s="13"/>
      <c r="F4597" s="13"/>
      <c r="G4597" s="13"/>
      <c r="H4597" s="13"/>
      <c r="I4597" s="13"/>
      <c r="J4597" s="13"/>
      <c r="K4597" s="13"/>
      <c r="L4597" s="13"/>
      <c r="M4597" s="13"/>
    </row>
    <row r="4598" spans="2:13">
      <c r="B4598" s="16"/>
      <c r="C4598" s="17"/>
      <c r="D4598" s="13"/>
      <c r="E4598" s="13"/>
      <c r="F4598" s="13"/>
      <c r="G4598" s="13"/>
      <c r="H4598" s="13"/>
      <c r="I4598" s="13"/>
      <c r="J4598" s="13"/>
      <c r="K4598" s="13"/>
      <c r="L4598" s="13"/>
      <c r="M4598" s="13"/>
    </row>
    <row r="4599" spans="2:13">
      <c r="B4599" s="16"/>
      <c r="C4599" s="17"/>
      <c r="D4599" s="13"/>
      <c r="E4599" s="13"/>
      <c r="F4599" s="13"/>
      <c r="G4599" s="13"/>
      <c r="H4599" s="13"/>
      <c r="I4599" s="13"/>
      <c r="J4599" s="13"/>
      <c r="K4599" s="13"/>
      <c r="L4599" s="13"/>
      <c r="M4599" s="13"/>
    </row>
    <row r="4600" spans="2:13">
      <c r="B4600" s="16"/>
      <c r="C4600" s="17"/>
      <c r="D4600" s="13"/>
      <c r="E4600" s="13"/>
      <c r="F4600" s="13"/>
      <c r="G4600" s="13"/>
      <c r="H4600" s="13"/>
      <c r="I4600" s="13"/>
      <c r="J4600" s="13"/>
      <c r="K4600" s="13"/>
      <c r="L4600" s="13"/>
      <c r="M4600" s="13"/>
    </row>
    <row r="4601" spans="2:13">
      <c r="B4601" s="16"/>
      <c r="C4601" s="17"/>
      <c r="D4601" s="13"/>
      <c r="E4601" s="13"/>
      <c r="F4601" s="13"/>
      <c r="G4601" s="13"/>
      <c r="H4601" s="13"/>
      <c r="I4601" s="13"/>
      <c r="J4601" s="13"/>
      <c r="K4601" s="13"/>
      <c r="L4601" s="13"/>
      <c r="M4601" s="13"/>
    </row>
    <row r="4602" spans="2:13">
      <c r="B4602" s="16"/>
      <c r="C4602" s="17"/>
      <c r="D4602" s="13"/>
      <c r="E4602" s="13"/>
      <c r="F4602" s="13"/>
      <c r="G4602" s="13"/>
      <c r="H4602" s="13"/>
      <c r="I4602" s="13"/>
      <c r="J4602" s="13"/>
      <c r="K4602" s="13"/>
      <c r="L4602" s="13"/>
      <c r="M4602" s="13"/>
    </row>
    <row r="4603" spans="2:13">
      <c r="B4603" s="16"/>
      <c r="C4603" s="17"/>
      <c r="D4603" s="13"/>
      <c r="E4603" s="13"/>
      <c r="F4603" s="13"/>
      <c r="G4603" s="13"/>
      <c r="H4603" s="13"/>
      <c r="I4603" s="13"/>
      <c r="J4603" s="13"/>
      <c r="K4603" s="13"/>
      <c r="L4603" s="13"/>
      <c r="M4603" s="13"/>
    </row>
    <row r="4604" spans="2:13">
      <c r="B4604" s="16"/>
      <c r="C4604" s="17"/>
      <c r="D4604" s="13"/>
      <c r="E4604" s="13"/>
      <c r="F4604" s="13"/>
      <c r="G4604" s="13"/>
      <c r="H4604" s="13"/>
      <c r="I4604" s="13"/>
      <c r="J4604" s="13"/>
      <c r="K4604" s="13"/>
      <c r="L4604" s="13"/>
      <c r="M4604" s="13"/>
    </row>
    <row r="4605" spans="2:13">
      <c r="B4605" s="16"/>
      <c r="C4605" s="17"/>
      <c r="D4605" s="13"/>
      <c r="E4605" s="13"/>
      <c r="F4605" s="13"/>
      <c r="G4605" s="13"/>
      <c r="H4605" s="13"/>
      <c r="I4605" s="13"/>
      <c r="J4605" s="13"/>
      <c r="K4605" s="13"/>
      <c r="L4605" s="13"/>
      <c r="M4605" s="13"/>
    </row>
    <row r="4606" spans="2:13">
      <c r="B4606" s="16"/>
      <c r="C4606" s="17"/>
      <c r="D4606" s="13"/>
      <c r="E4606" s="13"/>
      <c r="F4606" s="13"/>
      <c r="G4606" s="13"/>
      <c r="H4606" s="13"/>
      <c r="I4606" s="13"/>
      <c r="J4606" s="13"/>
      <c r="K4606" s="13"/>
      <c r="L4606" s="13"/>
      <c r="M4606" s="13"/>
    </row>
    <row r="4607" spans="2:13">
      <c r="B4607" s="16"/>
      <c r="C4607" s="17"/>
      <c r="D4607" s="13"/>
      <c r="E4607" s="13"/>
      <c r="F4607" s="13"/>
      <c r="G4607" s="13"/>
      <c r="H4607" s="13"/>
      <c r="I4607" s="13"/>
      <c r="J4607" s="13"/>
      <c r="K4607" s="13"/>
      <c r="L4607" s="13"/>
      <c r="M4607" s="13"/>
    </row>
    <row r="4608" spans="2:13">
      <c r="B4608" s="16"/>
      <c r="C4608" s="17"/>
      <c r="D4608" s="13"/>
      <c r="E4608" s="13"/>
      <c r="F4608" s="13"/>
      <c r="G4608" s="13"/>
      <c r="H4608" s="13"/>
      <c r="I4608" s="13"/>
      <c r="J4608" s="13"/>
      <c r="K4608" s="13"/>
      <c r="L4608" s="13"/>
      <c r="M4608" s="13"/>
    </row>
    <row r="4609" spans="2:13">
      <c r="B4609" s="16"/>
      <c r="C4609" s="17"/>
      <c r="D4609" s="13"/>
      <c r="E4609" s="13"/>
      <c r="F4609" s="13"/>
      <c r="G4609" s="13"/>
      <c r="H4609" s="13"/>
      <c r="I4609" s="13"/>
      <c r="J4609" s="13"/>
      <c r="K4609" s="13"/>
      <c r="L4609" s="13"/>
      <c r="M4609" s="13"/>
    </row>
    <row r="4610" spans="2:13">
      <c r="B4610" s="16"/>
      <c r="C4610" s="17"/>
      <c r="D4610" s="13"/>
      <c r="E4610" s="13"/>
      <c r="F4610" s="13"/>
      <c r="G4610" s="13"/>
      <c r="H4610" s="13"/>
      <c r="I4610" s="13"/>
      <c r="J4610" s="13"/>
      <c r="K4610" s="13"/>
      <c r="L4610" s="13"/>
      <c r="M4610" s="13"/>
    </row>
    <row r="4611" spans="2:13">
      <c r="B4611" s="16"/>
      <c r="C4611" s="17"/>
      <c r="D4611" s="13"/>
      <c r="E4611" s="13"/>
      <c r="F4611" s="13"/>
      <c r="G4611" s="13"/>
      <c r="H4611" s="13"/>
      <c r="I4611" s="13"/>
      <c r="J4611" s="13"/>
      <c r="K4611" s="13"/>
      <c r="L4611" s="13"/>
      <c r="M4611" s="13"/>
    </row>
    <row r="4612" spans="2:13">
      <c r="B4612" s="16"/>
      <c r="C4612" s="17"/>
      <c r="D4612" s="13"/>
      <c r="E4612" s="13"/>
      <c r="F4612" s="13"/>
      <c r="G4612" s="13"/>
      <c r="H4612" s="13"/>
      <c r="I4612" s="13"/>
      <c r="J4612" s="13"/>
      <c r="K4612" s="13"/>
      <c r="L4612" s="13"/>
      <c r="M4612" s="13"/>
    </row>
    <row r="4613" spans="2:13">
      <c r="B4613" s="16"/>
      <c r="C4613" s="17"/>
      <c r="D4613" s="13"/>
      <c r="E4613" s="13"/>
      <c r="F4613" s="13"/>
      <c r="G4613" s="13"/>
      <c r="H4613" s="13"/>
      <c r="I4613" s="13"/>
      <c r="J4613" s="13"/>
      <c r="K4613" s="13"/>
      <c r="L4613" s="13"/>
      <c r="M4613" s="13"/>
    </row>
    <row r="4614" spans="2:13">
      <c r="B4614" s="16"/>
      <c r="C4614" s="17"/>
      <c r="D4614" s="13"/>
      <c r="E4614" s="13"/>
      <c r="F4614" s="13"/>
      <c r="G4614" s="13"/>
      <c r="H4614" s="13"/>
      <c r="I4614" s="13"/>
      <c r="J4614" s="13"/>
      <c r="K4614" s="13"/>
      <c r="L4614" s="13"/>
      <c r="M4614" s="13"/>
    </row>
    <row r="4615" spans="2:13">
      <c r="B4615" s="16"/>
      <c r="C4615" s="17"/>
      <c r="D4615" s="13"/>
      <c r="E4615" s="13"/>
      <c r="F4615" s="13"/>
      <c r="G4615" s="13"/>
      <c r="H4615" s="13"/>
      <c r="I4615" s="13"/>
      <c r="J4615" s="13"/>
      <c r="K4615" s="13"/>
      <c r="L4615" s="13"/>
      <c r="M4615" s="13"/>
    </row>
    <row r="4616" spans="2:13">
      <c r="B4616" s="18"/>
      <c r="C4616" s="19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</row>
    <row r="4617" spans="2:13">
      <c r="B4617" s="18"/>
      <c r="C4617" s="19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</row>
    <row r="4618" spans="2:13">
      <c r="B4618" s="18"/>
      <c r="C4618" s="19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</row>
    <row r="4619" spans="2:13">
      <c r="B4619" s="16"/>
      <c r="C4619" s="17"/>
      <c r="D4619" s="13"/>
      <c r="E4619" s="13"/>
      <c r="F4619" s="13"/>
      <c r="G4619" s="13"/>
      <c r="H4619" s="13"/>
      <c r="I4619" s="13"/>
      <c r="J4619" s="13"/>
      <c r="K4619" s="13"/>
      <c r="L4619" s="13"/>
      <c r="M4619" s="13"/>
    </row>
    <row r="4620" spans="2:13">
      <c r="B4620" s="16"/>
      <c r="C4620" s="17"/>
      <c r="D4620" s="13"/>
      <c r="E4620" s="13"/>
      <c r="F4620" s="13"/>
      <c r="G4620" s="13"/>
      <c r="H4620" s="13"/>
      <c r="I4620" s="13"/>
      <c r="J4620" s="13"/>
      <c r="K4620" s="13"/>
      <c r="L4620" s="13"/>
      <c r="M4620" s="13"/>
    </row>
    <row r="4621" spans="2:13">
      <c r="B4621" s="16"/>
      <c r="C4621" s="17"/>
      <c r="D4621" s="13"/>
      <c r="E4621" s="13"/>
      <c r="F4621" s="13"/>
      <c r="G4621" s="13"/>
      <c r="H4621" s="13"/>
      <c r="I4621" s="13"/>
      <c r="J4621" s="13"/>
      <c r="K4621" s="13"/>
      <c r="L4621" s="13"/>
      <c r="M4621" s="13"/>
    </row>
    <row r="4622" spans="2:13">
      <c r="B4622" s="16"/>
      <c r="C4622" s="17"/>
      <c r="D4622" s="13"/>
      <c r="E4622" s="13"/>
      <c r="F4622" s="13"/>
      <c r="G4622" s="13"/>
      <c r="H4622" s="13"/>
      <c r="I4622" s="13"/>
      <c r="J4622" s="13"/>
      <c r="K4622" s="13"/>
      <c r="L4622" s="13"/>
      <c r="M4622" s="13"/>
    </row>
    <row r="4623" spans="2:13">
      <c r="B4623" s="16"/>
      <c r="C4623" s="17"/>
      <c r="D4623" s="13"/>
      <c r="E4623" s="13"/>
      <c r="F4623" s="13"/>
      <c r="G4623" s="13"/>
      <c r="H4623" s="13"/>
      <c r="I4623" s="13"/>
      <c r="J4623" s="13"/>
      <c r="K4623" s="13"/>
      <c r="L4623" s="13"/>
      <c r="M4623" s="13"/>
    </row>
    <row r="4624" spans="2:13">
      <c r="B4624" s="16"/>
      <c r="C4624" s="17"/>
      <c r="D4624" s="13"/>
      <c r="E4624" s="13"/>
      <c r="F4624" s="13"/>
      <c r="G4624" s="13"/>
      <c r="H4624" s="13"/>
      <c r="I4624" s="13"/>
      <c r="J4624" s="13"/>
      <c r="K4624" s="13"/>
      <c r="L4624" s="13"/>
      <c r="M4624" s="13"/>
    </row>
    <row r="4625" spans="2:13">
      <c r="B4625" s="16"/>
      <c r="C4625" s="17"/>
      <c r="D4625" s="13"/>
      <c r="E4625" s="13"/>
      <c r="F4625" s="13"/>
      <c r="G4625" s="13"/>
      <c r="H4625" s="13"/>
      <c r="I4625" s="13"/>
      <c r="J4625" s="13"/>
      <c r="K4625" s="13"/>
      <c r="L4625" s="13"/>
      <c r="M4625" s="13"/>
    </row>
    <row r="4626" spans="2:13">
      <c r="B4626" s="16"/>
      <c r="C4626" s="17"/>
      <c r="D4626" s="13"/>
      <c r="E4626" s="13"/>
      <c r="F4626" s="13"/>
      <c r="G4626" s="13"/>
      <c r="H4626" s="13"/>
      <c r="I4626" s="13"/>
      <c r="J4626" s="13"/>
      <c r="K4626" s="13"/>
      <c r="L4626" s="13"/>
      <c r="M4626" s="13"/>
    </row>
    <row r="4627" spans="2:13">
      <c r="B4627" s="16"/>
      <c r="C4627" s="17"/>
      <c r="D4627" s="13"/>
      <c r="E4627" s="13"/>
      <c r="F4627" s="13"/>
      <c r="G4627" s="13"/>
      <c r="H4627" s="13"/>
      <c r="I4627" s="13"/>
      <c r="J4627" s="13"/>
      <c r="K4627" s="13"/>
      <c r="L4627" s="13"/>
      <c r="M4627" s="13"/>
    </row>
    <row r="4628" spans="2:13">
      <c r="B4628" s="16"/>
      <c r="C4628" s="17"/>
      <c r="D4628" s="13"/>
      <c r="E4628" s="13"/>
      <c r="F4628" s="13"/>
      <c r="G4628" s="13"/>
      <c r="H4628" s="13"/>
      <c r="I4628" s="13"/>
      <c r="J4628" s="13"/>
      <c r="K4628" s="13"/>
      <c r="L4628" s="13"/>
      <c r="M4628" s="13"/>
    </row>
    <row r="4629" spans="2:13">
      <c r="B4629" s="16"/>
      <c r="C4629" s="17"/>
      <c r="D4629" s="13"/>
      <c r="E4629" s="13"/>
      <c r="F4629" s="13"/>
      <c r="G4629" s="13"/>
      <c r="H4629" s="13"/>
      <c r="I4629" s="13"/>
      <c r="J4629" s="13"/>
      <c r="K4629" s="13"/>
      <c r="L4629" s="13"/>
      <c r="M4629" s="13"/>
    </row>
    <row r="4630" spans="2:13">
      <c r="B4630" s="16"/>
      <c r="C4630" s="17"/>
      <c r="D4630" s="13"/>
      <c r="E4630" s="13"/>
      <c r="F4630" s="13"/>
      <c r="G4630" s="13"/>
      <c r="H4630" s="13"/>
      <c r="I4630" s="13"/>
      <c r="J4630" s="13"/>
      <c r="K4630" s="13"/>
      <c r="L4630" s="13"/>
      <c r="M4630" s="13"/>
    </row>
    <row r="4631" spans="2:13">
      <c r="B4631" s="16"/>
      <c r="C4631" s="17"/>
      <c r="D4631" s="13"/>
      <c r="E4631" s="13"/>
      <c r="F4631" s="13"/>
      <c r="G4631" s="13"/>
      <c r="H4631" s="13"/>
      <c r="I4631" s="13"/>
      <c r="J4631" s="13"/>
      <c r="K4631" s="13"/>
      <c r="L4631" s="13"/>
      <c r="M4631" s="13"/>
    </row>
    <row r="4632" spans="2:13">
      <c r="B4632" s="18"/>
      <c r="C4632" s="19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</row>
    <row r="4633" spans="2:13">
      <c r="B4633" s="16"/>
      <c r="C4633" s="17"/>
      <c r="D4633" s="13"/>
      <c r="E4633" s="13"/>
      <c r="F4633" s="13"/>
      <c r="G4633" s="13"/>
      <c r="H4633" s="13"/>
      <c r="I4633" s="13"/>
      <c r="J4633" s="13"/>
      <c r="K4633" s="13"/>
      <c r="L4633" s="13"/>
      <c r="M4633" s="13"/>
    </row>
    <row r="4634" spans="2:13">
      <c r="B4634" s="16"/>
      <c r="C4634" s="17"/>
      <c r="D4634" s="13"/>
      <c r="E4634" s="13"/>
      <c r="F4634" s="13"/>
      <c r="G4634" s="13"/>
      <c r="H4634" s="13"/>
      <c r="I4634" s="13"/>
      <c r="J4634" s="13"/>
      <c r="K4634" s="13"/>
      <c r="L4634" s="13"/>
      <c r="M4634" s="13"/>
    </row>
    <row r="4635" spans="2:13">
      <c r="B4635" s="16"/>
      <c r="C4635" s="17"/>
      <c r="D4635" s="13"/>
      <c r="E4635" s="13"/>
      <c r="F4635" s="13"/>
      <c r="G4635" s="13"/>
      <c r="H4635" s="13"/>
      <c r="I4635" s="13"/>
      <c r="J4635" s="13"/>
      <c r="K4635" s="13"/>
      <c r="L4635" s="13"/>
      <c r="M4635" s="13"/>
    </row>
    <row r="4636" spans="2:13">
      <c r="B4636" s="16"/>
      <c r="C4636" s="17"/>
      <c r="D4636" s="13"/>
      <c r="E4636" s="13"/>
      <c r="F4636" s="13"/>
      <c r="G4636" s="13"/>
      <c r="H4636" s="13"/>
      <c r="I4636" s="13"/>
      <c r="J4636" s="13"/>
      <c r="K4636" s="13"/>
      <c r="L4636" s="13"/>
      <c r="M4636" s="13"/>
    </row>
    <row r="4637" spans="2:13">
      <c r="B4637" s="16"/>
      <c r="C4637" s="17"/>
      <c r="D4637" s="13"/>
      <c r="E4637" s="13"/>
      <c r="F4637" s="13"/>
      <c r="G4637" s="13"/>
      <c r="H4637" s="13"/>
      <c r="I4637" s="13"/>
      <c r="J4637" s="13"/>
      <c r="K4637" s="13"/>
      <c r="L4637" s="13"/>
      <c r="M4637" s="13"/>
    </row>
    <row r="4638" spans="2:13">
      <c r="B4638" s="16"/>
      <c r="C4638" s="17"/>
      <c r="D4638" s="13"/>
      <c r="E4638" s="13"/>
      <c r="F4638" s="13"/>
      <c r="G4638" s="13"/>
      <c r="H4638" s="13"/>
      <c r="I4638" s="13"/>
      <c r="J4638" s="13"/>
      <c r="K4638" s="13"/>
      <c r="L4638" s="13"/>
      <c r="M4638" s="13"/>
    </row>
    <row r="4639" spans="2:13">
      <c r="B4639" s="16"/>
      <c r="C4639" s="17"/>
      <c r="D4639" s="13"/>
      <c r="E4639" s="13"/>
      <c r="F4639" s="13"/>
      <c r="G4639" s="13"/>
      <c r="H4639" s="13"/>
      <c r="I4639" s="13"/>
      <c r="J4639" s="13"/>
      <c r="K4639" s="13"/>
      <c r="L4639" s="13"/>
      <c r="M4639" s="13"/>
    </row>
    <row r="4640" spans="2:13">
      <c r="B4640" s="16"/>
      <c r="C4640" s="17"/>
      <c r="D4640" s="13"/>
      <c r="E4640" s="13"/>
      <c r="F4640" s="13"/>
      <c r="G4640" s="13"/>
      <c r="H4640" s="13"/>
      <c r="I4640" s="13"/>
      <c r="J4640" s="13"/>
      <c r="K4640" s="13"/>
      <c r="L4640" s="13"/>
      <c r="M4640" s="13"/>
    </row>
    <row r="4641" spans="2:13">
      <c r="B4641" s="16"/>
      <c r="C4641" s="17"/>
      <c r="D4641" s="13"/>
      <c r="E4641" s="13"/>
      <c r="F4641" s="13"/>
      <c r="G4641" s="13"/>
      <c r="H4641" s="13"/>
      <c r="I4641" s="13"/>
      <c r="J4641" s="13"/>
      <c r="K4641" s="13"/>
      <c r="L4641" s="13"/>
      <c r="M4641" s="13"/>
    </row>
    <row r="4642" spans="2:13">
      <c r="B4642" s="16"/>
      <c r="C4642" s="17"/>
      <c r="D4642" s="13"/>
      <c r="E4642" s="13"/>
      <c r="F4642" s="13"/>
      <c r="G4642" s="13"/>
      <c r="H4642" s="13"/>
      <c r="I4642" s="13"/>
      <c r="J4642" s="13"/>
      <c r="K4642" s="13"/>
      <c r="L4642" s="13"/>
      <c r="M4642" s="13"/>
    </row>
    <row r="4643" spans="2:13">
      <c r="B4643" s="16"/>
      <c r="C4643" s="17"/>
      <c r="D4643" s="13"/>
      <c r="E4643" s="13"/>
      <c r="F4643" s="13"/>
      <c r="G4643" s="13"/>
      <c r="H4643" s="13"/>
      <c r="I4643" s="13"/>
      <c r="J4643" s="13"/>
      <c r="K4643" s="13"/>
      <c r="L4643" s="13"/>
      <c r="M4643" s="13"/>
    </row>
    <row r="4644" spans="2:13">
      <c r="B4644" s="16"/>
      <c r="C4644" s="17"/>
      <c r="D4644" s="13"/>
      <c r="E4644" s="13"/>
      <c r="F4644" s="13"/>
      <c r="G4644" s="13"/>
      <c r="H4644" s="13"/>
      <c r="I4644" s="13"/>
      <c r="J4644" s="13"/>
      <c r="K4644" s="13"/>
      <c r="L4644" s="13"/>
      <c r="M4644" s="13"/>
    </row>
    <row r="4645" spans="2:13">
      <c r="B4645" s="16"/>
      <c r="C4645" s="17"/>
      <c r="D4645" s="13"/>
      <c r="E4645" s="13"/>
      <c r="F4645" s="13"/>
      <c r="G4645" s="13"/>
      <c r="H4645" s="13"/>
      <c r="I4645" s="13"/>
      <c r="J4645" s="13"/>
      <c r="K4645" s="13"/>
      <c r="L4645" s="13"/>
      <c r="M4645" s="13"/>
    </row>
    <row r="4646" spans="2:13">
      <c r="B4646" s="18"/>
      <c r="C4646" s="19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</row>
    <row r="4647" spans="2:13">
      <c r="B4647" s="18"/>
      <c r="C4647" s="19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</row>
    <row r="4648" spans="2:13">
      <c r="B4648" s="18"/>
      <c r="C4648" s="19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</row>
    <row r="4649" spans="2:13">
      <c r="B4649" s="18"/>
      <c r="C4649" s="19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</row>
    <row r="4650" spans="2:13">
      <c r="B4650" s="18"/>
      <c r="C4650" s="19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</row>
    <row r="4651" spans="2:13">
      <c r="B4651" s="18"/>
      <c r="C4651" s="19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</row>
    <row r="4652" spans="2:13">
      <c r="B4652" s="18"/>
      <c r="C4652" s="19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</row>
    <row r="4653" spans="2:13">
      <c r="B4653" s="18"/>
      <c r="C4653" s="19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</row>
    <row r="4654" spans="2:13">
      <c r="B4654" s="18"/>
      <c r="C4654" s="19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</row>
    <row r="4655" spans="2:13">
      <c r="B4655" s="16"/>
      <c r="C4655" s="17"/>
      <c r="D4655" s="13"/>
      <c r="E4655" s="13"/>
      <c r="F4655" s="13"/>
      <c r="G4655" s="13"/>
      <c r="H4655" s="13"/>
      <c r="I4655" s="13"/>
      <c r="J4655" s="13"/>
      <c r="K4655" s="13"/>
      <c r="L4655" s="13"/>
      <c r="M4655" s="13"/>
    </row>
    <row r="4656" spans="2:13">
      <c r="B4656" s="18"/>
      <c r="C4656" s="19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</row>
    <row r="4657" spans="2:13">
      <c r="B4657" s="16"/>
      <c r="C4657" s="17"/>
      <c r="D4657" s="13"/>
      <c r="E4657" s="13"/>
      <c r="F4657" s="13"/>
      <c r="G4657" s="13"/>
      <c r="H4657" s="13"/>
      <c r="I4657" s="13"/>
      <c r="J4657" s="13"/>
      <c r="K4657" s="13"/>
      <c r="L4657" s="13"/>
      <c r="M4657" s="13"/>
    </row>
    <row r="4658" spans="2:13">
      <c r="B4658" s="16"/>
      <c r="C4658" s="17"/>
      <c r="D4658" s="13"/>
      <c r="E4658" s="13"/>
      <c r="F4658" s="13"/>
      <c r="G4658" s="13"/>
      <c r="H4658" s="13"/>
      <c r="I4658" s="13"/>
      <c r="J4658" s="13"/>
      <c r="K4658" s="13"/>
      <c r="L4658" s="13"/>
      <c r="M4658" s="13"/>
    </row>
    <row r="4659" spans="2:13">
      <c r="B4659" s="16"/>
      <c r="C4659" s="17"/>
      <c r="D4659" s="13"/>
      <c r="E4659" s="13"/>
      <c r="F4659" s="13"/>
      <c r="G4659" s="13"/>
      <c r="H4659" s="13"/>
      <c r="I4659" s="13"/>
      <c r="J4659" s="13"/>
      <c r="K4659" s="13"/>
      <c r="L4659" s="13"/>
      <c r="M4659" s="13"/>
    </row>
    <row r="4660" spans="2:13">
      <c r="B4660" s="16"/>
      <c r="C4660" s="17"/>
      <c r="D4660" s="13"/>
      <c r="E4660" s="13"/>
      <c r="F4660" s="13"/>
      <c r="G4660" s="13"/>
      <c r="H4660" s="13"/>
      <c r="I4660" s="13"/>
      <c r="J4660" s="13"/>
      <c r="K4660" s="13"/>
      <c r="L4660" s="13"/>
      <c r="M4660" s="13"/>
    </row>
    <row r="4661" spans="2:13">
      <c r="B4661" s="16"/>
      <c r="C4661" s="17"/>
      <c r="D4661" s="13"/>
      <c r="E4661" s="13"/>
      <c r="F4661" s="13"/>
      <c r="G4661" s="13"/>
      <c r="H4661" s="13"/>
      <c r="I4661" s="13"/>
      <c r="J4661" s="13"/>
      <c r="K4661" s="13"/>
      <c r="L4661" s="13"/>
      <c r="M4661" s="13"/>
    </row>
    <row r="4662" spans="2:13">
      <c r="B4662" s="16"/>
      <c r="C4662" s="17"/>
      <c r="D4662" s="13"/>
      <c r="E4662" s="13"/>
      <c r="F4662" s="13"/>
      <c r="G4662" s="13"/>
      <c r="H4662" s="13"/>
      <c r="I4662" s="13"/>
      <c r="J4662" s="13"/>
      <c r="K4662" s="13"/>
      <c r="L4662" s="13"/>
      <c r="M4662" s="13"/>
    </row>
    <row r="4663" spans="2:13">
      <c r="B4663" s="16"/>
      <c r="C4663" s="17"/>
      <c r="D4663" s="13"/>
      <c r="E4663" s="13"/>
      <c r="F4663" s="13"/>
      <c r="G4663" s="13"/>
      <c r="H4663" s="13"/>
      <c r="I4663" s="13"/>
      <c r="J4663" s="13"/>
      <c r="K4663" s="13"/>
      <c r="L4663" s="13"/>
      <c r="M4663" s="13"/>
    </row>
    <row r="4664" spans="2:13">
      <c r="B4664" s="16"/>
      <c r="C4664" s="17"/>
      <c r="D4664" s="13"/>
      <c r="E4664" s="13"/>
      <c r="F4664" s="13"/>
      <c r="G4664" s="13"/>
      <c r="H4664" s="13"/>
      <c r="I4664" s="13"/>
      <c r="J4664" s="13"/>
      <c r="K4664" s="13"/>
      <c r="L4664" s="13"/>
      <c r="M4664" s="13"/>
    </row>
    <row r="4665" spans="2:13">
      <c r="B4665" s="16"/>
      <c r="C4665" s="17"/>
      <c r="D4665" s="13"/>
      <c r="E4665" s="13"/>
      <c r="F4665" s="13"/>
      <c r="G4665" s="13"/>
      <c r="H4665" s="13"/>
      <c r="I4665" s="13"/>
      <c r="J4665" s="13"/>
      <c r="K4665" s="13"/>
      <c r="L4665" s="13"/>
      <c r="M4665" s="13"/>
    </row>
    <row r="4666" spans="2:13">
      <c r="B4666" s="16"/>
      <c r="C4666" s="17"/>
      <c r="D4666" s="13"/>
      <c r="E4666" s="13"/>
      <c r="F4666" s="13"/>
      <c r="G4666" s="13"/>
      <c r="H4666" s="13"/>
      <c r="I4666" s="13"/>
      <c r="J4666" s="13"/>
      <c r="K4666" s="13"/>
      <c r="L4666" s="13"/>
      <c r="M4666" s="13"/>
    </row>
    <row r="4667" spans="2:13">
      <c r="B4667" s="16"/>
      <c r="C4667" s="17"/>
      <c r="D4667" s="13"/>
      <c r="E4667" s="13"/>
      <c r="F4667" s="13"/>
      <c r="G4667" s="13"/>
      <c r="H4667" s="13"/>
      <c r="I4667" s="13"/>
      <c r="J4667" s="13"/>
      <c r="K4667" s="13"/>
      <c r="L4667" s="13"/>
      <c r="M4667" s="13"/>
    </row>
    <row r="4668" spans="2:13">
      <c r="B4668" s="18"/>
      <c r="C4668" s="19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</row>
    <row r="4669" spans="2:13">
      <c r="B4669" s="16"/>
      <c r="C4669" s="17"/>
      <c r="D4669" s="13"/>
      <c r="E4669" s="13"/>
      <c r="F4669" s="13"/>
      <c r="G4669" s="13"/>
      <c r="H4669" s="13"/>
      <c r="I4669" s="13"/>
      <c r="J4669" s="13"/>
      <c r="K4669" s="13"/>
      <c r="L4669" s="13"/>
      <c r="M4669" s="13"/>
    </row>
    <row r="4670" spans="2:13">
      <c r="B4670" s="16"/>
      <c r="C4670" s="17"/>
      <c r="D4670" s="13"/>
      <c r="E4670" s="13"/>
      <c r="F4670" s="13"/>
      <c r="G4670" s="13"/>
      <c r="H4670" s="13"/>
      <c r="I4670" s="13"/>
      <c r="J4670" s="13"/>
      <c r="K4670" s="13"/>
      <c r="L4670" s="13"/>
      <c r="M4670" s="13"/>
    </row>
    <row r="4671" spans="2:13">
      <c r="B4671" s="16"/>
      <c r="C4671" s="17"/>
      <c r="D4671" s="13"/>
      <c r="E4671" s="13"/>
      <c r="F4671" s="13"/>
      <c r="G4671" s="13"/>
      <c r="H4671" s="13"/>
      <c r="I4671" s="13"/>
      <c r="J4671" s="13"/>
      <c r="K4671" s="13"/>
      <c r="L4671" s="13"/>
      <c r="M4671" s="13"/>
    </row>
    <row r="4672" spans="2:13">
      <c r="B4672" s="16"/>
      <c r="C4672" s="17"/>
      <c r="D4672" s="13"/>
      <c r="E4672" s="13"/>
      <c r="F4672" s="13"/>
      <c r="G4672" s="13"/>
      <c r="H4672" s="13"/>
      <c r="I4672" s="13"/>
      <c r="J4672" s="13"/>
      <c r="K4672" s="13"/>
      <c r="L4672" s="13"/>
      <c r="M4672" s="13"/>
    </row>
    <row r="4673" spans="2:13">
      <c r="B4673" s="16"/>
      <c r="C4673" s="17"/>
      <c r="D4673" s="13"/>
      <c r="E4673" s="13"/>
      <c r="F4673" s="13"/>
      <c r="G4673" s="13"/>
      <c r="H4673" s="13"/>
      <c r="I4673" s="13"/>
      <c r="J4673" s="13"/>
      <c r="K4673" s="13"/>
      <c r="L4673" s="13"/>
      <c r="M4673" s="13"/>
    </row>
    <row r="4674" spans="2:13">
      <c r="B4674" s="16"/>
      <c r="C4674" s="17"/>
      <c r="D4674" s="13"/>
      <c r="E4674" s="13"/>
      <c r="F4674" s="13"/>
      <c r="G4674" s="13"/>
      <c r="H4674" s="13"/>
      <c r="I4674" s="13"/>
      <c r="J4674" s="13"/>
      <c r="K4674" s="13"/>
      <c r="L4674" s="13"/>
      <c r="M4674" s="13"/>
    </row>
    <row r="4675" spans="2:13">
      <c r="B4675" s="16"/>
      <c r="C4675" s="17"/>
      <c r="D4675" s="13"/>
      <c r="E4675" s="13"/>
      <c r="F4675" s="13"/>
      <c r="G4675" s="13"/>
      <c r="H4675" s="13"/>
      <c r="I4675" s="13"/>
      <c r="J4675" s="13"/>
      <c r="K4675" s="13"/>
      <c r="L4675" s="13"/>
      <c r="M4675" s="13"/>
    </row>
    <row r="4676" spans="2:13">
      <c r="B4676" s="16"/>
      <c r="C4676" s="17"/>
      <c r="D4676" s="13"/>
      <c r="E4676" s="13"/>
      <c r="F4676" s="13"/>
      <c r="G4676" s="13"/>
      <c r="H4676" s="13"/>
      <c r="I4676" s="13"/>
      <c r="J4676" s="13"/>
      <c r="K4676" s="13"/>
      <c r="L4676" s="13"/>
      <c r="M4676" s="13"/>
    </row>
    <row r="4677" spans="2:13">
      <c r="B4677" s="16"/>
      <c r="C4677" s="17"/>
      <c r="D4677" s="13"/>
      <c r="E4677" s="13"/>
      <c r="F4677" s="13"/>
      <c r="G4677" s="13"/>
      <c r="H4677" s="13"/>
      <c r="I4677" s="13"/>
      <c r="J4677" s="13"/>
      <c r="K4677" s="13"/>
      <c r="L4677" s="13"/>
      <c r="M4677" s="13"/>
    </row>
    <row r="4678" spans="2:13">
      <c r="B4678" s="18"/>
      <c r="C4678" s="19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</row>
    <row r="4679" spans="2:13">
      <c r="B4679" s="18"/>
      <c r="C4679" s="19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</row>
    <row r="4680" spans="2:13">
      <c r="B4680" s="16"/>
      <c r="C4680" s="17"/>
      <c r="D4680" s="13"/>
      <c r="E4680" s="13"/>
      <c r="F4680" s="13"/>
      <c r="G4680" s="13"/>
      <c r="H4680" s="13"/>
      <c r="I4680" s="13"/>
      <c r="J4680" s="13"/>
      <c r="K4680" s="13"/>
      <c r="L4680" s="13"/>
      <c r="M4680" s="13"/>
    </row>
    <row r="4681" spans="2:13">
      <c r="B4681" s="16"/>
      <c r="C4681" s="17"/>
      <c r="D4681" s="13"/>
      <c r="E4681" s="13"/>
      <c r="F4681" s="13"/>
      <c r="G4681" s="13"/>
      <c r="H4681" s="13"/>
      <c r="I4681" s="13"/>
      <c r="J4681" s="13"/>
      <c r="K4681" s="13"/>
      <c r="L4681" s="13"/>
      <c r="M4681" s="13"/>
    </row>
    <row r="4682" spans="2:13">
      <c r="B4682" s="16"/>
      <c r="C4682" s="17"/>
      <c r="D4682" s="13"/>
      <c r="E4682" s="13"/>
      <c r="F4682" s="13"/>
      <c r="G4682" s="13"/>
      <c r="H4682" s="13"/>
      <c r="I4682" s="13"/>
      <c r="J4682" s="13"/>
      <c r="K4682" s="13"/>
      <c r="L4682" s="13"/>
      <c r="M4682" s="13"/>
    </row>
    <row r="4683" spans="2:13">
      <c r="B4683" s="16"/>
      <c r="C4683" s="17"/>
      <c r="D4683" s="13"/>
      <c r="E4683" s="13"/>
      <c r="F4683" s="13"/>
      <c r="G4683" s="13"/>
      <c r="H4683" s="13"/>
      <c r="I4683" s="13"/>
      <c r="J4683" s="13"/>
      <c r="K4683" s="13"/>
      <c r="L4683" s="13"/>
      <c r="M4683" s="13"/>
    </row>
    <row r="4684" spans="2:13">
      <c r="B4684" s="16"/>
      <c r="C4684" s="17"/>
      <c r="D4684" s="13"/>
      <c r="E4684" s="13"/>
      <c r="F4684" s="13"/>
      <c r="G4684" s="13"/>
      <c r="H4684" s="13"/>
      <c r="I4684" s="13"/>
      <c r="J4684" s="13"/>
      <c r="K4684" s="13"/>
      <c r="L4684" s="13"/>
      <c r="M4684" s="13"/>
    </row>
    <row r="4685" spans="2:13">
      <c r="B4685" s="16"/>
      <c r="C4685" s="17"/>
      <c r="D4685" s="13"/>
      <c r="E4685" s="13"/>
      <c r="F4685" s="13"/>
      <c r="G4685" s="13"/>
      <c r="H4685" s="13"/>
      <c r="I4685" s="13"/>
      <c r="J4685" s="13"/>
      <c r="K4685" s="13"/>
      <c r="L4685" s="13"/>
      <c r="M4685" s="13"/>
    </row>
    <row r="4686" spans="2:13">
      <c r="B4686" s="16"/>
      <c r="C4686" s="17"/>
      <c r="D4686" s="13"/>
      <c r="E4686" s="13"/>
      <c r="F4686" s="13"/>
      <c r="G4686" s="13"/>
      <c r="H4686" s="13"/>
      <c r="I4686" s="13"/>
      <c r="J4686" s="13"/>
      <c r="K4686" s="13"/>
      <c r="L4686" s="13"/>
      <c r="M4686" s="13"/>
    </row>
    <row r="4687" spans="2:13">
      <c r="B4687" s="16"/>
      <c r="C4687" s="17"/>
      <c r="D4687" s="13"/>
      <c r="E4687" s="13"/>
      <c r="F4687" s="13"/>
      <c r="G4687" s="13"/>
      <c r="H4687" s="13"/>
      <c r="I4687" s="13"/>
      <c r="J4687" s="13"/>
      <c r="K4687" s="13"/>
      <c r="L4687" s="13"/>
      <c r="M4687" s="13"/>
    </row>
    <row r="4688" spans="2:13">
      <c r="B4688" s="16"/>
      <c r="C4688" s="17"/>
      <c r="D4688" s="13"/>
      <c r="E4688" s="13"/>
      <c r="F4688" s="13"/>
      <c r="G4688" s="13"/>
      <c r="H4688" s="13"/>
      <c r="I4688" s="13"/>
      <c r="J4688" s="13"/>
      <c r="K4688" s="13"/>
      <c r="L4688" s="13"/>
      <c r="M4688" s="13"/>
    </row>
    <row r="4689" spans="2:13">
      <c r="B4689" s="16"/>
      <c r="C4689" s="17"/>
      <c r="D4689" s="13"/>
      <c r="E4689" s="13"/>
      <c r="F4689" s="13"/>
      <c r="G4689" s="13"/>
      <c r="H4689" s="13"/>
      <c r="I4689" s="13"/>
      <c r="J4689" s="13"/>
      <c r="K4689" s="13"/>
      <c r="L4689" s="13"/>
      <c r="M4689" s="13"/>
    </row>
    <row r="4690" spans="2:13">
      <c r="B4690" s="18"/>
      <c r="C4690" s="19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</row>
    <row r="4691" spans="2:13">
      <c r="B4691" s="18"/>
      <c r="C4691" s="19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</row>
    <row r="4692" spans="2:13">
      <c r="B4692" s="18"/>
      <c r="C4692" s="19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</row>
    <row r="4693" spans="2:13">
      <c r="B4693" s="16"/>
      <c r="C4693" s="17"/>
      <c r="D4693" s="13"/>
      <c r="E4693" s="13"/>
      <c r="F4693" s="13"/>
      <c r="G4693" s="13"/>
      <c r="H4693" s="13"/>
      <c r="I4693" s="13"/>
      <c r="J4693" s="13"/>
      <c r="K4693" s="13"/>
      <c r="L4693" s="13"/>
      <c r="M4693" s="13"/>
    </row>
    <row r="4694" spans="2:13">
      <c r="B4694" s="16"/>
      <c r="C4694" s="17"/>
      <c r="D4694" s="13"/>
      <c r="E4694" s="13"/>
      <c r="F4694" s="13"/>
      <c r="G4694" s="13"/>
      <c r="H4694" s="13"/>
      <c r="I4694" s="13"/>
      <c r="J4694" s="13"/>
      <c r="K4694" s="13"/>
      <c r="L4694" s="13"/>
      <c r="M4694" s="13"/>
    </row>
    <row r="4695" spans="2:13">
      <c r="B4695" s="16"/>
      <c r="C4695" s="17"/>
      <c r="D4695" s="13"/>
      <c r="E4695" s="13"/>
      <c r="F4695" s="13"/>
      <c r="G4695" s="13"/>
      <c r="H4695" s="13"/>
      <c r="I4695" s="13"/>
      <c r="J4695" s="13"/>
      <c r="K4695" s="13"/>
      <c r="L4695" s="13"/>
      <c r="M4695" s="13"/>
    </row>
    <row r="4696" spans="2:13">
      <c r="B4696" s="16"/>
      <c r="C4696" s="17"/>
      <c r="D4696" s="13"/>
      <c r="E4696" s="13"/>
      <c r="F4696" s="13"/>
      <c r="G4696" s="13"/>
      <c r="H4696" s="13"/>
      <c r="I4696" s="13"/>
      <c r="J4696" s="13"/>
      <c r="K4696" s="13"/>
      <c r="L4696" s="13"/>
      <c r="M4696" s="13"/>
    </row>
    <row r="4697" spans="2:13">
      <c r="B4697" s="16"/>
      <c r="C4697" s="17"/>
      <c r="D4697" s="13"/>
      <c r="E4697" s="13"/>
      <c r="F4697" s="13"/>
      <c r="G4697" s="13"/>
      <c r="H4697" s="13"/>
      <c r="I4697" s="13"/>
      <c r="J4697" s="13"/>
      <c r="K4697" s="13"/>
      <c r="L4697" s="13"/>
      <c r="M4697" s="13"/>
    </row>
    <row r="4698" spans="2:13">
      <c r="B4698" s="18"/>
      <c r="C4698" s="19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</row>
    <row r="4699" spans="2:13">
      <c r="B4699" s="16"/>
      <c r="C4699" s="17"/>
      <c r="D4699" s="13"/>
      <c r="E4699" s="13"/>
      <c r="F4699" s="13"/>
      <c r="G4699" s="13"/>
      <c r="H4699" s="13"/>
      <c r="I4699" s="13"/>
      <c r="J4699" s="13"/>
      <c r="K4699" s="13"/>
      <c r="L4699" s="13"/>
      <c r="M4699" s="13"/>
    </row>
    <row r="4700" spans="2:13">
      <c r="B4700" s="16"/>
      <c r="C4700" s="17"/>
      <c r="D4700" s="13"/>
      <c r="E4700" s="13"/>
      <c r="F4700" s="13"/>
      <c r="G4700" s="13"/>
      <c r="H4700" s="13"/>
      <c r="I4700" s="13"/>
      <c r="J4700" s="13"/>
      <c r="K4700" s="13"/>
      <c r="L4700" s="13"/>
      <c r="M4700" s="13"/>
    </row>
    <row r="4701" spans="2:13">
      <c r="B4701" s="16"/>
      <c r="C4701" s="17"/>
      <c r="D4701" s="13"/>
      <c r="E4701" s="13"/>
      <c r="F4701" s="13"/>
      <c r="G4701" s="13"/>
      <c r="H4701" s="13"/>
      <c r="I4701" s="13"/>
      <c r="J4701" s="13"/>
      <c r="K4701" s="13"/>
      <c r="L4701" s="13"/>
      <c r="M4701" s="13"/>
    </row>
    <row r="4702" spans="2:13">
      <c r="B4702" s="16"/>
      <c r="C4702" s="17"/>
      <c r="D4702" s="13"/>
      <c r="E4702" s="13"/>
      <c r="F4702" s="13"/>
      <c r="G4702" s="13"/>
      <c r="H4702" s="13"/>
      <c r="I4702" s="13"/>
      <c r="J4702" s="13"/>
      <c r="K4702" s="13"/>
      <c r="L4702" s="13"/>
      <c r="M4702" s="13"/>
    </row>
    <row r="4703" spans="2:13">
      <c r="B4703" s="16"/>
      <c r="C4703" s="17"/>
      <c r="D4703" s="13"/>
      <c r="E4703" s="13"/>
      <c r="F4703" s="13"/>
      <c r="G4703" s="13"/>
      <c r="H4703" s="13"/>
      <c r="I4703" s="13"/>
      <c r="J4703" s="13"/>
      <c r="K4703" s="13"/>
      <c r="L4703" s="13"/>
      <c r="M4703" s="13"/>
    </row>
    <row r="4704" spans="2:13">
      <c r="B4704" s="16"/>
      <c r="C4704" s="17"/>
      <c r="D4704" s="13"/>
      <c r="E4704" s="13"/>
      <c r="F4704" s="13"/>
      <c r="G4704" s="13"/>
      <c r="H4704" s="13"/>
      <c r="I4704" s="13"/>
      <c r="J4704" s="13"/>
      <c r="K4704" s="13"/>
      <c r="L4704" s="13"/>
      <c r="M4704" s="13"/>
    </row>
    <row r="4705" spans="2:13">
      <c r="B4705" s="16"/>
      <c r="C4705" s="17"/>
      <c r="D4705" s="13"/>
      <c r="E4705" s="13"/>
      <c r="F4705" s="13"/>
      <c r="G4705" s="13"/>
      <c r="H4705" s="13"/>
      <c r="I4705" s="13"/>
      <c r="J4705" s="13"/>
      <c r="K4705" s="13"/>
      <c r="L4705" s="13"/>
      <c r="M4705" s="13"/>
    </row>
    <row r="4706" spans="2:13">
      <c r="B4706" s="16"/>
      <c r="C4706" s="17"/>
      <c r="D4706" s="13"/>
      <c r="E4706" s="13"/>
      <c r="F4706" s="13"/>
      <c r="G4706" s="13"/>
      <c r="H4706" s="13"/>
      <c r="I4706" s="13"/>
      <c r="J4706" s="13"/>
      <c r="K4706" s="13"/>
      <c r="L4706" s="13"/>
      <c r="M4706" s="13"/>
    </row>
    <row r="4707" spans="2:13">
      <c r="B4707" s="16"/>
      <c r="C4707" s="17"/>
      <c r="D4707" s="13"/>
      <c r="E4707" s="13"/>
      <c r="F4707" s="13"/>
      <c r="G4707" s="13"/>
      <c r="H4707" s="13"/>
      <c r="I4707" s="13"/>
      <c r="J4707" s="13"/>
      <c r="K4707" s="13"/>
      <c r="L4707" s="13"/>
      <c r="M4707" s="13"/>
    </row>
    <row r="4708" spans="2:13">
      <c r="B4708" s="16"/>
      <c r="C4708" s="17"/>
      <c r="D4708" s="13"/>
      <c r="E4708" s="13"/>
      <c r="F4708" s="13"/>
      <c r="G4708" s="13"/>
      <c r="H4708" s="13"/>
      <c r="I4708" s="13"/>
      <c r="J4708" s="13"/>
      <c r="K4708" s="13"/>
      <c r="L4708" s="13"/>
      <c r="M4708" s="13"/>
    </row>
    <row r="4709" spans="2:13">
      <c r="B4709" s="16"/>
      <c r="C4709" s="17"/>
      <c r="D4709" s="13"/>
      <c r="E4709" s="13"/>
      <c r="F4709" s="13"/>
      <c r="G4709" s="13"/>
      <c r="H4709" s="13"/>
      <c r="I4709" s="13"/>
      <c r="J4709" s="13"/>
      <c r="K4709" s="13"/>
      <c r="L4709" s="13"/>
      <c r="M4709" s="13"/>
    </row>
    <row r="4710" spans="2:13">
      <c r="B4710" s="16"/>
      <c r="C4710" s="17"/>
      <c r="D4710" s="13"/>
      <c r="E4710" s="13"/>
      <c r="F4710" s="13"/>
      <c r="G4710" s="13"/>
      <c r="H4710" s="13"/>
      <c r="I4710" s="13"/>
      <c r="J4710" s="13"/>
      <c r="K4710" s="13"/>
      <c r="L4710" s="13"/>
      <c r="M4710" s="13"/>
    </row>
    <row r="4711" spans="2:13">
      <c r="B4711" s="16"/>
      <c r="C4711" s="17"/>
      <c r="D4711" s="13"/>
      <c r="E4711" s="13"/>
      <c r="F4711" s="13"/>
      <c r="G4711" s="13"/>
      <c r="H4711" s="13"/>
      <c r="I4711" s="13"/>
      <c r="J4711" s="13"/>
      <c r="K4711" s="13"/>
      <c r="L4711" s="13"/>
      <c r="M4711" s="13"/>
    </row>
    <row r="4712" spans="2:13">
      <c r="B4712" s="16"/>
      <c r="C4712" s="17"/>
      <c r="D4712" s="13"/>
      <c r="E4712" s="13"/>
      <c r="F4712" s="13"/>
      <c r="G4712" s="13"/>
      <c r="H4712" s="13"/>
      <c r="I4712" s="13"/>
      <c r="J4712" s="13"/>
      <c r="K4712" s="13"/>
      <c r="L4712" s="13"/>
      <c r="M4712" s="13"/>
    </row>
    <row r="4713" spans="2:13">
      <c r="B4713" s="16"/>
      <c r="C4713" s="17"/>
      <c r="D4713" s="13"/>
      <c r="E4713" s="13"/>
      <c r="F4713" s="13"/>
      <c r="G4713" s="13"/>
      <c r="H4713" s="13"/>
      <c r="I4713" s="13"/>
      <c r="J4713" s="13"/>
      <c r="K4713" s="13"/>
      <c r="L4713" s="13"/>
      <c r="M4713" s="13"/>
    </row>
    <row r="4714" spans="2:13">
      <c r="B4714" s="16"/>
      <c r="C4714" s="17"/>
      <c r="D4714" s="13"/>
      <c r="E4714" s="13"/>
      <c r="F4714" s="13"/>
      <c r="G4714" s="13"/>
      <c r="H4714" s="13"/>
      <c r="I4714" s="13"/>
      <c r="J4714" s="13"/>
      <c r="K4714" s="13"/>
      <c r="L4714" s="13"/>
      <c r="M4714" s="13"/>
    </row>
    <row r="4715" spans="2:13">
      <c r="B4715" s="16"/>
      <c r="C4715" s="17"/>
      <c r="D4715" s="13"/>
      <c r="E4715" s="13"/>
      <c r="F4715" s="13"/>
      <c r="G4715" s="13"/>
      <c r="H4715" s="13"/>
      <c r="I4715" s="13"/>
      <c r="J4715" s="13"/>
      <c r="K4715" s="13"/>
      <c r="L4715" s="13"/>
      <c r="M4715" s="13"/>
    </row>
    <row r="4716" spans="2:13">
      <c r="B4716" s="16"/>
      <c r="C4716" s="17"/>
      <c r="D4716" s="13"/>
      <c r="E4716" s="13"/>
      <c r="F4716" s="13"/>
      <c r="G4716" s="13"/>
      <c r="H4716" s="13"/>
      <c r="I4716" s="13"/>
      <c r="J4716" s="13"/>
      <c r="K4716" s="13"/>
      <c r="L4716" s="13"/>
      <c r="M4716" s="13"/>
    </row>
    <row r="4717" spans="2:13">
      <c r="B4717" s="16"/>
      <c r="C4717" s="17"/>
      <c r="D4717" s="13"/>
      <c r="E4717" s="13"/>
      <c r="F4717" s="13"/>
      <c r="G4717" s="13"/>
      <c r="H4717" s="13"/>
      <c r="I4717" s="13"/>
      <c r="J4717" s="13"/>
      <c r="K4717" s="13"/>
      <c r="L4717" s="13"/>
      <c r="M4717" s="13"/>
    </row>
    <row r="4718" spans="2:13">
      <c r="B4718" s="18"/>
      <c r="C4718" s="19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</row>
    <row r="4719" spans="2:13">
      <c r="B4719" s="16"/>
      <c r="C4719" s="17"/>
      <c r="D4719" s="13"/>
      <c r="E4719" s="13"/>
      <c r="F4719" s="13"/>
      <c r="G4719" s="13"/>
      <c r="H4719" s="13"/>
      <c r="I4719" s="13"/>
      <c r="J4719" s="13"/>
      <c r="K4719" s="13"/>
      <c r="L4719" s="13"/>
      <c r="M4719" s="13"/>
    </row>
    <row r="4720" spans="2:13">
      <c r="B4720" s="16"/>
      <c r="C4720" s="17"/>
      <c r="D4720" s="13"/>
      <c r="E4720" s="13"/>
      <c r="F4720" s="13"/>
      <c r="G4720" s="13"/>
      <c r="H4720" s="13"/>
      <c r="I4720" s="13"/>
      <c r="J4720" s="13"/>
      <c r="K4720" s="13"/>
      <c r="L4720" s="13"/>
      <c r="M4720" s="13"/>
    </row>
    <row r="4721" spans="2:13">
      <c r="B4721" s="16"/>
      <c r="C4721" s="17"/>
      <c r="D4721" s="13"/>
      <c r="E4721" s="13"/>
      <c r="F4721" s="13"/>
      <c r="G4721" s="13"/>
      <c r="H4721" s="13"/>
      <c r="I4721" s="13"/>
      <c r="J4721" s="13"/>
      <c r="K4721" s="13"/>
      <c r="L4721" s="13"/>
      <c r="M4721" s="13"/>
    </row>
    <row r="4722" spans="2:13">
      <c r="B4722" s="16"/>
      <c r="C4722" s="17"/>
      <c r="D4722" s="13"/>
      <c r="E4722" s="13"/>
      <c r="F4722" s="13"/>
      <c r="G4722" s="13"/>
      <c r="H4722" s="13"/>
      <c r="I4722" s="13"/>
      <c r="J4722" s="13"/>
      <c r="K4722" s="13"/>
      <c r="L4722" s="13"/>
      <c r="M4722" s="13"/>
    </row>
    <row r="4723" spans="2:13">
      <c r="B4723" s="16"/>
      <c r="C4723" s="17"/>
      <c r="D4723" s="13"/>
      <c r="E4723" s="13"/>
      <c r="F4723" s="13"/>
      <c r="G4723" s="13"/>
      <c r="H4723" s="13"/>
      <c r="I4723" s="13"/>
      <c r="J4723" s="13"/>
      <c r="K4723" s="13"/>
      <c r="L4723" s="13"/>
      <c r="M4723" s="13"/>
    </row>
    <row r="4724" spans="2:13">
      <c r="B4724" s="16"/>
      <c r="C4724" s="17"/>
      <c r="D4724" s="13"/>
      <c r="E4724" s="13"/>
      <c r="F4724" s="13"/>
      <c r="G4724" s="13"/>
      <c r="H4724" s="13"/>
      <c r="I4724" s="13"/>
      <c r="J4724" s="13"/>
      <c r="K4724" s="13"/>
      <c r="L4724" s="13"/>
      <c r="M4724" s="13"/>
    </row>
    <row r="4725" spans="2:13">
      <c r="B4725" s="18"/>
      <c r="C4725" s="19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</row>
    <row r="4726" spans="2:13">
      <c r="B4726" s="16"/>
      <c r="C4726" s="17"/>
      <c r="D4726" s="13"/>
      <c r="E4726" s="13"/>
      <c r="F4726" s="13"/>
      <c r="G4726" s="13"/>
      <c r="H4726" s="13"/>
      <c r="I4726" s="13"/>
      <c r="J4726" s="13"/>
      <c r="K4726" s="13"/>
      <c r="L4726" s="13"/>
      <c r="M4726" s="13"/>
    </row>
    <row r="4727" spans="2:13">
      <c r="B4727" s="16"/>
      <c r="C4727" s="17"/>
      <c r="D4727" s="13"/>
      <c r="E4727" s="13"/>
      <c r="F4727" s="13"/>
      <c r="G4727" s="13"/>
      <c r="H4727" s="13"/>
      <c r="I4727" s="13"/>
      <c r="J4727" s="13"/>
      <c r="K4727" s="13"/>
      <c r="L4727" s="13"/>
      <c r="M4727" s="13"/>
    </row>
    <row r="4728" spans="2:13">
      <c r="B4728" s="16"/>
      <c r="C4728" s="17"/>
      <c r="D4728" s="13"/>
      <c r="E4728" s="13"/>
      <c r="F4728" s="13"/>
      <c r="G4728" s="13"/>
      <c r="H4728" s="13"/>
      <c r="I4728" s="13"/>
      <c r="J4728" s="13"/>
      <c r="K4728" s="13"/>
      <c r="L4728" s="13"/>
      <c r="M4728" s="13"/>
    </row>
    <row r="4729" spans="2:13">
      <c r="B4729" s="16"/>
      <c r="C4729" s="17"/>
      <c r="D4729" s="13"/>
      <c r="E4729" s="13"/>
      <c r="F4729" s="13"/>
      <c r="G4729" s="13"/>
      <c r="H4729" s="13"/>
      <c r="I4729" s="13"/>
      <c r="J4729" s="13"/>
      <c r="K4729" s="13"/>
      <c r="L4729" s="13"/>
      <c r="M4729" s="13"/>
    </row>
    <row r="4730" spans="2:13">
      <c r="B4730" s="16"/>
      <c r="C4730" s="17"/>
      <c r="D4730" s="13"/>
      <c r="E4730" s="13"/>
      <c r="F4730" s="13"/>
      <c r="G4730" s="13"/>
      <c r="H4730" s="13"/>
      <c r="I4730" s="13"/>
      <c r="J4730" s="13"/>
      <c r="K4730" s="13"/>
      <c r="L4730" s="13"/>
      <c r="M4730" s="13"/>
    </row>
    <row r="4731" spans="2:13">
      <c r="B4731" s="16"/>
      <c r="C4731" s="17"/>
      <c r="D4731" s="13"/>
      <c r="E4731" s="13"/>
      <c r="F4731" s="13"/>
      <c r="G4731" s="13"/>
      <c r="H4731" s="13"/>
      <c r="I4731" s="13"/>
      <c r="J4731" s="13"/>
      <c r="K4731" s="13"/>
      <c r="L4731" s="13"/>
      <c r="M4731" s="13"/>
    </row>
    <row r="4732" spans="2:13">
      <c r="B4732" s="18"/>
      <c r="C4732" s="19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</row>
    <row r="4733" spans="2:13">
      <c r="B4733" s="16"/>
      <c r="C4733" s="17"/>
      <c r="D4733" s="13"/>
      <c r="E4733" s="13"/>
      <c r="F4733" s="13"/>
      <c r="G4733" s="13"/>
      <c r="H4733" s="13"/>
      <c r="I4733" s="13"/>
      <c r="J4733" s="13"/>
      <c r="K4733" s="13"/>
      <c r="L4733" s="13"/>
      <c r="M4733" s="13"/>
    </row>
    <row r="4734" spans="2:13">
      <c r="B4734" s="16"/>
      <c r="C4734" s="17"/>
      <c r="D4734" s="13"/>
      <c r="E4734" s="13"/>
      <c r="F4734" s="13"/>
      <c r="G4734" s="13"/>
      <c r="H4734" s="13"/>
      <c r="I4734" s="13"/>
      <c r="J4734" s="13"/>
      <c r="K4734" s="13"/>
      <c r="L4734" s="13"/>
      <c r="M4734" s="13"/>
    </row>
    <row r="4735" spans="2:13">
      <c r="B4735" s="16"/>
      <c r="C4735" s="17"/>
      <c r="D4735" s="13"/>
      <c r="E4735" s="13"/>
      <c r="F4735" s="13"/>
      <c r="G4735" s="13"/>
      <c r="H4735" s="13"/>
      <c r="I4735" s="13"/>
      <c r="J4735" s="13"/>
      <c r="K4735" s="13"/>
      <c r="L4735" s="13"/>
      <c r="M4735" s="13"/>
    </row>
    <row r="4736" spans="2:13">
      <c r="B4736" s="16"/>
      <c r="C4736" s="17"/>
      <c r="D4736" s="13"/>
      <c r="E4736" s="13"/>
      <c r="F4736" s="13"/>
      <c r="G4736" s="13"/>
      <c r="H4736" s="13"/>
      <c r="I4736" s="13"/>
      <c r="J4736" s="13"/>
      <c r="K4736" s="13"/>
      <c r="L4736" s="13"/>
      <c r="M4736" s="13"/>
    </row>
    <row r="4737" spans="2:13">
      <c r="B4737" s="16"/>
      <c r="C4737" s="17"/>
      <c r="D4737" s="13"/>
      <c r="E4737" s="13"/>
      <c r="F4737" s="13"/>
      <c r="G4737" s="13"/>
      <c r="H4737" s="13"/>
      <c r="I4737" s="13"/>
      <c r="J4737" s="13"/>
      <c r="K4737" s="13"/>
      <c r="L4737" s="13"/>
      <c r="M4737" s="13"/>
    </row>
    <row r="4738" spans="2:13">
      <c r="B4738" s="16"/>
      <c r="C4738" s="17"/>
      <c r="D4738" s="13"/>
      <c r="E4738" s="13"/>
      <c r="F4738" s="13"/>
      <c r="G4738" s="13"/>
      <c r="H4738" s="13"/>
      <c r="I4738" s="13"/>
      <c r="J4738" s="13"/>
      <c r="K4738" s="13"/>
      <c r="L4738" s="13"/>
      <c r="M4738" s="13"/>
    </row>
    <row r="4739" spans="2:13">
      <c r="B4739" s="16"/>
      <c r="C4739" s="17"/>
      <c r="D4739" s="13"/>
      <c r="E4739" s="13"/>
      <c r="F4739" s="13"/>
      <c r="G4739" s="13"/>
      <c r="H4739" s="13"/>
      <c r="I4739" s="13"/>
      <c r="J4739" s="13"/>
      <c r="K4739" s="13"/>
      <c r="L4739" s="13"/>
      <c r="M4739" s="13"/>
    </row>
    <row r="4740" spans="2:13">
      <c r="B4740" s="16"/>
      <c r="C4740" s="17"/>
      <c r="D4740" s="13"/>
      <c r="E4740" s="13"/>
      <c r="F4740" s="13"/>
      <c r="G4740" s="13"/>
      <c r="H4740" s="13"/>
      <c r="I4740" s="13"/>
      <c r="J4740" s="13"/>
      <c r="K4740" s="13"/>
      <c r="L4740" s="13"/>
      <c r="M4740" s="13"/>
    </row>
    <row r="4741" spans="2:13">
      <c r="B4741" s="16"/>
      <c r="C4741" s="17"/>
      <c r="D4741" s="13"/>
      <c r="E4741" s="13"/>
      <c r="F4741" s="13"/>
      <c r="G4741" s="13"/>
      <c r="H4741" s="13"/>
      <c r="I4741" s="13"/>
      <c r="J4741" s="13"/>
      <c r="K4741" s="13"/>
      <c r="L4741" s="13"/>
      <c r="M4741" s="13"/>
    </row>
    <row r="4742" spans="2:13">
      <c r="B4742" s="16"/>
      <c r="C4742" s="17"/>
      <c r="D4742" s="13"/>
      <c r="E4742" s="13"/>
      <c r="F4742" s="13"/>
      <c r="G4742" s="13"/>
      <c r="H4742" s="13"/>
      <c r="I4742" s="13"/>
      <c r="J4742" s="13"/>
      <c r="K4742" s="13"/>
      <c r="L4742" s="13"/>
      <c r="M4742" s="13"/>
    </row>
    <row r="4743" spans="2:13">
      <c r="B4743" s="16"/>
      <c r="C4743" s="17"/>
      <c r="D4743" s="13"/>
      <c r="E4743" s="13"/>
      <c r="F4743" s="13"/>
      <c r="G4743" s="13"/>
      <c r="H4743" s="13"/>
      <c r="I4743" s="13"/>
      <c r="J4743" s="13"/>
      <c r="K4743" s="13"/>
      <c r="L4743" s="13"/>
      <c r="M4743" s="13"/>
    </row>
    <row r="4744" spans="2:13">
      <c r="B4744" s="16"/>
      <c r="C4744" s="17"/>
      <c r="D4744" s="13"/>
      <c r="E4744" s="13"/>
      <c r="F4744" s="13"/>
      <c r="G4744" s="13"/>
      <c r="H4744" s="13"/>
      <c r="I4744" s="13"/>
      <c r="J4744" s="13"/>
      <c r="K4744" s="13"/>
      <c r="L4744" s="13"/>
      <c r="M4744" s="13"/>
    </row>
    <row r="4745" spans="2:13">
      <c r="B4745" s="16"/>
      <c r="C4745" s="17"/>
      <c r="D4745" s="13"/>
      <c r="E4745" s="13"/>
      <c r="F4745" s="13"/>
      <c r="G4745" s="13"/>
      <c r="H4745" s="13"/>
      <c r="I4745" s="13"/>
      <c r="J4745" s="13"/>
      <c r="K4745" s="13"/>
      <c r="L4745" s="13"/>
      <c r="M4745" s="13"/>
    </row>
    <row r="4746" spans="2:13">
      <c r="B4746" s="16"/>
      <c r="C4746" s="17"/>
      <c r="D4746" s="13"/>
      <c r="E4746" s="13"/>
      <c r="F4746" s="13"/>
      <c r="G4746" s="13"/>
      <c r="H4746" s="13"/>
      <c r="I4746" s="13"/>
      <c r="J4746" s="13"/>
      <c r="K4746" s="13"/>
      <c r="L4746" s="13"/>
      <c r="M4746" s="13"/>
    </row>
    <row r="4747" spans="2:13">
      <c r="B4747" s="16"/>
      <c r="C4747" s="17"/>
      <c r="D4747" s="13"/>
      <c r="E4747" s="13"/>
      <c r="F4747" s="13"/>
      <c r="G4747" s="13"/>
      <c r="H4747" s="13"/>
      <c r="I4747" s="13"/>
      <c r="J4747" s="13"/>
      <c r="K4747" s="13"/>
      <c r="L4747" s="13"/>
      <c r="M4747" s="13"/>
    </row>
    <row r="4748" spans="2:13">
      <c r="B4748" s="16"/>
      <c r="C4748" s="17"/>
      <c r="D4748" s="13"/>
      <c r="E4748" s="13"/>
      <c r="F4748" s="13"/>
      <c r="G4748" s="13"/>
      <c r="H4748" s="13"/>
      <c r="I4748" s="13"/>
      <c r="J4748" s="13"/>
      <c r="K4748" s="13"/>
      <c r="L4748" s="13"/>
      <c r="M4748" s="13"/>
    </row>
    <row r="4749" spans="2:13">
      <c r="B4749" s="16"/>
      <c r="C4749" s="17"/>
      <c r="D4749" s="13"/>
      <c r="E4749" s="13"/>
      <c r="F4749" s="13"/>
      <c r="G4749" s="13"/>
      <c r="H4749" s="13"/>
      <c r="I4749" s="13"/>
      <c r="J4749" s="13"/>
      <c r="K4749" s="13"/>
      <c r="L4749" s="13"/>
      <c r="M4749" s="13"/>
    </row>
    <row r="4750" spans="2:13">
      <c r="B4750" s="16"/>
      <c r="C4750" s="17"/>
      <c r="D4750" s="13"/>
      <c r="E4750" s="13"/>
      <c r="F4750" s="13"/>
      <c r="G4750" s="13"/>
      <c r="H4750" s="13"/>
      <c r="I4750" s="13"/>
      <c r="J4750" s="13"/>
      <c r="K4750" s="13"/>
      <c r="L4750" s="13"/>
      <c r="M4750" s="13"/>
    </row>
    <row r="4751" spans="2:13">
      <c r="B4751" s="16"/>
      <c r="C4751" s="17"/>
      <c r="D4751" s="13"/>
      <c r="E4751" s="13"/>
      <c r="F4751" s="13"/>
      <c r="G4751" s="13"/>
      <c r="H4751" s="13"/>
      <c r="I4751" s="13"/>
      <c r="J4751" s="13"/>
      <c r="K4751" s="13"/>
      <c r="L4751" s="13"/>
      <c r="M4751" s="13"/>
    </row>
    <row r="4752" spans="2:13">
      <c r="B4752" s="16"/>
      <c r="C4752" s="17"/>
      <c r="D4752" s="13"/>
      <c r="E4752" s="13"/>
      <c r="F4752" s="13"/>
      <c r="G4752" s="13"/>
      <c r="H4752" s="13"/>
      <c r="I4752" s="13"/>
      <c r="J4752" s="13"/>
      <c r="K4752" s="13"/>
      <c r="L4752" s="13"/>
      <c r="M4752" s="13"/>
    </row>
    <row r="4753" spans="2:13">
      <c r="B4753" s="16"/>
      <c r="C4753" s="17"/>
      <c r="D4753" s="13"/>
      <c r="E4753" s="13"/>
      <c r="F4753" s="13"/>
      <c r="G4753" s="13"/>
      <c r="H4753" s="13"/>
      <c r="I4753" s="13"/>
      <c r="J4753" s="13"/>
      <c r="K4753" s="13"/>
      <c r="L4753" s="13"/>
      <c r="M4753" s="13"/>
    </row>
    <row r="4754" spans="2:13">
      <c r="B4754" s="16"/>
      <c r="C4754" s="17"/>
      <c r="D4754" s="13"/>
      <c r="E4754" s="13"/>
      <c r="F4754" s="13"/>
      <c r="G4754" s="13"/>
      <c r="H4754" s="13"/>
      <c r="I4754" s="13"/>
      <c r="J4754" s="13"/>
      <c r="K4754" s="13"/>
      <c r="L4754" s="13"/>
      <c r="M4754" s="13"/>
    </row>
    <row r="4755" spans="2:13">
      <c r="B4755" s="16"/>
      <c r="C4755" s="17"/>
      <c r="D4755" s="13"/>
      <c r="E4755" s="13"/>
      <c r="F4755" s="13"/>
      <c r="G4755" s="13"/>
      <c r="H4755" s="13"/>
      <c r="I4755" s="13"/>
      <c r="J4755" s="13"/>
      <c r="K4755" s="13"/>
      <c r="L4755" s="13"/>
      <c r="M4755" s="13"/>
    </row>
    <row r="4756" spans="2:13">
      <c r="B4756" s="16"/>
      <c r="C4756" s="17"/>
      <c r="D4756" s="13"/>
      <c r="E4756" s="13"/>
      <c r="F4756" s="13"/>
      <c r="G4756" s="13"/>
      <c r="H4756" s="13"/>
      <c r="I4756" s="13"/>
      <c r="J4756" s="13"/>
      <c r="K4756" s="13"/>
      <c r="L4756" s="13"/>
      <c r="M4756" s="13"/>
    </row>
    <row r="4757" spans="2:13">
      <c r="B4757" s="16"/>
      <c r="C4757" s="17"/>
      <c r="D4757" s="13"/>
      <c r="E4757" s="13"/>
      <c r="F4757" s="13"/>
      <c r="G4757" s="13"/>
      <c r="H4757" s="13"/>
      <c r="I4757" s="13"/>
      <c r="J4757" s="13"/>
      <c r="K4757" s="13"/>
      <c r="L4757" s="13"/>
      <c r="M4757" s="13"/>
    </row>
    <row r="4758" spans="2:13">
      <c r="B4758" s="16"/>
      <c r="C4758" s="17"/>
      <c r="D4758" s="13"/>
      <c r="E4758" s="13"/>
      <c r="F4758" s="13"/>
      <c r="G4758" s="13"/>
      <c r="H4758" s="13"/>
      <c r="I4758" s="13"/>
      <c r="J4758" s="13"/>
      <c r="K4758" s="13"/>
      <c r="L4758" s="13"/>
      <c r="M4758" s="13"/>
    </row>
    <row r="4759" spans="2:13">
      <c r="B4759" s="16"/>
      <c r="C4759" s="17"/>
      <c r="D4759" s="13"/>
      <c r="E4759" s="13"/>
      <c r="F4759" s="13"/>
      <c r="G4759" s="13"/>
      <c r="H4759" s="13"/>
      <c r="I4759" s="13"/>
      <c r="J4759" s="13"/>
      <c r="K4759" s="13"/>
      <c r="L4759" s="13"/>
      <c r="M4759" s="13"/>
    </row>
    <row r="4760" spans="2:13">
      <c r="B4760" s="16"/>
      <c r="C4760" s="17"/>
      <c r="D4760" s="13"/>
      <c r="E4760" s="13"/>
      <c r="F4760" s="13"/>
      <c r="G4760" s="13"/>
      <c r="H4760" s="13"/>
      <c r="I4760" s="13"/>
      <c r="J4760" s="13"/>
      <c r="K4760" s="13"/>
      <c r="L4760" s="13"/>
      <c r="M4760" s="13"/>
    </row>
    <row r="4761" spans="2:13">
      <c r="B4761" s="16"/>
      <c r="C4761" s="17"/>
      <c r="D4761" s="13"/>
      <c r="E4761" s="13"/>
      <c r="F4761" s="13"/>
      <c r="G4761" s="13"/>
      <c r="H4761" s="13"/>
      <c r="I4761" s="13"/>
      <c r="J4761" s="13"/>
      <c r="K4761" s="13"/>
      <c r="L4761" s="13"/>
      <c r="M4761" s="13"/>
    </row>
    <row r="4762" spans="2:13">
      <c r="B4762" s="16"/>
      <c r="C4762" s="17"/>
      <c r="D4762" s="13"/>
      <c r="E4762" s="13"/>
      <c r="F4762" s="13"/>
      <c r="G4762" s="13"/>
      <c r="H4762" s="13"/>
      <c r="I4762" s="13"/>
      <c r="J4762" s="13"/>
      <c r="K4762" s="13"/>
      <c r="L4762" s="13"/>
      <c r="M4762" s="13"/>
    </row>
    <row r="4763" spans="2:13">
      <c r="B4763" s="16"/>
      <c r="C4763" s="17"/>
      <c r="D4763" s="13"/>
      <c r="E4763" s="13"/>
      <c r="F4763" s="13"/>
      <c r="G4763" s="13"/>
      <c r="H4763" s="13"/>
      <c r="I4763" s="13"/>
      <c r="J4763" s="13"/>
      <c r="K4763" s="13"/>
      <c r="L4763" s="13"/>
      <c r="M4763" s="13"/>
    </row>
    <row r="4764" spans="2:13">
      <c r="B4764" s="16"/>
      <c r="C4764" s="17"/>
      <c r="D4764" s="13"/>
      <c r="E4764" s="13"/>
      <c r="F4764" s="13"/>
      <c r="G4764" s="13"/>
      <c r="H4764" s="13"/>
      <c r="I4764" s="13"/>
      <c r="J4764" s="13"/>
      <c r="K4764" s="13"/>
      <c r="L4764" s="13"/>
      <c r="M4764" s="13"/>
    </row>
    <row r="4765" spans="2:13">
      <c r="B4765" s="18"/>
      <c r="C4765" s="19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</row>
    <row r="4766" spans="2:13">
      <c r="B4766" s="16"/>
      <c r="C4766" s="17"/>
      <c r="D4766" s="13"/>
      <c r="E4766" s="13"/>
      <c r="F4766" s="13"/>
      <c r="G4766" s="13"/>
      <c r="H4766" s="13"/>
      <c r="I4766" s="13"/>
      <c r="J4766" s="13"/>
      <c r="K4766" s="13"/>
      <c r="L4766" s="13"/>
      <c r="M4766" s="13"/>
    </row>
    <row r="4767" spans="2:13">
      <c r="B4767" s="16"/>
      <c r="C4767" s="17"/>
      <c r="D4767" s="13"/>
      <c r="E4767" s="13"/>
      <c r="F4767" s="13"/>
      <c r="G4767" s="13"/>
      <c r="H4767" s="13"/>
      <c r="I4767" s="13"/>
      <c r="J4767" s="13"/>
      <c r="K4767" s="13"/>
      <c r="L4767" s="13"/>
      <c r="M4767" s="13"/>
    </row>
    <row r="4768" spans="2:13">
      <c r="B4768" s="16"/>
      <c r="C4768" s="17"/>
      <c r="D4768" s="13"/>
      <c r="E4768" s="13"/>
      <c r="F4768" s="13"/>
      <c r="G4768" s="13"/>
      <c r="H4768" s="13"/>
      <c r="I4768" s="13"/>
      <c r="J4768" s="13"/>
      <c r="K4768" s="13"/>
      <c r="L4768" s="13"/>
      <c r="M4768" s="13"/>
    </row>
    <row r="4769" spans="2:13">
      <c r="B4769" s="16"/>
      <c r="C4769" s="17"/>
      <c r="D4769" s="13"/>
      <c r="E4769" s="13"/>
      <c r="F4769" s="13"/>
      <c r="G4769" s="13"/>
      <c r="H4769" s="13"/>
      <c r="I4769" s="13"/>
      <c r="J4769" s="13"/>
      <c r="K4769" s="13"/>
      <c r="L4769" s="13"/>
      <c r="M4769" s="13"/>
    </row>
    <row r="4770" spans="2:13">
      <c r="B4770" s="16"/>
      <c r="C4770" s="17"/>
      <c r="D4770" s="13"/>
      <c r="E4770" s="13"/>
      <c r="F4770" s="13"/>
      <c r="G4770" s="13"/>
      <c r="H4770" s="13"/>
      <c r="I4770" s="13"/>
      <c r="J4770" s="13"/>
      <c r="K4770" s="13"/>
      <c r="L4770" s="13"/>
      <c r="M4770" s="13"/>
    </row>
    <row r="4771" spans="2:13">
      <c r="B4771" s="16"/>
      <c r="C4771" s="17"/>
      <c r="D4771" s="13"/>
      <c r="E4771" s="13"/>
      <c r="F4771" s="13"/>
      <c r="G4771" s="13"/>
      <c r="H4771" s="13"/>
      <c r="I4771" s="13"/>
      <c r="J4771" s="13"/>
      <c r="K4771" s="13"/>
      <c r="L4771" s="13"/>
      <c r="M4771" s="13"/>
    </row>
    <row r="4772" spans="2:13">
      <c r="B4772" s="16"/>
      <c r="C4772" s="17"/>
      <c r="D4772" s="13"/>
      <c r="E4772" s="13"/>
      <c r="F4772" s="13"/>
      <c r="G4772" s="13"/>
      <c r="H4772" s="13"/>
      <c r="I4772" s="13"/>
      <c r="J4772" s="13"/>
      <c r="K4772" s="13"/>
      <c r="L4772" s="13"/>
      <c r="M4772" s="13"/>
    </row>
    <row r="4773" spans="2:13">
      <c r="B4773" s="16"/>
      <c r="C4773" s="17"/>
      <c r="D4773" s="13"/>
      <c r="E4773" s="13"/>
      <c r="F4773" s="13"/>
      <c r="G4773" s="13"/>
      <c r="H4773" s="13"/>
      <c r="I4773" s="13"/>
      <c r="J4773" s="13"/>
      <c r="K4773" s="13"/>
      <c r="L4773" s="13"/>
      <c r="M4773" s="13"/>
    </row>
    <row r="4774" spans="2:13">
      <c r="B4774" s="16"/>
      <c r="C4774" s="17"/>
      <c r="D4774" s="13"/>
      <c r="E4774" s="13"/>
      <c r="F4774" s="13"/>
      <c r="G4774" s="13"/>
      <c r="H4774" s="13"/>
      <c r="I4774" s="13"/>
      <c r="J4774" s="13"/>
      <c r="K4774" s="13"/>
      <c r="L4774" s="13"/>
      <c r="M4774" s="13"/>
    </row>
    <row r="4775" spans="2:13">
      <c r="B4775" s="16"/>
      <c r="C4775" s="17"/>
      <c r="D4775" s="13"/>
      <c r="E4775" s="13"/>
      <c r="F4775" s="13"/>
      <c r="G4775" s="13"/>
      <c r="H4775" s="13"/>
      <c r="I4775" s="13"/>
      <c r="J4775" s="13"/>
      <c r="K4775" s="13"/>
      <c r="L4775" s="13"/>
      <c r="M4775" s="13"/>
    </row>
    <row r="4776" spans="2:13">
      <c r="B4776" s="16"/>
      <c r="C4776" s="17"/>
      <c r="D4776" s="13"/>
      <c r="E4776" s="13"/>
      <c r="F4776" s="13"/>
      <c r="G4776" s="13"/>
      <c r="H4776" s="13"/>
      <c r="I4776" s="13"/>
      <c r="J4776" s="13"/>
      <c r="K4776" s="13"/>
      <c r="L4776" s="13"/>
      <c r="M4776" s="13"/>
    </row>
    <row r="4777" spans="2:13">
      <c r="B4777" s="16"/>
      <c r="C4777" s="17"/>
      <c r="D4777" s="13"/>
      <c r="E4777" s="13"/>
      <c r="F4777" s="13"/>
      <c r="G4777" s="13"/>
      <c r="H4777" s="13"/>
      <c r="I4777" s="13"/>
      <c r="J4777" s="13"/>
      <c r="K4777" s="13"/>
      <c r="L4777" s="13"/>
      <c r="M4777" s="13"/>
    </row>
    <row r="4778" spans="2:13">
      <c r="B4778" s="16"/>
      <c r="C4778" s="17"/>
      <c r="D4778" s="13"/>
      <c r="E4778" s="13"/>
      <c r="F4778" s="13"/>
      <c r="G4778" s="13"/>
      <c r="H4778" s="13"/>
      <c r="I4778" s="13"/>
      <c r="J4778" s="13"/>
      <c r="K4778" s="13"/>
      <c r="L4778" s="13"/>
      <c r="M4778" s="13"/>
    </row>
    <row r="4779" spans="2:13">
      <c r="B4779" s="16"/>
      <c r="C4779" s="17"/>
      <c r="D4779" s="13"/>
      <c r="E4779" s="13"/>
      <c r="F4779" s="13"/>
      <c r="G4779" s="13"/>
      <c r="H4779" s="13"/>
      <c r="I4779" s="13"/>
      <c r="J4779" s="13"/>
      <c r="K4779" s="13"/>
      <c r="L4779" s="13"/>
      <c r="M4779" s="13"/>
    </row>
    <row r="4780" spans="2:13">
      <c r="B4780" s="16"/>
      <c r="C4780" s="17"/>
      <c r="D4780" s="13"/>
      <c r="E4780" s="13"/>
      <c r="F4780" s="13"/>
      <c r="G4780" s="13"/>
      <c r="H4780" s="13"/>
      <c r="I4780" s="13"/>
      <c r="J4780" s="13"/>
      <c r="K4780" s="13"/>
      <c r="L4780" s="13"/>
      <c r="M4780" s="13"/>
    </row>
    <row r="4781" spans="2:13">
      <c r="B4781" s="16"/>
      <c r="C4781" s="17"/>
      <c r="D4781" s="13"/>
      <c r="E4781" s="13"/>
      <c r="F4781" s="13"/>
      <c r="G4781" s="13"/>
      <c r="H4781" s="13"/>
      <c r="I4781" s="13"/>
      <c r="J4781" s="13"/>
      <c r="K4781" s="13"/>
      <c r="L4781" s="13"/>
      <c r="M4781" s="13"/>
    </row>
    <row r="4782" spans="2:13">
      <c r="B4782" s="16"/>
      <c r="C4782" s="17"/>
      <c r="D4782" s="13"/>
      <c r="E4782" s="13"/>
      <c r="F4782" s="13"/>
      <c r="G4782" s="13"/>
      <c r="H4782" s="13"/>
      <c r="I4782" s="13"/>
      <c r="J4782" s="13"/>
      <c r="K4782" s="13"/>
      <c r="L4782" s="13"/>
      <c r="M4782" s="13"/>
    </row>
    <row r="4783" spans="2:13">
      <c r="B4783" s="16"/>
      <c r="C4783" s="17"/>
      <c r="D4783" s="13"/>
      <c r="E4783" s="13"/>
      <c r="F4783" s="13"/>
      <c r="G4783" s="13"/>
      <c r="H4783" s="13"/>
      <c r="I4783" s="13"/>
      <c r="J4783" s="13"/>
      <c r="K4783" s="13"/>
      <c r="L4783" s="13"/>
      <c r="M4783" s="13"/>
    </row>
    <row r="4784" spans="2:13">
      <c r="B4784" s="18"/>
      <c r="C4784" s="19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</row>
    <row r="4785" spans="2:13">
      <c r="B4785" s="16"/>
      <c r="C4785" s="17"/>
      <c r="D4785" s="13"/>
      <c r="E4785" s="13"/>
      <c r="F4785" s="13"/>
      <c r="G4785" s="13"/>
      <c r="H4785" s="13"/>
      <c r="I4785" s="13"/>
      <c r="J4785" s="13"/>
      <c r="K4785" s="13"/>
      <c r="L4785" s="13"/>
      <c r="M4785" s="13"/>
    </row>
    <row r="4786" spans="2:13">
      <c r="B4786" s="16"/>
      <c r="C4786" s="17"/>
      <c r="D4786" s="13"/>
      <c r="E4786" s="13"/>
      <c r="F4786" s="13"/>
      <c r="G4786" s="13"/>
      <c r="H4786" s="13"/>
      <c r="I4786" s="13"/>
      <c r="J4786" s="13"/>
      <c r="K4786" s="13"/>
      <c r="L4786" s="13"/>
      <c r="M4786" s="13"/>
    </row>
    <row r="4787" spans="2:13">
      <c r="B4787" s="16"/>
      <c r="C4787" s="17"/>
      <c r="D4787" s="13"/>
      <c r="E4787" s="13"/>
      <c r="F4787" s="13"/>
      <c r="G4787" s="13"/>
      <c r="H4787" s="13"/>
      <c r="I4787" s="13"/>
      <c r="J4787" s="13"/>
      <c r="K4787" s="13"/>
      <c r="L4787" s="13"/>
      <c r="M4787" s="13"/>
    </row>
    <row r="4788" spans="2:13">
      <c r="B4788" s="16"/>
      <c r="C4788" s="17"/>
      <c r="D4788" s="13"/>
      <c r="E4788" s="13"/>
      <c r="F4788" s="13"/>
      <c r="G4788" s="13"/>
      <c r="H4788" s="13"/>
      <c r="I4788" s="13"/>
      <c r="J4788" s="13"/>
      <c r="K4788" s="13"/>
      <c r="L4788" s="13"/>
      <c r="M4788" s="13"/>
    </row>
    <row r="4789" spans="2:13">
      <c r="B4789" s="16"/>
      <c r="C4789" s="17"/>
      <c r="D4789" s="13"/>
      <c r="E4789" s="13"/>
      <c r="F4789" s="13"/>
      <c r="G4789" s="13"/>
      <c r="H4789" s="13"/>
      <c r="I4789" s="13"/>
      <c r="J4789" s="13"/>
      <c r="K4789" s="13"/>
      <c r="L4789" s="13"/>
      <c r="M4789" s="13"/>
    </row>
    <row r="4790" spans="2:13">
      <c r="B4790" s="16"/>
      <c r="C4790" s="17"/>
      <c r="D4790" s="13"/>
      <c r="E4790" s="13"/>
      <c r="F4790" s="13"/>
      <c r="G4790" s="13"/>
      <c r="H4790" s="13"/>
      <c r="I4790" s="13"/>
      <c r="J4790" s="13"/>
      <c r="K4790" s="13"/>
      <c r="L4790" s="13"/>
      <c r="M4790" s="13"/>
    </row>
    <row r="4791" spans="2:13">
      <c r="B4791" s="16"/>
      <c r="C4791" s="17"/>
      <c r="D4791" s="13"/>
      <c r="E4791" s="13"/>
      <c r="F4791" s="13"/>
      <c r="G4791" s="13"/>
      <c r="H4791" s="13"/>
      <c r="I4791" s="13"/>
      <c r="J4791" s="13"/>
      <c r="K4791" s="13"/>
      <c r="L4791" s="13"/>
      <c r="M4791" s="13"/>
    </row>
    <row r="4792" spans="2:13">
      <c r="B4792" s="16"/>
      <c r="C4792" s="17"/>
      <c r="D4792" s="13"/>
      <c r="E4792" s="13"/>
      <c r="F4792" s="13"/>
      <c r="G4792" s="13"/>
      <c r="H4792" s="13"/>
      <c r="I4792" s="13"/>
      <c r="J4792" s="13"/>
      <c r="K4792" s="13"/>
      <c r="L4792" s="13"/>
      <c r="M4792" s="13"/>
    </row>
    <row r="4793" spans="2:13">
      <c r="B4793" s="16"/>
      <c r="C4793" s="17"/>
      <c r="D4793" s="13"/>
      <c r="E4793" s="13"/>
      <c r="F4793" s="13"/>
      <c r="G4793" s="13"/>
      <c r="H4793" s="13"/>
      <c r="I4793" s="13"/>
      <c r="J4793" s="13"/>
      <c r="K4793" s="13"/>
      <c r="L4793" s="13"/>
      <c r="M4793" s="13"/>
    </row>
    <row r="4794" spans="2:13">
      <c r="B4794" s="16"/>
      <c r="C4794" s="17"/>
      <c r="D4794" s="13"/>
      <c r="E4794" s="13"/>
      <c r="F4794" s="13"/>
      <c r="G4794" s="13"/>
      <c r="H4794" s="13"/>
      <c r="I4794" s="13"/>
      <c r="J4794" s="13"/>
      <c r="K4794" s="13"/>
      <c r="L4794" s="13"/>
      <c r="M4794" s="13"/>
    </row>
    <row r="4795" spans="2:13">
      <c r="B4795" s="16"/>
      <c r="C4795" s="17"/>
      <c r="D4795" s="13"/>
      <c r="E4795" s="13"/>
      <c r="F4795" s="13"/>
      <c r="G4795" s="13"/>
      <c r="H4795" s="13"/>
      <c r="I4795" s="13"/>
      <c r="J4795" s="13"/>
      <c r="K4795" s="13"/>
      <c r="L4795" s="13"/>
      <c r="M4795" s="13"/>
    </row>
    <row r="4796" spans="2:13">
      <c r="B4796" s="16"/>
      <c r="C4796" s="17"/>
      <c r="D4796" s="13"/>
      <c r="E4796" s="13"/>
      <c r="F4796" s="13"/>
      <c r="G4796" s="13"/>
      <c r="H4796" s="13"/>
      <c r="I4796" s="13"/>
      <c r="J4796" s="13"/>
      <c r="K4796" s="13"/>
      <c r="L4796" s="13"/>
      <c r="M4796" s="13"/>
    </row>
    <row r="4797" spans="2:13">
      <c r="B4797" s="16"/>
      <c r="C4797" s="17"/>
      <c r="D4797" s="13"/>
      <c r="E4797" s="13"/>
      <c r="F4797" s="13"/>
      <c r="G4797" s="13"/>
      <c r="H4797" s="13"/>
      <c r="I4797" s="13"/>
      <c r="J4797" s="13"/>
      <c r="K4797" s="13"/>
      <c r="L4797" s="13"/>
      <c r="M4797" s="13"/>
    </row>
    <row r="4798" spans="2:13">
      <c r="B4798" s="16"/>
      <c r="C4798" s="17"/>
      <c r="D4798" s="13"/>
      <c r="E4798" s="13"/>
      <c r="F4798" s="13"/>
      <c r="G4798" s="13"/>
      <c r="H4798" s="13"/>
      <c r="I4798" s="13"/>
      <c r="J4798" s="13"/>
      <c r="K4798" s="13"/>
      <c r="L4798" s="13"/>
      <c r="M4798" s="13"/>
    </row>
    <row r="4799" spans="2:13">
      <c r="B4799" s="16"/>
      <c r="C4799" s="17"/>
      <c r="D4799" s="13"/>
      <c r="E4799" s="13"/>
      <c r="F4799" s="13"/>
      <c r="G4799" s="13"/>
      <c r="H4799" s="13"/>
      <c r="I4799" s="13"/>
      <c r="J4799" s="13"/>
      <c r="K4799" s="13"/>
      <c r="L4799" s="13"/>
      <c r="M4799" s="13"/>
    </row>
    <row r="4800" spans="2:13">
      <c r="B4800" s="16"/>
      <c r="C4800" s="17"/>
      <c r="D4800" s="13"/>
      <c r="E4800" s="13"/>
      <c r="F4800" s="13"/>
      <c r="G4800" s="13"/>
      <c r="H4800" s="13"/>
      <c r="I4800" s="13"/>
      <c r="J4800" s="13"/>
      <c r="K4800" s="13"/>
      <c r="L4800" s="13"/>
      <c r="M4800" s="13"/>
    </row>
    <row r="4801" spans="2:13">
      <c r="B4801" s="16"/>
      <c r="C4801" s="17"/>
      <c r="D4801" s="13"/>
      <c r="E4801" s="13"/>
      <c r="F4801" s="13"/>
      <c r="G4801" s="13"/>
      <c r="H4801" s="13"/>
      <c r="I4801" s="13"/>
      <c r="J4801" s="13"/>
      <c r="K4801" s="13"/>
      <c r="L4801" s="13"/>
      <c r="M4801" s="13"/>
    </row>
    <row r="4802" spans="2:13">
      <c r="B4802" s="16"/>
      <c r="C4802" s="17"/>
      <c r="D4802" s="13"/>
      <c r="E4802" s="13"/>
      <c r="F4802" s="13"/>
      <c r="G4802" s="13"/>
      <c r="H4802" s="13"/>
      <c r="I4802" s="13"/>
      <c r="J4802" s="13"/>
      <c r="K4802" s="13"/>
      <c r="L4802" s="13"/>
      <c r="M4802" s="13"/>
    </row>
    <row r="4803" spans="2:13">
      <c r="B4803" s="16"/>
      <c r="C4803" s="17"/>
      <c r="D4803" s="13"/>
      <c r="E4803" s="13"/>
      <c r="F4803" s="13"/>
      <c r="G4803" s="13"/>
      <c r="H4803" s="13"/>
      <c r="I4803" s="13"/>
      <c r="J4803" s="13"/>
      <c r="K4803" s="13"/>
      <c r="L4803" s="13"/>
      <c r="M4803" s="13"/>
    </row>
    <row r="4804" spans="2:13">
      <c r="B4804" s="16"/>
      <c r="C4804" s="17"/>
      <c r="D4804" s="13"/>
      <c r="E4804" s="13"/>
      <c r="F4804" s="13"/>
      <c r="G4804" s="13"/>
      <c r="H4804" s="13"/>
      <c r="I4804" s="13"/>
      <c r="J4804" s="13"/>
      <c r="K4804" s="13"/>
      <c r="L4804" s="13"/>
      <c r="M4804" s="13"/>
    </row>
    <row r="4805" spans="2:13">
      <c r="B4805" s="16"/>
      <c r="C4805" s="17"/>
      <c r="D4805" s="13"/>
      <c r="E4805" s="13"/>
      <c r="F4805" s="13"/>
      <c r="G4805" s="13"/>
      <c r="H4805" s="13"/>
      <c r="I4805" s="13"/>
      <c r="J4805" s="13"/>
      <c r="K4805" s="13"/>
      <c r="L4805" s="13"/>
      <c r="M4805" s="13"/>
    </row>
    <row r="4806" spans="2:13">
      <c r="B4806" s="16"/>
      <c r="C4806" s="17"/>
      <c r="D4806" s="13"/>
      <c r="E4806" s="13"/>
      <c r="F4806" s="13"/>
      <c r="G4806" s="13"/>
      <c r="H4806" s="13"/>
      <c r="I4806" s="13"/>
      <c r="J4806" s="13"/>
      <c r="K4806" s="13"/>
      <c r="L4806" s="13"/>
      <c r="M4806" s="13"/>
    </row>
    <row r="4807" spans="2:13">
      <c r="B4807" s="16"/>
      <c r="C4807" s="17"/>
      <c r="D4807" s="13"/>
      <c r="E4807" s="13"/>
      <c r="F4807" s="13"/>
      <c r="G4807" s="13"/>
      <c r="H4807" s="13"/>
      <c r="I4807" s="13"/>
      <c r="J4807" s="13"/>
      <c r="K4807" s="13"/>
      <c r="L4807" s="13"/>
      <c r="M4807" s="13"/>
    </row>
    <row r="4808" spans="2:13">
      <c r="B4808" s="16"/>
      <c r="C4808" s="17"/>
      <c r="D4808" s="13"/>
      <c r="E4808" s="13"/>
      <c r="F4808" s="13"/>
      <c r="G4808" s="13"/>
      <c r="H4808" s="13"/>
      <c r="I4808" s="13"/>
      <c r="J4808" s="13"/>
      <c r="K4808" s="13"/>
      <c r="L4808" s="13"/>
      <c r="M4808" s="13"/>
    </row>
    <row r="4809" spans="2:13">
      <c r="B4809" s="16"/>
      <c r="C4809" s="17"/>
      <c r="D4809" s="13"/>
      <c r="E4809" s="13"/>
      <c r="F4809" s="13"/>
      <c r="G4809" s="13"/>
      <c r="H4809" s="13"/>
      <c r="I4809" s="13"/>
      <c r="J4809" s="13"/>
      <c r="K4809" s="13"/>
      <c r="L4809" s="13"/>
      <c r="M4809" s="13"/>
    </row>
    <row r="4810" spans="2:13">
      <c r="B4810" s="16"/>
      <c r="C4810" s="17"/>
      <c r="D4810" s="13"/>
      <c r="E4810" s="13"/>
      <c r="F4810" s="13"/>
      <c r="G4810" s="13"/>
      <c r="H4810" s="13"/>
      <c r="I4810" s="13"/>
      <c r="J4810" s="13"/>
      <c r="K4810" s="13"/>
      <c r="L4810" s="13"/>
      <c r="M4810" s="13"/>
    </row>
    <row r="4811" spans="2:13">
      <c r="B4811" s="16"/>
      <c r="C4811" s="17"/>
      <c r="D4811" s="13"/>
      <c r="E4811" s="13"/>
      <c r="F4811" s="13"/>
      <c r="G4811" s="13"/>
      <c r="H4811" s="13"/>
      <c r="I4811" s="13"/>
      <c r="J4811" s="13"/>
      <c r="K4811" s="13"/>
      <c r="L4811" s="13"/>
      <c r="M4811" s="13"/>
    </row>
    <row r="4812" spans="2:13">
      <c r="B4812" s="16"/>
      <c r="C4812" s="17"/>
      <c r="D4812" s="13"/>
      <c r="E4812" s="13"/>
      <c r="F4812" s="13"/>
      <c r="G4812" s="13"/>
      <c r="H4812" s="13"/>
      <c r="I4812" s="13"/>
      <c r="J4812" s="13"/>
      <c r="K4812" s="13"/>
      <c r="L4812" s="13"/>
      <c r="M4812" s="13"/>
    </row>
    <row r="4813" spans="2:13">
      <c r="B4813" s="16"/>
      <c r="C4813" s="17"/>
      <c r="D4813" s="13"/>
      <c r="E4813" s="13"/>
      <c r="F4813" s="13"/>
      <c r="G4813" s="13"/>
      <c r="H4813" s="13"/>
      <c r="I4813" s="13"/>
      <c r="J4813" s="13"/>
      <c r="K4813" s="13"/>
      <c r="L4813" s="13"/>
      <c r="M4813" s="13"/>
    </row>
    <row r="4814" spans="2:13">
      <c r="B4814" s="16"/>
      <c r="C4814" s="17"/>
      <c r="D4814" s="13"/>
      <c r="E4814" s="13"/>
      <c r="F4814" s="13"/>
      <c r="G4814" s="13"/>
      <c r="H4814" s="13"/>
      <c r="I4814" s="13"/>
      <c r="J4814" s="13"/>
      <c r="K4814" s="13"/>
      <c r="L4814" s="13"/>
      <c r="M4814" s="13"/>
    </row>
    <row r="4815" spans="2:13">
      <c r="B4815" s="16"/>
      <c r="C4815" s="17"/>
      <c r="D4815" s="13"/>
      <c r="E4815" s="13"/>
      <c r="F4815" s="13"/>
      <c r="G4815" s="13"/>
      <c r="H4815" s="13"/>
      <c r="I4815" s="13"/>
      <c r="J4815" s="13"/>
      <c r="K4815" s="13"/>
      <c r="L4815" s="13"/>
      <c r="M4815" s="13"/>
    </row>
    <row r="4816" spans="2:13">
      <c r="B4816" s="16"/>
      <c r="C4816" s="17"/>
      <c r="D4816" s="13"/>
      <c r="E4816" s="13"/>
      <c r="F4816" s="13"/>
      <c r="G4816" s="13"/>
      <c r="H4816" s="13"/>
      <c r="I4816" s="13"/>
      <c r="J4816" s="13"/>
      <c r="K4816" s="13"/>
      <c r="L4816" s="13"/>
      <c r="M4816" s="13"/>
    </row>
    <row r="4817" spans="2:13">
      <c r="B4817" s="16"/>
      <c r="C4817" s="17"/>
      <c r="D4817" s="13"/>
      <c r="E4817" s="13"/>
      <c r="F4817" s="13"/>
      <c r="G4817" s="13"/>
      <c r="H4817" s="13"/>
      <c r="I4817" s="13"/>
      <c r="J4817" s="13"/>
      <c r="K4817" s="13"/>
      <c r="L4817" s="13"/>
      <c r="M4817" s="13"/>
    </row>
    <row r="4818" spans="2:13">
      <c r="B4818" s="16"/>
      <c r="C4818" s="17"/>
      <c r="D4818" s="13"/>
      <c r="E4818" s="13"/>
      <c r="F4818" s="13"/>
      <c r="G4818" s="13"/>
      <c r="H4818" s="13"/>
      <c r="I4818" s="13"/>
      <c r="J4818" s="13"/>
      <c r="K4818" s="13"/>
      <c r="L4818" s="13"/>
      <c r="M4818" s="13"/>
    </row>
    <row r="4819" spans="2:13">
      <c r="B4819" s="16"/>
      <c r="C4819" s="17"/>
      <c r="D4819" s="13"/>
      <c r="E4819" s="13"/>
      <c r="F4819" s="13"/>
      <c r="G4819" s="13"/>
      <c r="H4819" s="13"/>
      <c r="I4819" s="13"/>
      <c r="J4819" s="13"/>
      <c r="K4819" s="13"/>
      <c r="L4819" s="13"/>
      <c r="M4819" s="13"/>
    </row>
    <row r="4820" spans="2:13">
      <c r="B4820" s="16"/>
      <c r="C4820" s="17"/>
      <c r="D4820" s="13"/>
      <c r="E4820" s="13"/>
      <c r="F4820" s="13"/>
      <c r="G4820" s="13"/>
      <c r="H4820" s="13"/>
      <c r="I4820" s="13"/>
      <c r="J4820" s="13"/>
      <c r="K4820" s="13"/>
      <c r="L4820" s="13"/>
      <c r="M4820" s="13"/>
    </row>
    <row r="4821" spans="2:13">
      <c r="B4821" s="16"/>
      <c r="C4821" s="17"/>
      <c r="D4821" s="13"/>
      <c r="E4821" s="13"/>
      <c r="F4821" s="13"/>
      <c r="G4821" s="13"/>
      <c r="H4821" s="13"/>
      <c r="I4821" s="13"/>
      <c r="J4821" s="13"/>
      <c r="K4821" s="13"/>
      <c r="L4821" s="13"/>
      <c r="M4821" s="13"/>
    </row>
    <row r="4822" spans="2:13">
      <c r="B4822" s="16"/>
      <c r="C4822" s="17"/>
      <c r="D4822" s="13"/>
      <c r="E4822" s="13"/>
      <c r="F4822" s="13"/>
      <c r="G4822" s="13"/>
      <c r="H4822" s="13"/>
      <c r="I4822" s="13"/>
      <c r="J4822" s="13"/>
      <c r="K4822" s="13"/>
      <c r="L4822" s="13"/>
      <c r="M4822" s="13"/>
    </row>
    <row r="4823" spans="2:13">
      <c r="B4823" s="16"/>
      <c r="C4823" s="17"/>
      <c r="D4823" s="13"/>
      <c r="E4823" s="13"/>
      <c r="F4823" s="13"/>
      <c r="G4823" s="13"/>
      <c r="H4823" s="13"/>
      <c r="I4823" s="13"/>
      <c r="J4823" s="13"/>
      <c r="K4823" s="13"/>
      <c r="L4823" s="13"/>
      <c r="M4823" s="13"/>
    </row>
    <row r="4824" spans="2:13">
      <c r="B4824" s="16"/>
      <c r="C4824" s="17"/>
      <c r="D4824" s="13"/>
      <c r="E4824" s="13"/>
      <c r="F4824" s="13"/>
      <c r="G4824" s="13"/>
      <c r="H4824" s="13"/>
      <c r="I4824" s="13"/>
      <c r="J4824" s="13"/>
      <c r="K4824" s="13"/>
      <c r="L4824" s="13"/>
      <c r="M4824" s="13"/>
    </row>
    <row r="4825" spans="2:13">
      <c r="B4825" s="16"/>
      <c r="C4825" s="17"/>
      <c r="D4825" s="13"/>
      <c r="E4825" s="13"/>
      <c r="F4825" s="13"/>
      <c r="G4825" s="13"/>
      <c r="H4825" s="13"/>
      <c r="I4825" s="13"/>
      <c r="J4825" s="13"/>
      <c r="K4825" s="13"/>
      <c r="L4825" s="13"/>
      <c r="M4825" s="13"/>
    </row>
    <row r="4826" spans="2:13">
      <c r="B4826" s="16"/>
      <c r="C4826" s="17"/>
      <c r="D4826" s="13"/>
      <c r="E4826" s="13"/>
      <c r="F4826" s="13"/>
      <c r="G4826" s="13"/>
      <c r="H4826" s="13"/>
      <c r="I4826" s="13"/>
      <c r="J4826" s="13"/>
      <c r="K4826" s="13"/>
      <c r="L4826" s="13"/>
      <c r="M4826" s="13"/>
    </row>
    <row r="4827" spans="2:13">
      <c r="B4827" s="16"/>
      <c r="C4827" s="17"/>
      <c r="D4827" s="13"/>
      <c r="E4827" s="13"/>
      <c r="F4827" s="13"/>
      <c r="G4827" s="13"/>
      <c r="H4827" s="13"/>
      <c r="I4827" s="13"/>
      <c r="J4827" s="13"/>
      <c r="K4827" s="13"/>
      <c r="L4827" s="13"/>
      <c r="M4827" s="13"/>
    </row>
    <row r="4828" spans="2:13">
      <c r="B4828" s="16"/>
      <c r="C4828" s="17"/>
      <c r="D4828" s="13"/>
      <c r="E4828" s="13"/>
      <c r="F4828" s="13"/>
      <c r="G4828" s="13"/>
      <c r="H4828" s="13"/>
      <c r="I4828" s="13"/>
      <c r="J4828" s="13"/>
      <c r="K4828" s="13"/>
      <c r="L4828" s="13"/>
      <c r="M4828" s="13"/>
    </row>
    <row r="4829" spans="2:13">
      <c r="B4829" s="16"/>
      <c r="C4829" s="17"/>
      <c r="D4829" s="13"/>
      <c r="E4829" s="13"/>
      <c r="F4829" s="13"/>
      <c r="G4829" s="13"/>
      <c r="H4829" s="13"/>
      <c r="I4829" s="13"/>
      <c r="J4829" s="13"/>
      <c r="K4829" s="13"/>
      <c r="L4829" s="13"/>
      <c r="M4829" s="13"/>
    </row>
    <row r="4830" spans="2:13">
      <c r="B4830" s="16"/>
      <c r="C4830" s="17"/>
      <c r="D4830" s="13"/>
      <c r="E4830" s="13"/>
      <c r="F4830" s="13"/>
      <c r="G4830" s="13"/>
      <c r="H4830" s="13"/>
      <c r="I4830" s="13"/>
      <c r="J4830" s="13"/>
      <c r="K4830" s="13"/>
      <c r="L4830" s="13"/>
      <c r="M4830" s="13"/>
    </row>
    <row r="4831" spans="2:13">
      <c r="B4831" s="16"/>
      <c r="C4831" s="17"/>
      <c r="D4831" s="13"/>
      <c r="E4831" s="13"/>
      <c r="F4831" s="13"/>
      <c r="G4831" s="13"/>
      <c r="H4831" s="13"/>
      <c r="I4831" s="13"/>
      <c r="J4831" s="13"/>
      <c r="K4831" s="13"/>
      <c r="L4831" s="13"/>
      <c r="M4831" s="13"/>
    </row>
    <row r="4832" spans="2:13">
      <c r="B4832" s="16"/>
      <c r="C4832" s="17"/>
      <c r="D4832" s="13"/>
      <c r="E4832" s="13"/>
      <c r="F4832" s="13"/>
      <c r="G4832" s="13"/>
      <c r="H4832" s="13"/>
      <c r="I4832" s="13"/>
      <c r="J4832" s="13"/>
      <c r="K4832" s="13"/>
      <c r="L4832" s="13"/>
      <c r="M4832" s="13"/>
    </row>
    <row r="4833" spans="2:13">
      <c r="B4833" s="16"/>
      <c r="C4833" s="17"/>
      <c r="D4833" s="13"/>
      <c r="E4833" s="13"/>
      <c r="F4833" s="13"/>
      <c r="G4833" s="13"/>
      <c r="H4833" s="13"/>
      <c r="I4833" s="13"/>
      <c r="J4833" s="13"/>
      <c r="K4833" s="13"/>
      <c r="L4833" s="13"/>
      <c r="M4833" s="13"/>
    </row>
    <row r="4834" spans="2:13">
      <c r="B4834" s="18"/>
      <c r="C4834" s="19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</row>
    <row r="4835" spans="2:13">
      <c r="B4835" s="16"/>
      <c r="C4835" s="17"/>
      <c r="D4835" s="13"/>
      <c r="E4835" s="13"/>
      <c r="F4835" s="13"/>
      <c r="G4835" s="13"/>
      <c r="H4835" s="13"/>
      <c r="I4835" s="13"/>
      <c r="J4835" s="13"/>
      <c r="K4835" s="13"/>
      <c r="L4835" s="13"/>
      <c r="M4835" s="13"/>
    </row>
    <row r="4836" spans="2:13">
      <c r="B4836" s="16"/>
      <c r="C4836" s="17"/>
      <c r="D4836" s="13"/>
      <c r="E4836" s="13"/>
      <c r="F4836" s="13"/>
      <c r="G4836" s="13"/>
      <c r="H4836" s="13"/>
      <c r="I4836" s="13"/>
      <c r="J4836" s="13"/>
      <c r="K4836" s="13"/>
      <c r="L4836" s="13"/>
      <c r="M4836" s="13"/>
    </row>
    <row r="4837" spans="2:13">
      <c r="B4837" s="18"/>
      <c r="C4837" s="19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</row>
    <row r="4838" spans="2:13">
      <c r="B4838" s="18"/>
      <c r="C4838" s="19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</row>
    <row r="4839" spans="2:13">
      <c r="B4839" s="18"/>
      <c r="C4839" s="19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</row>
    <row r="4840" spans="2:13">
      <c r="B4840" s="18"/>
      <c r="C4840" s="19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</row>
    <row r="4841" spans="2:13">
      <c r="B4841" s="16"/>
      <c r="C4841" s="17"/>
      <c r="D4841" s="13"/>
      <c r="E4841" s="13"/>
      <c r="F4841" s="13"/>
      <c r="G4841" s="13"/>
      <c r="H4841" s="13"/>
      <c r="I4841" s="13"/>
      <c r="J4841" s="13"/>
      <c r="K4841" s="13"/>
      <c r="L4841" s="13"/>
      <c r="M4841" s="13"/>
    </row>
    <row r="4842" spans="2:13">
      <c r="B4842" s="16"/>
      <c r="C4842" s="17"/>
      <c r="D4842" s="13"/>
      <c r="E4842" s="13"/>
      <c r="F4842" s="13"/>
      <c r="G4842" s="13"/>
      <c r="H4842" s="13"/>
      <c r="I4842" s="13"/>
      <c r="J4842" s="13"/>
      <c r="K4842" s="13"/>
      <c r="L4842" s="13"/>
      <c r="M4842" s="13"/>
    </row>
    <row r="4843" spans="2:13">
      <c r="B4843" s="16"/>
      <c r="C4843" s="17"/>
      <c r="D4843" s="13"/>
      <c r="E4843" s="13"/>
      <c r="F4843" s="13"/>
      <c r="G4843" s="13"/>
      <c r="H4843" s="13"/>
      <c r="I4843" s="13"/>
      <c r="J4843" s="13"/>
      <c r="K4843" s="13"/>
      <c r="L4843" s="13"/>
      <c r="M4843" s="13"/>
    </row>
    <row r="4844" spans="2:13">
      <c r="B4844" s="16"/>
      <c r="C4844" s="17"/>
      <c r="D4844" s="13"/>
      <c r="E4844" s="13"/>
      <c r="F4844" s="13"/>
      <c r="G4844" s="13"/>
      <c r="H4844" s="13"/>
      <c r="I4844" s="13"/>
      <c r="J4844" s="13"/>
      <c r="K4844" s="13"/>
      <c r="L4844" s="13"/>
      <c r="M4844" s="13"/>
    </row>
    <row r="4845" spans="2:13">
      <c r="B4845" s="16"/>
      <c r="C4845" s="17"/>
      <c r="D4845" s="13"/>
      <c r="E4845" s="13"/>
      <c r="F4845" s="13"/>
      <c r="G4845" s="13"/>
      <c r="H4845" s="13"/>
      <c r="I4845" s="13"/>
      <c r="J4845" s="13"/>
      <c r="K4845" s="13"/>
      <c r="L4845" s="13"/>
      <c r="M4845" s="13"/>
    </row>
    <row r="4846" spans="2:13">
      <c r="B4846" s="16"/>
      <c r="C4846" s="17"/>
      <c r="D4846" s="13"/>
      <c r="E4846" s="13"/>
      <c r="F4846" s="13"/>
      <c r="G4846" s="13"/>
      <c r="H4846" s="13"/>
      <c r="I4846" s="13"/>
      <c r="J4846" s="13"/>
      <c r="K4846" s="13"/>
      <c r="L4846" s="13"/>
      <c r="M4846" s="13"/>
    </row>
    <row r="4847" spans="2:13">
      <c r="B4847" s="16"/>
      <c r="C4847" s="17"/>
      <c r="D4847" s="13"/>
      <c r="E4847" s="13"/>
      <c r="F4847" s="13"/>
      <c r="G4847" s="13"/>
      <c r="H4847" s="13"/>
      <c r="I4847" s="13"/>
      <c r="J4847" s="13"/>
      <c r="K4847" s="13"/>
      <c r="L4847" s="13"/>
      <c r="M4847" s="13"/>
    </row>
    <row r="4848" spans="2:13">
      <c r="B4848" s="16"/>
      <c r="C4848" s="17"/>
      <c r="D4848" s="13"/>
      <c r="E4848" s="13"/>
      <c r="F4848" s="13"/>
      <c r="G4848" s="13"/>
      <c r="H4848" s="13"/>
      <c r="I4848" s="13"/>
      <c r="J4848" s="13"/>
      <c r="K4848" s="13"/>
      <c r="L4848" s="13"/>
      <c r="M4848" s="13"/>
    </row>
    <row r="4849" spans="2:13">
      <c r="B4849" s="16"/>
      <c r="C4849" s="17"/>
      <c r="D4849" s="13"/>
      <c r="E4849" s="13"/>
      <c r="F4849" s="13"/>
      <c r="G4849" s="13"/>
      <c r="H4849" s="13"/>
      <c r="I4849" s="13"/>
      <c r="J4849" s="13"/>
      <c r="K4849" s="13"/>
      <c r="L4849" s="13"/>
      <c r="M4849" s="13"/>
    </row>
    <row r="4850" spans="2:13">
      <c r="B4850" s="16"/>
      <c r="C4850" s="17"/>
      <c r="D4850" s="13"/>
      <c r="E4850" s="13"/>
      <c r="F4850" s="13"/>
      <c r="G4850" s="13"/>
      <c r="H4850" s="13"/>
      <c r="I4850" s="13"/>
      <c r="J4850" s="13"/>
      <c r="K4850" s="13"/>
      <c r="L4850" s="13"/>
      <c r="M4850" s="13"/>
    </row>
    <row r="4851" spans="2:13">
      <c r="B4851" s="18"/>
      <c r="C4851" s="19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</row>
    <row r="4852" spans="2:13">
      <c r="B4852" s="16"/>
      <c r="C4852" s="17"/>
      <c r="D4852" s="13"/>
      <c r="E4852" s="13"/>
      <c r="F4852" s="13"/>
      <c r="G4852" s="13"/>
      <c r="H4852" s="13"/>
      <c r="I4852" s="13"/>
      <c r="J4852" s="13"/>
      <c r="K4852" s="13"/>
      <c r="L4852" s="13"/>
      <c r="M4852" s="13"/>
    </row>
    <row r="4853" spans="2:13">
      <c r="B4853" s="16"/>
      <c r="C4853" s="17"/>
      <c r="D4853" s="13"/>
      <c r="E4853" s="13"/>
      <c r="F4853" s="13"/>
      <c r="G4853" s="13"/>
      <c r="H4853" s="13"/>
      <c r="I4853" s="13"/>
      <c r="J4853" s="13"/>
      <c r="K4853" s="13"/>
      <c r="L4853" s="13"/>
      <c r="M4853" s="13"/>
    </row>
    <row r="4854" spans="2:13">
      <c r="B4854" s="18"/>
      <c r="C4854" s="19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</row>
    <row r="4855" spans="2:13">
      <c r="B4855" s="16"/>
      <c r="C4855" s="17"/>
      <c r="D4855" s="13"/>
      <c r="E4855" s="13"/>
      <c r="F4855" s="13"/>
      <c r="G4855" s="13"/>
      <c r="H4855" s="13"/>
      <c r="I4855" s="13"/>
      <c r="J4855" s="13"/>
      <c r="K4855" s="13"/>
      <c r="L4855" s="13"/>
      <c r="M4855" s="13"/>
    </row>
    <row r="4856" spans="2:13">
      <c r="B4856" s="16"/>
      <c r="C4856" s="17"/>
      <c r="D4856" s="13"/>
      <c r="E4856" s="13"/>
      <c r="F4856" s="13"/>
      <c r="G4856" s="13"/>
      <c r="H4856" s="13"/>
      <c r="I4856" s="13"/>
      <c r="J4856" s="13"/>
      <c r="K4856" s="13"/>
      <c r="L4856" s="13"/>
      <c r="M4856" s="13"/>
    </row>
    <row r="4857" spans="2:13">
      <c r="B4857" s="18"/>
      <c r="C4857" s="19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</row>
    <row r="4858" spans="2:13">
      <c r="B4858" s="16"/>
      <c r="C4858" s="17"/>
      <c r="D4858" s="13"/>
      <c r="E4858" s="13"/>
      <c r="F4858" s="13"/>
      <c r="G4858" s="13"/>
      <c r="H4858" s="13"/>
      <c r="I4858" s="13"/>
      <c r="J4858" s="13"/>
      <c r="K4858" s="13"/>
      <c r="L4858" s="13"/>
      <c r="M4858" s="13"/>
    </row>
    <row r="4859" spans="2:13">
      <c r="B4859" s="18"/>
      <c r="C4859" s="19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</row>
    <row r="4860" spans="2:13">
      <c r="B4860" s="16"/>
      <c r="C4860" s="17"/>
      <c r="D4860" s="13"/>
      <c r="E4860" s="13"/>
      <c r="F4860" s="13"/>
      <c r="G4860" s="13"/>
      <c r="H4860" s="13"/>
      <c r="I4860" s="13"/>
      <c r="J4860" s="13"/>
      <c r="K4860" s="13"/>
      <c r="L4860" s="13"/>
      <c r="M4860" s="13"/>
    </row>
    <row r="4861" spans="2:13">
      <c r="B4861" s="16"/>
      <c r="C4861" s="17"/>
      <c r="D4861" s="13"/>
      <c r="E4861" s="13"/>
      <c r="F4861" s="13"/>
      <c r="G4861" s="13"/>
      <c r="H4861" s="13"/>
      <c r="I4861" s="13"/>
      <c r="J4861" s="13"/>
      <c r="K4861" s="13"/>
      <c r="L4861" s="13"/>
      <c r="M4861" s="13"/>
    </row>
    <row r="4862" spans="2:13">
      <c r="B4862" s="18"/>
      <c r="C4862" s="19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</row>
    <row r="4863" spans="2:13">
      <c r="B4863" s="16"/>
      <c r="C4863" s="17"/>
      <c r="D4863" s="13"/>
      <c r="E4863" s="13"/>
      <c r="F4863" s="13"/>
      <c r="G4863" s="13"/>
      <c r="H4863" s="13"/>
      <c r="I4863" s="13"/>
      <c r="J4863" s="13"/>
      <c r="K4863" s="13"/>
      <c r="L4863" s="13"/>
      <c r="M4863" s="13"/>
    </row>
    <row r="4864" spans="2:13">
      <c r="B4864" s="16"/>
      <c r="C4864" s="17"/>
      <c r="D4864" s="13"/>
      <c r="E4864" s="13"/>
      <c r="F4864" s="13"/>
      <c r="G4864" s="13"/>
      <c r="H4864" s="13"/>
      <c r="I4864" s="13"/>
      <c r="J4864" s="13"/>
      <c r="K4864" s="13"/>
      <c r="L4864" s="13"/>
      <c r="M4864" s="13"/>
    </row>
    <row r="4865" spans="2:13">
      <c r="B4865" s="16"/>
      <c r="C4865" s="17"/>
      <c r="D4865" s="13"/>
      <c r="E4865" s="13"/>
      <c r="F4865" s="13"/>
      <c r="G4865" s="13"/>
      <c r="H4865" s="13"/>
      <c r="I4865" s="13"/>
      <c r="J4865" s="13"/>
      <c r="K4865" s="13"/>
      <c r="L4865" s="13"/>
      <c r="M4865" s="13"/>
    </row>
    <row r="4866" spans="2:13">
      <c r="B4866" s="16"/>
      <c r="C4866" s="17"/>
      <c r="D4866" s="13"/>
      <c r="E4866" s="13"/>
      <c r="F4866" s="13"/>
      <c r="G4866" s="13"/>
      <c r="H4866" s="13"/>
      <c r="I4866" s="13"/>
      <c r="J4866" s="13"/>
      <c r="K4866" s="13"/>
      <c r="L4866" s="13"/>
      <c r="M4866" s="13"/>
    </row>
    <row r="4867" spans="2:13">
      <c r="B4867" s="16"/>
      <c r="C4867" s="17"/>
      <c r="D4867" s="13"/>
      <c r="E4867" s="13"/>
      <c r="F4867" s="13"/>
      <c r="G4867" s="13"/>
      <c r="H4867" s="13"/>
      <c r="I4867" s="13"/>
      <c r="J4867" s="13"/>
      <c r="K4867" s="13"/>
      <c r="L4867" s="13"/>
      <c r="M4867" s="13"/>
    </row>
    <row r="4868" spans="2:13">
      <c r="B4868" s="16"/>
      <c r="C4868" s="17"/>
      <c r="D4868" s="13"/>
      <c r="E4868" s="13"/>
      <c r="F4868" s="13"/>
      <c r="G4868" s="13"/>
      <c r="H4868" s="13"/>
      <c r="I4868" s="13"/>
      <c r="J4868" s="13"/>
      <c r="K4868" s="13"/>
      <c r="L4868" s="13"/>
      <c r="M4868" s="13"/>
    </row>
    <row r="4869" spans="2:13">
      <c r="B4869" s="16"/>
      <c r="C4869" s="17"/>
      <c r="D4869" s="13"/>
      <c r="E4869" s="13"/>
      <c r="F4869" s="13"/>
      <c r="G4869" s="13"/>
      <c r="H4869" s="13"/>
      <c r="I4869" s="13"/>
      <c r="J4869" s="13"/>
      <c r="K4869" s="13"/>
      <c r="L4869" s="13"/>
      <c r="M4869" s="13"/>
    </row>
    <row r="4870" spans="2:13">
      <c r="B4870" s="16"/>
      <c r="C4870" s="17"/>
      <c r="D4870" s="13"/>
      <c r="E4870" s="13"/>
      <c r="F4870" s="13"/>
      <c r="G4870" s="13"/>
      <c r="H4870" s="13"/>
      <c r="I4870" s="13"/>
      <c r="J4870" s="13"/>
      <c r="K4870" s="13"/>
      <c r="L4870" s="13"/>
      <c r="M4870" s="13"/>
    </row>
    <row r="4871" spans="2:13">
      <c r="B4871" s="16"/>
      <c r="C4871" s="17"/>
      <c r="D4871" s="13"/>
      <c r="E4871" s="13"/>
      <c r="F4871" s="13"/>
      <c r="G4871" s="13"/>
      <c r="H4871" s="13"/>
      <c r="I4871" s="13"/>
      <c r="J4871" s="13"/>
      <c r="K4871" s="13"/>
      <c r="L4871" s="13"/>
      <c r="M4871" s="13"/>
    </row>
    <row r="4872" spans="2:13">
      <c r="B4872" s="16"/>
      <c r="C4872" s="17"/>
      <c r="D4872" s="13"/>
      <c r="E4872" s="13"/>
      <c r="F4872" s="13"/>
      <c r="G4872" s="13"/>
      <c r="H4872" s="13"/>
      <c r="I4872" s="13"/>
      <c r="J4872" s="13"/>
      <c r="K4872" s="13"/>
      <c r="L4872" s="13"/>
      <c r="M4872" s="13"/>
    </row>
    <row r="4873" spans="2:13">
      <c r="B4873" s="16"/>
      <c r="C4873" s="17"/>
      <c r="D4873" s="13"/>
      <c r="E4873" s="13"/>
      <c r="F4873" s="13"/>
      <c r="G4873" s="13"/>
      <c r="H4873" s="13"/>
      <c r="I4873" s="13"/>
      <c r="J4873" s="13"/>
      <c r="K4873" s="13"/>
      <c r="L4873" s="13"/>
      <c r="M4873" s="13"/>
    </row>
    <row r="4874" spans="2:13">
      <c r="B4874" s="16"/>
      <c r="C4874" s="17"/>
      <c r="D4874" s="13"/>
      <c r="E4874" s="13"/>
      <c r="F4874" s="13"/>
      <c r="G4874" s="13"/>
      <c r="H4874" s="13"/>
      <c r="I4874" s="13"/>
      <c r="J4874" s="13"/>
      <c r="K4874" s="13"/>
      <c r="L4874" s="13"/>
      <c r="M4874" s="13"/>
    </row>
    <row r="4875" spans="2:13">
      <c r="B4875" s="16"/>
      <c r="C4875" s="17"/>
      <c r="D4875" s="13"/>
      <c r="E4875" s="13"/>
      <c r="F4875" s="13"/>
      <c r="G4875" s="13"/>
      <c r="H4875" s="13"/>
      <c r="I4875" s="13"/>
      <c r="J4875" s="13"/>
      <c r="K4875" s="13"/>
      <c r="L4875" s="13"/>
      <c r="M4875" s="13"/>
    </row>
    <row r="4876" spans="2:13">
      <c r="B4876" s="18"/>
      <c r="C4876" s="19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</row>
    <row r="4877" spans="2:13">
      <c r="B4877" s="16"/>
      <c r="C4877" s="17"/>
      <c r="D4877" s="13"/>
      <c r="E4877" s="13"/>
      <c r="F4877" s="13"/>
      <c r="G4877" s="13"/>
      <c r="H4877" s="13"/>
      <c r="I4877" s="13"/>
      <c r="J4877" s="13"/>
      <c r="K4877" s="13"/>
      <c r="L4877" s="13"/>
      <c r="M4877" s="13"/>
    </row>
    <row r="4878" spans="2:13">
      <c r="B4878" s="16"/>
      <c r="C4878" s="17"/>
      <c r="D4878" s="13"/>
      <c r="E4878" s="13"/>
      <c r="F4878" s="13"/>
      <c r="G4878" s="13"/>
      <c r="H4878" s="13"/>
      <c r="I4878" s="13"/>
      <c r="J4878" s="13"/>
      <c r="K4878" s="13"/>
      <c r="L4878" s="13"/>
      <c r="M4878" s="13"/>
    </row>
    <row r="4879" spans="2:13">
      <c r="B4879" s="16"/>
      <c r="C4879" s="17"/>
      <c r="D4879" s="13"/>
      <c r="E4879" s="13"/>
      <c r="F4879" s="13"/>
      <c r="G4879" s="13"/>
      <c r="H4879" s="13"/>
      <c r="I4879" s="13"/>
      <c r="J4879" s="13"/>
      <c r="K4879" s="13"/>
      <c r="L4879" s="13"/>
      <c r="M4879" s="13"/>
    </row>
    <row r="4880" spans="2:13">
      <c r="B4880" s="16"/>
      <c r="C4880" s="17"/>
      <c r="D4880" s="13"/>
      <c r="E4880" s="13"/>
      <c r="F4880" s="13"/>
      <c r="G4880" s="13"/>
      <c r="H4880" s="13"/>
      <c r="I4880" s="13"/>
      <c r="J4880" s="13"/>
      <c r="K4880" s="13"/>
      <c r="L4880" s="13"/>
      <c r="M4880" s="13"/>
    </row>
    <row r="4881" spans="2:13">
      <c r="B4881" s="16"/>
      <c r="C4881" s="17"/>
      <c r="D4881" s="13"/>
      <c r="E4881" s="13"/>
      <c r="F4881" s="13"/>
      <c r="G4881" s="13"/>
      <c r="H4881" s="13"/>
      <c r="I4881" s="13"/>
      <c r="J4881" s="13"/>
      <c r="K4881" s="13"/>
      <c r="L4881" s="13"/>
      <c r="M4881" s="13"/>
    </row>
    <row r="4882" spans="2:13">
      <c r="B4882" s="16"/>
      <c r="C4882" s="17"/>
      <c r="D4882" s="13"/>
      <c r="E4882" s="13"/>
      <c r="F4882" s="13"/>
      <c r="G4882" s="13"/>
      <c r="H4882" s="13"/>
      <c r="I4882" s="13"/>
      <c r="J4882" s="13"/>
      <c r="K4882" s="13"/>
      <c r="L4882" s="13"/>
      <c r="M4882" s="13"/>
    </row>
    <row r="4883" spans="2:13">
      <c r="B4883" s="16"/>
      <c r="C4883" s="17"/>
      <c r="D4883" s="13"/>
      <c r="E4883" s="13"/>
      <c r="F4883" s="13"/>
      <c r="G4883" s="13"/>
      <c r="H4883" s="13"/>
      <c r="I4883" s="13"/>
      <c r="J4883" s="13"/>
      <c r="K4883" s="13"/>
      <c r="L4883" s="13"/>
      <c r="M4883" s="13"/>
    </row>
    <row r="4884" spans="2:13">
      <c r="B4884" s="16"/>
      <c r="C4884" s="17"/>
      <c r="D4884" s="13"/>
      <c r="E4884" s="13"/>
      <c r="F4884" s="13"/>
      <c r="G4884" s="13"/>
      <c r="H4884" s="13"/>
      <c r="I4884" s="13"/>
      <c r="J4884" s="13"/>
      <c r="K4884" s="13"/>
      <c r="L4884" s="13"/>
      <c r="M4884" s="13"/>
    </row>
    <row r="4885" spans="2:13">
      <c r="B4885" s="16"/>
      <c r="C4885" s="17"/>
      <c r="D4885" s="13"/>
      <c r="E4885" s="13"/>
      <c r="F4885" s="13"/>
      <c r="G4885" s="13"/>
      <c r="H4885" s="13"/>
      <c r="I4885" s="13"/>
      <c r="J4885" s="13"/>
      <c r="K4885" s="13"/>
      <c r="L4885" s="13"/>
      <c r="M4885" s="13"/>
    </row>
    <row r="4886" spans="2:13">
      <c r="B4886" s="16"/>
      <c r="C4886" s="17"/>
      <c r="D4886" s="13"/>
      <c r="E4886" s="13"/>
      <c r="F4886" s="13"/>
      <c r="G4886" s="13"/>
      <c r="H4886" s="13"/>
      <c r="I4886" s="13"/>
      <c r="J4886" s="13"/>
      <c r="K4886" s="13"/>
      <c r="L4886" s="13"/>
      <c r="M4886" s="13"/>
    </row>
    <row r="4887" spans="2:13">
      <c r="B4887" s="16"/>
      <c r="C4887" s="17"/>
      <c r="D4887" s="13"/>
      <c r="E4887" s="13"/>
      <c r="F4887" s="13"/>
      <c r="G4887" s="13"/>
      <c r="H4887" s="13"/>
      <c r="I4887" s="13"/>
      <c r="J4887" s="13"/>
      <c r="K4887" s="13"/>
      <c r="L4887" s="13"/>
      <c r="M4887" s="13"/>
    </row>
    <row r="4888" spans="2:13">
      <c r="B4888" s="16"/>
      <c r="C4888" s="17"/>
      <c r="D4888" s="13"/>
      <c r="E4888" s="13"/>
      <c r="F4888" s="13"/>
      <c r="G4888" s="13"/>
      <c r="H4888" s="13"/>
      <c r="I4888" s="13"/>
      <c r="J4888" s="13"/>
      <c r="K4888" s="13"/>
      <c r="L4888" s="13"/>
      <c r="M4888" s="13"/>
    </row>
    <row r="4889" spans="2:13">
      <c r="B4889" s="16"/>
      <c r="C4889" s="17"/>
      <c r="D4889" s="13"/>
      <c r="E4889" s="13"/>
      <c r="F4889" s="13"/>
      <c r="G4889" s="13"/>
      <c r="H4889" s="13"/>
      <c r="I4889" s="13"/>
      <c r="J4889" s="13"/>
      <c r="K4889" s="13"/>
      <c r="L4889" s="13"/>
      <c r="M4889" s="13"/>
    </row>
    <row r="4890" spans="2:13">
      <c r="B4890" s="16"/>
      <c r="C4890" s="17"/>
      <c r="D4890" s="13"/>
      <c r="E4890" s="13"/>
      <c r="F4890" s="13"/>
      <c r="G4890" s="13"/>
      <c r="H4890" s="13"/>
      <c r="I4890" s="13"/>
      <c r="J4890" s="13"/>
      <c r="K4890" s="13"/>
      <c r="L4890" s="13"/>
      <c r="M4890" s="13"/>
    </row>
    <row r="4891" spans="2:13">
      <c r="B4891" s="16"/>
      <c r="C4891" s="17"/>
      <c r="D4891" s="13"/>
      <c r="E4891" s="13"/>
      <c r="F4891" s="13"/>
      <c r="G4891" s="13"/>
      <c r="H4891" s="13"/>
      <c r="I4891" s="13"/>
      <c r="J4891" s="13"/>
      <c r="K4891" s="13"/>
      <c r="L4891" s="13"/>
      <c r="M4891" s="13"/>
    </row>
    <row r="4892" spans="2:13">
      <c r="B4892" s="16"/>
      <c r="C4892" s="17"/>
      <c r="D4892" s="13"/>
      <c r="E4892" s="13"/>
      <c r="F4892" s="13"/>
      <c r="G4892" s="13"/>
      <c r="H4892" s="13"/>
      <c r="I4892" s="13"/>
      <c r="J4892" s="13"/>
      <c r="K4892" s="13"/>
      <c r="L4892" s="13"/>
      <c r="M4892" s="13"/>
    </row>
    <row r="4893" spans="2:13">
      <c r="B4893" s="16"/>
      <c r="C4893" s="17"/>
      <c r="D4893" s="13"/>
      <c r="E4893" s="13"/>
      <c r="F4893" s="13"/>
      <c r="G4893" s="13"/>
      <c r="H4893" s="13"/>
      <c r="I4893" s="13"/>
      <c r="J4893" s="13"/>
      <c r="K4893" s="13"/>
      <c r="L4893" s="13"/>
      <c r="M4893" s="13"/>
    </row>
    <row r="4894" spans="2:13">
      <c r="B4894" s="16"/>
      <c r="C4894" s="17"/>
      <c r="D4894" s="13"/>
      <c r="E4894" s="13"/>
      <c r="F4894" s="13"/>
      <c r="G4894" s="13"/>
      <c r="H4894" s="13"/>
      <c r="I4894" s="13"/>
      <c r="J4894" s="13"/>
      <c r="K4894" s="13"/>
      <c r="L4894" s="13"/>
      <c r="M4894" s="13"/>
    </row>
    <row r="4895" spans="2:13">
      <c r="B4895" s="18"/>
      <c r="C4895" s="19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</row>
    <row r="4896" spans="2:13">
      <c r="B4896" s="16"/>
      <c r="C4896" s="17"/>
      <c r="D4896" s="13"/>
      <c r="E4896" s="13"/>
      <c r="F4896" s="13"/>
      <c r="G4896" s="13"/>
      <c r="H4896" s="13"/>
      <c r="I4896" s="13"/>
      <c r="J4896" s="13"/>
      <c r="K4896" s="13"/>
      <c r="L4896" s="13"/>
      <c r="M4896" s="13"/>
    </row>
    <row r="4897" spans="2:13">
      <c r="B4897" s="16"/>
      <c r="C4897" s="17"/>
      <c r="D4897" s="13"/>
      <c r="E4897" s="13"/>
      <c r="F4897" s="13"/>
      <c r="G4897" s="13"/>
      <c r="H4897" s="13"/>
      <c r="I4897" s="13"/>
      <c r="J4897" s="13"/>
      <c r="K4897" s="13"/>
      <c r="L4897" s="13"/>
      <c r="M4897" s="13"/>
    </row>
    <row r="4898" spans="2:13">
      <c r="B4898" s="16"/>
      <c r="C4898" s="17"/>
      <c r="D4898" s="13"/>
      <c r="E4898" s="13"/>
      <c r="F4898" s="13"/>
      <c r="G4898" s="13"/>
      <c r="H4898" s="13"/>
      <c r="I4898" s="13"/>
      <c r="J4898" s="13"/>
      <c r="K4898" s="13"/>
      <c r="L4898" s="13"/>
      <c r="M4898" s="13"/>
    </row>
    <row r="4899" spans="2:13">
      <c r="B4899" s="16"/>
      <c r="C4899" s="17"/>
      <c r="D4899" s="13"/>
      <c r="E4899" s="13"/>
      <c r="F4899" s="13"/>
      <c r="G4899" s="13"/>
      <c r="H4899" s="13"/>
      <c r="I4899" s="13"/>
      <c r="J4899" s="13"/>
      <c r="K4899" s="13"/>
      <c r="L4899" s="13"/>
      <c r="M4899" s="13"/>
    </row>
    <row r="4900" spans="2:13">
      <c r="B4900" s="18"/>
      <c r="C4900" s="19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</row>
    <row r="4901" spans="2:13">
      <c r="B4901" s="16"/>
      <c r="C4901" s="17"/>
      <c r="D4901" s="13"/>
      <c r="E4901" s="13"/>
      <c r="F4901" s="13"/>
      <c r="G4901" s="13"/>
      <c r="H4901" s="13"/>
      <c r="I4901" s="13"/>
      <c r="J4901" s="13"/>
      <c r="K4901" s="13"/>
      <c r="L4901" s="13"/>
      <c r="M4901" s="13"/>
    </row>
    <row r="4902" spans="2:13">
      <c r="B4902" s="16"/>
      <c r="C4902" s="17"/>
      <c r="D4902" s="13"/>
      <c r="E4902" s="13"/>
      <c r="F4902" s="13"/>
      <c r="G4902" s="13"/>
      <c r="H4902" s="13"/>
      <c r="I4902" s="13"/>
      <c r="J4902" s="13"/>
      <c r="K4902" s="13"/>
      <c r="L4902" s="13"/>
      <c r="M4902" s="13"/>
    </row>
    <row r="4903" spans="2:13">
      <c r="B4903" s="16"/>
      <c r="C4903" s="17"/>
      <c r="D4903" s="13"/>
      <c r="E4903" s="13"/>
      <c r="F4903" s="13"/>
      <c r="G4903" s="13"/>
      <c r="H4903" s="13"/>
      <c r="I4903" s="13"/>
      <c r="J4903" s="13"/>
      <c r="K4903" s="13"/>
      <c r="L4903" s="13"/>
      <c r="M4903" s="13"/>
    </row>
    <row r="4904" spans="2:13">
      <c r="B4904" s="16"/>
      <c r="C4904" s="17"/>
      <c r="D4904" s="13"/>
      <c r="E4904" s="13"/>
      <c r="F4904" s="13"/>
      <c r="G4904" s="13"/>
      <c r="H4904" s="13"/>
      <c r="I4904" s="13"/>
      <c r="J4904" s="13"/>
      <c r="K4904" s="13"/>
      <c r="L4904" s="13"/>
      <c r="M4904" s="13"/>
    </row>
    <row r="4905" spans="2:13">
      <c r="B4905" s="16"/>
      <c r="C4905" s="17"/>
      <c r="D4905" s="13"/>
      <c r="E4905" s="13"/>
      <c r="F4905" s="13"/>
      <c r="G4905" s="13"/>
      <c r="H4905" s="13"/>
      <c r="I4905" s="13"/>
      <c r="J4905" s="13"/>
      <c r="K4905" s="13"/>
      <c r="L4905" s="13"/>
      <c r="M4905" s="13"/>
    </row>
    <row r="4906" spans="2:13">
      <c r="B4906" s="16"/>
      <c r="C4906" s="17"/>
      <c r="D4906" s="13"/>
      <c r="E4906" s="13"/>
      <c r="F4906" s="13"/>
      <c r="G4906" s="13"/>
      <c r="H4906" s="13"/>
      <c r="I4906" s="13"/>
      <c r="J4906" s="13"/>
      <c r="K4906" s="13"/>
      <c r="L4906" s="13"/>
      <c r="M4906" s="13"/>
    </row>
    <row r="4907" spans="2:13">
      <c r="B4907" s="16"/>
      <c r="C4907" s="17"/>
      <c r="D4907" s="13"/>
      <c r="E4907" s="13"/>
      <c r="F4907" s="13"/>
      <c r="G4907" s="13"/>
      <c r="H4907" s="13"/>
      <c r="I4907" s="13"/>
      <c r="J4907" s="13"/>
      <c r="K4907" s="13"/>
      <c r="L4907" s="13"/>
      <c r="M4907" s="13"/>
    </row>
    <row r="4908" spans="2:13">
      <c r="B4908" s="16"/>
      <c r="C4908" s="17"/>
      <c r="D4908" s="13"/>
      <c r="E4908" s="13"/>
      <c r="F4908" s="13"/>
      <c r="G4908" s="13"/>
      <c r="H4908" s="13"/>
      <c r="I4908" s="13"/>
      <c r="J4908" s="13"/>
      <c r="K4908" s="13"/>
      <c r="L4908" s="13"/>
      <c r="M4908" s="13"/>
    </row>
    <row r="4909" spans="2:13">
      <c r="B4909" s="16"/>
      <c r="C4909" s="17"/>
      <c r="D4909" s="13"/>
      <c r="E4909" s="13"/>
      <c r="F4909" s="13"/>
      <c r="G4909" s="13"/>
      <c r="H4909" s="13"/>
      <c r="I4909" s="13"/>
      <c r="J4909" s="13"/>
      <c r="K4909" s="13"/>
      <c r="L4909" s="13"/>
      <c r="M4909" s="13"/>
    </row>
    <row r="4910" spans="2:13">
      <c r="B4910" s="16"/>
      <c r="C4910" s="17"/>
      <c r="D4910" s="13"/>
      <c r="E4910" s="13"/>
      <c r="F4910" s="13"/>
      <c r="G4910" s="13"/>
      <c r="H4910" s="13"/>
      <c r="I4910" s="13"/>
      <c r="J4910" s="13"/>
      <c r="K4910" s="13"/>
      <c r="L4910" s="13"/>
      <c r="M4910" s="13"/>
    </row>
    <row r="4911" spans="2:13">
      <c r="B4911" s="16"/>
      <c r="C4911" s="17"/>
      <c r="D4911" s="13"/>
      <c r="E4911" s="13"/>
      <c r="F4911" s="13"/>
      <c r="G4911" s="13"/>
      <c r="H4911" s="13"/>
      <c r="I4911" s="13"/>
      <c r="J4911" s="13"/>
      <c r="K4911" s="13"/>
      <c r="L4911" s="13"/>
      <c r="M4911" s="13"/>
    </row>
    <row r="4912" spans="2:13">
      <c r="B4912" s="16"/>
      <c r="C4912" s="17"/>
      <c r="D4912" s="13"/>
      <c r="E4912" s="13"/>
      <c r="F4912" s="13"/>
      <c r="G4912" s="13"/>
      <c r="H4912" s="13"/>
      <c r="I4912" s="13"/>
      <c r="J4912" s="13"/>
      <c r="K4912" s="13"/>
      <c r="L4912" s="13"/>
      <c r="M4912" s="13"/>
    </row>
    <row r="4913" spans="2:13">
      <c r="B4913" s="16"/>
      <c r="C4913" s="17"/>
      <c r="D4913" s="13"/>
      <c r="E4913" s="13"/>
      <c r="F4913" s="13"/>
      <c r="G4913" s="13"/>
      <c r="H4913" s="13"/>
      <c r="I4913" s="13"/>
      <c r="J4913" s="13"/>
      <c r="K4913" s="13"/>
      <c r="L4913" s="13"/>
      <c r="M4913" s="13"/>
    </row>
    <row r="4914" spans="2:13">
      <c r="B4914" s="16"/>
      <c r="C4914" s="17"/>
      <c r="D4914" s="13"/>
      <c r="E4914" s="13"/>
      <c r="F4914" s="13"/>
      <c r="G4914" s="13"/>
      <c r="H4914" s="13"/>
      <c r="I4914" s="13"/>
      <c r="J4914" s="13"/>
      <c r="K4914" s="13"/>
      <c r="L4914" s="13"/>
      <c r="M4914" s="13"/>
    </row>
    <row r="4915" spans="2:13">
      <c r="B4915" s="16"/>
      <c r="C4915" s="17"/>
      <c r="D4915" s="13"/>
      <c r="E4915" s="13"/>
      <c r="F4915" s="13"/>
      <c r="G4915" s="13"/>
      <c r="H4915" s="13"/>
      <c r="I4915" s="13"/>
      <c r="J4915" s="13"/>
      <c r="K4915" s="13"/>
      <c r="L4915" s="13"/>
      <c r="M4915" s="13"/>
    </row>
    <row r="4916" spans="2:13">
      <c r="B4916" s="18"/>
      <c r="C4916" s="19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</row>
    <row r="4917" spans="2:13">
      <c r="B4917" s="16"/>
      <c r="C4917" s="17"/>
      <c r="D4917" s="13"/>
      <c r="E4917" s="13"/>
      <c r="F4917" s="13"/>
      <c r="G4917" s="13"/>
      <c r="H4917" s="13"/>
      <c r="I4917" s="13"/>
      <c r="J4917" s="13"/>
      <c r="K4917" s="13"/>
      <c r="L4917" s="13"/>
      <c r="M4917" s="13"/>
    </row>
    <row r="4918" spans="2:13">
      <c r="B4918" s="16"/>
      <c r="C4918" s="17"/>
      <c r="D4918" s="13"/>
      <c r="E4918" s="13"/>
      <c r="F4918" s="13"/>
      <c r="G4918" s="13"/>
      <c r="H4918" s="13"/>
      <c r="I4918" s="13"/>
      <c r="J4918" s="13"/>
      <c r="K4918" s="13"/>
      <c r="L4918" s="13"/>
      <c r="M4918" s="13"/>
    </row>
    <row r="4919" spans="2:13">
      <c r="B4919" s="16"/>
      <c r="C4919" s="17"/>
      <c r="D4919" s="13"/>
      <c r="E4919" s="13"/>
      <c r="F4919" s="13"/>
      <c r="G4919" s="13"/>
      <c r="H4919" s="13"/>
      <c r="I4919" s="13"/>
      <c r="J4919" s="13"/>
      <c r="K4919" s="13"/>
      <c r="L4919" s="13"/>
      <c r="M4919" s="13"/>
    </row>
    <row r="4920" spans="2:13">
      <c r="B4920" s="16"/>
      <c r="C4920" s="17"/>
      <c r="D4920" s="13"/>
      <c r="E4920" s="13"/>
      <c r="F4920" s="13"/>
      <c r="G4920" s="13"/>
      <c r="H4920" s="13"/>
      <c r="I4920" s="13"/>
      <c r="J4920" s="13"/>
      <c r="K4920" s="13"/>
      <c r="L4920" s="13"/>
      <c r="M4920" s="13"/>
    </row>
    <row r="4921" spans="2:13">
      <c r="B4921" s="16"/>
      <c r="C4921" s="17"/>
      <c r="D4921" s="13"/>
      <c r="E4921" s="13"/>
      <c r="F4921" s="13"/>
      <c r="G4921" s="13"/>
      <c r="H4921" s="13"/>
      <c r="I4921" s="13"/>
      <c r="J4921" s="13"/>
      <c r="K4921" s="13"/>
      <c r="L4921" s="13"/>
      <c r="M4921" s="13"/>
    </row>
    <row r="4922" spans="2:13">
      <c r="B4922" s="16"/>
      <c r="C4922" s="17"/>
      <c r="D4922" s="13"/>
      <c r="E4922" s="13"/>
      <c r="F4922" s="13"/>
      <c r="G4922" s="13"/>
      <c r="H4922" s="13"/>
      <c r="I4922" s="13"/>
      <c r="J4922" s="13"/>
      <c r="K4922" s="13"/>
      <c r="L4922" s="13"/>
      <c r="M4922" s="13"/>
    </row>
    <row r="4923" spans="2:13">
      <c r="B4923" s="16"/>
      <c r="C4923" s="17"/>
      <c r="D4923" s="13"/>
      <c r="E4923" s="13"/>
      <c r="F4923" s="13"/>
      <c r="G4923" s="13"/>
      <c r="H4923" s="13"/>
      <c r="I4923" s="13"/>
      <c r="J4923" s="13"/>
      <c r="K4923" s="13"/>
      <c r="L4923" s="13"/>
      <c r="M4923" s="13"/>
    </row>
    <row r="4924" spans="2:13">
      <c r="B4924" s="16"/>
      <c r="C4924" s="17"/>
      <c r="D4924" s="13"/>
      <c r="E4924" s="13"/>
      <c r="F4924" s="13"/>
      <c r="G4924" s="13"/>
      <c r="H4924" s="13"/>
      <c r="I4924" s="13"/>
      <c r="J4924" s="13"/>
      <c r="K4924" s="13"/>
      <c r="L4924" s="13"/>
      <c r="M4924" s="13"/>
    </row>
    <row r="4925" spans="2:13">
      <c r="B4925" s="16"/>
      <c r="C4925" s="17"/>
      <c r="D4925" s="13"/>
      <c r="E4925" s="13"/>
      <c r="F4925" s="13"/>
      <c r="G4925" s="13"/>
      <c r="H4925" s="13"/>
      <c r="I4925" s="13"/>
      <c r="J4925" s="13"/>
      <c r="K4925" s="13"/>
      <c r="L4925" s="13"/>
      <c r="M4925" s="13"/>
    </row>
    <row r="4926" spans="2:13">
      <c r="B4926" s="16"/>
      <c r="C4926" s="17"/>
      <c r="D4926" s="13"/>
      <c r="E4926" s="13"/>
      <c r="F4926" s="13"/>
      <c r="G4926" s="13"/>
      <c r="H4926" s="13"/>
      <c r="I4926" s="13"/>
      <c r="J4926" s="13"/>
      <c r="K4926" s="13"/>
      <c r="L4926" s="13"/>
      <c r="M4926" s="13"/>
    </row>
    <row r="4927" spans="2:13">
      <c r="B4927" s="16"/>
      <c r="C4927" s="17"/>
      <c r="D4927" s="13"/>
      <c r="E4927" s="13"/>
      <c r="F4927" s="13"/>
      <c r="G4927" s="13"/>
      <c r="H4927" s="13"/>
      <c r="I4927" s="13"/>
      <c r="J4927" s="13"/>
      <c r="K4927" s="13"/>
      <c r="L4927" s="13"/>
      <c r="M4927" s="13"/>
    </row>
    <row r="4928" spans="2:13">
      <c r="B4928" s="16"/>
      <c r="C4928" s="17"/>
      <c r="D4928" s="13"/>
      <c r="E4928" s="13"/>
      <c r="F4928" s="13"/>
      <c r="G4928" s="13"/>
      <c r="H4928" s="13"/>
      <c r="I4928" s="13"/>
      <c r="J4928" s="13"/>
      <c r="K4928" s="13"/>
      <c r="L4928" s="13"/>
      <c r="M4928" s="13"/>
    </row>
    <row r="4929" spans="2:13">
      <c r="B4929" s="16"/>
      <c r="C4929" s="17"/>
      <c r="D4929" s="13"/>
      <c r="E4929" s="13"/>
      <c r="F4929" s="13"/>
      <c r="G4929" s="13"/>
      <c r="H4929" s="13"/>
      <c r="I4929" s="13"/>
      <c r="J4929" s="13"/>
      <c r="K4929" s="13"/>
      <c r="L4929" s="13"/>
      <c r="M4929" s="13"/>
    </row>
    <row r="4930" spans="2:13">
      <c r="B4930" s="16"/>
      <c r="C4930" s="17"/>
      <c r="D4930" s="13"/>
      <c r="E4930" s="13"/>
      <c r="F4930" s="13"/>
      <c r="G4930" s="13"/>
      <c r="H4930" s="13"/>
      <c r="I4930" s="13"/>
      <c r="J4930" s="13"/>
      <c r="K4930" s="13"/>
      <c r="L4930" s="13"/>
      <c r="M4930" s="13"/>
    </row>
    <row r="4931" spans="2:13">
      <c r="B4931" s="16"/>
      <c r="C4931" s="17"/>
      <c r="D4931" s="13"/>
      <c r="E4931" s="13"/>
      <c r="F4931" s="13"/>
      <c r="G4931" s="13"/>
      <c r="H4931" s="13"/>
      <c r="I4931" s="13"/>
      <c r="J4931" s="13"/>
      <c r="K4931" s="13"/>
      <c r="L4931" s="13"/>
      <c r="M4931" s="13"/>
    </row>
    <row r="4932" spans="2:13">
      <c r="B4932" s="16"/>
      <c r="C4932" s="17"/>
      <c r="D4932" s="13"/>
      <c r="E4932" s="13"/>
      <c r="F4932" s="13"/>
      <c r="G4932" s="13"/>
      <c r="H4932" s="13"/>
      <c r="I4932" s="13"/>
      <c r="J4932" s="13"/>
      <c r="K4932" s="13"/>
      <c r="L4932" s="13"/>
      <c r="M4932" s="13"/>
    </row>
    <row r="4933" spans="2:13">
      <c r="B4933" s="16"/>
      <c r="C4933" s="17"/>
      <c r="D4933" s="13"/>
      <c r="E4933" s="13"/>
      <c r="F4933" s="13"/>
      <c r="G4933" s="13"/>
      <c r="H4933" s="13"/>
      <c r="I4933" s="13"/>
      <c r="J4933" s="13"/>
      <c r="K4933" s="13"/>
      <c r="L4933" s="13"/>
      <c r="M4933" s="13"/>
    </row>
    <row r="4934" spans="2:13">
      <c r="B4934" s="16"/>
      <c r="C4934" s="17"/>
      <c r="D4934" s="13"/>
      <c r="E4934" s="13"/>
      <c r="F4934" s="13"/>
      <c r="G4934" s="13"/>
      <c r="H4934" s="13"/>
      <c r="I4934" s="13"/>
      <c r="J4934" s="13"/>
      <c r="K4934" s="13"/>
      <c r="L4934" s="13"/>
      <c r="M4934" s="13"/>
    </row>
    <row r="4935" spans="2:13">
      <c r="B4935" s="16"/>
      <c r="C4935" s="17"/>
      <c r="D4935" s="13"/>
      <c r="E4935" s="13"/>
      <c r="F4935" s="13"/>
      <c r="G4935" s="13"/>
      <c r="H4935" s="13"/>
      <c r="I4935" s="13"/>
      <c r="J4935" s="13"/>
      <c r="K4935" s="13"/>
      <c r="L4935" s="13"/>
      <c r="M4935" s="13"/>
    </row>
    <row r="4936" spans="2:13">
      <c r="B4936" s="16"/>
      <c r="C4936" s="17"/>
      <c r="D4936" s="13"/>
      <c r="E4936" s="13"/>
      <c r="F4936" s="13"/>
      <c r="G4936" s="13"/>
      <c r="H4936" s="13"/>
      <c r="I4936" s="13"/>
      <c r="J4936" s="13"/>
      <c r="K4936" s="13"/>
      <c r="L4936" s="13"/>
      <c r="M4936" s="13"/>
    </row>
    <row r="4937" spans="2:13">
      <c r="B4937" s="16"/>
      <c r="C4937" s="17"/>
      <c r="D4937" s="13"/>
      <c r="E4937" s="13"/>
      <c r="F4937" s="13"/>
      <c r="G4937" s="13"/>
      <c r="H4937" s="13"/>
      <c r="I4937" s="13"/>
      <c r="J4937" s="13"/>
      <c r="K4937" s="13"/>
      <c r="L4937" s="13"/>
      <c r="M4937" s="13"/>
    </row>
    <row r="4938" spans="2:13">
      <c r="B4938" s="16"/>
      <c r="C4938" s="17"/>
      <c r="D4938" s="13"/>
      <c r="E4938" s="13"/>
      <c r="F4938" s="13"/>
      <c r="G4938" s="13"/>
      <c r="H4938" s="13"/>
      <c r="I4938" s="13"/>
      <c r="J4938" s="13"/>
      <c r="K4938" s="13"/>
      <c r="L4938" s="13"/>
      <c r="M4938" s="13"/>
    </row>
    <row r="4939" spans="2:13">
      <c r="B4939" s="16"/>
      <c r="C4939" s="17"/>
      <c r="D4939" s="13"/>
      <c r="E4939" s="13"/>
      <c r="F4939" s="13"/>
      <c r="G4939" s="13"/>
      <c r="H4939" s="13"/>
      <c r="I4939" s="13"/>
      <c r="J4939" s="13"/>
      <c r="K4939" s="13"/>
      <c r="L4939" s="13"/>
      <c r="M4939" s="13"/>
    </row>
    <row r="4940" spans="2:13">
      <c r="B4940" s="16"/>
      <c r="C4940" s="17"/>
      <c r="D4940" s="13"/>
      <c r="E4940" s="13"/>
      <c r="F4940" s="13"/>
      <c r="G4940" s="13"/>
      <c r="H4940" s="13"/>
      <c r="I4940" s="13"/>
      <c r="J4940" s="13"/>
      <c r="K4940" s="13"/>
      <c r="L4940" s="13"/>
      <c r="M4940" s="13"/>
    </row>
    <row r="4941" spans="2:13">
      <c r="B4941" s="16"/>
      <c r="C4941" s="17"/>
      <c r="D4941" s="13"/>
      <c r="E4941" s="13"/>
      <c r="F4941" s="13"/>
      <c r="G4941" s="13"/>
      <c r="H4941" s="13"/>
      <c r="I4941" s="13"/>
      <c r="J4941" s="13"/>
      <c r="K4941" s="13"/>
      <c r="L4941" s="13"/>
      <c r="M4941" s="13"/>
    </row>
    <row r="4942" spans="2:13">
      <c r="B4942" s="16"/>
      <c r="C4942" s="17"/>
      <c r="D4942" s="13"/>
      <c r="E4942" s="13"/>
      <c r="F4942" s="13"/>
      <c r="G4942" s="13"/>
      <c r="H4942" s="13"/>
      <c r="I4942" s="13"/>
      <c r="J4942" s="13"/>
      <c r="K4942" s="13"/>
      <c r="L4942" s="13"/>
      <c r="M4942" s="13"/>
    </row>
    <row r="4943" spans="2:13">
      <c r="B4943" s="16"/>
      <c r="C4943" s="17"/>
      <c r="D4943" s="13"/>
      <c r="E4943" s="13"/>
      <c r="F4943" s="13"/>
      <c r="G4943" s="13"/>
      <c r="H4943" s="13"/>
      <c r="I4943" s="13"/>
      <c r="J4943" s="13"/>
      <c r="K4943" s="13"/>
      <c r="L4943" s="13"/>
      <c r="M4943" s="13"/>
    </row>
    <row r="4944" spans="2:13">
      <c r="B4944" s="16"/>
      <c r="C4944" s="17"/>
      <c r="D4944" s="13"/>
      <c r="E4944" s="13"/>
      <c r="F4944" s="13"/>
      <c r="G4944" s="13"/>
      <c r="H4944" s="13"/>
      <c r="I4944" s="13"/>
      <c r="J4944" s="13"/>
      <c r="K4944" s="13"/>
      <c r="L4944" s="13"/>
      <c r="M4944" s="13"/>
    </row>
    <row r="4945" spans="2:13">
      <c r="B4945" s="16"/>
      <c r="C4945" s="17"/>
      <c r="D4945" s="13"/>
      <c r="E4945" s="13"/>
      <c r="F4945" s="13"/>
      <c r="G4945" s="13"/>
      <c r="H4945" s="13"/>
      <c r="I4945" s="13"/>
      <c r="J4945" s="13"/>
      <c r="K4945" s="13"/>
      <c r="L4945" s="13"/>
      <c r="M4945" s="13"/>
    </row>
    <row r="4946" spans="2:13">
      <c r="B4946" s="16"/>
      <c r="C4946" s="17"/>
      <c r="D4946" s="13"/>
      <c r="E4946" s="13"/>
      <c r="F4946" s="13"/>
      <c r="G4946" s="13"/>
      <c r="H4946" s="13"/>
      <c r="I4946" s="13"/>
      <c r="J4946" s="13"/>
      <c r="K4946" s="13"/>
      <c r="L4946" s="13"/>
      <c r="M4946" s="13"/>
    </row>
    <row r="4947" spans="2:13">
      <c r="B4947" s="16"/>
      <c r="C4947" s="17"/>
      <c r="D4947" s="13"/>
      <c r="E4947" s="13"/>
      <c r="F4947" s="13"/>
      <c r="G4947" s="13"/>
      <c r="H4947" s="13"/>
      <c r="I4947" s="13"/>
      <c r="J4947" s="13"/>
      <c r="K4947" s="13"/>
      <c r="L4947" s="13"/>
      <c r="M4947" s="13"/>
    </row>
    <row r="4948" spans="2:13">
      <c r="B4948" s="16"/>
      <c r="C4948" s="17"/>
      <c r="D4948" s="13"/>
      <c r="E4948" s="13"/>
      <c r="F4948" s="13"/>
      <c r="G4948" s="13"/>
      <c r="H4948" s="13"/>
      <c r="I4948" s="13"/>
      <c r="J4948" s="13"/>
      <c r="K4948" s="13"/>
      <c r="L4948" s="13"/>
      <c r="M4948" s="13"/>
    </row>
    <row r="4949" spans="2:13">
      <c r="B4949" s="16"/>
      <c r="C4949" s="17"/>
      <c r="D4949" s="13"/>
      <c r="E4949" s="13"/>
      <c r="F4949" s="13"/>
      <c r="G4949" s="13"/>
      <c r="H4949" s="13"/>
      <c r="I4949" s="13"/>
      <c r="J4949" s="13"/>
      <c r="K4949" s="13"/>
      <c r="L4949" s="13"/>
      <c r="M4949" s="13"/>
    </row>
    <row r="4950" spans="2:13">
      <c r="B4950" s="16"/>
      <c r="C4950" s="17"/>
      <c r="D4950" s="13"/>
      <c r="E4950" s="13"/>
      <c r="F4950" s="13"/>
      <c r="G4950" s="13"/>
      <c r="H4950" s="13"/>
      <c r="I4950" s="13"/>
      <c r="J4950" s="13"/>
      <c r="K4950" s="13"/>
      <c r="L4950" s="13"/>
      <c r="M4950" s="13"/>
    </row>
    <row r="4951" spans="2:13">
      <c r="B4951" s="16"/>
      <c r="C4951" s="17"/>
      <c r="D4951" s="13"/>
      <c r="E4951" s="13"/>
      <c r="F4951" s="13"/>
      <c r="G4951" s="13"/>
      <c r="H4951" s="13"/>
      <c r="I4951" s="13"/>
      <c r="J4951" s="13"/>
      <c r="K4951" s="13"/>
      <c r="L4951" s="13"/>
      <c r="M4951" s="13"/>
    </row>
    <row r="4952" spans="2:13">
      <c r="B4952" s="16"/>
      <c r="C4952" s="17"/>
      <c r="D4952" s="13"/>
      <c r="E4952" s="13"/>
      <c r="F4952" s="13"/>
      <c r="G4952" s="13"/>
      <c r="H4952" s="13"/>
      <c r="I4952" s="13"/>
      <c r="J4952" s="13"/>
      <c r="K4952" s="13"/>
      <c r="L4952" s="13"/>
      <c r="M4952" s="13"/>
    </row>
    <row r="4953" spans="2:13">
      <c r="B4953" s="16"/>
      <c r="C4953" s="17"/>
      <c r="D4953" s="13"/>
      <c r="E4953" s="13"/>
      <c r="F4953" s="13"/>
      <c r="G4953" s="13"/>
      <c r="H4953" s="13"/>
      <c r="I4953" s="13"/>
      <c r="J4953" s="13"/>
      <c r="K4953" s="13"/>
      <c r="L4953" s="13"/>
      <c r="M4953" s="13"/>
    </row>
    <row r="4954" spans="2:13">
      <c r="B4954" s="16"/>
      <c r="C4954" s="17"/>
      <c r="D4954" s="13"/>
      <c r="E4954" s="13"/>
      <c r="F4954" s="13"/>
      <c r="G4954" s="13"/>
      <c r="H4954" s="13"/>
      <c r="I4954" s="13"/>
      <c r="J4954" s="13"/>
      <c r="K4954" s="13"/>
      <c r="L4954" s="13"/>
      <c r="M4954" s="13"/>
    </row>
    <row r="4955" spans="2:13">
      <c r="B4955" s="16"/>
      <c r="C4955" s="17"/>
      <c r="D4955" s="13"/>
      <c r="E4955" s="13"/>
      <c r="F4955" s="13"/>
      <c r="G4955" s="13"/>
      <c r="H4955" s="13"/>
      <c r="I4955" s="13"/>
      <c r="J4955" s="13"/>
      <c r="K4955" s="13"/>
      <c r="L4955" s="13"/>
      <c r="M4955" s="13"/>
    </row>
    <row r="4956" spans="2:13">
      <c r="B4956" s="16"/>
      <c r="C4956" s="17"/>
      <c r="D4956" s="13"/>
      <c r="E4956" s="13"/>
      <c r="F4956" s="13"/>
      <c r="G4956" s="13"/>
      <c r="H4956" s="13"/>
      <c r="I4956" s="13"/>
      <c r="J4956" s="13"/>
      <c r="K4956" s="13"/>
      <c r="L4956" s="13"/>
      <c r="M4956" s="13"/>
    </row>
    <row r="4957" spans="2:13">
      <c r="B4957" s="16"/>
      <c r="C4957" s="17"/>
      <c r="D4957" s="13"/>
      <c r="E4957" s="13"/>
      <c r="F4957" s="13"/>
      <c r="G4957" s="13"/>
      <c r="H4957" s="13"/>
      <c r="I4957" s="13"/>
      <c r="J4957" s="13"/>
      <c r="K4957" s="13"/>
      <c r="L4957" s="13"/>
      <c r="M4957" s="13"/>
    </row>
    <row r="4958" spans="2:13">
      <c r="B4958" s="16"/>
      <c r="C4958" s="17"/>
      <c r="D4958" s="13"/>
      <c r="E4958" s="13"/>
      <c r="F4958" s="13"/>
      <c r="G4958" s="13"/>
      <c r="H4958" s="13"/>
      <c r="I4958" s="13"/>
      <c r="J4958" s="13"/>
      <c r="K4958" s="13"/>
      <c r="L4958" s="13"/>
      <c r="M4958" s="13"/>
    </row>
    <row r="4959" spans="2:13">
      <c r="B4959" s="16"/>
      <c r="C4959" s="17"/>
      <c r="D4959" s="13"/>
      <c r="E4959" s="13"/>
      <c r="F4959" s="13"/>
      <c r="G4959" s="13"/>
      <c r="H4959" s="13"/>
      <c r="I4959" s="13"/>
      <c r="J4959" s="13"/>
      <c r="K4959" s="13"/>
      <c r="L4959" s="13"/>
      <c r="M4959" s="13"/>
    </row>
    <row r="4960" spans="2:13">
      <c r="B4960" s="16"/>
      <c r="C4960" s="17"/>
      <c r="D4960" s="13"/>
      <c r="E4960" s="13"/>
      <c r="F4960" s="13"/>
      <c r="G4960" s="13"/>
      <c r="H4960" s="13"/>
      <c r="I4960" s="13"/>
      <c r="J4960" s="13"/>
      <c r="K4960" s="13"/>
      <c r="L4960" s="13"/>
      <c r="M4960" s="13"/>
    </row>
    <row r="4961" spans="2:13">
      <c r="B4961" s="16"/>
      <c r="C4961" s="17"/>
      <c r="D4961" s="13"/>
      <c r="E4961" s="13"/>
      <c r="F4961" s="13"/>
      <c r="G4961" s="13"/>
      <c r="H4961" s="13"/>
      <c r="I4961" s="13"/>
      <c r="J4961" s="13"/>
      <c r="K4961" s="13"/>
      <c r="L4961" s="13"/>
      <c r="M4961" s="13"/>
    </row>
    <row r="4962" spans="2:13">
      <c r="B4962" s="16"/>
      <c r="C4962" s="17"/>
      <c r="D4962" s="13"/>
      <c r="E4962" s="13"/>
      <c r="F4962" s="13"/>
      <c r="G4962" s="13"/>
      <c r="H4962" s="13"/>
      <c r="I4962" s="13"/>
      <c r="J4962" s="13"/>
      <c r="K4962" s="13"/>
      <c r="L4962" s="13"/>
      <c r="M4962" s="13"/>
    </row>
    <row r="4963" spans="2:13">
      <c r="B4963" s="16"/>
      <c r="C4963" s="17"/>
      <c r="D4963" s="13"/>
      <c r="E4963" s="13"/>
      <c r="F4963" s="13"/>
      <c r="G4963" s="13"/>
      <c r="H4963" s="13"/>
      <c r="I4963" s="13"/>
      <c r="J4963" s="13"/>
      <c r="K4963" s="13"/>
      <c r="L4963" s="13"/>
      <c r="M4963" s="13"/>
    </row>
    <row r="4964" spans="2:13">
      <c r="B4964" s="16"/>
      <c r="C4964" s="17"/>
      <c r="D4964" s="13"/>
      <c r="E4964" s="13"/>
      <c r="F4964" s="13"/>
      <c r="G4964" s="13"/>
      <c r="H4964" s="13"/>
      <c r="I4964" s="13"/>
      <c r="J4964" s="13"/>
      <c r="K4964" s="13"/>
      <c r="L4964" s="13"/>
      <c r="M4964" s="13"/>
    </row>
    <row r="4965" spans="2:13">
      <c r="B4965" s="16"/>
      <c r="C4965" s="17"/>
      <c r="D4965" s="13"/>
      <c r="E4965" s="13"/>
      <c r="F4965" s="13"/>
      <c r="G4965" s="13"/>
      <c r="H4965" s="13"/>
      <c r="I4965" s="13"/>
      <c r="J4965" s="13"/>
      <c r="K4965" s="13"/>
      <c r="L4965" s="13"/>
      <c r="M4965" s="13"/>
    </row>
    <row r="4966" spans="2:13">
      <c r="B4966" s="16"/>
      <c r="C4966" s="17"/>
      <c r="D4966" s="13"/>
      <c r="E4966" s="13"/>
      <c r="F4966" s="13"/>
      <c r="G4966" s="13"/>
      <c r="H4966" s="13"/>
      <c r="I4966" s="13"/>
      <c r="J4966" s="13"/>
      <c r="K4966" s="13"/>
      <c r="L4966" s="13"/>
      <c r="M4966" s="13"/>
    </row>
    <row r="4967" spans="2:13">
      <c r="B4967" s="16"/>
      <c r="C4967" s="17"/>
      <c r="D4967" s="13"/>
      <c r="E4967" s="13"/>
      <c r="F4967" s="13"/>
      <c r="G4967" s="13"/>
      <c r="H4967" s="13"/>
      <c r="I4967" s="13"/>
      <c r="J4967" s="13"/>
      <c r="K4967" s="13"/>
      <c r="L4967" s="13"/>
      <c r="M4967" s="13"/>
    </row>
    <row r="4968" spans="2:13">
      <c r="B4968" s="16"/>
      <c r="C4968" s="17"/>
      <c r="D4968" s="13"/>
      <c r="E4968" s="13"/>
      <c r="F4968" s="13"/>
      <c r="G4968" s="13"/>
      <c r="H4968" s="13"/>
      <c r="I4968" s="13"/>
      <c r="J4968" s="13"/>
      <c r="K4968" s="13"/>
      <c r="L4968" s="13"/>
      <c r="M4968" s="13"/>
    </row>
    <row r="4969" spans="2:13">
      <c r="B4969" s="16"/>
      <c r="C4969" s="17"/>
      <c r="D4969" s="13"/>
      <c r="E4969" s="13"/>
      <c r="F4969" s="13"/>
      <c r="G4969" s="13"/>
      <c r="H4969" s="13"/>
      <c r="I4969" s="13"/>
      <c r="J4969" s="13"/>
      <c r="K4969" s="13"/>
      <c r="L4969" s="13"/>
      <c r="M4969" s="13"/>
    </row>
    <row r="4970" spans="2:13">
      <c r="B4970" s="16"/>
      <c r="C4970" s="17"/>
      <c r="D4970" s="13"/>
      <c r="E4970" s="13"/>
      <c r="F4970" s="13"/>
      <c r="G4970" s="13"/>
      <c r="H4970" s="13"/>
      <c r="I4970" s="13"/>
      <c r="J4970" s="13"/>
      <c r="K4970" s="13"/>
      <c r="L4970" s="13"/>
      <c r="M4970" s="13"/>
    </row>
    <row r="4971" spans="2:13">
      <c r="B4971" s="16"/>
      <c r="C4971" s="17"/>
      <c r="D4971" s="13"/>
      <c r="E4971" s="13"/>
      <c r="F4971" s="13"/>
      <c r="G4971" s="13"/>
      <c r="H4971" s="13"/>
      <c r="I4971" s="13"/>
      <c r="J4971" s="13"/>
      <c r="K4971" s="13"/>
      <c r="L4971" s="13"/>
      <c r="M4971" s="13"/>
    </row>
    <row r="4972" spans="2:13">
      <c r="B4972" s="16"/>
      <c r="C4972" s="17"/>
      <c r="D4972" s="13"/>
      <c r="E4972" s="13"/>
      <c r="F4972" s="13"/>
      <c r="G4972" s="13"/>
      <c r="H4972" s="13"/>
      <c r="I4972" s="13"/>
      <c r="J4972" s="13"/>
      <c r="K4972" s="13"/>
      <c r="L4972" s="13"/>
      <c r="M4972" s="13"/>
    </row>
    <row r="4973" spans="2:13">
      <c r="B4973" s="16"/>
      <c r="C4973" s="17"/>
      <c r="D4973" s="13"/>
      <c r="E4973" s="13"/>
      <c r="F4973" s="13"/>
      <c r="G4973" s="13"/>
      <c r="H4973" s="13"/>
      <c r="I4973" s="13"/>
      <c r="J4973" s="13"/>
      <c r="K4973" s="13"/>
      <c r="L4973" s="13"/>
      <c r="M4973" s="13"/>
    </row>
    <row r="4974" spans="2:13">
      <c r="B4974" s="16"/>
      <c r="C4974" s="17"/>
      <c r="D4974" s="13"/>
      <c r="E4974" s="13"/>
      <c r="F4974" s="13"/>
      <c r="G4974" s="13"/>
      <c r="H4974" s="13"/>
      <c r="I4974" s="13"/>
      <c r="J4974" s="13"/>
      <c r="K4974" s="13"/>
      <c r="L4974" s="13"/>
      <c r="M4974" s="13"/>
    </row>
    <row r="4975" spans="2:13">
      <c r="B4975" s="16"/>
      <c r="C4975" s="17"/>
      <c r="D4975" s="13"/>
      <c r="E4975" s="13"/>
      <c r="F4975" s="13"/>
      <c r="G4975" s="13"/>
      <c r="H4975" s="13"/>
      <c r="I4975" s="13"/>
      <c r="J4975" s="13"/>
      <c r="K4975" s="13"/>
      <c r="L4975" s="13"/>
      <c r="M4975" s="13"/>
    </row>
    <row r="4976" spans="2:13">
      <c r="B4976" s="16"/>
      <c r="C4976" s="17"/>
      <c r="D4976" s="13"/>
      <c r="E4976" s="13"/>
      <c r="F4976" s="13"/>
      <c r="G4976" s="13"/>
      <c r="H4976" s="13"/>
      <c r="I4976" s="13"/>
      <c r="J4976" s="13"/>
      <c r="K4976" s="13"/>
      <c r="L4976" s="13"/>
      <c r="M4976" s="13"/>
    </row>
    <row r="4977" spans="2:13">
      <c r="B4977" s="16"/>
      <c r="C4977" s="17"/>
      <c r="D4977" s="13"/>
      <c r="E4977" s="13"/>
      <c r="F4977" s="13"/>
      <c r="G4977" s="13"/>
      <c r="H4977" s="13"/>
      <c r="I4977" s="13"/>
      <c r="J4977" s="13"/>
      <c r="K4977" s="13"/>
      <c r="L4977" s="13"/>
      <c r="M4977" s="13"/>
    </row>
    <row r="4978" spans="2:13">
      <c r="B4978" s="16"/>
      <c r="C4978" s="17"/>
      <c r="D4978" s="13"/>
      <c r="E4978" s="13"/>
      <c r="F4978" s="13"/>
      <c r="G4978" s="13"/>
      <c r="H4978" s="13"/>
      <c r="I4978" s="13"/>
      <c r="J4978" s="13"/>
      <c r="K4978" s="13"/>
      <c r="L4978" s="13"/>
      <c r="M4978" s="13"/>
    </row>
    <row r="4979" spans="2:13">
      <c r="B4979" s="16"/>
      <c r="C4979" s="17"/>
      <c r="D4979" s="13"/>
      <c r="E4979" s="13"/>
      <c r="F4979" s="13"/>
      <c r="G4979" s="13"/>
      <c r="H4979" s="13"/>
      <c r="I4979" s="13"/>
      <c r="J4979" s="13"/>
      <c r="K4979" s="13"/>
      <c r="L4979" s="13"/>
      <c r="M4979" s="13"/>
    </row>
    <row r="4980" spans="2:13">
      <c r="B4980" s="16"/>
      <c r="C4980" s="17"/>
      <c r="D4980" s="13"/>
      <c r="E4980" s="13"/>
      <c r="F4980" s="13"/>
      <c r="G4980" s="13"/>
      <c r="H4980" s="13"/>
      <c r="I4980" s="13"/>
      <c r="J4980" s="13"/>
      <c r="K4980" s="13"/>
      <c r="L4980" s="13"/>
      <c r="M4980" s="13"/>
    </row>
    <row r="4981" spans="2:13">
      <c r="B4981" s="16"/>
      <c r="C4981" s="17"/>
      <c r="D4981" s="13"/>
      <c r="E4981" s="13"/>
      <c r="F4981" s="13"/>
      <c r="G4981" s="13"/>
      <c r="H4981" s="13"/>
      <c r="I4981" s="13"/>
      <c r="J4981" s="13"/>
      <c r="K4981" s="13"/>
      <c r="L4981" s="13"/>
      <c r="M4981" s="13"/>
    </row>
    <row r="4982" spans="2:13">
      <c r="B4982" s="16"/>
      <c r="C4982" s="17"/>
      <c r="D4982" s="13"/>
      <c r="E4982" s="13"/>
      <c r="F4982" s="13"/>
      <c r="G4982" s="13"/>
      <c r="H4982" s="13"/>
      <c r="I4982" s="13"/>
      <c r="J4982" s="13"/>
      <c r="K4982" s="13"/>
      <c r="L4982" s="13"/>
      <c r="M4982" s="13"/>
    </row>
    <row r="4983" spans="2:13">
      <c r="B4983" s="16"/>
      <c r="C4983" s="17"/>
      <c r="D4983" s="13"/>
      <c r="E4983" s="13"/>
      <c r="F4983" s="13"/>
      <c r="G4983" s="13"/>
      <c r="H4983" s="13"/>
      <c r="I4983" s="13"/>
      <c r="J4983" s="13"/>
      <c r="K4983" s="13"/>
      <c r="L4983" s="13"/>
      <c r="M4983" s="13"/>
    </row>
    <row r="4984" spans="2:13">
      <c r="B4984" s="16"/>
      <c r="C4984" s="17"/>
      <c r="D4984" s="13"/>
      <c r="E4984" s="13"/>
      <c r="F4984" s="13"/>
      <c r="G4984" s="13"/>
      <c r="H4984" s="13"/>
      <c r="I4984" s="13"/>
      <c r="J4984" s="13"/>
      <c r="K4984" s="13"/>
      <c r="L4984" s="13"/>
      <c r="M4984" s="13"/>
    </row>
    <row r="4985" spans="2:13">
      <c r="B4985" s="16"/>
      <c r="C4985" s="17"/>
      <c r="D4985" s="13"/>
      <c r="E4985" s="13"/>
      <c r="F4985" s="13"/>
      <c r="G4985" s="13"/>
      <c r="H4985" s="13"/>
      <c r="I4985" s="13"/>
      <c r="J4985" s="13"/>
      <c r="K4985" s="13"/>
      <c r="L4985" s="13"/>
      <c r="M4985" s="13"/>
    </row>
    <row r="4986" spans="2:13">
      <c r="B4986" s="16"/>
      <c r="C4986" s="17"/>
      <c r="D4986" s="13"/>
      <c r="E4986" s="13"/>
      <c r="F4986" s="13"/>
      <c r="G4986" s="13"/>
      <c r="H4986" s="13"/>
      <c r="I4986" s="13"/>
      <c r="J4986" s="13"/>
      <c r="K4986" s="13"/>
      <c r="L4986" s="13"/>
      <c r="M4986" s="13"/>
    </row>
    <row r="4987" spans="2:13">
      <c r="B4987" s="16"/>
      <c r="C4987" s="17"/>
      <c r="D4987" s="13"/>
      <c r="E4987" s="13"/>
      <c r="F4987" s="13"/>
      <c r="G4987" s="13"/>
      <c r="H4987" s="13"/>
      <c r="I4987" s="13"/>
      <c r="J4987" s="13"/>
      <c r="K4987" s="13"/>
      <c r="L4987" s="13"/>
      <c r="M4987" s="13"/>
    </row>
    <row r="4988" spans="2:13">
      <c r="B4988" s="16"/>
      <c r="C4988" s="17"/>
      <c r="D4988" s="13"/>
      <c r="E4988" s="13"/>
      <c r="F4988" s="13"/>
      <c r="G4988" s="13"/>
      <c r="H4988" s="13"/>
      <c r="I4988" s="13"/>
      <c r="J4988" s="13"/>
      <c r="K4988" s="13"/>
      <c r="L4988" s="13"/>
      <c r="M4988" s="13"/>
    </row>
    <row r="4989" spans="2:13">
      <c r="B4989" s="16"/>
      <c r="C4989" s="17"/>
      <c r="D4989" s="13"/>
      <c r="E4989" s="13"/>
      <c r="F4989" s="13"/>
      <c r="G4989" s="13"/>
      <c r="H4989" s="13"/>
      <c r="I4989" s="13"/>
      <c r="J4989" s="13"/>
      <c r="K4989" s="13"/>
      <c r="L4989" s="13"/>
      <c r="M4989" s="13"/>
    </row>
    <row r="4990" spans="2:13">
      <c r="B4990" s="16"/>
      <c r="C4990" s="17"/>
      <c r="D4990" s="13"/>
      <c r="E4990" s="13"/>
      <c r="F4990" s="13"/>
      <c r="G4990" s="13"/>
      <c r="H4990" s="13"/>
      <c r="I4990" s="13"/>
      <c r="J4990" s="13"/>
      <c r="K4990" s="13"/>
      <c r="L4990" s="13"/>
      <c r="M4990" s="13"/>
    </row>
    <row r="4991" spans="2:13">
      <c r="B4991" s="16"/>
      <c r="C4991" s="17"/>
      <c r="D4991" s="13"/>
      <c r="E4991" s="13"/>
      <c r="F4991" s="13"/>
      <c r="G4991" s="13"/>
      <c r="H4991" s="13"/>
      <c r="I4991" s="13"/>
      <c r="J4991" s="13"/>
      <c r="K4991" s="13"/>
      <c r="L4991" s="13"/>
      <c r="M4991" s="13"/>
    </row>
    <row r="4992" spans="2:13">
      <c r="B4992" s="16"/>
      <c r="C4992" s="17"/>
      <c r="D4992" s="13"/>
      <c r="E4992" s="13"/>
      <c r="F4992" s="13"/>
      <c r="G4992" s="13"/>
      <c r="H4992" s="13"/>
      <c r="I4992" s="13"/>
      <c r="J4992" s="13"/>
      <c r="K4992" s="13"/>
      <c r="L4992" s="13"/>
      <c r="M4992" s="13"/>
    </row>
    <row r="4993" spans="2:13">
      <c r="B4993" s="16"/>
      <c r="C4993" s="17"/>
      <c r="D4993" s="13"/>
      <c r="E4993" s="13"/>
      <c r="F4993" s="13"/>
      <c r="G4993" s="13"/>
      <c r="H4993" s="13"/>
      <c r="I4993" s="13"/>
      <c r="J4993" s="13"/>
      <c r="K4993" s="13"/>
      <c r="L4993" s="13"/>
      <c r="M4993" s="13"/>
    </row>
    <row r="4994" spans="2:13">
      <c r="B4994" s="16"/>
      <c r="C4994" s="17"/>
      <c r="D4994" s="13"/>
      <c r="E4994" s="13"/>
      <c r="F4994" s="13"/>
      <c r="G4994" s="13"/>
      <c r="H4994" s="13"/>
      <c r="I4994" s="13"/>
      <c r="J4994" s="13"/>
      <c r="K4994" s="13"/>
      <c r="L4994" s="13"/>
      <c r="M4994" s="13"/>
    </row>
    <row r="4995" spans="2:13">
      <c r="B4995" s="16"/>
      <c r="C4995" s="17"/>
      <c r="D4995" s="13"/>
      <c r="E4995" s="13"/>
      <c r="F4995" s="13"/>
      <c r="G4995" s="13"/>
      <c r="H4995" s="13"/>
      <c r="I4995" s="13"/>
      <c r="J4995" s="13"/>
      <c r="K4995" s="13"/>
      <c r="L4995" s="13"/>
      <c r="M4995" s="13"/>
    </row>
    <row r="4996" spans="2:13">
      <c r="B4996" s="16"/>
      <c r="C4996" s="17"/>
      <c r="D4996" s="13"/>
      <c r="E4996" s="13"/>
      <c r="F4996" s="13"/>
      <c r="G4996" s="13"/>
      <c r="H4996" s="13"/>
      <c r="I4996" s="13"/>
      <c r="J4996" s="13"/>
      <c r="K4996" s="13"/>
      <c r="L4996" s="13"/>
      <c r="M4996" s="13"/>
    </row>
    <row r="4997" spans="2:13">
      <c r="B4997" s="16"/>
      <c r="C4997" s="17"/>
      <c r="D4997" s="13"/>
      <c r="E4997" s="13"/>
      <c r="F4997" s="13"/>
      <c r="G4997" s="13"/>
      <c r="H4997" s="13"/>
      <c r="I4997" s="13"/>
      <c r="J4997" s="13"/>
      <c r="K4997" s="13"/>
      <c r="L4997" s="13"/>
      <c r="M4997" s="13"/>
    </row>
    <row r="4998" spans="2:13">
      <c r="B4998" s="16"/>
      <c r="C4998" s="17"/>
      <c r="D4998" s="13"/>
      <c r="E4998" s="13"/>
      <c r="F4998" s="13"/>
      <c r="G4998" s="13"/>
      <c r="H4998" s="13"/>
      <c r="I4998" s="13"/>
      <c r="J4998" s="13"/>
      <c r="K4998" s="13"/>
      <c r="L4998" s="13"/>
      <c r="M4998" s="13"/>
    </row>
    <row r="4999" spans="2:13">
      <c r="B4999" s="16"/>
      <c r="C4999" s="17"/>
      <c r="D4999" s="13"/>
      <c r="E4999" s="13"/>
      <c r="F4999" s="13"/>
      <c r="G4999" s="13"/>
      <c r="H4999" s="13"/>
      <c r="I4999" s="13"/>
      <c r="J4999" s="13"/>
      <c r="K4999" s="13"/>
      <c r="L4999" s="13"/>
      <c r="M4999" s="13"/>
    </row>
    <row r="5000" spans="2:13">
      <c r="B5000" s="16"/>
      <c r="C5000" s="17"/>
      <c r="D5000" s="13"/>
      <c r="E5000" s="13"/>
      <c r="F5000" s="13"/>
      <c r="G5000" s="13"/>
      <c r="H5000" s="13"/>
      <c r="I5000" s="13"/>
      <c r="J5000" s="13"/>
      <c r="K5000" s="13"/>
      <c r="L5000" s="13"/>
      <c r="M5000" s="13"/>
    </row>
    <row r="5001" spans="2:13">
      <c r="B5001" s="16"/>
      <c r="C5001" s="17"/>
      <c r="D5001" s="13"/>
      <c r="E5001" s="13"/>
      <c r="F5001" s="13"/>
      <c r="G5001" s="13"/>
      <c r="H5001" s="13"/>
      <c r="I5001" s="13"/>
      <c r="J5001" s="13"/>
      <c r="K5001" s="13"/>
      <c r="L5001" s="13"/>
      <c r="M5001" s="13"/>
    </row>
    <row r="5002" spans="2:13">
      <c r="B5002" s="16"/>
      <c r="C5002" s="17"/>
      <c r="D5002" s="13"/>
      <c r="E5002" s="13"/>
      <c r="F5002" s="13"/>
      <c r="G5002" s="13"/>
      <c r="H5002" s="13"/>
      <c r="I5002" s="13"/>
      <c r="J5002" s="13"/>
      <c r="K5002" s="13"/>
      <c r="L5002" s="13"/>
      <c r="M5002" s="13"/>
    </row>
    <row r="5003" spans="2:13">
      <c r="B5003" s="18"/>
      <c r="C5003" s="19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</row>
    <row r="5004" spans="2:13">
      <c r="B5004" s="16"/>
      <c r="C5004" s="17"/>
      <c r="D5004" s="13"/>
      <c r="E5004" s="13"/>
      <c r="F5004" s="13"/>
      <c r="G5004" s="13"/>
      <c r="H5004" s="13"/>
      <c r="I5004" s="13"/>
      <c r="J5004" s="13"/>
      <c r="K5004" s="13"/>
      <c r="L5004" s="13"/>
      <c r="M5004" s="13"/>
    </row>
    <row r="5005" spans="2:13">
      <c r="B5005" s="16"/>
      <c r="C5005" s="17"/>
      <c r="D5005" s="13"/>
      <c r="E5005" s="13"/>
      <c r="F5005" s="13"/>
      <c r="G5005" s="13"/>
      <c r="H5005" s="13"/>
      <c r="I5005" s="13"/>
      <c r="J5005" s="13"/>
      <c r="K5005" s="13"/>
      <c r="L5005" s="13"/>
      <c r="M5005" s="13"/>
    </row>
    <row r="5006" spans="2:13">
      <c r="B5006" s="16"/>
      <c r="C5006" s="17"/>
      <c r="D5006" s="13"/>
      <c r="E5006" s="13"/>
      <c r="F5006" s="13"/>
      <c r="G5006" s="13"/>
      <c r="H5006" s="13"/>
      <c r="I5006" s="13"/>
      <c r="J5006" s="13"/>
      <c r="K5006" s="13"/>
      <c r="L5006" s="13"/>
      <c r="M5006" s="13"/>
    </row>
    <row r="5007" spans="2:13">
      <c r="B5007" s="18"/>
      <c r="C5007" s="19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</row>
    <row r="5008" spans="2:13">
      <c r="B5008" s="16"/>
      <c r="C5008" s="17"/>
      <c r="D5008" s="13"/>
      <c r="E5008" s="13"/>
      <c r="F5008" s="13"/>
      <c r="G5008" s="13"/>
      <c r="H5008" s="13"/>
      <c r="I5008" s="13"/>
      <c r="J5008" s="13"/>
      <c r="K5008" s="13"/>
      <c r="L5008" s="13"/>
      <c r="M5008" s="13"/>
    </row>
    <row r="5009" spans="2:13">
      <c r="B5009" s="18"/>
      <c r="C5009" s="19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</row>
    <row r="5010" spans="2:13">
      <c r="B5010" s="16"/>
      <c r="C5010" s="17"/>
      <c r="D5010" s="13"/>
      <c r="E5010" s="13"/>
      <c r="F5010" s="13"/>
      <c r="G5010" s="13"/>
      <c r="H5010" s="13"/>
      <c r="I5010" s="13"/>
      <c r="J5010" s="13"/>
      <c r="K5010" s="13"/>
      <c r="L5010" s="13"/>
      <c r="M5010" s="13"/>
    </row>
    <row r="5011" spans="2:13">
      <c r="B5011" s="16"/>
      <c r="C5011" s="17"/>
      <c r="D5011" s="13"/>
      <c r="E5011" s="13"/>
      <c r="F5011" s="13"/>
      <c r="G5011" s="13"/>
      <c r="H5011" s="13"/>
      <c r="I5011" s="13"/>
      <c r="J5011" s="13"/>
      <c r="K5011" s="13"/>
      <c r="L5011" s="13"/>
      <c r="M5011" s="13"/>
    </row>
    <row r="5012" spans="2:13">
      <c r="B5012" s="18"/>
      <c r="C5012" s="19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</row>
    <row r="5013" spans="2:13">
      <c r="B5013" s="16"/>
      <c r="C5013" s="17"/>
      <c r="D5013" s="13"/>
      <c r="E5013" s="13"/>
      <c r="F5013" s="13"/>
      <c r="G5013" s="13"/>
      <c r="H5013" s="13"/>
      <c r="I5013" s="13"/>
      <c r="J5013" s="13"/>
      <c r="K5013" s="13"/>
      <c r="L5013" s="13"/>
      <c r="M5013" s="13"/>
    </row>
    <row r="5014" spans="2:13">
      <c r="B5014" s="16"/>
      <c r="C5014" s="17"/>
      <c r="D5014" s="13"/>
      <c r="E5014" s="13"/>
      <c r="F5014" s="13"/>
      <c r="G5014" s="13"/>
      <c r="H5014" s="13"/>
      <c r="I5014" s="13"/>
      <c r="J5014" s="13"/>
      <c r="K5014" s="13"/>
      <c r="L5014" s="13"/>
      <c r="M5014" s="13"/>
    </row>
    <row r="5015" spans="2:13">
      <c r="B5015" s="16"/>
      <c r="C5015" s="17"/>
      <c r="D5015" s="13"/>
      <c r="E5015" s="13"/>
      <c r="F5015" s="13"/>
      <c r="G5015" s="13"/>
      <c r="H5015" s="13"/>
      <c r="I5015" s="13"/>
      <c r="J5015" s="13"/>
      <c r="K5015" s="13"/>
      <c r="L5015" s="13"/>
      <c r="M5015" s="13"/>
    </row>
    <row r="5016" spans="2:13">
      <c r="B5016" s="16"/>
      <c r="C5016" s="17"/>
      <c r="D5016" s="13"/>
      <c r="E5016" s="13"/>
      <c r="F5016" s="13"/>
      <c r="G5016" s="13"/>
      <c r="H5016" s="13"/>
      <c r="I5016" s="13"/>
      <c r="J5016" s="13"/>
      <c r="K5016" s="13"/>
      <c r="L5016" s="13"/>
      <c r="M5016" s="13"/>
    </row>
    <row r="5017" spans="2:13">
      <c r="B5017" s="16"/>
      <c r="C5017" s="17"/>
      <c r="D5017" s="13"/>
      <c r="E5017" s="13"/>
      <c r="F5017" s="13"/>
      <c r="G5017" s="13"/>
      <c r="H5017" s="13"/>
      <c r="I5017" s="13"/>
      <c r="J5017" s="13"/>
      <c r="K5017" s="13"/>
      <c r="L5017" s="13"/>
      <c r="M5017" s="13"/>
    </row>
    <row r="5018" spans="2:13">
      <c r="B5018" s="16"/>
      <c r="C5018" s="17"/>
      <c r="D5018" s="13"/>
      <c r="E5018" s="13"/>
      <c r="F5018" s="13"/>
      <c r="G5018" s="13"/>
      <c r="H5018" s="13"/>
      <c r="I5018" s="13"/>
      <c r="J5018" s="13"/>
      <c r="K5018" s="13"/>
      <c r="L5018" s="13"/>
      <c r="M5018" s="13"/>
    </row>
    <row r="5019" spans="2:13">
      <c r="B5019" s="16"/>
      <c r="C5019" s="17"/>
      <c r="D5019" s="13"/>
      <c r="E5019" s="13"/>
      <c r="F5019" s="13"/>
      <c r="G5019" s="13"/>
      <c r="H5019" s="13"/>
      <c r="I5019" s="13"/>
      <c r="J5019" s="13"/>
      <c r="K5019" s="13"/>
      <c r="L5019" s="13"/>
      <c r="M5019" s="13"/>
    </row>
    <row r="5020" spans="2:13">
      <c r="B5020" s="16"/>
      <c r="C5020" s="17"/>
      <c r="D5020" s="13"/>
      <c r="E5020" s="13"/>
      <c r="F5020" s="13"/>
      <c r="G5020" s="13"/>
      <c r="H5020" s="13"/>
      <c r="I5020" s="13"/>
      <c r="J5020" s="13"/>
      <c r="K5020" s="13"/>
      <c r="L5020" s="13"/>
      <c r="M5020" s="13"/>
    </row>
    <row r="5021" spans="2:13">
      <c r="B5021" s="16"/>
      <c r="C5021" s="17"/>
      <c r="D5021" s="13"/>
      <c r="E5021" s="13"/>
      <c r="F5021" s="13"/>
      <c r="G5021" s="13"/>
      <c r="H5021" s="13"/>
      <c r="I5021" s="13"/>
      <c r="J5021" s="13"/>
      <c r="K5021" s="13"/>
      <c r="L5021" s="13"/>
      <c r="M5021" s="13"/>
    </row>
    <row r="5022" spans="2:13">
      <c r="B5022" s="16"/>
      <c r="C5022" s="17"/>
      <c r="D5022" s="13"/>
      <c r="E5022" s="13"/>
      <c r="F5022" s="13"/>
      <c r="G5022" s="13"/>
      <c r="H5022" s="13"/>
      <c r="I5022" s="13"/>
      <c r="J5022" s="13"/>
      <c r="K5022" s="13"/>
      <c r="L5022" s="13"/>
      <c r="M5022" s="13"/>
    </row>
    <row r="5023" spans="2:13">
      <c r="B5023" s="16"/>
      <c r="C5023" s="17"/>
      <c r="D5023" s="13"/>
      <c r="E5023" s="13"/>
      <c r="F5023" s="13"/>
      <c r="G5023" s="13"/>
      <c r="H5023" s="13"/>
      <c r="I5023" s="13"/>
      <c r="J5023" s="13"/>
      <c r="K5023" s="13"/>
      <c r="L5023" s="13"/>
      <c r="M5023" s="13"/>
    </row>
    <row r="5024" spans="2:13">
      <c r="B5024" s="16"/>
      <c r="C5024" s="17"/>
      <c r="D5024" s="13"/>
      <c r="E5024" s="13"/>
      <c r="F5024" s="13"/>
      <c r="G5024" s="13"/>
      <c r="H5024" s="13"/>
      <c r="I5024" s="13"/>
      <c r="J5024" s="13"/>
      <c r="K5024" s="13"/>
      <c r="L5024" s="13"/>
      <c r="M5024" s="13"/>
    </row>
    <row r="5025" spans="2:13">
      <c r="B5025" s="16"/>
      <c r="C5025" s="17"/>
      <c r="D5025" s="13"/>
      <c r="E5025" s="13"/>
      <c r="F5025" s="13"/>
      <c r="G5025" s="13"/>
      <c r="H5025" s="13"/>
      <c r="I5025" s="13"/>
      <c r="J5025" s="13"/>
      <c r="K5025" s="13"/>
      <c r="L5025" s="13"/>
      <c r="M5025" s="13"/>
    </row>
    <row r="5026" spans="2:13">
      <c r="B5026" s="16"/>
      <c r="C5026" s="17"/>
      <c r="D5026" s="13"/>
      <c r="E5026" s="13"/>
      <c r="F5026" s="13"/>
      <c r="G5026" s="13"/>
      <c r="H5026" s="13"/>
      <c r="I5026" s="13"/>
      <c r="J5026" s="13"/>
      <c r="K5026" s="13"/>
      <c r="L5026" s="13"/>
      <c r="M5026" s="13"/>
    </row>
    <row r="5027" spans="2:13">
      <c r="B5027" s="16"/>
      <c r="C5027" s="17"/>
      <c r="D5027" s="13"/>
      <c r="E5027" s="13"/>
      <c r="F5027" s="13"/>
      <c r="G5027" s="13"/>
      <c r="H5027" s="13"/>
      <c r="I5027" s="13"/>
      <c r="J5027" s="13"/>
      <c r="K5027" s="13"/>
      <c r="L5027" s="13"/>
      <c r="M5027" s="13"/>
    </row>
    <row r="5028" spans="2:13">
      <c r="B5028" s="16"/>
      <c r="C5028" s="17"/>
      <c r="D5028" s="13"/>
      <c r="E5028" s="13"/>
      <c r="F5028" s="13"/>
      <c r="G5028" s="13"/>
      <c r="H5028" s="13"/>
      <c r="I5028" s="13"/>
      <c r="J5028" s="13"/>
      <c r="K5028" s="13"/>
      <c r="L5028" s="13"/>
      <c r="M5028" s="13"/>
    </row>
    <row r="5029" spans="2:13">
      <c r="B5029" s="16"/>
      <c r="C5029" s="17"/>
      <c r="D5029" s="13"/>
      <c r="E5029" s="13"/>
      <c r="F5029" s="13"/>
      <c r="G5029" s="13"/>
      <c r="H5029" s="13"/>
      <c r="I5029" s="13"/>
      <c r="J5029" s="13"/>
      <c r="K5029" s="13"/>
      <c r="L5029" s="13"/>
      <c r="M5029" s="13"/>
    </row>
    <row r="5030" spans="2:13">
      <c r="B5030" s="16"/>
      <c r="C5030" s="17"/>
      <c r="D5030" s="13"/>
      <c r="E5030" s="13"/>
      <c r="F5030" s="13"/>
      <c r="G5030" s="13"/>
      <c r="H5030" s="13"/>
      <c r="I5030" s="13"/>
      <c r="J5030" s="13"/>
      <c r="K5030" s="13"/>
      <c r="L5030" s="13"/>
      <c r="M5030" s="13"/>
    </row>
    <row r="5031" spans="2:13">
      <c r="B5031" s="16"/>
      <c r="C5031" s="17"/>
      <c r="D5031" s="13"/>
      <c r="E5031" s="13"/>
      <c r="F5031" s="13"/>
      <c r="G5031" s="13"/>
      <c r="H5031" s="13"/>
      <c r="I5031" s="13"/>
      <c r="J5031" s="13"/>
      <c r="K5031" s="13"/>
      <c r="L5031" s="13"/>
      <c r="M5031" s="13"/>
    </row>
    <row r="5032" spans="2:13">
      <c r="B5032" s="16"/>
      <c r="C5032" s="17"/>
      <c r="D5032" s="13"/>
      <c r="E5032" s="13"/>
      <c r="F5032" s="13"/>
      <c r="G5032" s="13"/>
      <c r="H5032" s="13"/>
      <c r="I5032" s="13"/>
      <c r="J5032" s="13"/>
      <c r="K5032" s="13"/>
      <c r="L5032" s="13"/>
      <c r="M5032" s="13"/>
    </row>
    <row r="5033" spans="2:13">
      <c r="B5033" s="16"/>
      <c r="C5033" s="17"/>
      <c r="D5033" s="13"/>
      <c r="E5033" s="13"/>
      <c r="F5033" s="13"/>
      <c r="G5033" s="13"/>
      <c r="H5033" s="13"/>
      <c r="I5033" s="13"/>
      <c r="J5033" s="13"/>
      <c r="K5033" s="13"/>
      <c r="L5033" s="13"/>
      <c r="M5033" s="13"/>
    </row>
    <row r="5034" spans="2:13">
      <c r="B5034" s="16"/>
      <c r="C5034" s="17"/>
      <c r="D5034" s="13"/>
      <c r="E5034" s="13"/>
      <c r="F5034" s="13"/>
      <c r="G5034" s="13"/>
      <c r="H5034" s="13"/>
      <c r="I5034" s="13"/>
      <c r="J5034" s="13"/>
      <c r="K5034" s="13"/>
      <c r="L5034" s="13"/>
      <c r="M5034" s="13"/>
    </row>
    <row r="5035" spans="2:13">
      <c r="B5035" s="16"/>
      <c r="C5035" s="17"/>
      <c r="D5035" s="13"/>
      <c r="E5035" s="13"/>
      <c r="F5035" s="13"/>
      <c r="G5035" s="13"/>
      <c r="H5035" s="13"/>
      <c r="I5035" s="13"/>
      <c r="J5035" s="13"/>
      <c r="K5035" s="13"/>
      <c r="L5035" s="13"/>
      <c r="M5035" s="13"/>
    </row>
    <row r="5036" spans="2:13">
      <c r="B5036" s="16"/>
      <c r="C5036" s="17"/>
      <c r="D5036" s="13"/>
      <c r="E5036" s="13"/>
      <c r="F5036" s="13"/>
      <c r="G5036" s="13"/>
      <c r="H5036" s="13"/>
      <c r="I5036" s="13"/>
      <c r="J5036" s="13"/>
      <c r="K5036" s="13"/>
      <c r="L5036" s="13"/>
      <c r="M5036" s="13"/>
    </row>
    <row r="5037" spans="2:13">
      <c r="B5037" s="16"/>
      <c r="C5037" s="17"/>
      <c r="D5037" s="13"/>
      <c r="E5037" s="13"/>
      <c r="F5037" s="13"/>
      <c r="G5037" s="13"/>
      <c r="H5037" s="13"/>
      <c r="I5037" s="13"/>
      <c r="J5037" s="13"/>
      <c r="K5037" s="13"/>
      <c r="L5037" s="13"/>
      <c r="M5037" s="13"/>
    </row>
    <row r="5038" spans="2:13">
      <c r="B5038" s="16"/>
      <c r="C5038" s="17"/>
      <c r="D5038" s="13"/>
      <c r="E5038" s="13"/>
      <c r="F5038" s="13"/>
      <c r="G5038" s="13"/>
      <c r="H5038" s="13"/>
      <c r="I5038" s="13"/>
      <c r="J5038" s="13"/>
      <c r="K5038" s="13"/>
      <c r="L5038" s="13"/>
      <c r="M5038" s="13"/>
    </row>
    <row r="5039" spans="2:13">
      <c r="B5039" s="18"/>
      <c r="C5039" s="19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</row>
    <row r="5040" spans="2:13">
      <c r="B5040" s="16"/>
      <c r="C5040" s="17"/>
      <c r="D5040" s="13"/>
      <c r="E5040" s="13"/>
      <c r="F5040" s="13"/>
      <c r="G5040" s="13"/>
      <c r="H5040" s="13"/>
      <c r="I5040" s="13"/>
      <c r="J5040" s="13"/>
      <c r="K5040" s="13"/>
      <c r="L5040" s="13"/>
      <c r="M5040" s="13"/>
    </row>
    <row r="5041" spans="2:13">
      <c r="B5041" s="16"/>
      <c r="C5041" s="17"/>
      <c r="D5041" s="13"/>
      <c r="E5041" s="13"/>
      <c r="F5041" s="13"/>
      <c r="G5041" s="13"/>
      <c r="H5041" s="13"/>
      <c r="I5041" s="13"/>
      <c r="J5041" s="13"/>
      <c r="K5041" s="13"/>
      <c r="L5041" s="13"/>
      <c r="M5041" s="13"/>
    </row>
    <row r="5042" spans="2:13">
      <c r="B5042" s="16"/>
      <c r="C5042" s="17"/>
      <c r="D5042" s="13"/>
      <c r="E5042" s="13"/>
      <c r="F5042" s="13"/>
      <c r="G5042" s="13"/>
      <c r="H5042" s="13"/>
      <c r="I5042" s="13"/>
      <c r="J5042" s="13"/>
      <c r="K5042" s="13"/>
      <c r="L5042" s="13"/>
      <c r="M5042" s="13"/>
    </row>
    <row r="5043" spans="2:13">
      <c r="B5043" s="16"/>
      <c r="C5043" s="17"/>
      <c r="D5043" s="13"/>
      <c r="E5043" s="13"/>
      <c r="F5043" s="13"/>
      <c r="G5043" s="13"/>
      <c r="H5043" s="13"/>
      <c r="I5043" s="13"/>
      <c r="J5043" s="13"/>
      <c r="K5043" s="13"/>
      <c r="L5043" s="13"/>
      <c r="M5043" s="13"/>
    </row>
    <row r="5044" spans="2:13">
      <c r="B5044" s="16"/>
      <c r="C5044" s="17"/>
      <c r="D5044" s="13"/>
      <c r="E5044" s="13"/>
      <c r="F5044" s="13"/>
      <c r="G5044" s="13"/>
      <c r="H5044" s="13"/>
      <c r="I5044" s="13"/>
      <c r="J5044" s="13"/>
      <c r="K5044" s="13"/>
      <c r="L5044" s="13"/>
      <c r="M5044" s="13"/>
    </row>
    <row r="5045" spans="2:13">
      <c r="B5045" s="16"/>
      <c r="C5045" s="17"/>
      <c r="D5045" s="13"/>
      <c r="E5045" s="13"/>
      <c r="F5045" s="13"/>
      <c r="G5045" s="13"/>
      <c r="H5045" s="13"/>
      <c r="I5045" s="13"/>
      <c r="J5045" s="13"/>
      <c r="K5045" s="13"/>
      <c r="L5045" s="13"/>
      <c r="M5045" s="13"/>
    </row>
    <row r="5046" spans="2:13">
      <c r="B5046" s="16"/>
      <c r="C5046" s="17"/>
      <c r="D5046" s="13"/>
      <c r="E5046" s="13"/>
      <c r="F5046" s="13"/>
      <c r="G5046" s="13"/>
      <c r="H5046" s="13"/>
      <c r="I5046" s="13"/>
      <c r="J5046" s="13"/>
      <c r="K5046" s="13"/>
      <c r="L5046" s="13"/>
      <c r="M5046" s="13"/>
    </row>
    <row r="5047" spans="2:13">
      <c r="B5047" s="16"/>
      <c r="C5047" s="17"/>
      <c r="D5047" s="13"/>
      <c r="E5047" s="13"/>
      <c r="F5047" s="13"/>
      <c r="G5047" s="13"/>
      <c r="H5047" s="13"/>
      <c r="I5047" s="13"/>
      <c r="J5047" s="13"/>
      <c r="K5047" s="13"/>
      <c r="L5047" s="13"/>
      <c r="M5047" s="13"/>
    </row>
    <row r="5048" spans="2:13">
      <c r="B5048" s="16"/>
      <c r="C5048" s="17"/>
      <c r="D5048" s="13"/>
      <c r="E5048" s="13"/>
      <c r="F5048" s="13"/>
      <c r="G5048" s="13"/>
      <c r="H5048" s="13"/>
      <c r="I5048" s="13"/>
      <c r="J5048" s="13"/>
      <c r="K5048" s="13"/>
      <c r="L5048" s="13"/>
      <c r="M5048" s="13"/>
    </row>
    <row r="5049" spans="2:13">
      <c r="B5049" s="16"/>
      <c r="C5049" s="17"/>
      <c r="D5049" s="13"/>
      <c r="E5049" s="13"/>
      <c r="F5049" s="13"/>
      <c r="G5049" s="13"/>
      <c r="H5049" s="13"/>
      <c r="I5049" s="13"/>
      <c r="J5049" s="13"/>
      <c r="K5049" s="13"/>
      <c r="L5049" s="13"/>
      <c r="M5049" s="13"/>
    </row>
    <row r="5050" spans="2:13">
      <c r="B5050" s="16"/>
      <c r="C5050" s="17"/>
      <c r="D5050" s="13"/>
      <c r="E5050" s="13"/>
      <c r="F5050" s="13"/>
      <c r="G5050" s="13"/>
      <c r="H5050" s="13"/>
      <c r="I5050" s="13"/>
      <c r="J5050" s="13"/>
      <c r="K5050" s="13"/>
      <c r="L5050" s="13"/>
      <c r="M5050" s="13"/>
    </row>
    <row r="5051" spans="2:13">
      <c r="B5051" s="16"/>
      <c r="C5051" s="17"/>
      <c r="D5051" s="13"/>
      <c r="E5051" s="13"/>
      <c r="F5051" s="13"/>
      <c r="G5051" s="13"/>
      <c r="H5051" s="13"/>
      <c r="I5051" s="13"/>
      <c r="J5051" s="13"/>
      <c r="K5051" s="13"/>
      <c r="L5051" s="13"/>
      <c r="M5051" s="13"/>
    </row>
    <row r="5052" spans="2:13">
      <c r="B5052" s="16"/>
      <c r="C5052" s="17"/>
      <c r="D5052" s="13"/>
      <c r="E5052" s="13"/>
      <c r="F5052" s="13"/>
      <c r="G5052" s="13"/>
      <c r="H5052" s="13"/>
      <c r="I5052" s="13"/>
      <c r="J5052" s="13"/>
      <c r="K5052" s="13"/>
      <c r="L5052" s="13"/>
      <c r="M5052" s="13"/>
    </row>
    <row r="5053" spans="2:13">
      <c r="B5053" s="16"/>
      <c r="C5053" s="17"/>
      <c r="D5053" s="13"/>
      <c r="E5053" s="13"/>
      <c r="F5053" s="13"/>
      <c r="G5053" s="13"/>
      <c r="H5053" s="13"/>
      <c r="I5053" s="13"/>
      <c r="J5053" s="13"/>
      <c r="K5053" s="13"/>
      <c r="L5053" s="13"/>
      <c r="M5053" s="13"/>
    </row>
    <row r="5054" spans="2:13">
      <c r="B5054" s="16"/>
      <c r="C5054" s="17"/>
      <c r="D5054" s="13"/>
      <c r="E5054" s="13"/>
      <c r="F5054" s="13"/>
      <c r="G5054" s="13"/>
      <c r="H5054" s="13"/>
      <c r="I5054" s="13"/>
      <c r="J5054" s="13"/>
      <c r="K5054" s="13"/>
      <c r="L5054" s="13"/>
      <c r="M5054" s="13"/>
    </row>
    <row r="5055" spans="2:13">
      <c r="B5055" s="16"/>
      <c r="C5055" s="17"/>
      <c r="D5055" s="13"/>
      <c r="E5055" s="13"/>
      <c r="F5055" s="13"/>
      <c r="G5055" s="13"/>
      <c r="H5055" s="13"/>
      <c r="I5055" s="13"/>
      <c r="J5055" s="13"/>
      <c r="K5055" s="13"/>
      <c r="L5055" s="13"/>
      <c r="M5055" s="13"/>
    </row>
    <row r="5056" spans="2:13">
      <c r="B5056" s="16"/>
      <c r="C5056" s="17"/>
      <c r="D5056" s="13"/>
      <c r="E5056" s="13"/>
      <c r="F5056" s="13"/>
      <c r="G5056" s="13"/>
      <c r="H5056" s="13"/>
      <c r="I5056" s="13"/>
      <c r="J5056" s="13"/>
      <c r="K5056" s="13"/>
      <c r="L5056" s="13"/>
      <c r="M5056" s="13"/>
    </row>
    <row r="5057" spans="2:13">
      <c r="B5057" s="16"/>
      <c r="C5057" s="17"/>
      <c r="D5057" s="13"/>
      <c r="E5057" s="13"/>
      <c r="F5057" s="13"/>
      <c r="G5057" s="13"/>
      <c r="H5057" s="13"/>
      <c r="I5057" s="13"/>
      <c r="J5057" s="13"/>
      <c r="K5057" s="13"/>
      <c r="L5057" s="13"/>
      <c r="M5057" s="13"/>
    </row>
    <row r="5058" spans="2:13">
      <c r="B5058" s="16"/>
      <c r="C5058" s="17"/>
      <c r="D5058" s="13"/>
      <c r="E5058" s="13"/>
      <c r="F5058" s="13"/>
      <c r="G5058" s="13"/>
      <c r="H5058" s="13"/>
      <c r="I5058" s="13"/>
      <c r="J5058" s="13"/>
      <c r="K5058" s="13"/>
      <c r="L5058" s="13"/>
      <c r="M5058" s="13"/>
    </row>
    <row r="5059" spans="2:13">
      <c r="B5059" s="16"/>
      <c r="C5059" s="17"/>
      <c r="D5059" s="13"/>
      <c r="E5059" s="13"/>
      <c r="F5059" s="13"/>
      <c r="G5059" s="13"/>
      <c r="H5059" s="13"/>
      <c r="I5059" s="13"/>
      <c r="J5059" s="13"/>
      <c r="K5059" s="13"/>
      <c r="L5059" s="13"/>
      <c r="M5059" s="13"/>
    </row>
    <row r="5060" spans="2:13">
      <c r="B5060" s="16"/>
      <c r="C5060" s="17"/>
      <c r="D5060" s="13"/>
      <c r="E5060" s="13"/>
      <c r="F5060" s="13"/>
      <c r="G5060" s="13"/>
      <c r="H5060" s="13"/>
      <c r="I5060" s="13"/>
      <c r="J5060" s="13"/>
      <c r="K5060" s="13"/>
      <c r="L5060" s="13"/>
      <c r="M5060" s="13"/>
    </row>
    <row r="5061" spans="2:13">
      <c r="B5061" s="16"/>
      <c r="C5061" s="17"/>
      <c r="D5061" s="13"/>
      <c r="E5061" s="13"/>
      <c r="F5061" s="13"/>
      <c r="G5061" s="13"/>
      <c r="H5061" s="13"/>
      <c r="I5061" s="13"/>
      <c r="J5061" s="13"/>
      <c r="K5061" s="13"/>
      <c r="L5061" s="13"/>
      <c r="M5061" s="13"/>
    </row>
    <row r="5062" spans="2:13">
      <c r="B5062" s="16"/>
      <c r="C5062" s="17"/>
      <c r="D5062" s="13"/>
      <c r="E5062" s="13"/>
      <c r="F5062" s="13"/>
      <c r="G5062" s="13"/>
      <c r="H5062" s="13"/>
      <c r="I5062" s="13"/>
      <c r="J5062" s="13"/>
      <c r="K5062" s="13"/>
      <c r="L5062" s="13"/>
      <c r="M5062" s="13"/>
    </row>
    <row r="5063" spans="2:13">
      <c r="B5063" s="16"/>
      <c r="C5063" s="17"/>
      <c r="D5063" s="13"/>
      <c r="E5063" s="13"/>
      <c r="F5063" s="13"/>
      <c r="G5063" s="13"/>
      <c r="H5063" s="13"/>
      <c r="I5063" s="13"/>
      <c r="J5063" s="13"/>
      <c r="K5063" s="13"/>
      <c r="L5063" s="13"/>
      <c r="M5063" s="13"/>
    </row>
    <row r="5064" spans="2:13">
      <c r="B5064" s="16"/>
      <c r="C5064" s="17"/>
      <c r="D5064" s="13"/>
      <c r="E5064" s="13"/>
      <c r="F5064" s="13"/>
      <c r="G5064" s="13"/>
      <c r="H5064" s="13"/>
      <c r="I5064" s="13"/>
      <c r="J5064" s="13"/>
      <c r="K5064" s="13"/>
      <c r="L5064" s="13"/>
      <c r="M5064" s="13"/>
    </row>
    <row r="5065" spans="2:13">
      <c r="B5065" s="16"/>
      <c r="C5065" s="17"/>
      <c r="D5065" s="13"/>
      <c r="E5065" s="13"/>
      <c r="F5065" s="13"/>
      <c r="G5065" s="13"/>
      <c r="H5065" s="13"/>
      <c r="I5065" s="13"/>
      <c r="J5065" s="13"/>
      <c r="K5065" s="13"/>
      <c r="L5065" s="13"/>
      <c r="M5065" s="13"/>
    </row>
    <row r="5066" spans="2:13">
      <c r="B5066" s="16"/>
      <c r="C5066" s="17"/>
      <c r="D5066" s="13"/>
      <c r="E5066" s="13"/>
      <c r="F5066" s="13"/>
      <c r="G5066" s="13"/>
      <c r="H5066" s="13"/>
      <c r="I5066" s="13"/>
      <c r="J5066" s="13"/>
      <c r="K5066" s="13"/>
      <c r="L5066" s="13"/>
      <c r="M5066" s="13"/>
    </row>
    <row r="5067" spans="2:13">
      <c r="B5067" s="16"/>
      <c r="C5067" s="17"/>
      <c r="D5067" s="13"/>
      <c r="E5067" s="13"/>
      <c r="F5067" s="13"/>
      <c r="G5067" s="13"/>
      <c r="H5067" s="13"/>
      <c r="I5067" s="13"/>
      <c r="J5067" s="13"/>
      <c r="K5067" s="13"/>
      <c r="L5067" s="13"/>
      <c r="M5067" s="13"/>
    </row>
    <row r="5068" spans="2:13">
      <c r="B5068" s="16"/>
      <c r="C5068" s="17"/>
      <c r="D5068" s="13"/>
      <c r="E5068" s="13"/>
      <c r="F5068" s="13"/>
      <c r="G5068" s="13"/>
      <c r="H5068" s="13"/>
      <c r="I5068" s="13"/>
      <c r="J5068" s="13"/>
      <c r="K5068" s="13"/>
      <c r="L5068" s="13"/>
      <c r="M5068" s="13"/>
    </row>
    <row r="5069" spans="2:13">
      <c r="B5069" s="16"/>
      <c r="C5069" s="17"/>
      <c r="D5069" s="13"/>
      <c r="E5069" s="13"/>
      <c r="F5069" s="13"/>
      <c r="G5069" s="13"/>
      <c r="H5069" s="13"/>
      <c r="I5069" s="13"/>
      <c r="J5069" s="13"/>
      <c r="K5069" s="13"/>
      <c r="L5069" s="13"/>
      <c r="M5069" s="13"/>
    </row>
    <row r="5070" spans="2:13">
      <c r="B5070" s="16"/>
      <c r="C5070" s="17"/>
      <c r="D5070" s="13"/>
      <c r="E5070" s="13"/>
      <c r="F5070" s="13"/>
      <c r="G5070" s="13"/>
      <c r="H5070" s="13"/>
      <c r="I5070" s="13"/>
      <c r="J5070" s="13"/>
      <c r="K5070" s="13"/>
      <c r="L5070" s="13"/>
      <c r="M5070" s="13"/>
    </row>
    <row r="5071" spans="2:13">
      <c r="B5071" s="16"/>
      <c r="C5071" s="17"/>
      <c r="D5071" s="13"/>
      <c r="E5071" s="13"/>
      <c r="F5071" s="13"/>
      <c r="G5071" s="13"/>
      <c r="H5071" s="13"/>
      <c r="I5071" s="13"/>
      <c r="J5071" s="13"/>
      <c r="K5071" s="13"/>
      <c r="L5071" s="13"/>
      <c r="M5071" s="13"/>
    </row>
    <row r="5072" spans="2:13">
      <c r="B5072" s="16"/>
      <c r="C5072" s="17"/>
      <c r="D5072" s="13"/>
      <c r="E5072" s="13"/>
      <c r="F5072" s="13"/>
      <c r="G5072" s="13"/>
      <c r="H5072" s="13"/>
      <c r="I5072" s="13"/>
      <c r="J5072" s="13"/>
      <c r="K5072" s="13"/>
      <c r="L5072" s="13"/>
      <c r="M5072" s="13"/>
    </row>
    <row r="5073" spans="2:13">
      <c r="B5073" s="16"/>
      <c r="C5073" s="17"/>
      <c r="D5073" s="13"/>
      <c r="E5073" s="13"/>
      <c r="F5073" s="13"/>
      <c r="G5073" s="13"/>
      <c r="H5073" s="13"/>
      <c r="I5073" s="13"/>
      <c r="J5073" s="13"/>
      <c r="K5073" s="13"/>
      <c r="L5073" s="13"/>
      <c r="M5073" s="13"/>
    </row>
    <row r="5074" spans="2:13">
      <c r="B5074" s="18"/>
      <c r="C5074" s="19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</row>
    <row r="5075" spans="2:13">
      <c r="B5075" s="18"/>
      <c r="C5075" s="19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</row>
    <row r="5076" spans="2:13">
      <c r="B5076" s="16"/>
      <c r="C5076" s="17"/>
      <c r="D5076" s="13"/>
      <c r="E5076" s="13"/>
      <c r="F5076" s="13"/>
      <c r="G5076" s="13"/>
      <c r="H5076" s="13"/>
      <c r="I5076" s="13"/>
      <c r="J5076" s="13"/>
      <c r="K5076" s="13"/>
      <c r="L5076" s="13"/>
      <c r="M5076" s="13"/>
    </row>
    <row r="5077" spans="2:13">
      <c r="B5077" s="16"/>
      <c r="C5077" s="17"/>
      <c r="D5077" s="13"/>
      <c r="E5077" s="13"/>
      <c r="F5077" s="13"/>
      <c r="G5077" s="13"/>
      <c r="H5077" s="13"/>
      <c r="I5077" s="13"/>
      <c r="J5077" s="13"/>
      <c r="K5077" s="13"/>
      <c r="L5077" s="13"/>
      <c r="M5077" s="13"/>
    </row>
    <row r="5078" spans="2:13">
      <c r="B5078" s="16"/>
      <c r="C5078" s="17"/>
      <c r="D5078" s="13"/>
      <c r="E5078" s="13"/>
      <c r="F5078" s="13"/>
      <c r="G5078" s="13"/>
      <c r="H5078" s="13"/>
      <c r="I5078" s="13"/>
      <c r="J5078" s="13"/>
      <c r="K5078" s="13"/>
      <c r="L5078" s="13"/>
      <c r="M5078" s="13"/>
    </row>
    <row r="5079" spans="2:13">
      <c r="B5079" s="16"/>
      <c r="C5079" s="17"/>
      <c r="D5079" s="13"/>
      <c r="E5079" s="13"/>
      <c r="F5079" s="13"/>
      <c r="G5079" s="13"/>
      <c r="H5079" s="13"/>
      <c r="I5079" s="13"/>
      <c r="J5079" s="13"/>
      <c r="K5079" s="13"/>
      <c r="L5079" s="13"/>
      <c r="M5079" s="13"/>
    </row>
    <row r="5080" spans="2:13">
      <c r="B5080" s="16"/>
      <c r="C5080" s="17"/>
      <c r="D5080" s="13"/>
      <c r="E5080" s="13"/>
      <c r="F5080" s="13"/>
      <c r="G5080" s="13"/>
      <c r="H5080" s="13"/>
      <c r="I5080" s="13"/>
      <c r="J5080" s="13"/>
      <c r="K5080" s="13"/>
      <c r="L5080" s="13"/>
      <c r="M5080" s="13"/>
    </row>
    <row r="5081" spans="2:13">
      <c r="B5081" s="16"/>
      <c r="C5081" s="17"/>
      <c r="D5081" s="13"/>
      <c r="E5081" s="13"/>
      <c r="F5081" s="13"/>
      <c r="G5081" s="13"/>
      <c r="H5081" s="13"/>
      <c r="I5081" s="13"/>
      <c r="J5081" s="13"/>
      <c r="K5081" s="13"/>
      <c r="L5081" s="13"/>
      <c r="M5081" s="13"/>
    </row>
    <row r="5082" spans="2:13">
      <c r="B5082" s="16"/>
      <c r="C5082" s="17"/>
      <c r="D5082" s="13"/>
      <c r="E5082" s="13"/>
      <c r="F5082" s="13"/>
      <c r="G5082" s="13"/>
      <c r="H5082" s="13"/>
      <c r="I5082" s="13"/>
      <c r="J5082" s="13"/>
      <c r="K5082" s="13"/>
      <c r="L5082" s="13"/>
      <c r="M5082" s="13"/>
    </row>
    <row r="5083" spans="2:13">
      <c r="B5083" s="16"/>
      <c r="C5083" s="17"/>
      <c r="D5083" s="13"/>
      <c r="E5083" s="13"/>
      <c r="F5083" s="13"/>
      <c r="G5083" s="13"/>
      <c r="H5083" s="13"/>
      <c r="I5083" s="13"/>
      <c r="J5083" s="13"/>
      <c r="K5083" s="13"/>
      <c r="L5083" s="13"/>
      <c r="M5083" s="13"/>
    </row>
    <row r="5084" spans="2:13">
      <c r="B5084" s="16"/>
      <c r="C5084" s="17"/>
      <c r="D5084" s="13"/>
      <c r="E5084" s="13"/>
      <c r="F5084" s="13"/>
      <c r="G5084" s="13"/>
      <c r="H5084" s="13"/>
      <c r="I5084" s="13"/>
      <c r="J5084" s="13"/>
      <c r="K5084" s="13"/>
      <c r="L5084" s="13"/>
      <c r="M5084" s="13"/>
    </row>
    <row r="5085" spans="2:13">
      <c r="B5085" s="16"/>
      <c r="C5085" s="17"/>
      <c r="D5085" s="13"/>
      <c r="E5085" s="13"/>
      <c r="F5085" s="13"/>
      <c r="G5085" s="13"/>
      <c r="H5085" s="13"/>
      <c r="I5085" s="13"/>
      <c r="J5085" s="13"/>
      <c r="K5085" s="13"/>
      <c r="L5085" s="13"/>
      <c r="M5085" s="13"/>
    </row>
    <row r="5086" spans="2:13">
      <c r="B5086" s="16"/>
      <c r="C5086" s="17"/>
      <c r="D5086" s="13"/>
      <c r="E5086" s="13"/>
      <c r="F5086" s="13"/>
      <c r="G5086" s="13"/>
      <c r="H5086" s="13"/>
      <c r="I5086" s="13"/>
      <c r="J5086" s="13"/>
      <c r="K5086" s="13"/>
      <c r="L5086" s="13"/>
      <c r="M5086" s="13"/>
    </row>
    <row r="5087" spans="2:13">
      <c r="B5087" s="16"/>
      <c r="C5087" s="17"/>
      <c r="D5087" s="13"/>
      <c r="E5087" s="13"/>
      <c r="F5087" s="13"/>
      <c r="G5087" s="13"/>
      <c r="H5087" s="13"/>
      <c r="I5087" s="13"/>
      <c r="J5087" s="13"/>
      <c r="K5087" s="13"/>
      <c r="L5087" s="13"/>
      <c r="M5087" s="13"/>
    </row>
    <row r="5088" spans="2:13">
      <c r="B5088" s="16"/>
      <c r="C5088" s="17"/>
      <c r="D5088" s="13"/>
      <c r="E5088" s="13"/>
      <c r="F5088" s="13"/>
      <c r="G5088" s="13"/>
      <c r="H5088" s="13"/>
      <c r="I5088" s="13"/>
      <c r="J5088" s="13"/>
      <c r="K5088" s="13"/>
      <c r="L5088" s="13"/>
      <c r="M5088" s="13"/>
    </row>
    <row r="5089" spans="2:13">
      <c r="B5089" s="16"/>
      <c r="C5089" s="17"/>
      <c r="D5089" s="13"/>
      <c r="E5089" s="13"/>
      <c r="F5089" s="13"/>
      <c r="G5089" s="13"/>
      <c r="H5089" s="13"/>
      <c r="I5089" s="13"/>
      <c r="J5089" s="13"/>
      <c r="K5089" s="13"/>
      <c r="L5089" s="13"/>
      <c r="M5089" s="13"/>
    </row>
    <row r="5090" spans="2:13">
      <c r="B5090" s="16"/>
      <c r="C5090" s="17"/>
      <c r="D5090" s="13"/>
      <c r="E5090" s="13"/>
      <c r="F5090" s="13"/>
      <c r="G5090" s="13"/>
      <c r="H5090" s="13"/>
      <c r="I5090" s="13"/>
      <c r="J5090" s="13"/>
      <c r="K5090" s="13"/>
      <c r="L5090" s="13"/>
      <c r="M5090" s="13"/>
    </row>
    <row r="5091" spans="2:13">
      <c r="B5091" s="16"/>
      <c r="C5091" s="17"/>
      <c r="D5091" s="13"/>
      <c r="E5091" s="13"/>
      <c r="F5091" s="13"/>
      <c r="G5091" s="13"/>
      <c r="H5091" s="13"/>
      <c r="I5091" s="13"/>
      <c r="J5091" s="13"/>
      <c r="K5091" s="13"/>
      <c r="L5091" s="13"/>
      <c r="M5091" s="13"/>
    </row>
    <row r="5092" spans="2:13">
      <c r="B5092" s="16"/>
      <c r="C5092" s="17"/>
      <c r="D5092" s="13"/>
      <c r="E5092" s="13"/>
      <c r="F5092" s="13"/>
      <c r="G5092" s="13"/>
      <c r="H5092" s="13"/>
      <c r="I5092" s="13"/>
      <c r="J5092" s="13"/>
      <c r="K5092" s="13"/>
      <c r="L5092" s="13"/>
      <c r="M5092" s="13"/>
    </row>
    <row r="5093" spans="2:13">
      <c r="B5093" s="16"/>
      <c r="C5093" s="17"/>
      <c r="D5093" s="13"/>
      <c r="E5093" s="13"/>
      <c r="F5093" s="13"/>
      <c r="G5093" s="13"/>
      <c r="H5093" s="13"/>
      <c r="I5093" s="13"/>
      <c r="J5093" s="13"/>
      <c r="K5093" s="13"/>
      <c r="L5093" s="13"/>
      <c r="M5093" s="13"/>
    </row>
    <row r="5094" spans="2:13">
      <c r="B5094" s="16"/>
      <c r="C5094" s="17"/>
      <c r="D5094" s="13"/>
      <c r="E5094" s="13"/>
      <c r="F5094" s="13"/>
      <c r="G5094" s="13"/>
      <c r="H5094" s="13"/>
      <c r="I5094" s="13"/>
      <c r="J5094" s="13"/>
      <c r="K5094" s="13"/>
      <c r="L5094" s="13"/>
      <c r="M5094" s="13"/>
    </row>
    <row r="5095" spans="2:13">
      <c r="B5095" s="16"/>
      <c r="C5095" s="17"/>
      <c r="D5095" s="13"/>
      <c r="E5095" s="13"/>
      <c r="F5095" s="13"/>
      <c r="G5095" s="13"/>
      <c r="H5095" s="13"/>
      <c r="I5095" s="13"/>
      <c r="J5095" s="13"/>
      <c r="K5095" s="13"/>
      <c r="L5095" s="13"/>
      <c r="M5095" s="13"/>
    </row>
    <row r="5096" spans="2:13">
      <c r="B5096" s="16"/>
      <c r="C5096" s="17"/>
      <c r="D5096" s="13"/>
      <c r="E5096" s="13"/>
      <c r="F5096" s="13"/>
      <c r="G5096" s="13"/>
      <c r="H5096" s="13"/>
      <c r="I5096" s="13"/>
      <c r="J5096" s="13"/>
      <c r="K5096" s="13"/>
      <c r="L5096" s="13"/>
      <c r="M5096" s="13"/>
    </row>
    <row r="5097" spans="2:13">
      <c r="B5097" s="16"/>
      <c r="C5097" s="17"/>
      <c r="D5097" s="13"/>
      <c r="E5097" s="13"/>
      <c r="F5097" s="13"/>
      <c r="G5097" s="13"/>
      <c r="H5097" s="13"/>
      <c r="I5097" s="13"/>
      <c r="J5097" s="13"/>
      <c r="K5097" s="13"/>
      <c r="L5097" s="13"/>
      <c r="M5097" s="13"/>
    </row>
    <row r="5098" spans="2:13">
      <c r="B5098" s="16"/>
      <c r="C5098" s="17"/>
      <c r="D5098" s="13"/>
      <c r="E5098" s="13"/>
      <c r="F5098" s="13"/>
      <c r="G5098" s="13"/>
      <c r="H5098" s="13"/>
      <c r="I5098" s="13"/>
      <c r="J5098" s="13"/>
      <c r="K5098" s="13"/>
      <c r="L5098" s="13"/>
      <c r="M5098" s="13"/>
    </row>
    <row r="5099" spans="2:13">
      <c r="B5099" s="16"/>
      <c r="C5099" s="17"/>
      <c r="D5099" s="13"/>
      <c r="E5099" s="13"/>
      <c r="F5099" s="13"/>
      <c r="G5099" s="13"/>
      <c r="H5099" s="13"/>
      <c r="I5099" s="13"/>
      <c r="J5099" s="13"/>
      <c r="K5099" s="13"/>
      <c r="L5099" s="13"/>
      <c r="M5099" s="13"/>
    </row>
    <row r="5100" spans="2:13">
      <c r="B5100" s="16"/>
      <c r="C5100" s="17"/>
      <c r="D5100" s="13"/>
      <c r="E5100" s="13"/>
      <c r="F5100" s="13"/>
      <c r="G5100" s="13"/>
      <c r="H5100" s="13"/>
      <c r="I5100" s="13"/>
      <c r="J5100" s="13"/>
      <c r="K5100" s="13"/>
      <c r="L5100" s="13"/>
      <c r="M5100" s="13"/>
    </row>
    <row r="5101" spans="2:13">
      <c r="B5101" s="16"/>
      <c r="C5101" s="17"/>
      <c r="D5101" s="13"/>
      <c r="E5101" s="13"/>
      <c r="F5101" s="13"/>
      <c r="G5101" s="13"/>
      <c r="H5101" s="13"/>
      <c r="I5101" s="13"/>
      <c r="J5101" s="13"/>
      <c r="K5101" s="13"/>
      <c r="L5101" s="13"/>
      <c r="M5101" s="13"/>
    </row>
    <row r="5102" spans="2:13">
      <c r="B5102" s="16"/>
      <c r="C5102" s="17"/>
      <c r="D5102" s="13"/>
      <c r="E5102" s="13"/>
      <c r="F5102" s="13"/>
      <c r="G5102" s="13"/>
      <c r="H5102" s="13"/>
      <c r="I5102" s="13"/>
      <c r="J5102" s="13"/>
      <c r="K5102" s="13"/>
      <c r="L5102" s="13"/>
      <c r="M5102" s="13"/>
    </row>
    <row r="5103" spans="2:13">
      <c r="B5103" s="16"/>
      <c r="C5103" s="17"/>
      <c r="D5103" s="13"/>
      <c r="E5103" s="13"/>
      <c r="F5103" s="13"/>
      <c r="G5103" s="13"/>
      <c r="H5103" s="13"/>
      <c r="I5103" s="13"/>
      <c r="J5103" s="13"/>
      <c r="K5103" s="13"/>
      <c r="L5103" s="13"/>
      <c r="M5103" s="13"/>
    </row>
    <row r="5104" spans="2:13">
      <c r="B5104" s="16"/>
      <c r="C5104" s="17"/>
      <c r="D5104" s="13"/>
      <c r="E5104" s="13"/>
      <c r="F5104" s="13"/>
      <c r="G5104" s="13"/>
      <c r="H5104" s="13"/>
      <c r="I5104" s="13"/>
      <c r="J5104" s="13"/>
      <c r="K5104" s="13"/>
      <c r="L5104" s="13"/>
      <c r="M5104" s="13"/>
    </row>
    <row r="5105" spans="2:13">
      <c r="B5105" s="16"/>
      <c r="C5105" s="17"/>
      <c r="D5105" s="13"/>
      <c r="E5105" s="13"/>
      <c r="F5105" s="13"/>
      <c r="G5105" s="13"/>
      <c r="H5105" s="13"/>
      <c r="I5105" s="13"/>
      <c r="J5105" s="13"/>
      <c r="K5105" s="13"/>
      <c r="L5105" s="13"/>
      <c r="M5105" s="13"/>
    </row>
    <row r="5106" spans="2:13">
      <c r="B5106" s="16"/>
      <c r="C5106" s="17"/>
      <c r="D5106" s="13"/>
      <c r="E5106" s="13"/>
      <c r="F5106" s="13"/>
      <c r="G5106" s="13"/>
      <c r="H5106" s="13"/>
      <c r="I5106" s="13"/>
      <c r="J5106" s="13"/>
      <c r="K5106" s="13"/>
      <c r="L5106" s="13"/>
      <c r="M5106" s="13"/>
    </row>
    <row r="5107" spans="2:13">
      <c r="B5107" s="16"/>
      <c r="C5107" s="17"/>
      <c r="D5107" s="13"/>
      <c r="E5107" s="13"/>
      <c r="F5107" s="13"/>
      <c r="G5107" s="13"/>
      <c r="H5107" s="13"/>
      <c r="I5107" s="13"/>
      <c r="J5107" s="13"/>
      <c r="K5107" s="13"/>
      <c r="L5107" s="13"/>
      <c r="M5107" s="13"/>
    </row>
    <row r="5108" spans="2:13">
      <c r="B5108" s="16"/>
      <c r="C5108" s="17"/>
      <c r="D5108" s="13"/>
      <c r="E5108" s="13"/>
      <c r="F5108" s="13"/>
      <c r="G5108" s="13"/>
      <c r="H5108" s="13"/>
      <c r="I5108" s="13"/>
      <c r="J5108" s="13"/>
      <c r="K5108" s="13"/>
      <c r="L5108" s="13"/>
      <c r="M5108" s="13"/>
    </row>
    <row r="5109" spans="2:13">
      <c r="B5109" s="16"/>
      <c r="C5109" s="17"/>
      <c r="D5109" s="13"/>
      <c r="E5109" s="13"/>
      <c r="F5109" s="13"/>
      <c r="G5109" s="13"/>
      <c r="H5109" s="13"/>
      <c r="I5109" s="13"/>
      <c r="J5109" s="13"/>
      <c r="K5109" s="13"/>
      <c r="L5109" s="13"/>
      <c r="M5109" s="13"/>
    </row>
    <row r="5110" spans="2:13">
      <c r="B5110" s="16"/>
      <c r="C5110" s="17"/>
      <c r="D5110" s="13"/>
      <c r="E5110" s="13"/>
      <c r="F5110" s="13"/>
      <c r="G5110" s="13"/>
      <c r="H5110" s="13"/>
      <c r="I5110" s="13"/>
      <c r="J5110" s="13"/>
      <c r="K5110" s="13"/>
      <c r="L5110" s="13"/>
      <c r="M5110" s="13"/>
    </row>
    <row r="5111" spans="2:13">
      <c r="B5111" s="16"/>
      <c r="C5111" s="17"/>
      <c r="D5111" s="13"/>
      <c r="E5111" s="13"/>
      <c r="F5111" s="13"/>
      <c r="G5111" s="13"/>
      <c r="H5111" s="13"/>
      <c r="I5111" s="13"/>
      <c r="J5111" s="13"/>
      <c r="K5111" s="13"/>
      <c r="L5111" s="13"/>
      <c r="M5111" s="13"/>
    </row>
    <row r="5112" spans="2:13">
      <c r="B5112" s="16"/>
      <c r="C5112" s="17"/>
      <c r="D5112" s="13"/>
      <c r="E5112" s="13"/>
      <c r="F5112" s="13"/>
      <c r="G5112" s="13"/>
      <c r="H5112" s="13"/>
      <c r="I5112" s="13"/>
      <c r="J5112" s="13"/>
      <c r="K5112" s="13"/>
      <c r="L5112" s="13"/>
      <c r="M5112" s="13"/>
    </row>
    <row r="5113" spans="2:13">
      <c r="B5113" s="16"/>
      <c r="C5113" s="17"/>
      <c r="D5113" s="13"/>
      <c r="E5113" s="13"/>
      <c r="F5113" s="13"/>
      <c r="G5113" s="13"/>
      <c r="H5113" s="13"/>
      <c r="I5113" s="13"/>
      <c r="J5113" s="13"/>
      <c r="K5113" s="13"/>
      <c r="L5113" s="13"/>
      <c r="M5113" s="13"/>
    </row>
    <row r="5114" spans="2:13">
      <c r="B5114" s="16"/>
      <c r="C5114" s="17"/>
      <c r="D5114" s="13"/>
      <c r="E5114" s="13"/>
      <c r="F5114" s="13"/>
      <c r="G5114" s="13"/>
      <c r="H5114" s="13"/>
      <c r="I5114" s="13"/>
      <c r="J5114" s="13"/>
      <c r="K5114" s="13"/>
      <c r="L5114" s="13"/>
      <c r="M5114" s="13"/>
    </row>
    <row r="5115" spans="2:13">
      <c r="B5115" s="16"/>
      <c r="C5115" s="17"/>
      <c r="D5115" s="13"/>
      <c r="E5115" s="13"/>
      <c r="F5115" s="13"/>
      <c r="G5115" s="13"/>
      <c r="H5115" s="13"/>
      <c r="I5115" s="13"/>
      <c r="J5115" s="13"/>
      <c r="K5115" s="13"/>
      <c r="L5115" s="13"/>
      <c r="M5115" s="13"/>
    </row>
    <row r="5116" spans="2:13">
      <c r="B5116" s="16"/>
      <c r="C5116" s="17"/>
      <c r="D5116" s="13"/>
      <c r="E5116" s="13"/>
      <c r="F5116" s="13"/>
      <c r="G5116" s="13"/>
      <c r="H5116" s="13"/>
      <c r="I5116" s="13"/>
      <c r="J5116" s="13"/>
      <c r="K5116" s="13"/>
      <c r="L5116" s="13"/>
      <c r="M5116" s="13"/>
    </row>
    <row r="5117" spans="2:13">
      <c r="B5117" s="16"/>
      <c r="C5117" s="17"/>
      <c r="D5117" s="13"/>
      <c r="E5117" s="13"/>
      <c r="F5117" s="13"/>
      <c r="G5117" s="13"/>
      <c r="H5117" s="13"/>
      <c r="I5117" s="13"/>
      <c r="J5117" s="13"/>
      <c r="K5117" s="13"/>
      <c r="L5117" s="13"/>
      <c r="M5117" s="13"/>
    </row>
    <row r="5118" spans="2:13">
      <c r="B5118" s="16"/>
      <c r="C5118" s="17"/>
      <c r="D5118" s="13"/>
      <c r="E5118" s="13"/>
      <c r="F5118" s="13"/>
      <c r="G5118" s="13"/>
      <c r="H5118" s="13"/>
      <c r="I5118" s="13"/>
      <c r="J5118" s="13"/>
      <c r="K5118" s="13"/>
      <c r="L5118" s="13"/>
      <c r="M5118" s="13"/>
    </row>
    <row r="5119" spans="2:13">
      <c r="B5119" s="16"/>
      <c r="C5119" s="17"/>
      <c r="D5119" s="13"/>
      <c r="E5119" s="13"/>
      <c r="F5119" s="13"/>
      <c r="G5119" s="13"/>
      <c r="H5119" s="13"/>
      <c r="I5119" s="13"/>
      <c r="J5119" s="13"/>
      <c r="K5119" s="13"/>
      <c r="L5119" s="13"/>
      <c r="M5119" s="13"/>
    </row>
    <row r="5120" spans="2:13">
      <c r="B5120" s="16"/>
      <c r="C5120" s="17"/>
      <c r="D5120" s="13"/>
      <c r="E5120" s="13"/>
      <c r="F5120" s="13"/>
      <c r="G5120" s="13"/>
      <c r="H5120" s="13"/>
      <c r="I5120" s="13"/>
      <c r="J5120" s="13"/>
      <c r="K5120" s="13"/>
      <c r="L5120" s="13"/>
      <c r="M5120" s="13"/>
    </row>
    <row r="5121" spans="2:13">
      <c r="B5121" s="16"/>
      <c r="C5121" s="17"/>
      <c r="D5121" s="13"/>
      <c r="E5121" s="13"/>
      <c r="F5121" s="13"/>
      <c r="G5121" s="13"/>
      <c r="H5121" s="13"/>
      <c r="I5121" s="13"/>
      <c r="J5121" s="13"/>
      <c r="K5121" s="13"/>
      <c r="L5121" s="13"/>
      <c r="M5121" s="13"/>
    </row>
    <row r="5122" spans="2:13">
      <c r="B5122" s="16"/>
      <c r="C5122" s="17"/>
      <c r="D5122" s="13"/>
      <c r="E5122" s="13"/>
      <c r="F5122" s="13"/>
      <c r="G5122" s="13"/>
      <c r="H5122" s="13"/>
      <c r="I5122" s="13"/>
      <c r="J5122" s="13"/>
      <c r="K5122" s="13"/>
      <c r="L5122" s="13"/>
      <c r="M5122" s="13"/>
    </row>
    <row r="5123" spans="2:13">
      <c r="B5123" s="16"/>
      <c r="C5123" s="17"/>
      <c r="D5123" s="13"/>
      <c r="E5123" s="13"/>
      <c r="F5123" s="13"/>
      <c r="G5123" s="13"/>
      <c r="H5123" s="13"/>
      <c r="I5123" s="13"/>
      <c r="J5123" s="13"/>
      <c r="K5123" s="13"/>
      <c r="L5123" s="13"/>
      <c r="M5123" s="13"/>
    </row>
    <row r="5124" spans="2:13">
      <c r="B5124" s="16"/>
      <c r="C5124" s="17"/>
      <c r="D5124" s="13"/>
      <c r="E5124" s="13"/>
      <c r="F5124" s="13"/>
      <c r="G5124" s="13"/>
      <c r="H5124" s="13"/>
      <c r="I5124" s="13"/>
      <c r="J5124" s="13"/>
      <c r="K5124" s="13"/>
      <c r="L5124" s="13"/>
      <c r="M5124" s="13"/>
    </row>
    <row r="5125" spans="2:13">
      <c r="B5125" s="16"/>
      <c r="C5125" s="17"/>
      <c r="D5125" s="13"/>
      <c r="E5125" s="13"/>
      <c r="F5125" s="13"/>
      <c r="G5125" s="13"/>
      <c r="H5125" s="13"/>
      <c r="I5125" s="13"/>
      <c r="J5125" s="13"/>
      <c r="K5125" s="13"/>
      <c r="L5125" s="13"/>
      <c r="M5125" s="13"/>
    </row>
    <row r="5126" spans="2:13">
      <c r="B5126" s="16"/>
      <c r="C5126" s="17"/>
      <c r="D5126" s="13"/>
      <c r="E5126" s="13"/>
      <c r="F5126" s="13"/>
      <c r="G5126" s="13"/>
      <c r="H5126" s="13"/>
      <c r="I5126" s="13"/>
      <c r="J5126" s="13"/>
      <c r="K5126" s="13"/>
      <c r="L5126" s="13"/>
      <c r="M5126" s="13"/>
    </row>
    <row r="5127" spans="2:13">
      <c r="B5127" s="16"/>
      <c r="C5127" s="17"/>
      <c r="D5127" s="13"/>
      <c r="E5127" s="13"/>
      <c r="F5127" s="13"/>
      <c r="G5127" s="13"/>
      <c r="H5127" s="13"/>
      <c r="I5127" s="13"/>
      <c r="J5127" s="13"/>
      <c r="K5127" s="13"/>
      <c r="L5127" s="13"/>
      <c r="M5127" s="13"/>
    </row>
    <row r="5128" spans="2:13">
      <c r="B5128" s="16"/>
      <c r="C5128" s="17"/>
      <c r="D5128" s="13"/>
      <c r="E5128" s="13"/>
      <c r="F5128" s="13"/>
      <c r="G5128" s="13"/>
      <c r="H5128" s="13"/>
      <c r="I5128" s="13"/>
      <c r="J5128" s="13"/>
      <c r="K5128" s="13"/>
      <c r="L5128" s="13"/>
      <c r="M5128" s="13"/>
    </row>
    <row r="5129" spans="2:13">
      <c r="B5129" s="16"/>
      <c r="C5129" s="17"/>
      <c r="D5129" s="13"/>
      <c r="E5129" s="13"/>
      <c r="F5129" s="13"/>
      <c r="G5129" s="13"/>
      <c r="H5129" s="13"/>
      <c r="I5129" s="13"/>
      <c r="J5129" s="13"/>
      <c r="K5129" s="13"/>
      <c r="L5129" s="13"/>
      <c r="M5129" s="13"/>
    </row>
    <row r="5130" spans="2:13">
      <c r="B5130" s="16"/>
      <c r="C5130" s="17"/>
      <c r="D5130" s="13"/>
      <c r="E5130" s="13"/>
      <c r="F5130" s="13"/>
      <c r="G5130" s="13"/>
      <c r="H5130" s="13"/>
      <c r="I5130" s="13"/>
      <c r="J5130" s="13"/>
      <c r="K5130" s="13"/>
      <c r="L5130" s="13"/>
      <c r="M5130" s="13"/>
    </row>
    <row r="5131" spans="2:13">
      <c r="B5131" s="16"/>
      <c r="C5131" s="17"/>
      <c r="D5131" s="13"/>
      <c r="E5131" s="13"/>
      <c r="F5131" s="13"/>
      <c r="G5131" s="13"/>
      <c r="H5131" s="13"/>
      <c r="I5131" s="13"/>
      <c r="J5131" s="13"/>
      <c r="K5131" s="13"/>
      <c r="L5131" s="13"/>
      <c r="M5131" s="13"/>
    </row>
    <row r="5132" spans="2:13">
      <c r="B5132" s="16"/>
      <c r="C5132" s="17"/>
      <c r="D5132" s="13"/>
      <c r="E5132" s="13"/>
      <c r="F5132" s="13"/>
      <c r="G5132" s="13"/>
      <c r="H5132" s="13"/>
      <c r="I5132" s="13"/>
      <c r="J5132" s="13"/>
      <c r="K5132" s="13"/>
      <c r="L5132" s="13"/>
      <c r="M5132" s="13"/>
    </row>
    <row r="5133" spans="2:13">
      <c r="B5133" s="16"/>
      <c r="C5133" s="17"/>
      <c r="D5133" s="13"/>
      <c r="E5133" s="13"/>
      <c r="F5133" s="13"/>
      <c r="G5133" s="13"/>
      <c r="H5133" s="13"/>
      <c r="I5133" s="13"/>
      <c r="J5133" s="13"/>
      <c r="K5133" s="13"/>
      <c r="L5133" s="13"/>
      <c r="M5133" s="13"/>
    </row>
    <row r="5134" spans="2:13">
      <c r="B5134" s="16"/>
      <c r="C5134" s="17"/>
      <c r="D5134" s="13"/>
      <c r="E5134" s="13"/>
      <c r="F5134" s="13"/>
      <c r="G5134" s="13"/>
      <c r="H5134" s="13"/>
      <c r="I5134" s="13"/>
      <c r="J5134" s="13"/>
      <c r="K5134" s="13"/>
      <c r="L5134" s="13"/>
      <c r="M5134" s="13"/>
    </row>
    <row r="5135" spans="2:13">
      <c r="B5135" s="16"/>
      <c r="C5135" s="17"/>
      <c r="D5135" s="13"/>
      <c r="E5135" s="13"/>
      <c r="F5135" s="13"/>
      <c r="G5135" s="13"/>
      <c r="H5135" s="13"/>
      <c r="I5135" s="13"/>
      <c r="J5135" s="13"/>
      <c r="K5135" s="13"/>
      <c r="L5135" s="13"/>
      <c r="M5135" s="13"/>
    </row>
    <row r="5136" spans="2:13">
      <c r="B5136" s="16"/>
      <c r="C5136" s="17"/>
      <c r="D5136" s="13"/>
      <c r="E5136" s="13"/>
      <c r="F5136" s="13"/>
      <c r="G5136" s="13"/>
      <c r="H5136" s="13"/>
      <c r="I5136" s="13"/>
      <c r="J5136" s="13"/>
      <c r="K5136" s="13"/>
      <c r="L5136" s="13"/>
      <c r="M5136" s="13"/>
    </row>
    <row r="5137" spans="2:13">
      <c r="B5137" s="16"/>
      <c r="C5137" s="17"/>
      <c r="D5137" s="13"/>
      <c r="E5137" s="13"/>
      <c r="F5137" s="13"/>
      <c r="G5137" s="13"/>
      <c r="H5137" s="13"/>
      <c r="I5137" s="13"/>
      <c r="J5137" s="13"/>
      <c r="K5137" s="13"/>
      <c r="L5137" s="13"/>
      <c r="M5137" s="13"/>
    </row>
    <row r="5138" spans="2:13">
      <c r="B5138" s="16"/>
      <c r="C5138" s="17"/>
      <c r="D5138" s="13"/>
      <c r="E5138" s="13"/>
      <c r="F5138" s="13"/>
      <c r="G5138" s="13"/>
      <c r="H5138" s="13"/>
      <c r="I5138" s="13"/>
      <c r="J5138" s="13"/>
      <c r="K5138" s="13"/>
      <c r="L5138" s="13"/>
      <c r="M5138" s="13"/>
    </row>
    <row r="5139" spans="2:13">
      <c r="B5139" s="16"/>
      <c r="C5139" s="17"/>
      <c r="D5139" s="13"/>
      <c r="E5139" s="13"/>
      <c r="F5139" s="13"/>
      <c r="G5139" s="13"/>
      <c r="H5139" s="13"/>
      <c r="I5139" s="13"/>
      <c r="J5139" s="13"/>
      <c r="K5139" s="13"/>
      <c r="L5139" s="13"/>
      <c r="M5139" s="13"/>
    </row>
    <row r="5140" spans="2:13">
      <c r="B5140" s="16"/>
      <c r="C5140" s="17"/>
      <c r="D5140" s="13"/>
      <c r="E5140" s="13"/>
      <c r="F5140" s="13"/>
      <c r="G5140" s="13"/>
      <c r="H5140" s="13"/>
      <c r="I5140" s="13"/>
      <c r="J5140" s="13"/>
      <c r="K5140" s="13"/>
      <c r="L5140" s="13"/>
      <c r="M5140" s="13"/>
    </row>
    <row r="5141" spans="2:13">
      <c r="B5141" s="16"/>
      <c r="C5141" s="17"/>
      <c r="D5141" s="13"/>
      <c r="E5141" s="13"/>
      <c r="F5141" s="13"/>
      <c r="G5141" s="13"/>
      <c r="H5141" s="13"/>
      <c r="I5141" s="13"/>
      <c r="J5141" s="13"/>
      <c r="K5141" s="13"/>
      <c r="L5141" s="13"/>
      <c r="M5141" s="13"/>
    </row>
    <row r="5142" spans="2:13">
      <c r="B5142" s="18"/>
      <c r="C5142" s="19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</row>
    <row r="5143" spans="2:13">
      <c r="B5143" s="18"/>
      <c r="C5143" s="19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</row>
    <row r="5144" spans="2:13">
      <c r="B5144" s="16"/>
      <c r="C5144" s="17"/>
      <c r="D5144" s="13"/>
      <c r="E5144" s="13"/>
      <c r="F5144" s="13"/>
      <c r="G5144" s="13"/>
      <c r="H5144" s="13"/>
      <c r="I5144" s="13"/>
      <c r="J5144" s="13"/>
      <c r="K5144" s="13"/>
      <c r="L5144" s="13"/>
      <c r="M5144" s="13"/>
    </row>
    <row r="5145" spans="2:13">
      <c r="B5145" s="16"/>
      <c r="C5145" s="17"/>
      <c r="D5145" s="13"/>
      <c r="E5145" s="13"/>
      <c r="F5145" s="13"/>
      <c r="G5145" s="13"/>
      <c r="H5145" s="13"/>
      <c r="I5145" s="13"/>
      <c r="J5145" s="13"/>
      <c r="K5145" s="13"/>
      <c r="L5145" s="13"/>
      <c r="M5145" s="13"/>
    </row>
    <row r="5146" spans="2:13">
      <c r="B5146" s="18"/>
      <c r="C5146" s="19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</row>
    <row r="5147" spans="2:13">
      <c r="B5147" s="18"/>
      <c r="C5147" s="19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</row>
    <row r="5148" spans="2:13">
      <c r="B5148" s="18"/>
      <c r="C5148" s="19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</row>
    <row r="5149" spans="2:13">
      <c r="B5149" s="16"/>
      <c r="C5149" s="17"/>
      <c r="D5149" s="13"/>
      <c r="E5149" s="13"/>
      <c r="F5149" s="13"/>
      <c r="G5149" s="13"/>
      <c r="H5149" s="13"/>
      <c r="I5149" s="13"/>
      <c r="J5149" s="13"/>
      <c r="K5149" s="13"/>
      <c r="L5149" s="13"/>
      <c r="M5149" s="13"/>
    </row>
    <row r="5150" spans="2:13">
      <c r="B5150" s="16"/>
      <c r="C5150" s="17"/>
      <c r="D5150" s="13"/>
      <c r="E5150" s="13"/>
      <c r="F5150" s="13"/>
      <c r="G5150" s="13"/>
      <c r="H5150" s="13"/>
      <c r="I5150" s="13"/>
      <c r="J5150" s="13"/>
      <c r="K5150" s="13"/>
      <c r="L5150" s="13"/>
      <c r="M5150" s="13"/>
    </row>
    <row r="5151" spans="2:13">
      <c r="B5151" s="16"/>
      <c r="C5151" s="17"/>
      <c r="D5151" s="13"/>
      <c r="E5151" s="13"/>
      <c r="F5151" s="13"/>
      <c r="G5151" s="13"/>
      <c r="H5151" s="13"/>
      <c r="I5151" s="13"/>
      <c r="J5151" s="13"/>
      <c r="K5151" s="13"/>
      <c r="L5151" s="13"/>
      <c r="M5151" s="13"/>
    </row>
    <row r="5152" spans="2:13">
      <c r="B5152" s="16"/>
      <c r="C5152" s="17"/>
      <c r="D5152" s="13"/>
      <c r="E5152" s="13"/>
      <c r="F5152" s="13"/>
      <c r="G5152" s="13"/>
      <c r="H5152" s="13"/>
      <c r="I5152" s="13"/>
      <c r="J5152" s="13"/>
      <c r="K5152" s="13"/>
      <c r="L5152" s="13"/>
      <c r="M5152" s="13"/>
    </row>
    <row r="5153" spans="2:13">
      <c r="B5153" s="16"/>
      <c r="C5153" s="17"/>
      <c r="D5153" s="13"/>
      <c r="E5153" s="13"/>
      <c r="F5153" s="13"/>
      <c r="G5153" s="13"/>
      <c r="H5153" s="13"/>
      <c r="I5153" s="13"/>
      <c r="J5153" s="13"/>
      <c r="K5153" s="13"/>
      <c r="L5153" s="13"/>
      <c r="M5153" s="13"/>
    </row>
    <row r="5154" spans="2:13">
      <c r="B5154" s="16"/>
      <c r="C5154" s="17"/>
      <c r="D5154" s="13"/>
      <c r="E5154" s="13"/>
      <c r="F5154" s="13"/>
      <c r="G5154" s="13"/>
      <c r="H5154" s="13"/>
      <c r="I5154" s="13"/>
      <c r="J5154" s="13"/>
      <c r="K5154" s="13"/>
      <c r="L5154" s="13"/>
      <c r="M5154" s="13"/>
    </row>
    <row r="5155" spans="2:13">
      <c r="B5155" s="16"/>
      <c r="C5155" s="17"/>
      <c r="D5155" s="13"/>
      <c r="E5155" s="13"/>
      <c r="F5155" s="13"/>
      <c r="G5155" s="13"/>
      <c r="H5155" s="13"/>
      <c r="I5155" s="13"/>
      <c r="J5155" s="13"/>
      <c r="K5155" s="13"/>
      <c r="L5155" s="13"/>
      <c r="M5155" s="13"/>
    </row>
    <row r="5156" spans="2:13">
      <c r="B5156" s="16"/>
      <c r="C5156" s="17"/>
      <c r="D5156" s="13"/>
      <c r="E5156" s="13"/>
      <c r="F5156" s="13"/>
      <c r="G5156" s="13"/>
      <c r="H5156" s="13"/>
      <c r="I5156" s="13"/>
      <c r="J5156" s="13"/>
      <c r="K5156" s="13"/>
      <c r="L5156" s="13"/>
      <c r="M5156" s="13"/>
    </row>
    <row r="5157" spans="2:13">
      <c r="B5157" s="16"/>
      <c r="C5157" s="17"/>
      <c r="D5157" s="13"/>
      <c r="E5157" s="13"/>
      <c r="F5157" s="13"/>
      <c r="G5157" s="13"/>
      <c r="H5157" s="13"/>
      <c r="I5157" s="13"/>
      <c r="J5157" s="13"/>
      <c r="K5157" s="13"/>
      <c r="L5157" s="13"/>
      <c r="M5157" s="13"/>
    </row>
    <row r="5158" spans="2:13">
      <c r="B5158" s="18"/>
      <c r="C5158" s="19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</row>
    <row r="5159" spans="2:13">
      <c r="B5159" s="16"/>
      <c r="C5159" s="17"/>
      <c r="D5159" s="13"/>
      <c r="E5159" s="13"/>
      <c r="F5159" s="13"/>
      <c r="G5159" s="13"/>
      <c r="H5159" s="13"/>
      <c r="I5159" s="13"/>
      <c r="J5159" s="13"/>
      <c r="K5159" s="13"/>
      <c r="L5159" s="13"/>
      <c r="M5159" s="13"/>
    </row>
    <row r="5160" spans="2:13">
      <c r="B5160" s="16"/>
      <c r="C5160" s="17"/>
      <c r="D5160" s="13"/>
      <c r="E5160" s="13"/>
      <c r="F5160" s="13"/>
      <c r="G5160" s="13"/>
      <c r="H5160" s="13"/>
      <c r="I5160" s="13"/>
      <c r="J5160" s="13"/>
      <c r="K5160" s="13"/>
      <c r="L5160" s="13"/>
      <c r="M5160" s="13"/>
    </row>
    <row r="5161" spans="2:13">
      <c r="B5161" s="16"/>
      <c r="C5161" s="17"/>
      <c r="D5161" s="13"/>
      <c r="E5161" s="13"/>
      <c r="F5161" s="13"/>
      <c r="G5161" s="13"/>
      <c r="H5161" s="13"/>
      <c r="I5161" s="13"/>
      <c r="J5161" s="13"/>
      <c r="K5161" s="13"/>
      <c r="L5161" s="13"/>
      <c r="M5161" s="13"/>
    </row>
    <row r="5162" spans="2:13">
      <c r="B5162" s="16"/>
      <c r="C5162" s="17"/>
      <c r="D5162" s="13"/>
      <c r="E5162" s="13"/>
      <c r="F5162" s="13"/>
      <c r="G5162" s="13"/>
      <c r="H5162" s="13"/>
      <c r="I5162" s="13"/>
      <c r="J5162" s="13"/>
      <c r="K5162" s="13"/>
      <c r="L5162" s="13"/>
      <c r="M5162" s="13"/>
    </row>
    <row r="5163" spans="2:13">
      <c r="B5163" s="18"/>
      <c r="C5163" s="19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</row>
    <row r="5164" spans="2:13">
      <c r="B5164" s="16"/>
      <c r="C5164" s="17"/>
      <c r="D5164" s="13"/>
      <c r="E5164" s="13"/>
      <c r="F5164" s="13"/>
      <c r="G5164" s="13"/>
      <c r="H5164" s="13"/>
      <c r="I5164" s="13"/>
      <c r="J5164" s="13"/>
      <c r="K5164" s="13"/>
      <c r="L5164" s="13"/>
      <c r="M5164" s="13"/>
    </row>
    <row r="5165" spans="2:13">
      <c r="B5165" s="16"/>
      <c r="C5165" s="17"/>
      <c r="D5165" s="13"/>
      <c r="E5165" s="13"/>
      <c r="F5165" s="13"/>
      <c r="G5165" s="13"/>
      <c r="H5165" s="13"/>
      <c r="I5165" s="13"/>
      <c r="J5165" s="13"/>
      <c r="K5165" s="13"/>
      <c r="L5165" s="13"/>
      <c r="M5165" s="13"/>
    </row>
    <row r="5166" spans="2:13">
      <c r="B5166" s="18"/>
      <c r="C5166" s="19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</row>
    <row r="5167" spans="2:13">
      <c r="B5167" s="16"/>
      <c r="C5167" s="17"/>
      <c r="D5167" s="13"/>
      <c r="E5167" s="13"/>
      <c r="F5167" s="13"/>
      <c r="G5167" s="13"/>
      <c r="H5167" s="13"/>
      <c r="I5167" s="13"/>
      <c r="J5167" s="13"/>
      <c r="K5167" s="13"/>
      <c r="L5167" s="13"/>
      <c r="M5167" s="13"/>
    </row>
    <row r="5168" spans="2:13">
      <c r="B5168" s="16"/>
      <c r="C5168" s="17"/>
      <c r="D5168" s="13"/>
      <c r="E5168" s="13"/>
      <c r="F5168" s="13"/>
      <c r="G5168" s="13"/>
      <c r="H5168" s="13"/>
      <c r="I5168" s="13"/>
      <c r="J5168" s="13"/>
      <c r="K5168" s="13"/>
      <c r="L5168" s="13"/>
      <c r="M5168" s="13"/>
    </row>
    <row r="5169" spans="2:13">
      <c r="B5169" s="16"/>
      <c r="C5169" s="17"/>
      <c r="D5169" s="13"/>
      <c r="E5169" s="13"/>
      <c r="F5169" s="13"/>
      <c r="G5169" s="13"/>
      <c r="H5169" s="13"/>
      <c r="I5169" s="13"/>
      <c r="J5169" s="13"/>
      <c r="K5169" s="13"/>
      <c r="L5169" s="13"/>
      <c r="M5169" s="13"/>
    </row>
    <row r="5170" spans="2:13">
      <c r="B5170" s="16"/>
      <c r="C5170" s="17"/>
      <c r="D5170" s="13"/>
      <c r="E5170" s="13"/>
      <c r="F5170" s="13"/>
      <c r="G5170" s="13"/>
      <c r="H5170" s="13"/>
      <c r="I5170" s="13"/>
      <c r="J5170" s="13"/>
      <c r="K5170" s="13"/>
      <c r="L5170" s="13"/>
      <c r="M5170" s="13"/>
    </row>
    <row r="5171" spans="2:13">
      <c r="B5171" s="16"/>
      <c r="C5171" s="17"/>
      <c r="D5171" s="13"/>
      <c r="E5171" s="13"/>
      <c r="F5171" s="13"/>
      <c r="G5171" s="13"/>
      <c r="H5171" s="13"/>
      <c r="I5171" s="13"/>
      <c r="J5171" s="13"/>
      <c r="K5171" s="13"/>
      <c r="L5171" s="13"/>
      <c r="M5171" s="13"/>
    </row>
    <row r="5172" spans="2:13">
      <c r="B5172" s="16"/>
      <c r="C5172" s="17"/>
      <c r="D5172" s="13"/>
      <c r="E5172" s="13"/>
      <c r="F5172" s="13"/>
      <c r="G5172" s="13"/>
      <c r="H5172" s="13"/>
      <c r="I5172" s="13"/>
      <c r="J5172" s="13"/>
      <c r="K5172" s="13"/>
      <c r="L5172" s="13"/>
      <c r="M5172" s="13"/>
    </row>
    <row r="5173" spans="2:13">
      <c r="B5173" s="16"/>
      <c r="C5173" s="17"/>
      <c r="D5173" s="13"/>
      <c r="E5173" s="13"/>
      <c r="F5173" s="13"/>
      <c r="G5173" s="13"/>
      <c r="H5173" s="13"/>
      <c r="I5173" s="13"/>
      <c r="J5173" s="13"/>
      <c r="K5173" s="13"/>
      <c r="L5173" s="13"/>
      <c r="M5173" s="13"/>
    </row>
    <row r="5174" spans="2:13">
      <c r="B5174" s="16"/>
      <c r="C5174" s="17"/>
      <c r="D5174" s="13"/>
      <c r="E5174" s="13"/>
      <c r="F5174" s="13"/>
      <c r="G5174" s="13"/>
      <c r="H5174" s="13"/>
      <c r="I5174" s="13"/>
      <c r="J5174" s="13"/>
      <c r="K5174" s="13"/>
      <c r="L5174" s="13"/>
      <c r="M5174" s="13"/>
    </row>
    <row r="5175" spans="2:13">
      <c r="B5175" s="16"/>
      <c r="C5175" s="17"/>
      <c r="D5175" s="13"/>
      <c r="E5175" s="13"/>
      <c r="F5175" s="13"/>
      <c r="G5175" s="13"/>
      <c r="H5175" s="13"/>
      <c r="I5175" s="13"/>
      <c r="J5175" s="13"/>
      <c r="K5175" s="13"/>
      <c r="L5175" s="13"/>
      <c r="M5175" s="13"/>
    </row>
    <row r="5176" spans="2:13">
      <c r="B5176" s="16"/>
      <c r="C5176" s="17"/>
      <c r="D5176" s="13"/>
      <c r="E5176" s="13"/>
      <c r="F5176" s="13"/>
      <c r="G5176" s="13"/>
      <c r="H5176" s="13"/>
      <c r="I5176" s="13"/>
      <c r="J5176" s="13"/>
      <c r="K5176" s="13"/>
      <c r="L5176" s="13"/>
      <c r="M5176" s="13"/>
    </row>
    <row r="5177" spans="2:13">
      <c r="B5177" s="16"/>
      <c r="C5177" s="17"/>
      <c r="D5177" s="13"/>
      <c r="E5177" s="13"/>
      <c r="F5177" s="13"/>
      <c r="G5177" s="13"/>
      <c r="H5177" s="13"/>
      <c r="I5177" s="13"/>
      <c r="J5177" s="13"/>
      <c r="K5177" s="13"/>
      <c r="L5177" s="13"/>
      <c r="M5177" s="13"/>
    </row>
    <row r="5178" spans="2:13">
      <c r="B5178" s="16"/>
      <c r="C5178" s="17"/>
      <c r="D5178" s="13"/>
      <c r="E5178" s="13"/>
      <c r="F5178" s="13"/>
      <c r="G5178" s="13"/>
      <c r="H5178" s="13"/>
      <c r="I5178" s="13"/>
      <c r="J5178" s="13"/>
      <c r="K5178" s="13"/>
      <c r="L5178" s="13"/>
      <c r="M5178" s="13"/>
    </row>
    <row r="5179" spans="2:13">
      <c r="B5179" s="18"/>
      <c r="C5179" s="19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</row>
    <row r="5180" spans="2:13">
      <c r="B5180" s="16"/>
      <c r="C5180" s="17"/>
      <c r="D5180" s="13"/>
      <c r="E5180" s="13"/>
      <c r="F5180" s="13"/>
      <c r="G5180" s="13"/>
      <c r="H5180" s="13"/>
      <c r="I5180" s="13"/>
      <c r="J5180" s="13"/>
      <c r="K5180" s="13"/>
      <c r="L5180" s="13"/>
      <c r="M5180" s="13"/>
    </row>
    <row r="5181" spans="2:13">
      <c r="B5181" s="16"/>
      <c r="C5181" s="17"/>
      <c r="D5181" s="13"/>
      <c r="E5181" s="13"/>
      <c r="F5181" s="13"/>
      <c r="G5181" s="13"/>
      <c r="H5181" s="13"/>
      <c r="I5181" s="13"/>
      <c r="J5181" s="13"/>
      <c r="K5181" s="13"/>
      <c r="L5181" s="13"/>
      <c r="M5181" s="13"/>
    </row>
    <row r="5182" spans="2:13">
      <c r="B5182" s="18"/>
      <c r="C5182" s="19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</row>
    <row r="5183" spans="2:13">
      <c r="B5183" s="16"/>
      <c r="C5183" s="17"/>
      <c r="D5183" s="13"/>
      <c r="E5183" s="13"/>
      <c r="F5183" s="13"/>
      <c r="G5183" s="13"/>
      <c r="H5183" s="13"/>
      <c r="I5183" s="13"/>
      <c r="J5183" s="13"/>
      <c r="K5183" s="13"/>
      <c r="L5183" s="13"/>
      <c r="M5183" s="13"/>
    </row>
    <row r="5184" spans="2:13">
      <c r="B5184" s="16"/>
      <c r="C5184" s="17"/>
      <c r="D5184" s="13"/>
      <c r="E5184" s="13"/>
      <c r="F5184" s="13"/>
      <c r="G5184" s="13"/>
      <c r="H5184" s="13"/>
      <c r="I5184" s="13"/>
      <c r="J5184" s="13"/>
      <c r="K5184" s="13"/>
      <c r="L5184" s="13"/>
      <c r="M5184" s="13"/>
    </row>
    <row r="5185" spans="2:13">
      <c r="B5185" s="16"/>
      <c r="C5185" s="17"/>
      <c r="D5185" s="13"/>
      <c r="E5185" s="13"/>
      <c r="F5185" s="13"/>
      <c r="G5185" s="13"/>
      <c r="H5185" s="13"/>
      <c r="I5185" s="13"/>
      <c r="J5185" s="13"/>
      <c r="K5185" s="13"/>
      <c r="L5185" s="13"/>
      <c r="M5185" s="13"/>
    </row>
    <row r="5186" spans="2:13">
      <c r="B5186" s="16"/>
      <c r="C5186" s="17"/>
      <c r="D5186" s="13"/>
      <c r="E5186" s="13"/>
      <c r="F5186" s="13"/>
      <c r="G5186" s="13"/>
      <c r="H5186" s="13"/>
      <c r="I5186" s="13"/>
      <c r="J5186" s="13"/>
      <c r="K5186" s="13"/>
      <c r="L5186" s="13"/>
      <c r="M5186" s="13"/>
    </row>
    <row r="5187" spans="2:13">
      <c r="B5187" s="16"/>
      <c r="C5187" s="17"/>
      <c r="D5187" s="13"/>
      <c r="E5187" s="13"/>
      <c r="F5187" s="13"/>
      <c r="G5187" s="13"/>
      <c r="H5187" s="13"/>
      <c r="I5187" s="13"/>
      <c r="J5187" s="13"/>
      <c r="K5187" s="13"/>
      <c r="L5187" s="13"/>
      <c r="M5187" s="13"/>
    </row>
    <row r="5188" spans="2:13">
      <c r="B5188" s="16"/>
      <c r="C5188" s="17"/>
      <c r="D5188" s="13"/>
      <c r="E5188" s="13"/>
      <c r="F5188" s="13"/>
      <c r="G5188" s="13"/>
      <c r="H5188" s="13"/>
      <c r="I5188" s="13"/>
      <c r="J5188" s="13"/>
      <c r="K5188" s="13"/>
      <c r="L5188" s="13"/>
      <c r="M5188" s="13"/>
    </row>
    <row r="5189" spans="2:13">
      <c r="B5189" s="18"/>
      <c r="C5189" s="19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</row>
    <row r="5190" spans="2:13">
      <c r="B5190" s="16"/>
      <c r="C5190" s="17"/>
      <c r="D5190" s="13"/>
      <c r="E5190" s="13"/>
      <c r="F5190" s="13"/>
      <c r="G5190" s="13"/>
      <c r="H5190" s="13"/>
      <c r="I5190" s="13"/>
      <c r="J5190" s="13"/>
      <c r="K5190" s="13"/>
      <c r="L5190" s="13"/>
      <c r="M5190" s="13"/>
    </row>
    <row r="5191" spans="2:13">
      <c r="B5191" s="18"/>
      <c r="C5191" s="19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</row>
    <row r="5192" spans="2:13">
      <c r="B5192" s="16"/>
      <c r="C5192" s="17"/>
      <c r="D5192" s="13"/>
      <c r="E5192" s="13"/>
      <c r="F5192" s="13"/>
      <c r="G5192" s="13"/>
      <c r="H5192" s="13"/>
      <c r="I5192" s="13"/>
      <c r="J5192" s="13"/>
      <c r="K5192" s="13"/>
      <c r="L5192" s="13"/>
      <c r="M5192" s="13"/>
    </row>
    <row r="5193" spans="2:13">
      <c r="B5193" s="16"/>
      <c r="C5193" s="17"/>
      <c r="D5193" s="13"/>
      <c r="E5193" s="13"/>
      <c r="F5193" s="13"/>
      <c r="G5193" s="13"/>
      <c r="H5193" s="13"/>
      <c r="I5193" s="13"/>
      <c r="J5193" s="13"/>
      <c r="K5193" s="13"/>
      <c r="L5193" s="13"/>
      <c r="M5193" s="13"/>
    </row>
    <row r="5194" spans="2:13">
      <c r="B5194" s="16"/>
      <c r="C5194" s="17"/>
      <c r="D5194" s="13"/>
      <c r="E5194" s="13"/>
      <c r="F5194" s="13"/>
      <c r="G5194" s="13"/>
      <c r="H5194" s="13"/>
      <c r="I5194" s="13"/>
      <c r="J5194" s="13"/>
      <c r="K5194" s="13"/>
      <c r="L5194" s="13"/>
      <c r="M5194" s="13"/>
    </row>
    <row r="5195" spans="2:13">
      <c r="B5195" s="16"/>
      <c r="C5195" s="17"/>
      <c r="D5195" s="13"/>
      <c r="E5195" s="13"/>
      <c r="F5195" s="13"/>
      <c r="G5195" s="13"/>
      <c r="H5195" s="13"/>
      <c r="I5195" s="13"/>
      <c r="J5195" s="13"/>
      <c r="K5195" s="13"/>
      <c r="L5195" s="13"/>
      <c r="M5195" s="13"/>
    </row>
    <row r="5196" spans="2:13">
      <c r="B5196" s="18"/>
      <c r="C5196" s="19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</row>
    <row r="5197" spans="2:13">
      <c r="B5197" s="16"/>
      <c r="C5197" s="17"/>
      <c r="D5197" s="13"/>
      <c r="E5197" s="13"/>
      <c r="F5197" s="13"/>
      <c r="G5197" s="13"/>
      <c r="H5197" s="13"/>
      <c r="I5197" s="13"/>
      <c r="J5197" s="13"/>
      <c r="K5197" s="13"/>
      <c r="L5197" s="13"/>
      <c r="M5197" s="13"/>
    </row>
    <row r="5198" spans="2:13">
      <c r="B5198" s="16"/>
      <c r="C5198" s="17"/>
      <c r="D5198" s="13"/>
      <c r="E5198" s="13"/>
      <c r="F5198" s="13"/>
      <c r="G5198" s="13"/>
      <c r="H5198" s="13"/>
      <c r="I5198" s="13"/>
      <c r="J5198" s="13"/>
      <c r="K5198" s="13"/>
      <c r="L5198" s="13"/>
      <c r="M5198" s="13"/>
    </row>
    <row r="5199" spans="2:13">
      <c r="B5199" s="16"/>
      <c r="C5199" s="17"/>
      <c r="D5199" s="13"/>
      <c r="E5199" s="13"/>
      <c r="F5199" s="13"/>
      <c r="G5199" s="13"/>
      <c r="H5199" s="13"/>
      <c r="I5199" s="13"/>
      <c r="J5199" s="13"/>
      <c r="K5199" s="13"/>
      <c r="L5199" s="13"/>
      <c r="M5199" s="13"/>
    </row>
    <row r="5200" spans="2:13">
      <c r="B5200" s="16"/>
      <c r="C5200" s="17"/>
      <c r="D5200" s="13"/>
      <c r="E5200" s="13"/>
      <c r="F5200" s="13"/>
      <c r="G5200" s="13"/>
      <c r="H5200" s="13"/>
      <c r="I5200" s="13"/>
      <c r="J5200" s="13"/>
      <c r="K5200" s="13"/>
      <c r="L5200" s="13"/>
      <c r="M5200" s="13"/>
    </row>
    <row r="5201" spans="2:13">
      <c r="B5201" s="16"/>
      <c r="C5201" s="17"/>
      <c r="D5201" s="13"/>
      <c r="E5201" s="13"/>
      <c r="F5201" s="13"/>
      <c r="G5201" s="13"/>
      <c r="H5201" s="13"/>
      <c r="I5201" s="13"/>
      <c r="J5201" s="13"/>
      <c r="K5201" s="13"/>
      <c r="L5201" s="13"/>
      <c r="M5201" s="13"/>
    </row>
    <row r="5202" spans="2:13">
      <c r="B5202" s="16"/>
      <c r="C5202" s="17"/>
      <c r="D5202" s="13"/>
      <c r="E5202" s="13"/>
      <c r="F5202" s="13"/>
      <c r="G5202" s="13"/>
      <c r="H5202" s="13"/>
      <c r="I5202" s="13"/>
      <c r="J5202" s="13"/>
      <c r="K5202" s="13"/>
      <c r="L5202" s="13"/>
      <c r="M5202" s="13"/>
    </row>
    <row r="5203" spans="2:13">
      <c r="B5203" s="16"/>
      <c r="C5203" s="17"/>
      <c r="D5203" s="13"/>
      <c r="E5203" s="13"/>
      <c r="F5203" s="13"/>
      <c r="G5203" s="13"/>
      <c r="H5203" s="13"/>
      <c r="I5203" s="13"/>
      <c r="J5203" s="13"/>
      <c r="K5203" s="13"/>
      <c r="L5203" s="13"/>
      <c r="M5203" s="13"/>
    </row>
    <row r="5204" spans="2:13">
      <c r="B5204" s="16"/>
      <c r="C5204" s="17"/>
      <c r="D5204" s="13"/>
      <c r="E5204" s="13"/>
      <c r="F5204" s="13"/>
      <c r="G5204" s="13"/>
      <c r="H5204" s="13"/>
      <c r="I5204" s="13"/>
      <c r="J5204" s="13"/>
      <c r="K5204" s="13"/>
      <c r="L5204" s="13"/>
      <c r="M5204" s="13"/>
    </row>
    <row r="5205" spans="2:13">
      <c r="B5205" s="16"/>
      <c r="C5205" s="17"/>
      <c r="D5205" s="13"/>
      <c r="E5205" s="13"/>
      <c r="F5205" s="13"/>
      <c r="G5205" s="13"/>
      <c r="H5205" s="13"/>
      <c r="I5205" s="13"/>
      <c r="J5205" s="13"/>
      <c r="K5205" s="13"/>
      <c r="L5205" s="13"/>
      <c r="M5205" s="13"/>
    </row>
    <row r="5206" spans="2:13">
      <c r="B5206" s="16"/>
      <c r="C5206" s="17"/>
      <c r="D5206" s="13"/>
      <c r="E5206" s="13"/>
      <c r="F5206" s="13"/>
      <c r="G5206" s="13"/>
      <c r="H5206" s="13"/>
      <c r="I5206" s="13"/>
      <c r="J5206" s="13"/>
      <c r="K5206" s="13"/>
      <c r="L5206" s="13"/>
      <c r="M5206" s="13"/>
    </row>
    <row r="5207" spans="2:13">
      <c r="B5207" s="16"/>
      <c r="C5207" s="17"/>
      <c r="D5207" s="13"/>
      <c r="E5207" s="13"/>
      <c r="F5207" s="13"/>
      <c r="G5207" s="13"/>
      <c r="H5207" s="13"/>
      <c r="I5207" s="13"/>
      <c r="J5207" s="13"/>
      <c r="K5207" s="13"/>
      <c r="L5207" s="13"/>
      <c r="M5207" s="13"/>
    </row>
    <row r="5208" spans="2:13">
      <c r="B5208" s="16"/>
      <c r="C5208" s="17"/>
      <c r="D5208" s="13"/>
      <c r="E5208" s="13"/>
      <c r="F5208" s="13"/>
      <c r="G5208" s="13"/>
      <c r="H5208" s="13"/>
      <c r="I5208" s="13"/>
      <c r="J5208" s="13"/>
      <c r="K5208" s="13"/>
      <c r="L5208" s="13"/>
      <c r="M5208" s="13"/>
    </row>
    <row r="5209" spans="2:13">
      <c r="B5209" s="16"/>
      <c r="C5209" s="17"/>
      <c r="D5209" s="13"/>
      <c r="E5209" s="13"/>
      <c r="F5209" s="13"/>
      <c r="G5209" s="13"/>
      <c r="H5209" s="13"/>
      <c r="I5209" s="13"/>
      <c r="J5209" s="13"/>
      <c r="K5209" s="13"/>
      <c r="L5209" s="13"/>
      <c r="M5209" s="13"/>
    </row>
    <row r="5210" spans="2:13">
      <c r="B5210" s="16"/>
      <c r="C5210" s="17"/>
      <c r="D5210" s="13"/>
      <c r="E5210" s="13"/>
      <c r="F5210" s="13"/>
      <c r="G5210" s="13"/>
      <c r="H5210" s="13"/>
      <c r="I5210" s="13"/>
      <c r="J5210" s="13"/>
      <c r="K5210" s="13"/>
      <c r="L5210" s="13"/>
      <c r="M5210" s="13"/>
    </row>
    <row r="5211" spans="2:13">
      <c r="B5211" s="16"/>
      <c r="C5211" s="17"/>
      <c r="D5211" s="13"/>
      <c r="E5211" s="13"/>
      <c r="F5211" s="13"/>
      <c r="G5211" s="13"/>
      <c r="H5211" s="13"/>
      <c r="I5211" s="13"/>
      <c r="J5211" s="13"/>
      <c r="K5211" s="13"/>
      <c r="L5211" s="13"/>
      <c r="M5211" s="13"/>
    </row>
    <row r="5212" spans="2:13">
      <c r="B5212" s="16"/>
      <c r="C5212" s="17"/>
      <c r="D5212" s="13"/>
      <c r="E5212" s="13"/>
      <c r="F5212" s="13"/>
      <c r="G5212" s="13"/>
      <c r="H5212" s="13"/>
      <c r="I5212" s="13"/>
      <c r="J5212" s="13"/>
      <c r="K5212" s="13"/>
      <c r="L5212" s="13"/>
      <c r="M5212" s="13"/>
    </row>
    <row r="5213" spans="2:13">
      <c r="B5213" s="16"/>
      <c r="C5213" s="17"/>
      <c r="D5213" s="13"/>
      <c r="E5213" s="13"/>
      <c r="F5213" s="13"/>
      <c r="G5213" s="13"/>
      <c r="H5213" s="13"/>
      <c r="I5213" s="13"/>
      <c r="J5213" s="13"/>
      <c r="K5213" s="13"/>
      <c r="L5213" s="13"/>
      <c r="M5213" s="13"/>
    </row>
    <row r="5214" spans="2:13">
      <c r="B5214" s="16"/>
      <c r="C5214" s="17"/>
      <c r="D5214" s="13"/>
      <c r="E5214" s="13"/>
      <c r="F5214" s="13"/>
      <c r="G5214" s="13"/>
      <c r="H5214" s="13"/>
      <c r="I5214" s="13"/>
      <c r="J5214" s="13"/>
      <c r="K5214" s="13"/>
      <c r="L5214" s="13"/>
      <c r="M5214" s="13"/>
    </row>
    <row r="5215" spans="2:13">
      <c r="B5215" s="16"/>
      <c r="C5215" s="17"/>
      <c r="D5215" s="13"/>
      <c r="E5215" s="13"/>
      <c r="F5215" s="13"/>
      <c r="G5215" s="13"/>
      <c r="H5215" s="13"/>
      <c r="I5215" s="13"/>
      <c r="J5215" s="13"/>
      <c r="K5215" s="13"/>
      <c r="L5215" s="13"/>
      <c r="M5215" s="13"/>
    </row>
    <row r="5216" spans="2:13">
      <c r="B5216" s="16"/>
      <c r="C5216" s="17"/>
      <c r="D5216" s="13"/>
      <c r="E5216" s="13"/>
      <c r="F5216" s="13"/>
      <c r="G5216" s="13"/>
      <c r="H5216" s="13"/>
      <c r="I5216" s="13"/>
      <c r="J5216" s="13"/>
      <c r="K5216" s="13"/>
      <c r="L5216" s="13"/>
      <c r="M5216" s="13"/>
    </row>
    <row r="5217" spans="2:13">
      <c r="B5217" s="16"/>
      <c r="C5217" s="17"/>
      <c r="D5217" s="13"/>
      <c r="E5217" s="13"/>
      <c r="F5217" s="13"/>
      <c r="G5217" s="13"/>
      <c r="H5217" s="13"/>
      <c r="I5217" s="13"/>
      <c r="J5217" s="13"/>
      <c r="K5217" s="13"/>
      <c r="L5217" s="13"/>
      <c r="M5217" s="13"/>
    </row>
    <row r="5218" spans="2:13">
      <c r="B5218" s="16"/>
      <c r="C5218" s="17"/>
      <c r="D5218" s="13"/>
      <c r="E5218" s="13"/>
      <c r="F5218" s="13"/>
      <c r="G5218" s="13"/>
      <c r="H5218" s="13"/>
      <c r="I5218" s="13"/>
      <c r="J5218" s="13"/>
      <c r="K5218" s="13"/>
      <c r="L5218" s="13"/>
      <c r="M5218" s="13"/>
    </row>
    <row r="5219" spans="2:13">
      <c r="B5219" s="16"/>
      <c r="C5219" s="17"/>
      <c r="D5219" s="13"/>
      <c r="E5219" s="13"/>
      <c r="F5219" s="13"/>
      <c r="G5219" s="13"/>
      <c r="H5219" s="13"/>
      <c r="I5219" s="13"/>
      <c r="J5219" s="13"/>
      <c r="K5219" s="13"/>
      <c r="L5219" s="13"/>
      <c r="M5219" s="13"/>
    </row>
    <row r="5220" spans="2:13">
      <c r="B5220" s="16"/>
      <c r="C5220" s="17"/>
      <c r="D5220" s="13"/>
      <c r="E5220" s="13"/>
      <c r="F5220" s="13"/>
      <c r="G5220" s="13"/>
      <c r="H5220" s="13"/>
      <c r="I5220" s="13"/>
      <c r="J5220" s="13"/>
      <c r="K5220" s="13"/>
      <c r="L5220" s="13"/>
      <c r="M5220" s="13"/>
    </row>
    <row r="5221" spans="2:13">
      <c r="B5221" s="18"/>
      <c r="C5221" s="19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</row>
    <row r="5222" spans="2:13">
      <c r="B5222" s="16"/>
      <c r="C5222" s="17"/>
      <c r="D5222" s="13"/>
      <c r="E5222" s="13"/>
      <c r="F5222" s="13"/>
      <c r="G5222" s="13"/>
      <c r="H5222" s="13"/>
      <c r="I5222" s="13"/>
      <c r="J5222" s="13"/>
      <c r="K5222" s="13"/>
      <c r="L5222" s="13"/>
      <c r="M5222" s="13"/>
    </row>
    <row r="5223" spans="2:13">
      <c r="B5223" s="16"/>
      <c r="C5223" s="17"/>
      <c r="D5223" s="13"/>
      <c r="E5223" s="13"/>
      <c r="F5223" s="13"/>
      <c r="G5223" s="13"/>
      <c r="H5223" s="13"/>
      <c r="I5223" s="13"/>
      <c r="J5223" s="13"/>
      <c r="K5223" s="13"/>
      <c r="L5223" s="13"/>
      <c r="M5223" s="13"/>
    </row>
    <row r="5224" spans="2:13">
      <c r="B5224" s="16"/>
      <c r="C5224" s="17"/>
      <c r="D5224" s="13"/>
      <c r="E5224" s="13"/>
      <c r="F5224" s="13"/>
      <c r="G5224" s="13"/>
      <c r="H5224" s="13"/>
      <c r="I5224" s="13"/>
      <c r="J5224" s="13"/>
      <c r="K5224" s="13"/>
      <c r="L5224" s="13"/>
      <c r="M5224" s="13"/>
    </row>
    <row r="5225" spans="2:13">
      <c r="B5225" s="16"/>
      <c r="C5225" s="17"/>
      <c r="D5225" s="13"/>
      <c r="E5225" s="13"/>
      <c r="F5225" s="13"/>
      <c r="G5225" s="13"/>
      <c r="H5225" s="13"/>
      <c r="I5225" s="13"/>
      <c r="J5225" s="13"/>
      <c r="K5225" s="13"/>
      <c r="L5225" s="13"/>
      <c r="M5225" s="13"/>
    </row>
    <row r="5226" spans="2:13">
      <c r="B5226" s="16"/>
      <c r="C5226" s="17"/>
      <c r="D5226" s="13"/>
      <c r="E5226" s="13"/>
      <c r="F5226" s="13"/>
      <c r="G5226" s="13"/>
      <c r="H5226" s="13"/>
      <c r="I5226" s="13"/>
      <c r="J5226" s="13"/>
      <c r="K5226" s="13"/>
      <c r="L5226" s="13"/>
      <c r="M5226" s="13"/>
    </row>
    <row r="5227" spans="2:13">
      <c r="B5227" s="16"/>
      <c r="C5227" s="17"/>
      <c r="D5227" s="13"/>
      <c r="E5227" s="13"/>
      <c r="F5227" s="13"/>
      <c r="G5227" s="13"/>
      <c r="H5227" s="13"/>
      <c r="I5227" s="13"/>
      <c r="J5227" s="13"/>
      <c r="K5227" s="13"/>
      <c r="L5227" s="13"/>
      <c r="M5227" s="13"/>
    </row>
    <row r="5228" spans="2:13">
      <c r="B5228" s="16"/>
      <c r="C5228" s="17"/>
      <c r="D5228" s="13"/>
      <c r="E5228" s="13"/>
      <c r="F5228" s="13"/>
      <c r="G5228" s="13"/>
      <c r="H5228" s="13"/>
      <c r="I5228" s="13"/>
      <c r="J5228" s="13"/>
      <c r="K5228" s="13"/>
      <c r="L5228" s="13"/>
      <c r="M5228" s="13"/>
    </row>
    <row r="5229" spans="2:13">
      <c r="B5229" s="16"/>
      <c r="C5229" s="17"/>
      <c r="D5229" s="13"/>
      <c r="E5229" s="13"/>
      <c r="F5229" s="13"/>
      <c r="G5229" s="13"/>
      <c r="H5229" s="13"/>
      <c r="I5229" s="13"/>
      <c r="J5229" s="13"/>
      <c r="K5229" s="13"/>
      <c r="L5229" s="13"/>
      <c r="M5229" s="13"/>
    </row>
    <row r="5230" spans="2:13">
      <c r="B5230" s="16"/>
      <c r="C5230" s="17"/>
      <c r="D5230" s="13"/>
      <c r="E5230" s="13"/>
      <c r="F5230" s="13"/>
      <c r="G5230" s="13"/>
      <c r="H5230" s="13"/>
      <c r="I5230" s="13"/>
      <c r="J5230" s="13"/>
      <c r="K5230" s="13"/>
      <c r="L5230" s="13"/>
      <c r="M5230" s="13"/>
    </row>
    <row r="5231" spans="2:13">
      <c r="B5231" s="16"/>
      <c r="C5231" s="17"/>
      <c r="D5231" s="13"/>
      <c r="E5231" s="13"/>
      <c r="F5231" s="13"/>
      <c r="G5231" s="13"/>
      <c r="H5231" s="13"/>
      <c r="I5231" s="13"/>
      <c r="J5231" s="13"/>
      <c r="K5231" s="13"/>
      <c r="L5231" s="13"/>
      <c r="M5231" s="13"/>
    </row>
    <row r="5232" spans="2:13">
      <c r="B5232" s="16"/>
      <c r="C5232" s="17"/>
      <c r="D5232" s="13"/>
      <c r="E5232" s="13"/>
      <c r="F5232" s="13"/>
      <c r="G5232" s="13"/>
      <c r="H5232" s="13"/>
      <c r="I5232" s="13"/>
      <c r="J5232" s="13"/>
      <c r="K5232" s="13"/>
      <c r="L5232" s="13"/>
      <c r="M5232" s="13"/>
    </row>
    <row r="5233" spans="2:13">
      <c r="B5233" s="16"/>
      <c r="C5233" s="17"/>
      <c r="D5233" s="13"/>
      <c r="E5233" s="13"/>
      <c r="F5233" s="13"/>
      <c r="G5233" s="13"/>
      <c r="H5233" s="13"/>
      <c r="I5233" s="13"/>
      <c r="J5233" s="13"/>
      <c r="K5233" s="13"/>
      <c r="L5233" s="13"/>
      <c r="M5233" s="13"/>
    </row>
    <row r="5234" spans="2:13">
      <c r="B5234" s="16"/>
      <c r="C5234" s="17"/>
      <c r="D5234" s="13"/>
      <c r="E5234" s="13"/>
      <c r="F5234" s="13"/>
      <c r="G5234" s="13"/>
      <c r="H5234" s="13"/>
      <c r="I5234" s="13"/>
      <c r="J5234" s="13"/>
      <c r="K5234" s="13"/>
      <c r="L5234" s="13"/>
      <c r="M5234" s="13"/>
    </row>
    <row r="5235" spans="2:13">
      <c r="B5235" s="16"/>
      <c r="C5235" s="17"/>
      <c r="D5235" s="13"/>
      <c r="E5235" s="13"/>
      <c r="F5235" s="13"/>
      <c r="G5235" s="13"/>
      <c r="H5235" s="13"/>
      <c r="I5235" s="13"/>
      <c r="J5235" s="13"/>
      <c r="K5235" s="13"/>
      <c r="L5235" s="13"/>
      <c r="M5235" s="13"/>
    </row>
    <row r="5236" spans="2:13">
      <c r="B5236" s="16"/>
      <c r="C5236" s="17"/>
      <c r="D5236" s="13"/>
      <c r="E5236" s="13"/>
      <c r="F5236" s="13"/>
      <c r="G5236" s="13"/>
      <c r="H5236" s="13"/>
      <c r="I5236" s="13"/>
      <c r="J5236" s="13"/>
      <c r="K5236" s="13"/>
      <c r="L5236" s="13"/>
      <c r="M5236" s="13"/>
    </row>
    <row r="5237" spans="2:13">
      <c r="B5237" s="16"/>
      <c r="C5237" s="17"/>
      <c r="D5237" s="13"/>
      <c r="E5237" s="13"/>
      <c r="F5237" s="13"/>
      <c r="G5237" s="13"/>
      <c r="H5237" s="13"/>
      <c r="I5237" s="13"/>
      <c r="J5237" s="13"/>
      <c r="K5237" s="13"/>
      <c r="L5237" s="13"/>
      <c r="M5237" s="13"/>
    </row>
    <row r="5238" spans="2:13">
      <c r="B5238" s="16"/>
      <c r="C5238" s="17"/>
      <c r="D5238" s="13"/>
      <c r="E5238" s="13"/>
      <c r="F5238" s="13"/>
      <c r="G5238" s="13"/>
      <c r="H5238" s="13"/>
      <c r="I5238" s="13"/>
      <c r="J5238" s="13"/>
      <c r="K5238" s="13"/>
      <c r="L5238" s="13"/>
      <c r="M5238" s="13"/>
    </row>
    <row r="5239" spans="2:13">
      <c r="B5239" s="16"/>
      <c r="C5239" s="17"/>
      <c r="D5239" s="13"/>
      <c r="E5239" s="13"/>
      <c r="F5239" s="13"/>
      <c r="G5239" s="13"/>
      <c r="H5239" s="13"/>
      <c r="I5239" s="13"/>
      <c r="J5239" s="13"/>
      <c r="K5239" s="13"/>
      <c r="L5239" s="13"/>
      <c r="M5239" s="13"/>
    </row>
    <row r="5240" spans="2:13">
      <c r="B5240" s="16"/>
      <c r="C5240" s="17"/>
      <c r="D5240" s="13"/>
      <c r="E5240" s="13"/>
      <c r="F5240" s="13"/>
      <c r="G5240" s="13"/>
      <c r="H5240" s="13"/>
      <c r="I5240" s="13"/>
      <c r="J5240" s="13"/>
      <c r="K5240" s="13"/>
      <c r="L5240" s="13"/>
      <c r="M5240" s="13"/>
    </row>
    <row r="5241" spans="2:13">
      <c r="B5241" s="16"/>
      <c r="C5241" s="17"/>
      <c r="D5241" s="13"/>
      <c r="E5241" s="13"/>
      <c r="F5241" s="13"/>
      <c r="G5241" s="13"/>
      <c r="H5241" s="13"/>
      <c r="I5241" s="13"/>
      <c r="J5241" s="13"/>
      <c r="K5241" s="13"/>
      <c r="L5241" s="13"/>
      <c r="M5241" s="13"/>
    </row>
    <row r="5242" spans="2:13">
      <c r="B5242" s="16"/>
      <c r="C5242" s="17"/>
      <c r="D5242" s="13"/>
      <c r="E5242" s="13"/>
      <c r="F5242" s="13"/>
      <c r="G5242" s="13"/>
      <c r="H5242" s="13"/>
      <c r="I5242" s="13"/>
      <c r="J5242" s="13"/>
      <c r="K5242" s="13"/>
      <c r="L5242" s="13"/>
      <c r="M5242" s="13"/>
    </row>
    <row r="5243" spans="2:13">
      <c r="B5243" s="16"/>
      <c r="C5243" s="17"/>
      <c r="D5243" s="13"/>
      <c r="E5243" s="13"/>
      <c r="F5243" s="13"/>
      <c r="G5243" s="13"/>
      <c r="H5243" s="13"/>
      <c r="I5243" s="13"/>
      <c r="J5243" s="13"/>
      <c r="K5243" s="13"/>
      <c r="L5243" s="13"/>
      <c r="M5243" s="13"/>
    </row>
    <row r="5244" spans="2:13">
      <c r="B5244" s="16"/>
      <c r="C5244" s="17"/>
      <c r="D5244" s="13"/>
      <c r="E5244" s="13"/>
      <c r="F5244" s="13"/>
      <c r="G5244" s="13"/>
      <c r="H5244" s="13"/>
      <c r="I5244" s="13"/>
      <c r="J5244" s="13"/>
      <c r="K5244" s="13"/>
      <c r="L5244" s="13"/>
      <c r="M5244" s="13"/>
    </row>
    <row r="5245" spans="2:13">
      <c r="B5245" s="16"/>
      <c r="C5245" s="17"/>
      <c r="D5245" s="13"/>
      <c r="E5245" s="13"/>
      <c r="F5245" s="13"/>
      <c r="G5245" s="13"/>
      <c r="H5245" s="13"/>
      <c r="I5245" s="13"/>
      <c r="J5245" s="13"/>
      <c r="K5245" s="13"/>
      <c r="L5245" s="13"/>
      <c r="M5245" s="13"/>
    </row>
    <row r="5246" spans="2:13">
      <c r="B5246" s="16"/>
      <c r="C5246" s="17"/>
      <c r="D5246" s="13"/>
      <c r="E5246" s="13"/>
      <c r="F5246" s="13"/>
      <c r="G5246" s="13"/>
      <c r="H5246" s="13"/>
      <c r="I5246" s="13"/>
      <c r="J5246" s="13"/>
      <c r="K5246" s="13"/>
      <c r="L5246" s="13"/>
      <c r="M5246" s="13"/>
    </row>
    <row r="5247" spans="2:13">
      <c r="B5247" s="16"/>
      <c r="C5247" s="17"/>
      <c r="D5247" s="13"/>
      <c r="E5247" s="13"/>
      <c r="F5247" s="13"/>
      <c r="G5247" s="13"/>
      <c r="H5247" s="13"/>
      <c r="I5247" s="13"/>
      <c r="J5247" s="13"/>
      <c r="K5247" s="13"/>
      <c r="L5247" s="13"/>
      <c r="M5247" s="13"/>
    </row>
    <row r="5248" spans="2:13">
      <c r="B5248" s="16"/>
      <c r="C5248" s="17"/>
      <c r="D5248" s="13"/>
      <c r="E5248" s="13"/>
      <c r="F5248" s="13"/>
      <c r="G5248" s="13"/>
      <c r="H5248" s="13"/>
      <c r="I5248" s="13"/>
      <c r="J5248" s="13"/>
      <c r="K5248" s="13"/>
      <c r="L5248" s="13"/>
      <c r="M5248" s="13"/>
    </row>
    <row r="5249" spans="2:13">
      <c r="B5249" s="16"/>
      <c r="C5249" s="17"/>
      <c r="D5249" s="13"/>
      <c r="E5249" s="13"/>
      <c r="F5249" s="13"/>
      <c r="G5249" s="13"/>
      <c r="H5249" s="13"/>
      <c r="I5249" s="13"/>
      <c r="J5249" s="13"/>
      <c r="K5249" s="13"/>
      <c r="L5249" s="13"/>
      <c r="M5249" s="13"/>
    </row>
    <row r="5250" spans="2:13">
      <c r="B5250" s="16"/>
      <c r="C5250" s="17"/>
      <c r="D5250" s="13"/>
      <c r="E5250" s="13"/>
      <c r="F5250" s="13"/>
      <c r="G5250" s="13"/>
      <c r="H5250" s="13"/>
      <c r="I5250" s="13"/>
      <c r="J5250" s="13"/>
      <c r="K5250" s="13"/>
      <c r="L5250" s="13"/>
      <c r="M5250" s="13"/>
    </row>
    <row r="5251" spans="2:13">
      <c r="B5251" s="18"/>
      <c r="C5251" s="19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</row>
    <row r="5252" spans="2:13">
      <c r="B5252" s="16"/>
      <c r="C5252" s="17"/>
      <c r="D5252" s="13"/>
      <c r="E5252" s="13"/>
      <c r="F5252" s="13"/>
      <c r="G5252" s="13"/>
      <c r="H5252" s="13"/>
      <c r="I5252" s="13"/>
      <c r="J5252" s="13"/>
      <c r="K5252" s="13"/>
      <c r="L5252" s="13"/>
      <c r="M5252" s="13"/>
    </row>
    <row r="5253" spans="2:13">
      <c r="B5253" s="16"/>
      <c r="C5253" s="17"/>
      <c r="D5253" s="13"/>
      <c r="E5253" s="13"/>
      <c r="F5253" s="13"/>
      <c r="G5253" s="13"/>
      <c r="H5253" s="13"/>
      <c r="I5253" s="13"/>
      <c r="J5253" s="13"/>
      <c r="K5253" s="13"/>
      <c r="L5253" s="13"/>
      <c r="M5253" s="13"/>
    </row>
    <row r="5254" spans="2:13">
      <c r="B5254" s="16"/>
      <c r="C5254" s="17"/>
      <c r="D5254" s="13"/>
      <c r="E5254" s="13"/>
      <c r="F5254" s="13"/>
      <c r="G5254" s="13"/>
      <c r="H5254" s="13"/>
      <c r="I5254" s="13"/>
      <c r="J5254" s="13"/>
      <c r="K5254" s="13"/>
      <c r="L5254" s="13"/>
      <c r="M5254" s="13"/>
    </row>
    <row r="5255" spans="2:13">
      <c r="B5255" s="16"/>
      <c r="C5255" s="17"/>
      <c r="D5255" s="13"/>
      <c r="E5255" s="13"/>
      <c r="F5255" s="13"/>
      <c r="G5255" s="13"/>
      <c r="H5255" s="13"/>
      <c r="I5255" s="13"/>
      <c r="J5255" s="13"/>
      <c r="K5255" s="13"/>
      <c r="L5255" s="13"/>
      <c r="M5255" s="13"/>
    </row>
    <row r="5256" spans="2:13">
      <c r="B5256" s="16"/>
      <c r="C5256" s="17"/>
      <c r="D5256" s="13"/>
      <c r="E5256" s="13"/>
      <c r="F5256" s="13"/>
      <c r="G5256" s="13"/>
      <c r="H5256" s="13"/>
      <c r="I5256" s="13"/>
      <c r="J5256" s="13"/>
      <c r="K5256" s="13"/>
      <c r="L5256" s="13"/>
      <c r="M5256" s="13"/>
    </row>
    <row r="5257" spans="2:13">
      <c r="B5257" s="16"/>
      <c r="C5257" s="17"/>
      <c r="D5257" s="13"/>
      <c r="E5257" s="13"/>
      <c r="F5257" s="13"/>
      <c r="G5257" s="13"/>
      <c r="H5257" s="13"/>
      <c r="I5257" s="13"/>
      <c r="J5257" s="13"/>
      <c r="K5257" s="13"/>
      <c r="L5257" s="13"/>
      <c r="M5257" s="13"/>
    </row>
    <row r="5258" spans="2:13">
      <c r="B5258" s="18"/>
      <c r="C5258" s="19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</row>
    <row r="5259" spans="2:13">
      <c r="B5259" s="16"/>
      <c r="C5259" s="17"/>
      <c r="D5259" s="13"/>
      <c r="E5259" s="13"/>
      <c r="F5259" s="13"/>
      <c r="G5259" s="13"/>
      <c r="H5259" s="13"/>
      <c r="I5259" s="13"/>
      <c r="J5259" s="13"/>
      <c r="K5259" s="13"/>
      <c r="L5259" s="13"/>
      <c r="M5259" s="13"/>
    </row>
    <row r="5260" spans="2:13">
      <c r="B5260" s="16"/>
      <c r="C5260" s="17"/>
      <c r="D5260" s="13"/>
      <c r="E5260" s="13"/>
      <c r="F5260" s="13"/>
      <c r="G5260" s="13"/>
      <c r="H5260" s="13"/>
      <c r="I5260" s="13"/>
      <c r="J5260" s="13"/>
      <c r="K5260" s="13"/>
      <c r="L5260" s="13"/>
      <c r="M5260" s="13"/>
    </row>
    <row r="5261" spans="2:13">
      <c r="B5261" s="16"/>
      <c r="C5261" s="17"/>
      <c r="D5261" s="13"/>
      <c r="E5261" s="13"/>
      <c r="F5261" s="13"/>
      <c r="G5261" s="13"/>
      <c r="H5261" s="13"/>
      <c r="I5261" s="13"/>
      <c r="J5261" s="13"/>
      <c r="K5261" s="13"/>
      <c r="L5261" s="13"/>
      <c r="M5261" s="13"/>
    </row>
    <row r="5262" spans="2:13">
      <c r="B5262" s="18"/>
      <c r="C5262" s="19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</row>
    <row r="5263" spans="2:13">
      <c r="B5263" s="16"/>
      <c r="C5263" s="17"/>
      <c r="D5263" s="13"/>
      <c r="E5263" s="13"/>
      <c r="F5263" s="13"/>
      <c r="G5263" s="13"/>
      <c r="H5263" s="13"/>
      <c r="I5263" s="13"/>
      <c r="J5263" s="13"/>
      <c r="K5263" s="13"/>
      <c r="L5263" s="13"/>
      <c r="M5263" s="13"/>
    </row>
    <row r="5264" spans="2:13">
      <c r="B5264" s="16"/>
      <c r="C5264" s="17"/>
      <c r="D5264" s="13"/>
      <c r="E5264" s="13"/>
      <c r="F5264" s="13"/>
      <c r="G5264" s="13"/>
      <c r="H5264" s="13"/>
      <c r="I5264" s="13"/>
      <c r="J5264" s="13"/>
      <c r="K5264" s="13"/>
      <c r="L5264" s="13"/>
      <c r="M5264" s="13"/>
    </row>
    <row r="5265" spans="2:13">
      <c r="B5265" s="16"/>
      <c r="C5265" s="17"/>
      <c r="D5265" s="13"/>
      <c r="E5265" s="13"/>
      <c r="F5265" s="13"/>
      <c r="G5265" s="13"/>
      <c r="H5265" s="13"/>
      <c r="I5265" s="13"/>
      <c r="J5265" s="13"/>
      <c r="K5265" s="13"/>
      <c r="L5265" s="13"/>
      <c r="M5265" s="13"/>
    </row>
    <row r="5266" spans="2:13">
      <c r="B5266" s="16"/>
      <c r="C5266" s="17"/>
      <c r="D5266" s="13"/>
      <c r="E5266" s="13"/>
      <c r="F5266" s="13"/>
      <c r="G5266" s="13"/>
      <c r="H5266" s="13"/>
      <c r="I5266" s="13"/>
      <c r="J5266" s="13"/>
      <c r="K5266" s="13"/>
      <c r="L5266" s="13"/>
      <c r="M5266" s="13"/>
    </row>
    <row r="5267" spans="2:13">
      <c r="B5267" s="18"/>
      <c r="C5267" s="19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</row>
    <row r="5268" spans="2:13">
      <c r="B5268" s="16"/>
      <c r="C5268" s="17"/>
      <c r="D5268" s="13"/>
      <c r="E5268" s="13"/>
      <c r="F5268" s="13"/>
      <c r="G5268" s="13"/>
      <c r="H5268" s="13"/>
      <c r="I5268" s="13"/>
      <c r="J5268" s="13"/>
      <c r="K5268" s="13"/>
      <c r="L5268" s="13"/>
      <c r="M5268" s="13"/>
    </row>
    <row r="5269" spans="2:13">
      <c r="B5269" s="16"/>
      <c r="C5269" s="17"/>
      <c r="D5269" s="13"/>
      <c r="E5269" s="13"/>
      <c r="F5269" s="13"/>
      <c r="G5269" s="13"/>
      <c r="H5269" s="13"/>
      <c r="I5269" s="13"/>
      <c r="J5269" s="13"/>
      <c r="K5269" s="13"/>
      <c r="L5269" s="13"/>
      <c r="M5269" s="13"/>
    </row>
    <row r="5270" spans="2:13">
      <c r="B5270" s="16"/>
      <c r="C5270" s="17"/>
      <c r="D5270" s="13"/>
      <c r="E5270" s="13"/>
      <c r="F5270" s="13"/>
      <c r="G5270" s="13"/>
      <c r="H5270" s="13"/>
      <c r="I5270" s="13"/>
      <c r="J5270" s="13"/>
      <c r="K5270" s="13"/>
      <c r="L5270" s="13"/>
      <c r="M5270" s="13"/>
    </row>
    <row r="5271" spans="2:13">
      <c r="B5271" s="16"/>
      <c r="C5271" s="17"/>
      <c r="D5271" s="13"/>
      <c r="E5271" s="13"/>
      <c r="F5271" s="13"/>
      <c r="G5271" s="13"/>
      <c r="H5271" s="13"/>
      <c r="I5271" s="13"/>
      <c r="J5271" s="13"/>
      <c r="K5271" s="13"/>
      <c r="L5271" s="13"/>
      <c r="M5271" s="13"/>
    </row>
    <row r="5272" spans="2:13">
      <c r="B5272" s="16"/>
      <c r="C5272" s="17"/>
      <c r="D5272" s="13"/>
      <c r="E5272" s="13"/>
      <c r="F5272" s="13"/>
      <c r="G5272" s="13"/>
      <c r="H5272" s="13"/>
      <c r="I5272" s="13"/>
      <c r="J5272" s="13"/>
      <c r="K5272" s="13"/>
      <c r="L5272" s="13"/>
      <c r="M5272" s="13"/>
    </row>
    <row r="5273" spans="2:13">
      <c r="B5273" s="16"/>
      <c r="C5273" s="17"/>
      <c r="D5273" s="13"/>
      <c r="E5273" s="13"/>
      <c r="F5273" s="13"/>
      <c r="G5273" s="13"/>
      <c r="H5273" s="13"/>
      <c r="I5273" s="13"/>
      <c r="J5273" s="13"/>
      <c r="K5273" s="13"/>
      <c r="L5273" s="13"/>
      <c r="M5273" s="13"/>
    </row>
    <row r="5274" spans="2:13">
      <c r="B5274" s="16"/>
      <c r="C5274" s="17"/>
      <c r="D5274" s="13"/>
      <c r="E5274" s="13"/>
      <c r="F5274" s="13"/>
      <c r="G5274" s="13"/>
      <c r="H5274" s="13"/>
      <c r="I5274" s="13"/>
      <c r="J5274" s="13"/>
      <c r="K5274" s="13"/>
      <c r="L5274" s="13"/>
      <c r="M5274" s="13"/>
    </row>
    <row r="5275" spans="2:13">
      <c r="B5275" s="16"/>
      <c r="C5275" s="17"/>
      <c r="D5275" s="13"/>
      <c r="E5275" s="13"/>
      <c r="F5275" s="13"/>
      <c r="G5275" s="13"/>
      <c r="H5275" s="13"/>
      <c r="I5275" s="13"/>
      <c r="J5275" s="13"/>
      <c r="K5275" s="13"/>
      <c r="L5275" s="13"/>
      <c r="M5275" s="13"/>
    </row>
    <row r="5276" spans="2:13">
      <c r="B5276" s="16"/>
      <c r="C5276" s="17"/>
      <c r="D5276" s="13"/>
      <c r="E5276" s="13"/>
      <c r="F5276" s="13"/>
      <c r="G5276" s="13"/>
      <c r="H5276" s="13"/>
      <c r="I5276" s="13"/>
      <c r="J5276" s="13"/>
      <c r="K5276" s="13"/>
      <c r="L5276" s="13"/>
      <c r="M5276" s="13"/>
    </row>
    <row r="5277" spans="2:13">
      <c r="B5277" s="16"/>
      <c r="C5277" s="17"/>
      <c r="D5277" s="13"/>
      <c r="E5277" s="13"/>
      <c r="F5277" s="13"/>
      <c r="G5277" s="13"/>
      <c r="H5277" s="13"/>
      <c r="I5277" s="13"/>
      <c r="J5277" s="13"/>
      <c r="K5277" s="13"/>
      <c r="L5277" s="13"/>
      <c r="M5277" s="13"/>
    </row>
    <row r="5278" spans="2:13">
      <c r="B5278" s="16"/>
      <c r="C5278" s="17"/>
      <c r="D5278" s="13"/>
      <c r="E5278" s="13"/>
      <c r="F5278" s="13"/>
      <c r="G5278" s="13"/>
      <c r="H5278" s="13"/>
      <c r="I5278" s="13"/>
      <c r="J5278" s="13"/>
      <c r="K5278" s="13"/>
      <c r="L5278" s="13"/>
      <c r="M5278" s="13"/>
    </row>
    <row r="5279" spans="2:13">
      <c r="B5279" s="18"/>
      <c r="C5279" s="19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</row>
    <row r="5280" spans="2:13">
      <c r="B5280" s="16"/>
      <c r="C5280" s="17"/>
      <c r="D5280" s="13"/>
      <c r="E5280" s="13"/>
      <c r="F5280" s="13"/>
      <c r="G5280" s="13"/>
      <c r="H5280" s="13"/>
      <c r="I5280" s="13"/>
      <c r="J5280" s="13"/>
      <c r="K5280" s="13"/>
      <c r="L5280" s="13"/>
      <c r="M5280" s="13"/>
    </row>
    <row r="5281" spans="2:13">
      <c r="B5281" s="16"/>
      <c r="C5281" s="17"/>
      <c r="D5281" s="13"/>
      <c r="E5281" s="13"/>
      <c r="F5281" s="13"/>
      <c r="G5281" s="13"/>
      <c r="H5281" s="13"/>
      <c r="I5281" s="13"/>
      <c r="J5281" s="13"/>
      <c r="K5281" s="13"/>
      <c r="L5281" s="13"/>
      <c r="M5281" s="13"/>
    </row>
    <row r="5282" spans="2:13">
      <c r="B5282" s="16"/>
      <c r="C5282" s="17"/>
      <c r="D5282" s="13"/>
      <c r="E5282" s="13"/>
      <c r="F5282" s="13"/>
      <c r="G5282" s="13"/>
      <c r="H5282" s="13"/>
      <c r="I5282" s="13"/>
      <c r="J5282" s="13"/>
      <c r="K5282" s="13"/>
      <c r="L5282" s="13"/>
      <c r="M5282" s="13"/>
    </row>
    <row r="5283" spans="2:13">
      <c r="B5283" s="16"/>
      <c r="C5283" s="17"/>
      <c r="D5283" s="13"/>
      <c r="E5283" s="13"/>
      <c r="F5283" s="13"/>
      <c r="G5283" s="13"/>
      <c r="H5283" s="13"/>
      <c r="I5283" s="13"/>
      <c r="J5283" s="13"/>
      <c r="K5283" s="13"/>
      <c r="L5283" s="13"/>
      <c r="M5283" s="13"/>
    </row>
    <row r="5284" spans="2:13">
      <c r="B5284" s="16"/>
      <c r="C5284" s="17"/>
      <c r="D5284" s="13"/>
      <c r="E5284" s="13"/>
      <c r="F5284" s="13"/>
      <c r="G5284" s="13"/>
      <c r="H5284" s="13"/>
      <c r="I5284" s="13"/>
      <c r="J5284" s="13"/>
      <c r="K5284" s="13"/>
      <c r="L5284" s="13"/>
      <c r="M5284" s="13"/>
    </row>
    <row r="5285" spans="2:13">
      <c r="B5285" s="16"/>
      <c r="C5285" s="17"/>
      <c r="D5285" s="13"/>
      <c r="E5285" s="13"/>
      <c r="F5285" s="13"/>
      <c r="G5285" s="13"/>
      <c r="H5285" s="13"/>
      <c r="I5285" s="13"/>
      <c r="J5285" s="13"/>
      <c r="K5285" s="13"/>
      <c r="L5285" s="13"/>
      <c r="M5285" s="13"/>
    </row>
    <row r="5286" spans="2:13">
      <c r="B5286" s="16"/>
      <c r="C5286" s="17"/>
      <c r="D5286" s="13"/>
      <c r="E5286" s="13"/>
      <c r="F5286" s="13"/>
      <c r="G5286" s="13"/>
      <c r="H5286" s="13"/>
      <c r="I5286" s="13"/>
      <c r="J5286" s="13"/>
      <c r="K5286" s="13"/>
      <c r="L5286" s="13"/>
      <c r="M5286" s="13"/>
    </row>
    <row r="5287" spans="2:13">
      <c r="B5287" s="16"/>
      <c r="C5287" s="17"/>
      <c r="D5287" s="13"/>
      <c r="E5287" s="13"/>
      <c r="F5287" s="13"/>
      <c r="G5287" s="13"/>
      <c r="H5287" s="13"/>
      <c r="I5287" s="13"/>
      <c r="J5287" s="13"/>
      <c r="K5287" s="13"/>
      <c r="L5287" s="13"/>
      <c r="M5287" s="13"/>
    </row>
    <row r="5288" spans="2:13">
      <c r="B5288" s="16"/>
      <c r="C5288" s="17"/>
      <c r="D5288" s="13"/>
      <c r="E5288" s="13"/>
      <c r="F5288" s="13"/>
      <c r="G5288" s="13"/>
      <c r="H5288" s="13"/>
      <c r="I5288" s="13"/>
      <c r="J5288" s="13"/>
      <c r="K5288" s="13"/>
      <c r="L5288" s="13"/>
      <c r="M5288" s="13"/>
    </row>
    <row r="5289" spans="2:13">
      <c r="B5289" s="16"/>
      <c r="C5289" s="17"/>
      <c r="D5289" s="13"/>
      <c r="E5289" s="13"/>
      <c r="F5289" s="13"/>
      <c r="G5289" s="13"/>
      <c r="H5289" s="13"/>
      <c r="I5289" s="13"/>
      <c r="J5289" s="13"/>
      <c r="K5289" s="13"/>
      <c r="L5289" s="13"/>
      <c r="M5289" s="13"/>
    </row>
    <row r="5290" spans="2:13">
      <c r="B5290" s="16"/>
      <c r="C5290" s="17"/>
      <c r="D5290" s="13"/>
      <c r="E5290" s="13"/>
      <c r="F5290" s="13"/>
      <c r="G5290" s="13"/>
      <c r="H5290" s="13"/>
      <c r="I5290" s="13"/>
      <c r="J5290" s="13"/>
      <c r="K5290" s="13"/>
      <c r="L5290" s="13"/>
      <c r="M5290" s="13"/>
    </row>
    <row r="5291" spans="2:13">
      <c r="B5291" s="16"/>
      <c r="C5291" s="17"/>
      <c r="D5291" s="13"/>
      <c r="E5291" s="13"/>
      <c r="F5291" s="13"/>
      <c r="G5291" s="13"/>
      <c r="H5291" s="13"/>
      <c r="I5291" s="13"/>
      <c r="J5291" s="13"/>
      <c r="K5291" s="13"/>
      <c r="L5291" s="13"/>
      <c r="M5291" s="13"/>
    </row>
    <row r="5292" spans="2:13">
      <c r="B5292" s="16"/>
      <c r="C5292" s="17"/>
      <c r="D5292" s="13"/>
      <c r="E5292" s="13"/>
      <c r="F5292" s="13"/>
      <c r="G5292" s="13"/>
      <c r="H5292" s="13"/>
      <c r="I5292" s="13"/>
      <c r="J5292" s="13"/>
      <c r="K5292" s="13"/>
      <c r="L5292" s="13"/>
      <c r="M5292" s="13"/>
    </row>
    <row r="5293" spans="2:13">
      <c r="B5293" s="16"/>
      <c r="C5293" s="17"/>
      <c r="D5293" s="13"/>
      <c r="E5293" s="13"/>
      <c r="F5293" s="13"/>
      <c r="G5293" s="13"/>
      <c r="H5293" s="13"/>
      <c r="I5293" s="13"/>
      <c r="J5293" s="13"/>
      <c r="K5293" s="13"/>
      <c r="L5293" s="13"/>
      <c r="M5293" s="13"/>
    </row>
    <row r="5294" spans="2:13">
      <c r="B5294" s="16"/>
      <c r="C5294" s="17"/>
      <c r="D5294" s="13"/>
      <c r="E5294" s="13"/>
      <c r="F5294" s="13"/>
      <c r="G5294" s="13"/>
      <c r="H5294" s="13"/>
      <c r="I5294" s="13"/>
      <c r="J5294" s="13"/>
      <c r="K5294" s="13"/>
      <c r="L5294" s="13"/>
      <c r="M5294" s="13"/>
    </row>
    <row r="5295" spans="2:13">
      <c r="B5295" s="16"/>
      <c r="C5295" s="17"/>
      <c r="D5295" s="13"/>
      <c r="E5295" s="13"/>
      <c r="F5295" s="13"/>
      <c r="G5295" s="13"/>
      <c r="H5295" s="13"/>
      <c r="I5295" s="13"/>
      <c r="J5295" s="13"/>
      <c r="K5295" s="13"/>
      <c r="L5295" s="13"/>
      <c r="M5295" s="13"/>
    </row>
    <row r="5296" spans="2:13">
      <c r="B5296" s="16"/>
      <c r="C5296" s="17"/>
      <c r="D5296" s="13"/>
      <c r="E5296" s="13"/>
      <c r="F5296" s="13"/>
      <c r="G5296" s="13"/>
      <c r="H5296" s="13"/>
      <c r="I5296" s="13"/>
      <c r="J5296" s="13"/>
      <c r="K5296" s="13"/>
      <c r="L5296" s="13"/>
      <c r="M5296" s="13"/>
    </row>
    <row r="5297" spans="2:13">
      <c r="B5297" s="18"/>
      <c r="C5297" s="19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</row>
    <row r="5298" spans="2:13">
      <c r="B5298" s="16"/>
      <c r="C5298" s="17"/>
      <c r="D5298" s="13"/>
      <c r="E5298" s="13"/>
      <c r="F5298" s="13"/>
      <c r="G5298" s="13"/>
      <c r="H5298" s="13"/>
      <c r="I5298" s="13"/>
      <c r="J5298" s="13"/>
      <c r="K5298" s="13"/>
      <c r="L5298" s="13"/>
      <c r="M5298" s="13"/>
    </row>
    <row r="5299" spans="2:13">
      <c r="B5299" s="16"/>
      <c r="C5299" s="17"/>
      <c r="D5299" s="13"/>
      <c r="E5299" s="13"/>
      <c r="F5299" s="13"/>
      <c r="G5299" s="13"/>
      <c r="H5299" s="13"/>
      <c r="I5299" s="13"/>
      <c r="J5299" s="13"/>
      <c r="K5299" s="13"/>
      <c r="L5299" s="13"/>
      <c r="M5299" s="13"/>
    </row>
    <row r="5300" spans="2:13">
      <c r="B5300" s="18"/>
      <c r="C5300" s="19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</row>
    <row r="5301" spans="2:13">
      <c r="B5301" s="16"/>
      <c r="C5301" s="17"/>
      <c r="D5301" s="13"/>
      <c r="E5301" s="13"/>
      <c r="F5301" s="13"/>
      <c r="G5301" s="13"/>
      <c r="H5301" s="13"/>
      <c r="I5301" s="13"/>
      <c r="J5301" s="13"/>
      <c r="K5301" s="13"/>
      <c r="L5301" s="13"/>
      <c r="M5301" s="13"/>
    </row>
    <row r="5302" spans="2:13">
      <c r="B5302" s="16"/>
      <c r="C5302" s="17"/>
      <c r="D5302" s="13"/>
      <c r="E5302" s="13"/>
      <c r="F5302" s="13"/>
      <c r="G5302" s="13"/>
      <c r="H5302" s="13"/>
      <c r="I5302" s="13"/>
      <c r="J5302" s="13"/>
      <c r="K5302" s="13"/>
      <c r="L5302" s="13"/>
      <c r="M5302" s="13"/>
    </row>
    <row r="5303" spans="2:13">
      <c r="B5303" s="16"/>
      <c r="C5303" s="17"/>
      <c r="D5303" s="13"/>
      <c r="E5303" s="13"/>
      <c r="F5303" s="13"/>
      <c r="G5303" s="13"/>
      <c r="H5303" s="13"/>
      <c r="I5303" s="13"/>
      <c r="J5303" s="13"/>
      <c r="K5303" s="13"/>
      <c r="L5303" s="13"/>
      <c r="M5303" s="13"/>
    </row>
    <row r="5304" spans="2:13">
      <c r="B5304" s="16"/>
      <c r="C5304" s="17"/>
      <c r="D5304" s="13"/>
      <c r="E5304" s="13"/>
      <c r="F5304" s="13"/>
      <c r="G5304" s="13"/>
      <c r="H5304" s="13"/>
      <c r="I5304" s="13"/>
      <c r="J5304" s="13"/>
      <c r="K5304" s="13"/>
      <c r="L5304" s="13"/>
      <c r="M5304" s="13"/>
    </row>
    <row r="5305" spans="2:13">
      <c r="B5305" s="16"/>
      <c r="C5305" s="17"/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</row>
    <row r="5306" spans="2:13">
      <c r="B5306" s="16"/>
      <c r="C5306" s="17"/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</row>
    <row r="5307" spans="2:13">
      <c r="B5307" s="16"/>
      <c r="C5307" s="17"/>
      <c r="D5307" s="13"/>
      <c r="E5307" s="13"/>
      <c r="F5307" s="13"/>
      <c r="G5307" s="13"/>
      <c r="H5307" s="13"/>
      <c r="I5307" s="13"/>
      <c r="J5307" s="13"/>
      <c r="K5307" s="13"/>
      <c r="L5307" s="13"/>
      <c r="M5307" s="13"/>
    </row>
    <row r="5308" spans="2:13">
      <c r="B5308" s="16"/>
      <c r="C5308" s="17"/>
      <c r="D5308" s="13"/>
      <c r="E5308" s="13"/>
      <c r="F5308" s="13"/>
      <c r="G5308" s="13"/>
      <c r="H5308" s="13"/>
      <c r="I5308" s="13"/>
      <c r="J5308" s="13"/>
      <c r="K5308" s="13"/>
      <c r="L5308" s="13"/>
      <c r="M5308" s="13"/>
    </row>
    <row r="5309" spans="2:13">
      <c r="B5309" s="16"/>
      <c r="C5309" s="17"/>
      <c r="D5309" s="13"/>
      <c r="E5309" s="13"/>
      <c r="F5309" s="13"/>
      <c r="G5309" s="13"/>
      <c r="H5309" s="13"/>
      <c r="I5309" s="13"/>
      <c r="J5309" s="13"/>
      <c r="K5309" s="13"/>
      <c r="L5309" s="13"/>
      <c r="M5309" s="13"/>
    </row>
    <row r="5310" spans="2:13">
      <c r="B5310" s="16"/>
      <c r="C5310" s="17"/>
      <c r="D5310" s="13"/>
      <c r="E5310" s="13"/>
      <c r="F5310" s="13"/>
      <c r="G5310" s="13"/>
      <c r="H5310" s="13"/>
      <c r="I5310" s="13"/>
      <c r="J5310" s="13"/>
      <c r="K5310" s="13"/>
      <c r="L5310" s="13"/>
      <c r="M5310" s="13"/>
    </row>
    <row r="5311" spans="2:13">
      <c r="B5311" s="16"/>
      <c r="C5311" s="17"/>
      <c r="D5311" s="13"/>
      <c r="E5311" s="13"/>
      <c r="F5311" s="13"/>
      <c r="G5311" s="13"/>
      <c r="H5311" s="13"/>
      <c r="I5311" s="13"/>
      <c r="J5311" s="13"/>
      <c r="K5311" s="13"/>
      <c r="L5311" s="13"/>
      <c r="M5311" s="13"/>
    </row>
    <row r="5312" spans="2:13">
      <c r="B5312" s="16"/>
      <c r="C5312" s="17"/>
      <c r="D5312" s="13"/>
      <c r="E5312" s="13"/>
      <c r="F5312" s="13"/>
      <c r="G5312" s="13"/>
      <c r="H5312" s="13"/>
      <c r="I5312" s="13"/>
      <c r="J5312" s="13"/>
      <c r="K5312" s="13"/>
      <c r="L5312" s="13"/>
      <c r="M5312" s="13"/>
    </row>
    <row r="5313" spans="2:13">
      <c r="B5313" s="16"/>
      <c r="C5313" s="17"/>
      <c r="D5313" s="13"/>
      <c r="E5313" s="13"/>
      <c r="F5313" s="13"/>
      <c r="G5313" s="13"/>
      <c r="H5313" s="13"/>
      <c r="I5313" s="13"/>
      <c r="J5313" s="13"/>
      <c r="K5313" s="13"/>
      <c r="L5313" s="13"/>
      <c r="M5313" s="13"/>
    </row>
    <row r="5314" spans="2:13">
      <c r="B5314" s="16"/>
      <c r="C5314" s="17"/>
      <c r="D5314" s="13"/>
      <c r="E5314" s="13"/>
      <c r="F5314" s="13"/>
      <c r="G5314" s="13"/>
      <c r="H5314" s="13"/>
      <c r="I5314" s="13"/>
      <c r="J5314" s="13"/>
      <c r="K5314" s="13"/>
      <c r="L5314" s="13"/>
      <c r="M5314" s="13"/>
    </row>
    <row r="5315" spans="2:13">
      <c r="B5315" s="16"/>
      <c r="C5315" s="17"/>
      <c r="D5315" s="13"/>
      <c r="E5315" s="13"/>
      <c r="F5315" s="13"/>
      <c r="G5315" s="13"/>
      <c r="H5315" s="13"/>
      <c r="I5315" s="13"/>
      <c r="J5315" s="13"/>
      <c r="K5315" s="13"/>
      <c r="L5315" s="13"/>
      <c r="M5315" s="13"/>
    </row>
    <row r="5316" spans="2:13">
      <c r="B5316" s="18"/>
      <c r="C5316" s="19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</row>
    <row r="5317" spans="2:13">
      <c r="B5317" s="16"/>
      <c r="C5317" s="17"/>
      <c r="D5317" s="13"/>
      <c r="E5317" s="13"/>
      <c r="F5317" s="13"/>
      <c r="G5317" s="13"/>
      <c r="H5317" s="13"/>
      <c r="I5317" s="13"/>
      <c r="J5317" s="13"/>
      <c r="K5317" s="13"/>
      <c r="L5317" s="13"/>
      <c r="M5317" s="13"/>
    </row>
    <row r="5318" spans="2:13">
      <c r="B5318" s="16"/>
      <c r="C5318" s="17"/>
      <c r="D5318" s="13"/>
      <c r="E5318" s="13"/>
      <c r="F5318" s="13"/>
      <c r="G5318" s="13"/>
      <c r="H5318" s="13"/>
      <c r="I5318" s="13"/>
      <c r="J5318" s="13"/>
      <c r="K5318" s="13"/>
      <c r="L5318" s="13"/>
      <c r="M5318" s="13"/>
    </row>
    <row r="5319" spans="2:13">
      <c r="B5319" s="16"/>
      <c r="C5319" s="17"/>
      <c r="D5319" s="13"/>
      <c r="E5319" s="13"/>
      <c r="F5319" s="13"/>
      <c r="G5319" s="13"/>
      <c r="H5319" s="13"/>
      <c r="I5319" s="13"/>
      <c r="J5319" s="13"/>
      <c r="K5319" s="13"/>
      <c r="L5319" s="13"/>
      <c r="M5319" s="13"/>
    </row>
    <row r="5320" spans="2:13">
      <c r="B5320" s="16"/>
      <c r="C5320" s="17"/>
      <c r="D5320" s="13"/>
      <c r="E5320" s="13"/>
      <c r="F5320" s="13"/>
      <c r="G5320" s="13"/>
      <c r="H5320" s="13"/>
      <c r="I5320" s="13"/>
      <c r="J5320" s="13"/>
      <c r="K5320" s="13"/>
      <c r="L5320" s="13"/>
      <c r="M5320" s="13"/>
    </row>
    <row r="5321" spans="2:13">
      <c r="B5321" s="16"/>
      <c r="C5321" s="17"/>
      <c r="D5321" s="13"/>
      <c r="E5321" s="13"/>
      <c r="F5321" s="13"/>
      <c r="G5321" s="13"/>
      <c r="H5321" s="13"/>
      <c r="I5321" s="13"/>
      <c r="J5321" s="13"/>
      <c r="K5321" s="13"/>
      <c r="L5321" s="13"/>
      <c r="M5321" s="13"/>
    </row>
    <row r="5322" spans="2:13">
      <c r="B5322" s="16"/>
      <c r="C5322" s="17"/>
      <c r="D5322" s="13"/>
      <c r="E5322" s="13"/>
      <c r="F5322" s="13"/>
      <c r="G5322" s="13"/>
      <c r="H5322" s="13"/>
      <c r="I5322" s="13"/>
      <c r="J5322" s="13"/>
      <c r="K5322" s="13"/>
      <c r="L5322" s="13"/>
      <c r="M5322" s="13"/>
    </row>
    <row r="5323" spans="2:13">
      <c r="B5323" s="16"/>
      <c r="C5323" s="17"/>
      <c r="D5323" s="13"/>
      <c r="E5323" s="13"/>
      <c r="F5323" s="13"/>
      <c r="G5323" s="13"/>
      <c r="H5323" s="13"/>
      <c r="I5323" s="13"/>
      <c r="J5323" s="13"/>
      <c r="K5323" s="13"/>
      <c r="L5323" s="13"/>
      <c r="M5323" s="13"/>
    </row>
    <row r="5324" spans="2:13">
      <c r="B5324" s="16"/>
      <c r="C5324" s="17"/>
      <c r="D5324" s="13"/>
      <c r="E5324" s="13"/>
      <c r="F5324" s="13"/>
      <c r="G5324" s="13"/>
      <c r="H5324" s="13"/>
      <c r="I5324" s="13"/>
      <c r="J5324" s="13"/>
      <c r="K5324" s="13"/>
      <c r="L5324" s="13"/>
      <c r="M5324" s="13"/>
    </row>
    <row r="5325" spans="2:13">
      <c r="B5325" s="16"/>
      <c r="C5325" s="17"/>
      <c r="D5325" s="13"/>
      <c r="E5325" s="13"/>
      <c r="F5325" s="13"/>
      <c r="G5325" s="13"/>
      <c r="H5325" s="13"/>
      <c r="I5325" s="13"/>
      <c r="J5325" s="13"/>
      <c r="K5325" s="13"/>
      <c r="L5325" s="13"/>
      <c r="M5325" s="13"/>
    </row>
    <row r="5326" spans="2:13">
      <c r="B5326" s="16"/>
      <c r="C5326" s="17"/>
      <c r="D5326" s="13"/>
      <c r="E5326" s="13"/>
      <c r="F5326" s="13"/>
      <c r="G5326" s="13"/>
      <c r="H5326" s="13"/>
      <c r="I5326" s="13"/>
      <c r="J5326" s="13"/>
      <c r="K5326" s="13"/>
      <c r="L5326" s="13"/>
      <c r="M5326" s="13"/>
    </row>
    <row r="5327" spans="2:13">
      <c r="B5327" s="16"/>
      <c r="C5327" s="17"/>
      <c r="D5327" s="13"/>
      <c r="E5327" s="13"/>
      <c r="F5327" s="13"/>
      <c r="G5327" s="13"/>
      <c r="H5327" s="13"/>
      <c r="I5327" s="13"/>
      <c r="J5327" s="13"/>
      <c r="K5327" s="13"/>
      <c r="L5327" s="13"/>
      <c r="M5327" s="13"/>
    </row>
    <row r="5328" spans="2:13">
      <c r="B5328" s="18"/>
      <c r="C5328" s="19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</row>
    <row r="5329" spans="2:13">
      <c r="B5329" s="16"/>
      <c r="C5329" s="17"/>
      <c r="D5329" s="13"/>
      <c r="E5329" s="13"/>
      <c r="F5329" s="13"/>
      <c r="G5329" s="13"/>
      <c r="H5329" s="13"/>
      <c r="I5329" s="13"/>
      <c r="J5329" s="13"/>
      <c r="K5329" s="13"/>
      <c r="L5329" s="13"/>
      <c r="M5329" s="13"/>
    </row>
    <row r="5330" spans="2:13">
      <c r="B5330" s="16"/>
      <c r="C5330" s="17"/>
      <c r="D5330" s="13"/>
      <c r="E5330" s="13"/>
      <c r="F5330" s="13"/>
      <c r="G5330" s="13"/>
      <c r="H5330" s="13"/>
      <c r="I5330" s="13"/>
      <c r="J5330" s="13"/>
      <c r="K5330" s="13"/>
      <c r="L5330" s="13"/>
      <c r="M5330" s="13"/>
    </row>
    <row r="5331" spans="2:13">
      <c r="B5331" s="16"/>
      <c r="C5331" s="17"/>
      <c r="D5331" s="13"/>
      <c r="E5331" s="13"/>
      <c r="F5331" s="13"/>
      <c r="G5331" s="13"/>
      <c r="H5331" s="13"/>
      <c r="I5331" s="13"/>
      <c r="J5331" s="13"/>
      <c r="K5331" s="13"/>
      <c r="L5331" s="13"/>
      <c r="M5331" s="13"/>
    </row>
    <row r="5332" spans="2:13">
      <c r="B5332" s="16"/>
      <c r="C5332" s="17"/>
      <c r="D5332" s="13"/>
      <c r="E5332" s="13"/>
      <c r="F5332" s="13"/>
      <c r="G5332" s="13"/>
      <c r="H5332" s="13"/>
      <c r="I5332" s="13"/>
      <c r="J5332" s="13"/>
      <c r="K5332" s="13"/>
      <c r="L5332" s="13"/>
      <c r="M5332" s="13"/>
    </row>
    <row r="5333" spans="2:13">
      <c r="B5333" s="16"/>
      <c r="C5333" s="17"/>
      <c r="D5333" s="13"/>
      <c r="E5333" s="13"/>
      <c r="F5333" s="13"/>
      <c r="G5333" s="13"/>
      <c r="H5333" s="13"/>
      <c r="I5333" s="13"/>
      <c r="J5333" s="13"/>
      <c r="K5333" s="13"/>
      <c r="L5333" s="13"/>
      <c r="M5333" s="13"/>
    </row>
    <row r="5334" spans="2:13">
      <c r="B5334" s="16"/>
      <c r="C5334" s="17"/>
      <c r="D5334" s="13"/>
      <c r="E5334" s="13"/>
      <c r="F5334" s="13"/>
      <c r="G5334" s="13"/>
      <c r="H5334" s="13"/>
      <c r="I5334" s="13"/>
      <c r="J5334" s="13"/>
      <c r="K5334" s="13"/>
      <c r="L5334" s="13"/>
      <c r="M5334" s="13"/>
    </row>
    <row r="5335" spans="2:13">
      <c r="B5335" s="16"/>
      <c r="C5335" s="17"/>
      <c r="D5335" s="13"/>
      <c r="E5335" s="13"/>
      <c r="F5335" s="13"/>
      <c r="G5335" s="13"/>
      <c r="H5335" s="13"/>
      <c r="I5335" s="13"/>
      <c r="J5335" s="13"/>
      <c r="K5335" s="13"/>
      <c r="L5335" s="13"/>
      <c r="M5335" s="13"/>
    </row>
    <row r="5336" spans="2:13">
      <c r="B5336" s="16"/>
      <c r="C5336" s="17"/>
      <c r="D5336" s="13"/>
      <c r="E5336" s="13"/>
      <c r="F5336" s="13"/>
      <c r="G5336" s="13"/>
      <c r="H5336" s="13"/>
      <c r="I5336" s="13"/>
      <c r="J5336" s="13"/>
      <c r="K5336" s="13"/>
      <c r="L5336" s="13"/>
      <c r="M5336" s="13"/>
    </row>
    <row r="5337" spans="2:13">
      <c r="B5337" s="16"/>
      <c r="C5337" s="17"/>
      <c r="D5337" s="13"/>
      <c r="E5337" s="13"/>
      <c r="F5337" s="13"/>
      <c r="G5337" s="13"/>
      <c r="H5337" s="13"/>
      <c r="I5337" s="13"/>
      <c r="J5337" s="13"/>
      <c r="K5337" s="13"/>
      <c r="L5337" s="13"/>
      <c r="M5337" s="13"/>
    </row>
    <row r="5338" spans="2:13">
      <c r="B5338" s="16"/>
      <c r="C5338" s="17"/>
      <c r="D5338" s="13"/>
      <c r="E5338" s="13"/>
      <c r="F5338" s="13"/>
      <c r="G5338" s="13"/>
      <c r="H5338" s="13"/>
      <c r="I5338" s="13"/>
      <c r="J5338" s="13"/>
      <c r="K5338" s="13"/>
      <c r="L5338" s="13"/>
      <c r="M5338" s="13"/>
    </row>
    <row r="5339" spans="2:13">
      <c r="B5339" s="16"/>
      <c r="C5339" s="17"/>
      <c r="D5339" s="13"/>
      <c r="E5339" s="13"/>
      <c r="F5339" s="13"/>
      <c r="G5339" s="13"/>
      <c r="H5339" s="13"/>
      <c r="I5339" s="13"/>
      <c r="J5339" s="13"/>
      <c r="K5339" s="13"/>
      <c r="L5339" s="13"/>
      <c r="M5339" s="13"/>
    </row>
    <row r="5340" spans="2:13">
      <c r="B5340" s="16"/>
      <c r="C5340" s="17"/>
      <c r="D5340" s="13"/>
      <c r="E5340" s="13"/>
      <c r="F5340" s="13"/>
      <c r="G5340" s="13"/>
      <c r="H5340" s="13"/>
      <c r="I5340" s="13"/>
      <c r="J5340" s="13"/>
      <c r="K5340" s="13"/>
      <c r="L5340" s="13"/>
      <c r="M5340" s="13"/>
    </row>
    <row r="5341" spans="2:13">
      <c r="B5341" s="16"/>
      <c r="C5341" s="17"/>
      <c r="D5341" s="13"/>
      <c r="E5341" s="13"/>
      <c r="F5341" s="13"/>
      <c r="G5341" s="13"/>
      <c r="H5341" s="13"/>
      <c r="I5341" s="13"/>
      <c r="J5341" s="13"/>
      <c r="K5341" s="13"/>
      <c r="L5341" s="13"/>
      <c r="M5341" s="13"/>
    </row>
    <row r="5342" spans="2:13">
      <c r="B5342" s="16"/>
      <c r="C5342" s="17"/>
      <c r="D5342" s="13"/>
      <c r="E5342" s="13"/>
      <c r="F5342" s="13"/>
      <c r="G5342" s="13"/>
      <c r="H5342" s="13"/>
      <c r="I5342" s="13"/>
      <c r="J5342" s="13"/>
      <c r="K5342" s="13"/>
      <c r="L5342" s="13"/>
      <c r="M5342" s="13"/>
    </row>
    <row r="5343" spans="2:13">
      <c r="B5343" s="16"/>
      <c r="C5343" s="17"/>
      <c r="D5343" s="13"/>
      <c r="E5343" s="13"/>
      <c r="F5343" s="13"/>
      <c r="G5343" s="13"/>
      <c r="H5343" s="13"/>
      <c r="I5343" s="13"/>
      <c r="J5343" s="13"/>
      <c r="K5343" s="13"/>
      <c r="L5343" s="13"/>
      <c r="M5343" s="13"/>
    </row>
    <row r="5344" spans="2:13">
      <c r="B5344" s="18"/>
      <c r="C5344" s="19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</row>
    <row r="5345" spans="2:13">
      <c r="B5345" s="18"/>
      <c r="C5345" s="19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</row>
    <row r="5346" spans="2:13">
      <c r="B5346" s="16"/>
      <c r="C5346" s="17"/>
      <c r="D5346" s="13"/>
      <c r="E5346" s="13"/>
      <c r="F5346" s="13"/>
      <c r="G5346" s="13"/>
      <c r="H5346" s="13"/>
      <c r="I5346" s="13"/>
      <c r="J5346" s="13"/>
      <c r="K5346" s="13"/>
      <c r="L5346" s="13"/>
      <c r="M5346" s="13"/>
    </row>
    <row r="5347" spans="2:13">
      <c r="B5347" s="16"/>
      <c r="C5347" s="17"/>
      <c r="D5347" s="13"/>
      <c r="E5347" s="13"/>
      <c r="F5347" s="13"/>
      <c r="G5347" s="13"/>
      <c r="H5347" s="13"/>
      <c r="I5347" s="13"/>
      <c r="J5347" s="13"/>
      <c r="K5347" s="13"/>
      <c r="L5347" s="13"/>
      <c r="M5347" s="13"/>
    </row>
    <row r="5348" spans="2:13">
      <c r="B5348" s="16"/>
      <c r="C5348" s="17"/>
      <c r="D5348" s="13"/>
      <c r="E5348" s="13"/>
      <c r="F5348" s="13"/>
      <c r="G5348" s="13"/>
      <c r="H5348" s="13"/>
      <c r="I5348" s="13"/>
      <c r="J5348" s="13"/>
      <c r="K5348" s="13"/>
      <c r="L5348" s="13"/>
      <c r="M5348" s="13"/>
    </row>
    <row r="5349" spans="2:13">
      <c r="B5349" s="18"/>
      <c r="C5349" s="19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</row>
    <row r="5350" spans="2:13">
      <c r="B5350" s="16"/>
      <c r="C5350" s="17"/>
      <c r="D5350" s="13"/>
      <c r="E5350" s="13"/>
      <c r="F5350" s="13"/>
      <c r="G5350" s="13"/>
      <c r="H5350" s="13"/>
      <c r="I5350" s="13"/>
      <c r="J5350" s="13"/>
      <c r="K5350" s="13"/>
      <c r="L5350" s="13"/>
      <c r="M5350" s="13"/>
    </row>
    <row r="5351" spans="2:13">
      <c r="B5351" s="16"/>
      <c r="C5351" s="17"/>
      <c r="D5351" s="13"/>
      <c r="E5351" s="13"/>
      <c r="F5351" s="13"/>
      <c r="G5351" s="13"/>
      <c r="H5351" s="13"/>
      <c r="I5351" s="13"/>
      <c r="J5351" s="13"/>
      <c r="K5351" s="13"/>
      <c r="L5351" s="13"/>
      <c r="M5351" s="13"/>
    </row>
    <row r="5352" spans="2:13">
      <c r="B5352" s="18"/>
      <c r="C5352" s="19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</row>
    <row r="5353" spans="2:13">
      <c r="B5353" s="16"/>
      <c r="C5353" s="17"/>
      <c r="D5353" s="13"/>
      <c r="E5353" s="13"/>
      <c r="F5353" s="13"/>
      <c r="G5353" s="13"/>
      <c r="H5353" s="13"/>
      <c r="I5353" s="13"/>
      <c r="J5353" s="13"/>
      <c r="K5353" s="13"/>
      <c r="L5353" s="13"/>
      <c r="M5353" s="13"/>
    </row>
    <row r="5354" spans="2:13">
      <c r="B5354" s="16"/>
      <c r="C5354" s="17"/>
      <c r="D5354" s="13"/>
      <c r="E5354" s="13"/>
      <c r="F5354" s="13"/>
      <c r="G5354" s="13"/>
      <c r="H5354" s="13"/>
      <c r="I5354" s="13"/>
      <c r="J5354" s="13"/>
      <c r="K5354" s="13"/>
      <c r="L5354" s="13"/>
      <c r="M5354" s="13"/>
    </row>
    <row r="5355" spans="2:13">
      <c r="B5355" s="16"/>
      <c r="C5355" s="17"/>
      <c r="D5355" s="13"/>
      <c r="E5355" s="13"/>
      <c r="F5355" s="13"/>
      <c r="G5355" s="13"/>
      <c r="H5355" s="13"/>
      <c r="I5355" s="13"/>
      <c r="J5355" s="13"/>
      <c r="K5355" s="13"/>
      <c r="L5355" s="13"/>
      <c r="M5355" s="13"/>
    </row>
    <row r="5356" spans="2:13">
      <c r="B5356" s="16"/>
      <c r="C5356" s="17"/>
      <c r="D5356" s="13"/>
      <c r="E5356" s="13"/>
      <c r="F5356" s="13"/>
      <c r="G5356" s="13"/>
      <c r="H5356" s="13"/>
      <c r="I5356" s="13"/>
      <c r="J5356" s="13"/>
      <c r="K5356" s="13"/>
      <c r="L5356" s="13"/>
      <c r="M5356" s="13"/>
    </row>
    <row r="5357" spans="2:13">
      <c r="B5357" s="18"/>
      <c r="C5357" s="19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</row>
    <row r="5358" spans="2:13">
      <c r="B5358" s="16"/>
      <c r="C5358" s="17"/>
      <c r="D5358" s="13"/>
      <c r="E5358" s="13"/>
      <c r="F5358" s="13"/>
      <c r="G5358" s="13"/>
      <c r="H5358" s="13"/>
      <c r="I5358" s="13"/>
      <c r="J5358" s="13"/>
      <c r="K5358" s="13"/>
      <c r="L5358" s="13"/>
      <c r="M5358" s="13"/>
    </row>
    <row r="5359" spans="2:13">
      <c r="B5359" s="16"/>
      <c r="C5359" s="17"/>
      <c r="D5359" s="13"/>
      <c r="E5359" s="13"/>
      <c r="F5359" s="13"/>
      <c r="G5359" s="13"/>
      <c r="H5359" s="13"/>
      <c r="I5359" s="13"/>
      <c r="J5359" s="13"/>
      <c r="K5359" s="13"/>
      <c r="L5359" s="13"/>
      <c r="M5359" s="13"/>
    </row>
    <row r="5360" spans="2:13">
      <c r="B5360" s="16"/>
      <c r="C5360" s="17"/>
      <c r="D5360" s="13"/>
      <c r="E5360" s="13"/>
      <c r="F5360" s="13"/>
      <c r="G5360" s="13"/>
      <c r="H5360" s="13"/>
      <c r="I5360" s="13"/>
      <c r="J5360" s="13"/>
      <c r="K5360" s="13"/>
      <c r="L5360" s="13"/>
      <c r="M5360" s="13"/>
    </row>
    <row r="5361" spans="2:13">
      <c r="B5361" s="16"/>
      <c r="C5361" s="17"/>
      <c r="D5361" s="13"/>
      <c r="E5361" s="13"/>
      <c r="F5361" s="13"/>
      <c r="G5361" s="13"/>
      <c r="H5361" s="13"/>
      <c r="I5361" s="13"/>
      <c r="J5361" s="13"/>
      <c r="K5361" s="13"/>
      <c r="L5361" s="13"/>
      <c r="M5361" s="13"/>
    </row>
    <row r="5362" spans="2:13">
      <c r="B5362" s="16"/>
      <c r="C5362" s="17"/>
      <c r="D5362" s="13"/>
      <c r="E5362" s="13"/>
      <c r="F5362" s="13"/>
      <c r="G5362" s="13"/>
      <c r="H5362" s="13"/>
      <c r="I5362" s="13"/>
      <c r="J5362" s="13"/>
      <c r="K5362" s="13"/>
      <c r="L5362" s="13"/>
      <c r="M5362" s="13"/>
    </row>
    <row r="5363" spans="2:13">
      <c r="B5363" s="16"/>
      <c r="C5363" s="17"/>
      <c r="D5363" s="13"/>
      <c r="E5363" s="13"/>
      <c r="F5363" s="13"/>
      <c r="G5363" s="13"/>
      <c r="H5363" s="13"/>
      <c r="I5363" s="13"/>
      <c r="J5363" s="13"/>
      <c r="K5363" s="13"/>
      <c r="L5363" s="13"/>
      <c r="M5363" s="13"/>
    </row>
    <row r="5364" spans="2:13">
      <c r="B5364" s="16"/>
      <c r="C5364" s="17"/>
      <c r="D5364" s="13"/>
      <c r="E5364" s="13"/>
      <c r="F5364" s="13"/>
      <c r="G5364" s="13"/>
      <c r="H5364" s="13"/>
      <c r="I5364" s="13"/>
      <c r="J5364" s="13"/>
      <c r="K5364" s="13"/>
      <c r="L5364" s="13"/>
      <c r="M5364" s="13"/>
    </row>
    <row r="5365" spans="2:13">
      <c r="B5365" s="16"/>
      <c r="C5365" s="17"/>
      <c r="D5365" s="13"/>
      <c r="E5365" s="13"/>
      <c r="F5365" s="13"/>
      <c r="G5365" s="13"/>
      <c r="H5365" s="13"/>
      <c r="I5365" s="13"/>
      <c r="J5365" s="13"/>
      <c r="K5365" s="13"/>
      <c r="L5365" s="13"/>
      <c r="M5365" s="13"/>
    </row>
    <row r="5366" spans="2:13">
      <c r="B5366" s="16"/>
      <c r="C5366" s="17"/>
      <c r="D5366" s="13"/>
      <c r="E5366" s="13"/>
      <c r="F5366" s="13"/>
      <c r="G5366" s="13"/>
      <c r="H5366" s="13"/>
      <c r="I5366" s="13"/>
      <c r="J5366" s="13"/>
      <c r="K5366" s="13"/>
      <c r="L5366" s="13"/>
      <c r="M5366" s="13"/>
    </row>
    <row r="5367" spans="2:13">
      <c r="B5367" s="16"/>
      <c r="C5367" s="17"/>
      <c r="D5367" s="13"/>
      <c r="E5367" s="13"/>
      <c r="F5367" s="13"/>
      <c r="G5367" s="13"/>
      <c r="H5367" s="13"/>
      <c r="I5367" s="13"/>
      <c r="J5367" s="13"/>
      <c r="K5367" s="13"/>
      <c r="L5367" s="13"/>
      <c r="M5367" s="13"/>
    </row>
    <row r="5368" spans="2:13">
      <c r="B5368" s="16"/>
      <c r="C5368" s="17"/>
      <c r="D5368" s="13"/>
      <c r="E5368" s="13"/>
      <c r="F5368" s="13"/>
      <c r="G5368" s="13"/>
      <c r="H5368" s="13"/>
      <c r="I5368" s="13"/>
      <c r="J5368" s="13"/>
      <c r="K5368" s="13"/>
      <c r="L5368" s="13"/>
      <c r="M5368" s="13"/>
    </row>
    <row r="5369" spans="2:13">
      <c r="B5369" s="16"/>
      <c r="C5369" s="17"/>
      <c r="D5369" s="13"/>
      <c r="E5369" s="13"/>
      <c r="F5369" s="13"/>
      <c r="G5369" s="13"/>
      <c r="H5369" s="13"/>
      <c r="I5369" s="13"/>
      <c r="J5369" s="13"/>
      <c r="K5369" s="13"/>
      <c r="L5369" s="13"/>
      <c r="M5369" s="13"/>
    </row>
    <row r="5370" spans="2:13">
      <c r="B5370" s="16"/>
      <c r="C5370" s="17"/>
      <c r="D5370" s="13"/>
      <c r="E5370" s="13"/>
      <c r="F5370" s="13"/>
      <c r="G5370" s="13"/>
      <c r="H5370" s="13"/>
      <c r="I5370" s="13"/>
      <c r="J5370" s="13"/>
      <c r="K5370" s="13"/>
      <c r="L5370" s="13"/>
      <c r="M5370" s="13"/>
    </row>
    <row r="5371" spans="2:13">
      <c r="B5371" s="16"/>
      <c r="C5371" s="17"/>
      <c r="D5371" s="13"/>
      <c r="E5371" s="13"/>
      <c r="F5371" s="13"/>
      <c r="G5371" s="13"/>
      <c r="H5371" s="13"/>
      <c r="I5371" s="13"/>
      <c r="J5371" s="13"/>
      <c r="K5371" s="13"/>
      <c r="L5371" s="13"/>
      <c r="M5371" s="13"/>
    </row>
    <row r="5372" spans="2:13">
      <c r="B5372" s="16"/>
      <c r="C5372" s="17"/>
      <c r="D5372" s="13"/>
      <c r="E5372" s="13"/>
      <c r="F5372" s="13"/>
      <c r="G5372" s="13"/>
      <c r="H5372" s="13"/>
      <c r="I5372" s="13"/>
      <c r="J5372" s="13"/>
      <c r="K5372" s="13"/>
      <c r="L5372" s="13"/>
      <c r="M5372" s="13"/>
    </row>
    <row r="5373" spans="2:13">
      <c r="B5373" s="16"/>
      <c r="C5373" s="17"/>
      <c r="D5373" s="13"/>
      <c r="E5373" s="13"/>
      <c r="F5373" s="13"/>
      <c r="G5373" s="13"/>
      <c r="H5373" s="13"/>
      <c r="I5373" s="13"/>
      <c r="J5373" s="13"/>
      <c r="K5373" s="13"/>
      <c r="L5373" s="13"/>
      <c r="M5373" s="13"/>
    </row>
    <row r="5374" spans="2:13">
      <c r="B5374" s="16"/>
      <c r="C5374" s="17"/>
      <c r="D5374" s="13"/>
      <c r="E5374" s="13"/>
      <c r="F5374" s="13"/>
      <c r="G5374" s="13"/>
      <c r="H5374" s="13"/>
      <c r="I5374" s="13"/>
      <c r="J5374" s="13"/>
      <c r="K5374" s="13"/>
      <c r="L5374" s="13"/>
      <c r="M5374" s="13"/>
    </row>
    <row r="5375" spans="2:13">
      <c r="B5375" s="16"/>
      <c r="C5375" s="17"/>
      <c r="D5375" s="13"/>
      <c r="E5375" s="13"/>
      <c r="F5375" s="13"/>
      <c r="G5375" s="13"/>
      <c r="H5375" s="13"/>
      <c r="I5375" s="13"/>
      <c r="J5375" s="13"/>
      <c r="K5375" s="13"/>
      <c r="L5375" s="13"/>
      <c r="M5375" s="13"/>
    </row>
    <row r="5376" spans="2:13">
      <c r="B5376" s="16"/>
      <c r="C5376" s="17"/>
      <c r="D5376" s="13"/>
      <c r="E5376" s="13"/>
      <c r="F5376" s="13"/>
      <c r="G5376" s="13"/>
      <c r="H5376" s="13"/>
      <c r="I5376" s="13"/>
      <c r="J5376" s="13"/>
      <c r="K5376" s="13"/>
      <c r="L5376" s="13"/>
      <c r="M5376" s="13"/>
    </row>
    <row r="5377" spans="2:13">
      <c r="B5377" s="16"/>
      <c r="C5377" s="17"/>
      <c r="D5377" s="13"/>
      <c r="E5377" s="13"/>
      <c r="F5377" s="13"/>
      <c r="G5377" s="13"/>
      <c r="H5377" s="13"/>
      <c r="I5377" s="13"/>
      <c r="J5377" s="13"/>
      <c r="K5377" s="13"/>
      <c r="L5377" s="13"/>
      <c r="M5377" s="13"/>
    </row>
    <row r="5378" spans="2:13">
      <c r="B5378" s="18"/>
      <c r="C5378" s="19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</row>
    <row r="5379" spans="2:13">
      <c r="B5379" s="16"/>
      <c r="C5379" s="17"/>
      <c r="D5379" s="13"/>
      <c r="E5379" s="13"/>
      <c r="F5379" s="13"/>
      <c r="G5379" s="13"/>
      <c r="H5379" s="13"/>
      <c r="I5379" s="13"/>
      <c r="J5379" s="13"/>
      <c r="K5379" s="13"/>
      <c r="L5379" s="13"/>
      <c r="M5379" s="13"/>
    </row>
    <row r="5380" spans="2:13">
      <c r="B5380" s="16"/>
      <c r="C5380" s="17"/>
      <c r="D5380" s="13"/>
      <c r="E5380" s="13"/>
      <c r="F5380" s="13"/>
      <c r="G5380" s="13"/>
      <c r="H5380" s="13"/>
      <c r="I5380" s="13"/>
      <c r="J5380" s="13"/>
      <c r="K5380" s="13"/>
      <c r="L5380" s="13"/>
      <c r="M5380" s="13"/>
    </row>
    <row r="5381" spans="2:13">
      <c r="B5381" s="16"/>
      <c r="C5381" s="17"/>
      <c r="D5381" s="13"/>
      <c r="E5381" s="13"/>
      <c r="F5381" s="13"/>
      <c r="G5381" s="13"/>
      <c r="H5381" s="13"/>
      <c r="I5381" s="13"/>
      <c r="J5381" s="13"/>
      <c r="K5381" s="13"/>
      <c r="L5381" s="13"/>
      <c r="M5381" s="13"/>
    </row>
    <row r="5382" spans="2:13">
      <c r="B5382" s="16"/>
      <c r="C5382" s="17"/>
      <c r="D5382" s="13"/>
      <c r="E5382" s="13"/>
      <c r="F5382" s="13"/>
      <c r="G5382" s="13"/>
      <c r="H5382" s="13"/>
      <c r="I5382" s="13"/>
      <c r="J5382" s="13"/>
      <c r="K5382" s="13"/>
      <c r="L5382" s="13"/>
      <c r="M5382" s="13"/>
    </row>
    <row r="5383" spans="2:13">
      <c r="B5383" s="16"/>
      <c r="C5383" s="17"/>
      <c r="D5383" s="13"/>
      <c r="E5383" s="13"/>
      <c r="F5383" s="13"/>
      <c r="G5383" s="13"/>
      <c r="H5383" s="13"/>
      <c r="I5383" s="13"/>
      <c r="J5383" s="13"/>
      <c r="K5383" s="13"/>
      <c r="L5383" s="13"/>
      <c r="M5383" s="13"/>
    </row>
    <row r="5384" spans="2:13">
      <c r="B5384" s="16"/>
      <c r="C5384" s="17"/>
      <c r="D5384" s="13"/>
      <c r="E5384" s="13"/>
      <c r="F5384" s="13"/>
      <c r="G5384" s="13"/>
      <c r="H5384" s="13"/>
      <c r="I5384" s="13"/>
      <c r="J5384" s="13"/>
      <c r="K5384" s="13"/>
      <c r="L5384" s="13"/>
      <c r="M5384" s="13"/>
    </row>
    <row r="5385" spans="2:13">
      <c r="B5385" s="18"/>
      <c r="C5385" s="19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</row>
    <row r="5386" spans="2:13">
      <c r="B5386" s="16"/>
      <c r="C5386" s="17"/>
      <c r="D5386" s="13"/>
      <c r="E5386" s="13"/>
      <c r="F5386" s="13"/>
      <c r="G5386" s="13"/>
      <c r="H5386" s="13"/>
      <c r="I5386" s="13"/>
      <c r="J5386" s="13"/>
      <c r="K5386" s="13"/>
      <c r="L5386" s="13"/>
      <c r="M5386" s="13"/>
    </row>
    <row r="5387" spans="2:13">
      <c r="B5387" s="16"/>
      <c r="C5387" s="17"/>
      <c r="D5387" s="13"/>
      <c r="E5387" s="13"/>
      <c r="F5387" s="13"/>
      <c r="G5387" s="13"/>
      <c r="H5387" s="13"/>
      <c r="I5387" s="13"/>
      <c r="J5387" s="13"/>
      <c r="K5387" s="13"/>
      <c r="L5387" s="13"/>
      <c r="M5387" s="13"/>
    </row>
    <row r="5388" spans="2:13">
      <c r="B5388" s="16"/>
      <c r="C5388" s="17"/>
      <c r="D5388" s="13"/>
      <c r="E5388" s="13"/>
      <c r="F5388" s="13"/>
      <c r="G5388" s="13"/>
      <c r="H5388" s="13"/>
      <c r="I5388" s="13"/>
      <c r="J5388" s="13"/>
      <c r="K5388" s="13"/>
      <c r="L5388" s="13"/>
      <c r="M5388" s="13"/>
    </row>
    <row r="5389" spans="2:13">
      <c r="B5389" s="16"/>
      <c r="C5389" s="17"/>
      <c r="D5389" s="13"/>
      <c r="E5389" s="13"/>
      <c r="F5389" s="13"/>
      <c r="G5389" s="13"/>
      <c r="H5389" s="13"/>
      <c r="I5389" s="13"/>
      <c r="J5389" s="13"/>
      <c r="K5389" s="13"/>
      <c r="L5389" s="13"/>
      <c r="M5389" s="13"/>
    </row>
    <row r="5390" spans="2:13">
      <c r="B5390" s="16"/>
      <c r="C5390" s="17"/>
      <c r="D5390" s="13"/>
      <c r="E5390" s="13"/>
      <c r="F5390" s="13"/>
      <c r="G5390" s="13"/>
      <c r="H5390" s="13"/>
      <c r="I5390" s="13"/>
      <c r="J5390" s="13"/>
      <c r="K5390" s="13"/>
      <c r="L5390" s="13"/>
      <c r="M5390" s="13"/>
    </row>
    <row r="5391" spans="2:13">
      <c r="B5391" s="16"/>
      <c r="C5391" s="17"/>
      <c r="D5391" s="13"/>
      <c r="E5391" s="13"/>
      <c r="F5391" s="13"/>
      <c r="G5391" s="13"/>
      <c r="H5391" s="13"/>
      <c r="I5391" s="13"/>
      <c r="J5391" s="13"/>
      <c r="K5391" s="13"/>
      <c r="L5391" s="13"/>
      <c r="M5391" s="13"/>
    </row>
    <row r="5392" spans="2:13">
      <c r="B5392" s="16"/>
      <c r="C5392" s="17"/>
      <c r="D5392" s="13"/>
      <c r="E5392" s="13"/>
      <c r="F5392" s="13"/>
      <c r="G5392" s="13"/>
      <c r="H5392" s="13"/>
      <c r="I5392" s="13"/>
      <c r="J5392" s="13"/>
      <c r="K5392" s="13"/>
      <c r="L5392" s="13"/>
      <c r="M5392" s="13"/>
    </row>
    <row r="5393" spans="2:13">
      <c r="B5393" s="16"/>
      <c r="C5393" s="17"/>
      <c r="D5393" s="13"/>
      <c r="E5393" s="13"/>
      <c r="F5393" s="13"/>
      <c r="G5393" s="13"/>
      <c r="H5393" s="13"/>
      <c r="I5393" s="13"/>
      <c r="J5393" s="13"/>
      <c r="K5393" s="13"/>
      <c r="L5393" s="13"/>
      <c r="M5393" s="13"/>
    </row>
    <row r="5394" spans="2:13">
      <c r="B5394" s="16"/>
      <c r="C5394" s="17"/>
      <c r="D5394" s="13"/>
      <c r="E5394" s="13"/>
      <c r="F5394" s="13"/>
      <c r="G5394" s="13"/>
      <c r="H5394" s="13"/>
      <c r="I5394" s="13"/>
      <c r="J5394" s="13"/>
      <c r="K5394" s="13"/>
      <c r="L5394" s="13"/>
      <c r="M5394" s="13"/>
    </row>
    <row r="5395" spans="2:13">
      <c r="B5395" s="18"/>
      <c r="C5395" s="19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</row>
    <row r="5396" spans="2:13">
      <c r="B5396" s="16"/>
      <c r="C5396" s="17"/>
      <c r="D5396" s="13"/>
      <c r="E5396" s="13"/>
      <c r="F5396" s="13"/>
      <c r="G5396" s="13"/>
      <c r="H5396" s="13"/>
      <c r="I5396" s="13"/>
      <c r="J5396" s="13"/>
      <c r="K5396" s="13"/>
      <c r="L5396" s="13"/>
      <c r="M5396" s="13"/>
    </row>
    <row r="5397" spans="2:13">
      <c r="B5397" s="18"/>
      <c r="C5397" s="19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</row>
    <row r="5398" spans="2:13">
      <c r="B5398" s="18"/>
      <c r="C5398" s="19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</row>
    <row r="5399" spans="2:13">
      <c r="B5399" s="18"/>
      <c r="C5399" s="19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</row>
    <row r="5400" spans="2:13">
      <c r="B5400" s="16"/>
      <c r="C5400" s="17"/>
      <c r="D5400" s="13"/>
      <c r="E5400" s="13"/>
      <c r="F5400" s="13"/>
      <c r="G5400" s="13"/>
      <c r="H5400" s="13"/>
      <c r="I5400" s="13"/>
      <c r="J5400" s="13"/>
      <c r="K5400" s="13"/>
      <c r="L5400" s="13"/>
      <c r="M5400" s="13"/>
    </row>
    <row r="5401" spans="2:13">
      <c r="B5401" s="16"/>
      <c r="C5401" s="17"/>
      <c r="D5401" s="13"/>
      <c r="E5401" s="13"/>
      <c r="F5401" s="13"/>
      <c r="G5401" s="13"/>
      <c r="H5401" s="13"/>
      <c r="I5401" s="13"/>
      <c r="J5401" s="13"/>
      <c r="K5401" s="13"/>
      <c r="L5401" s="13"/>
      <c r="M5401" s="13"/>
    </row>
    <row r="5402" spans="2:13">
      <c r="B5402" s="16"/>
      <c r="C5402" s="17"/>
      <c r="D5402" s="13"/>
      <c r="E5402" s="13"/>
      <c r="F5402" s="13"/>
      <c r="G5402" s="13"/>
      <c r="H5402" s="13"/>
      <c r="I5402" s="13"/>
      <c r="J5402" s="13"/>
      <c r="K5402" s="13"/>
      <c r="L5402" s="13"/>
      <c r="M5402" s="13"/>
    </row>
    <row r="5403" spans="2:13">
      <c r="B5403" s="16"/>
      <c r="C5403" s="17"/>
      <c r="D5403" s="13"/>
      <c r="E5403" s="13"/>
      <c r="F5403" s="13"/>
      <c r="G5403" s="13"/>
      <c r="H5403" s="13"/>
      <c r="I5403" s="13"/>
      <c r="J5403" s="13"/>
      <c r="K5403" s="13"/>
      <c r="L5403" s="13"/>
      <c r="M5403" s="13"/>
    </row>
    <row r="5404" spans="2:13">
      <c r="B5404" s="16"/>
      <c r="C5404" s="17"/>
      <c r="D5404" s="13"/>
      <c r="E5404" s="13"/>
      <c r="F5404" s="13"/>
      <c r="G5404" s="13"/>
      <c r="H5404" s="13"/>
      <c r="I5404" s="13"/>
      <c r="J5404" s="13"/>
      <c r="K5404" s="13"/>
      <c r="L5404" s="13"/>
      <c r="M5404" s="13"/>
    </row>
    <row r="5405" spans="2:13">
      <c r="B5405" s="16"/>
      <c r="C5405" s="17"/>
      <c r="D5405" s="13"/>
      <c r="E5405" s="13"/>
      <c r="F5405" s="13"/>
      <c r="G5405" s="13"/>
      <c r="H5405" s="13"/>
      <c r="I5405" s="13"/>
      <c r="J5405" s="13"/>
      <c r="K5405" s="13"/>
      <c r="L5405" s="13"/>
      <c r="M5405" s="13"/>
    </row>
    <row r="5406" spans="2:13">
      <c r="B5406" s="16"/>
      <c r="C5406" s="17"/>
      <c r="D5406" s="13"/>
      <c r="E5406" s="13"/>
      <c r="F5406" s="13"/>
      <c r="G5406" s="13"/>
      <c r="H5406" s="13"/>
      <c r="I5406" s="13"/>
      <c r="J5406" s="13"/>
      <c r="K5406" s="13"/>
      <c r="L5406" s="13"/>
      <c r="M5406" s="13"/>
    </row>
    <row r="5407" spans="2:13">
      <c r="B5407" s="16"/>
      <c r="C5407" s="17"/>
      <c r="D5407" s="13"/>
      <c r="E5407" s="13"/>
      <c r="F5407" s="13"/>
      <c r="G5407" s="13"/>
      <c r="H5407" s="13"/>
      <c r="I5407" s="13"/>
      <c r="J5407" s="13"/>
      <c r="K5407" s="13"/>
      <c r="L5407" s="13"/>
      <c r="M5407" s="13"/>
    </row>
    <row r="5408" spans="2:13">
      <c r="B5408" s="16"/>
      <c r="C5408" s="17"/>
      <c r="D5408" s="13"/>
      <c r="E5408" s="13"/>
      <c r="F5408" s="13"/>
      <c r="G5408" s="13"/>
      <c r="H5408" s="13"/>
      <c r="I5408" s="13"/>
      <c r="J5408" s="13"/>
      <c r="K5408" s="13"/>
      <c r="L5408" s="13"/>
      <c r="M5408" s="13"/>
    </row>
    <row r="5409" spans="2:13">
      <c r="B5409" s="16"/>
      <c r="C5409" s="17"/>
      <c r="D5409" s="13"/>
      <c r="E5409" s="13"/>
      <c r="F5409" s="13"/>
      <c r="G5409" s="13"/>
      <c r="H5409" s="13"/>
      <c r="I5409" s="13"/>
      <c r="J5409" s="13"/>
      <c r="K5409" s="13"/>
      <c r="L5409" s="13"/>
      <c r="M5409" s="13"/>
    </row>
    <row r="5410" spans="2:13">
      <c r="B5410" s="16"/>
      <c r="C5410" s="17"/>
      <c r="D5410" s="13"/>
      <c r="E5410" s="13"/>
      <c r="F5410" s="13"/>
      <c r="G5410" s="13"/>
      <c r="H5410" s="13"/>
      <c r="I5410" s="13"/>
      <c r="J5410" s="13"/>
      <c r="K5410" s="13"/>
      <c r="L5410" s="13"/>
      <c r="M5410" s="13"/>
    </row>
    <row r="5411" spans="2:13">
      <c r="B5411" s="16"/>
      <c r="C5411" s="17"/>
      <c r="D5411" s="13"/>
      <c r="E5411" s="13"/>
      <c r="F5411" s="13"/>
      <c r="G5411" s="13"/>
      <c r="H5411" s="13"/>
      <c r="I5411" s="13"/>
      <c r="J5411" s="13"/>
      <c r="K5411" s="13"/>
      <c r="L5411" s="13"/>
      <c r="M5411" s="13"/>
    </row>
    <row r="5412" spans="2:13">
      <c r="B5412" s="16"/>
      <c r="C5412" s="17"/>
      <c r="D5412" s="13"/>
      <c r="E5412" s="13"/>
      <c r="F5412" s="13"/>
      <c r="G5412" s="13"/>
      <c r="H5412" s="13"/>
      <c r="I5412" s="13"/>
      <c r="J5412" s="13"/>
      <c r="K5412" s="13"/>
      <c r="L5412" s="13"/>
      <c r="M5412" s="13"/>
    </row>
    <row r="5413" spans="2:13">
      <c r="B5413" s="16"/>
      <c r="C5413" s="17"/>
      <c r="D5413" s="13"/>
      <c r="E5413" s="13"/>
      <c r="F5413" s="13"/>
      <c r="G5413" s="13"/>
      <c r="H5413" s="13"/>
      <c r="I5413" s="13"/>
      <c r="J5413" s="13"/>
      <c r="K5413" s="13"/>
      <c r="L5413" s="13"/>
      <c r="M5413" s="13"/>
    </row>
    <row r="5414" spans="2:13">
      <c r="B5414" s="16"/>
      <c r="C5414" s="17"/>
      <c r="D5414" s="13"/>
      <c r="E5414" s="13"/>
      <c r="F5414" s="13"/>
      <c r="G5414" s="13"/>
      <c r="H5414" s="13"/>
      <c r="I5414" s="13"/>
      <c r="J5414" s="13"/>
      <c r="K5414" s="13"/>
      <c r="L5414" s="13"/>
      <c r="M5414" s="13"/>
    </row>
    <row r="5415" spans="2:13">
      <c r="B5415" s="16"/>
      <c r="C5415" s="17"/>
      <c r="D5415" s="13"/>
      <c r="E5415" s="13"/>
      <c r="F5415" s="13"/>
      <c r="G5415" s="13"/>
      <c r="H5415" s="13"/>
      <c r="I5415" s="13"/>
      <c r="J5415" s="13"/>
      <c r="K5415" s="13"/>
      <c r="L5415" s="13"/>
      <c r="M5415" s="13"/>
    </row>
    <row r="5416" spans="2:13">
      <c r="B5416" s="16"/>
      <c r="C5416" s="17"/>
      <c r="D5416" s="13"/>
      <c r="E5416" s="13"/>
      <c r="F5416" s="13"/>
      <c r="G5416" s="13"/>
      <c r="H5416" s="13"/>
      <c r="I5416" s="13"/>
      <c r="J5416" s="13"/>
      <c r="K5416" s="13"/>
      <c r="L5416" s="13"/>
      <c r="M5416" s="13"/>
    </row>
    <row r="5417" spans="2:13">
      <c r="B5417" s="18"/>
      <c r="C5417" s="19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</row>
    <row r="5418" spans="2:13">
      <c r="B5418" s="16"/>
      <c r="C5418" s="17"/>
      <c r="D5418" s="13"/>
      <c r="E5418" s="13"/>
      <c r="F5418" s="13"/>
      <c r="G5418" s="13"/>
      <c r="H5418" s="13"/>
      <c r="I5418" s="13"/>
      <c r="J5418" s="13"/>
      <c r="K5418" s="13"/>
      <c r="L5418" s="13"/>
      <c r="M5418" s="13"/>
    </row>
    <row r="5419" spans="2:13">
      <c r="B5419" s="18"/>
      <c r="C5419" s="19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</row>
    <row r="5420" spans="2:13">
      <c r="B5420" s="16"/>
      <c r="C5420" s="17"/>
      <c r="D5420" s="13"/>
      <c r="E5420" s="13"/>
      <c r="F5420" s="13"/>
      <c r="G5420" s="13"/>
      <c r="H5420" s="13"/>
      <c r="I5420" s="13"/>
      <c r="J5420" s="13"/>
      <c r="K5420" s="13"/>
      <c r="L5420" s="13"/>
      <c r="M5420" s="13"/>
    </row>
    <row r="5421" spans="2:13">
      <c r="B5421" s="18"/>
      <c r="C5421" s="19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</row>
    <row r="5422" spans="2:13">
      <c r="B5422" s="18"/>
      <c r="C5422" s="19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</row>
    <row r="5423" spans="2:13">
      <c r="B5423" s="16"/>
      <c r="C5423" s="17"/>
      <c r="D5423" s="13"/>
      <c r="E5423" s="13"/>
      <c r="F5423" s="13"/>
      <c r="G5423" s="13"/>
      <c r="H5423" s="13"/>
      <c r="I5423" s="13"/>
      <c r="J5423" s="13"/>
      <c r="K5423" s="13"/>
      <c r="L5423" s="13"/>
      <c r="M5423" s="13"/>
    </row>
    <row r="5424" spans="2:13">
      <c r="B5424" s="16"/>
      <c r="C5424" s="17"/>
      <c r="D5424" s="13"/>
      <c r="E5424" s="13"/>
      <c r="F5424" s="13"/>
      <c r="G5424" s="13"/>
      <c r="H5424" s="13"/>
      <c r="I5424" s="13"/>
      <c r="J5424" s="13"/>
      <c r="K5424" s="13"/>
      <c r="L5424" s="13"/>
      <c r="M5424" s="13"/>
    </row>
    <row r="5425" spans="2:13">
      <c r="B5425" s="16"/>
      <c r="C5425" s="17"/>
      <c r="D5425" s="13"/>
      <c r="E5425" s="13"/>
      <c r="F5425" s="13"/>
      <c r="G5425" s="13"/>
      <c r="H5425" s="13"/>
      <c r="I5425" s="13"/>
      <c r="J5425" s="13"/>
      <c r="K5425" s="13"/>
      <c r="L5425" s="13"/>
      <c r="M5425" s="13"/>
    </row>
    <row r="5426" spans="2:13">
      <c r="B5426" s="16"/>
      <c r="C5426" s="17"/>
      <c r="D5426" s="13"/>
      <c r="E5426" s="13"/>
      <c r="F5426" s="13"/>
      <c r="G5426" s="13"/>
      <c r="H5426" s="13"/>
      <c r="I5426" s="13"/>
      <c r="J5426" s="13"/>
      <c r="K5426" s="13"/>
      <c r="L5426" s="13"/>
      <c r="M5426" s="13"/>
    </row>
    <row r="5427" spans="2:13">
      <c r="B5427" s="16"/>
      <c r="C5427" s="17"/>
      <c r="D5427" s="13"/>
      <c r="E5427" s="13"/>
      <c r="F5427" s="13"/>
      <c r="G5427" s="13"/>
      <c r="H5427" s="13"/>
      <c r="I5427" s="13"/>
      <c r="J5427" s="13"/>
      <c r="K5427" s="13"/>
      <c r="L5427" s="13"/>
      <c r="M5427" s="13"/>
    </row>
    <row r="5428" spans="2:13">
      <c r="B5428" s="16"/>
      <c r="C5428" s="17"/>
      <c r="D5428" s="13"/>
      <c r="E5428" s="13"/>
      <c r="F5428" s="13"/>
      <c r="G5428" s="13"/>
      <c r="H5428" s="13"/>
      <c r="I5428" s="13"/>
      <c r="J5428" s="13"/>
      <c r="K5428" s="13"/>
      <c r="L5428" s="13"/>
      <c r="M5428" s="13"/>
    </row>
    <row r="5429" spans="2:13">
      <c r="B5429" s="16"/>
      <c r="C5429" s="17"/>
      <c r="D5429" s="13"/>
      <c r="E5429" s="13"/>
      <c r="F5429" s="13"/>
      <c r="G5429" s="13"/>
      <c r="H5429" s="13"/>
      <c r="I5429" s="13"/>
      <c r="J5429" s="13"/>
      <c r="K5429" s="13"/>
      <c r="L5429" s="13"/>
      <c r="M5429" s="13"/>
    </row>
    <row r="5430" spans="2:13">
      <c r="B5430" s="16"/>
      <c r="C5430" s="17"/>
      <c r="D5430" s="13"/>
      <c r="E5430" s="13"/>
      <c r="F5430" s="13"/>
      <c r="G5430" s="13"/>
      <c r="H5430" s="13"/>
      <c r="I5430" s="13"/>
      <c r="J5430" s="13"/>
      <c r="K5430" s="13"/>
      <c r="L5430" s="13"/>
      <c r="M5430" s="13"/>
    </row>
    <row r="5431" spans="2:13">
      <c r="B5431" s="16"/>
      <c r="C5431" s="17"/>
      <c r="D5431" s="13"/>
      <c r="E5431" s="13"/>
      <c r="F5431" s="13"/>
      <c r="G5431" s="13"/>
      <c r="H5431" s="13"/>
      <c r="I5431" s="13"/>
      <c r="J5431" s="13"/>
      <c r="K5431" s="13"/>
      <c r="L5431" s="13"/>
      <c r="M5431" s="13"/>
    </row>
    <row r="5432" spans="2:13">
      <c r="B5432" s="16"/>
      <c r="C5432" s="17"/>
      <c r="D5432" s="13"/>
      <c r="E5432" s="13"/>
      <c r="F5432" s="13"/>
      <c r="G5432" s="13"/>
      <c r="H5432" s="13"/>
      <c r="I5432" s="13"/>
      <c r="J5432" s="13"/>
      <c r="K5432" s="13"/>
      <c r="L5432" s="13"/>
      <c r="M5432" s="13"/>
    </row>
    <row r="5433" spans="2:13">
      <c r="B5433" s="16"/>
      <c r="C5433" s="17"/>
      <c r="D5433" s="13"/>
      <c r="E5433" s="13"/>
      <c r="F5433" s="13"/>
      <c r="G5433" s="13"/>
      <c r="H5433" s="13"/>
      <c r="I5433" s="13"/>
      <c r="J5433" s="13"/>
      <c r="K5433" s="13"/>
      <c r="L5433" s="13"/>
      <c r="M5433" s="13"/>
    </row>
    <row r="5434" spans="2:13">
      <c r="B5434" s="16"/>
      <c r="C5434" s="17"/>
      <c r="D5434" s="13"/>
      <c r="E5434" s="13"/>
      <c r="F5434" s="13"/>
      <c r="G5434" s="13"/>
      <c r="H5434" s="13"/>
      <c r="I5434" s="13"/>
      <c r="J5434" s="13"/>
      <c r="K5434" s="13"/>
      <c r="L5434" s="13"/>
      <c r="M5434" s="13"/>
    </row>
    <row r="5435" spans="2:13">
      <c r="B5435" s="16"/>
      <c r="C5435" s="17"/>
      <c r="D5435" s="13"/>
      <c r="E5435" s="13"/>
      <c r="F5435" s="13"/>
      <c r="G5435" s="13"/>
      <c r="H5435" s="13"/>
      <c r="I5435" s="13"/>
      <c r="J5435" s="13"/>
      <c r="K5435" s="13"/>
      <c r="L5435" s="13"/>
      <c r="M5435" s="13"/>
    </row>
    <row r="5436" spans="2:13">
      <c r="B5436" s="16"/>
      <c r="C5436" s="17"/>
      <c r="D5436" s="13"/>
      <c r="E5436" s="13"/>
      <c r="F5436" s="13"/>
      <c r="G5436" s="13"/>
      <c r="H5436" s="13"/>
      <c r="I5436" s="13"/>
      <c r="J5436" s="13"/>
      <c r="K5436" s="13"/>
      <c r="L5436" s="13"/>
      <c r="M5436" s="13"/>
    </row>
    <row r="5437" spans="2:13">
      <c r="B5437" s="16"/>
      <c r="C5437" s="17"/>
      <c r="D5437" s="13"/>
      <c r="E5437" s="13"/>
      <c r="F5437" s="13"/>
      <c r="G5437" s="13"/>
      <c r="H5437" s="13"/>
      <c r="I5437" s="13"/>
      <c r="J5437" s="13"/>
      <c r="K5437" s="13"/>
      <c r="L5437" s="13"/>
      <c r="M5437" s="13"/>
    </row>
    <row r="5438" spans="2:13">
      <c r="B5438" s="16"/>
      <c r="C5438" s="17"/>
      <c r="D5438" s="13"/>
      <c r="E5438" s="13"/>
      <c r="F5438" s="13"/>
      <c r="G5438" s="13"/>
      <c r="H5438" s="13"/>
      <c r="I5438" s="13"/>
      <c r="J5438" s="13"/>
      <c r="K5438" s="13"/>
      <c r="L5438" s="13"/>
      <c r="M5438" s="13"/>
    </row>
    <row r="5439" spans="2:13">
      <c r="B5439" s="16"/>
      <c r="C5439" s="17"/>
      <c r="D5439" s="13"/>
      <c r="E5439" s="13"/>
      <c r="F5439" s="13"/>
      <c r="G5439" s="13"/>
      <c r="H5439" s="13"/>
      <c r="I5439" s="13"/>
      <c r="J5439" s="13"/>
      <c r="K5439" s="13"/>
      <c r="L5439" s="13"/>
      <c r="M5439" s="13"/>
    </row>
    <row r="5440" spans="2:13">
      <c r="B5440" s="16"/>
      <c r="C5440" s="17"/>
      <c r="D5440" s="13"/>
      <c r="E5440" s="13"/>
      <c r="F5440" s="13"/>
      <c r="G5440" s="13"/>
      <c r="H5440" s="13"/>
      <c r="I5440" s="13"/>
      <c r="J5440" s="13"/>
      <c r="K5440" s="13"/>
      <c r="L5440" s="13"/>
      <c r="M5440" s="13"/>
    </row>
    <row r="5441" spans="2:13">
      <c r="B5441" s="16"/>
      <c r="C5441" s="17"/>
      <c r="D5441" s="13"/>
      <c r="E5441" s="13"/>
      <c r="F5441" s="13"/>
      <c r="G5441" s="13"/>
      <c r="H5441" s="13"/>
      <c r="I5441" s="13"/>
      <c r="J5441" s="13"/>
      <c r="K5441" s="13"/>
      <c r="L5441" s="13"/>
      <c r="M5441" s="13"/>
    </row>
    <row r="5442" spans="2:13">
      <c r="B5442" s="16"/>
      <c r="C5442" s="17"/>
      <c r="D5442" s="13"/>
      <c r="E5442" s="13"/>
      <c r="F5442" s="13"/>
      <c r="G5442" s="13"/>
      <c r="H5442" s="13"/>
      <c r="I5442" s="13"/>
      <c r="J5442" s="13"/>
      <c r="K5442" s="13"/>
      <c r="L5442" s="13"/>
      <c r="M5442" s="13"/>
    </row>
    <row r="5443" spans="2:13">
      <c r="B5443" s="16"/>
      <c r="C5443" s="17"/>
      <c r="D5443" s="13"/>
      <c r="E5443" s="13"/>
      <c r="F5443" s="13"/>
      <c r="G5443" s="13"/>
      <c r="H5443" s="13"/>
      <c r="I5443" s="13"/>
      <c r="J5443" s="13"/>
      <c r="K5443" s="13"/>
      <c r="L5443" s="13"/>
      <c r="M5443" s="13"/>
    </row>
    <row r="5444" spans="2:13">
      <c r="B5444" s="16"/>
      <c r="C5444" s="17"/>
      <c r="D5444" s="13"/>
      <c r="E5444" s="13"/>
      <c r="F5444" s="13"/>
      <c r="G5444" s="13"/>
      <c r="H5444" s="13"/>
      <c r="I5444" s="13"/>
      <c r="J5444" s="13"/>
      <c r="K5444" s="13"/>
      <c r="L5444" s="13"/>
      <c r="M5444" s="13"/>
    </row>
    <row r="5445" spans="2:13">
      <c r="B5445" s="18"/>
      <c r="C5445" s="19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</row>
    <row r="5446" spans="2:13">
      <c r="B5446" s="16"/>
      <c r="C5446" s="17"/>
      <c r="D5446" s="13"/>
      <c r="E5446" s="13"/>
      <c r="F5446" s="13"/>
      <c r="G5446" s="13"/>
      <c r="H5446" s="13"/>
      <c r="I5446" s="13"/>
      <c r="J5446" s="13"/>
      <c r="K5446" s="13"/>
      <c r="L5446" s="13"/>
      <c r="M5446" s="13"/>
    </row>
    <row r="5447" spans="2:13">
      <c r="B5447" s="16"/>
      <c r="C5447" s="17"/>
      <c r="D5447" s="13"/>
      <c r="E5447" s="13"/>
      <c r="F5447" s="13"/>
      <c r="G5447" s="13"/>
      <c r="H5447" s="13"/>
      <c r="I5447" s="13"/>
      <c r="J5447" s="13"/>
      <c r="K5447" s="13"/>
      <c r="L5447" s="13"/>
      <c r="M5447" s="13"/>
    </row>
    <row r="5448" spans="2:13">
      <c r="B5448" s="16"/>
      <c r="C5448" s="17"/>
      <c r="D5448" s="13"/>
      <c r="E5448" s="13"/>
      <c r="F5448" s="13"/>
      <c r="G5448" s="13"/>
      <c r="H5448" s="13"/>
      <c r="I5448" s="13"/>
      <c r="J5448" s="13"/>
      <c r="K5448" s="13"/>
      <c r="L5448" s="13"/>
      <c r="M5448" s="13"/>
    </row>
    <row r="5449" spans="2:13">
      <c r="B5449" s="16"/>
      <c r="C5449" s="17"/>
      <c r="D5449" s="13"/>
      <c r="E5449" s="13"/>
      <c r="F5449" s="13"/>
      <c r="G5449" s="13"/>
      <c r="H5449" s="13"/>
      <c r="I5449" s="13"/>
      <c r="J5449" s="13"/>
      <c r="K5449" s="13"/>
      <c r="L5449" s="13"/>
      <c r="M5449" s="13"/>
    </row>
    <row r="5450" spans="2:13">
      <c r="B5450" s="16"/>
      <c r="C5450" s="17"/>
      <c r="D5450" s="13"/>
      <c r="E5450" s="13"/>
      <c r="F5450" s="13"/>
      <c r="G5450" s="13"/>
      <c r="H5450" s="13"/>
      <c r="I5450" s="13"/>
      <c r="J5450" s="13"/>
      <c r="K5450" s="13"/>
      <c r="L5450" s="13"/>
      <c r="M5450" s="13"/>
    </row>
    <row r="5451" spans="2:13">
      <c r="B5451" s="16"/>
      <c r="C5451" s="17"/>
      <c r="D5451" s="13"/>
      <c r="E5451" s="13"/>
      <c r="F5451" s="13"/>
      <c r="G5451" s="13"/>
      <c r="H5451" s="13"/>
      <c r="I5451" s="13"/>
      <c r="J5451" s="13"/>
      <c r="K5451" s="13"/>
      <c r="L5451" s="13"/>
      <c r="M5451" s="13"/>
    </row>
    <row r="5452" spans="2:13">
      <c r="B5452" s="16"/>
      <c r="C5452" s="17"/>
      <c r="D5452" s="13"/>
      <c r="E5452" s="13"/>
      <c r="F5452" s="13"/>
      <c r="G5452" s="13"/>
      <c r="H5452" s="13"/>
      <c r="I5452" s="13"/>
      <c r="J5452" s="13"/>
      <c r="K5452" s="13"/>
      <c r="L5452" s="13"/>
      <c r="M5452" s="13"/>
    </row>
    <row r="5453" spans="2:13">
      <c r="B5453" s="16"/>
      <c r="C5453" s="17"/>
      <c r="D5453" s="13"/>
      <c r="E5453" s="13"/>
      <c r="F5453" s="13"/>
      <c r="G5453" s="13"/>
      <c r="H5453" s="13"/>
      <c r="I5453" s="13"/>
      <c r="J5453" s="13"/>
      <c r="K5453" s="13"/>
      <c r="L5453" s="13"/>
      <c r="M5453" s="13"/>
    </row>
    <row r="5454" spans="2:13">
      <c r="B5454" s="18"/>
      <c r="C5454" s="19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</row>
    <row r="5455" spans="2:13">
      <c r="B5455" s="16"/>
      <c r="C5455" s="17"/>
      <c r="D5455" s="13"/>
      <c r="E5455" s="13"/>
      <c r="F5455" s="13"/>
      <c r="G5455" s="13"/>
      <c r="H5455" s="13"/>
      <c r="I5455" s="13"/>
      <c r="J5455" s="13"/>
      <c r="K5455" s="13"/>
      <c r="L5455" s="13"/>
      <c r="M5455" s="13"/>
    </row>
    <row r="5456" spans="2:13">
      <c r="B5456" s="16"/>
      <c r="C5456" s="17"/>
      <c r="D5456" s="13"/>
      <c r="E5456" s="13"/>
      <c r="F5456" s="13"/>
      <c r="G5456" s="13"/>
      <c r="H5456" s="13"/>
      <c r="I5456" s="13"/>
      <c r="J5456" s="13"/>
      <c r="K5456" s="13"/>
      <c r="L5456" s="13"/>
      <c r="M5456" s="13"/>
    </row>
    <row r="5457" spans="2:13">
      <c r="B5457" s="16"/>
      <c r="C5457" s="17"/>
      <c r="D5457" s="13"/>
      <c r="E5457" s="13"/>
      <c r="F5457" s="13"/>
      <c r="G5457" s="13"/>
      <c r="H5457" s="13"/>
      <c r="I5457" s="13"/>
      <c r="J5457" s="13"/>
      <c r="K5457" s="13"/>
      <c r="L5457" s="13"/>
      <c r="M5457" s="13"/>
    </row>
    <row r="5458" spans="2:13">
      <c r="B5458" s="16"/>
      <c r="C5458" s="17"/>
      <c r="D5458" s="13"/>
      <c r="E5458" s="13"/>
      <c r="F5458" s="13"/>
      <c r="G5458" s="13"/>
      <c r="H5458" s="13"/>
      <c r="I5458" s="13"/>
      <c r="J5458" s="13"/>
      <c r="K5458" s="13"/>
      <c r="L5458" s="13"/>
      <c r="M5458" s="13"/>
    </row>
    <row r="5459" spans="2:13">
      <c r="B5459" s="16"/>
      <c r="C5459" s="17"/>
      <c r="D5459" s="13"/>
      <c r="E5459" s="13"/>
      <c r="F5459" s="13"/>
      <c r="G5459" s="13"/>
      <c r="H5459" s="13"/>
      <c r="I5459" s="13"/>
      <c r="J5459" s="13"/>
      <c r="K5459" s="13"/>
      <c r="L5459" s="13"/>
      <c r="M5459" s="13"/>
    </row>
    <row r="5460" spans="2:13">
      <c r="B5460" s="16"/>
      <c r="C5460" s="17"/>
      <c r="D5460" s="13"/>
      <c r="E5460" s="13"/>
      <c r="F5460" s="13"/>
      <c r="G5460" s="13"/>
      <c r="H5460" s="13"/>
      <c r="I5460" s="13"/>
      <c r="J5460" s="13"/>
      <c r="K5460" s="13"/>
      <c r="L5460" s="13"/>
      <c r="M5460" s="13"/>
    </row>
    <row r="5461" spans="2:13">
      <c r="B5461" s="16"/>
      <c r="C5461" s="17"/>
      <c r="D5461" s="13"/>
      <c r="E5461" s="13"/>
      <c r="F5461" s="13"/>
      <c r="G5461" s="13"/>
      <c r="H5461" s="13"/>
      <c r="I5461" s="13"/>
      <c r="J5461" s="13"/>
      <c r="K5461" s="13"/>
      <c r="L5461" s="13"/>
      <c r="M5461" s="13"/>
    </row>
    <row r="5462" spans="2:13">
      <c r="B5462" s="16"/>
      <c r="C5462" s="17"/>
      <c r="D5462" s="13"/>
      <c r="E5462" s="13"/>
      <c r="F5462" s="13"/>
      <c r="G5462" s="13"/>
      <c r="H5462" s="13"/>
      <c r="I5462" s="13"/>
      <c r="J5462" s="13"/>
      <c r="K5462" s="13"/>
      <c r="L5462" s="13"/>
      <c r="M5462" s="13"/>
    </row>
    <row r="5463" spans="2:13">
      <c r="B5463" s="16"/>
      <c r="C5463" s="17"/>
      <c r="D5463" s="13"/>
      <c r="E5463" s="13"/>
      <c r="F5463" s="13"/>
      <c r="G5463" s="13"/>
      <c r="H5463" s="13"/>
      <c r="I5463" s="13"/>
      <c r="J5463" s="13"/>
      <c r="K5463" s="13"/>
      <c r="L5463" s="13"/>
      <c r="M5463" s="13"/>
    </row>
    <row r="5464" spans="2:13">
      <c r="B5464" s="16"/>
      <c r="C5464" s="17"/>
      <c r="D5464" s="13"/>
      <c r="E5464" s="13"/>
      <c r="F5464" s="13"/>
      <c r="G5464" s="13"/>
      <c r="H5464" s="13"/>
      <c r="I5464" s="13"/>
      <c r="J5464" s="13"/>
      <c r="K5464" s="13"/>
      <c r="L5464" s="13"/>
      <c r="M5464" s="13"/>
    </row>
    <row r="5465" spans="2:13">
      <c r="B5465" s="16"/>
      <c r="C5465" s="17"/>
      <c r="D5465" s="13"/>
      <c r="E5465" s="13"/>
      <c r="F5465" s="13"/>
      <c r="G5465" s="13"/>
      <c r="H5465" s="13"/>
      <c r="I5465" s="13"/>
      <c r="J5465" s="13"/>
      <c r="K5465" s="13"/>
      <c r="L5465" s="13"/>
      <c r="M5465" s="13"/>
    </row>
    <row r="5466" spans="2:13">
      <c r="B5466" s="16"/>
      <c r="C5466" s="17"/>
      <c r="D5466" s="13"/>
      <c r="E5466" s="13"/>
      <c r="F5466" s="13"/>
      <c r="G5466" s="13"/>
      <c r="H5466" s="13"/>
      <c r="I5466" s="13"/>
      <c r="J5466" s="13"/>
      <c r="K5466" s="13"/>
      <c r="L5466" s="13"/>
      <c r="M5466" s="13"/>
    </row>
    <row r="5467" spans="2:13">
      <c r="B5467" s="16"/>
      <c r="C5467" s="17"/>
      <c r="D5467" s="13"/>
      <c r="E5467" s="13"/>
      <c r="F5467" s="13"/>
      <c r="G5467" s="13"/>
      <c r="H5467" s="13"/>
      <c r="I5467" s="13"/>
      <c r="J5467" s="13"/>
      <c r="K5467" s="13"/>
      <c r="L5467" s="13"/>
      <c r="M5467" s="13"/>
    </row>
    <row r="5468" spans="2:13">
      <c r="B5468" s="16"/>
      <c r="C5468" s="17"/>
      <c r="D5468" s="13"/>
      <c r="E5468" s="13"/>
      <c r="F5468" s="13"/>
      <c r="G5468" s="13"/>
      <c r="H5468" s="13"/>
      <c r="I5468" s="13"/>
      <c r="J5468" s="13"/>
      <c r="K5468" s="13"/>
      <c r="L5468" s="13"/>
      <c r="M5468" s="13"/>
    </row>
    <row r="5469" spans="2:13">
      <c r="B5469" s="16"/>
      <c r="C5469" s="17"/>
      <c r="D5469" s="13"/>
      <c r="E5469" s="13"/>
      <c r="F5469" s="13"/>
      <c r="G5469" s="13"/>
      <c r="H5469" s="13"/>
      <c r="I5469" s="13"/>
      <c r="J5469" s="13"/>
      <c r="K5469" s="13"/>
      <c r="L5469" s="13"/>
      <c r="M5469" s="13"/>
    </row>
    <row r="5470" spans="2:13">
      <c r="B5470" s="16"/>
      <c r="C5470" s="17"/>
      <c r="D5470" s="13"/>
      <c r="E5470" s="13"/>
      <c r="F5470" s="13"/>
      <c r="G5470" s="13"/>
      <c r="H5470" s="13"/>
      <c r="I5470" s="13"/>
      <c r="J5470" s="13"/>
      <c r="K5470" s="13"/>
      <c r="L5470" s="13"/>
      <c r="M5470" s="13"/>
    </row>
    <row r="5471" spans="2:13">
      <c r="B5471" s="18"/>
      <c r="C5471" s="19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</row>
    <row r="5472" spans="2:13">
      <c r="B5472" s="16"/>
      <c r="C5472" s="17"/>
      <c r="D5472" s="13"/>
      <c r="E5472" s="13"/>
      <c r="F5472" s="13"/>
      <c r="G5472" s="13"/>
      <c r="H5472" s="13"/>
      <c r="I5472" s="13"/>
      <c r="J5472" s="13"/>
      <c r="K5472" s="13"/>
      <c r="L5472" s="13"/>
      <c r="M5472" s="13"/>
    </row>
    <row r="5473" spans="2:13">
      <c r="B5473" s="16"/>
      <c r="C5473" s="17"/>
      <c r="D5473" s="13"/>
      <c r="E5473" s="13"/>
      <c r="F5473" s="13"/>
      <c r="G5473" s="13"/>
      <c r="H5473" s="13"/>
      <c r="I5473" s="13"/>
      <c r="J5473" s="13"/>
      <c r="K5473" s="13"/>
      <c r="L5473" s="13"/>
      <c r="M5473" s="13"/>
    </row>
    <row r="5474" spans="2:13">
      <c r="B5474" s="16"/>
      <c r="C5474" s="17"/>
      <c r="D5474" s="13"/>
      <c r="E5474" s="13"/>
      <c r="F5474" s="13"/>
      <c r="G5474" s="13"/>
      <c r="H5474" s="13"/>
      <c r="I5474" s="13"/>
      <c r="J5474" s="13"/>
      <c r="K5474" s="13"/>
      <c r="L5474" s="13"/>
      <c r="M5474" s="13"/>
    </row>
    <row r="5475" spans="2:13">
      <c r="B5475" s="16"/>
      <c r="C5475" s="17"/>
      <c r="D5475" s="13"/>
      <c r="E5475" s="13"/>
      <c r="F5475" s="13"/>
      <c r="G5475" s="13"/>
      <c r="H5475" s="13"/>
      <c r="I5475" s="13"/>
      <c r="J5475" s="13"/>
      <c r="K5475" s="13"/>
      <c r="L5475" s="13"/>
      <c r="M5475" s="13"/>
    </row>
    <row r="5476" spans="2:13">
      <c r="B5476" s="16"/>
      <c r="C5476" s="17"/>
      <c r="D5476" s="13"/>
      <c r="E5476" s="13"/>
      <c r="F5476" s="13"/>
      <c r="G5476" s="13"/>
      <c r="H5476" s="13"/>
      <c r="I5476" s="13"/>
      <c r="J5476" s="13"/>
      <c r="K5476" s="13"/>
      <c r="L5476" s="13"/>
      <c r="M5476" s="13"/>
    </row>
    <row r="5477" spans="2:13">
      <c r="B5477" s="16"/>
      <c r="C5477" s="17"/>
      <c r="D5477" s="13"/>
      <c r="E5477" s="13"/>
      <c r="F5477" s="13"/>
      <c r="G5477" s="13"/>
      <c r="H5477" s="13"/>
      <c r="I5477" s="13"/>
      <c r="J5477" s="13"/>
      <c r="K5477" s="13"/>
      <c r="L5477" s="13"/>
      <c r="M5477" s="13"/>
    </row>
    <row r="5478" spans="2:13">
      <c r="B5478" s="18"/>
      <c r="C5478" s="19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</row>
    <row r="5479" spans="2:13">
      <c r="B5479" s="16"/>
      <c r="C5479" s="17"/>
      <c r="D5479" s="13"/>
      <c r="E5479" s="13"/>
      <c r="F5479" s="13"/>
      <c r="G5479" s="13"/>
      <c r="H5479" s="13"/>
      <c r="I5479" s="13"/>
      <c r="J5479" s="13"/>
      <c r="K5479" s="13"/>
      <c r="L5479" s="13"/>
      <c r="M5479" s="13"/>
    </row>
    <row r="5480" spans="2:13">
      <c r="B5480" s="16"/>
      <c r="C5480" s="17"/>
      <c r="D5480" s="13"/>
      <c r="E5480" s="13"/>
      <c r="F5480" s="13"/>
      <c r="G5480" s="13"/>
      <c r="H5480" s="13"/>
      <c r="I5480" s="13"/>
      <c r="J5480" s="13"/>
      <c r="K5480" s="13"/>
      <c r="L5480" s="13"/>
      <c r="M5480" s="13"/>
    </row>
    <row r="5481" spans="2:13">
      <c r="B5481" s="16"/>
      <c r="C5481" s="17"/>
      <c r="D5481" s="13"/>
      <c r="E5481" s="13"/>
      <c r="F5481" s="13"/>
      <c r="G5481" s="13"/>
      <c r="H5481" s="13"/>
      <c r="I5481" s="13"/>
      <c r="J5481" s="13"/>
      <c r="K5481" s="13"/>
      <c r="L5481" s="13"/>
      <c r="M5481" s="13"/>
    </row>
    <row r="5482" spans="2:13">
      <c r="B5482" s="16"/>
      <c r="C5482" s="17"/>
      <c r="D5482" s="13"/>
      <c r="E5482" s="13"/>
      <c r="F5482" s="13"/>
      <c r="G5482" s="13"/>
      <c r="H5482" s="13"/>
      <c r="I5482" s="13"/>
      <c r="J5482" s="13"/>
      <c r="K5482" s="13"/>
      <c r="L5482" s="13"/>
      <c r="M5482" s="13"/>
    </row>
    <row r="5483" spans="2:13">
      <c r="B5483" s="16"/>
      <c r="C5483" s="17"/>
      <c r="D5483" s="13"/>
      <c r="E5483" s="13"/>
      <c r="F5483" s="13"/>
      <c r="G5483" s="13"/>
      <c r="H5483" s="13"/>
      <c r="I5483" s="13"/>
      <c r="J5483" s="13"/>
      <c r="K5483" s="13"/>
      <c r="L5483" s="13"/>
      <c r="M5483" s="13"/>
    </row>
    <row r="5484" spans="2:13">
      <c r="B5484" s="16"/>
      <c r="C5484" s="17"/>
      <c r="D5484" s="13"/>
      <c r="E5484" s="13"/>
      <c r="F5484" s="13"/>
      <c r="G5484" s="13"/>
      <c r="H5484" s="13"/>
      <c r="I5484" s="13"/>
      <c r="J5484" s="13"/>
      <c r="K5484" s="13"/>
      <c r="L5484" s="13"/>
      <c r="M5484" s="13"/>
    </row>
    <row r="5485" spans="2:13">
      <c r="B5485" s="16"/>
      <c r="C5485" s="17"/>
      <c r="D5485" s="13"/>
      <c r="E5485" s="13"/>
      <c r="F5485" s="13"/>
      <c r="G5485" s="13"/>
      <c r="H5485" s="13"/>
      <c r="I5485" s="13"/>
      <c r="J5485" s="13"/>
      <c r="K5485" s="13"/>
      <c r="L5485" s="13"/>
      <c r="M5485" s="13"/>
    </row>
    <row r="5486" spans="2:13">
      <c r="B5486" s="16"/>
      <c r="C5486" s="17"/>
      <c r="D5486" s="13"/>
      <c r="E5486" s="13"/>
      <c r="F5486" s="13"/>
      <c r="G5486" s="13"/>
      <c r="H5486" s="13"/>
      <c r="I5486" s="13"/>
      <c r="J5486" s="13"/>
      <c r="K5486" s="13"/>
      <c r="L5486" s="13"/>
      <c r="M5486" s="13"/>
    </row>
    <row r="5487" spans="2:13">
      <c r="B5487" s="16"/>
      <c r="C5487" s="17"/>
      <c r="D5487" s="13"/>
      <c r="E5487" s="13"/>
      <c r="F5487" s="13"/>
      <c r="G5487" s="13"/>
      <c r="H5487" s="13"/>
      <c r="I5487" s="13"/>
      <c r="J5487" s="13"/>
      <c r="K5487" s="13"/>
      <c r="L5487" s="13"/>
      <c r="M5487" s="13"/>
    </row>
    <row r="5488" spans="2:13">
      <c r="B5488" s="16"/>
      <c r="C5488" s="17"/>
      <c r="D5488" s="13"/>
      <c r="E5488" s="13"/>
      <c r="F5488" s="13"/>
      <c r="G5488" s="13"/>
      <c r="H5488" s="13"/>
      <c r="I5488" s="13"/>
      <c r="J5488" s="13"/>
      <c r="K5488" s="13"/>
      <c r="L5488" s="13"/>
      <c r="M5488" s="13"/>
    </row>
    <row r="5489" spans="2:13">
      <c r="B5489" s="16"/>
      <c r="C5489" s="17"/>
      <c r="D5489" s="13"/>
      <c r="E5489" s="13"/>
      <c r="F5489" s="13"/>
      <c r="G5489" s="13"/>
      <c r="H5489" s="13"/>
      <c r="I5489" s="13"/>
      <c r="J5489" s="13"/>
      <c r="K5489" s="13"/>
      <c r="L5489" s="13"/>
      <c r="M5489" s="13"/>
    </row>
    <row r="5490" spans="2:13">
      <c r="B5490" s="16"/>
      <c r="C5490" s="17"/>
      <c r="D5490" s="13"/>
      <c r="E5490" s="13"/>
      <c r="F5490" s="13"/>
      <c r="G5490" s="13"/>
      <c r="H5490" s="13"/>
      <c r="I5490" s="13"/>
      <c r="J5490" s="13"/>
      <c r="K5490" s="13"/>
      <c r="L5490" s="13"/>
      <c r="M5490" s="13"/>
    </row>
    <row r="5491" spans="2:13">
      <c r="B5491" s="18"/>
      <c r="C5491" s="19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</row>
    <row r="5492" spans="2:13">
      <c r="B5492" s="16"/>
      <c r="C5492" s="17"/>
      <c r="D5492" s="13"/>
      <c r="E5492" s="13"/>
      <c r="F5492" s="13"/>
      <c r="G5492" s="13"/>
      <c r="H5492" s="13"/>
      <c r="I5492" s="13"/>
      <c r="J5492" s="13"/>
      <c r="K5492" s="13"/>
      <c r="L5492" s="13"/>
      <c r="M5492" s="13"/>
    </row>
    <row r="5493" spans="2:13">
      <c r="B5493" s="16"/>
      <c r="C5493" s="17"/>
      <c r="D5493" s="13"/>
      <c r="E5493" s="13"/>
      <c r="F5493" s="13"/>
      <c r="G5493" s="13"/>
      <c r="H5493" s="13"/>
      <c r="I5493" s="13"/>
      <c r="J5493" s="13"/>
      <c r="K5493" s="13"/>
      <c r="L5493" s="13"/>
      <c r="M5493" s="13"/>
    </row>
    <row r="5494" spans="2:13">
      <c r="B5494" s="16"/>
      <c r="C5494" s="17"/>
      <c r="D5494" s="13"/>
      <c r="E5494" s="13"/>
      <c r="F5494" s="13"/>
      <c r="G5494" s="13"/>
      <c r="H5494" s="13"/>
      <c r="I5494" s="13"/>
      <c r="J5494" s="13"/>
      <c r="K5494" s="13"/>
      <c r="L5494" s="13"/>
      <c r="M5494" s="13"/>
    </row>
    <row r="5495" spans="2:13">
      <c r="B5495" s="16"/>
      <c r="C5495" s="17"/>
      <c r="D5495" s="13"/>
      <c r="E5495" s="13"/>
      <c r="F5495" s="13"/>
      <c r="G5495" s="13"/>
      <c r="H5495" s="13"/>
      <c r="I5495" s="13"/>
      <c r="J5495" s="13"/>
      <c r="K5495" s="13"/>
      <c r="L5495" s="13"/>
      <c r="M5495" s="13"/>
    </row>
    <row r="5496" spans="2:13">
      <c r="B5496" s="16"/>
      <c r="C5496" s="17"/>
      <c r="D5496" s="13"/>
      <c r="E5496" s="13"/>
      <c r="F5496" s="13"/>
      <c r="G5496" s="13"/>
      <c r="H5496" s="13"/>
      <c r="I5496" s="13"/>
      <c r="J5496" s="13"/>
      <c r="K5496" s="13"/>
      <c r="L5496" s="13"/>
      <c r="M5496" s="13"/>
    </row>
    <row r="5497" spans="2:13">
      <c r="B5497" s="16"/>
      <c r="C5497" s="17"/>
      <c r="D5497" s="13"/>
      <c r="E5497" s="13"/>
      <c r="F5497" s="13"/>
      <c r="G5497" s="13"/>
      <c r="H5497" s="13"/>
      <c r="I5497" s="13"/>
      <c r="J5497" s="13"/>
      <c r="K5497" s="13"/>
      <c r="L5497" s="13"/>
      <c r="M5497" s="13"/>
    </row>
    <row r="5498" spans="2:13">
      <c r="B5498" s="16"/>
      <c r="C5498" s="17"/>
      <c r="D5498" s="13"/>
      <c r="E5498" s="13"/>
      <c r="F5498" s="13"/>
      <c r="G5498" s="13"/>
      <c r="H5498" s="13"/>
      <c r="I5498" s="13"/>
      <c r="J5498" s="13"/>
      <c r="K5498" s="13"/>
      <c r="L5498" s="13"/>
      <c r="M5498" s="13"/>
    </row>
    <row r="5499" spans="2:13">
      <c r="B5499" s="16"/>
      <c r="C5499" s="17"/>
      <c r="D5499" s="13"/>
      <c r="E5499" s="13"/>
      <c r="F5499" s="13"/>
      <c r="G5499" s="13"/>
      <c r="H5499" s="13"/>
      <c r="I5499" s="13"/>
      <c r="J5499" s="13"/>
      <c r="K5499" s="13"/>
      <c r="L5499" s="13"/>
      <c r="M5499" s="13"/>
    </row>
    <row r="5500" spans="2:13">
      <c r="B5500" s="16"/>
      <c r="C5500" s="17"/>
      <c r="D5500" s="13"/>
      <c r="E5500" s="13"/>
      <c r="F5500" s="13"/>
      <c r="G5500" s="13"/>
      <c r="H5500" s="13"/>
      <c r="I5500" s="13"/>
      <c r="J5500" s="13"/>
      <c r="K5500" s="13"/>
      <c r="L5500" s="13"/>
      <c r="M5500" s="13"/>
    </row>
    <row r="5501" spans="2:13">
      <c r="B5501" s="16"/>
      <c r="C5501" s="17"/>
      <c r="D5501" s="13"/>
      <c r="E5501" s="13"/>
      <c r="F5501" s="13"/>
      <c r="G5501" s="13"/>
      <c r="H5501" s="13"/>
      <c r="I5501" s="13"/>
      <c r="J5501" s="13"/>
      <c r="K5501" s="13"/>
      <c r="L5501" s="13"/>
      <c r="M5501" s="13"/>
    </row>
    <row r="5502" spans="2:13">
      <c r="B5502" s="16"/>
      <c r="C5502" s="17"/>
      <c r="D5502" s="13"/>
      <c r="E5502" s="13"/>
      <c r="F5502" s="13"/>
      <c r="G5502" s="13"/>
      <c r="H5502" s="13"/>
      <c r="I5502" s="13"/>
      <c r="J5502" s="13"/>
      <c r="K5502" s="13"/>
      <c r="L5502" s="13"/>
      <c r="M5502" s="13"/>
    </row>
    <row r="5503" spans="2:13">
      <c r="B5503" s="16"/>
      <c r="C5503" s="17"/>
      <c r="D5503" s="13"/>
      <c r="E5503" s="13"/>
      <c r="F5503" s="13"/>
      <c r="G5503" s="13"/>
      <c r="H5503" s="13"/>
      <c r="I5503" s="13"/>
      <c r="J5503" s="13"/>
      <c r="K5503" s="13"/>
      <c r="L5503" s="13"/>
      <c r="M5503" s="13"/>
    </row>
    <row r="5504" spans="2:13">
      <c r="B5504" s="16"/>
      <c r="C5504" s="17"/>
      <c r="D5504" s="13"/>
      <c r="E5504" s="13"/>
      <c r="F5504" s="13"/>
      <c r="G5504" s="13"/>
      <c r="H5504" s="13"/>
      <c r="I5504" s="13"/>
      <c r="J5504" s="13"/>
      <c r="K5504" s="13"/>
      <c r="L5504" s="13"/>
      <c r="M5504" s="13"/>
    </row>
    <row r="5505" spans="2:13">
      <c r="B5505" s="16"/>
      <c r="C5505" s="17"/>
      <c r="D5505" s="13"/>
      <c r="E5505" s="13"/>
      <c r="F5505" s="13"/>
      <c r="G5505" s="13"/>
      <c r="H5505" s="13"/>
      <c r="I5505" s="13"/>
      <c r="J5505" s="13"/>
      <c r="K5505" s="13"/>
      <c r="L5505" s="13"/>
      <c r="M5505" s="13"/>
    </row>
    <row r="5506" spans="2:13">
      <c r="B5506" s="16"/>
      <c r="C5506" s="17"/>
      <c r="D5506" s="13"/>
      <c r="E5506" s="13"/>
      <c r="F5506" s="13"/>
      <c r="G5506" s="13"/>
      <c r="H5506" s="13"/>
      <c r="I5506" s="13"/>
      <c r="J5506" s="13"/>
      <c r="K5506" s="13"/>
      <c r="L5506" s="13"/>
      <c r="M5506" s="13"/>
    </row>
    <row r="5507" spans="2:13">
      <c r="B5507" s="16"/>
      <c r="C5507" s="17"/>
      <c r="D5507" s="13"/>
      <c r="E5507" s="13"/>
      <c r="F5507" s="13"/>
      <c r="G5507" s="13"/>
      <c r="H5507" s="13"/>
      <c r="I5507" s="13"/>
      <c r="J5507" s="13"/>
      <c r="K5507" s="13"/>
      <c r="L5507" s="13"/>
      <c r="M5507" s="13"/>
    </row>
    <row r="5508" spans="2:13">
      <c r="B5508" s="16"/>
      <c r="C5508" s="17"/>
      <c r="D5508" s="13"/>
      <c r="E5508" s="13"/>
      <c r="F5508" s="13"/>
      <c r="G5508" s="13"/>
      <c r="H5508" s="13"/>
      <c r="I5508" s="13"/>
      <c r="J5508" s="13"/>
      <c r="K5508" s="13"/>
      <c r="L5508" s="13"/>
      <c r="M5508" s="13"/>
    </row>
    <row r="5509" spans="2:13">
      <c r="B5509" s="16"/>
      <c r="C5509" s="17"/>
      <c r="D5509" s="13"/>
      <c r="E5509" s="13"/>
      <c r="F5509" s="13"/>
      <c r="G5509" s="13"/>
      <c r="H5509" s="13"/>
      <c r="I5509" s="13"/>
      <c r="J5509" s="13"/>
      <c r="K5509" s="13"/>
      <c r="L5509" s="13"/>
      <c r="M5509" s="13"/>
    </row>
    <row r="5510" spans="2:13">
      <c r="B5510" s="16"/>
      <c r="C5510" s="17"/>
      <c r="D5510" s="13"/>
      <c r="E5510" s="13"/>
      <c r="F5510" s="13"/>
      <c r="G5510" s="13"/>
      <c r="H5510" s="13"/>
      <c r="I5510" s="13"/>
      <c r="J5510" s="13"/>
      <c r="K5510" s="13"/>
      <c r="L5510" s="13"/>
      <c r="M5510" s="13"/>
    </row>
    <row r="5511" spans="2:13">
      <c r="B5511" s="16"/>
      <c r="C5511" s="17"/>
      <c r="D5511" s="13"/>
      <c r="E5511" s="13"/>
      <c r="F5511" s="13"/>
      <c r="G5511" s="13"/>
      <c r="H5511" s="13"/>
      <c r="I5511" s="13"/>
      <c r="J5511" s="13"/>
      <c r="K5511" s="13"/>
      <c r="L5511" s="13"/>
      <c r="M5511" s="13"/>
    </row>
    <row r="5512" spans="2:13">
      <c r="B5512" s="16"/>
      <c r="C5512" s="17"/>
      <c r="D5512" s="13"/>
      <c r="E5512" s="13"/>
      <c r="F5512" s="13"/>
      <c r="G5512" s="13"/>
      <c r="H5512" s="13"/>
      <c r="I5512" s="13"/>
      <c r="J5512" s="13"/>
      <c r="K5512" s="13"/>
      <c r="L5512" s="13"/>
      <c r="M5512" s="13"/>
    </row>
    <row r="5513" spans="2:13">
      <c r="B5513" s="16"/>
      <c r="C5513" s="17"/>
      <c r="D5513" s="13"/>
      <c r="E5513" s="13"/>
      <c r="F5513" s="13"/>
      <c r="G5513" s="13"/>
      <c r="H5513" s="13"/>
      <c r="I5513" s="13"/>
      <c r="J5513" s="13"/>
      <c r="K5513" s="13"/>
      <c r="L5513" s="13"/>
      <c r="M5513" s="13"/>
    </row>
    <row r="5514" spans="2:13">
      <c r="B5514" s="16"/>
      <c r="C5514" s="17"/>
      <c r="D5514" s="13"/>
      <c r="E5514" s="13"/>
      <c r="F5514" s="13"/>
      <c r="G5514" s="13"/>
      <c r="H5514" s="13"/>
      <c r="I5514" s="13"/>
      <c r="J5514" s="13"/>
      <c r="K5514" s="13"/>
      <c r="L5514" s="13"/>
      <c r="M5514" s="13"/>
    </row>
    <row r="5515" spans="2:13">
      <c r="B5515" s="16"/>
      <c r="C5515" s="17"/>
      <c r="D5515" s="13"/>
      <c r="E5515" s="13"/>
      <c r="F5515" s="13"/>
      <c r="G5515" s="13"/>
      <c r="H5515" s="13"/>
      <c r="I5515" s="13"/>
      <c r="J5515" s="13"/>
      <c r="K5515" s="13"/>
      <c r="L5515" s="13"/>
      <c r="M5515" s="13"/>
    </row>
    <row r="5516" spans="2:13">
      <c r="B5516" s="16"/>
      <c r="C5516" s="17"/>
      <c r="D5516" s="13"/>
      <c r="E5516" s="13"/>
      <c r="F5516" s="13"/>
      <c r="G5516" s="13"/>
      <c r="H5516" s="13"/>
      <c r="I5516" s="13"/>
      <c r="J5516" s="13"/>
      <c r="K5516" s="13"/>
      <c r="L5516" s="13"/>
      <c r="M5516" s="13"/>
    </row>
    <row r="5517" spans="2:13">
      <c r="B5517" s="16"/>
      <c r="C5517" s="17"/>
      <c r="D5517" s="13"/>
      <c r="E5517" s="13"/>
      <c r="F5517" s="13"/>
      <c r="G5517" s="13"/>
      <c r="H5517" s="13"/>
      <c r="I5517" s="13"/>
      <c r="J5517" s="13"/>
      <c r="K5517" s="13"/>
      <c r="L5517" s="13"/>
      <c r="M5517" s="13"/>
    </row>
    <row r="5518" spans="2:13">
      <c r="B5518" s="16"/>
      <c r="C5518" s="17"/>
      <c r="D5518" s="13"/>
      <c r="E5518" s="13"/>
      <c r="F5518" s="13"/>
      <c r="G5518" s="13"/>
      <c r="H5518" s="13"/>
      <c r="I5518" s="13"/>
      <c r="J5518" s="13"/>
      <c r="K5518" s="13"/>
      <c r="L5518" s="13"/>
      <c r="M5518" s="13"/>
    </row>
    <row r="5519" spans="2:13">
      <c r="B5519" s="16"/>
      <c r="C5519" s="17"/>
      <c r="D5519" s="13"/>
      <c r="E5519" s="13"/>
      <c r="F5519" s="13"/>
      <c r="G5519" s="13"/>
      <c r="H5519" s="13"/>
      <c r="I5519" s="13"/>
      <c r="J5519" s="13"/>
      <c r="K5519" s="13"/>
      <c r="L5519" s="13"/>
      <c r="M5519" s="13"/>
    </row>
    <row r="5520" spans="2:13">
      <c r="B5520" s="16"/>
      <c r="C5520" s="17"/>
      <c r="D5520" s="13"/>
      <c r="E5520" s="13"/>
      <c r="F5520" s="13"/>
      <c r="G5520" s="13"/>
      <c r="H5520" s="13"/>
      <c r="I5520" s="13"/>
      <c r="J5520" s="13"/>
      <c r="K5520" s="13"/>
      <c r="L5520" s="13"/>
      <c r="M5520" s="13"/>
    </row>
    <row r="5521" spans="2:13">
      <c r="B5521" s="16"/>
      <c r="C5521" s="17"/>
      <c r="D5521" s="13"/>
      <c r="E5521" s="13"/>
      <c r="F5521" s="13"/>
      <c r="G5521" s="13"/>
      <c r="H5521" s="13"/>
      <c r="I5521" s="13"/>
      <c r="J5521" s="13"/>
      <c r="K5521" s="13"/>
      <c r="L5521" s="13"/>
      <c r="M5521" s="13"/>
    </row>
    <row r="5522" spans="2:13">
      <c r="B5522" s="16"/>
      <c r="C5522" s="17"/>
      <c r="D5522" s="13"/>
      <c r="E5522" s="13"/>
      <c r="F5522" s="13"/>
      <c r="G5522" s="13"/>
      <c r="H5522" s="13"/>
      <c r="I5522" s="13"/>
      <c r="J5522" s="13"/>
      <c r="K5522" s="13"/>
      <c r="L5522" s="13"/>
      <c r="M5522" s="13"/>
    </row>
    <row r="5523" spans="2:13">
      <c r="B5523" s="16"/>
      <c r="C5523" s="17"/>
      <c r="D5523" s="13"/>
      <c r="E5523" s="13"/>
      <c r="F5523" s="13"/>
      <c r="G5523" s="13"/>
      <c r="H5523" s="13"/>
      <c r="I5523" s="13"/>
      <c r="J5523" s="13"/>
      <c r="K5523" s="13"/>
      <c r="L5523" s="13"/>
      <c r="M5523" s="13"/>
    </row>
    <row r="5524" spans="2:13">
      <c r="B5524" s="16"/>
      <c r="C5524" s="17"/>
      <c r="D5524" s="13"/>
      <c r="E5524" s="13"/>
      <c r="F5524" s="13"/>
      <c r="G5524" s="13"/>
      <c r="H5524" s="13"/>
      <c r="I5524" s="13"/>
      <c r="J5524" s="13"/>
      <c r="K5524" s="13"/>
      <c r="L5524" s="13"/>
      <c r="M5524" s="13"/>
    </row>
    <row r="5525" spans="2:13">
      <c r="B5525" s="16"/>
      <c r="C5525" s="17"/>
      <c r="D5525" s="13"/>
      <c r="E5525" s="13"/>
      <c r="F5525" s="13"/>
      <c r="G5525" s="13"/>
      <c r="H5525" s="13"/>
      <c r="I5525" s="13"/>
      <c r="J5525" s="13"/>
      <c r="K5525" s="13"/>
      <c r="L5525" s="13"/>
      <c r="M5525" s="13"/>
    </row>
    <row r="5526" spans="2:13">
      <c r="B5526" s="16"/>
      <c r="C5526" s="17"/>
      <c r="D5526" s="13"/>
      <c r="E5526" s="13"/>
      <c r="F5526" s="13"/>
      <c r="G5526" s="13"/>
      <c r="H5526" s="13"/>
      <c r="I5526" s="13"/>
      <c r="J5526" s="13"/>
      <c r="K5526" s="13"/>
      <c r="L5526" s="13"/>
      <c r="M5526" s="13"/>
    </row>
    <row r="5527" spans="2:13">
      <c r="B5527" s="16"/>
      <c r="C5527" s="17"/>
      <c r="D5527" s="13"/>
      <c r="E5527" s="13"/>
      <c r="F5527" s="13"/>
      <c r="G5527" s="13"/>
      <c r="H5527" s="13"/>
      <c r="I5527" s="13"/>
      <c r="J5527" s="13"/>
      <c r="K5527" s="13"/>
      <c r="L5527" s="13"/>
      <c r="M5527" s="13"/>
    </row>
    <row r="5528" spans="2:13">
      <c r="B5528" s="16"/>
      <c r="C5528" s="17"/>
      <c r="D5528" s="13"/>
      <c r="E5528" s="13"/>
      <c r="F5528" s="13"/>
      <c r="G5528" s="13"/>
      <c r="H5528" s="13"/>
      <c r="I5528" s="13"/>
      <c r="J5528" s="13"/>
      <c r="K5528" s="13"/>
      <c r="L5528" s="13"/>
      <c r="M5528" s="13"/>
    </row>
    <row r="5529" spans="2:13">
      <c r="B5529" s="16"/>
      <c r="C5529" s="17"/>
      <c r="D5529" s="13"/>
      <c r="E5529" s="13"/>
      <c r="F5529" s="13"/>
      <c r="G5529" s="13"/>
      <c r="H5529" s="13"/>
      <c r="I5529" s="13"/>
      <c r="J5529" s="13"/>
      <c r="K5529" s="13"/>
      <c r="L5529" s="13"/>
      <c r="M5529" s="13"/>
    </row>
    <row r="5530" spans="2:13">
      <c r="B5530" s="16"/>
      <c r="C5530" s="17"/>
      <c r="D5530" s="13"/>
      <c r="E5530" s="13"/>
      <c r="F5530" s="13"/>
      <c r="G5530" s="13"/>
      <c r="H5530" s="13"/>
      <c r="I5530" s="13"/>
      <c r="J5530" s="13"/>
      <c r="K5530" s="13"/>
      <c r="L5530" s="13"/>
      <c r="M5530" s="13"/>
    </row>
    <row r="5531" spans="2:13">
      <c r="B5531" s="18"/>
      <c r="C5531" s="19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</row>
    <row r="5532" spans="2:13">
      <c r="B5532" s="16"/>
      <c r="C5532" s="17"/>
      <c r="D5532" s="13"/>
      <c r="E5532" s="13"/>
      <c r="F5532" s="13"/>
      <c r="G5532" s="13"/>
      <c r="H5532" s="13"/>
      <c r="I5532" s="13"/>
      <c r="J5532" s="13"/>
      <c r="K5532" s="13"/>
      <c r="L5532" s="13"/>
      <c r="M5532" s="13"/>
    </row>
    <row r="5533" spans="2:13">
      <c r="B5533" s="16"/>
      <c r="C5533" s="17"/>
      <c r="D5533" s="13"/>
      <c r="E5533" s="13"/>
      <c r="F5533" s="13"/>
      <c r="G5533" s="13"/>
      <c r="H5533" s="13"/>
      <c r="I5533" s="13"/>
      <c r="J5533" s="13"/>
      <c r="K5533" s="13"/>
      <c r="L5533" s="13"/>
      <c r="M5533" s="13"/>
    </row>
    <row r="5534" spans="2:13">
      <c r="B5534" s="16"/>
      <c r="C5534" s="17"/>
      <c r="D5534" s="13"/>
      <c r="E5534" s="13"/>
      <c r="F5534" s="13"/>
      <c r="G5534" s="13"/>
      <c r="H5534" s="13"/>
      <c r="I5534" s="13"/>
      <c r="J5534" s="13"/>
      <c r="K5534" s="13"/>
      <c r="L5534" s="13"/>
      <c r="M5534" s="13"/>
    </row>
    <row r="5535" spans="2:13">
      <c r="B5535" s="16"/>
      <c r="C5535" s="17"/>
      <c r="D5535" s="13"/>
      <c r="E5535" s="13"/>
      <c r="F5535" s="13"/>
      <c r="G5535" s="13"/>
      <c r="H5535" s="13"/>
      <c r="I5535" s="13"/>
      <c r="J5535" s="13"/>
      <c r="K5535" s="13"/>
      <c r="L5535" s="13"/>
      <c r="M5535" s="13"/>
    </row>
    <row r="5536" spans="2:13">
      <c r="B5536" s="16"/>
      <c r="C5536" s="17"/>
      <c r="D5536" s="13"/>
      <c r="E5536" s="13"/>
      <c r="F5536" s="13"/>
      <c r="G5536" s="13"/>
      <c r="H5536" s="13"/>
      <c r="I5536" s="13"/>
      <c r="J5536" s="13"/>
      <c r="K5536" s="13"/>
      <c r="L5536" s="13"/>
      <c r="M5536" s="13"/>
    </row>
    <row r="5537" spans="2:13">
      <c r="B5537" s="16"/>
      <c r="C5537" s="17"/>
      <c r="D5537" s="13"/>
      <c r="E5537" s="13"/>
      <c r="F5537" s="13"/>
      <c r="G5537" s="13"/>
      <c r="H5537" s="13"/>
      <c r="I5537" s="13"/>
      <c r="J5537" s="13"/>
      <c r="K5537" s="13"/>
      <c r="L5537" s="13"/>
      <c r="M5537" s="13"/>
    </row>
    <row r="5538" spans="2:13">
      <c r="B5538" s="16"/>
      <c r="C5538" s="17"/>
      <c r="D5538" s="13"/>
      <c r="E5538" s="13"/>
      <c r="F5538" s="13"/>
      <c r="G5538" s="13"/>
      <c r="H5538" s="13"/>
      <c r="I5538" s="13"/>
      <c r="J5538" s="13"/>
      <c r="K5538" s="13"/>
      <c r="L5538" s="13"/>
      <c r="M5538" s="13"/>
    </row>
    <row r="5539" spans="2:13">
      <c r="B5539" s="18"/>
      <c r="C5539" s="19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</row>
    <row r="5540" spans="2:13">
      <c r="B5540" s="16"/>
      <c r="C5540" s="17"/>
      <c r="D5540" s="13"/>
      <c r="E5540" s="13"/>
      <c r="F5540" s="13"/>
      <c r="G5540" s="13"/>
      <c r="H5540" s="13"/>
      <c r="I5540" s="13"/>
      <c r="J5540" s="13"/>
      <c r="K5540" s="13"/>
      <c r="L5540" s="13"/>
      <c r="M5540" s="13"/>
    </row>
    <row r="5541" spans="2:13">
      <c r="B5541" s="16"/>
      <c r="C5541" s="17"/>
      <c r="D5541" s="13"/>
      <c r="E5541" s="13"/>
      <c r="F5541" s="13"/>
      <c r="G5541" s="13"/>
      <c r="H5541" s="13"/>
      <c r="I5541" s="13"/>
      <c r="J5541" s="13"/>
      <c r="K5541" s="13"/>
      <c r="L5541" s="13"/>
      <c r="M5541" s="13"/>
    </row>
    <row r="5542" spans="2:13">
      <c r="B5542" s="16"/>
      <c r="C5542" s="17"/>
      <c r="D5542" s="13"/>
      <c r="E5542" s="13"/>
      <c r="F5542" s="13"/>
      <c r="G5542" s="13"/>
      <c r="H5542" s="13"/>
      <c r="I5542" s="13"/>
      <c r="J5542" s="13"/>
      <c r="K5542" s="13"/>
      <c r="L5542" s="13"/>
      <c r="M5542" s="13"/>
    </row>
    <row r="5543" spans="2:13">
      <c r="B5543" s="16"/>
      <c r="C5543" s="17"/>
      <c r="D5543" s="13"/>
      <c r="E5543" s="13"/>
      <c r="F5543" s="13"/>
      <c r="G5543" s="13"/>
      <c r="H5543" s="13"/>
      <c r="I5543" s="13"/>
      <c r="J5543" s="13"/>
      <c r="K5543" s="13"/>
      <c r="L5543" s="13"/>
      <c r="M5543" s="13"/>
    </row>
    <row r="5544" spans="2:13">
      <c r="B5544" s="16"/>
      <c r="C5544" s="17"/>
      <c r="D5544" s="13"/>
      <c r="E5544" s="13"/>
      <c r="F5544" s="13"/>
      <c r="G5544" s="13"/>
      <c r="H5544" s="13"/>
      <c r="I5544" s="13"/>
      <c r="J5544" s="13"/>
      <c r="K5544" s="13"/>
      <c r="L5544" s="13"/>
      <c r="M5544" s="13"/>
    </row>
    <row r="5545" spans="2:13">
      <c r="B5545" s="16"/>
      <c r="C5545" s="17"/>
      <c r="D5545" s="13"/>
      <c r="E5545" s="13"/>
      <c r="F5545" s="13"/>
      <c r="G5545" s="13"/>
      <c r="H5545" s="13"/>
      <c r="I5545" s="13"/>
      <c r="J5545" s="13"/>
      <c r="K5545" s="13"/>
      <c r="L5545" s="13"/>
      <c r="M5545" s="13"/>
    </row>
    <row r="5546" spans="2:13">
      <c r="B5546" s="16"/>
      <c r="C5546" s="17"/>
      <c r="D5546" s="13"/>
      <c r="E5546" s="13"/>
      <c r="F5546" s="13"/>
      <c r="G5546" s="13"/>
      <c r="H5546" s="13"/>
      <c r="I5546" s="13"/>
      <c r="J5546" s="13"/>
      <c r="K5546" s="13"/>
      <c r="L5546" s="13"/>
      <c r="M5546" s="13"/>
    </row>
    <row r="5547" spans="2:13">
      <c r="B5547" s="16"/>
      <c r="C5547" s="17"/>
      <c r="D5547" s="13"/>
      <c r="E5547" s="13"/>
      <c r="F5547" s="13"/>
      <c r="G5547" s="13"/>
      <c r="H5547" s="13"/>
      <c r="I5547" s="13"/>
      <c r="J5547" s="13"/>
      <c r="K5547" s="13"/>
      <c r="L5547" s="13"/>
      <c r="M5547" s="13"/>
    </row>
    <row r="5548" spans="2:13">
      <c r="B5548" s="16"/>
      <c r="C5548" s="17"/>
      <c r="D5548" s="13"/>
      <c r="E5548" s="13"/>
      <c r="F5548" s="13"/>
      <c r="G5548" s="13"/>
      <c r="H5548" s="13"/>
      <c r="I5548" s="13"/>
      <c r="J5548" s="13"/>
      <c r="K5548" s="13"/>
      <c r="L5548" s="13"/>
      <c r="M5548" s="13"/>
    </row>
    <row r="5549" spans="2:13">
      <c r="B5549" s="16"/>
      <c r="C5549" s="17"/>
      <c r="D5549" s="13"/>
      <c r="E5549" s="13"/>
      <c r="F5549" s="13"/>
      <c r="G5549" s="13"/>
      <c r="H5549" s="13"/>
      <c r="I5549" s="13"/>
      <c r="J5549" s="13"/>
      <c r="K5549" s="13"/>
      <c r="L5549" s="13"/>
      <c r="M5549" s="13"/>
    </row>
    <row r="5550" spans="2:13">
      <c r="B5550" s="16"/>
      <c r="C5550" s="17"/>
      <c r="D5550" s="13"/>
      <c r="E5550" s="13"/>
      <c r="F5550" s="13"/>
      <c r="G5550" s="13"/>
      <c r="H5550" s="13"/>
      <c r="I5550" s="13"/>
      <c r="J5550" s="13"/>
      <c r="K5550" s="13"/>
      <c r="L5550" s="13"/>
      <c r="M5550" s="13"/>
    </row>
    <row r="5551" spans="2:13">
      <c r="B5551" s="16"/>
      <c r="C5551" s="17"/>
      <c r="D5551" s="13"/>
      <c r="E5551" s="13"/>
      <c r="F5551" s="13"/>
      <c r="G5551" s="13"/>
      <c r="H5551" s="13"/>
      <c r="I5551" s="13"/>
      <c r="J5551" s="13"/>
      <c r="K5551" s="13"/>
      <c r="L5551" s="13"/>
      <c r="M5551" s="13"/>
    </row>
    <row r="5552" spans="2:13">
      <c r="B5552" s="16"/>
      <c r="C5552" s="17"/>
      <c r="D5552" s="13"/>
      <c r="E5552" s="13"/>
      <c r="F5552" s="13"/>
      <c r="G5552" s="13"/>
      <c r="H5552" s="13"/>
      <c r="I5552" s="13"/>
      <c r="J5552" s="13"/>
      <c r="K5552" s="13"/>
      <c r="L5552" s="13"/>
      <c r="M5552" s="13"/>
    </row>
    <row r="5553" spans="2:13">
      <c r="B5553" s="16"/>
      <c r="C5553" s="17"/>
      <c r="D5553" s="13"/>
      <c r="E5553" s="13"/>
      <c r="F5553" s="13"/>
      <c r="G5553" s="13"/>
      <c r="H5553" s="13"/>
      <c r="I5553" s="13"/>
      <c r="J5553" s="13"/>
      <c r="K5553" s="13"/>
      <c r="L5553" s="13"/>
      <c r="M5553" s="13"/>
    </row>
    <row r="5554" spans="2:13">
      <c r="B5554" s="16"/>
      <c r="C5554" s="17"/>
      <c r="D5554" s="13"/>
      <c r="E5554" s="13"/>
      <c r="F5554" s="13"/>
      <c r="G5554" s="13"/>
      <c r="H5554" s="13"/>
      <c r="I5554" s="13"/>
      <c r="J5554" s="13"/>
      <c r="K5554" s="13"/>
      <c r="L5554" s="13"/>
      <c r="M5554" s="13"/>
    </row>
    <row r="5555" spans="2:13">
      <c r="B5555" s="16"/>
      <c r="C5555" s="17"/>
      <c r="D5555" s="13"/>
      <c r="E5555" s="13"/>
      <c r="F5555" s="13"/>
      <c r="G5555" s="13"/>
      <c r="H5555" s="13"/>
      <c r="I5555" s="13"/>
      <c r="J5555" s="13"/>
      <c r="K5555" s="13"/>
      <c r="L5555" s="13"/>
      <c r="M5555" s="13"/>
    </row>
    <row r="5556" spans="2:13">
      <c r="B5556" s="16"/>
      <c r="C5556" s="17"/>
      <c r="D5556" s="13"/>
      <c r="E5556" s="13"/>
      <c r="F5556" s="13"/>
      <c r="G5556" s="13"/>
      <c r="H5556" s="13"/>
      <c r="I5556" s="13"/>
      <c r="J5556" s="13"/>
      <c r="K5556" s="13"/>
      <c r="L5556" s="13"/>
      <c r="M5556" s="13"/>
    </row>
    <row r="5557" spans="2:13">
      <c r="B5557" s="16"/>
      <c r="C5557" s="17"/>
      <c r="D5557" s="13"/>
      <c r="E5557" s="13"/>
      <c r="F5557" s="13"/>
      <c r="G5557" s="13"/>
      <c r="H5557" s="13"/>
      <c r="I5557" s="13"/>
      <c r="J5557" s="13"/>
      <c r="K5557" s="13"/>
      <c r="L5557" s="13"/>
      <c r="M5557" s="13"/>
    </row>
    <row r="5558" spans="2:13">
      <c r="B5558" s="16"/>
      <c r="C5558" s="17"/>
      <c r="D5558" s="13"/>
      <c r="E5558" s="13"/>
      <c r="F5558" s="13"/>
      <c r="G5558" s="13"/>
      <c r="H5558" s="13"/>
      <c r="I5558" s="13"/>
      <c r="J5558" s="13"/>
      <c r="K5558" s="13"/>
      <c r="L5558" s="13"/>
      <c r="M5558" s="13"/>
    </row>
    <row r="5559" spans="2:13">
      <c r="B5559" s="16"/>
      <c r="C5559" s="17"/>
      <c r="D5559" s="13"/>
      <c r="E5559" s="13"/>
      <c r="F5559" s="13"/>
      <c r="G5559" s="13"/>
      <c r="H5559" s="13"/>
      <c r="I5559" s="13"/>
      <c r="J5559" s="13"/>
      <c r="K5559" s="13"/>
      <c r="L5559" s="13"/>
      <c r="M5559" s="13"/>
    </row>
    <row r="5560" spans="2:13">
      <c r="B5560" s="16"/>
      <c r="C5560" s="17"/>
      <c r="D5560" s="13"/>
      <c r="E5560" s="13"/>
      <c r="F5560" s="13"/>
      <c r="G5560" s="13"/>
      <c r="H5560" s="13"/>
      <c r="I5560" s="13"/>
      <c r="J5560" s="13"/>
      <c r="K5560" s="13"/>
      <c r="L5560" s="13"/>
      <c r="M5560" s="13"/>
    </row>
    <row r="5561" spans="2:13">
      <c r="B5561" s="16"/>
      <c r="C5561" s="17"/>
      <c r="D5561" s="13"/>
      <c r="E5561" s="13"/>
      <c r="F5561" s="13"/>
      <c r="G5561" s="13"/>
      <c r="H5561" s="13"/>
      <c r="I5561" s="13"/>
      <c r="J5561" s="13"/>
      <c r="K5561" s="13"/>
      <c r="L5561" s="13"/>
      <c r="M5561" s="13"/>
    </row>
    <row r="5562" spans="2:13">
      <c r="B5562" s="16"/>
      <c r="C5562" s="17"/>
      <c r="D5562" s="13"/>
      <c r="E5562" s="13"/>
      <c r="F5562" s="13"/>
      <c r="G5562" s="13"/>
      <c r="H5562" s="13"/>
      <c r="I5562" s="13"/>
      <c r="J5562" s="13"/>
      <c r="K5562" s="13"/>
      <c r="L5562" s="13"/>
      <c r="M5562" s="13"/>
    </row>
    <row r="5563" spans="2:13">
      <c r="B5563" s="16"/>
      <c r="C5563" s="17"/>
      <c r="D5563" s="13"/>
      <c r="E5563" s="13"/>
      <c r="F5563" s="13"/>
      <c r="G5563" s="13"/>
      <c r="H5563" s="13"/>
      <c r="I5563" s="13"/>
      <c r="J5563" s="13"/>
      <c r="K5563" s="13"/>
      <c r="L5563" s="13"/>
      <c r="M5563" s="13"/>
    </row>
    <row r="5564" spans="2:13">
      <c r="B5564" s="16"/>
      <c r="C5564" s="17"/>
      <c r="D5564" s="13"/>
      <c r="E5564" s="13"/>
      <c r="F5564" s="13"/>
      <c r="G5564" s="13"/>
      <c r="H5564" s="13"/>
      <c r="I5564" s="13"/>
      <c r="J5564" s="13"/>
      <c r="K5564" s="13"/>
      <c r="L5564" s="13"/>
      <c r="M5564" s="13"/>
    </row>
    <row r="5565" spans="2:13">
      <c r="B5565" s="16"/>
      <c r="C5565" s="17"/>
      <c r="D5565" s="13"/>
      <c r="E5565" s="13"/>
      <c r="F5565" s="13"/>
      <c r="G5565" s="13"/>
      <c r="H5565" s="13"/>
      <c r="I5565" s="13"/>
      <c r="J5565" s="13"/>
      <c r="K5565" s="13"/>
      <c r="L5565" s="13"/>
      <c r="M5565" s="13"/>
    </row>
    <row r="5566" spans="2:13">
      <c r="B5566" s="16"/>
      <c r="C5566" s="17"/>
      <c r="D5566" s="13"/>
      <c r="E5566" s="13"/>
      <c r="F5566" s="13"/>
      <c r="G5566" s="13"/>
      <c r="H5566" s="13"/>
      <c r="I5566" s="13"/>
      <c r="J5566" s="13"/>
      <c r="K5566" s="13"/>
      <c r="L5566" s="13"/>
      <c r="M5566" s="13"/>
    </row>
    <row r="5567" spans="2:13">
      <c r="B5567" s="16"/>
      <c r="C5567" s="17"/>
      <c r="D5567" s="13"/>
      <c r="E5567" s="13"/>
      <c r="F5567" s="13"/>
      <c r="G5567" s="13"/>
      <c r="H5567" s="13"/>
      <c r="I5567" s="13"/>
      <c r="J5567" s="13"/>
      <c r="K5567" s="13"/>
      <c r="L5567" s="13"/>
      <c r="M5567" s="13"/>
    </row>
    <row r="5568" spans="2:13">
      <c r="B5568" s="16"/>
      <c r="C5568" s="17"/>
      <c r="D5568" s="13"/>
      <c r="E5568" s="13"/>
      <c r="F5568" s="13"/>
      <c r="G5568" s="13"/>
      <c r="H5568" s="13"/>
      <c r="I5568" s="13"/>
      <c r="J5568" s="13"/>
      <c r="K5568" s="13"/>
      <c r="L5568" s="13"/>
      <c r="M5568" s="13"/>
    </row>
    <row r="5569" spans="2:13">
      <c r="B5569" s="16"/>
      <c r="C5569" s="17"/>
      <c r="D5569" s="13"/>
      <c r="E5569" s="13"/>
      <c r="F5569" s="13"/>
      <c r="G5569" s="13"/>
      <c r="H5569" s="13"/>
      <c r="I5569" s="13"/>
      <c r="J5569" s="13"/>
      <c r="K5569" s="13"/>
      <c r="L5569" s="13"/>
      <c r="M5569" s="13"/>
    </row>
    <row r="5570" spans="2:13">
      <c r="B5570" s="16"/>
      <c r="C5570" s="17"/>
      <c r="D5570" s="13"/>
      <c r="E5570" s="13"/>
      <c r="F5570" s="13"/>
      <c r="G5570" s="13"/>
      <c r="H5570" s="13"/>
      <c r="I5570" s="13"/>
      <c r="J5570" s="13"/>
      <c r="K5570" s="13"/>
      <c r="L5570" s="13"/>
      <c r="M5570" s="13"/>
    </row>
    <row r="5571" spans="2:13">
      <c r="B5571" s="16"/>
      <c r="C5571" s="17"/>
      <c r="D5571" s="13"/>
      <c r="E5571" s="13"/>
      <c r="F5571" s="13"/>
      <c r="G5571" s="13"/>
      <c r="H5571" s="13"/>
      <c r="I5571" s="13"/>
      <c r="J5571" s="13"/>
      <c r="K5571" s="13"/>
      <c r="L5571" s="13"/>
      <c r="M5571" s="13"/>
    </row>
    <row r="5572" spans="2:13">
      <c r="B5572" s="16"/>
      <c r="C5572" s="17"/>
      <c r="D5572" s="13"/>
      <c r="E5572" s="13"/>
      <c r="F5572" s="13"/>
      <c r="G5572" s="13"/>
      <c r="H5572" s="13"/>
      <c r="I5572" s="13"/>
      <c r="J5572" s="13"/>
      <c r="K5572" s="13"/>
      <c r="L5572" s="13"/>
      <c r="M5572" s="13"/>
    </row>
    <row r="5573" spans="2:13">
      <c r="B5573" s="16"/>
      <c r="C5573" s="17"/>
      <c r="D5573" s="13"/>
      <c r="E5573" s="13"/>
      <c r="F5573" s="13"/>
      <c r="G5573" s="13"/>
      <c r="H5573" s="13"/>
      <c r="I5573" s="13"/>
      <c r="J5573" s="13"/>
      <c r="K5573" s="13"/>
      <c r="L5573" s="13"/>
      <c r="M5573" s="13"/>
    </row>
    <row r="5574" spans="2:13">
      <c r="B5574" s="18"/>
      <c r="C5574" s="19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</row>
    <row r="5575" spans="2:13">
      <c r="B5575" s="16"/>
      <c r="C5575" s="17"/>
      <c r="D5575" s="13"/>
      <c r="E5575" s="13"/>
      <c r="F5575" s="13"/>
      <c r="G5575" s="13"/>
      <c r="H5575" s="13"/>
      <c r="I5575" s="13"/>
      <c r="J5575" s="13"/>
      <c r="K5575" s="13"/>
      <c r="L5575" s="13"/>
      <c r="M5575" s="13"/>
    </row>
    <row r="5576" spans="2:13">
      <c r="B5576" s="16"/>
      <c r="C5576" s="17"/>
      <c r="D5576" s="13"/>
      <c r="E5576" s="13"/>
      <c r="F5576" s="13"/>
      <c r="G5576" s="13"/>
      <c r="H5576" s="13"/>
      <c r="I5576" s="13"/>
      <c r="J5576" s="13"/>
      <c r="K5576" s="13"/>
      <c r="L5576" s="13"/>
      <c r="M5576" s="13"/>
    </row>
    <row r="5577" spans="2:13">
      <c r="B5577" s="16"/>
      <c r="C5577" s="17"/>
      <c r="D5577" s="13"/>
      <c r="E5577" s="13"/>
      <c r="F5577" s="13"/>
      <c r="G5577" s="13"/>
      <c r="H5577" s="13"/>
      <c r="I5577" s="13"/>
      <c r="J5577" s="13"/>
      <c r="K5577" s="13"/>
      <c r="L5577" s="13"/>
      <c r="M5577" s="13"/>
    </row>
    <row r="5578" spans="2:13">
      <c r="B5578" s="16"/>
      <c r="C5578" s="17"/>
      <c r="D5578" s="13"/>
      <c r="E5578" s="13"/>
      <c r="F5578" s="13"/>
      <c r="G5578" s="13"/>
      <c r="H5578" s="13"/>
      <c r="I5578" s="13"/>
      <c r="J5578" s="13"/>
      <c r="K5578" s="13"/>
      <c r="L5578" s="13"/>
      <c r="M5578" s="13"/>
    </row>
    <row r="5579" spans="2:13">
      <c r="B5579" s="16"/>
      <c r="C5579" s="17"/>
      <c r="D5579" s="13"/>
      <c r="E5579" s="13"/>
      <c r="F5579" s="13"/>
      <c r="G5579" s="13"/>
      <c r="H5579" s="13"/>
      <c r="I5579" s="13"/>
      <c r="J5579" s="13"/>
      <c r="K5579" s="13"/>
      <c r="L5579" s="13"/>
      <c r="M5579" s="13"/>
    </row>
    <row r="5580" spans="2:13">
      <c r="B5580" s="16"/>
      <c r="C5580" s="17"/>
      <c r="D5580" s="13"/>
      <c r="E5580" s="13"/>
      <c r="F5580" s="13"/>
      <c r="G5580" s="13"/>
      <c r="H5580" s="13"/>
      <c r="I5580" s="13"/>
      <c r="J5580" s="13"/>
      <c r="K5580" s="13"/>
      <c r="L5580" s="13"/>
      <c r="M5580" s="13"/>
    </row>
    <row r="5581" spans="2:13">
      <c r="B5581" s="16"/>
      <c r="C5581" s="17"/>
      <c r="D5581" s="13"/>
      <c r="E5581" s="13"/>
      <c r="F5581" s="13"/>
      <c r="G5581" s="13"/>
      <c r="H5581" s="13"/>
      <c r="I5581" s="13"/>
      <c r="J5581" s="13"/>
      <c r="K5581" s="13"/>
      <c r="L5581" s="13"/>
      <c r="M5581" s="13"/>
    </row>
    <row r="5582" spans="2:13">
      <c r="B5582" s="16"/>
      <c r="C5582" s="17"/>
      <c r="D5582" s="13"/>
      <c r="E5582" s="13"/>
      <c r="F5582" s="13"/>
      <c r="G5582" s="13"/>
      <c r="H5582" s="13"/>
      <c r="I5582" s="13"/>
      <c r="J5582" s="13"/>
      <c r="K5582" s="13"/>
      <c r="L5582" s="13"/>
      <c r="M5582" s="13"/>
    </row>
    <row r="5583" spans="2:13">
      <c r="B5583" s="16"/>
      <c r="C5583" s="17"/>
      <c r="D5583" s="13"/>
      <c r="E5583" s="13"/>
      <c r="F5583" s="13"/>
      <c r="G5583" s="13"/>
      <c r="H5583" s="13"/>
      <c r="I5583" s="13"/>
      <c r="J5583" s="13"/>
      <c r="K5583" s="13"/>
      <c r="L5583" s="13"/>
      <c r="M5583" s="13"/>
    </row>
    <row r="5584" spans="2:13">
      <c r="B5584" s="16"/>
      <c r="C5584" s="17"/>
      <c r="D5584" s="13"/>
      <c r="E5584" s="13"/>
      <c r="F5584" s="13"/>
      <c r="G5584" s="13"/>
      <c r="H5584" s="13"/>
      <c r="I5584" s="13"/>
      <c r="J5584" s="13"/>
      <c r="K5584" s="13"/>
      <c r="L5584" s="13"/>
      <c r="M5584" s="13"/>
    </row>
    <row r="5585" spans="2:13">
      <c r="B5585" s="16"/>
      <c r="C5585" s="17"/>
      <c r="D5585" s="13"/>
      <c r="E5585" s="13"/>
      <c r="F5585" s="13"/>
      <c r="G5585" s="13"/>
      <c r="H5585" s="13"/>
      <c r="I5585" s="13"/>
      <c r="J5585" s="13"/>
      <c r="K5585" s="13"/>
      <c r="L5585" s="13"/>
      <c r="M5585" s="13"/>
    </row>
    <row r="5586" spans="2:13">
      <c r="B5586" s="16"/>
      <c r="C5586" s="17"/>
      <c r="D5586" s="13"/>
      <c r="E5586" s="13"/>
      <c r="F5586" s="13"/>
      <c r="G5586" s="13"/>
      <c r="H5586" s="13"/>
      <c r="I5586" s="13"/>
      <c r="J5586" s="13"/>
      <c r="K5586" s="13"/>
      <c r="L5586" s="13"/>
      <c r="M5586" s="13"/>
    </row>
    <row r="5587" spans="2:13">
      <c r="B5587" s="16"/>
      <c r="C5587" s="17"/>
      <c r="D5587" s="13"/>
      <c r="E5587" s="13"/>
      <c r="F5587" s="13"/>
      <c r="G5587" s="13"/>
      <c r="H5587" s="13"/>
      <c r="I5587" s="13"/>
      <c r="J5587" s="13"/>
      <c r="K5587" s="13"/>
      <c r="L5587" s="13"/>
      <c r="M5587" s="13"/>
    </row>
    <row r="5588" spans="2:13">
      <c r="B5588" s="16"/>
      <c r="C5588" s="17"/>
      <c r="D5588" s="13"/>
      <c r="E5588" s="13"/>
      <c r="F5588" s="13"/>
      <c r="G5588" s="13"/>
      <c r="H5588" s="13"/>
      <c r="I5588" s="13"/>
      <c r="J5588" s="13"/>
      <c r="K5588" s="13"/>
      <c r="L5588" s="13"/>
      <c r="M5588" s="13"/>
    </row>
    <row r="5589" spans="2:13">
      <c r="B5589" s="16"/>
      <c r="C5589" s="17"/>
      <c r="D5589" s="13"/>
      <c r="E5589" s="13"/>
      <c r="F5589" s="13"/>
      <c r="G5589" s="13"/>
      <c r="H5589" s="13"/>
      <c r="I5589" s="13"/>
      <c r="J5589" s="13"/>
      <c r="K5589" s="13"/>
      <c r="L5589" s="13"/>
      <c r="M5589" s="13"/>
    </row>
    <row r="5590" spans="2:13">
      <c r="B5590" s="16"/>
      <c r="C5590" s="17"/>
      <c r="D5590" s="13"/>
      <c r="E5590" s="13"/>
      <c r="F5590" s="13"/>
      <c r="G5590" s="13"/>
      <c r="H5590" s="13"/>
      <c r="I5590" s="13"/>
      <c r="J5590" s="13"/>
      <c r="K5590" s="13"/>
      <c r="L5590" s="13"/>
      <c r="M5590" s="13"/>
    </row>
    <row r="5591" spans="2:13">
      <c r="B5591" s="16"/>
      <c r="C5591" s="17"/>
      <c r="D5591" s="13"/>
      <c r="E5591" s="13"/>
      <c r="F5591" s="13"/>
      <c r="G5591" s="13"/>
      <c r="H5591" s="13"/>
      <c r="I5591" s="13"/>
      <c r="J5591" s="13"/>
      <c r="K5591" s="13"/>
      <c r="L5591" s="13"/>
      <c r="M5591" s="13"/>
    </row>
    <row r="5592" spans="2:13">
      <c r="B5592" s="16"/>
      <c r="C5592" s="17"/>
      <c r="D5592" s="13"/>
      <c r="E5592" s="13"/>
      <c r="F5592" s="13"/>
      <c r="G5592" s="13"/>
      <c r="H5592" s="13"/>
      <c r="I5592" s="13"/>
      <c r="J5592" s="13"/>
      <c r="K5592" s="13"/>
      <c r="L5592" s="13"/>
      <c r="M5592" s="13"/>
    </row>
    <row r="5593" spans="2:13">
      <c r="B5593" s="16"/>
      <c r="C5593" s="17"/>
      <c r="D5593" s="13"/>
      <c r="E5593" s="13"/>
      <c r="F5593" s="13"/>
      <c r="G5593" s="13"/>
      <c r="H5593" s="13"/>
      <c r="I5593" s="13"/>
      <c r="J5593" s="13"/>
      <c r="K5593" s="13"/>
      <c r="L5593" s="13"/>
      <c r="M5593" s="13"/>
    </row>
    <row r="5594" spans="2:13">
      <c r="B5594" s="16"/>
      <c r="C5594" s="17"/>
      <c r="D5594" s="13"/>
      <c r="E5594" s="13"/>
      <c r="F5594" s="13"/>
      <c r="G5594" s="13"/>
      <c r="H5594" s="13"/>
      <c r="I5594" s="13"/>
      <c r="J5594" s="13"/>
      <c r="K5594" s="13"/>
      <c r="L5594" s="13"/>
      <c r="M5594" s="13"/>
    </row>
    <row r="5595" spans="2:13">
      <c r="B5595" s="16"/>
      <c r="C5595" s="17"/>
      <c r="D5595" s="13"/>
      <c r="E5595" s="13"/>
      <c r="F5595" s="13"/>
      <c r="G5595" s="13"/>
      <c r="H5595" s="13"/>
      <c r="I5595" s="13"/>
      <c r="J5595" s="13"/>
      <c r="K5595" s="13"/>
      <c r="L5595" s="13"/>
      <c r="M5595" s="13"/>
    </row>
    <row r="5596" spans="2:13">
      <c r="B5596" s="16"/>
      <c r="C5596" s="17"/>
      <c r="D5596" s="13"/>
      <c r="E5596" s="13"/>
      <c r="F5596" s="13"/>
      <c r="G5596" s="13"/>
      <c r="H5596" s="13"/>
      <c r="I5596" s="13"/>
      <c r="J5596" s="13"/>
      <c r="K5596" s="13"/>
      <c r="L5596" s="13"/>
      <c r="M5596" s="13"/>
    </row>
    <row r="5597" spans="2:13">
      <c r="B5597" s="16"/>
      <c r="C5597" s="17"/>
      <c r="D5597" s="13"/>
      <c r="E5597" s="13"/>
      <c r="F5597" s="13"/>
      <c r="G5597" s="13"/>
      <c r="H5597" s="13"/>
      <c r="I5597" s="13"/>
      <c r="J5597" s="13"/>
      <c r="K5597" s="13"/>
      <c r="L5597" s="13"/>
      <c r="M5597" s="13"/>
    </row>
    <row r="5598" spans="2:13">
      <c r="B5598" s="16"/>
      <c r="C5598" s="17"/>
      <c r="D5598" s="13"/>
      <c r="E5598" s="13"/>
      <c r="F5598" s="13"/>
      <c r="G5598" s="13"/>
      <c r="H5598" s="13"/>
      <c r="I5598" s="13"/>
      <c r="J5598" s="13"/>
      <c r="K5598" s="13"/>
      <c r="L5598" s="13"/>
      <c r="M5598" s="13"/>
    </row>
    <row r="5599" spans="2:13">
      <c r="B5599" s="16"/>
      <c r="C5599" s="17"/>
      <c r="D5599" s="13"/>
      <c r="E5599" s="13"/>
      <c r="F5599" s="13"/>
      <c r="G5599" s="13"/>
      <c r="H5599" s="13"/>
      <c r="I5599" s="13"/>
      <c r="J5599" s="13"/>
      <c r="K5599" s="13"/>
      <c r="L5599" s="13"/>
      <c r="M5599" s="13"/>
    </row>
    <row r="5600" spans="2:13">
      <c r="B5600" s="16"/>
      <c r="C5600" s="17"/>
      <c r="D5600" s="13"/>
      <c r="E5600" s="13"/>
      <c r="F5600" s="13"/>
      <c r="G5600" s="13"/>
      <c r="H5600" s="13"/>
      <c r="I5600" s="13"/>
      <c r="J5600" s="13"/>
      <c r="K5600" s="13"/>
      <c r="L5600" s="13"/>
      <c r="M5600" s="13"/>
    </row>
    <row r="5601" spans="2:13">
      <c r="B5601" s="16"/>
      <c r="C5601" s="17"/>
      <c r="D5601" s="13"/>
      <c r="E5601" s="13"/>
      <c r="F5601" s="13"/>
      <c r="G5601" s="13"/>
      <c r="H5601" s="13"/>
      <c r="I5601" s="13"/>
      <c r="J5601" s="13"/>
      <c r="K5601" s="13"/>
      <c r="L5601" s="13"/>
      <c r="M5601" s="13"/>
    </row>
    <row r="5602" spans="2:13">
      <c r="B5602" s="16"/>
      <c r="C5602" s="17"/>
      <c r="D5602" s="13"/>
      <c r="E5602" s="13"/>
      <c r="F5602" s="13"/>
      <c r="G5602" s="13"/>
      <c r="H5602" s="13"/>
      <c r="I5602" s="13"/>
      <c r="J5602" s="13"/>
      <c r="K5602" s="13"/>
      <c r="L5602" s="13"/>
      <c r="M5602" s="13"/>
    </row>
    <row r="5603" spans="2:13">
      <c r="B5603" s="16"/>
      <c r="C5603" s="17"/>
      <c r="D5603" s="13"/>
      <c r="E5603" s="13"/>
      <c r="F5603" s="13"/>
      <c r="G5603" s="13"/>
      <c r="H5603" s="13"/>
      <c r="I5603" s="13"/>
      <c r="J5603" s="13"/>
      <c r="K5603" s="13"/>
      <c r="L5603" s="13"/>
      <c r="M5603" s="13"/>
    </row>
    <row r="5604" spans="2:13">
      <c r="B5604" s="16"/>
      <c r="C5604" s="17"/>
      <c r="D5604" s="13"/>
      <c r="E5604" s="13"/>
      <c r="F5604" s="13"/>
      <c r="G5604" s="13"/>
      <c r="H5604" s="13"/>
      <c r="I5604" s="13"/>
      <c r="J5604" s="13"/>
      <c r="K5604" s="13"/>
      <c r="L5604" s="13"/>
      <c r="M5604" s="13"/>
    </row>
    <row r="5605" spans="2:13">
      <c r="B5605" s="16"/>
      <c r="C5605" s="17"/>
      <c r="D5605" s="13"/>
      <c r="E5605" s="13"/>
      <c r="F5605" s="13"/>
      <c r="G5605" s="13"/>
      <c r="H5605" s="13"/>
      <c r="I5605" s="13"/>
      <c r="J5605" s="13"/>
      <c r="K5605" s="13"/>
      <c r="L5605" s="13"/>
      <c r="M5605" s="13"/>
    </row>
    <row r="5606" spans="2:13">
      <c r="B5606" s="16"/>
      <c r="C5606" s="17"/>
      <c r="D5606" s="13"/>
      <c r="E5606" s="13"/>
      <c r="F5606" s="13"/>
      <c r="G5606" s="13"/>
      <c r="H5606" s="13"/>
      <c r="I5606" s="13"/>
      <c r="J5606" s="13"/>
      <c r="K5606" s="13"/>
      <c r="L5606" s="13"/>
      <c r="M5606" s="13"/>
    </row>
    <row r="5607" spans="2:13">
      <c r="B5607" s="16"/>
      <c r="C5607" s="17"/>
      <c r="D5607" s="13"/>
      <c r="E5607" s="13"/>
      <c r="F5607" s="13"/>
      <c r="G5607" s="13"/>
      <c r="H5607" s="13"/>
      <c r="I5607" s="13"/>
      <c r="J5607" s="13"/>
      <c r="K5607" s="13"/>
      <c r="L5607" s="13"/>
      <c r="M5607" s="13"/>
    </row>
    <row r="5608" spans="2:13">
      <c r="B5608" s="16"/>
      <c r="C5608" s="17"/>
      <c r="D5608" s="13"/>
      <c r="E5608" s="13"/>
      <c r="F5608" s="13"/>
      <c r="G5608" s="13"/>
      <c r="H5608" s="13"/>
      <c r="I5608" s="13"/>
      <c r="J5608" s="13"/>
      <c r="K5608" s="13"/>
      <c r="L5608" s="13"/>
      <c r="M5608" s="13"/>
    </row>
    <row r="5609" spans="2:13">
      <c r="B5609" s="16"/>
      <c r="C5609" s="17"/>
      <c r="D5609" s="13"/>
      <c r="E5609" s="13"/>
      <c r="F5609" s="13"/>
      <c r="G5609" s="13"/>
      <c r="H5609" s="13"/>
      <c r="I5609" s="13"/>
      <c r="J5609" s="13"/>
      <c r="K5609" s="13"/>
      <c r="L5609" s="13"/>
      <c r="M5609" s="13"/>
    </row>
    <row r="5610" spans="2:13">
      <c r="B5610" s="16"/>
      <c r="C5610" s="17"/>
      <c r="D5610" s="13"/>
      <c r="E5610" s="13"/>
      <c r="F5610" s="13"/>
      <c r="G5610" s="13"/>
      <c r="H5610" s="13"/>
      <c r="I5610" s="13"/>
      <c r="J5610" s="13"/>
      <c r="K5610" s="13"/>
      <c r="L5610" s="13"/>
      <c r="M5610" s="13"/>
    </row>
    <row r="5611" spans="2:13">
      <c r="B5611" s="16"/>
      <c r="C5611" s="17"/>
      <c r="D5611" s="13"/>
      <c r="E5611" s="13"/>
      <c r="F5611" s="13"/>
      <c r="G5611" s="13"/>
      <c r="H5611" s="13"/>
      <c r="I5611" s="13"/>
      <c r="J5611" s="13"/>
      <c r="K5611" s="13"/>
      <c r="L5611" s="13"/>
      <c r="M5611" s="13"/>
    </row>
    <row r="5612" spans="2:13">
      <c r="B5612" s="18"/>
      <c r="C5612" s="19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</row>
    <row r="5613" spans="2:13">
      <c r="B5613" s="16"/>
      <c r="C5613" s="17"/>
      <c r="D5613" s="13"/>
      <c r="E5613" s="13"/>
      <c r="F5613" s="13"/>
      <c r="G5613" s="13"/>
      <c r="H5613" s="13"/>
      <c r="I5613" s="13"/>
      <c r="J5613" s="13"/>
      <c r="K5613" s="13"/>
      <c r="L5613" s="13"/>
      <c r="M5613" s="13"/>
    </row>
    <row r="5614" spans="2:13">
      <c r="B5614" s="16"/>
      <c r="C5614" s="17"/>
      <c r="D5614" s="13"/>
      <c r="E5614" s="13"/>
      <c r="F5614" s="13"/>
      <c r="G5614" s="13"/>
      <c r="H5614" s="13"/>
      <c r="I5614" s="13"/>
      <c r="J5614" s="13"/>
      <c r="K5614" s="13"/>
      <c r="L5614" s="13"/>
      <c r="M5614" s="13"/>
    </row>
    <row r="5615" spans="2:13">
      <c r="B5615" s="16"/>
      <c r="C5615" s="17"/>
      <c r="D5615" s="13"/>
      <c r="E5615" s="13"/>
      <c r="F5615" s="13"/>
      <c r="G5615" s="13"/>
      <c r="H5615" s="13"/>
      <c r="I5615" s="13"/>
      <c r="J5615" s="13"/>
      <c r="K5615" s="13"/>
      <c r="L5615" s="13"/>
      <c r="M5615" s="13"/>
    </row>
    <row r="5616" spans="2:13">
      <c r="B5616" s="16"/>
      <c r="C5616" s="17"/>
      <c r="D5616" s="13"/>
      <c r="E5616" s="13"/>
      <c r="F5616" s="13"/>
      <c r="G5616" s="13"/>
      <c r="H5616" s="13"/>
      <c r="I5616" s="13"/>
      <c r="J5616" s="13"/>
      <c r="K5616" s="13"/>
      <c r="L5616" s="13"/>
      <c r="M5616" s="13"/>
    </row>
    <row r="5617" spans="2:13">
      <c r="B5617" s="16"/>
      <c r="C5617" s="17"/>
      <c r="D5617" s="13"/>
      <c r="E5617" s="13"/>
      <c r="F5617" s="13"/>
      <c r="G5617" s="13"/>
      <c r="H5617" s="13"/>
      <c r="I5617" s="13"/>
      <c r="J5617" s="13"/>
      <c r="K5617" s="13"/>
      <c r="L5617" s="13"/>
      <c r="M5617" s="13"/>
    </row>
    <row r="5618" spans="2:13">
      <c r="B5618" s="16"/>
      <c r="C5618" s="17"/>
      <c r="D5618" s="13"/>
      <c r="E5618" s="13"/>
      <c r="F5618" s="13"/>
      <c r="G5618" s="13"/>
      <c r="H5618" s="13"/>
      <c r="I5618" s="13"/>
      <c r="J5618" s="13"/>
      <c r="K5618" s="13"/>
      <c r="L5618" s="13"/>
      <c r="M5618" s="13"/>
    </row>
    <row r="5619" spans="2:13">
      <c r="B5619" s="16"/>
      <c r="C5619" s="17"/>
      <c r="D5619" s="13"/>
      <c r="E5619" s="13"/>
      <c r="F5619" s="13"/>
      <c r="G5619" s="13"/>
      <c r="H5619" s="13"/>
      <c r="I5619" s="13"/>
      <c r="J5619" s="13"/>
      <c r="K5619" s="13"/>
      <c r="L5619" s="13"/>
      <c r="M5619" s="13"/>
    </row>
    <row r="5620" spans="2:13">
      <c r="B5620" s="16"/>
      <c r="C5620" s="17"/>
      <c r="D5620" s="13"/>
      <c r="E5620" s="13"/>
      <c r="F5620" s="13"/>
      <c r="G5620" s="13"/>
      <c r="H5620" s="13"/>
      <c r="I5620" s="13"/>
      <c r="J5620" s="13"/>
      <c r="K5620" s="13"/>
      <c r="L5620" s="13"/>
      <c r="M5620" s="13"/>
    </row>
    <row r="5621" spans="2:13">
      <c r="B5621" s="16"/>
      <c r="C5621" s="17"/>
      <c r="D5621" s="13"/>
      <c r="E5621" s="13"/>
      <c r="F5621" s="13"/>
      <c r="G5621" s="13"/>
      <c r="H5621" s="13"/>
      <c r="I5621" s="13"/>
      <c r="J5621" s="13"/>
      <c r="K5621" s="13"/>
      <c r="L5621" s="13"/>
      <c r="M5621" s="13"/>
    </row>
    <row r="5622" spans="2:13">
      <c r="B5622" s="16"/>
      <c r="C5622" s="17"/>
      <c r="D5622" s="13"/>
      <c r="E5622" s="13"/>
      <c r="F5622" s="13"/>
      <c r="G5622" s="13"/>
      <c r="H5622" s="13"/>
      <c r="I5622" s="13"/>
      <c r="J5622" s="13"/>
      <c r="K5622" s="13"/>
      <c r="L5622" s="13"/>
      <c r="M5622" s="13"/>
    </row>
    <row r="5623" spans="2:13">
      <c r="B5623" s="16"/>
      <c r="C5623" s="17"/>
      <c r="D5623" s="13"/>
      <c r="E5623" s="13"/>
      <c r="F5623" s="13"/>
      <c r="G5623" s="13"/>
      <c r="H5623" s="13"/>
      <c r="I5623" s="13"/>
      <c r="J5623" s="13"/>
      <c r="K5623" s="13"/>
      <c r="L5623" s="13"/>
      <c r="M5623" s="13"/>
    </row>
    <row r="5624" spans="2:13">
      <c r="B5624" s="16"/>
      <c r="C5624" s="17"/>
      <c r="D5624" s="13"/>
      <c r="E5624" s="13"/>
      <c r="F5624" s="13"/>
      <c r="G5624" s="13"/>
      <c r="H5624" s="13"/>
      <c r="I5624" s="13"/>
      <c r="J5624" s="13"/>
      <c r="K5624" s="13"/>
      <c r="L5624" s="13"/>
      <c r="M5624" s="13"/>
    </row>
    <row r="5625" spans="2:13">
      <c r="B5625" s="16"/>
      <c r="C5625" s="17"/>
      <c r="D5625" s="13"/>
      <c r="E5625" s="13"/>
      <c r="F5625" s="13"/>
      <c r="G5625" s="13"/>
      <c r="H5625" s="13"/>
      <c r="I5625" s="13"/>
      <c r="J5625" s="13"/>
      <c r="K5625" s="13"/>
      <c r="L5625" s="13"/>
      <c r="M5625" s="13"/>
    </row>
    <row r="5626" spans="2:13">
      <c r="B5626" s="16"/>
      <c r="C5626" s="17"/>
      <c r="D5626" s="13"/>
      <c r="E5626" s="13"/>
      <c r="F5626" s="13"/>
      <c r="G5626" s="13"/>
      <c r="H5626" s="13"/>
      <c r="I5626" s="13"/>
      <c r="J5626" s="13"/>
      <c r="K5626" s="13"/>
      <c r="L5626" s="13"/>
      <c r="M5626" s="13"/>
    </row>
    <row r="5627" spans="2:13">
      <c r="B5627" s="16"/>
      <c r="C5627" s="17"/>
      <c r="D5627" s="13"/>
      <c r="E5627" s="13"/>
      <c r="F5627" s="13"/>
      <c r="G5627" s="13"/>
      <c r="H5627" s="13"/>
      <c r="I5627" s="13"/>
      <c r="J5627" s="13"/>
      <c r="K5627" s="13"/>
      <c r="L5627" s="13"/>
      <c r="M5627" s="13"/>
    </row>
    <row r="5628" spans="2:13">
      <c r="B5628" s="16"/>
      <c r="C5628" s="17"/>
      <c r="D5628" s="13"/>
      <c r="E5628" s="13"/>
      <c r="F5628" s="13"/>
      <c r="G5628" s="13"/>
      <c r="H5628" s="13"/>
      <c r="I5628" s="13"/>
      <c r="J5628" s="13"/>
      <c r="K5628" s="13"/>
      <c r="L5628" s="13"/>
      <c r="M5628" s="13"/>
    </row>
    <row r="5629" spans="2:13">
      <c r="B5629" s="16"/>
      <c r="C5629" s="17"/>
      <c r="D5629" s="13"/>
      <c r="E5629" s="13"/>
      <c r="F5629" s="13"/>
      <c r="G5629" s="13"/>
      <c r="H5629" s="13"/>
      <c r="I5629" s="13"/>
      <c r="J5629" s="13"/>
      <c r="K5629" s="13"/>
      <c r="L5629" s="13"/>
      <c r="M5629" s="13"/>
    </row>
    <row r="5630" spans="2:13">
      <c r="B5630" s="16"/>
      <c r="C5630" s="17"/>
      <c r="D5630" s="13"/>
      <c r="E5630" s="13"/>
      <c r="F5630" s="13"/>
      <c r="G5630" s="13"/>
      <c r="H5630" s="13"/>
      <c r="I5630" s="13"/>
      <c r="J5630" s="13"/>
      <c r="K5630" s="13"/>
      <c r="L5630" s="13"/>
      <c r="M5630" s="13"/>
    </row>
    <row r="5631" spans="2:13">
      <c r="B5631" s="16"/>
      <c r="C5631" s="17"/>
      <c r="D5631" s="13"/>
      <c r="E5631" s="13"/>
      <c r="F5631" s="13"/>
      <c r="G5631" s="13"/>
      <c r="H5631" s="13"/>
      <c r="I5631" s="13"/>
      <c r="J5631" s="13"/>
      <c r="K5631" s="13"/>
      <c r="L5631" s="13"/>
      <c r="M5631" s="13"/>
    </row>
    <row r="5632" spans="2:13">
      <c r="B5632" s="16"/>
      <c r="C5632" s="17"/>
      <c r="D5632" s="13"/>
      <c r="E5632" s="13"/>
      <c r="F5632" s="13"/>
      <c r="G5632" s="13"/>
      <c r="H5632" s="13"/>
      <c r="I5632" s="13"/>
      <c r="J5632" s="13"/>
      <c r="K5632" s="13"/>
      <c r="L5632" s="13"/>
      <c r="M5632" s="13"/>
    </row>
    <row r="5633" spans="2:13">
      <c r="B5633" s="16"/>
      <c r="C5633" s="17"/>
      <c r="D5633" s="13"/>
      <c r="E5633" s="13"/>
      <c r="F5633" s="13"/>
      <c r="G5633" s="13"/>
      <c r="H5633" s="13"/>
      <c r="I5633" s="13"/>
      <c r="J5633" s="13"/>
      <c r="K5633" s="13"/>
      <c r="L5633" s="13"/>
      <c r="M5633" s="13"/>
    </row>
    <row r="5634" spans="2:13">
      <c r="B5634" s="16"/>
      <c r="C5634" s="17"/>
      <c r="D5634" s="13"/>
      <c r="E5634" s="13"/>
      <c r="F5634" s="13"/>
      <c r="G5634" s="13"/>
      <c r="H5634" s="13"/>
      <c r="I5634" s="13"/>
      <c r="J5634" s="13"/>
      <c r="K5634" s="13"/>
      <c r="L5634" s="13"/>
      <c r="M5634" s="13"/>
    </row>
    <row r="5635" spans="2:13">
      <c r="B5635" s="16"/>
      <c r="C5635" s="17"/>
      <c r="D5635" s="13"/>
      <c r="E5635" s="13"/>
      <c r="F5635" s="13"/>
      <c r="G5635" s="13"/>
      <c r="H5635" s="13"/>
      <c r="I5635" s="13"/>
      <c r="J5635" s="13"/>
      <c r="K5635" s="13"/>
      <c r="L5635" s="13"/>
      <c r="M5635" s="13"/>
    </row>
    <row r="5636" spans="2:13">
      <c r="B5636" s="16"/>
      <c r="C5636" s="17"/>
      <c r="D5636" s="13"/>
      <c r="E5636" s="13"/>
      <c r="F5636" s="13"/>
      <c r="G5636" s="13"/>
      <c r="H5636" s="13"/>
      <c r="I5636" s="13"/>
      <c r="J5636" s="13"/>
      <c r="K5636" s="13"/>
      <c r="L5636" s="13"/>
      <c r="M5636" s="13"/>
    </row>
    <row r="5637" spans="2:13">
      <c r="B5637" s="16"/>
      <c r="C5637" s="17"/>
      <c r="D5637" s="13"/>
      <c r="E5637" s="13"/>
      <c r="F5637" s="13"/>
      <c r="G5637" s="13"/>
      <c r="H5637" s="13"/>
      <c r="I5637" s="13"/>
      <c r="J5637" s="13"/>
      <c r="K5637" s="13"/>
      <c r="L5637" s="13"/>
      <c r="M5637" s="13"/>
    </row>
    <row r="5638" spans="2:13">
      <c r="B5638" s="16"/>
      <c r="C5638" s="17"/>
      <c r="D5638" s="13"/>
      <c r="E5638" s="13"/>
      <c r="F5638" s="13"/>
      <c r="G5638" s="13"/>
      <c r="H5638" s="13"/>
      <c r="I5638" s="13"/>
      <c r="J5638" s="13"/>
      <c r="K5638" s="13"/>
      <c r="L5638" s="13"/>
      <c r="M5638" s="13"/>
    </row>
    <row r="5639" spans="2:13">
      <c r="B5639" s="16"/>
      <c r="C5639" s="17"/>
      <c r="D5639" s="13"/>
      <c r="E5639" s="13"/>
      <c r="F5639" s="13"/>
      <c r="G5639" s="13"/>
      <c r="H5639" s="13"/>
      <c r="I5639" s="13"/>
      <c r="J5639" s="13"/>
      <c r="K5639" s="13"/>
      <c r="L5639" s="13"/>
      <c r="M5639" s="13"/>
    </row>
    <row r="5640" spans="2:13">
      <c r="B5640" s="16"/>
      <c r="C5640" s="17"/>
      <c r="D5640" s="13"/>
      <c r="E5640" s="13"/>
      <c r="F5640" s="13"/>
      <c r="G5640" s="13"/>
      <c r="H5640" s="13"/>
      <c r="I5640" s="13"/>
      <c r="J5640" s="13"/>
      <c r="K5640" s="13"/>
      <c r="L5640" s="13"/>
      <c r="M5640" s="13"/>
    </row>
    <row r="5641" spans="2:13">
      <c r="B5641" s="18"/>
      <c r="C5641" s="19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</row>
    <row r="5642" spans="2:13">
      <c r="B5642" s="16"/>
      <c r="C5642" s="17"/>
      <c r="D5642" s="13"/>
      <c r="E5642" s="13"/>
      <c r="F5642" s="13"/>
      <c r="G5642" s="13"/>
      <c r="H5642" s="13"/>
      <c r="I5642" s="13"/>
      <c r="J5642" s="13"/>
      <c r="K5642" s="13"/>
      <c r="L5642" s="13"/>
      <c r="M5642" s="13"/>
    </row>
    <row r="5643" spans="2:13">
      <c r="B5643" s="16"/>
      <c r="C5643" s="17"/>
      <c r="D5643" s="13"/>
      <c r="E5643" s="13"/>
      <c r="F5643" s="13"/>
      <c r="G5643" s="13"/>
      <c r="H5643" s="13"/>
      <c r="I5643" s="13"/>
      <c r="J5643" s="13"/>
      <c r="K5643" s="13"/>
      <c r="L5643" s="13"/>
      <c r="M5643" s="13"/>
    </row>
    <row r="5644" spans="2:13">
      <c r="B5644" s="18"/>
      <c r="C5644" s="19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</row>
    <row r="5645" spans="2:13">
      <c r="B5645" s="18"/>
      <c r="C5645" s="19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</row>
    <row r="5646" spans="2:13">
      <c r="B5646" s="16"/>
      <c r="C5646" s="17"/>
      <c r="D5646" s="13"/>
      <c r="E5646" s="13"/>
      <c r="F5646" s="13"/>
      <c r="G5646" s="13"/>
      <c r="H5646" s="13"/>
      <c r="I5646" s="13"/>
      <c r="J5646" s="13"/>
      <c r="K5646" s="13"/>
      <c r="L5646" s="13"/>
      <c r="M5646" s="13"/>
    </row>
    <row r="5647" spans="2:13">
      <c r="B5647" s="16"/>
      <c r="C5647" s="17"/>
      <c r="D5647" s="13"/>
      <c r="E5647" s="13"/>
      <c r="F5647" s="13"/>
      <c r="G5647" s="13"/>
      <c r="H5647" s="13"/>
      <c r="I5647" s="13"/>
      <c r="J5647" s="13"/>
      <c r="K5647" s="13"/>
      <c r="L5647" s="13"/>
      <c r="M5647" s="13"/>
    </row>
    <row r="5648" spans="2:13">
      <c r="B5648" s="16"/>
      <c r="C5648" s="17"/>
      <c r="D5648" s="13"/>
      <c r="E5648" s="13"/>
      <c r="F5648" s="13"/>
      <c r="G5648" s="13"/>
      <c r="H5648" s="13"/>
      <c r="I5648" s="13"/>
      <c r="J5648" s="13"/>
      <c r="K5648" s="13"/>
      <c r="L5648" s="13"/>
      <c r="M5648" s="13"/>
    </row>
    <row r="5649" spans="2:13">
      <c r="B5649" s="18"/>
      <c r="C5649" s="19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</row>
    <row r="5650" spans="2:13">
      <c r="B5650" s="16"/>
      <c r="C5650" s="17"/>
      <c r="D5650" s="13"/>
      <c r="E5650" s="13"/>
      <c r="F5650" s="13"/>
      <c r="G5650" s="13"/>
      <c r="H5650" s="13"/>
      <c r="I5650" s="13"/>
      <c r="J5650" s="13"/>
      <c r="K5650" s="13"/>
      <c r="L5650" s="13"/>
      <c r="M5650" s="13"/>
    </row>
    <row r="5651" spans="2:13">
      <c r="B5651" s="16"/>
      <c r="C5651" s="17"/>
      <c r="D5651" s="13"/>
      <c r="E5651" s="13"/>
      <c r="F5651" s="13"/>
      <c r="G5651" s="13"/>
      <c r="H5651" s="13"/>
      <c r="I5651" s="13"/>
      <c r="J5651" s="13"/>
      <c r="K5651" s="13"/>
      <c r="L5651" s="13"/>
      <c r="M5651" s="13"/>
    </row>
    <row r="5652" spans="2:13">
      <c r="B5652" s="18"/>
      <c r="C5652" s="19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</row>
    <row r="5653" spans="2:13">
      <c r="B5653" s="16"/>
      <c r="C5653" s="17"/>
      <c r="D5653" s="13"/>
      <c r="E5653" s="13"/>
      <c r="F5653" s="13"/>
      <c r="G5653" s="13"/>
      <c r="H5653" s="13"/>
      <c r="I5653" s="13"/>
      <c r="J5653" s="13"/>
      <c r="K5653" s="13"/>
      <c r="L5653" s="13"/>
      <c r="M5653" s="13"/>
    </row>
    <row r="5654" spans="2:13">
      <c r="B5654" s="16"/>
      <c r="C5654" s="17"/>
      <c r="D5654" s="13"/>
      <c r="E5654" s="13"/>
      <c r="F5654" s="13"/>
      <c r="G5654" s="13"/>
      <c r="H5654" s="13"/>
      <c r="I5654" s="13"/>
      <c r="J5654" s="13"/>
      <c r="K5654" s="13"/>
      <c r="L5654" s="13"/>
      <c r="M5654" s="13"/>
    </row>
    <row r="5655" spans="2:13">
      <c r="B5655" s="16"/>
      <c r="C5655" s="17"/>
      <c r="D5655" s="13"/>
      <c r="E5655" s="13"/>
      <c r="F5655" s="13"/>
      <c r="G5655" s="13"/>
      <c r="H5655" s="13"/>
      <c r="I5655" s="13"/>
      <c r="J5655" s="13"/>
      <c r="K5655" s="13"/>
      <c r="L5655" s="13"/>
      <c r="M5655" s="13"/>
    </row>
    <row r="5656" spans="2:13">
      <c r="B5656" s="16"/>
      <c r="C5656" s="17"/>
      <c r="D5656" s="13"/>
      <c r="E5656" s="13"/>
      <c r="F5656" s="13"/>
      <c r="G5656" s="13"/>
      <c r="H5656" s="13"/>
      <c r="I5656" s="13"/>
      <c r="J5656" s="13"/>
      <c r="K5656" s="13"/>
      <c r="L5656" s="13"/>
      <c r="M5656" s="13"/>
    </row>
    <row r="5657" spans="2:13">
      <c r="B5657" s="16"/>
      <c r="C5657" s="17"/>
      <c r="D5657" s="13"/>
      <c r="E5657" s="13"/>
      <c r="F5657" s="13"/>
      <c r="G5657" s="13"/>
      <c r="H5657" s="13"/>
      <c r="I5657" s="13"/>
      <c r="J5657" s="13"/>
      <c r="K5657" s="13"/>
      <c r="L5657" s="13"/>
      <c r="M5657" s="13"/>
    </row>
    <row r="5658" spans="2:13">
      <c r="B5658" s="16"/>
      <c r="C5658" s="17"/>
      <c r="D5658" s="13"/>
      <c r="E5658" s="13"/>
      <c r="F5658" s="13"/>
      <c r="G5658" s="13"/>
      <c r="H5658" s="13"/>
      <c r="I5658" s="13"/>
      <c r="J5658" s="13"/>
      <c r="K5658" s="13"/>
      <c r="L5658" s="13"/>
      <c r="M5658" s="13"/>
    </row>
    <row r="5659" spans="2:13">
      <c r="B5659" s="16"/>
      <c r="C5659" s="17"/>
      <c r="D5659" s="13"/>
      <c r="E5659" s="13"/>
      <c r="F5659" s="13"/>
      <c r="G5659" s="13"/>
      <c r="H5659" s="13"/>
      <c r="I5659" s="13"/>
      <c r="J5659" s="13"/>
      <c r="K5659" s="13"/>
      <c r="L5659" s="13"/>
      <c r="M5659" s="13"/>
    </row>
    <row r="5660" spans="2:13">
      <c r="B5660" s="16"/>
      <c r="C5660" s="17"/>
      <c r="D5660" s="13"/>
      <c r="E5660" s="13"/>
      <c r="F5660" s="13"/>
      <c r="G5660" s="13"/>
      <c r="H5660" s="13"/>
      <c r="I5660" s="13"/>
      <c r="J5660" s="13"/>
      <c r="K5660" s="13"/>
      <c r="L5660" s="13"/>
      <c r="M5660" s="13"/>
    </row>
    <row r="5661" spans="2:13">
      <c r="B5661" s="16"/>
      <c r="C5661" s="17"/>
      <c r="D5661" s="13"/>
      <c r="E5661" s="13"/>
      <c r="F5661" s="13"/>
      <c r="G5661" s="13"/>
      <c r="H5661" s="13"/>
      <c r="I5661" s="13"/>
      <c r="J5661" s="13"/>
      <c r="K5661" s="13"/>
      <c r="L5661" s="13"/>
      <c r="M5661" s="13"/>
    </row>
    <row r="5662" spans="2:13">
      <c r="B5662" s="16"/>
      <c r="C5662" s="17"/>
      <c r="D5662" s="13"/>
      <c r="E5662" s="13"/>
      <c r="F5662" s="13"/>
      <c r="G5662" s="13"/>
      <c r="H5662" s="13"/>
      <c r="I5662" s="13"/>
      <c r="J5662" s="13"/>
      <c r="K5662" s="13"/>
      <c r="L5662" s="13"/>
      <c r="M5662" s="13"/>
    </row>
    <row r="5663" spans="2:13">
      <c r="B5663" s="16"/>
      <c r="C5663" s="17"/>
      <c r="D5663" s="13"/>
      <c r="E5663" s="13"/>
      <c r="F5663" s="13"/>
      <c r="G5663" s="13"/>
      <c r="H5663" s="13"/>
      <c r="I5663" s="13"/>
      <c r="J5663" s="13"/>
      <c r="K5663" s="13"/>
      <c r="L5663" s="13"/>
      <c r="M5663" s="13"/>
    </row>
    <row r="5664" spans="2:13">
      <c r="B5664" s="16"/>
      <c r="C5664" s="17"/>
      <c r="D5664" s="13"/>
      <c r="E5664" s="13"/>
      <c r="F5664" s="13"/>
      <c r="G5664" s="13"/>
      <c r="H5664" s="13"/>
      <c r="I5664" s="13"/>
      <c r="J5664" s="13"/>
      <c r="K5664" s="13"/>
      <c r="L5664" s="13"/>
      <c r="M5664" s="13"/>
    </row>
    <row r="5665" spans="2:13">
      <c r="B5665" s="16"/>
      <c r="C5665" s="17"/>
      <c r="D5665" s="13"/>
      <c r="E5665" s="13"/>
      <c r="F5665" s="13"/>
      <c r="G5665" s="13"/>
      <c r="H5665" s="13"/>
      <c r="I5665" s="13"/>
      <c r="J5665" s="13"/>
      <c r="K5665" s="13"/>
      <c r="L5665" s="13"/>
      <c r="M5665" s="13"/>
    </row>
    <row r="5666" spans="2:13">
      <c r="B5666" s="16"/>
      <c r="C5666" s="17"/>
      <c r="D5666" s="13"/>
      <c r="E5666" s="13"/>
      <c r="F5666" s="13"/>
      <c r="G5666" s="13"/>
      <c r="H5666" s="13"/>
      <c r="I5666" s="13"/>
      <c r="J5666" s="13"/>
      <c r="K5666" s="13"/>
      <c r="L5666" s="13"/>
      <c r="M5666" s="13"/>
    </row>
    <row r="5667" spans="2:13">
      <c r="B5667" s="18"/>
      <c r="C5667" s="19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</row>
    <row r="5668" spans="2:13">
      <c r="B5668" s="16"/>
      <c r="C5668" s="17"/>
      <c r="D5668" s="13"/>
      <c r="E5668" s="13"/>
      <c r="F5668" s="13"/>
      <c r="G5668" s="13"/>
      <c r="H5668" s="13"/>
      <c r="I5668" s="13"/>
      <c r="J5668" s="13"/>
      <c r="K5668" s="13"/>
      <c r="L5668" s="13"/>
      <c r="M5668" s="13"/>
    </row>
    <row r="5669" spans="2:13">
      <c r="B5669" s="16"/>
      <c r="C5669" s="17"/>
      <c r="D5669" s="13"/>
      <c r="E5669" s="13"/>
      <c r="F5669" s="13"/>
      <c r="G5669" s="13"/>
      <c r="H5669" s="13"/>
      <c r="I5669" s="13"/>
      <c r="J5669" s="13"/>
      <c r="K5669" s="13"/>
      <c r="L5669" s="13"/>
      <c r="M5669" s="13"/>
    </row>
    <row r="5670" spans="2:13">
      <c r="B5670" s="18"/>
      <c r="C5670" s="19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</row>
    <row r="5671" spans="2:13">
      <c r="B5671" s="16"/>
      <c r="C5671" s="17"/>
      <c r="D5671" s="13"/>
      <c r="E5671" s="13"/>
      <c r="F5671" s="13"/>
      <c r="G5671" s="13"/>
      <c r="H5671" s="13"/>
      <c r="I5671" s="13"/>
      <c r="J5671" s="13"/>
      <c r="K5671" s="13"/>
      <c r="L5671" s="13"/>
      <c r="M5671" s="13"/>
    </row>
    <row r="5672" spans="2:13">
      <c r="B5672" s="16"/>
      <c r="C5672" s="17"/>
      <c r="D5672" s="13"/>
      <c r="E5672" s="13"/>
      <c r="F5672" s="13"/>
      <c r="G5672" s="13"/>
      <c r="H5672" s="13"/>
      <c r="I5672" s="13"/>
      <c r="J5672" s="13"/>
      <c r="K5672" s="13"/>
      <c r="L5672" s="13"/>
      <c r="M5672" s="13"/>
    </row>
    <row r="5673" spans="2:13">
      <c r="B5673" s="16"/>
      <c r="C5673" s="17"/>
      <c r="D5673" s="13"/>
      <c r="E5673" s="13"/>
      <c r="F5673" s="13"/>
      <c r="G5673" s="13"/>
      <c r="H5673" s="13"/>
      <c r="I5673" s="13"/>
      <c r="J5673" s="13"/>
      <c r="K5673" s="13"/>
      <c r="L5673" s="13"/>
      <c r="M5673" s="13"/>
    </row>
    <row r="5674" spans="2:13">
      <c r="B5674" s="16"/>
      <c r="C5674" s="17"/>
      <c r="D5674" s="13"/>
      <c r="E5674" s="13"/>
      <c r="F5674" s="13"/>
      <c r="G5674" s="13"/>
      <c r="H5674" s="13"/>
      <c r="I5674" s="13"/>
      <c r="J5674" s="13"/>
      <c r="K5674" s="13"/>
      <c r="L5674" s="13"/>
      <c r="M5674" s="13"/>
    </row>
    <row r="5675" spans="2:13">
      <c r="B5675" s="16"/>
      <c r="C5675" s="17"/>
      <c r="D5675" s="13"/>
      <c r="E5675" s="13"/>
      <c r="F5675" s="13"/>
      <c r="G5675" s="13"/>
      <c r="H5675" s="13"/>
      <c r="I5675" s="13"/>
      <c r="J5675" s="13"/>
      <c r="K5675" s="13"/>
      <c r="L5675" s="13"/>
      <c r="M5675" s="13"/>
    </row>
    <row r="5676" spans="2:13">
      <c r="B5676" s="16"/>
      <c r="C5676" s="17"/>
      <c r="D5676" s="13"/>
      <c r="E5676" s="13"/>
      <c r="F5676" s="13"/>
      <c r="G5676" s="13"/>
      <c r="H5676" s="13"/>
      <c r="I5676" s="13"/>
      <c r="J5676" s="13"/>
      <c r="K5676" s="13"/>
      <c r="L5676" s="13"/>
      <c r="M5676" s="13"/>
    </row>
    <row r="5677" spans="2:13">
      <c r="B5677" s="16"/>
      <c r="C5677" s="17"/>
      <c r="D5677" s="13"/>
      <c r="E5677" s="13"/>
      <c r="F5677" s="13"/>
      <c r="G5677" s="13"/>
      <c r="H5677" s="13"/>
      <c r="I5677" s="13"/>
      <c r="J5677" s="13"/>
      <c r="K5677" s="13"/>
      <c r="L5677" s="13"/>
      <c r="M5677" s="13"/>
    </row>
    <row r="5678" spans="2:13">
      <c r="B5678" s="16"/>
      <c r="C5678" s="17"/>
      <c r="D5678" s="13"/>
      <c r="E5678" s="13"/>
      <c r="F5678" s="13"/>
      <c r="G5678" s="13"/>
      <c r="H5678" s="13"/>
      <c r="I5678" s="13"/>
      <c r="J5678" s="13"/>
      <c r="K5678" s="13"/>
      <c r="L5678" s="13"/>
      <c r="M5678" s="13"/>
    </row>
    <row r="5679" spans="2:13">
      <c r="B5679" s="16"/>
      <c r="C5679" s="17"/>
      <c r="D5679" s="13"/>
      <c r="E5679" s="13"/>
      <c r="F5679" s="13"/>
      <c r="G5679" s="13"/>
      <c r="H5679" s="13"/>
      <c r="I5679" s="13"/>
      <c r="J5679" s="13"/>
      <c r="K5679" s="13"/>
      <c r="L5679" s="13"/>
      <c r="M5679" s="13"/>
    </row>
    <row r="5680" spans="2:13">
      <c r="B5680" s="16"/>
      <c r="C5680" s="17"/>
      <c r="D5680" s="13"/>
      <c r="E5680" s="13"/>
      <c r="F5680" s="13"/>
      <c r="G5680" s="13"/>
      <c r="H5680" s="13"/>
      <c r="I5680" s="13"/>
      <c r="J5680" s="13"/>
      <c r="K5680" s="13"/>
      <c r="L5680" s="13"/>
      <c r="M5680" s="13"/>
    </row>
    <row r="5681" spans="2:13">
      <c r="B5681" s="16"/>
      <c r="C5681" s="17"/>
      <c r="D5681" s="13"/>
      <c r="E5681" s="13"/>
      <c r="F5681" s="13"/>
      <c r="G5681" s="13"/>
      <c r="H5681" s="13"/>
      <c r="I5681" s="13"/>
      <c r="J5681" s="13"/>
      <c r="K5681" s="13"/>
      <c r="L5681" s="13"/>
      <c r="M5681" s="13"/>
    </row>
    <row r="5682" spans="2:13">
      <c r="B5682" s="16"/>
      <c r="C5682" s="17"/>
      <c r="D5682" s="13"/>
      <c r="E5682" s="13"/>
      <c r="F5682" s="13"/>
      <c r="G5682" s="13"/>
      <c r="H5682" s="13"/>
      <c r="I5682" s="13"/>
      <c r="J5682" s="13"/>
      <c r="K5682" s="13"/>
      <c r="L5682" s="13"/>
      <c r="M5682" s="13"/>
    </row>
    <row r="5683" spans="2:13">
      <c r="B5683" s="16"/>
      <c r="C5683" s="17"/>
      <c r="D5683" s="13"/>
      <c r="E5683" s="13"/>
      <c r="F5683" s="13"/>
      <c r="G5683" s="13"/>
      <c r="H5683" s="13"/>
      <c r="I5683" s="13"/>
      <c r="J5683" s="13"/>
      <c r="K5683" s="13"/>
      <c r="L5683" s="13"/>
      <c r="M5683" s="13"/>
    </row>
    <row r="5684" spans="2:13">
      <c r="B5684" s="16"/>
      <c r="C5684" s="17"/>
      <c r="D5684" s="13"/>
      <c r="E5684" s="13"/>
      <c r="F5684" s="13"/>
      <c r="G5684" s="13"/>
      <c r="H5684" s="13"/>
      <c r="I5684" s="13"/>
      <c r="J5684" s="13"/>
      <c r="K5684" s="13"/>
      <c r="L5684" s="13"/>
      <c r="M5684" s="13"/>
    </row>
    <row r="5685" spans="2:13">
      <c r="B5685" s="16"/>
      <c r="C5685" s="17"/>
      <c r="D5685" s="13"/>
      <c r="E5685" s="13"/>
      <c r="F5685" s="13"/>
      <c r="G5685" s="13"/>
      <c r="H5685" s="13"/>
      <c r="I5685" s="13"/>
      <c r="J5685" s="13"/>
      <c r="K5685" s="13"/>
      <c r="L5685" s="13"/>
      <c r="M5685" s="13"/>
    </row>
    <row r="5686" spans="2:13">
      <c r="B5686" s="16"/>
      <c r="C5686" s="17"/>
      <c r="D5686" s="13"/>
      <c r="E5686" s="13"/>
      <c r="F5686" s="13"/>
      <c r="G5686" s="13"/>
      <c r="H5686" s="13"/>
      <c r="I5686" s="13"/>
      <c r="J5686" s="13"/>
      <c r="K5686" s="13"/>
      <c r="L5686" s="13"/>
      <c r="M5686" s="13"/>
    </row>
    <row r="5687" spans="2:13">
      <c r="B5687" s="16"/>
      <c r="C5687" s="17"/>
      <c r="D5687" s="13"/>
      <c r="E5687" s="13"/>
      <c r="F5687" s="13"/>
      <c r="G5687" s="13"/>
      <c r="H5687" s="13"/>
      <c r="I5687" s="13"/>
      <c r="J5687" s="13"/>
      <c r="K5687" s="13"/>
      <c r="L5687" s="13"/>
      <c r="M5687" s="13"/>
    </row>
    <row r="5688" spans="2:13">
      <c r="B5688" s="16"/>
      <c r="C5688" s="17"/>
      <c r="D5688" s="13"/>
      <c r="E5688" s="13"/>
      <c r="F5688" s="13"/>
      <c r="G5688" s="13"/>
      <c r="H5688" s="13"/>
      <c r="I5688" s="13"/>
      <c r="J5688" s="13"/>
      <c r="K5688" s="13"/>
      <c r="L5688" s="13"/>
      <c r="M5688" s="13"/>
    </row>
    <row r="5689" spans="2:13">
      <c r="B5689" s="16"/>
      <c r="C5689" s="17"/>
      <c r="D5689" s="13"/>
      <c r="E5689" s="13"/>
      <c r="F5689" s="13"/>
      <c r="G5689" s="13"/>
      <c r="H5689" s="13"/>
      <c r="I5689" s="13"/>
      <c r="J5689" s="13"/>
      <c r="K5689" s="13"/>
      <c r="L5689" s="13"/>
      <c r="M5689" s="13"/>
    </row>
    <row r="5690" spans="2:13">
      <c r="B5690" s="16"/>
      <c r="C5690" s="17"/>
      <c r="D5690" s="13"/>
      <c r="E5690" s="13"/>
      <c r="F5690" s="13"/>
      <c r="G5690" s="13"/>
      <c r="H5690" s="13"/>
      <c r="I5690" s="13"/>
      <c r="J5690" s="13"/>
      <c r="K5690" s="13"/>
      <c r="L5690" s="13"/>
      <c r="M5690" s="13"/>
    </row>
    <row r="5691" spans="2:13">
      <c r="B5691" s="16"/>
      <c r="C5691" s="17"/>
      <c r="D5691" s="13"/>
      <c r="E5691" s="13"/>
      <c r="F5691" s="13"/>
      <c r="G5691" s="13"/>
      <c r="H5691" s="13"/>
      <c r="I5691" s="13"/>
      <c r="J5691" s="13"/>
      <c r="K5691" s="13"/>
      <c r="L5691" s="13"/>
      <c r="M5691" s="13"/>
    </row>
    <row r="5692" spans="2:13">
      <c r="B5692" s="16"/>
      <c r="C5692" s="17"/>
      <c r="D5692" s="13"/>
      <c r="E5692" s="13"/>
      <c r="F5692" s="13"/>
      <c r="G5692" s="13"/>
      <c r="H5692" s="13"/>
      <c r="I5692" s="13"/>
      <c r="J5692" s="13"/>
      <c r="K5692" s="13"/>
      <c r="L5692" s="13"/>
      <c r="M5692" s="13"/>
    </row>
    <row r="5693" spans="2:13">
      <c r="B5693" s="16"/>
      <c r="C5693" s="17"/>
      <c r="D5693" s="13"/>
      <c r="E5693" s="13"/>
      <c r="F5693" s="13"/>
      <c r="G5693" s="13"/>
      <c r="H5693" s="13"/>
      <c r="I5693" s="13"/>
      <c r="J5693" s="13"/>
      <c r="K5693" s="13"/>
      <c r="L5693" s="13"/>
      <c r="M5693" s="13"/>
    </row>
    <row r="5694" spans="2:13">
      <c r="B5694" s="16"/>
      <c r="C5694" s="17"/>
      <c r="D5694" s="13"/>
      <c r="E5694" s="13"/>
      <c r="F5694" s="13"/>
      <c r="G5694" s="13"/>
      <c r="H5694" s="13"/>
      <c r="I5694" s="13"/>
      <c r="J5694" s="13"/>
      <c r="K5694" s="13"/>
      <c r="L5694" s="13"/>
      <c r="M5694" s="13"/>
    </row>
    <row r="5695" spans="2:13">
      <c r="B5695" s="16"/>
      <c r="C5695" s="17"/>
      <c r="D5695" s="13"/>
      <c r="E5695" s="13"/>
      <c r="F5695" s="13"/>
      <c r="G5695" s="13"/>
      <c r="H5695" s="13"/>
      <c r="I5695" s="13"/>
      <c r="J5695" s="13"/>
      <c r="K5695" s="13"/>
      <c r="L5695" s="13"/>
      <c r="M5695" s="13"/>
    </row>
    <row r="5696" spans="2:13">
      <c r="B5696" s="16"/>
      <c r="C5696" s="17"/>
      <c r="D5696" s="13"/>
      <c r="E5696" s="13"/>
      <c r="F5696" s="13"/>
      <c r="G5696" s="13"/>
      <c r="H5696" s="13"/>
      <c r="I5696" s="13"/>
      <c r="J5696" s="13"/>
      <c r="K5696" s="13"/>
      <c r="L5696" s="13"/>
      <c r="M5696" s="13"/>
    </row>
    <row r="5697" spans="2:13">
      <c r="B5697" s="16"/>
      <c r="C5697" s="17"/>
      <c r="D5697" s="13"/>
      <c r="E5697" s="13"/>
      <c r="F5697" s="13"/>
      <c r="G5697" s="13"/>
      <c r="H5697" s="13"/>
      <c r="I5697" s="13"/>
      <c r="J5697" s="13"/>
      <c r="K5697" s="13"/>
      <c r="L5697" s="13"/>
      <c r="M5697" s="13"/>
    </row>
    <row r="5698" spans="2:13">
      <c r="B5698" s="16"/>
      <c r="C5698" s="17"/>
      <c r="D5698" s="13"/>
      <c r="E5698" s="13"/>
      <c r="F5698" s="13"/>
      <c r="G5698" s="13"/>
      <c r="H5698" s="13"/>
      <c r="I5698" s="13"/>
      <c r="J5698" s="13"/>
      <c r="K5698" s="13"/>
      <c r="L5698" s="13"/>
      <c r="M5698" s="13"/>
    </row>
    <row r="5699" spans="2:13">
      <c r="B5699" s="16"/>
      <c r="C5699" s="17"/>
      <c r="D5699" s="13"/>
      <c r="E5699" s="13"/>
      <c r="F5699" s="13"/>
      <c r="G5699" s="13"/>
      <c r="H5699" s="13"/>
      <c r="I5699" s="13"/>
      <c r="J5699" s="13"/>
      <c r="K5699" s="13"/>
      <c r="L5699" s="13"/>
      <c r="M5699" s="13"/>
    </row>
    <row r="5700" spans="2:13">
      <c r="B5700" s="16"/>
      <c r="C5700" s="17"/>
      <c r="D5700" s="13"/>
      <c r="E5700" s="13"/>
      <c r="F5700" s="13"/>
      <c r="G5700" s="13"/>
      <c r="H5700" s="13"/>
      <c r="I5700" s="13"/>
      <c r="J5700" s="13"/>
      <c r="K5700" s="13"/>
      <c r="L5700" s="13"/>
      <c r="M5700" s="13"/>
    </row>
    <row r="5701" spans="2:13">
      <c r="B5701" s="16"/>
      <c r="C5701" s="17"/>
      <c r="D5701" s="13"/>
      <c r="E5701" s="13"/>
      <c r="F5701" s="13"/>
      <c r="G5701" s="13"/>
      <c r="H5701" s="13"/>
      <c r="I5701" s="13"/>
      <c r="J5701" s="13"/>
      <c r="K5701" s="13"/>
      <c r="L5701" s="13"/>
      <c r="M5701" s="13"/>
    </row>
    <row r="5702" spans="2:13">
      <c r="B5702" s="16"/>
      <c r="C5702" s="17"/>
      <c r="D5702" s="13"/>
      <c r="E5702" s="13"/>
      <c r="F5702" s="13"/>
      <c r="G5702" s="13"/>
      <c r="H5702" s="13"/>
      <c r="I5702" s="13"/>
      <c r="J5702" s="13"/>
      <c r="K5702" s="13"/>
      <c r="L5702" s="13"/>
      <c r="M5702" s="13"/>
    </row>
    <row r="5703" spans="2:13">
      <c r="B5703" s="16"/>
      <c r="C5703" s="17"/>
      <c r="D5703" s="13"/>
      <c r="E5703" s="13"/>
      <c r="F5703" s="13"/>
      <c r="G5703" s="13"/>
      <c r="H5703" s="13"/>
      <c r="I5703" s="13"/>
      <c r="J5703" s="13"/>
      <c r="K5703" s="13"/>
      <c r="L5703" s="13"/>
      <c r="M5703" s="13"/>
    </row>
    <row r="5704" spans="2:13">
      <c r="B5704" s="16"/>
      <c r="C5704" s="17"/>
      <c r="D5704" s="13"/>
      <c r="E5704" s="13"/>
      <c r="F5704" s="13"/>
      <c r="G5704" s="13"/>
      <c r="H5704" s="13"/>
      <c r="I5704" s="13"/>
      <c r="J5704" s="13"/>
      <c r="K5704" s="13"/>
      <c r="L5704" s="13"/>
      <c r="M5704" s="13"/>
    </row>
    <row r="5705" spans="2:13">
      <c r="B5705" s="16"/>
      <c r="C5705" s="17"/>
      <c r="D5705" s="13"/>
      <c r="E5705" s="13"/>
      <c r="F5705" s="13"/>
      <c r="G5705" s="13"/>
      <c r="H5705" s="13"/>
      <c r="I5705" s="13"/>
      <c r="J5705" s="13"/>
      <c r="K5705" s="13"/>
      <c r="L5705" s="13"/>
      <c r="M5705" s="13"/>
    </row>
    <row r="5706" spans="2:13">
      <c r="B5706" s="16"/>
      <c r="C5706" s="17"/>
      <c r="D5706" s="13"/>
      <c r="E5706" s="13"/>
      <c r="F5706" s="13"/>
      <c r="G5706" s="13"/>
      <c r="H5706" s="13"/>
      <c r="I5706" s="13"/>
      <c r="J5706" s="13"/>
      <c r="K5706" s="13"/>
      <c r="L5706" s="13"/>
      <c r="M5706" s="13"/>
    </row>
    <row r="5707" spans="2:13">
      <c r="B5707" s="16"/>
      <c r="C5707" s="17"/>
      <c r="D5707" s="13"/>
      <c r="E5707" s="13"/>
      <c r="F5707" s="13"/>
      <c r="G5707" s="13"/>
      <c r="H5707" s="13"/>
      <c r="I5707" s="13"/>
      <c r="J5707" s="13"/>
      <c r="K5707" s="13"/>
      <c r="L5707" s="13"/>
      <c r="M5707" s="13"/>
    </row>
    <row r="5708" spans="2:13">
      <c r="B5708" s="16"/>
      <c r="C5708" s="17"/>
      <c r="D5708" s="13"/>
      <c r="E5708" s="13"/>
      <c r="F5708" s="13"/>
      <c r="G5708" s="13"/>
      <c r="H5708" s="13"/>
      <c r="I5708" s="13"/>
      <c r="J5708" s="13"/>
      <c r="K5708" s="13"/>
      <c r="L5708" s="13"/>
      <c r="M5708" s="13"/>
    </row>
    <row r="5709" spans="2:13">
      <c r="B5709" s="16"/>
      <c r="C5709" s="17"/>
      <c r="D5709" s="13"/>
      <c r="E5709" s="13"/>
      <c r="F5709" s="13"/>
      <c r="G5709" s="13"/>
      <c r="H5709" s="13"/>
      <c r="I5709" s="13"/>
      <c r="J5709" s="13"/>
      <c r="K5709" s="13"/>
      <c r="L5709" s="13"/>
      <c r="M5709" s="13"/>
    </row>
    <row r="5710" spans="2:13">
      <c r="B5710" s="16"/>
      <c r="C5710" s="17"/>
      <c r="D5710" s="13"/>
      <c r="E5710" s="13"/>
      <c r="F5710" s="13"/>
      <c r="G5710" s="13"/>
      <c r="H5710" s="13"/>
      <c r="I5710" s="13"/>
      <c r="J5710" s="13"/>
      <c r="K5710" s="13"/>
      <c r="L5710" s="13"/>
      <c r="M5710" s="13"/>
    </row>
    <row r="5711" spans="2:13">
      <c r="B5711" s="16"/>
      <c r="C5711" s="17"/>
      <c r="D5711" s="13"/>
      <c r="E5711" s="13"/>
      <c r="F5711" s="13"/>
      <c r="G5711" s="13"/>
      <c r="H5711" s="13"/>
      <c r="I5711" s="13"/>
      <c r="J5711" s="13"/>
      <c r="K5711" s="13"/>
      <c r="L5711" s="13"/>
      <c r="M5711" s="13"/>
    </row>
    <row r="5712" spans="2:13">
      <c r="B5712" s="16"/>
      <c r="C5712" s="17"/>
      <c r="D5712" s="13"/>
      <c r="E5712" s="13"/>
      <c r="F5712" s="13"/>
      <c r="G5712" s="13"/>
      <c r="H5712" s="13"/>
      <c r="I5712" s="13"/>
      <c r="J5712" s="13"/>
      <c r="K5712" s="13"/>
      <c r="L5712" s="13"/>
      <c r="M5712" s="13"/>
    </row>
    <row r="5713" spans="2:13">
      <c r="B5713" s="16"/>
      <c r="C5713" s="17"/>
      <c r="D5713" s="13"/>
      <c r="E5713" s="13"/>
      <c r="F5713" s="13"/>
      <c r="G5713" s="13"/>
      <c r="H5713" s="13"/>
      <c r="I5713" s="13"/>
      <c r="J5713" s="13"/>
      <c r="K5713" s="13"/>
      <c r="L5713" s="13"/>
      <c r="M5713" s="13"/>
    </row>
    <row r="5714" spans="2:13">
      <c r="B5714" s="16"/>
      <c r="C5714" s="17"/>
      <c r="D5714" s="13"/>
      <c r="E5714" s="13"/>
      <c r="F5714" s="13"/>
      <c r="G5714" s="13"/>
      <c r="H5714" s="13"/>
      <c r="I5714" s="13"/>
      <c r="J5714" s="13"/>
      <c r="K5714" s="13"/>
      <c r="L5714" s="13"/>
      <c r="M5714" s="13"/>
    </row>
    <row r="5715" spans="2:13">
      <c r="B5715" s="18"/>
      <c r="C5715" s="19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</row>
    <row r="5716" spans="2:13">
      <c r="B5716" s="16"/>
      <c r="C5716" s="17"/>
      <c r="D5716" s="13"/>
      <c r="E5716" s="13"/>
      <c r="F5716" s="13"/>
      <c r="G5716" s="13"/>
      <c r="H5716" s="13"/>
      <c r="I5716" s="13"/>
      <c r="J5716" s="13"/>
      <c r="K5716" s="13"/>
      <c r="L5716" s="13"/>
      <c r="M5716" s="13"/>
    </row>
    <row r="5717" spans="2:13">
      <c r="B5717" s="16"/>
      <c r="C5717" s="17"/>
      <c r="D5717" s="13"/>
      <c r="E5717" s="13"/>
      <c r="F5717" s="13"/>
      <c r="G5717" s="13"/>
      <c r="H5717" s="13"/>
      <c r="I5717" s="13"/>
      <c r="J5717" s="13"/>
      <c r="K5717" s="13"/>
      <c r="L5717" s="13"/>
      <c r="M5717" s="13"/>
    </row>
    <row r="5718" spans="2:13">
      <c r="B5718" s="16"/>
      <c r="C5718" s="17"/>
      <c r="D5718" s="13"/>
      <c r="E5718" s="13"/>
      <c r="F5718" s="13"/>
      <c r="G5718" s="13"/>
      <c r="H5718" s="13"/>
      <c r="I5718" s="13"/>
      <c r="J5718" s="13"/>
      <c r="K5718" s="13"/>
      <c r="L5718" s="13"/>
      <c r="M5718" s="13"/>
    </row>
    <row r="5719" spans="2:13">
      <c r="B5719" s="16"/>
      <c r="C5719" s="17"/>
      <c r="D5719" s="13"/>
      <c r="E5719" s="13"/>
      <c r="F5719" s="13"/>
      <c r="G5719" s="13"/>
      <c r="H5719" s="13"/>
      <c r="I5719" s="13"/>
      <c r="J5719" s="13"/>
      <c r="K5719" s="13"/>
      <c r="L5719" s="13"/>
      <c r="M5719" s="13"/>
    </row>
    <row r="5720" spans="2:13">
      <c r="B5720" s="16"/>
      <c r="C5720" s="17"/>
      <c r="D5720" s="13"/>
      <c r="E5720" s="13"/>
      <c r="F5720" s="13"/>
      <c r="G5720" s="13"/>
      <c r="H5720" s="13"/>
      <c r="I5720" s="13"/>
      <c r="J5720" s="13"/>
      <c r="K5720" s="13"/>
      <c r="L5720" s="13"/>
      <c r="M5720" s="13"/>
    </row>
    <row r="5721" spans="2:13">
      <c r="B5721" s="16"/>
      <c r="C5721" s="17"/>
      <c r="D5721" s="13"/>
      <c r="E5721" s="13"/>
      <c r="F5721" s="13"/>
      <c r="G5721" s="13"/>
      <c r="H5721" s="13"/>
      <c r="I5721" s="13"/>
      <c r="J5721" s="13"/>
      <c r="K5721" s="13"/>
      <c r="L5721" s="13"/>
      <c r="M5721" s="13"/>
    </row>
    <row r="5722" spans="2:13">
      <c r="B5722" s="16"/>
      <c r="C5722" s="17"/>
      <c r="D5722" s="13"/>
      <c r="E5722" s="13"/>
      <c r="F5722" s="13"/>
      <c r="G5722" s="13"/>
      <c r="H5722" s="13"/>
      <c r="I5722" s="13"/>
      <c r="J5722" s="13"/>
      <c r="K5722" s="13"/>
      <c r="L5722" s="13"/>
      <c r="M5722" s="13"/>
    </row>
    <row r="5723" spans="2:13">
      <c r="B5723" s="16"/>
      <c r="C5723" s="17"/>
      <c r="D5723" s="13"/>
      <c r="E5723" s="13"/>
      <c r="F5723" s="13"/>
      <c r="G5723" s="13"/>
      <c r="H5723" s="13"/>
      <c r="I5723" s="13"/>
      <c r="J5723" s="13"/>
      <c r="K5723" s="13"/>
      <c r="L5723" s="13"/>
      <c r="M5723" s="13"/>
    </row>
    <row r="5724" spans="2:13">
      <c r="B5724" s="16"/>
      <c r="C5724" s="17"/>
      <c r="D5724" s="13"/>
      <c r="E5724" s="13"/>
      <c r="F5724" s="13"/>
      <c r="G5724" s="13"/>
      <c r="H5724" s="13"/>
      <c r="I5724" s="13"/>
      <c r="J5724" s="13"/>
      <c r="K5724" s="13"/>
      <c r="L5724" s="13"/>
      <c r="M5724" s="13"/>
    </row>
    <row r="5725" spans="2:13">
      <c r="B5725" s="16"/>
      <c r="C5725" s="17"/>
      <c r="D5725" s="13"/>
      <c r="E5725" s="13"/>
      <c r="F5725" s="13"/>
      <c r="G5725" s="13"/>
      <c r="H5725" s="13"/>
      <c r="I5725" s="13"/>
      <c r="J5725" s="13"/>
      <c r="K5725" s="13"/>
      <c r="L5725" s="13"/>
      <c r="M5725" s="13"/>
    </row>
    <row r="5726" spans="2:13">
      <c r="B5726" s="16"/>
      <c r="C5726" s="17"/>
      <c r="D5726" s="13"/>
      <c r="E5726" s="13"/>
      <c r="F5726" s="13"/>
      <c r="G5726" s="13"/>
      <c r="H5726" s="13"/>
      <c r="I5726" s="13"/>
      <c r="J5726" s="13"/>
      <c r="K5726" s="13"/>
      <c r="L5726" s="13"/>
      <c r="M5726" s="13"/>
    </row>
    <row r="5727" spans="2:13">
      <c r="B5727" s="16"/>
      <c r="C5727" s="17"/>
      <c r="D5727" s="13"/>
      <c r="E5727" s="13"/>
      <c r="F5727" s="13"/>
      <c r="G5727" s="13"/>
      <c r="H5727" s="13"/>
      <c r="I5727" s="13"/>
      <c r="J5727" s="13"/>
      <c r="K5727" s="13"/>
      <c r="L5727" s="13"/>
      <c r="M5727" s="13"/>
    </row>
    <row r="5728" spans="2:13">
      <c r="B5728" s="16"/>
      <c r="C5728" s="17"/>
      <c r="D5728" s="13"/>
      <c r="E5728" s="13"/>
      <c r="F5728" s="13"/>
      <c r="G5728" s="13"/>
      <c r="H5728" s="13"/>
      <c r="I5728" s="13"/>
      <c r="J5728" s="13"/>
      <c r="K5728" s="13"/>
      <c r="L5728" s="13"/>
      <c r="M5728" s="13"/>
    </row>
    <row r="5729" spans="2:13">
      <c r="B5729" s="16"/>
      <c r="C5729" s="17"/>
      <c r="D5729" s="13"/>
      <c r="E5729" s="13"/>
      <c r="F5729" s="13"/>
      <c r="G5729" s="13"/>
      <c r="H5729" s="13"/>
      <c r="I5729" s="13"/>
      <c r="J5729" s="13"/>
      <c r="K5729" s="13"/>
      <c r="L5729" s="13"/>
      <c r="M5729" s="13"/>
    </row>
    <row r="5730" spans="2:13">
      <c r="B5730" s="16"/>
      <c r="C5730" s="17"/>
      <c r="D5730" s="13"/>
      <c r="E5730" s="13"/>
      <c r="F5730" s="13"/>
      <c r="G5730" s="13"/>
      <c r="H5730" s="13"/>
      <c r="I5730" s="13"/>
      <c r="J5730" s="13"/>
      <c r="K5730" s="13"/>
      <c r="L5730" s="13"/>
      <c r="M5730" s="13"/>
    </row>
    <row r="5731" spans="2:13">
      <c r="B5731" s="16"/>
      <c r="C5731" s="17"/>
      <c r="D5731" s="13"/>
      <c r="E5731" s="13"/>
      <c r="F5731" s="13"/>
      <c r="G5731" s="13"/>
      <c r="H5731" s="13"/>
      <c r="I5731" s="13"/>
      <c r="J5731" s="13"/>
      <c r="K5731" s="13"/>
      <c r="L5731" s="13"/>
      <c r="M5731" s="13"/>
    </row>
    <row r="5732" spans="2:13">
      <c r="B5732" s="16"/>
      <c r="C5732" s="17"/>
      <c r="D5732" s="13"/>
      <c r="E5732" s="13"/>
      <c r="F5732" s="13"/>
      <c r="G5732" s="13"/>
      <c r="H5732" s="13"/>
      <c r="I5732" s="13"/>
      <c r="J5732" s="13"/>
      <c r="K5732" s="13"/>
      <c r="L5732" s="13"/>
      <c r="M5732" s="13"/>
    </row>
    <row r="5733" spans="2:13">
      <c r="B5733" s="18"/>
      <c r="C5733" s="19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</row>
    <row r="5734" spans="2:13">
      <c r="B5734" s="16"/>
      <c r="C5734" s="17"/>
      <c r="D5734" s="13"/>
      <c r="E5734" s="13"/>
      <c r="F5734" s="13"/>
      <c r="G5734" s="13"/>
      <c r="H5734" s="13"/>
      <c r="I5734" s="13"/>
      <c r="J5734" s="13"/>
      <c r="K5734" s="13"/>
      <c r="L5734" s="13"/>
      <c r="M5734" s="13"/>
    </row>
    <row r="5735" spans="2:13">
      <c r="B5735" s="16"/>
      <c r="C5735" s="17"/>
      <c r="D5735" s="13"/>
      <c r="E5735" s="13"/>
      <c r="F5735" s="13"/>
      <c r="G5735" s="13"/>
      <c r="H5735" s="13"/>
      <c r="I5735" s="13"/>
      <c r="J5735" s="13"/>
      <c r="K5735" s="13"/>
      <c r="L5735" s="13"/>
      <c r="M5735" s="13"/>
    </row>
    <row r="5736" spans="2:13">
      <c r="B5736" s="16"/>
      <c r="C5736" s="17"/>
      <c r="D5736" s="13"/>
      <c r="E5736" s="13"/>
      <c r="F5736" s="13"/>
      <c r="G5736" s="13"/>
      <c r="H5736" s="13"/>
      <c r="I5736" s="13"/>
      <c r="J5736" s="13"/>
      <c r="K5736" s="13"/>
      <c r="L5736" s="13"/>
      <c r="M5736" s="13"/>
    </row>
    <row r="5737" spans="2:13">
      <c r="B5737" s="16"/>
      <c r="C5737" s="17"/>
      <c r="D5737" s="13"/>
      <c r="E5737" s="13"/>
      <c r="F5737" s="13"/>
      <c r="G5737" s="13"/>
      <c r="H5737" s="13"/>
      <c r="I5737" s="13"/>
      <c r="J5737" s="13"/>
      <c r="K5737" s="13"/>
      <c r="L5737" s="13"/>
      <c r="M5737" s="13"/>
    </row>
    <row r="5738" spans="2:13">
      <c r="B5738" s="16"/>
      <c r="C5738" s="17"/>
      <c r="D5738" s="13"/>
      <c r="E5738" s="13"/>
      <c r="F5738" s="13"/>
      <c r="G5738" s="13"/>
      <c r="H5738" s="13"/>
      <c r="I5738" s="13"/>
      <c r="J5738" s="13"/>
      <c r="K5738" s="13"/>
      <c r="L5738" s="13"/>
      <c r="M5738" s="13"/>
    </row>
    <row r="5739" spans="2:13">
      <c r="B5739" s="16"/>
      <c r="C5739" s="17"/>
      <c r="D5739" s="13"/>
      <c r="E5739" s="13"/>
      <c r="F5739" s="13"/>
      <c r="G5739" s="13"/>
      <c r="H5739" s="13"/>
      <c r="I5739" s="13"/>
      <c r="J5739" s="13"/>
      <c r="K5739" s="13"/>
      <c r="L5739" s="13"/>
      <c r="M5739" s="13"/>
    </row>
    <row r="5740" spans="2:13">
      <c r="B5740" s="16"/>
      <c r="C5740" s="17"/>
      <c r="D5740" s="13"/>
      <c r="E5740" s="13"/>
      <c r="F5740" s="13"/>
      <c r="G5740" s="13"/>
      <c r="H5740" s="13"/>
      <c r="I5740" s="13"/>
      <c r="J5740" s="13"/>
      <c r="K5740" s="13"/>
      <c r="L5740" s="13"/>
      <c r="M5740" s="13"/>
    </row>
    <row r="5741" spans="2:13">
      <c r="B5741" s="16"/>
      <c r="C5741" s="17"/>
      <c r="D5741" s="13"/>
      <c r="E5741" s="13"/>
      <c r="F5741" s="13"/>
      <c r="G5741" s="13"/>
      <c r="H5741" s="13"/>
      <c r="I5741" s="13"/>
      <c r="J5741" s="13"/>
      <c r="K5741" s="13"/>
      <c r="L5741" s="13"/>
      <c r="M5741" s="13"/>
    </row>
    <row r="5742" spans="2:13">
      <c r="B5742" s="16"/>
      <c r="C5742" s="17"/>
      <c r="D5742" s="13"/>
      <c r="E5742" s="13"/>
      <c r="F5742" s="13"/>
      <c r="G5742" s="13"/>
      <c r="H5742" s="13"/>
      <c r="I5742" s="13"/>
      <c r="J5742" s="13"/>
      <c r="K5742" s="13"/>
      <c r="L5742" s="13"/>
      <c r="M5742" s="13"/>
    </row>
    <row r="5743" spans="2:13">
      <c r="B5743" s="18"/>
      <c r="C5743" s="19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</row>
    <row r="5744" spans="2:13">
      <c r="B5744" s="16"/>
      <c r="C5744" s="17"/>
      <c r="D5744" s="13"/>
      <c r="E5744" s="13"/>
      <c r="F5744" s="13"/>
      <c r="G5744" s="13"/>
      <c r="H5744" s="13"/>
      <c r="I5744" s="13"/>
      <c r="J5744" s="13"/>
      <c r="K5744" s="13"/>
      <c r="L5744" s="13"/>
      <c r="M5744" s="13"/>
    </row>
    <row r="5745" spans="2:13">
      <c r="B5745" s="16"/>
      <c r="C5745" s="17"/>
      <c r="D5745" s="13"/>
      <c r="E5745" s="13"/>
      <c r="F5745" s="13"/>
      <c r="G5745" s="13"/>
      <c r="H5745" s="13"/>
      <c r="I5745" s="13"/>
      <c r="J5745" s="13"/>
      <c r="K5745" s="13"/>
      <c r="L5745" s="13"/>
      <c r="M5745" s="13"/>
    </row>
    <row r="5746" spans="2:13">
      <c r="B5746" s="16"/>
      <c r="C5746" s="17"/>
      <c r="D5746" s="13"/>
      <c r="E5746" s="13"/>
      <c r="F5746" s="13"/>
      <c r="G5746" s="13"/>
      <c r="H5746" s="13"/>
      <c r="I5746" s="13"/>
      <c r="J5746" s="13"/>
      <c r="K5746" s="13"/>
      <c r="L5746" s="13"/>
      <c r="M5746" s="13"/>
    </row>
    <row r="5747" spans="2:13">
      <c r="B5747" s="16"/>
      <c r="C5747" s="17"/>
      <c r="D5747" s="13"/>
      <c r="E5747" s="13"/>
      <c r="F5747" s="13"/>
      <c r="G5747" s="13"/>
      <c r="H5747" s="13"/>
      <c r="I5747" s="13"/>
      <c r="J5747" s="13"/>
      <c r="K5747" s="13"/>
      <c r="L5747" s="13"/>
      <c r="M5747" s="13"/>
    </row>
    <row r="5748" spans="2:13">
      <c r="B5748" s="16"/>
      <c r="C5748" s="17"/>
      <c r="D5748" s="13"/>
      <c r="E5748" s="13"/>
      <c r="F5748" s="13"/>
      <c r="G5748" s="13"/>
      <c r="H5748" s="13"/>
      <c r="I5748" s="13"/>
      <c r="J5748" s="13"/>
      <c r="K5748" s="13"/>
      <c r="L5748" s="13"/>
      <c r="M5748" s="13"/>
    </row>
    <row r="5749" spans="2:13">
      <c r="B5749" s="16"/>
      <c r="C5749" s="17"/>
      <c r="D5749" s="13"/>
      <c r="E5749" s="13"/>
      <c r="F5749" s="13"/>
      <c r="G5749" s="13"/>
      <c r="H5749" s="13"/>
      <c r="I5749" s="13"/>
      <c r="J5749" s="13"/>
      <c r="K5749" s="13"/>
      <c r="L5749" s="13"/>
      <c r="M5749" s="13"/>
    </row>
    <row r="5750" spans="2:13">
      <c r="B5750" s="16"/>
      <c r="C5750" s="17"/>
      <c r="D5750" s="13"/>
      <c r="E5750" s="13"/>
      <c r="F5750" s="13"/>
      <c r="G5750" s="13"/>
      <c r="H5750" s="13"/>
      <c r="I5750" s="13"/>
      <c r="J5750" s="13"/>
      <c r="K5750" s="13"/>
      <c r="L5750" s="13"/>
      <c r="M5750" s="13"/>
    </row>
    <row r="5751" spans="2:13">
      <c r="B5751" s="16"/>
      <c r="C5751" s="17"/>
      <c r="D5751" s="13"/>
      <c r="E5751" s="13"/>
      <c r="F5751" s="13"/>
      <c r="G5751" s="13"/>
      <c r="H5751" s="13"/>
      <c r="I5751" s="13"/>
      <c r="J5751" s="13"/>
      <c r="K5751" s="13"/>
      <c r="L5751" s="13"/>
      <c r="M5751" s="13"/>
    </row>
    <row r="5752" spans="2:13">
      <c r="B5752" s="16"/>
      <c r="C5752" s="17"/>
      <c r="D5752" s="13"/>
      <c r="E5752" s="13"/>
      <c r="F5752" s="13"/>
      <c r="G5752" s="13"/>
      <c r="H5752" s="13"/>
      <c r="I5752" s="13"/>
      <c r="J5752" s="13"/>
      <c r="K5752" s="13"/>
      <c r="L5752" s="13"/>
      <c r="M5752" s="13"/>
    </row>
    <row r="5753" spans="2:13">
      <c r="B5753" s="16"/>
      <c r="C5753" s="17"/>
      <c r="D5753" s="13"/>
      <c r="E5753" s="13"/>
      <c r="F5753" s="13"/>
      <c r="G5753" s="13"/>
      <c r="H5753" s="13"/>
      <c r="I5753" s="13"/>
      <c r="J5753" s="13"/>
      <c r="K5753" s="13"/>
      <c r="L5753" s="13"/>
      <c r="M5753" s="13"/>
    </row>
    <row r="5754" spans="2:13">
      <c r="B5754" s="16"/>
      <c r="C5754" s="17"/>
      <c r="D5754" s="13"/>
      <c r="E5754" s="13"/>
      <c r="F5754" s="13"/>
      <c r="G5754" s="13"/>
      <c r="H5754" s="13"/>
      <c r="I5754" s="13"/>
      <c r="J5754" s="13"/>
      <c r="K5754" s="13"/>
      <c r="L5754" s="13"/>
      <c r="M5754" s="13"/>
    </row>
    <row r="5755" spans="2:13">
      <c r="B5755" s="16"/>
      <c r="C5755" s="17"/>
      <c r="D5755" s="13"/>
      <c r="E5755" s="13"/>
      <c r="F5755" s="13"/>
      <c r="G5755" s="13"/>
      <c r="H5755" s="13"/>
      <c r="I5755" s="13"/>
      <c r="J5755" s="13"/>
      <c r="K5755" s="13"/>
      <c r="L5755" s="13"/>
      <c r="M5755" s="13"/>
    </row>
    <row r="5756" spans="2:13">
      <c r="B5756" s="16"/>
      <c r="C5756" s="17"/>
      <c r="D5756" s="13"/>
      <c r="E5756" s="13"/>
      <c r="F5756" s="13"/>
      <c r="G5756" s="13"/>
      <c r="H5756" s="13"/>
      <c r="I5756" s="13"/>
      <c r="J5756" s="13"/>
      <c r="K5756" s="13"/>
      <c r="L5756" s="13"/>
      <c r="M5756" s="13"/>
    </row>
    <row r="5757" spans="2:13">
      <c r="B5757" s="18"/>
      <c r="C5757" s="19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</row>
    <row r="5758" spans="2:13">
      <c r="B5758" s="16"/>
      <c r="C5758" s="17"/>
      <c r="D5758" s="13"/>
      <c r="E5758" s="13"/>
      <c r="F5758" s="13"/>
      <c r="G5758" s="13"/>
      <c r="H5758" s="13"/>
      <c r="I5758" s="13"/>
      <c r="J5758" s="13"/>
      <c r="K5758" s="13"/>
      <c r="L5758" s="13"/>
      <c r="M5758" s="13"/>
    </row>
    <row r="5759" spans="2:13">
      <c r="B5759" s="16"/>
      <c r="C5759" s="17"/>
      <c r="D5759" s="13"/>
      <c r="E5759" s="13"/>
      <c r="F5759" s="13"/>
      <c r="G5759" s="13"/>
      <c r="H5759" s="13"/>
      <c r="I5759" s="13"/>
      <c r="J5759" s="13"/>
      <c r="K5759" s="13"/>
      <c r="L5759" s="13"/>
      <c r="M5759" s="13"/>
    </row>
    <row r="5760" spans="2:13">
      <c r="B5760" s="18"/>
      <c r="C5760" s="19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</row>
    <row r="5761" spans="2:13">
      <c r="B5761" s="16"/>
      <c r="C5761" s="17"/>
      <c r="D5761" s="13"/>
      <c r="E5761" s="13"/>
      <c r="F5761" s="13"/>
      <c r="G5761" s="13"/>
      <c r="H5761" s="13"/>
      <c r="I5761" s="13"/>
      <c r="J5761" s="13"/>
      <c r="K5761" s="13"/>
      <c r="L5761" s="13"/>
      <c r="M5761" s="13"/>
    </row>
    <row r="5762" spans="2:13">
      <c r="B5762" s="18"/>
      <c r="C5762" s="19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</row>
    <row r="5763" spans="2:13">
      <c r="B5763" s="16"/>
      <c r="C5763" s="17"/>
      <c r="D5763" s="13"/>
      <c r="E5763" s="13"/>
      <c r="F5763" s="13"/>
      <c r="G5763" s="13"/>
      <c r="H5763" s="13"/>
      <c r="I5763" s="13"/>
      <c r="J5763" s="13"/>
      <c r="K5763" s="13"/>
      <c r="L5763" s="13"/>
      <c r="M5763" s="13"/>
    </row>
    <row r="5764" spans="2:13">
      <c r="B5764" s="16"/>
      <c r="C5764" s="17"/>
      <c r="D5764" s="13"/>
      <c r="E5764" s="13"/>
      <c r="F5764" s="13"/>
      <c r="G5764" s="13"/>
      <c r="H5764" s="13"/>
      <c r="I5764" s="13"/>
      <c r="J5764" s="13"/>
      <c r="K5764" s="13"/>
      <c r="L5764" s="13"/>
      <c r="M5764" s="13"/>
    </row>
    <row r="5765" spans="2:13">
      <c r="B5765" s="18"/>
      <c r="C5765" s="19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</row>
    <row r="5766" spans="2:13">
      <c r="B5766" s="16"/>
      <c r="C5766" s="17"/>
      <c r="D5766" s="13"/>
      <c r="E5766" s="13"/>
      <c r="F5766" s="13"/>
      <c r="G5766" s="13"/>
      <c r="H5766" s="13"/>
      <c r="I5766" s="13"/>
      <c r="J5766" s="13"/>
      <c r="K5766" s="13"/>
      <c r="L5766" s="13"/>
      <c r="M5766" s="13"/>
    </row>
    <row r="5767" spans="2:13">
      <c r="B5767" s="18"/>
      <c r="C5767" s="19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</row>
    <row r="5768" spans="2:13">
      <c r="B5768" s="16"/>
      <c r="C5768" s="17"/>
      <c r="D5768" s="13"/>
      <c r="E5768" s="13"/>
      <c r="F5768" s="13"/>
      <c r="G5768" s="13"/>
      <c r="H5768" s="13"/>
      <c r="I5768" s="13"/>
      <c r="J5768" s="13"/>
      <c r="K5768" s="13"/>
      <c r="L5768" s="13"/>
      <c r="M5768" s="13"/>
    </row>
    <row r="5769" spans="2:13">
      <c r="B5769" s="16"/>
      <c r="C5769" s="17"/>
      <c r="D5769" s="13"/>
      <c r="E5769" s="13"/>
      <c r="F5769" s="13"/>
      <c r="G5769" s="13"/>
      <c r="H5769" s="13"/>
      <c r="I5769" s="13"/>
      <c r="J5769" s="13"/>
      <c r="K5769" s="13"/>
      <c r="L5769" s="13"/>
      <c r="M5769" s="13"/>
    </row>
    <row r="5770" spans="2:13">
      <c r="B5770" s="16"/>
      <c r="C5770" s="17"/>
      <c r="D5770" s="13"/>
      <c r="E5770" s="13"/>
      <c r="F5770" s="13"/>
      <c r="G5770" s="13"/>
      <c r="H5770" s="13"/>
      <c r="I5770" s="13"/>
      <c r="J5770" s="13"/>
      <c r="K5770" s="13"/>
      <c r="L5770" s="13"/>
      <c r="M5770" s="13"/>
    </row>
    <row r="5771" spans="2:13">
      <c r="B5771" s="16"/>
      <c r="C5771" s="17"/>
      <c r="D5771" s="13"/>
      <c r="E5771" s="13"/>
      <c r="F5771" s="13"/>
      <c r="G5771" s="13"/>
      <c r="H5771" s="13"/>
      <c r="I5771" s="13"/>
      <c r="J5771" s="13"/>
      <c r="K5771" s="13"/>
      <c r="L5771" s="13"/>
      <c r="M5771" s="13"/>
    </row>
    <row r="5772" spans="2:13">
      <c r="B5772" s="16"/>
      <c r="C5772" s="17"/>
      <c r="D5772" s="13"/>
      <c r="E5772" s="13"/>
      <c r="F5772" s="13"/>
      <c r="G5772" s="13"/>
      <c r="H5772" s="13"/>
      <c r="I5772" s="13"/>
      <c r="J5772" s="13"/>
      <c r="K5772" s="13"/>
      <c r="L5772" s="13"/>
      <c r="M5772" s="13"/>
    </row>
    <row r="5773" spans="2:13">
      <c r="B5773" s="16"/>
      <c r="C5773" s="17"/>
      <c r="D5773" s="13"/>
      <c r="E5773" s="13"/>
      <c r="F5773" s="13"/>
      <c r="G5773" s="13"/>
      <c r="H5773" s="13"/>
      <c r="I5773" s="13"/>
      <c r="J5773" s="13"/>
      <c r="K5773" s="13"/>
      <c r="L5773" s="13"/>
      <c r="M5773" s="13"/>
    </row>
    <row r="5774" spans="2:13">
      <c r="B5774" s="16"/>
      <c r="C5774" s="17"/>
      <c r="D5774" s="13"/>
      <c r="E5774" s="13"/>
      <c r="F5774" s="13"/>
      <c r="G5774" s="13"/>
      <c r="H5774" s="13"/>
      <c r="I5774" s="13"/>
      <c r="J5774" s="13"/>
      <c r="K5774" s="13"/>
      <c r="L5774" s="13"/>
      <c r="M5774" s="13"/>
    </row>
    <row r="5775" spans="2:13">
      <c r="B5775" s="16"/>
      <c r="C5775" s="17"/>
      <c r="D5775" s="13"/>
      <c r="E5775" s="13"/>
      <c r="F5775" s="13"/>
      <c r="G5775" s="13"/>
      <c r="H5775" s="13"/>
      <c r="I5775" s="13"/>
      <c r="J5775" s="13"/>
      <c r="K5775" s="13"/>
      <c r="L5775" s="13"/>
      <c r="M5775" s="13"/>
    </row>
    <row r="5776" spans="2:13">
      <c r="B5776" s="16"/>
      <c r="C5776" s="17"/>
      <c r="D5776" s="13"/>
      <c r="E5776" s="13"/>
      <c r="F5776" s="13"/>
      <c r="G5776" s="13"/>
      <c r="H5776" s="13"/>
      <c r="I5776" s="13"/>
      <c r="J5776" s="13"/>
      <c r="K5776" s="13"/>
      <c r="L5776" s="13"/>
      <c r="M5776" s="13"/>
    </row>
    <row r="5777" spans="2:13">
      <c r="B5777" s="16"/>
      <c r="C5777" s="17"/>
      <c r="D5777" s="13"/>
      <c r="E5777" s="13"/>
      <c r="F5777" s="13"/>
      <c r="G5777" s="13"/>
      <c r="H5777" s="13"/>
      <c r="I5777" s="13"/>
      <c r="J5777" s="13"/>
      <c r="K5777" s="13"/>
      <c r="L5777" s="13"/>
      <c r="M5777" s="13"/>
    </row>
    <row r="5778" spans="2:13">
      <c r="B5778" s="16"/>
      <c r="C5778" s="17"/>
      <c r="D5778" s="13"/>
      <c r="E5778" s="13"/>
      <c r="F5778" s="13"/>
      <c r="G5778" s="13"/>
      <c r="H5778" s="13"/>
      <c r="I5778" s="13"/>
      <c r="J5778" s="13"/>
      <c r="K5778" s="13"/>
      <c r="L5778" s="13"/>
      <c r="M5778" s="13"/>
    </row>
    <row r="5779" spans="2:13">
      <c r="B5779" s="16"/>
      <c r="C5779" s="17"/>
      <c r="D5779" s="13"/>
      <c r="E5779" s="13"/>
      <c r="F5779" s="13"/>
      <c r="G5779" s="13"/>
      <c r="H5779" s="13"/>
      <c r="I5779" s="13"/>
      <c r="J5779" s="13"/>
      <c r="K5779" s="13"/>
      <c r="L5779" s="13"/>
      <c r="M5779" s="13"/>
    </row>
    <row r="5780" spans="2:13">
      <c r="B5780" s="16"/>
      <c r="C5780" s="17"/>
      <c r="D5780" s="13"/>
      <c r="E5780" s="13"/>
      <c r="F5780" s="13"/>
      <c r="G5780" s="13"/>
      <c r="H5780" s="13"/>
      <c r="I5780" s="13"/>
      <c r="J5780" s="13"/>
      <c r="K5780" s="13"/>
      <c r="L5780" s="13"/>
      <c r="M5780" s="13"/>
    </row>
    <row r="5781" spans="2:13">
      <c r="B5781" s="16"/>
      <c r="C5781" s="17"/>
      <c r="D5781" s="13"/>
      <c r="E5781" s="13"/>
      <c r="F5781" s="13"/>
      <c r="G5781" s="13"/>
      <c r="H5781" s="13"/>
      <c r="I5781" s="13"/>
      <c r="J5781" s="13"/>
      <c r="K5781" s="13"/>
      <c r="L5781" s="13"/>
      <c r="M5781" s="13"/>
    </row>
    <row r="5782" spans="2:13">
      <c r="B5782" s="16"/>
      <c r="C5782" s="17"/>
      <c r="D5782" s="13"/>
      <c r="E5782" s="13"/>
      <c r="F5782" s="13"/>
      <c r="G5782" s="13"/>
      <c r="H5782" s="13"/>
      <c r="I5782" s="13"/>
      <c r="J5782" s="13"/>
      <c r="K5782" s="13"/>
      <c r="L5782" s="13"/>
      <c r="M5782" s="13"/>
    </row>
    <row r="5783" spans="2:13">
      <c r="B5783" s="18"/>
      <c r="C5783" s="19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</row>
    <row r="5784" spans="2:13">
      <c r="B5784" s="16"/>
      <c r="C5784" s="17"/>
      <c r="D5784" s="13"/>
      <c r="E5784" s="13"/>
      <c r="F5784" s="13"/>
      <c r="G5784" s="13"/>
      <c r="H5784" s="13"/>
      <c r="I5784" s="13"/>
      <c r="J5784" s="13"/>
      <c r="K5784" s="13"/>
      <c r="L5784" s="13"/>
      <c r="M5784" s="13"/>
    </row>
    <row r="5785" spans="2:13">
      <c r="B5785" s="16"/>
      <c r="C5785" s="17"/>
      <c r="D5785" s="13"/>
      <c r="E5785" s="13"/>
      <c r="F5785" s="13"/>
      <c r="G5785" s="13"/>
      <c r="H5785" s="13"/>
      <c r="I5785" s="13"/>
      <c r="J5785" s="13"/>
      <c r="K5785" s="13"/>
      <c r="L5785" s="13"/>
      <c r="M5785" s="13"/>
    </row>
    <row r="5786" spans="2:13">
      <c r="B5786" s="16"/>
      <c r="C5786" s="17"/>
      <c r="D5786" s="13"/>
      <c r="E5786" s="13"/>
      <c r="F5786" s="13"/>
      <c r="G5786" s="13"/>
      <c r="H5786" s="13"/>
      <c r="I5786" s="13"/>
      <c r="J5786" s="13"/>
      <c r="K5786" s="13"/>
      <c r="L5786" s="13"/>
      <c r="M5786" s="13"/>
    </row>
    <row r="5787" spans="2:13">
      <c r="B5787" s="16"/>
      <c r="C5787" s="17"/>
      <c r="D5787" s="13"/>
      <c r="E5787" s="13"/>
      <c r="F5787" s="13"/>
      <c r="G5787" s="13"/>
      <c r="H5787" s="13"/>
      <c r="I5787" s="13"/>
      <c r="J5787" s="13"/>
      <c r="K5787" s="13"/>
      <c r="L5787" s="13"/>
      <c r="M5787" s="13"/>
    </row>
    <row r="5788" spans="2:13">
      <c r="B5788" s="16"/>
      <c r="C5788" s="17"/>
      <c r="D5788" s="13"/>
      <c r="E5788" s="13"/>
      <c r="F5788" s="13"/>
      <c r="G5788" s="13"/>
      <c r="H5788" s="13"/>
      <c r="I5788" s="13"/>
      <c r="J5788" s="13"/>
      <c r="K5788" s="13"/>
      <c r="L5788" s="13"/>
      <c r="M5788" s="13"/>
    </row>
    <row r="5789" spans="2:13">
      <c r="B5789" s="16"/>
      <c r="C5789" s="17"/>
      <c r="D5789" s="13"/>
      <c r="E5789" s="13"/>
      <c r="F5789" s="13"/>
      <c r="G5789" s="13"/>
      <c r="H5789" s="13"/>
      <c r="I5789" s="13"/>
      <c r="J5789" s="13"/>
      <c r="K5789" s="13"/>
      <c r="L5789" s="13"/>
      <c r="M5789" s="13"/>
    </row>
    <row r="5790" spans="2:13">
      <c r="B5790" s="16"/>
      <c r="C5790" s="17"/>
      <c r="D5790" s="13"/>
      <c r="E5790" s="13"/>
      <c r="F5790" s="13"/>
      <c r="G5790" s="13"/>
      <c r="H5790" s="13"/>
      <c r="I5790" s="13"/>
      <c r="J5790" s="13"/>
      <c r="K5790" s="13"/>
      <c r="L5790" s="13"/>
      <c r="M5790" s="13"/>
    </row>
    <row r="5791" spans="2:13">
      <c r="B5791" s="18"/>
      <c r="C5791" s="19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</row>
    <row r="5792" spans="2:13">
      <c r="B5792" s="16"/>
      <c r="C5792" s="17"/>
      <c r="D5792" s="13"/>
      <c r="E5792" s="13"/>
      <c r="F5792" s="13"/>
      <c r="G5792" s="13"/>
      <c r="H5792" s="13"/>
      <c r="I5792" s="13"/>
      <c r="J5792" s="13"/>
      <c r="K5792" s="13"/>
      <c r="L5792" s="13"/>
      <c r="M5792" s="13"/>
    </row>
    <row r="5793" spans="2:13">
      <c r="B5793" s="16"/>
      <c r="C5793" s="17"/>
      <c r="D5793" s="13"/>
      <c r="E5793" s="13"/>
      <c r="F5793" s="13"/>
      <c r="G5793" s="13"/>
      <c r="H5793" s="13"/>
      <c r="I5793" s="13"/>
      <c r="J5793" s="13"/>
      <c r="K5793" s="13"/>
      <c r="L5793" s="13"/>
      <c r="M5793" s="13"/>
    </row>
    <row r="5794" spans="2:13">
      <c r="B5794" s="16"/>
      <c r="C5794" s="17"/>
      <c r="D5794" s="13"/>
      <c r="E5794" s="13"/>
      <c r="F5794" s="13"/>
      <c r="G5794" s="13"/>
      <c r="H5794" s="13"/>
      <c r="I5794" s="13"/>
      <c r="J5794" s="13"/>
      <c r="K5794" s="13"/>
      <c r="L5794" s="13"/>
      <c r="M5794" s="13"/>
    </row>
    <row r="5795" spans="2:13">
      <c r="B5795" s="16"/>
      <c r="C5795" s="17"/>
      <c r="D5795" s="13"/>
      <c r="E5795" s="13"/>
      <c r="F5795" s="13"/>
      <c r="G5795" s="13"/>
      <c r="H5795" s="13"/>
      <c r="I5795" s="13"/>
      <c r="J5795" s="13"/>
      <c r="K5795" s="13"/>
      <c r="L5795" s="13"/>
      <c r="M5795" s="13"/>
    </row>
    <row r="5796" spans="2:13">
      <c r="B5796" s="16"/>
      <c r="C5796" s="17"/>
      <c r="D5796" s="13"/>
      <c r="E5796" s="13"/>
      <c r="F5796" s="13"/>
      <c r="G5796" s="13"/>
      <c r="H5796" s="13"/>
      <c r="I5796" s="13"/>
      <c r="J5796" s="13"/>
      <c r="K5796" s="13"/>
      <c r="L5796" s="13"/>
      <c r="M5796" s="13"/>
    </row>
    <row r="5797" spans="2:13">
      <c r="B5797" s="16"/>
      <c r="C5797" s="17"/>
      <c r="D5797" s="13"/>
      <c r="E5797" s="13"/>
      <c r="F5797" s="13"/>
      <c r="G5797" s="13"/>
      <c r="H5797" s="13"/>
      <c r="I5797" s="13"/>
      <c r="J5797" s="13"/>
      <c r="K5797" s="13"/>
      <c r="L5797" s="13"/>
      <c r="M5797" s="13"/>
    </row>
    <row r="5798" spans="2:13">
      <c r="B5798" s="16"/>
      <c r="C5798" s="17"/>
      <c r="D5798" s="13"/>
      <c r="E5798" s="13"/>
      <c r="F5798" s="13"/>
      <c r="G5798" s="13"/>
      <c r="H5798" s="13"/>
      <c r="I5798" s="13"/>
      <c r="J5798" s="13"/>
      <c r="K5798" s="13"/>
      <c r="L5798" s="13"/>
      <c r="M5798" s="13"/>
    </row>
    <row r="5799" spans="2:13">
      <c r="B5799" s="16"/>
      <c r="C5799" s="17"/>
      <c r="D5799" s="13"/>
      <c r="E5799" s="13"/>
      <c r="F5799" s="13"/>
      <c r="G5799" s="13"/>
      <c r="H5799" s="13"/>
      <c r="I5799" s="13"/>
      <c r="J5799" s="13"/>
      <c r="K5799" s="13"/>
      <c r="L5799" s="13"/>
      <c r="M5799" s="13"/>
    </row>
    <row r="5800" spans="2:13">
      <c r="B5800" s="16"/>
      <c r="C5800" s="17"/>
      <c r="D5800" s="13"/>
      <c r="E5800" s="13"/>
      <c r="F5800" s="13"/>
      <c r="G5800" s="13"/>
      <c r="H5800" s="13"/>
      <c r="I5800" s="13"/>
      <c r="J5800" s="13"/>
      <c r="K5800" s="13"/>
      <c r="L5800" s="13"/>
      <c r="M5800" s="13"/>
    </row>
    <row r="5801" spans="2:13">
      <c r="B5801" s="16"/>
      <c r="C5801" s="17"/>
      <c r="D5801" s="13"/>
      <c r="E5801" s="13"/>
      <c r="F5801" s="13"/>
      <c r="G5801" s="13"/>
      <c r="H5801" s="13"/>
      <c r="I5801" s="13"/>
      <c r="J5801" s="13"/>
      <c r="K5801" s="13"/>
      <c r="L5801" s="13"/>
      <c r="M5801" s="13"/>
    </row>
    <row r="5802" spans="2:13">
      <c r="B5802" s="18"/>
      <c r="C5802" s="19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</row>
    <row r="5803" spans="2:13">
      <c r="B5803" s="16"/>
      <c r="C5803" s="17"/>
      <c r="D5803" s="13"/>
      <c r="E5803" s="13"/>
      <c r="F5803" s="13"/>
      <c r="G5803" s="13"/>
      <c r="H5803" s="13"/>
      <c r="I5803" s="13"/>
      <c r="J5803" s="13"/>
      <c r="K5803" s="13"/>
      <c r="L5803" s="13"/>
      <c r="M5803" s="13"/>
    </row>
    <row r="5804" spans="2:13">
      <c r="B5804" s="16"/>
      <c r="C5804" s="17"/>
      <c r="D5804" s="13"/>
      <c r="E5804" s="13"/>
      <c r="F5804" s="13"/>
      <c r="G5804" s="13"/>
      <c r="H5804" s="13"/>
      <c r="I5804" s="13"/>
      <c r="J5804" s="13"/>
      <c r="K5804" s="13"/>
      <c r="L5804" s="13"/>
      <c r="M5804" s="13"/>
    </row>
    <row r="5805" spans="2:13">
      <c r="B5805" s="16"/>
      <c r="C5805" s="17"/>
      <c r="D5805" s="13"/>
      <c r="E5805" s="13"/>
      <c r="F5805" s="13"/>
      <c r="G5805" s="13"/>
      <c r="H5805" s="13"/>
      <c r="I5805" s="13"/>
      <c r="J5805" s="13"/>
      <c r="K5805" s="13"/>
      <c r="L5805" s="13"/>
      <c r="M5805" s="13"/>
    </row>
    <row r="5806" spans="2:13">
      <c r="B5806" s="16"/>
      <c r="C5806" s="17"/>
      <c r="D5806" s="13"/>
      <c r="E5806" s="13"/>
      <c r="F5806" s="13"/>
      <c r="G5806" s="13"/>
      <c r="H5806" s="13"/>
      <c r="I5806" s="13"/>
      <c r="J5806" s="13"/>
      <c r="K5806" s="13"/>
      <c r="L5806" s="13"/>
      <c r="M5806" s="13"/>
    </row>
    <row r="5807" spans="2:13">
      <c r="B5807" s="16"/>
      <c r="C5807" s="17"/>
      <c r="D5807" s="13"/>
      <c r="E5807" s="13"/>
      <c r="F5807" s="13"/>
      <c r="G5807" s="13"/>
      <c r="H5807" s="13"/>
      <c r="I5807" s="13"/>
      <c r="J5807" s="13"/>
      <c r="K5807" s="13"/>
      <c r="L5807" s="13"/>
      <c r="M5807" s="13"/>
    </row>
    <row r="5808" spans="2:13">
      <c r="B5808" s="16"/>
      <c r="C5808" s="17"/>
      <c r="D5808" s="13"/>
      <c r="E5808" s="13"/>
      <c r="F5808" s="13"/>
      <c r="G5808" s="13"/>
      <c r="H5808" s="13"/>
      <c r="I5808" s="13"/>
      <c r="J5808" s="13"/>
      <c r="K5808" s="13"/>
      <c r="L5808" s="13"/>
      <c r="M5808" s="13"/>
    </row>
    <row r="5809" spans="2:13">
      <c r="B5809" s="16"/>
      <c r="C5809" s="17"/>
      <c r="D5809" s="13"/>
      <c r="E5809" s="13"/>
      <c r="F5809" s="13"/>
      <c r="G5809" s="13"/>
      <c r="H5809" s="13"/>
      <c r="I5809" s="13"/>
      <c r="J5809" s="13"/>
      <c r="K5809" s="13"/>
      <c r="L5809" s="13"/>
      <c r="M5809" s="13"/>
    </row>
    <row r="5810" spans="2:13">
      <c r="B5810" s="16"/>
      <c r="C5810" s="17"/>
      <c r="D5810" s="13"/>
      <c r="E5810" s="13"/>
      <c r="F5810" s="13"/>
      <c r="G5810" s="13"/>
      <c r="H5810" s="13"/>
      <c r="I5810" s="13"/>
      <c r="J5810" s="13"/>
      <c r="K5810" s="13"/>
      <c r="L5810" s="13"/>
      <c r="M5810" s="13"/>
    </row>
    <row r="5811" spans="2:13">
      <c r="B5811" s="16"/>
      <c r="C5811" s="17"/>
      <c r="D5811" s="13"/>
      <c r="E5811" s="13"/>
      <c r="F5811" s="13"/>
      <c r="G5811" s="13"/>
      <c r="H5811" s="13"/>
      <c r="I5811" s="13"/>
      <c r="J5811" s="13"/>
      <c r="K5811" s="13"/>
      <c r="L5811" s="13"/>
      <c r="M5811" s="13"/>
    </row>
    <row r="5812" spans="2:13">
      <c r="B5812" s="16"/>
      <c r="C5812" s="17"/>
      <c r="D5812" s="13"/>
      <c r="E5812" s="13"/>
      <c r="F5812" s="13"/>
      <c r="G5812" s="13"/>
      <c r="H5812" s="13"/>
      <c r="I5812" s="13"/>
      <c r="J5812" s="13"/>
      <c r="K5812" s="13"/>
      <c r="L5812" s="13"/>
      <c r="M5812" s="13"/>
    </row>
    <row r="5813" spans="2:13">
      <c r="B5813" s="16"/>
      <c r="C5813" s="17"/>
      <c r="D5813" s="13"/>
      <c r="E5813" s="13"/>
      <c r="F5813" s="13"/>
      <c r="G5813" s="13"/>
      <c r="H5813" s="13"/>
      <c r="I5813" s="13"/>
      <c r="J5813" s="13"/>
      <c r="K5813" s="13"/>
      <c r="L5813" s="13"/>
      <c r="M5813" s="13"/>
    </row>
    <row r="5814" spans="2:13">
      <c r="B5814" s="16"/>
      <c r="C5814" s="17"/>
      <c r="D5814" s="13"/>
      <c r="E5814" s="13"/>
      <c r="F5814" s="13"/>
      <c r="G5814" s="13"/>
      <c r="H5814" s="13"/>
      <c r="I5814" s="13"/>
      <c r="J5814" s="13"/>
      <c r="K5814" s="13"/>
      <c r="L5814" s="13"/>
      <c r="M5814" s="13"/>
    </row>
    <row r="5815" spans="2:13">
      <c r="B5815" s="16"/>
      <c r="C5815" s="17"/>
      <c r="D5815" s="13"/>
      <c r="E5815" s="13"/>
      <c r="F5815" s="13"/>
      <c r="G5815" s="13"/>
      <c r="H5815" s="13"/>
      <c r="I5815" s="13"/>
      <c r="J5815" s="13"/>
      <c r="K5815" s="13"/>
      <c r="L5815" s="13"/>
      <c r="M5815" s="13"/>
    </row>
    <row r="5816" spans="2:13">
      <c r="B5816" s="16"/>
      <c r="C5816" s="17"/>
      <c r="D5816" s="13"/>
      <c r="E5816" s="13"/>
      <c r="F5816" s="13"/>
      <c r="G5816" s="13"/>
      <c r="H5816" s="13"/>
      <c r="I5816" s="13"/>
      <c r="J5816" s="13"/>
      <c r="K5816" s="13"/>
      <c r="L5816" s="13"/>
      <c r="M5816" s="13"/>
    </row>
    <row r="5817" spans="2:13">
      <c r="B5817" s="16"/>
      <c r="C5817" s="17"/>
      <c r="D5817" s="13"/>
      <c r="E5817" s="13"/>
      <c r="F5817" s="13"/>
      <c r="G5817" s="13"/>
      <c r="H5817" s="13"/>
      <c r="I5817" s="13"/>
      <c r="J5817" s="13"/>
      <c r="K5817" s="13"/>
      <c r="L5817" s="13"/>
      <c r="M5817" s="13"/>
    </row>
    <row r="5818" spans="2:13">
      <c r="B5818" s="18"/>
      <c r="C5818" s="19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</row>
    <row r="5819" spans="2:13">
      <c r="B5819" s="16"/>
      <c r="C5819" s="17"/>
      <c r="D5819" s="13"/>
      <c r="E5819" s="13"/>
      <c r="F5819" s="13"/>
      <c r="G5819" s="13"/>
      <c r="H5819" s="13"/>
      <c r="I5819" s="13"/>
      <c r="J5819" s="13"/>
      <c r="K5819" s="13"/>
      <c r="L5819" s="13"/>
      <c r="M5819" s="13"/>
    </row>
    <row r="5820" spans="2:13">
      <c r="B5820" s="16"/>
      <c r="C5820" s="17"/>
      <c r="D5820" s="13"/>
      <c r="E5820" s="13"/>
      <c r="F5820" s="13"/>
      <c r="G5820" s="13"/>
      <c r="H5820" s="13"/>
      <c r="I5820" s="13"/>
      <c r="J5820" s="13"/>
      <c r="K5820" s="13"/>
      <c r="L5820" s="13"/>
      <c r="M5820" s="13"/>
    </row>
    <row r="5821" spans="2:13">
      <c r="B5821" s="16"/>
      <c r="C5821" s="17"/>
      <c r="D5821" s="13"/>
      <c r="E5821" s="13"/>
      <c r="F5821" s="13"/>
      <c r="G5821" s="13"/>
      <c r="H5821" s="13"/>
      <c r="I5821" s="13"/>
      <c r="J5821" s="13"/>
      <c r="K5821" s="13"/>
      <c r="L5821" s="13"/>
      <c r="M5821" s="13"/>
    </row>
    <row r="5822" spans="2:13">
      <c r="B5822" s="16"/>
      <c r="C5822" s="17"/>
      <c r="D5822" s="13"/>
      <c r="E5822" s="13"/>
      <c r="F5822" s="13"/>
      <c r="G5822" s="13"/>
      <c r="H5822" s="13"/>
      <c r="I5822" s="13"/>
      <c r="J5822" s="13"/>
      <c r="K5822" s="13"/>
      <c r="L5822" s="13"/>
      <c r="M5822" s="13"/>
    </row>
    <row r="5823" spans="2:13">
      <c r="B5823" s="16"/>
      <c r="C5823" s="17"/>
      <c r="D5823" s="13"/>
      <c r="E5823" s="13"/>
      <c r="F5823" s="13"/>
      <c r="G5823" s="13"/>
      <c r="H5823" s="13"/>
      <c r="I5823" s="13"/>
      <c r="J5823" s="13"/>
      <c r="K5823" s="13"/>
      <c r="L5823" s="13"/>
      <c r="M5823" s="13"/>
    </row>
    <row r="5824" spans="2:13">
      <c r="B5824" s="16"/>
      <c r="C5824" s="17"/>
      <c r="D5824" s="13"/>
      <c r="E5824" s="13"/>
      <c r="F5824" s="13"/>
      <c r="G5824" s="13"/>
      <c r="H5824" s="13"/>
      <c r="I5824" s="13"/>
      <c r="J5824" s="13"/>
      <c r="K5824" s="13"/>
      <c r="L5824" s="13"/>
      <c r="M5824" s="13"/>
    </row>
    <row r="5825" spans="2:13">
      <c r="B5825" s="16"/>
      <c r="C5825" s="17"/>
      <c r="D5825" s="13"/>
      <c r="E5825" s="13"/>
      <c r="F5825" s="13"/>
      <c r="G5825" s="13"/>
      <c r="H5825" s="13"/>
      <c r="I5825" s="13"/>
      <c r="J5825" s="13"/>
      <c r="K5825" s="13"/>
      <c r="L5825" s="13"/>
      <c r="M5825" s="13"/>
    </row>
    <row r="5826" spans="2:13">
      <c r="B5826" s="16"/>
      <c r="C5826" s="17"/>
      <c r="D5826" s="13"/>
      <c r="E5826" s="13"/>
      <c r="F5826" s="13"/>
      <c r="G5826" s="13"/>
      <c r="H5826" s="13"/>
      <c r="I5826" s="13"/>
      <c r="J5826" s="13"/>
      <c r="K5826" s="13"/>
      <c r="L5826" s="13"/>
      <c r="M5826" s="13"/>
    </row>
    <row r="5827" spans="2:13">
      <c r="B5827" s="16"/>
      <c r="C5827" s="17"/>
      <c r="D5827" s="13"/>
      <c r="E5827" s="13"/>
      <c r="F5827" s="13"/>
      <c r="G5827" s="13"/>
      <c r="H5827" s="13"/>
      <c r="I5827" s="13"/>
      <c r="J5827" s="13"/>
      <c r="K5827" s="13"/>
      <c r="L5827" s="13"/>
      <c r="M5827" s="13"/>
    </row>
    <row r="5828" spans="2:13">
      <c r="B5828" s="16"/>
      <c r="C5828" s="17"/>
      <c r="D5828" s="13"/>
      <c r="E5828" s="13"/>
      <c r="F5828" s="13"/>
      <c r="G5828" s="13"/>
      <c r="H5828" s="13"/>
      <c r="I5828" s="13"/>
      <c r="J5828" s="13"/>
      <c r="K5828" s="13"/>
      <c r="L5828" s="13"/>
      <c r="M5828" s="13"/>
    </row>
    <row r="5829" spans="2:13">
      <c r="B5829" s="16"/>
      <c r="C5829" s="17"/>
      <c r="D5829" s="13"/>
      <c r="E5829" s="13"/>
      <c r="F5829" s="13"/>
      <c r="G5829" s="13"/>
      <c r="H5829" s="13"/>
      <c r="I5829" s="13"/>
      <c r="J5829" s="13"/>
      <c r="K5829" s="13"/>
      <c r="L5829" s="13"/>
      <c r="M5829" s="13"/>
    </row>
    <row r="5830" spans="2:13">
      <c r="B5830" s="16"/>
      <c r="C5830" s="17"/>
      <c r="D5830" s="13"/>
      <c r="E5830" s="13"/>
      <c r="F5830" s="13"/>
      <c r="G5830" s="13"/>
      <c r="H5830" s="13"/>
      <c r="I5830" s="13"/>
      <c r="J5830" s="13"/>
      <c r="K5830" s="13"/>
      <c r="L5830" s="13"/>
      <c r="M5830" s="13"/>
    </row>
    <row r="5831" spans="2:13">
      <c r="B5831" s="16"/>
      <c r="C5831" s="17"/>
      <c r="D5831" s="13"/>
      <c r="E5831" s="13"/>
      <c r="F5831" s="13"/>
      <c r="G5831" s="13"/>
      <c r="H5831" s="13"/>
      <c r="I5831" s="13"/>
      <c r="J5831" s="13"/>
      <c r="K5831" s="13"/>
      <c r="L5831" s="13"/>
      <c r="M5831" s="13"/>
    </row>
    <row r="5832" spans="2:13">
      <c r="B5832" s="16"/>
      <c r="C5832" s="17"/>
      <c r="D5832" s="13"/>
      <c r="E5832" s="13"/>
      <c r="F5832" s="13"/>
      <c r="G5832" s="13"/>
      <c r="H5832" s="13"/>
      <c r="I5832" s="13"/>
      <c r="J5832" s="13"/>
      <c r="K5832" s="13"/>
      <c r="L5832" s="13"/>
      <c r="M5832" s="13"/>
    </row>
    <row r="5833" spans="2:13">
      <c r="B5833" s="16"/>
      <c r="C5833" s="17"/>
      <c r="D5833" s="13"/>
      <c r="E5833" s="13"/>
      <c r="F5833" s="13"/>
      <c r="G5833" s="13"/>
      <c r="H5833" s="13"/>
      <c r="I5833" s="13"/>
      <c r="J5833" s="13"/>
      <c r="K5833" s="13"/>
      <c r="L5833" s="13"/>
      <c r="M5833" s="13"/>
    </row>
    <row r="5834" spans="2:13">
      <c r="B5834" s="16"/>
      <c r="C5834" s="17"/>
      <c r="D5834" s="13"/>
      <c r="E5834" s="13"/>
      <c r="F5834" s="13"/>
      <c r="G5834" s="13"/>
      <c r="H5834" s="13"/>
      <c r="I5834" s="13"/>
      <c r="J5834" s="13"/>
      <c r="K5834" s="13"/>
      <c r="L5834" s="13"/>
      <c r="M5834" s="13"/>
    </row>
    <row r="5835" spans="2:13">
      <c r="B5835" s="16"/>
      <c r="C5835" s="17"/>
      <c r="D5835" s="13"/>
      <c r="E5835" s="13"/>
      <c r="F5835" s="13"/>
      <c r="G5835" s="13"/>
      <c r="H5835" s="13"/>
      <c r="I5835" s="13"/>
      <c r="J5835" s="13"/>
      <c r="K5835" s="13"/>
      <c r="L5835" s="13"/>
      <c r="M5835" s="13"/>
    </row>
    <row r="5836" spans="2:13">
      <c r="B5836" s="16"/>
      <c r="C5836" s="17"/>
      <c r="D5836" s="13"/>
      <c r="E5836" s="13"/>
      <c r="F5836" s="13"/>
      <c r="G5836" s="13"/>
      <c r="H5836" s="13"/>
      <c r="I5836" s="13"/>
      <c r="J5836" s="13"/>
      <c r="K5836" s="13"/>
      <c r="L5836" s="13"/>
      <c r="M5836" s="13"/>
    </row>
    <row r="5837" spans="2:13">
      <c r="B5837" s="18"/>
      <c r="C5837" s="19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</row>
    <row r="5838" spans="2:13">
      <c r="B5838" s="16"/>
      <c r="C5838" s="17"/>
      <c r="D5838" s="13"/>
      <c r="E5838" s="13"/>
      <c r="F5838" s="13"/>
      <c r="G5838" s="13"/>
      <c r="H5838" s="13"/>
      <c r="I5838" s="13"/>
      <c r="J5838" s="13"/>
      <c r="K5838" s="13"/>
      <c r="L5838" s="13"/>
      <c r="M5838" s="13"/>
    </row>
    <row r="5839" spans="2:13">
      <c r="B5839" s="16"/>
      <c r="C5839" s="17"/>
      <c r="D5839" s="13"/>
      <c r="E5839" s="13"/>
      <c r="F5839" s="13"/>
      <c r="G5839" s="13"/>
      <c r="H5839" s="13"/>
      <c r="I5839" s="13"/>
      <c r="J5839" s="13"/>
      <c r="K5839" s="13"/>
      <c r="L5839" s="13"/>
      <c r="M5839" s="13"/>
    </row>
    <row r="5840" spans="2:13">
      <c r="B5840" s="16"/>
      <c r="C5840" s="17"/>
      <c r="D5840" s="13"/>
      <c r="E5840" s="13"/>
      <c r="F5840" s="13"/>
      <c r="G5840" s="13"/>
      <c r="H5840" s="13"/>
      <c r="I5840" s="13"/>
      <c r="J5840" s="13"/>
      <c r="K5840" s="13"/>
      <c r="L5840" s="13"/>
      <c r="M5840" s="13"/>
    </row>
    <row r="5841" spans="2:13">
      <c r="B5841" s="16"/>
      <c r="C5841" s="17"/>
      <c r="D5841" s="13"/>
      <c r="E5841" s="13"/>
      <c r="F5841" s="13"/>
      <c r="G5841" s="13"/>
      <c r="H5841" s="13"/>
      <c r="I5841" s="13"/>
      <c r="J5841" s="13"/>
      <c r="K5841" s="13"/>
      <c r="L5841" s="13"/>
      <c r="M5841" s="13"/>
    </row>
    <row r="5842" spans="2:13">
      <c r="B5842" s="18"/>
      <c r="C5842" s="19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</row>
    <row r="5843" spans="2:13">
      <c r="B5843" s="16"/>
      <c r="C5843" s="17"/>
      <c r="D5843" s="13"/>
      <c r="E5843" s="13"/>
      <c r="F5843" s="13"/>
      <c r="G5843" s="13"/>
      <c r="H5843" s="13"/>
      <c r="I5843" s="13"/>
      <c r="J5843" s="13"/>
      <c r="K5843" s="13"/>
      <c r="L5843" s="13"/>
      <c r="M5843" s="13"/>
    </row>
    <row r="5844" spans="2:13">
      <c r="B5844" s="16"/>
      <c r="C5844" s="17"/>
      <c r="D5844" s="13"/>
      <c r="E5844" s="13"/>
      <c r="F5844" s="13"/>
      <c r="G5844" s="13"/>
      <c r="H5844" s="13"/>
      <c r="I5844" s="13"/>
      <c r="J5844" s="13"/>
      <c r="K5844" s="13"/>
      <c r="L5844" s="13"/>
      <c r="M5844" s="13"/>
    </row>
    <row r="5845" spans="2:13">
      <c r="B5845" s="16"/>
      <c r="C5845" s="17"/>
      <c r="D5845" s="13"/>
      <c r="E5845" s="13"/>
      <c r="F5845" s="13"/>
      <c r="G5845" s="13"/>
      <c r="H5845" s="13"/>
      <c r="I5845" s="13"/>
      <c r="J5845" s="13"/>
      <c r="K5845" s="13"/>
      <c r="L5845" s="13"/>
      <c r="M5845" s="13"/>
    </row>
    <row r="5846" spans="2:13">
      <c r="B5846" s="16"/>
      <c r="C5846" s="17"/>
      <c r="D5846" s="13"/>
      <c r="E5846" s="13"/>
      <c r="F5846" s="13"/>
      <c r="G5846" s="13"/>
      <c r="H5846" s="13"/>
      <c r="I5846" s="13"/>
      <c r="J5846" s="13"/>
      <c r="K5846" s="13"/>
      <c r="L5846" s="13"/>
      <c r="M5846" s="13"/>
    </row>
    <row r="5847" spans="2:13">
      <c r="B5847" s="16"/>
      <c r="C5847" s="17"/>
      <c r="D5847" s="13"/>
      <c r="E5847" s="13"/>
      <c r="F5847" s="13"/>
      <c r="G5847" s="13"/>
      <c r="H5847" s="13"/>
      <c r="I5847" s="13"/>
      <c r="J5847" s="13"/>
      <c r="K5847" s="13"/>
      <c r="L5847" s="13"/>
      <c r="M5847" s="13"/>
    </row>
    <row r="5848" spans="2:13">
      <c r="B5848" s="16"/>
      <c r="C5848" s="17"/>
      <c r="D5848" s="13"/>
      <c r="E5848" s="13"/>
      <c r="F5848" s="13"/>
      <c r="G5848" s="13"/>
      <c r="H5848" s="13"/>
      <c r="I5848" s="13"/>
      <c r="J5848" s="13"/>
      <c r="K5848" s="13"/>
      <c r="L5848" s="13"/>
      <c r="M5848" s="13"/>
    </row>
    <row r="5849" spans="2:13">
      <c r="B5849" s="16"/>
      <c r="C5849" s="17"/>
      <c r="D5849" s="13"/>
      <c r="E5849" s="13"/>
      <c r="F5849" s="13"/>
      <c r="G5849" s="13"/>
      <c r="H5849" s="13"/>
      <c r="I5849" s="13"/>
      <c r="J5849" s="13"/>
      <c r="K5849" s="13"/>
      <c r="L5849" s="13"/>
      <c r="M5849" s="13"/>
    </row>
    <row r="5850" spans="2:13">
      <c r="B5850" s="16"/>
      <c r="C5850" s="17"/>
      <c r="D5850" s="13"/>
      <c r="E5850" s="13"/>
      <c r="F5850" s="13"/>
      <c r="G5850" s="13"/>
      <c r="H5850" s="13"/>
      <c r="I5850" s="13"/>
      <c r="J5850" s="13"/>
      <c r="K5850" s="13"/>
      <c r="L5850" s="13"/>
      <c r="M5850" s="13"/>
    </row>
    <row r="5851" spans="2:13">
      <c r="B5851" s="16"/>
      <c r="C5851" s="17"/>
      <c r="D5851" s="13"/>
      <c r="E5851" s="13"/>
      <c r="F5851" s="13"/>
      <c r="G5851" s="13"/>
      <c r="H5851" s="13"/>
      <c r="I5851" s="13"/>
      <c r="J5851" s="13"/>
      <c r="K5851" s="13"/>
      <c r="L5851" s="13"/>
      <c r="M5851" s="13"/>
    </row>
    <row r="5852" spans="2:13">
      <c r="B5852" s="16"/>
      <c r="C5852" s="17"/>
      <c r="D5852" s="13"/>
      <c r="E5852" s="13"/>
      <c r="F5852" s="13"/>
      <c r="G5852" s="13"/>
      <c r="H5852" s="13"/>
      <c r="I5852" s="13"/>
      <c r="J5852" s="13"/>
      <c r="K5852" s="13"/>
      <c r="L5852" s="13"/>
      <c r="M5852" s="13"/>
    </row>
    <row r="5853" spans="2:13">
      <c r="B5853" s="16"/>
      <c r="C5853" s="17"/>
      <c r="D5853" s="13"/>
      <c r="E5853" s="13"/>
      <c r="F5853" s="13"/>
      <c r="G5853" s="13"/>
      <c r="H5853" s="13"/>
      <c r="I5853" s="13"/>
      <c r="J5853" s="13"/>
      <c r="K5853" s="13"/>
      <c r="L5853" s="13"/>
      <c r="M5853" s="13"/>
    </row>
    <row r="5854" spans="2:13">
      <c r="B5854" s="16"/>
      <c r="C5854" s="17"/>
      <c r="D5854" s="13"/>
      <c r="E5854" s="13"/>
      <c r="F5854" s="13"/>
      <c r="G5854" s="13"/>
      <c r="H5854" s="13"/>
      <c r="I5854" s="13"/>
      <c r="J5854" s="13"/>
      <c r="K5854" s="13"/>
      <c r="L5854" s="13"/>
      <c r="M5854" s="13"/>
    </row>
    <row r="5855" spans="2:13">
      <c r="B5855" s="16"/>
      <c r="C5855" s="17"/>
      <c r="D5855" s="13"/>
      <c r="E5855" s="13"/>
      <c r="F5855" s="13"/>
      <c r="G5855" s="13"/>
      <c r="H5855" s="13"/>
      <c r="I5855" s="13"/>
      <c r="J5855" s="13"/>
      <c r="K5855" s="13"/>
      <c r="L5855" s="13"/>
      <c r="M5855" s="13"/>
    </row>
    <row r="5856" spans="2:13">
      <c r="B5856" s="16"/>
      <c r="C5856" s="17"/>
      <c r="D5856" s="13"/>
      <c r="E5856" s="13"/>
      <c r="F5856" s="13"/>
      <c r="G5856" s="13"/>
      <c r="H5856" s="13"/>
      <c r="I5856" s="13"/>
      <c r="J5856" s="13"/>
      <c r="K5856" s="13"/>
      <c r="L5856" s="13"/>
      <c r="M5856" s="13"/>
    </row>
    <row r="5857" spans="2:13">
      <c r="B5857" s="16"/>
      <c r="C5857" s="17"/>
      <c r="D5857" s="13"/>
      <c r="E5857" s="13"/>
      <c r="F5857" s="13"/>
      <c r="G5857" s="13"/>
      <c r="H5857" s="13"/>
      <c r="I5857" s="13"/>
      <c r="J5857" s="13"/>
      <c r="K5857" s="13"/>
      <c r="L5857" s="13"/>
      <c r="M5857" s="13"/>
    </row>
    <row r="5858" spans="2:13">
      <c r="B5858" s="16"/>
      <c r="C5858" s="17"/>
      <c r="D5858" s="13"/>
      <c r="E5858" s="13"/>
      <c r="F5858" s="13"/>
      <c r="G5858" s="13"/>
      <c r="H5858" s="13"/>
      <c r="I5858" s="13"/>
      <c r="J5858" s="13"/>
      <c r="K5858" s="13"/>
      <c r="L5858" s="13"/>
      <c r="M5858" s="13"/>
    </row>
    <row r="5859" spans="2:13">
      <c r="B5859" s="16"/>
      <c r="C5859" s="17"/>
      <c r="D5859" s="13"/>
      <c r="E5859" s="13"/>
      <c r="F5859" s="13"/>
      <c r="G5859" s="13"/>
      <c r="H5859" s="13"/>
      <c r="I5859" s="13"/>
      <c r="J5859" s="13"/>
      <c r="K5859" s="13"/>
      <c r="L5859" s="13"/>
      <c r="M5859" s="13"/>
    </row>
    <row r="5860" spans="2:13">
      <c r="B5860" s="16"/>
      <c r="C5860" s="17"/>
      <c r="D5860" s="13"/>
      <c r="E5860" s="13"/>
      <c r="F5860" s="13"/>
      <c r="G5860" s="13"/>
      <c r="H5860" s="13"/>
      <c r="I5860" s="13"/>
      <c r="J5860" s="13"/>
      <c r="K5860" s="13"/>
      <c r="L5860" s="13"/>
      <c r="M5860" s="13"/>
    </row>
    <row r="5861" spans="2:13">
      <c r="B5861" s="16"/>
      <c r="C5861" s="17"/>
      <c r="D5861" s="13"/>
      <c r="E5861" s="13"/>
      <c r="F5861" s="13"/>
      <c r="G5861" s="13"/>
      <c r="H5861" s="13"/>
      <c r="I5861" s="13"/>
      <c r="J5861" s="13"/>
      <c r="K5861" s="13"/>
      <c r="L5861" s="13"/>
      <c r="M5861" s="13"/>
    </row>
    <row r="5862" spans="2:13">
      <c r="B5862" s="16"/>
      <c r="C5862" s="17"/>
      <c r="D5862" s="13"/>
      <c r="E5862" s="13"/>
      <c r="F5862" s="13"/>
      <c r="G5862" s="13"/>
      <c r="H5862" s="13"/>
      <c r="I5862" s="13"/>
      <c r="J5862" s="13"/>
      <c r="K5862" s="13"/>
      <c r="L5862" s="13"/>
      <c r="M5862" s="13"/>
    </row>
    <row r="5863" spans="2:13">
      <c r="B5863" s="16"/>
      <c r="C5863" s="17"/>
      <c r="D5863" s="13"/>
      <c r="E5863" s="13"/>
      <c r="F5863" s="13"/>
      <c r="G5863" s="13"/>
      <c r="H5863" s="13"/>
      <c r="I5863" s="13"/>
      <c r="J5863" s="13"/>
      <c r="K5863" s="13"/>
      <c r="L5863" s="13"/>
      <c r="M5863" s="13"/>
    </row>
    <row r="5864" spans="2:13">
      <c r="B5864" s="16"/>
      <c r="C5864" s="17"/>
      <c r="D5864" s="13"/>
      <c r="E5864" s="13"/>
      <c r="F5864" s="13"/>
      <c r="G5864" s="13"/>
      <c r="H5864" s="13"/>
      <c r="I5864" s="13"/>
      <c r="J5864" s="13"/>
      <c r="K5864" s="13"/>
      <c r="L5864" s="13"/>
      <c r="M5864" s="13"/>
    </row>
    <row r="5865" spans="2:13">
      <c r="B5865" s="16"/>
      <c r="C5865" s="17"/>
      <c r="D5865" s="13"/>
      <c r="E5865" s="13"/>
      <c r="F5865" s="13"/>
      <c r="G5865" s="13"/>
      <c r="H5865" s="13"/>
      <c r="I5865" s="13"/>
      <c r="J5865" s="13"/>
      <c r="K5865" s="13"/>
      <c r="L5865" s="13"/>
      <c r="M5865" s="13"/>
    </row>
    <row r="5866" spans="2:13">
      <c r="B5866" s="16"/>
      <c r="C5866" s="17"/>
      <c r="D5866" s="13"/>
      <c r="E5866" s="13"/>
      <c r="F5866" s="13"/>
      <c r="G5866" s="13"/>
      <c r="H5866" s="13"/>
      <c r="I5866" s="13"/>
      <c r="J5866" s="13"/>
      <c r="K5866" s="13"/>
      <c r="L5866" s="13"/>
      <c r="M5866" s="13"/>
    </row>
    <row r="5867" spans="2:13">
      <c r="B5867" s="16"/>
      <c r="C5867" s="20"/>
      <c r="D5867" s="13"/>
      <c r="E5867" s="13"/>
      <c r="F5867" s="13"/>
      <c r="G5867" s="13"/>
      <c r="H5867" s="13"/>
      <c r="I5867" s="13"/>
      <c r="J5867" s="13"/>
      <c r="K5867" s="13"/>
      <c r="L5867" s="13"/>
      <c r="M5867" s="13"/>
    </row>
    <row r="5868" spans="2:13">
      <c r="B5868" s="16"/>
      <c r="C5868" s="20"/>
      <c r="D5868" s="13"/>
      <c r="E5868" s="13"/>
      <c r="F5868" s="13"/>
      <c r="G5868" s="13"/>
      <c r="H5868" s="13"/>
      <c r="I5868" s="13"/>
      <c r="J5868" s="13"/>
      <c r="K5868" s="13"/>
      <c r="L5868" s="13"/>
      <c r="M5868" s="13"/>
    </row>
    <row r="5869" spans="2:13">
      <c r="B5869" s="16"/>
      <c r="C5869" s="20"/>
      <c r="D5869" s="13"/>
      <c r="E5869" s="13"/>
      <c r="F5869" s="13"/>
      <c r="G5869" s="13"/>
      <c r="H5869" s="13"/>
      <c r="I5869" s="13"/>
      <c r="J5869" s="13"/>
      <c r="K5869" s="13"/>
      <c r="L5869" s="13"/>
      <c r="M5869" s="13"/>
    </row>
    <row r="5870" spans="2:13">
      <c r="B5870" s="16"/>
      <c r="C5870" s="20"/>
      <c r="D5870" s="13"/>
      <c r="E5870" s="13"/>
      <c r="F5870" s="13"/>
      <c r="G5870" s="13"/>
      <c r="H5870" s="13"/>
      <c r="I5870" s="13"/>
      <c r="J5870" s="13"/>
      <c r="K5870" s="13"/>
      <c r="L5870" s="13"/>
      <c r="M5870" s="13"/>
    </row>
    <row r="5871" spans="2:13">
      <c r="B5871" s="16"/>
      <c r="C5871" s="20"/>
      <c r="D5871" s="13"/>
      <c r="E5871" s="13"/>
      <c r="F5871" s="13"/>
      <c r="G5871" s="13"/>
      <c r="H5871" s="13"/>
      <c r="I5871" s="13"/>
      <c r="J5871" s="13"/>
      <c r="K5871" s="13"/>
      <c r="L5871" s="13"/>
      <c r="M5871" s="13"/>
    </row>
    <row r="5872" spans="2:13">
      <c r="B5872" s="16"/>
      <c r="C5872" s="20"/>
      <c r="D5872" s="13"/>
      <c r="E5872" s="13"/>
      <c r="F5872" s="13"/>
      <c r="G5872" s="13"/>
      <c r="H5872" s="13"/>
      <c r="I5872" s="13"/>
      <c r="J5872" s="13"/>
      <c r="K5872" s="13"/>
      <c r="L5872" s="13"/>
      <c r="M5872" s="13"/>
    </row>
    <row r="5873" spans="2:13">
      <c r="B5873" s="16"/>
      <c r="C5873" s="20"/>
      <c r="D5873" s="13"/>
      <c r="E5873" s="13"/>
      <c r="F5873" s="13"/>
      <c r="G5873" s="13"/>
      <c r="H5873" s="13"/>
      <c r="I5873" s="13"/>
      <c r="J5873" s="13"/>
      <c r="K5873" s="13"/>
      <c r="L5873" s="13"/>
      <c r="M5873" s="13"/>
    </row>
    <row r="5874" spans="2:13">
      <c r="B5874" s="16"/>
      <c r="C5874" s="20"/>
      <c r="D5874" s="13"/>
      <c r="E5874" s="13"/>
      <c r="F5874" s="13"/>
      <c r="G5874" s="13"/>
      <c r="H5874" s="13"/>
      <c r="I5874" s="13"/>
      <c r="J5874" s="13"/>
      <c r="K5874" s="13"/>
      <c r="L5874" s="13"/>
      <c r="M5874" s="13"/>
    </row>
    <row r="5875" spans="2:13">
      <c r="B5875" s="16"/>
      <c r="C5875" s="20"/>
      <c r="D5875" s="13"/>
      <c r="E5875" s="13"/>
      <c r="F5875" s="13"/>
      <c r="G5875" s="13"/>
      <c r="H5875" s="13"/>
      <c r="I5875" s="13"/>
      <c r="J5875" s="13"/>
      <c r="K5875" s="13"/>
      <c r="L5875" s="13"/>
      <c r="M5875" s="13"/>
    </row>
    <row r="5876" spans="2:13">
      <c r="B5876" s="16"/>
      <c r="C5876" s="20"/>
      <c r="D5876" s="13"/>
      <c r="E5876" s="13"/>
      <c r="F5876" s="13"/>
      <c r="G5876" s="13"/>
      <c r="H5876" s="13"/>
      <c r="I5876" s="13"/>
      <c r="J5876" s="13"/>
      <c r="K5876" s="13"/>
      <c r="L5876" s="13"/>
      <c r="M5876" s="13"/>
    </row>
    <row r="5877" spans="2:13">
      <c r="B5877" s="16"/>
      <c r="C5877" s="20"/>
      <c r="D5877" s="13"/>
      <c r="E5877" s="13"/>
      <c r="F5877" s="13"/>
      <c r="G5877" s="13"/>
      <c r="H5877" s="13"/>
      <c r="I5877" s="13"/>
      <c r="J5877" s="13"/>
      <c r="K5877" s="13"/>
      <c r="L5877" s="13"/>
      <c r="M5877" s="13"/>
    </row>
    <row r="5878" spans="2:13">
      <c r="B5878" s="16"/>
      <c r="C5878" s="20"/>
      <c r="D5878" s="13"/>
      <c r="E5878" s="13"/>
      <c r="F5878" s="13"/>
      <c r="G5878" s="13"/>
      <c r="H5878" s="13"/>
      <c r="I5878" s="13"/>
      <c r="J5878" s="13"/>
      <c r="K5878" s="13"/>
      <c r="L5878" s="13"/>
      <c r="M5878" s="13"/>
    </row>
    <row r="5879" spans="2:13">
      <c r="B5879" s="16"/>
      <c r="C5879" s="20"/>
      <c r="D5879" s="13"/>
      <c r="E5879" s="13"/>
      <c r="F5879" s="13"/>
      <c r="G5879" s="13"/>
      <c r="H5879" s="13"/>
      <c r="I5879" s="13"/>
      <c r="J5879" s="13"/>
      <c r="K5879" s="13"/>
      <c r="L5879" s="13"/>
      <c r="M5879" s="13"/>
    </row>
    <row r="5880" spans="2:13">
      <c r="B5880" s="16"/>
      <c r="C5880" s="20"/>
      <c r="D5880" s="13"/>
      <c r="E5880" s="13"/>
      <c r="F5880" s="13"/>
      <c r="G5880" s="13"/>
      <c r="H5880" s="13"/>
      <c r="I5880" s="13"/>
      <c r="J5880" s="13"/>
      <c r="K5880" s="13"/>
      <c r="L5880" s="13"/>
      <c r="M5880" s="13"/>
    </row>
    <row r="5881" spans="2:13">
      <c r="B5881" s="16"/>
      <c r="C5881" s="20"/>
      <c r="D5881" s="13"/>
      <c r="E5881" s="13"/>
      <c r="F5881" s="13"/>
      <c r="G5881" s="13"/>
      <c r="H5881" s="13"/>
      <c r="I5881" s="13"/>
      <c r="J5881" s="13"/>
      <c r="K5881" s="13"/>
      <c r="L5881" s="13"/>
      <c r="M5881" s="13"/>
    </row>
    <row r="5882" spans="2:13">
      <c r="B5882" s="16"/>
      <c r="C5882" s="20"/>
      <c r="D5882" s="13"/>
      <c r="E5882" s="13"/>
      <c r="F5882" s="13"/>
      <c r="G5882" s="13"/>
      <c r="H5882" s="13"/>
      <c r="I5882" s="13"/>
      <c r="J5882" s="13"/>
      <c r="K5882" s="13"/>
      <c r="L5882" s="13"/>
      <c r="M5882" s="13"/>
    </row>
    <row r="5883" spans="2:13">
      <c r="B5883" s="16"/>
      <c r="C5883" s="20"/>
      <c r="D5883" s="13"/>
      <c r="E5883" s="13"/>
      <c r="F5883" s="13"/>
      <c r="G5883" s="13"/>
      <c r="H5883" s="13"/>
      <c r="I5883" s="13"/>
      <c r="J5883" s="13"/>
      <c r="K5883" s="13"/>
      <c r="L5883" s="13"/>
      <c r="M5883" s="13"/>
    </row>
    <row r="5884" spans="2:13">
      <c r="B5884" s="16"/>
      <c r="C5884" s="20"/>
      <c r="D5884" s="13"/>
      <c r="E5884" s="13"/>
      <c r="F5884" s="13"/>
      <c r="G5884" s="13"/>
      <c r="H5884" s="13"/>
      <c r="I5884" s="13"/>
      <c r="J5884" s="13"/>
      <c r="K5884" s="13"/>
      <c r="L5884" s="13"/>
      <c r="M5884" s="13"/>
    </row>
    <row r="5885" spans="2:13">
      <c r="B5885" s="16"/>
      <c r="C5885" s="20"/>
      <c r="D5885" s="13"/>
      <c r="E5885" s="13"/>
      <c r="F5885" s="13"/>
      <c r="G5885" s="13"/>
      <c r="H5885" s="13"/>
      <c r="I5885" s="13"/>
      <c r="J5885" s="13"/>
      <c r="K5885" s="13"/>
      <c r="L5885" s="13"/>
      <c r="M5885" s="13"/>
    </row>
    <row r="5886" spans="2:13">
      <c r="B5886" s="16"/>
      <c r="C5886" s="20"/>
      <c r="D5886" s="13"/>
      <c r="E5886" s="13"/>
      <c r="F5886" s="13"/>
      <c r="G5886" s="13"/>
      <c r="H5886" s="13"/>
      <c r="I5886" s="13"/>
      <c r="J5886" s="13"/>
      <c r="K5886" s="13"/>
      <c r="L5886" s="13"/>
      <c r="M5886" s="13"/>
    </row>
    <row r="5887" spans="2:13">
      <c r="B5887" s="18"/>
      <c r="C5887" s="21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</row>
    <row r="5888" spans="2:13">
      <c r="B5888" s="16"/>
      <c r="C5888" s="20"/>
      <c r="D5888" s="13"/>
      <c r="E5888" s="13"/>
      <c r="F5888" s="13"/>
      <c r="G5888" s="13"/>
      <c r="H5888" s="13"/>
      <c r="I5888" s="13"/>
      <c r="J5888" s="13"/>
      <c r="K5888" s="13"/>
      <c r="L5888" s="13"/>
      <c r="M5888" s="13"/>
    </row>
    <row r="5889" spans="2:13">
      <c r="B5889" s="16"/>
      <c r="C5889" s="17"/>
      <c r="D5889" s="13"/>
      <c r="E5889" s="13"/>
      <c r="F5889" s="13"/>
      <c r="G5889" s="13"/>
      <c r="H5889" s="13"/>
      <c r="I5889" s="13"/>
      <c r="J5889" s="13"/>
      <c r="K5889" s="13"/>
      <c r="L5889" s="13"/>
      <c r="M5889" s="13"/>
    </row>
    <row r="5890" spans="2:13">
      <c r="B5890" s="16"/>
      <c r="C5890" s="17"/>
      <c r="D5890" s="13"/>
      <c r="E5890" s="13"/>
      <c r="F5890" s="13"/>
      <c r="G5890" s="13"/>
      <c r="H5890" s="13"/>
      <c r="I5890" s="13"/>
      <c r="J5890" s="13"/>
      <c r="K5890" s="13"/>
      <c r="L5890" s="13"/>
      <c r="M5890" s="13"/>
    </row>
    <row r="5891" spans="2:13">
      <c r="B5891" s="16"/>
      <c r="C5891" s="17"/>
      <c r="D5891" s="13"/>
      <c r="E5891" s="13"/>
      <c r="F5891" s="13"/>
      <c r="G5891" s="13"/>
      <c r="H5891" s="13"/>
      <c r="I5891" s="13"/>
      <c r="J5891" s="13"/>
      <c r="K5891" s="13"/>
      <c r="L5891" s="13"/>
      <c r="M5891" s="13"/>
    </row>
    <row r="5892" spans="2:13">
      <c r="B5892" s="16"/>
      <c r="C5892" s="17"/>
      <c r="D5892" s="13"/>
      <c r="E5892" s="13"/>
      <c r="F5892" s="13"/>
      <c r="G5892" s="13"/>
      <c r="H5892" s="13"/>
      <c r="I5892" s="13"/>
      <c r="J5892" s="13"/>
      <c r="K5892" s="13"/>
      <c r="L5892" s="13"/>
      <c r="M5892" s="13"/>
    </row>
    <row r="5893" spans="2:13">
      <c r="B5893" s="16"/>
      <c r="C5893" s="17"/>
      <c r="D5893" s="13"/>
      <c r="E5893" s="13"/>
      <c r="F5893" s="13"/>
      <c r="G5893" s="13"/>
      <c r="H5893" s="13"/>
      <c r="I5893" s="13"/>
      <c r="J5893" s="13"/>
      <c r="K5893" s="13"/>
      <c r="L5893" s="13"/>
      <c r="M5893" s="13"/>
    </row>
    <row r="5894" spans="2:13">
      <c r="B5894" s="16"/>
      <c r="C5894" s="17"/>
      <c r="D5894" s="13"/>
      <c r="E5894" s="13"/>
      <c r="F5894" s="13"/>
      <c r="G5894" s="13"/>
      <c r="H5894" s="13"/>
      <c r="I5894" s="13"/>
      <c r="J5894" s="13"/>
      <c r="K5894" s="13"/>
      <c r="L5894" s="13"/>
      <c r="M5894" s="13"/>
    </row>
    <row r="5895" spans="2:13">
      <c r="B5895" s="16"/>
      <c r="C5895" s="17"/>
      <c r="D5895" s="13"/>
      <c r="E5895" s="13"/>
      <c r="F5895" s="13"/>
      <c r="G5895" s="13"/>
      <c r="H5895" s="13"/>
      <c r="I5895" s="13"/>
      <c r="J5895" s="13"/>
      <c r="K5895" s="13"/>
      <c r="L5895" s="13"/>
      <c r="M5895" s="13"/>
    </row>
    <row r="5896" spans="2:13">
      <c r="B5896" s="16"/>
      <c r="C5896" s="17"/>
      <c r="D5896" s="13"/>
      <c r="E5896" s="13"/>
      <c r="F5896" s="13"/>
      <c r="G5896" s="13"/>
      <c r="H5896" s="13"/>
      <c r="I5896" s="13"/>
      <c r="J5896" s="13"/>
      <c r="K5896" s="13"/>
      <c r="L5896" s="13"/>
      <c r="M5896" s="13"/>
    </row>
    <row r="5897" spans="2:13">
      <c r="B5897" s="16"/>
      <c r="C5897" s="17"/>
      <c r="D5897" s="13"/>
      <c r="E5897" s="13"/>
      <c r="F5897" s="13"/>
      <c r="G5897" s="13"/>
      <c r="H5897" s="13"/>
      <c r="I5897" s="13"/>
      <c r="J5897" s="13"/>
      <c r="K5897" s="13"/>
      <c r="L5897" s="13"/>
      <c r="M5897" s="13"/>
    </row>
    <row r="5898" spans="2:13">
      <c r="B5898" s="16"/>
      <c r="C5898" s="17"/>
      <c r="D5898" s="13"/>
      <c r="E5898" s="13"/>
      <c r="F5898" s="13"/>
      <c r="G5898" s="13"/>
      <c r="H5898" s="13"/>
      <c r="I5898" s="13"/>
      <c r="J5898" s="13"/>
      <c r="K5898" s="13"/>
      <c r="L5898" s="13"/>
      <c r="M5898" s="13"/>
    </row>
    <row r="5899" spans="2:13">
      <c r="B5899" s="16"/>
      <c r="C5899" s="17"/>
      <c r="D5899" s="13"/>
      <c r="E5899" s="13"/>
      <c r="F5899" s="13"/>
      <c r="G5899" s="13"/>
      <c r="H5899" s="13"/>
      <c r="I5899" s="13"/>
      <c r="J5899" s="13"/>
      <c r="K5899" s="13"/>
      <c r="L5899" s="13"/>
      <c r="M5899" s="13"/>
    </row>
    <row r="5900" spans="2:13">
      <c r="B5900" s="16"/>
      <c r="C5900" s="17"/>
      <c r="D5900" s="13"/>
      <c r="E5900" s="13"/>
      <c r="F5900" s="13"/>
      <c r="G5900" s="13"/>
      <c r="H5900" s="13"/>
      <c r="I5900" s="13"/>
      <c r="J5900" s="13"/>
      <c r="K5900" s="13"/>
      <c r="L5900" s="13"/>
      <c r="M5900" s="13"/>
    </row>
    <row r="5901" spans="2:13">
      <c r="B5901" s="16"/>
      <c r="C5901" s="17"/>
      <c r="D5901" s="13"/>
      <c r="E5901" s="13"/>
      <c r="F5901" s="13"/>
      <c r="G5901" s="13"/>
      <c r="H5901" s="13"/>
      <c r="I5901" s="13"/>
      <c r="J5901" s="13"/>
      <c r="K5901" s="13"/>
      <c r="L5901" s="13"/>
      <c r="M5901" s="13"/>
    </row>
    <row r="5902" spans="2:13">
      <c r="B5902" s="16"/>
      <c r="C5902" s="17"/>
      <c r="D5902" s="13"/>
      <c r="E5902" s="13"/>
      <c r="F5902" s="13"/>
      <c r="G5902" s="13"/>
      <c r="H5902" s="13"/>
      <c r="I5902" s="13"/>
      <c r="J5902" s="13"/>
      <c r="K5902" s="13"/>
      <c r="L5902" s="13"/>
      <c r="M5902" s="13"/>
    </row>
    <row r="5903" spans="2:13">
      <c r="B5903" s="16"/>
      <c r="C5903" s="17"/>
      <c r="D5903" s="13"/>
      <c r="E5903" s="13"/>
      <c r="F5903" s="13"/>
      <c r="G5903" s="13"/>
      <c r="H5903" s="13"/>
      <c r="I5903" s="13"/>
      <c r="J5903" s="13"/>
      <c r="K5903" s="13"/>
      <c r="L5903" s="13"/>
      <c r="M5903" s="13"/>
    </row>
    <row r="5904" spans="2:13">
      <c r="B5904" s="16"/>
      <c r="C5904" s="17"/>
      <c r="D5904" s="13"/>
      <c r="E5904" s="13"/>
      <c r="F5904" s="13"/>
      <c r="G5904" s="13"/>
      <c r="H5904" s="13"/>
      <c r="I5904" s="13"/>
      <c r="J5904" s="13"/>
      <c r="K5904" s="13"/>
      <c r="L5904" s="13"/>
      <c r="M5904" s="13"/>
    </row>
    <row r="5905" spans="2:13">
      <c r="B5905" s="16"/>
      <c r="C5905" s="17"/>
      <c r="D5905" s="13"/>
      <c r="E5905" s="13"/>
      <c r="F5905" s="13"/>
      <c r="G5905" s="13"/>
      <c r="H5905" s="13"/>
      <c r="I5905" s="13"/>
      <c r="J5905" s="13"/>
      <c r="K5905" s="13"/>
      <c r="L5905" s="13"/>
      <c r="M5905" s="13"/>
    </row>
    <row r="5906" spans="2:13">
      <c r="B5906" s="16"/>
      <c r="C5906" s="17"/>
      <c r="D5906" s="13"/>
      <c r="E5906" s="13"/>
      <c r="F5906" s="13"/>
      <c r="G5906" s="13"/>
      <c r="H5906" s="13"/>
      <c r="I5906" s="13"/>
      <c r="J5906" s="13"/>
      <c r="K5906" s="13"/>
      <c r="L5906" s="13"/>
      <c r="M5906" s="13"/>
    </row>
    <row r="5907" spans="2:13">
      <c r="B5907" s="16"/>
      <c r="C5907" s="17"/>
      <c r="D5907" s="13"/>
      <c r="E5907" s="13"/>
      <c r="F5907" s="13"/>
      <c r="G5907" s="13"/>
      <c r="H5907" s="13"/>
      <c r="I5907" s="13"/>
      <c r="J5907" s="13"/>
      <c r="K5907" s="13"/>
      <c r="L5907" s="13"/>
      <c r="M5907" s="13"/>
    </row>
    <row r="5908" spans="2:13">
      <c r="B5908" s="16"/>
      <c r="C5908" s="17"/>
      <c r="D5908" s="13"/>
      <c r="E5908" s="13"/>
      <c r="F5908" s="13"/>
      <c r="G5908" s="13"/>
      <c r="H5908" s="13"/>
      <c r="I5908" s="13"/>
      <c r="J5908" s="13"/>
      <c r="K5908" s="13"/>
      <c r="L5908" s="13"/>
      <c r="M5908" s="13"/>
    </row>
    <row r="5909" spans="2:13">
      <c r="B5909" s="16"/>
      <c r="C5909" s="17"/>
      <c r="D5909" s="13"/>
      <c r="E5909" s="13"/>
      <c r="F5909" s="13"/>
      <c r="G5909" s="13"/>
      <c r="H5909" s="13"/>
      <c r="I5909" s="13"/>
      <c r="J5909" s="13"/>
      <c r="K5909" s="13"/>
      <c r="L5909" s="13"/>
      <c r="M5909" s="13"/>
    </row>
    <row r="5910" spans="2:13">
      <c r="B5910" s="16"/>
      <c r="C5910" s="17"/>
      <c r="D5910" s="13"/>
      <c r="E5910" s="13"/>
      <c r="F5910" s="13"/>
      <c r="G5910" s="13"/>
      <c r="H5910" s="13"/>
      <c r="I5910" s="13"/>
      <c r="J5910" s="13"/>
      <c r="K5910" s="13"/>
      <c r="L5910" s="13"/>
      <c r="M5910" s="13"/>
    </row>
    <row r="5911" spans="2:13">
      <c r="B5911" s="16"/>
      <c r="C5911" s="17"/>
      <c r="D5911" s="13"/>
      <c r="E5911" s="13"/>
      <c r="F5911" s="13"/>
      <c r="G5911" s="13"/>
      <c r="H5911" s="13"/>
      <c r="I5911" s="13"/>
      <c r="J5911" s="13"/>
      <c r="K5911" s="13"/>
      <c r="L5911" s="13"/>
      <c r="M5911" s="13"/>
    </row>
    <row r="5912" spans="2:13">
      <c r="B5912" s="16"/>
      <c r="C5912" s="17"/>
      <c r="D5912" s="13"/>
      <c r="E5912" s="13"/>
      <c r="F5912" s="13"/>
      <c r="G5912" s="13"/>
      <c r="H5912" s="13"/>
      <c r="I5912" s="13"/>
      <c r="J5912" s="13"/>
      <c r="K5912" s="13"/>
      <c r="L5912" s="13"/>
      <c r="M5912" s="13"/>
    </row>
    <row r="5913" spans="2:13">
      <c r="B5913" s="16"/>
      <c r="C5913" s="17"/>
      <c r="D5913" s="13"/>
      <c r="E5913" s="13"/>
      <c r="F5913" s="13"/>
      <c r="G5913" s="13"/>
      <c r="H5913" s="13"/>
      <c r="I5913" s="13"/>
      <c r="J5913" s="13"/>
      <c r="K5913" s="13"/>
      <c r="L5913" s="13"/>
      <c r="M5913" s="13"/>
    </row>
    <row r="5914" spans="2:13">
      <c r="B5914" s="16"/>
      <c r="C5914" s="17"/>
      <c r="D5914" s="13"/>
      <c r="E5914" s="13"/>
      <c r="F5914" s="13"/>
      <c r="G5914" s="13"/>
      <c r="H5914" s="13"/>
      <c r="I5914" s="13"/>
      <c r="J5914" s="13"/>
      <c r="K5914" s="13"/>
      <c r="L5914" s="13"/>
      <c r="M5914" s="13"/>
    </row>
    <row r="5915" spans="2:13">
      <c r="B5915" s="16"/>
      <c r="C5915" s="17"/>
      <c r="D5915" s="13"/>
      <c r="E5915" s="13"/>
      <c r="F5915" s="13"/>
      <c r="G5915" s="13"/>
      <c r="H5915" s="13"/>
      <c r="I5915" s="13"/>
      <c r="J5915" s="13"/>
      <c r="K5915" s="13"/>
      <c r="L5915" s="13"/>
      <c r="M5915" s="13"/>
    </row>
    <row r="5916" spans="2:13">
      <c r="B5916" s="16"/>
      <c r="C5916" s="17"/>
      <c r="D5916" s="13"/>
      <c r="E5916" s="13"/>
      <c r="F5916" s="13"/>
      <c r="G5916" s="13"/>
      <c r="H5916" s="13"/>
      <c r="I5916" s="13"/>
      <c r="J5916" s="13"/>
      <c r="K5916" s="13"/>
      <c r="L5916" s="13"/>
      <c r="M5916" s="13"/>
    </row>
    <row r="5917" spans="2:13">
      <c r="B5917" s="16"/>
      <c r="C5917" s="17"/>
      <c r="D5917" s="13"/>
      <c r="E5917" s="13"/>
      <c r="F5917" s="13"/>
      <c r="G5917" s="13"/>
      <c r="H5917" s="13"/>
      <c r="I5917" s="13"/>
      <c r="J5917" s="13"/>
      <c r="K5917" s="13"/>
      <c r="L5917" s="13"/>
      <c r="M5917" s="13"/>
    </row>
    <row r="5918" spans="2:13">
      <c r="B5918" s="16"/>
      <c r="C5918" s="17"/>
      <c r="D5918" s="13"/>
      <c r="E5918" s="13"/>
      <c r="F5918" s="13"/>
      <c r="G5918" s="13"/>
      <c r="H5918" s="13"/>
      <c r="I5918" s="13"/>
      <c r="J5918" s="13"/>
      <c r="K5918" s="13"/>
      <c r="L5918" s="13"/>
      <c r="M5918" s="13"/>
    </row>
    <row r="5919" spans="2:13">
      <c r="B5919" s="16"/>
      <c r="C5919" s="17"/>
      <c r="D5919" s="13"/>
      <c r="E5919" s="13"/>
      <c r="F5919" s="13"/>
      <c r="G5919" s="13"/>
      <c r="H5919" s="13"/>
      <c r="I5919" s="13"/>
      <c r="J5919" s="13"/>
      <c r="K5919" s="13"/>
      <c r="L5919" s="13"/>
      <c r="M5919" s="13"/>
    </row>
    <row r="5920" spans="2:13">
      <c r="B5920" s="16"/>
      <c r="C5920" s="17"/>
      <c r="D5920" s="13"/>
      <c r="E5920" s="13"/>
      <c r="F5920" s="13"/>
      <c r="G5920" s="13"/>
      <c r="H5920" s="13"/>
      <c r="I5920" s="13"/>
      <c r="J5920" s="13"/>
      <c r="K5920" s="13"/>
      <c r="L5920" s="13"/>
      <c r="M5920" s="13"/>
    </row>
    <row r="5921" spans="2:13">
      <c r="B5921" s="16"/>
      <c r="C5921" s="17"/>
      <c r="D5921" s="13"/>
      <c r="E5921" s="13"/>
      <c r="F5921" s="13"/>
      <c r="G5921" s="13"/>
      <c r="H5921" s="13"/>
      <c r="I5921" s="13"/>
      <c r="J5921" s="13"/>
      <c r="K5921" s="13"/>
      <c r="L5921" s="13"/>
      <c r="M5921" s="13"/>
    </row>
    <row r="5922" spans="2:13">
      <c r="B5922" s="16"/>
      <c r="C5922" s="17"/>
      <c r="D5922" s="13"/>
      <c r="E5922" s="13"/>
      <c r="F5922" s="13"/>
      <c r="G5922" s="13"/>
      <c r="H5922" s="13"/>
      <c r="I5922" s="13"/>
      <c r="J5922" s="13"/>
      <c r="K5922" s="13"/>
      <c r="L5922" s="13"/>
      <c r="M5922" s="13"/>
    </row>
    <row r="5923" spans="2:13">
      <c r="B5923" s="16"/>
      <c r="C5923" s="17"/>
      <c r="D5923" s="13"/>
      <c r="E5923" s="13"/>
      <c r="F5923" s="13"/>
      <c r="G5923" s="13"/>
      <c r="H5923" s="13"/>
      <c r="I5923" s="13"/>
      <c r="J5923" s="13"/>
      <c r="K5923" s="13"/>
      <c r="L5923" s="13"/>
      <c r="M5923" s="13"/>
    </row>
    <row r="5924" spans="2:13">
      <c r="B5924" s="16"/>
      <c r="C5924" s="17"/>
      <c r="D5924" s="13"/>
      <c r="E5924" s="13"/>
      <c r="F5924" s="13"/>
      <c r="G5924" s="13"/>
      <c r="H5924" s="13"/>
      <c r="I5924" s="13"/>
      <c r="J5924" s="13"/>
      <c r="K5924" s="13"/>
      <c r="L5924" s="13"/>
      <c r="M5924" s="13"/>
    </row>
    <row r="5925" spans="2:13">
      <c r="B5925" s="16"/>
      <c r="C5925" s="17"/>
      <c r="D5925" s="13"/>
      <c r="E5925" s="13"/>
      <c r="F5925" s="13"/>
      <c r="G5925" s="13"/>
      <c r="H5925" s="13"/>
      <c r="I5925" s="13"/>
      <c r="J5925" s="13"/>
      <c r="K5925" s="13"/>
      <c r="L5925" s="13"/>
      <c r="M5925" s="13"/>
    </row>
    <row r="5926" spans="2:13">
      <c r="B5926" s="16"/>
      <c r="C5926" s="17"/>
      <c r="D5926" s="13"/>
      <c r="E5926" s="13"/>
      <c r="F5926" s="13"/>
      <c r="G5926" s="13"/>
      <c r="H5926" s="13"/>
      <c r="I5926" s="13"/>
      <c r="J5926" s="13"/>
      <c r="K5926" s="13"/>
      <c r="L5926" s="13"/>
      <c r="M5926" s="13"/>
    </row>
    <row r="5927" spans="2:13">
      <c r="B5927" s="16"/>
      <c r="C5927" s="17"/>
      <c r="D5927" s="13"/>
      <c r="E5927" s="13"/>
      <c r="F5927" s="13"/>
      <c r="G5927" s="13"/>
      <c r="H5927" s="13"/>
      <c r="I5927" s="13"/>
      <c r="J5927" s="13"/>
      <c r="K5927" s="13"/>
      <c r="L5927" s="13"/>
      <c r="M5927" s="13"/>
    </row>
    <row r="5928" spans="2:13">
      <c r="B5928" s="18"/>
      <c r="C5928" s="19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</row>
    <row r="5929" spans="2:13">
      <c r="B5929" s="16"/>
      <c r="C5929" s="17"/>
      <c r="D5929" s="13"/>
      <c r="E5929" s="13"/>
      <c r="F5929" s="13"/>
      <c r="G5929" s="13"/>
      <c r="H5929" s="13"/>
      <c r="I5929" s="13"/>
      <c r="J5929" s="13"/>
      <c r="K5929" s="13"/>
      <c r="L5929" s="13"/>
      <c r="M5929" s="13"/>
    </row>
    <row r="5930" spans="2:13">
      <c r="B5930" s="16"/>
      <c r="C5930" s="17"/>
      <c r="D5930" s="13"/>
      <c r="E5930" s="13"/>
      <c r="F5930" s="13"/>
      <c r="G5930" s="13"/>
      <c r="H5930" s="13"/>
      <c r="I5930" s="13"/>
      <c r="J5930" s="13"/>
      <c r="K5930" s="13"/>
      <c r="L5930" s="13"/>
      <c r="M5930" s="13"/>
    </row>
    <row r="5931" spans="2:13">
      <c r="B5931" s="16"/>
      <c r="C5931" s="17"/>
      <c r="D5931" s="13"/>
      <c r="E5931" s="13"/>
      <c r="F5931" s="13"/>
      <c r="G5931" s="13"/>
      <c r="H5931" s="13"/>
      <c r="I5931" s="13"/>
      <c r="J5931" s="13"/>
      <c r="K5931" s="13"/>
      <c r="L5931" s="13"/>
      <c r="M5931" s="13"/>
    </row>
    <row r="5932" spans="2:13">
      <c r="B5932" s="16"/>
      <c r="C5932" s="17"/>
      <c r="D5932" s="13"/>
      <c r="E5932" s="13"/>
      <c r="F5932" s="13"/>
      <c r="G5932" s="13"/>
      <c r="H5932" s="13"/>
      <c r="I5932" s="13"/>
      <c r="J5932" s="13"/>
      <c r="K5932" s="13"/>
      <c r="L5932" s="13"/>
      <c r="M5932" s="13"/>
    </row>
    <row r="5933" spans="2:13">
      <c r="B5933" s="16"/>
      <c r="C5933" s="17"/>
      <c r="D5933" s="13"/>
      <c r="E5933" s="13"/>
      <c r="F5933" s="13"/>
      <c r="G5933" s="13"/>
      <c r="H5933" s="13"/>
      <c r="I5933" s="13"/>
      <c r="J5933" s="13"/>
      <c r="K5933" s="13"/>
      <c r="L5933" s="13"/>
      <c r="M5933" s="13"/>
    </row>
    <row r="5934" spans="2:13">
      <c r="B5934" s="16"/>
      <c r="C5934" s="17"/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</row>
    <row r="5935" spans="2:13">
      <c r="B5935" s="16"/>
      <c r="C5935" s="17"/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</row>
    <row r="5936" spans="2:13">
      <c r="B5936" s="16"/>
      <c r="C5936" s="17"/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</row>
    <row r="5937" spans="2:13">
      <c r="B5937" s="16"/>
      <c r="C5937" s="17"/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</row>
    <row r="5938" spans="2:13">
      <c r="B5938" s="18"/>
      <c r="C5938" s="19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</row>
    <row r="5939" spans="2:13">
      <c r="B5939" s="16"/>
      <c r="C5939" s="17"/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</row>
    <row r="5940" spans="2:13">
      <c r="B5940" s="16"/>
      <c r="C5940" s="17"/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</row>
    <row r="5941" spans="2:13">
      <c r="B5941" s="16"/>
      <c r="C5941" s="17"/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</row>
    <row r="5942" spans="2:13">
      <c r="B5942" s="16"/>
      <c r="C5942" s="17"/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</row>
    <row r="5943" spans="2:13">
      <c r="B5943" s="16"/>
      <c r="C5943" s="17"/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</row>
    <row r="5944" spans="2:13">
      <c r="B5944" s="16"/>
      <c r="C5944" s="17"/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</row>
    <row r="5945" spans="2:13">
      <c r="B5945" s="16"/>
      <c r="C5945" s="17"/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</row>
    <row r="5946" spans="2:13">
      <c r="B5946" s="16"/>
      <c r="C5946" s="17"/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</row>
    <row r="5947" spans="2:13">
      <c r="B5947" s="16"/>
      <c r="C5947" s="17"/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</row>
    <row r="5948" spans="2:13">
      <c r="B5948" s="16"/>
      <c r="C5948" s="17"/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</row>
    <row r="5949" spans="2:13">
      <c r="B5949" s="16"/>
      <c r="C5949" s="17"/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</row>
    <row r="5950" spans="2:13">
      <c r="B5950" s="18"/>
      <c r="C5950" s="19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</row>
    <row r="5951" spans="2:13">
      <c r="B5951" s="16"/>
      <c r="C5951" s="17"/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</row>
    <row r="5952" spans="2:13">
      <c r="B5952" s="16"/>
      <c r="C5952" s="17"/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</row>
    <row r="5953" spans="2:13">
      <c r="B5953" s="16"/>
      <c r="C5953" s="17"/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</row>
    <row r="5954" spans="2:13">
      <c r="B5954" s="16"/>
      <c r="C5954" s="17"/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</row>
    <row r="5955" spans="2:13">
      <c r="B5955" s="16"/>
      <c r="C5955" s="17"/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</row>
    <row r="5956" spans="2:13">
      <c r="B5956" s="18"/>
      <c r="C5956" s="19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</row>
    <row r="5957" spans="2:13">
      <c r="B5957" s="18"/>
      <c r="C5957" s="19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</row>
    <row r="5958" spans="2:13">
      <c r="B5958" s="16"/>
      <c r="C5958" s="17"/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</row>
    <row r="5959" spans="2:13">
      <c r="B5959" s="16"/>
      <c r="C5959" s="17"/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</row>
    <row r="5960" spans="2:13">
      <c r="B5960" s="16"/>
      <c r="C5960" s="17"/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</row>
    <row r="5961" spans="2:13">
      <c r="B5961" s="16"/>
      <c r="C5961" s="17"/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</row>
    <row r="5962" spans="2:13">
      <c r="B5962" s="16"/>
      <c r="C5962" s="17"/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</row>
    <row r="5963" spans="2:13">
      <c r="B5963" s="16"/>
      <c r="C5963" s="17"/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</row>
    <row r="5964" spans="2:13">
      <c r="B5964" s="18"/>
      <c r="C5964" s="19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</row>
    <row r="5965" spans="2:13">
      <c r="B5965" s="16"/>
      <c r="C5965" s="17"/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</row>
    <row r="5966" spans="2:13">
      <c r="B5966" s="16"/>
      <c r="C5966" s="17"/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</row>
    <row r="5967" spans="2:13">
      <c r="B5967" s="16"/>
      <c r="C5967" s="17"/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</row>
    <row r="5968" spans="2:13">
      <c r="B5968" s="16"/>
      <c r="C5968" s="17"/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</row>
    <row r="5969" spans="2:13">
      <c r="B5969" s="16"/>
      <c r="C5969" s="17"/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</row>
    <row r="5970" spans="2:13">
      <c r="B5970" s="16"/>
      <c r="C5970" s="17"/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</row>
    <row r="5971" spans="2:13">
      <c r="B5971" s="16"/>
      <c r="C5971" s="17"/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</row>
    <row r="5972" spans="2:13">
      <c r="B5972" s="16"/>
      <c r="C5972" s="17"/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</row>
    <row r="5973" spans="2:13">
      <c r="B5973" s="16"/>
      <c r="C5973" s="17"/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</row>
    <row r="5974" spans="2:13">
      <c r="B5974" s="16"/>
      <c r="C5974" s="17"/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</row>
    <row r="5975" spans="2:13">
      <c r="B5975" s="16"/>
      <c r="C5975" s="17"/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</row>
    <row r="5976" spans="2:13">
      <c r="B5976" s="16"/>
      <c r="C5976" s="17"/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</row>
    <row r="5977" spans="2:13">
      <c r="B5977" s="16"/>
      <c r="C5977" s="17"/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</row>
    <row r="5978" spans="2:13">
      <c r="B5978" s="16"/>
      <c r="C5978" s="17"/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</row>
    <row r="5979" spans="2:13">
      <c r="B5979" s="16"/>
      <c r="C5979" s="17"/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</row>
    <row r="5980" spans="2:13">
      <c r="B5980" s="16"/>
      <c r="C5980" s="17"/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</row>
    <row r="5981" spans="2:13">
      <c r="B5981" s="16"/>
      <c r="C5981" s="17"/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</row>
    <row r="5982" spans="2:13">
      <c r="B5982" s="16"/>
      <c r="C5982" s="17"/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</row>
    <row r="5983" spans="2:13">
      <c r="B5983" s="18"/>
      <c r="C5983" s="19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</row>
    <row r="5984" spans="2:13">
      <c r="B5984" s="16"/>
      <c r="C5984" s="17"/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</row>
    <row r="5985" spans="2:13">
      <c r="B5985" s="16"/>
      <c r="C5985" s="17"/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</row>
    <row r="5986" spans="2:13">
      <c r="B5986" s="16"/>
      <c r="C5986" s="17"/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</row>
    <row r="5987" spans="2:13">
      <c r="B5987" s="16"/>
      <c r="C5987" s="17"/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</row>
    <row r="5988" spans="2:13">
      <c r="B5988" s="16"/>
      <c r="C5988" s="17"/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</row>
    <row r="5989" spans="2:13">
      <c r="B5989" s="16"/>
      <c r="C5989" s="17"/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</row>
    <row r="5990" spans="2:13">
      <c r="B5990" s="16"/>
      <c r="C5990" s="17"/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</row>
    <row r="5991" spans="2:13">
      <c r="B5991" s="16"/>
      <c r="C5991" s="17"/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</row>
    <row r="5992" spans="2:13">
      <c r="B5992" s="16"/>
      <c r="C5992" s="17"/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</row>
    <row r="5993" spans="2:13">
      <c r="B5993" s="16"/>
      <c r="C5993" s="17"/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</row>
    <row r="5994" spans="2:13">
      <c r="B5994" s="16"/>
      <c r="C5994" s="17"/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</row>
    <row r="5995" spans="2:13">
      <c r="B5995" s="16"/>
      <c r="C5995" s="17"/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</row>
    <row r="5996" spans="2:13">
      <c r="B5996" s="16"/>
      <c r="C5996" s="17"/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</row>
    <row r="5997" spans="2:13">
      <c r="B5997" s="16"/>
      <c r="C5997" s="17"/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</row>
    <row r="5998" spans="2:13">
      <c r="B5998" s="16"/>
      <c r="C5998" s="17"/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</row>
    <row r="5999" spans="2:13">
      <c r="B5999" s="16"/>
      <c r="C5999" s="17"/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</row>
    <row r="6000" spans="2:13">
      <c r="B6000" s="16"/>
      <c r="C6000" s="17"/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</row>
    <row r="6001" spans="2:13">
      <c r="B6001" s="16"/>
      <c r="C6001" s="17"/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</row>
    <row r="6002" spans="2:13">
      <c r="B6002" s="16"/>
      <c r="C6002" s="17"/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</row>
    <row r="6003" spans="2:13">
      <c r="B6003" s="18"/>
      <c r="C6003" s="19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</row>
    <row r="6004" spans="2:13">
      <c r="B6004" s="16"/>
      <c r="C6004" s="17"/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</row>
    <row r="6005" spans="2:13">
      <c r="B6005" s="16"/>
      <c r="C6005" s="17"/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</row>
    <row r="6006" spans="2:13">
      <c r="B6006" s="16"/>
      <c r="C6006" s="17"/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</row>
    <row r="6007" spans="2:13">
      <c r="B6007" s="16"/>
      <c r="C6007" s="17"/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</row>
    <row r="6008" spans="2:13">
      <c r="B6008" s="16"/>
      <c r="C6008" s="17"/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</row>
    <row r="6009" spans="2:13">
      <c r="B6009" s="18"/>
      <c r="C6009" s="19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</row>
    <row r="6010" spans="2:13">
      <c r="B6010" s="16"/>
      <c r="C6010" s="17"/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</row>
    <row r="6011" spans="2:13">
      <c r="B6011" s="18"/>
      <c r="C6011" s="19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</row>
    <row r="6012" spans="2:13">
      <c r="B6012" s="16"/>
      <c r="C6012" s="17"/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</row>
    <row r="6013" spans="2:13">
      <c r="B6013" s="16"/>
      <c r="C6013" s="17"/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</row>
    <row r="6014" spans="2:13">
      <c r="B6014" s="16"/>
      <c r="C6014" s="17"/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</row>
    <row r="6015" spans="2:13">
      <c r="B6015" s="16"/>
      <c r="C6015" s="17"/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</row>
    <row r="6016" spans="2:13">
      <c r="B6016" s="16"/>
      <c r="C6016" s="17"/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</row>
    <row r="6017" spans="2:13">
      <c r="B6017" s="16"/>
      <c r="C6017" s="17"/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</row>
    <row r="6018" spans="2:13">
      <c r="B6018" s="16"/>
      <c r="C6018" s="17"/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</row>
    <row r="6019" spans="2:13">
      <c r="B6019" s="16"/>
      <c r="C6019" s="17"/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</row>
    <row r="6020" spans="2:13">
      <c r="B6020" s="16"/>
      <c r="C6020" s="17"/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</row>
    <row r="6021" spans="2:13">
      <c r="B6021" s="16"/>
      <c r="C6021" s="17"/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</row>
    <row r="6022" spans="2:13">
      <c r="B6022" s="16"/>
      <c r="C6022" s="17"/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</row>
    <row r="6023" spans="2:13">
      <c r="B6023" s="16"/>
      <c r="C6023" s="17"/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</row>
    <row r="6024" spans="2:13">
      <c r="B6024" s="16"/>
      <c r="C6024" s="17"/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</row>
    <row r="6025" spans="2:13">
      <c r="B6025" s="16"/>
      <c r="C6025" s="17"/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</row>
    <row r="6026" spans="2:13">
      <c r="B6026" s="16"/>
      <c r="C6026" s="17"/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</row>
    <row r="6027" spans="2:13">
      <c r="B6027" s="16"/>
      <c r="C6027" s="17"/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</row>
    <row r="6028" spans="2:13">
      <c r="B6028" s="16"/>
      <c r="C6028" s="17"/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</row>
    <row r="6029" spans="2:13">
      <c r="B6029" s="16"/>
      <c r="C6029" s="17"/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</row>
    <row r="6030" spans="2:13">
      <c r="B6030" s="16"/>
      <c r="C6030" s="17"/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</row>
    <row r="6031" spans="2:13">
      <c r="B6031" s="16"/>
      <c r="C6031" s="17"/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</row>
    <row r="6032" spans="2:13">
      <c r="B6032" s="16"/>
      <c r="C6032" s="17"/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</row>
    <row r="6033" spans="2:13">
      <c r="B6033" s="16"/>
      <c r="C6033" s="17"/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</row>
    <row r="6034" spans="2:13">
      <c r="B6034" s="16"/>
      <c r="C6034" s="17"/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</row>
    <row r="6035" spans="2:13">
      <c r="B6035" s="16"/>
      <c r="C6035" s="17"/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</row>
    <row r="6036" spans="2:13">
      <c r="B6036" s="16"/>
      <c r="C6036" s="17"/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</row>
    <row r="6037" spans="2:13">
      <c r="B6037" s="16"/>
      <c r="C6037" s="17"/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</row>
    <row r="6038" spans="2:13">
      <c r="B6038" s="16"/>
      <c r="C6038" s="17"/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</row>
    <row r="6039" spans="2:13">
      <c r="B6039" s="16"/>
      <c r="C6039" s="17"/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</row>
    <row r="6040" spans="2:13">
      <c r="B6040" s="16"/>
      <c r="C6040" s="17"/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</row>
    <row r="6041" spans="2:13">
      <c r="B6041" s="16"/>
      <c r="C6041" s="17"/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</row>
    <row r="6042" spans="2:13">
      <c r="B6042" s="16"/>
      <c r="C6042" s="17"/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</row>
    <row r="6043" spans="2:13">
      <c r="B6043" s="16"/>
      <c r="C6043" s="17"/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</row>
    <row r="6044" spans="2:13">
      <c r="B6044" s="16"/>
      <c r="C6044" s="17"/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</row>
    <row r="6045" spans="2:13">
      <c r="B6045" s="16"/>
      <c r="C6045" s="17"/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</row>
    <row r="6046" spans="2:13">
      <c r="B6046" s="16"/>
      <c r="C6046" s="17"/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</row>
    <row r="6047" spans="2:13">
      <c r="B6047" s="16"/>
      <c r="C6047" s="17"/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</row>
    <row r="6048" spans="2:13">
      <c r="B6048" s="16"/>
      <c r="C6048" s="17"/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</row>
    <row r="6049" spans="2:13">
      <c r="B6049" s="16"/>
      <c r="C6049" s="17"/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</row>
    <row r="6050" spans="2:13">
      <c r="B6050" s="16"/>
      <c r="C6050" s="17"/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</row>
    <row r="6051" spans="2:13">
      <c r="B6051" s="16"/>
      <c r="C6051" s="17"/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</row>
    <row r="6052" spans="2:13">
      <c r="B6052" s="16"/>
      <c r="C6052" s="17"/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</row>
    <row r="6053" spans="2:13">
      <c r="B6053" s="16"/>
      <c r="C6053" s="17"/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</row>
    <row r="6054" spans="2:13">
      <c r="B6054" s="16"/>
      <c r="C6054" s="17"/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</row>
    <row r="6055" spans="2:13">
      <c r="B6055" s="16"/>
      <c r="C6055" s="17"/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</row>
    <row r="6056" spans="2:13">
      <c r="B6056" s="16"/>
      <c r="C6056" s="17"/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</row>
    <row r="6057" spans="2:13">
      <c r="B6057" s="16"/>
      <c r="C6057" s="17"/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</row>
    <row r="6058" spans="2:13">
      <c r="B6058" s="16"/>
      <c r="C6058" s="17"/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</row>
    <row r="6059" spans="2:13">
      <c r="B6059" s="16"/>
      <c r="C6059" s="17"/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</row>
    <row r="6060" spans="2:13">
      <c r="B6060" s="16"/>
      <c r="C6060" s="17"/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</row>
    <row r="6061" spans="2:13">
      <c r="B6061" s="18"/>
      <c r="C6061" s="19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</row>
    <row r="6062" spans="2:13">
      <c r="B6062" s="16"/>
      <c r="C6062" s="17"/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</row>
    <row r="6063" spans="2:13">
      <c r="B6063" s="16"/>
      <c r="C6063" s="17"/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</row>
    <row r="6064" spans="2:13">
      <c r="B6064" s="18"/>
      <c r="C6064" s="19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</row>
    <row r="6065" spans="2:13">
      <c r="B6065" s="16"/>
      <c r="C6065" s="17"/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</row>
    <row r="6066" spans="2:13">
      <c r="B6066" s="16"/>
      <c r="C6066" s="17"/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</row>
    <row r="6067" spans="2:13">
      <c r="B6067" s="16"/>
      <c r="C6067" s="17"/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</row>
    <row r="6068" spans="2:13">
      <c r="B6068" s="16"/>
      <c r="C6068" s="17"/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</row>
    <row r="6069" spans="2:13">
      <c r="B6069" s="16"/>
      <c r="C6069" s="17"/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</row>
    <row r="6070" spans="2:13">
      <c r="B6070" s="16"/>
      <c r="C6070" s="17"/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</row>
    <row r="6071" spans="2:13">
      <c r="B6071" s="16"/>
      <c r="C6071" s="17"/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</row>
    <row r="6072" spans="2:13">
      <c r="B6072" s="16"/>
      <c r="C6072" s="17"/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</row>
    <row r="6073" spans="2:13">
      <c r="B6073" s="16"/>
      <c r="C6073" s="17"/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</row>
    <row r="6074" spans="2:13">
      <c r="B6074" s="16"/>
      <c r="C6074" s="17"/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</row>
    <row r="6075" spans="2:13">
      <c r="B6075" s="16"/>
      <c r="C6075" s="17"/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</row>
    <row r="6076" spans="2:13">
      <c r="B6076" s="18"/>
      <c r="C6076" s="19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</row>
    <row r="6077" spans="2:13">
      <c r="B6077" s="16"/>
      <c r="C6077" s="17"/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</row>
    <row r="6078" spans="2:13">
      <c r="B6078" s="16"/>
      <c r="C6078" s="17"/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</row>
    <row r="6079" spans="2:13">
      <c r="B6079" s="16"/>
      <c r="C6079" s="17"/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</row>
    <row r="6080" spans="2:13">
      <c r="B6080" s="16"/>
      <c r="C6080" s="17"/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</row>
    <row r="6081" spans="2:13">
      <c r="B6081" s="16"/>
      <c r="C6081" s="17"/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</row>
    <row r="6082" spans="2:13">
      <c r="B6082" s="16"/>
      <c r="C6082" s="17"/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</row>
    <row r="6083" spans="2:13">
      <c r="B6083" s="16"/>
      <c r="C6083" s="17"/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</row>
    <row r="6084" spans="2:13">
      <c r="B6084" s="16"/>
      <c r="C6084" s="17"/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</row>
    <row r="6085" spans="2:13">
      <c r="B6085" s="16"/>
      <c r="C6085" s="17"/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</row>
    <row r="6086" spans="2:13">
      <c r="B6086" s="16"/>
      <c r="C6086" s="17"/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</row>
    <row r="6087" spans="2:13">
      <c r="B6087" s="16"/>
      <c r="C6087" s="17"/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</row>
    <row r="6088" spans="2:13">
      <c r="B6088" s="16"/>
      <c r="C6088" s="17"/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</row>
    <row r="6089" spans="2:13">
      <c r="B6089" s="16"/>
      <c r="C6089" s="17"/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</row>
    <row r="6090" spans="2:13">
      <c r="B6090" s="16"/>
      <c r="C6090" s="17"/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</row>
    <row r="6091" spans="2:13">
      <c r="B6091" s="16"/>
      <c r="C6091" s="17"/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</row>
    <row r="6092" spans="2:13">
      <c r="B6092" s="16"/>
      <c r="C6092" s="17"/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</row>
    <row r="6093" spans="2:13">
      <c r="B6093" s="16"/>
      <c r="C6093" s="17"/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</row>
    <row r="6094" spans="2:13">
      <c r="B6094" s="16"/>
      <c r="C6094" s="17"/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</row>
    <row r="6095" spans="2:13">
      <c r="B6095" s="16"/>
      <c r="C6095" s="17"/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</row>
    <row r="6096" spans="2:13">
      <c r="B6096" s="16"/>
      <c r="C6096" s="17"/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</row>
    <row r="6097" spans="2:13">
      <c r="B6097" s="16"/>
      <c r="C6097" s="17"/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</row>
    <row r="6098" spans="2:13">
      <c r="B6098" s="16"/>
      <c r="C6098" s="17"/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</row>
    <row r="6099" spans="2:13">
      <c r="B6099" s="16"/>
      <c r="C6099" s="17"/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</row>
    <row r="6100" spans="2:13">
      <c r="B6100" s="16"/>
      <c r="C6100" s="17"/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</row>
    <row r="6101" spans="2:13">
      <c r="B6101" s="16"/>
      <c r="C6101" s="17"/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</row>
    <row r="6102" spans="2:13">
      <c r="B6102" s="16"/>
      <c r="C6102" s="17"/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</row>
    <row r="6103" spans="2:13">
      <c r="B6103" s="16"/>
      <c r="C6103" s="17"/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</row>
    <row r="6104" spans="2:13">
      <c r="B6104" s="16"/>
      <c r="C6104" s="17"/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</row>
    <row r="6105" spans="2:13">
      <c r="B6105" s="18"/>
      <c r="C6105" s="19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</row>
    <row r="6106" spans="2:13">
      <c r="B6106" s="16"/>
      <c r="C6106" s="17"/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</row>
    <row r="6107" spans="2:13">
      <c r="B6107" s="16"/>
      <c r="C6107" s="17"/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</row>
    <row r="6108" spans="2:13">
      <c r="B6108" s="16"/>
      <c r="C6108" s="17"/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</row>
    <row r="6109" spans="2:13">
      <c r="B6109" s="16"/>
      <c r="C6109" s="17"/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</row>
    <row r="6110" spans="2:13">
      <c r="B6110" s="16"/>
      <c r="C6110" s="17"/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</row>
    <row r="6111" spans="2:13">
      <c r="B6111" s="16"/>
      <c r="C6111" s="17"/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</row>
    <row r="6112" spans="2:13">
      <c r="B6112" s="16"/>
      <c r="C6112" s="17"/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</row>
    <row r="6113" spans="2:13">
      <c r="B6113" s="16"/>
      <c r="C6113" s="17"/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</row>
    <row r="6114" spans="2:13">
      <c r="B6114" s="16"/>
      <c r="C6114" s="17"/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</row>
    <row r="6115" spans="2:13">
      <c r="B6115" s="16"/>
      <c r="C6115" s="17"/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</row>
    <row r="6116" spans="2:13">
      <c r="B6116" s="16"/>
      <c r="C6116" s="17"/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</row>
    <row r="6117" spans="2:13">
      <c r="B6117" s="16"/>
      <c r="C6117" s="17"/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</row>
    <row r="6118" spans="2:13">
      <c r="B6118" s="16"/>
      <c r="C6118" s="17"/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</row>
    <row r="6119" spans="2:13">
      <c r="B6119" s="16"/>
      <c r="C6119" s="17"/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</row>
    <row r="6120" spans="2:13">
      <c r="B6120" s="16"/>
      <c r="C6120" s="17"/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</row>
    <row r="6121" spans="2:13">
      <c r="B6121" s="16"/>
      <c r="C6121" s="17"/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</row>
    <row r="6122" spans="2:13">
      <c r="B6122" s="18"/>
      <c r="C6122" s="19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</row>
    <row r="6123" spans="2:13">
      <c r="B6123" s="16"/>
      <c r="C6123" s="17"/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</row>
    <row r="6124" spans="2:13">
      <c r="B6124" s="16"/>
      <c r="C6124" s="17"/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</row>
    <row r="6125" spans="2:13">
      <c r="B6125" s="16"/>
      <c r="C6125" s="17"/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</row>
    <row r="6126" spans="2:13">
      <c r="B6126" s="16"/>
      <c r="C6126" s="17"/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</row>
    <row r="6127" spans="2:13">
      <c r="B6127" s="16"/>
      <c r="C6127" s="17"/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</row>
    <row r="6128" spans="2:13">
      <c r="B6128" s="18"/>
      <c r="C6128" s="19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</row>
    <row r="6129" spans="2:13">
      <c r="B6129" s="16"/>
      <c r="C6129" s="17"/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</row>
    <row r="6130" spans="2:13">
      <c r="B6130" s="16"/>
      <c r="C6130" s="17"/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</row>
    <row r="6131" spans="2:13">
      <c r="B6131" s="16"/>
      <c r="C6131" s="17"/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</row>
    <row r="6132" spans="2:13">
      <c r="B6132" s="16"/>
      <c r="C6132" s="17"/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</row>
    <row r="6133" spans="2:13">
      <c r="B6133" s="16"/>
      <c r="C6133" s="17"/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</row>
    <row r="6134" spans="2:13">
      <c r="B6134" s="16"/>
      <c r="C6134" s="17"/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</row>
    <row r="6135" spans="2:13">
      <c r="B6135" s="18"/>
      <c r="C6135" s="19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</row>
    <row r="6136" spans="2:13">
      <c r="B6136" s="16"/>
      <c r="C6136" s="17"/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</row>
    <row r="6137" spans="2:13">
      <c r="B6137" s="16"/>
      <c r="C6137" s="17"/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</row>
    <row r="6138" spans="2:13">
      <c r="B6138" s="18"/>
      <c r="C6138" s="19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</row>
    <row r="6139" spans="2:13">
      <c r="B6139" s="16"/>
      <c r="C6139" s="17"/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</row>
    <row r="6140" spans="2:13">
      <c r="B6140" s="16"/>
      <c r="C6140" s="17"/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</row>
    <row r="6141" spans="2:13">
      <c r="B6141" s="16"/>
      <c r="C6141" s="17"/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</row>
    <row r="6142" spans="2:13">
      <c r="B6142" s="16"/>
      <c r="C6142" s="17"/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</row>
    <row r="6143" spans="2:13">
      <c r="B6143" s="18"/>
      <c r="C6143" s="19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</row>
    <row r="6144" spans="2:13">
      <c r="B6144" s="18"/>
      <c r="C6144" s="19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</row>
    <row r="6145" spans="2:13">
      <c r="B6145" s="16"/>
      <c r="C6145" s="17"/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</row>
    <row r="6146" spans="2:13">
      <c r="B6146" s="16"/>
      <c r="C6146" s="17"/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</row>
    <row r="6147" spans="2:13">
      <c r="B6147" s="16"/>
      <c r="C6147" s="17"/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</row>
    <row r="6148" spans="2:13">
      <c r="B6148" s="16"/>
      <c r="C6148" s="17"/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</row>
    <row r="6149" spans="2:13">
      <c r="B6149" s="16"/>
      <c r="C6149" s="17"/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</row>
    <row r="6150" spans="2:13">
      <c r="B6150" s="16"/>
      <c r="C6150" s="17"/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</row>
    <row r="6151" spans="2:13">
      <c r="B6151" s="16"/>
      <c r="C6151" s="17"/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</row>
    <row r="6152" spans="2:13">
      <c r="B6152" s="16"/>
      <c r="C6152" s="17"/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</row>
    <row r="6153" spans="2:13">
      <c r="B6153" s="16"/>
      <c r="C6153" s="17"/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</row>
    <row r="6154" spans="2:13">
      <c r="B6154" s="16"/>
      <c r="C6154" s="17"/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</row>
    <row r="6155" spans="2:13">
      <c r="B6155" s="16"/>
      <c r="C6155" s="17"/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</row>
    <row r="6156" spans="2:13">
      <c r="B6156" s="16"/>
      <c r="C6156" s="17"/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</row>
    <row r="6157" spans="2:13">
      <c r="B6157" s="16"/>
      <c r="C6157" s="17"/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</row>
    <row r="6158" spans="2:13">
      <c r="B6158" s="16"/>
      <c r="C6158" s="17"/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</row>
    <row r="6159" spans="2:13">
      <c r="B6159" s="16"/>
      <c r="C6159" s="17"/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</row>
    <row r="6160" spans="2:13">
      <c r="B6160" s="16"/>
      <c r="C6160" s="17"/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</row>
    <row r="6161" spans="2:13">
      <c r="B6161" s="16"/>
      <c r="C6161" s="17"/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</row>
    <row r="6162" spans="2:13">
      <c r="B6162" s="16"/>
      <c r="C6162" s="17"/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</row>
    <row r="6163" spans="2:13">
      <c r="B6163" s="16"/>
      <c r="C6163" s="17"/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</row>
    <row r="6164" spans="2:13">
      <c r="B6164" s="16"/>
      <c r="C6164" s="17"/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</row>
    <row r="6165" spans="2:13">
      <c r="B6165" s="16"/>
      <c r="C6165" s="17"/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</row>
    <row r="6166" spans="2:13">
      <c r="B6166" s="16"/>
      <c r="C6166" s="17"/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</row>
    <row r="6167" spans="2:13">
      <c r="B6167" s="16"/>
      <c r="C6167" s="17"/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</row>
    <row r="6168" spans="2:13">
      <c r="B6168" s="16"/>
      <c r="C6168" s="17"/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</row>
    <row r="6169" spans="2:13">
      <c r="B6169" s="16"/>
      <c r="C6169" s="17"/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</row>
    <row r="6170" spans="2:13">
      <c r="B6170" s="16"/>
      <c r="C6170" s="17"/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</row>
    <row r="6171" spans="2:13">
      <c r="B6171" s="16"/>
      <c r="C6171" s="17"/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</row>
    <row r="6172" spans="2:13">
      <c r="B6172" s="16"/>
      <c r="C6172" s="17"/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</row>
    <row r="6173" spans="2:13">
      <c r="B6173" s="16"/>
      <c r="C6173" s="17"/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</row>
    <row r="6174" spans="2:13">
      <c r="B6174" s="16"/>
      <c r="C6174" s="17"/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</row>
    <row r="6175" spans="2:13">
      <c r="B6175" s="16"/>
      <c r="C6175" s="17"/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</row>
    <row r="6176" spans="2:13">
      <c r="B6176" s="16"/>
      <c r="C6176" s="17"/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</row>
    <row r="6177" spans="2:13">
      <c r="B6177" s="16"/>
      <c r="C6177" s="17"/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</row>
    <row r="6178" spans="2:13">
      <c r="B6178" s="16"/>
      <c r="C6178" s="17"/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</row>
    <row r="6179" spans="2:13">
      <c r="B6179" s="16"/>
      <c r="C6179" s="17"/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</row>
    <row r="6180" spans="2:13">
      <c r="B6180" s="16"/>
      <c r="C6180" s="17"/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</row>
    <row r="6181" spans="2:13">
      <c r="B6181" s="16"/>
      <c r="C6181" s="17"/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</row>
    <row r="6182" spans="2:13">
      <c r="B6182" s="16"/>
      <c r="C6182" s="17"/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</row>
    <row r="6183" spans="2:13">
      <c r="B6183" s="16"/>
      <c r="C6183" s="17"/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</row>
    <row r="6184" spans="2:13">
      <c r="B6184" s="16"/>
      <c r="C6184" s="17"/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</row>
    <row r="6185" spans="2:13">
      <c r="B6185" s="16"/>
      <c r="C6185" s="17"/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</row>
    <row r="6186" spans="2:13">
      <c r="B6186" s="16"/>
      <c r="C6186" s="17"/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</row>
    <row r="6187" spans="2:13">
      <c r="B6187" s="16"/>
      <c r="C6187" s="17"/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</row>
    <row r="6188" spans="2:13">
      <c r="B6188" s="16"/>
      <c r="C6188" s="17"/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</row>
    <row r="6189" spans="2:13">
      <c r="B6189" s="16"/>
      <c r="C6189" s="17"/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</row>
    <row r="6190" spans="2:13">
      <c r="B6190" s="16"/>
      <c r="C6190" s="17"/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</row>
    <row r="6191" spans="2:13">
      <c r="B6191" s="16"/>
      <c r="C6191" s="17"/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</row>
    <row r="6192" spans="2:13">
      <c r="B6192" s="16"/>
      <c r="C6192" s="17"/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</row>
    <row r="6193" spans="2:13">
      <c r="B6193" s="16"/>
      <c r="C6193" s="17"/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</row>
    <row r="6194" spans="2:13">
      <c r="B6194" s="16"/>
      <c r="C6194" s="17"/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</row>
    <row r="6195" spans="2:13">
      <c r="B6195" s="16"/>
      <c r="C6195" s="17"/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</row>
    <row r="6196" spans="2:13">
      <c r="B6196" s="16"/>
      <c r="C6196" s="17"/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</row>
    <row r="6197" spans="2:13">
      <c r="B6197" s="16"/>
      <c r="C6197" s="17"/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</row>
    <row r="6198" spans="2:13">
      <c r="B6198" s="16"/>
      <c r="C6198" s="17"/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</row>
    <row r="6199" spans="2:13">
      <c r="B6199" s="16"/>
      <c r="C6199" s="17"/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</row>
    <row r="6200" spans="2:13">
      <c r="B6200" s="16"/>
      <c r="C6200" s="17"/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</row>
    <row r="6201" spans="2:13">
      <c r="B6201" s="16"/>
      <c r="C6201" s="17"/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</row>
    <row r="6202" spans="2:13">
      <c r="B6202" s="16"/>
      <c r="C6202" s="17"/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</row>
    <row r="6203" spans="2:13">
      <c r="B6203" s="16"/>
      <c r="C6203" s="17"/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</row>
    <row r="6204" spans="2:13">
      <c r="B6204" s="16"/>
      <c r="C6204" s="17"/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</row>
    <row r="6205" spans="2:13">
      <c r="B6205" s="16"/>
      <c r="C6205" s="17"/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</row>
    <row r="6206" spans="2:13">
      <c r="B6206" s="16"/>
      <c r="C6206" s="17"/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</row>
    <row r="6207" spans="2:13">
      <c r="B6207" s="16"/>
      <c r="C6207" s="17"/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</row>
    <row r="6208" spans="2:13">
      <c r="B6208" s="16"/>
      <c r="C6208" s="17"/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</row>
    <row r="6209" spans="2:13">
      <c r="B6209" s="16"/>
      <c r="C6209" s="17"/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</row>
    <row r="6210" spans="2:13">
      <c r="B6210" s="16"/>
      <c r="C6210" s="17"/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</row>
    <row r="6211" spans="2:13">
      <c r="B6211" s="16"/>
      <c r="C6211" s="17"/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</row>
    <row r="6212" spans="2:13">
      <c r="B6212" s="16"/>
      <c r="C6212" s="17"/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</row>
    <row r="6213" spans="2:13">
      <c r="B6213" s="16"/>
      <c r="C6213" s="17"/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</row>
    <row r="6214" spans="2:13">
      <c r="B6214" s="16"/>
      <c r="C6214" s="17"/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</row>
    <row r="6215" spans="2:13">
      <c r="B6215" s="16"/>
      <c r="C6215" s="17"/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</row>
    <row r="6216" spans="2:13">
      <c r="B6216" s="16"/>
      <c r="C6216" s="17"/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</row>
    <row r="6217" spans="2:13">
      <c r="B6217" s="16"/>
      <c r="C6217" s="17"/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</row>
    <row r="6218" spans="2:13">
      <c r="B6218" s="16"/>
      <c r="C6218" s="17"/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</row>
    <row r="6219" spans="2:13">
      <c r="B6219" s="16"/>
      <c r="C6219" s="17"/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</row>
    <row r="6220" spans="2:13">
      <c r="B6220" s="16"/>
      <c r="C6220" s="17"/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</row>
    <row r="6221" spans="2:13">
      <c r="B6221" s="16"/>
      <c r="C6221" s="17"/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</row>
    <row r="6222" spans="2:13">
      <c r="B6222" s="16"/>
      <c r="C6222" s="17"/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</row>
    <row r="6223" spans="2:13">
      <c r="B6223" s="16"/>
      <c r="C6223" s="17"/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</row>
    <row r="6224" spans="2:13">
      <c r="B6224" s="16"/>
      <c r="C6224" s="17"/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</row>
    <row r="6225" spans="2:13">
      <c r="B6225" s="16"/>
      <c r="C6225" s="17"/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</row>
    <row r="6226" spans="2:13">
      <c r="B6226" s="16"/>
      <c r="C6226" s="17"/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</row>
    <row r="6227" spans="2:13">
      <c r="B6227" s="16"/>
      <c r="C6227" s="17"/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</row>
    <row r="6228" spans="2:13">
      <c r="B6228" s="16"/>
      <c r="C6228" s="17"/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</row>
    <row r="6229" spans="2:13">
      <c r="B6229" s="16"/>
      <c r="C6229" s="17"/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</row>
    <row r="6230" spans="2:13">
      <c r="B6230" s="16"/>
      <c r="C6230" s="17"/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</row>
    <row r="6231" spans="2:13">
      <c r="B6231" s="16"/>
      <c r="C6231" s="17"/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</row>
    <row r="6232" spans="2:13">
      <c r="B6232" s="18"/>
      <c r="C6232" s="19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</row>
    <row r="6233" spans="2:13">
      <c r="B6233" s="18"/>
      <c r="C6233" s="19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</row>
    <row r="6234" spans="2:13">
      <c r="B6234" s="18"/>
      <c r="C6234" s="19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</row>
    <row r="6235" spans="2:13">
      <c r="B6235" s="18"/>
      <c r="C6235" s="19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</row>
    <row r="6236" spans="2:13">
      <c r="B6236" s="16"/>
      <c r="C6236" s="17"/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</row>
    <row r="6237" spans="2:13">
      <c r="B6237" s="16"/>
      <c r="C6237" s="17"/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</row>
    <row r="6238" spans="2:13">
      <c r="B6238" s="16"/>
      <c r="C6238" s="17"/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</row>
    <row r="6239" spans="2:13">
      <c r="B6239" s="16"/>
      <c r="C6239" s="17"/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</row>
    <row r="6240" spans="2:13">
      <c r="B6240" s="16"/>
      <c r="C6240" s="17"/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</row>
    <row r="6241" spans="2:13">
      <c r="B6241" s="16"/>
      <c r="C6241" s="17"/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</row>
    <row r="6242" spans="2:13">
      <c r="B6242" s="16"/>
      <c r="C6242" s="17"/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</row>
    <row r="6243" spans="2:13">
      <c r="B6243" s="16"/>
      <c r="C6243" s="17"/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</row>
    <row r="6244" spans="2:13">
      <c r="B6244" s="16"/>
      <c r="C6244" s="17"/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</row>
    <row r="6245" spans="2:13">
      <c r="B6245" s="16"/>
      <c r="C6245" s="17"/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</row>
    <row r="6246" spans="2:13">
      <c r="B6246" s="16"/>
      <c r="C6246" s="17"/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</row>
    <row r="6247" spans="2:13">
      <c r="B6247" s="16"/>
      <c r="C6247" s="17"/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</row>
    <row r="6248" spans="2:13">
      <c r="B6248" s="16"/>
      <c r="C6248" s="17"/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</row>
    <row r="6249" spans="2:13">
      <c r="B6249" s="16"/>
      <c r="C6249" s="17"/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</row>
    <row r="6250" spans="2:13">
      <c r="B6250" s="16"/>
      <c r="C6250" s="17"/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</row>
    <row r="6251" spans="2:13">
      <c r="B6251" s="16"/>
      <c r="C6251" s="17"/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</row>
    <row r="6252" spans="2:13">
      <c r="B6252" s="16"/>
      <c r="C6252" s="17"/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</row>
    <row r="6253" spans="2:13">
      <c r="B6253" s="16"/>
      <c r="C6253" s="17"/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</row>
    <row r="6254" spans="2:13">
      <c r="B6254" s="16"/>
      <c r="C6254" s="17"/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</row>
    <row r="6255" spans="2:13">
      <c r="B6255" s="16"/>
      <c r="C6255" s="17"/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</row>
    <row r="6256" spans="2:13">
      <c r="B6256" s="16"/>
      <c r="C6256" s="17"/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</row>
    <row r="6257" spans="2:13">
      <c r="B6257" s="16"/>
      <c r="C6257" s="17"/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</row>
    <row r="6258" spans="2:13">
      <c r="B6258" s="16"/>
      <c r="C6258" s="17"/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</row>
    <row r="6259" spans="2:13">
      <c r="B6259" s="16"/>
      <c r="C6259" s="17"/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</row>
    <row r="6260" spans="2:13">
      <c r="B6260" s="16"/>
      <c r="C6260" s="17"/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</row>
    <row r="6261" spans="2:13">
      <c r="B6261" s="16"/>
      <c r="C6261" s="17"/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</row>
    <row r="6262" spans="2:13">
      <c r="B6262" s="16"/>
      <c r="C6262" s="17"/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</row>
    <row r="6263" spans="2:13">
      <c r="B6263" s="16"/>
      <c r="C6263" s="17"/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</row>
    <row r="6264" spans="2:13">
      <c r="B6264" s="16"/>
      <c r="C6264" s="17"/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</row>
    <row r="6265" spans="2:13">
      <c r="B6265" s="16"/>
      <c r="C6265" s="17"/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</row>
    <row r="6266" spans="2:13">
      <c r="B6266" s="16"/>
      <c r="C6266" s="17"/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</row>
    <row r="6267" spans="2:13">
      <c r="B6267" s="16"/>
      <c r="C6267" s="17"/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</row>
    <row r="6268" spans="2:13">
      <c r="B6268" s="16"/>
      <c r="C6268" s="17"/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</row>
    <row r="6269" spans="2:13">
      <c r="B6269" s="16"/>
      <c r="C6269" s="17"/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</row>
    <row r="6270" spans="2:13">
      <c r="B6270" s="16"/>
      <c r="C6270" s="17"/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</row>
    <row r="6271" spans="2:13">
      <c r="B6271" s="16"/>
      <c r="C6271" s="17"/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</row>
    <row r="6272" spans="2:13">
      <c r="B6272" s="16"/>
      <c r="C6272" s="17"/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</row>
    <row r="6273" spans="2:13">
      <c r="B6273" s="16"/>
      <c r="C6273" s="17"/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</row>
    <row r="6274" spans="2:13">
      <c r="B6274" s="16"/>
      <c r="C6274" s="17"/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</row>
    <row r="6275" spans="2:13">
      <c r="B6275" s="16"/>
      <c r="C6275" s="17"/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</row>
    <row r="6276" spans="2:13">
      <c r="B6276" s="16"/>
      <c r="C6276" s="17"/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</row>
    <row r="6277" spans="2:13">
      <c r="B6277" s="16"/>
      <c r="C6277" s="17"/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</row>
    <row r="6278" spans="2:13">
      <c r="B6278" s="16"/>
      <c r="C6278" s="17"/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</row>
    <row r="6279" spans="2:13">
      <c r="B6279" s="16"/>
      <c r="C6279" s="17"/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</row>
    <row r="6280" spans="2:13">
      <c r="B6280" s="16"/>
      <c r="C6280" s="17"/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</row>
    <row r="6281" spans="2:13">
      <c r="B6281" s="16"/>
      <c r="C6281" s="17"/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</row>
    <row r="6282" spans="2:13">
      <c r="B6282" s="16"/>
      <c r="C6282" s="17"/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</row>
    <row r="6283" spans="2:13">
      <c r="B6283" s="16"/>
      <c r="C6283" s="17"/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</row>
    <row r="6284" spans="2:13">
      <c r="B6284" s="16"/>
      <c r="C6284" s="17"/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</row>
    <row r="6285" spans="2:13">
      <c r="B6285" s="16"/>
      <c r="C6285" s="17"/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</row>
    <row r="6286" spans="2:13">
      <c r="B6286" s="16"/>
      <c r="C6286" s="17"/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</row>
    <row r="6287" spans="2:13">
      <c r="B6287" s="16"/>
      <c r="C6287" s="17"/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</row>
    <row r="6288" spans="2:13">
      <c r="B6288" s="18"/>
      <c r="C6288" s="19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</row>
    <row r="6289" spans="2:13">
      <c r="B6289" s="16"/>
      <c r="C6289" s="17"/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</row>
    <row r="6290" spans="2:13">
      <c r="B6290" s="16"/>
      <c r="C6290" s="17"/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</row>
    <row r="6291" spans="2:13">
      <c r="B6291" s="16"/>
      <c r="C6291" s="17"/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</row>
    <row r="6292" spans="2:13">
      <c r="B6292" s="16"/>
      <c r="C6292" s="17"/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</row>
    <row r="6293" spans="2:13">
      <c r="B6293" s="16"/>
      <c r="C6293" s="17"/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</row>
    <row r="6294" spans="2:13">
      <c r="B6294" s="16"/>
      <c r="C6294" s="17"/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</row>
    <row r="6295" spans="2:13">
      <c r="B6295" s="16"/>
      <c r="C6295" s="17"/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</row>
    <row r="6296" spans="2:13">
      <c r="B6296" s="16"/>
      <c r="C6296" s="17"/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</row>
    <row r="6297" spans="2:13">
      <c r="B6297" s="18"/>
      <c r="C6297" s="19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</row>
    <row r="6298" spans="2:13">
      <c r="B6298" s="16"/>
      <c r="C6298" s="17"/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</row>
    <row r="6299" spans="2:13">
      <c r="B6299" s="18"/>
      <c r="C6299" s="19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</row>
    <row r="6300" spans="2:13">
      <c r="B6300" s="16"/>
      <c r="C6300" s="17"/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</row>
    <row r="6301" spans="2:13">
      <c r="B6301" s="16"/>
      <c r="C6301" s="17"/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</row>
    <row r="6302" spans="2:13">
      <c r="B6302" s="16"/>
      <c r="C6302" s="17"/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</row>
    <row r="6303" spans="2:13">
      <c r="B6303" s="16"/>
      <c r="C6303" s="17"/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</row>
    <row r="6304" spans="2:13">
      <c r="B6304" s="16"/>
      <c r="C6304" s="17"/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</row>
    <row r="6305" spans="2:13">
      <c r="B6305" s="16"/>
      <c r="C6305" s="17"/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</row>
    <row r="6306" spans="2:13">
      <c r="B6306" s="16"/>
      <c r="C6306" s="17"/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</row>
    <row r="6307" spans="2:13">
      <c r="B6307" s="16"/>
      <c r="C6307" s="17"/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</row>
    <row r="6308" spans="2:13">
      <c r="B6308" s="16"/>
      <c r="C6308" s="17"/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</row>
    <row r="6309" spans="2:13">
      <c r="B6309" s="16"/>
      <c r="C6309" s="17"/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</row>
    <row r="6310" spans="2:13">
      <c r="B6310" s="16"/>
      <c r="C6310" s="17"/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</row>
    <row r="6311" spans="2:13">
      <c r="B6311" s="16"/>
      <c r="C6311" s="17"/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</row>
    <row r="6312" spans="2:13">
      <c r="B6312" s="16"/>
      <c r="C6312" s="17"/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</row>
    <row r="6313" spans="2:13">
      <c r="B6313" s="16"/>
      <c r="C6313" s="17"/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</row>
    <row r="6314" spans="2:13">
      <c r="B6314" s="16"/>
      <c r="C6314" s="17"/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</row>
    <row r="6315" spans="2:13">
      <c r="B6315" s="16"/>
      <c r="C6315" s="17"/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</row>
    <row r="6316" spans="2:13">
      <c r="B6316" s="16"/>
      <c r="C6316" s="17"/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</row>
    <row r="6317" spans="2:13">
      <c r="B6317" s="16"/>
      <c r="C6317" s="17"/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</row>
    <row r="6318" spans="2:13">
      <c r="B6318" s="16"/>
      <c r="C6318" s="17"/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</row>
    <row r="6319" spans="2:13">
      <c r="B6319" s="16"/>
      <c r="C6319" s="17"/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</row>
    <row r="6320" spans="2:13">
      <c r="B6320" s="16"/>
      <c r="C6320" s="17"/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</row>
    <row r="6321" spans="2:13">
      <c r="B6321" s="16"/>
      <c r="C6321" s="17"/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</row>
    <row r="6322" spans="2:13">
      <c r="B6322" s="16"/>
      <c r="C6322" s="17"/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</row>
    <row r="6323" spans="2:13">
      <c r="B6323" s="16"/>
      <c r="C6323" s="17"/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</row>
    <row r="6324" spans="2:13">
      <c r="B6324" s="16"/>
      <c r="C6324" s="17"/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</row>
    <row r="6325" spans="2:13">
      <c r="B6325" s="16"/>
      <c r="C6325" s="17"/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</row>
    <row r="6326" spans="2:13">
      <c r="B6326" s="16"/>
      <c r="C6326" s="17"/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</row>
    <row r="6327" spans="2:13">
      <c r="B6327" s="18"/>
      <c r="C6327" s="19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</row>
    <row r="6328" spans="2:13">
      <c r="B6328" s="18"/>
      <c r="C6328" s="19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</row>
    <row r="6329" spans="2:13">
      <c r="B6329" s="16"/>
      <c r="C6329" s="17"/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</row>
    <row r="6330" spans="2:13">
      <c r="B6330" s="16"/>
      <c r="C6330" s="17"/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</row>
    <row r="6331" spans="2:13">
      <c r="B6331" s="16"/>
      <c r="C6331" s="17"/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</row>
    <row r="6332" spans="2:13">
      <c r="B6332" s="16"/>
      <c r="C6332" s="17"/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</row>
    <row r="6333" spans="2:13">
      <c r="B6333" s="16"/>
      <c r="C6333" s="17"/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</row>
    <row r="6334" spans="2:13">
      <c r="B6334" s="16"/>
      <c r="C6334" s="17"/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</row>
    <row r="6335" spans="2:13">
      <c r="B6335" s="16"/>
      <c r="C6335" s="17"/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</row>
    <row r="6336" spans="2:13">
      <c r="B6336" s="16"/>
      <c r="C6336" s="17"/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</row>
    <row r="6337" spans="2:13">
      <c r="B6337" s="16"/>
      <c r="C6337" s="17"/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</row>
    <row r="6338" spans="2:13">
      <c r="B6338" s="16"/>
      <c r="C6338" s="17"/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</row>
    <row r="6339" spans="2:13">
      <c r="B6339" s="18"/>
      <c r="C6339" s="19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</row>
    <row r="6340" spans="2:13">
      <c r="B6340" s="16"/>
      <c r="C6340" s="17"/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</row>
    <row r="6341" spans="2:13">
      <c r="B6341" s="16"/>
      <c r="C6341" s="17"/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</row>
    <row r="6342" spans="2:13">
      <c r="B6342" s="16"/>
      <c r="C6342" s="17"/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</row>
    <row r="6343" spans="2:13">
      <c r="B6343" s="16"/>
      <c r="C6343" s="17"/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</row>
    <row r="6344" spans="2:13">
      <c r="B6344" s="16"/>
      <c r="C6344" s="17"/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</row>
    <row r="6345" spans="2:13">
      <c r="B6345" s="16"/>
      <c r="C6345" s="17"/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</row>
    <row r="6346" spans="2:13">
      <c r="B6346" s="16"/>
      <c r="C6346" s="17"/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</row>
    <row r="6347" spans="2:13">
      <c r="B6347" s="16"/>
      <c r="C6347" s="17"/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</row>
    <row r="6348" spans="2:13">
      <c r="B6348" s="16"/>
      <c r="C6348" s="17"/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</row>
    <row r="6349" spans="2:13">
      <c r="B6349" s="16"/>
      <c r="C6349" s="17"/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</row>
    <row r="6350" spans="2:13">
      <c r="B6350" s="16"/>
      <c r="C6350" s="17"/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</row>
    <row r="6351" spans="2:13">
      <c r="B6351" s="16"/>
      <c r="C6351" s="17"/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</row>
    <row r="6352" spans="2:13">
      <c r="B6352" s="16"/>
      <c r="C6352" s="17"/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</row>
    <row r="6353" spans="2:13">
      <c r="B6353" s="16"/>
      <c r="C6353" s="17"/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</row>
    <row r="6354" spans="2:13">
      <c r="B6354" s="16"/>
      <c r="C6354" s="17"/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</row>
    <row r="6355" spans="2:13">
      <c r="B6355" s="16"/>
      <c r="C6355" s="17"/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</row>
    <row r="6356" spans="2:13">
      <c r="B6356" s="16"/>
      <c r="C6356" s="17"/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</row>
    <row r="6357" spans="2:13">
      <c r="B6357" s="18"/>
      <c r="C6357" s="19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</row>
    <row r="6358" spans="2:13">
      <c r="B6358" s="16"/>
      <c r="C6358" s="17"/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</row>
    <row r="6359" spans="2:13">
      <c r="B6359" s="16"/>
      <c r="C6359" s="17"/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</row>
    <row r="6360" spans="2:13">
      <c r="B6360" s="16"/>
      <c r="C6360" s="17"/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</row>
    <row r="6361" spans="2:13">
      <c r="B6361" s="16"/>
      <c r="C6361" s="17"/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</row>
    <row r="6362" spans="2:13">
      <c r="B6362" s="16"/>
      <c r="C6362" s="17"/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</row>
    <row r="6363" spans="2:13">
      <c r="B6363" s="18"/>
      <c r="C6363" s="19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</row>
    <row r="6364" spans="2:13">
      <c r="B6364" s="16"/>
      <c r="C6364" s="17"/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</row>
    <row r="6365" spans="2:13">
      <c r="B6365" s="16"/>
      <c r="C6365" s="17"/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</row>
    <row r="6366" spans="2:13">
      <c r="B6366" s="16"/>
      <c r="C6366" s="17"/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</row>
    <row r="6367" spans="2:13">
      <c r="B6367" s="16"/>
      <c r="C6367" s="17"/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</row>
    <row r="6368" spans="2:13">
      <c r="B6368" s="16"/>
      <c r="C6368" s="17"/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</row>
    <row r="6369" spans="2:13">
      <c r="B6369" s="16"/>
      <c r="C6369" s="17"/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</row>
    <row r="6370" spans="2:13">
      <c r="B6370" s="16"/>
      <c r="C6370" s="17"/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</row>
    <row r="6371" spans="2:13">
      <c r="B6371" s="16"/>
      <c r="C6371" s="17"/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</row>
    <row r="6372" spans="2:13">
      <c r="B6372" s="16"/>
      <c r="C6372" s="17"/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</row>
    <row r="6373" spans="2:13">
      <c r="B6373" s="16"/>
      <c r="C6373" s="17"/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</row>
    <row r="6374" spans="2:13">
      <c r="B6374" s="16"/>
      <c r="C6374" s="17"/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</row>
    <row r="6375" spans="2:13">
      <c r="B6375" s="16"/>
      <c r="C6375" s="17"/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</row>
    <row r="6376" spans="2:13">
      <c r="B6376" s="16"/>
      <c r="C6376" s="17"/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</row>
    <row r="6377" spans="2:13">
      <c r="B6377" s="16"/>
      <c r="C6377" s="17"/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</row>
    <row r="6378" spans="2:13">
      <c r="B6378" s="18"/>
      <c r="C6378" s="19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</row>
    <row r="6379" spans="2:13">
      <c r="B6379" s="16"/>
      <c r="C6379" s="17"/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</row>
    <row r="6380" spans="2:13">
      <c r="B6380" s="16"/>
      <c r="C6380" s="17"/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</row>
    <row r="6381" spans="2:13">
      <c r="B6381" s="16"/>
      <c r="C6381" s="17"/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</row>
    <row r="6382" spans="2:13">
      <c r="B6382" s="16"/>
      <c r="C6382" s="17"/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</row>
    <row r="6383" spans="2:13">
      <c r="B6383" s="16"/>
      <c r="C6383" s="17"/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</row>
    <row r="6384" spans="2:13">
      <c r="B6384" s="16"/>
      <c r="C6384" s="17"/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</row>
    <row r="6385" spans="2:13">
      <c r="B6385" s="16"/>
      <c r="C6385" s="17"/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</row>
    <row r="6386" spans="2:13">
      <c r="B6386" s="16"/>
      <c r="C6386" s="17"/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</row>
    <row r="6387" spans="2:13">
      <c r="B6387" s="16"/>
      <c r="C6387" s="17"/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</row>
    <row r="6388" spans="2:13">
      <c r="B6388" s="16"/>
      <c r="C6388" s="17"/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</row>
    <row r="6389" spans="2:13">
      <c r="B6389" s="16"/>
      <c r="C6389" s="17"/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</row>
    <row r="6390" spans="2:13">
      <c r="B6390" s="16"/>
      <c r="C6390" s="17"/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</row>
    <row r="6391" spans="2:13">
      <c r="B6391" s="16"/>
      <c r="C6391" s="17"/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</row>
    <row r="6392" spans="2:13">
      <c r="B6392" s="16"/>
      <c r="C6392" s="17"/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</row>
    <row r="6393" spans="2:13">
      <c r="B6393" s="16"/>
      <c r="C6393" s="17"/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</row>
    <row r="6394" spans="2:13">
      <c r="B6394" s="16"/>
      <c r="C6394" s="17"/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</row>
    <row r="6395" spans="2:13">
      <c r="B6395" s="16"/>
      <c r="C6395" s="17"/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</row>
    <row r="6396" spans="2:13">
      <c r="B6396" s="16"/>
      <c r="C6396" s="17"/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</row>
    <row r="6397" spans="2:13">
      <c r="B6397" s="16"/>
      <c r="C6397" s="17"/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</row>
    <row r="6398" spans="2:13">
      <c r="B6398" s="16"/>
      <c r="C6398" s="17"/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</row>
    <row r="6399" spans="2:13">
      <c r="B6399" s="16"/>
      <c r="C6399" s="17"/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</row>
    <row r="6400" spans="2:13">
      <c r="B6400" s="16"/>
      <c r="C6400" s="17"/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</row>
    <row r="6401" spans="2:13">
      <c r="B6401" s="16"/>
      <c r="C6401" s="17"/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</row>
    <row r="6402" spans="2:13">
      <c r="B6402" s="16"/>
      <c r="C6402" s="17"/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</row>
    <row r="6403" spans="2:13">
      <c r="B6403" s="16"/>
      <c r="C6403" s="17"/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</row>
    <row r="6404" spans="2:13">
      <c r="B6404" s="16"/>
      <c r="C6404" s="17"/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</row>
    <row r="6405" spans="2:13">
      <c r="B6405" s="16"/>
      <c r="C6405" s="17"/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</row>
    <row r="6406" spans="2:13">
      <c r="B6406" s="16"/>
      <c r="C6406" s="17"/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</row>
    <row r="6407" spans="2:13">
      <c r="B6407" s="16"/>
      <c r="C6407" s="17"/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</row>
    <row r="6408" spans="2:13">
      <c r="B6408" s="16"/>
      <c r="C6408" s="17"/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</row>
    <row r="6409" spans="2:13">
      <c r="B6409" s="16"/>
      <c r="C6409" s="17"/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</row>
    <row r="6410" spans="2:13">
      <c r="B6410" s="16"/>
      <c r="C6410" s="17"/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</row>
    <row r="6411" spans="2:13">
      <c r="B6411" s="16"/>
      <c r="C6411" s="17"/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</row>
    <row r="6412" spans="2:13">
      <c r="B6412" s="16"/>
      <c r="C6412" s="17"/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</row>
    <row r="6413" spans="2:13">
      <c r="B6413" s="16"/>
      <c r="C6413" s="17"/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</row>
    <row r="6414" spans="2:13">
      <c r="B6414" s="16"/>
      <c r="C6414" s="17"/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</row>
    <row r="6415" spans="2:13">
      <c r="B6415" s="16"/>
      <c r="C6415" s="17"/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</row>
    <row r="6416" spans="2:13">
      <c r="B6416" s="18"/>
      <c r="C6416" s="19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</row>
    <row r="6417" spans="2:13">
      <c r="B6417" s="16"/>
      <c r="C6417" s="17"/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</row>
    <row r="6418" spans="2:13">
      <c r="B6418" s="16"/>
      <c r="C6418" s="17"/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</row>
    <row r="6419" spans="2:13">
      <c r="B6419" s="16"/>
      <c r="C6419" s="17"/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</row>
    <row r="6420" spans="2:13">
      <c r="B6420" s="18"/>
      <c r="C6420" s="19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</row>
    <row r="6421" spans="2:13">
      <c r="B6421" s="16"/>
      <c r="C6421" s="17"/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</row>
    <row r="6422" spans="2:13">
      <c r="B6422" s="16"/>
      <c r="C6422" s="17"/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</row>
    <row r="6423" spans="2:13">
      <c r="B6423" s="18"/>
      <c r="C6423" s="19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</row>
    <row r="6424" spans="2:13">
      <c r="B6424" s="16"/>
      <c r="C6424" s="17"/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</row>
    <row r="6425" spans="2:13">
      <c r="B6425" s="16"/>
      <c r="C6425" s="17"/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</row>
    <row r="6426" spans="2:13">
      <c r="B6426" s="16"/>
      <c r="C6426" s="17"/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</row>
    <row r="6427" spans="2:13">
      <c r="B6427" s="16"/>
      <c r="C6427" s="17"/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</row>
    <row r="6428" spans="2:13">
      <c r="B6428" s="16"/>
      <c r="C6428" s="17"/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</row>
    <row r="6429" spans="2:13">
      <c r="B6429" s="16"/>
      <c r="C6429" s="17"/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</row>
    <row r="6430" spans="2:13">
      <c r="B6430" s="16"/>
      <c r="C6430" s="17"/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</row>
    <row r="6431" spans="2:13">
      <c r="B6431" s="16"/>
      <c r="C6431" s="17"/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</row>
    <row r="6432" spans="2:13">
      <c r="B6432" s="16"/>
      <c r="C6432" s="17"/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</row>
    <row r="6433" spans="2:13">
      <c r="B6433" s="18"/>
      <c r="C6433" s="19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</row>
    <row r="6434" spans="2:13">
      <c r="B6434" s="16"/>
      <c r="C6434" s="17"/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</row>
    <row r="6435" spans="2:13">
      <c r="B6435" s="16"/>
      <c r="C6435" s="17"/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</row>
    <row r="6436" spans="2:13">
      <c r="B6436" s="16"/>
      <c r="C6436" s="17"/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</row>
    <row r="6437" spans="2:13">
      <c r="B6437" s="16"/>
      <c r="C6437" s="17"/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</row>
    <row r="6438" spans="2:13">
      <c r="B6438" s="16"/>
      <c r="C6438" s="17"/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</row>
    <row r="6439" spans="2:13">
      <c r="B6439" s="16"/>
      <c r="C6439" s="17"/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</row>
    <row r="6440" spans="2:13">
      <c r="B6440" s="16"/>
      <c r="C6440" s="17"/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</row>
    <row r="6441" spans="2:13">
      <c r="B6441" s="16"/>
      <c r="C6441" s="17"/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</row>
    <row r="6442" spans="2:13">
      <c r="B6442" s="16"/>
      <c r="C6442" s="17"/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</row>
    <row r="6443" spans="2:13">
      <c r="B6443" s="16"/>
      <c r="C6443" s="17"/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</row>
    <row r="6444" spans="2:13">
      <c r="B6444" s="16"/>
      <c r="C6444" s="17"/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</row>
    <row r="6445" spans="2:13">
      <c r="B6445" s="18"/>
      <c r="C6445" s="19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</row>
    <row r="6446" spans="2:13">
      <c r="B6446" s="16"/>
      <c r="C6446" s="17"/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</row>
    <row r="6447" spans="2:13">
      <c r="B6447" s="16"/>
      <c r="C6447" s="17"/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</row>
    <row r="6448" spans="2:13">
      <c r="B6448" s="16"/>
      <c r="C6448" s="17"/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</row>
    <row r="6449" spans="2:13">
      <c r="B6449" s="16"/>
      <c r="C6449" s="17"/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</row>
    <row r="6450" spans="2:13">
      <c r="B6450" s="16"/>
      <c r="C6450" s="17"/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</row>
    <row r="6451" spans="2:13">
      <c r="B6451" s="16"/>
      <c r="C6451" s="17"/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</row>
    <row r="6452" spans="2:13">
      <c r="B6452" s="16"/>
      <c r="C6452" s="17"/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</row>
    <row r="6453" spans="2:13">
      <c r="B6453" s="16"/>
      <c r="C6453" s="17"/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</row>
    <row r="6454" spans="2:13">
      <c r="B6454" s="16"/>
      <c r="C6454" s="17"/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</row>
    <row r="6455" spans="2:13">
      <c r="B6455" s="18"/>
      <c r="C6455" s="19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</row>
    <row r="6456" spans="2:13">
      <c r="B6456" s="16"/>
      <c r="C6456" s="17"/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</row>
    <row r="6457" spans="2:13">
      <c r="B6457" s="16"/>
      <c r="C6457" s="17"/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</row>
    <row r="6458" spans="2:13">
      <c r="B6458" s="16"/>
      <c r="C6458" s="17"/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</row>
    <row r="6459" spans="2:13">
      <c r="B6459" s="16"/>
      <c r="C6459" s="17"/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</row>
    <row r="6460" spans="2:13">
      <c r="B6460" s="18"/>
      <c r="C6460" s="19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</row>
    <row r="6461" spans="2:13">
      <c r="B6461" s="16"/>
      <c r="C6461" s="17"/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</row>
    <row r="6462" spans="2:13">
      <c r="B6462" s="16"/>
      <c r="C6462" s="17"/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</row>
    <row r="6463" spans="2:13">
      <c r="B6463" s="18"/>
      <c r="C6463" s="19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</row>
    <row r="6464" spans="2:13">
      <c r="B6464" s="18"/>
      <c r="C6464" s="19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</row>
    <row r="6465" spans="2:13">
      <c r="B6465" s="16"/>
      <c r="C6465" s="17"/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</row>
    <row r="6466" spans="2:13">
      <c r="B6466" s="16"/>
      <c r="C6466" s="17"/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</row>
    <row r="6467" spans="2:13">
      <c r="B6467" s="16"/>
      <c r="C6467" s="17"/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</row>
    <row r="6468" spans="2:13">
      <c r="B6468" s="16"/>
      <c r="C6468" s="17"/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</row>
    <row r="6469" spans="2:13">
      <c r="B6469" s="18"/>
      <c r="C6469" s="19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</row>
    <row r="6470" spans="2:13">
      <c r="B6470" s="16"/>
      <c r="C6470" s="17"/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</row>
    <row r="6471" spans="2:13">
      <c r="B6471" s="16"/>
      <c r="C6471" s="17"/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</row>
    <row r="6472" spans="2:13">
      <c r="B6472" s="16"/>
      <c r="C6472" s="17"/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</row>
    <row r="6473" spans="2:13">
      <c r="B6473" s="16"/>
      <c r="C6473" s="17"/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</row>
    <row r="6474" spans="2:13">
      <c r="B6474" s="16"/>
      <c r="C6474" s="17"/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</row>
    <row r="6475" spans="2:13">
      <c r="B6475" s="16"/>
      <c r="C6475" s="17"/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</row>
    <row r="6476" spans="2:13">
      <c r="B6476" s="16"/>
      <c r="C6476" s="17"/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</row>
    <row r="6477" spans="2:13">
      <c r="B6477" s="18"/>
      <c r="C6477" s="19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</row>
    <row r="6478" spans="2:13">
      <c r="B6478" s="16"/>
      <c r="C6478" s="17"/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</row>
    <row r="6479" spans="2:13">
      <c r="B6479" s="16"/>
      <c r="C6479" s="17"/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</row>
    <row r="6480" spans="2:13">
      <c r="B6480" s="16"/>
      <c r="C6480" s="17"/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</row>
    <row r="6481" spans="2:13">
      <c r="B6481" s="16"/>
      <c r="C6481" s="17"/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</row>
    <row r="6482" spans="2:13">
      <c r="B6482" s="16"/>
      <c r="C6482" s="17"/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</row>
    <row r="6483" spans="2:13">
      <c r="B6483" s="16"/>
      <c r="C6483" s="17"/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</row>
    <row r="6484" spans="2:13">
      <c r="B6484" s="18"/>
      <c r="C6484" s="19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</row>
    <row r="6485" spans="2:13">
      <c r="B6485" s="16"/>
      <c r="C6485" s="17"/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</row>
    <row r="6486" spans="2:13">
      <c r="B6486" s="16"/>
      <c r="C6486" s="17"/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</row>
    <row r="6487" spans="2:13">
      <c r="B6487" s="16"/>
      <c r="C6487" s="17"/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</row>
    <row r="6488" spans="2:13">
      <c r="B6488" s="16"/>
      <c r="C6488" s="17"/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</row>
    <row r="6489" spans="2:13">
      <c r="B6489" s="16"/>
      <c r="C6489" s="17"/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</row>
    <row r="6490" spans="2:13">
      <c r="B6490" s="16"/>
      <c r="C6490" s="17"/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</row>
    <row r="6491" spans="2:13">
      <c r="B6491" s="18"/>
      <c r="C6491" s="19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</row>
    <row r="6492" spans="2:13">
      <c r="B6492" s="16"/>
      <c r="C6492" s="17"/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</row>
    <row r="6493" spans="2:13">
      <c r="B6493" s="16"/>
      <c r="C6493" s="17"/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</row>
    <row r="6494" spans="2:13">
      <c r="B6494" s="16"/>
      <c r="C6494" s="17"/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</row>
    <row r="6495" spans="2:13">
      <c r="B6495" s="16"/>
      <c r="C6495" s="17"/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</row>
    <row r="6496" spans="2:13">
      <c r="B6496" s="16"/>
      <c r="C6496" s="17"/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</row>
    <row r="6497" spans="2:13">
      <c r="B6497" s="16"/>
      <c r="C6497" s="17"/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</row>
    <row r="6498" spans="2:13">
      <c r="B6498" s="16"/>
      <c r="C6498" s="17"/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</row>
    <row r="6499" spans="2:13">
      <c r="B6499" s="16"/>
      <c r="C6499" s="17"/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</row>
    <row r="6500" spans="2:13">
      <c r="B6500" s="16"/>
      <c r="C6500" s="17"/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</row>
    <row r="6501" spans="2:13">
      <c r="B6501" s="16"/>
      <c r="C6501" s="17"/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</row>
    <row r="6502" spans="2:13">
      <c r="B6502" s="16"/>
      <c r="C6502" s="17"/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</row>
    <row r="6503" spans="2:13">
      <c r="B6503" s="16"/>
      <c r="C6503" s="17"/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</row>
    <row r="6504" spans="2:13">
      <c r="B6504" s="16"/>
      <c r="C6504" s="17"/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</row>
    <row r="6505" spans="2:13">
      <c r="B6505" s="16"/>
      <c r="C6505" s="17"/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</row>
    <row r="6506" spans="2:13">
      <c r="B6506" s="16"/>
      <c r="C6506" s="17"/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</row>
    <row r="6507" spans="2:13">
      <c r="B6507" s="16"/>
      <c r="C6507" s="17"/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</row>
    <row r="6508" spans="2:13">
      <c r="B6508" s="16"/>
      <c r="C6508" s="17"/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</row>
    <row r="6509" spans="2:13">
      <c r="B6509" s="16"/>
      <c r="C6509" s="17"/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</row>
    <row r="6510" spans="2:13">
      <c r="B6510" s="16"/>
      <c r="C6510" s="17"/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</row>
    <row r="6511" spans="2:13">
      <c r="B6511" s="16"/>
      <c r="C6511" s="17"/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</row>
    <row r="6512" spans="2:13">
      <c r="B6512" s="16"/>
      <c r="C6512" s="17"/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</row>
    <row r="6513" spans="2:13">
      <c r="B6513" s="18"/>
      <c r="C6513" s="19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</row>
    <row r="6514" spans="2:13">
      <c r="B6514" s="16"/>
      <c r="C6514" s="17"/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</row>
    <row r="6515" spans="2:13">
      <c r="B6515" s="16"/>
      <c r="C6515" s="17"/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</row>
    <row r="6516" spans="2:13">
      <c r="B6516" s="16"/>
      <c r="C6516" s="17"/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</row>
    <row r="6517" spans="2:13">
      <c r="B6517" s="16"/>
      <c r="C6517" s="17"/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</row>
    <row r="6518" spans="2:13">
      <c r="B6518" s="18"/>
      <c r="C6518" s="19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</row>
    <row r="6519" spans="2:13">
      <c r="B6519" s="16"/>
      <c r="C6519" s="17"/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</row>
    <row r="6520" spans="2:13">
      <c r="B6520" s="18"/>
      <c r="C6520" s="19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</row>
    <row r="6521" spans="2:13">
      <c r="B6521" s="16"/>
      <c r="C6521" s="17"/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</row>
    <row r="6522" spans="2:13">
      <c r="B6522" s="16"/>
      <c r="C6522" s="17"/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</row>
    <row r="6523" spans="2:13">
      <c r="B6523" s="16"/>
      <c r="C6523" s="22"/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</row>
    <row r="6524" spans="2:13">
      <c r="B6524" s="16"/>
      <c r="C6524" s="22"/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</row>
    <row r="6525" spans="2:13">
      <c r="B6525" s="16"/>
      <c r="C6525" s="22"/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</row>
    <row r="6526" spans="2:13">
      <c r="B6526" s="16"/>
      <c r="C6526" s="22"/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</row>
    <row r="6527" spans="2:13">
      <c r="B6527" s="16"/>
      <c r="C6527" s="22"/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</row>
    <row r="6528" spans="2:13">
      <c r="B6528" s="18"/>
      <c r="C6528" s="23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</row>
    <row r="6529" spans="2:13">
      <c r="B6529" s="16"/>
      <c r="C6529" s="22"/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</row>
    <row r="6530" spans="2:13">
      <c r="B6530" s="16"/>
      <c r="C6530" s="22"/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</row>
    <row r="6531" spans="2:13">
      <c r="B6531" s="16"/>
      <c r="C6531" s="22"/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</row>
    <row r="6532" spans="2:13">
      <c r="B6532" s="16"/>
      <c r="C6532" s="22"/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</row>
    <row r="6533" spans="2:13">
      <c r="B6533" s="16"/>
      <c r="C6533" s="22"/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</row>
    <row r="6534" spans="2:13">
      <c r="B6534" s="16"/>
      <c r="C6534" s="22"/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</row>
    <row r="6535" spans="2:13">
      <c r="B6535" s="16"/>
      <c r="C6535" s="22"/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</row>
    <row r="6536" spans="2:13">
      <c r="B6536" s="16"/>
      <c r="C6536" s="22"/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</row>
    <row r="6537" spans="2:13">
      <c r="B6537" s="16"/>
      <c r="C6537" s="22"/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</row>
    <row r="6538" spans="2:13">
      <c r="B6538" s="16"/>
      <c r="C6538" s="22"/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</row>
    <row r="6539" spans="2:13">
      <c r="B6539" s="16"/>
      <c r="C6539" s="22"/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</row>
    <row r="6540" spans="2:13">
      <c r="B6540" s="16"/>
      <c r="C6540" s="22"/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</row>
    <row r="6541" spans="2:13">
      <c r="B6541" s="16"/>
      <c r="C6541" s="22"/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</row>
    <row r="6542" spans="2:13">
      <c r="B6542" s="16"/>
      <c r="C6542" s="22"/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</row>
    <row r="6543" spans="2:13">
      <c r="B6543" s="16"/>
      <c r="C6543" s="22"/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</row>
    <row r="6544" spans="2:13">
      <c r="B6544" s="16"/>
      <c r="C6544" s="22"/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</row>
    <row r="6545" spans="2:13">
      <c r="B6545" s="16"/>
      <c r="C6545" s="22"/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</row>
    <row r="6546" spans="2:13">
      <c r="B6546" s="16"/>
      <c r="C6546" s="22"/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</row>
    <row r="6547" spans="2:13">
      <c r="B6547" s="16"/>
      <c r="C6547" s="22"/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</row>
    <row r="6548" spans="2:13">
      <c r="B6548" s="16"/>
      <c r="C6548" s="22"/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</row>
    <row r="6549" spans="2:13">
      <c r="B6549" s="16"/>
      <c r="C6549" s="22"/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</row>
    <row r="6550" spans="2:13">
      <c r="B6550" s="18"/>
      <c r="C6550" s="23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</row>
    <row r="6551" spans="2:13">
      <c r="B6551" s="16"/>
      <c r="C6551" s="22"/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</row>
    <row r="6552" spans="2:13">
      <c r="B6552" s="16"/>
      <c r="C6552" s="22"/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</row>
    <row r="6553" spans="2:13">
      <c r="B6553" s="16"/>
      <c r="C6553" s="22"/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</row>
    <row r="6554" spans="2:13">
      <c r="B6554" s="16"/>
      <c r="C6554" s="22"/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</row>
    <row r="6555" spans="2:13">
      <c r="B6555" s="16"/>
      <c r="C6555" s="22"/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</row>
    <row r="6556" spans="2:13">
      <c r="B6556" s="16"/>
      <c r="C6556" s="22"/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</row>
    <row r="6557" spans="2:13">
      <c r="B6557" s="16"/>
      <c r="C6557" s="22"/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</row>
    <row r="6558" spans="2:13">
      <c r="B6558" s="16"/>
      <c r="C6558" s="22"/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</row>
    <row r="6559" spans="2:13">
      <c r="B6559" s="18"/>
      <c r="C6559" s="23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</row>
    <row r="6560" spans="2:13">
      <c r="B6560" s="18"/>
      <c r="C6560" s="23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</row>
    <row r="6561" spans="2:13">
      <c r="B6561" s="16"/>
      <c r="C6561" s="22"/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</row>
    <row r="6562" spans="2:13">
      <c r="B6562" s="16"/>
      <c r="C6562" s="24"/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</row>
    <row r="6563" spans="2:13">
      <c r="B6563" s="16"/>
      <c r="C6563" s="24"/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</row>
    <row r="6564" spans="2:13">
      <c r="B6564" s="16"/>
      <c r="C6564" s="24"/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</row>
    <row r="6565" spans="2:13">
      <c r="B6565" s="16"/>
      <c r="C6565" s="24"/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</row>
    <row r="6566" spans="2:13">
      <c r="B6566" s="16"/>
      <c r="C6566" s="24"/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</row>
    <row r="6567" spans="2:13">
      <c r="B6567" s="16"/>
      <c r="C6567" s="24"/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</row>
    <row r="6568" spans="2:13">
      <c r="B6568" s="16"/>
      <c r="C6568" s="24"/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</row>
    <row r="6569" spans="2:13">
      <c r="B6569" s="16"/>
      <c r="C6569" s="24"/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</row>
    <row r="6570" spans="2:13">
      <c r="B6570" s="16"/>
      <c r="C6570" s="24"/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</row>
    <row r="6571" spans="2:13">
      <c r="B6571" s="16"/>
      <c r="C6571" s="24"/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</row>
    <row r="6572" spans="2:13">
      <c r="B6572" s="16"/>
      <c r="C6572" s="24"/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</row>
    <row r="6573" spans="2:13">
      <c r="B6573" s="16"/>
      <c r="C6573" s="24"/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</row>
    <row r="6574" spans="2:13">
      <c r="B6574" s="16"/>
      <c r="C6574" s="24"/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</row>
    <row r="6575" spans="2:13">
      <c r="B6575" s="16"/>
      <c r="C6575" s="24"/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</row>
    <row r="6576" spans="2:13">
      <c r="B6576" s="16"/>
      <c r="C6576" s="24"/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</row>
    <row r="6577" spans="2:13">
      <c r="B6577" s="16"/>
      <c r="C6577" s="24"/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</row>
    <row r="6578" spans="2:13">
      <c r="B6578" s="16"/>
      <c r="C6578" s="24"/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</row>
    <row r="6579" spans="2:13">
      <c r="B6579" s="16"/>
      <c r="C6579" s="24"/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</row>
    <row r="6580" spans="2:13">
      <c r="B6580" s="16"/>
      <c r="C6580" s="24"/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</row>
    <row r="6581" spans="2:13">
      <c r="B6581" s="16"/>
      <c r="C6581" s="24"/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</row>
    <row r="6582" spans="2:13">
      <c r="B6582" s="16"/>
      <c r="C6582" s="24"/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</row>
    <row r="6583" spans="2:13">
      <c r="B6583" s="16"/>
      <c r="C6583" s="24"/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</row>
    <row r="6584" spans="2:13">
      <c r="B6584" s="18"/>
      <c r="C6584" s="2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</row>
    <row r="6585" spans="2:13">
      <c r="B6585" s="18"/>
      <c r="C6585" s="2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</row>
    <row r="6586" spans="2:13">
      <c r="B6586" s="16"/>
      <c r="C6586" s="24"/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</row>
    <row r="6587" spans="2:13">
      <c r="B6587" s="16"/>
      <c r="C6587" s="24"/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</row>
    <row r="6588" spans="2:13">
      <c r="B6588" s="16"/>
      <c r="C6588" s="24"/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</row>
    <row r="6589" spans="2:13">
      <c r="B6589" s="16"/>
      <c r="C6589" s="24"/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</row>
    <row r="6590" spans="2:13">
      <c r="B6590" s="16"/>
      <c r="C6590" s="24"/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</row>
    <row r="6591" spans="2:13">
      <c r="B6591" s="16"/>
      <c r="C6591" s="24"/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</row>
    <row r="6592" spans="2:13">
      <c r="B6592" s="16"/>
      <c r="C6592" s="24"/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</row>
    <row r="6593" spans="2:13">
      <c r="B6593" s="16"/>
      <c r="C6593" s="24"/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</row>
    <row r="6594" spans="2:13">
      <c r="B6594" s="16"/>
      <c r="C6594" s="24"/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</row>
    <row r="6595" spans="2:13">
      <c r="B6595" s="16"/>
      <c r="C6595" s="24"/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</row>
    <row r="6596" spans="2:13">
      <c r="B6596" s="16"/>
      <c r="C6596" s="24"/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</row>
    <row r="6597" spans="2:13">
      <c r="B6597" s="16"/>
      <c r="C6597" s="24"/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</row>
    <row r="6598" spans="2:13">
      <c r="B6598" s="18"/>
      <c r="C6598" s="2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</row>
    <row r="6599" spans="2:13">
      <c r="B6599" s="16"/>
      <c r="C6599" s="24"/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</row>
    <row r="6600" spans="2:13">
      <c r="B6600" s="16"/>
      <c r="C6600" s="24"/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</row>
    <row r="6601" spans="2:13">
      <c r="B6601" s="16"/>
      <c r="C6601" s="24"/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</row>
    <row r="6602" spans="2:13">
      <c r="B6602" s="16"/>
      <c r="C6602" s="24"/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</row>
    <row r="6603" spans="2:13">
      <c r="B6603" s="16"/>
      <c r="C6603" s="24"/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</row>
    <row r="6604" spans="2:13">
      <c r="B6604" s="16"/>
      <c r="C6604" s="24"/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</row>
    <row r="6605" spans="2:13">
      <c r="B6605" s="16"/>
      <c r="C6605" s="24"/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</row>
    <row r="6606" spans="2:13">
      <c r="B6606" s="16"/>
      <c r="C6606" s="24"/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</row>
    <row r="6607" spans="2:13">
      <c r="B6607" s="16"/>
      <c r="C6607" s="24"/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</row>
    <row r="6608" spans="2:13">
      <c r="B6608" s="16"/>
      <c r="C6608" s="24"/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</row>
    <row r="6609" spans="2:13">
      <c r="B6609" s="16"/>
      <c r="C6609" s="24"/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</row>
    <row r="6610" spans="2:13">
      <c r="B6610" s="18"/>
      <c r="C6610" s="2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</row>
    <row r="6611" spans="2:13">
      <c r="B6611" s="16"/>
      <c r="C6611" s="24"/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</row>
    <row r="6612" spans="2:13">
      <c r="B6612" s="16"/>
      <c r="C6612" s="24"/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</row>
    <row r="6613" spans="2:13">
      <c r="B6613" s="16"/>
      <c r="C6613" s="24"/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</row>
    <row r="6614" spans="2:13">
      <c r="B6614" s="16"/>
      <c r="C6614" s="24"/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</row>
    <row r="6615" spans="2:13">
      <c r="B6615" s="16"/>
      <c r="C6615" s="24"/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</row>
    <row r="6616" spans="2:13">
      <c r="B6616" s="16"/>
      <c r="C6616" s="24"/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</row>
    <row r="6617" spans="2:13">
      <c r="B6617" s="16"/>
      <c r="C6617" s="24"/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</row>
    <row r="6618" spans="2:13">
      <c r="B6618" s="16"/>
      <c r="C6618" s="24"/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</row>
    <row r="6619" spans="2:13">
      <c r="B6619" s="16"/>
      <c r="C6619" s="24"/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</row>
    <row r="6620" spans="2:13">
      <c r="B6620" s="16"/>
      <c r="C6620" s="24"/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</row>
    <row r="6621" spans="2:13">
      <c r="B6621" s="16"/>
      <c r="C6621" s="22"/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</row>
    <row r="6622" spans="2:13">
      <c r="B6622" s="16"/>
      <c r="C6622" s="24"/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</row>
    <row r="6623" spans="2:13">
      <c r="B6623" s="16"/>
      <c r="C6623" s="24"/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</row>
    <row r="6624" spans="2:13">
      <c r="B6624" s="16"/>
      <c r="C6624" s="24"/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</row>
    <row r="6625" spans="2:13">
      <c r="B6625" s="16"/>
      <c r="C6625" s="24"/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</row>
    <row r="6626" spans="2:13">
      <c r="B6626" s="16"/>
      <c r="C6626" s="24"/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</row>
    <row r="6627" spans="2:13">
      <c r="B6627" s="16"/>
      <c r="C6627" s="24"/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</row>
    <row r="6628" spans="2:13">
      <c r="B6628" s="16"/>
      <c r="C6628" s="24"/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</row>
    <row r="6629" spans="2:13">
      <c r="B6629" s="16"/>
      <c r="C6629" s="24"/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</row>
    <row r="6630" spans="2:13">
      <c r="B6630" s="18"/>
      <c r="C6630" s="2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</row>
    <row r="6631" spans="2:13">
      <c r="B6631" s="16"/>
      <c r="C6631" s="24"/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</row>
    <row r="6632" spans="2:13">
      <c r="B6632" s="18"/>
      <c r="C6632" s="2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</row>
    <row r="6633" spans="2:13">
      <c r="B6633" s="16"/>
      <c r="C6633" s="24"/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</row>
    <row r="6634" spans="2:13">
      <c r="B6634" s="16"/>
      <c r="C6634" s="24"/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</row>
    <row r="6635" spans="2:13">
      <c r="B6635" s="16"/>
      <c r="C6635" s="24"/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</row>
    <row r="6636" spans="2:13">
      <c r="B6636" s="16"/>
      <c r="C6636" s="24"/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</row>
    <row r="6637" spans="2:13">
      <c r="B6637" s="18"/>
      <c r="C6637" s="2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</row>
    <row r="6638" spans="2:13">
      <c r="B6638" s="16"/>
      <c r="C6638" s="24"/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</row>
    <row r="6639" spans="2:13">
      <c r="B6639" s="16"/>
      <c r="C6639" s="24"/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</row>
    <row r="6640" spans="2:13">
      <c r="B6640" s="16"/>
      <c r="C6640" s="24"/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</row>
    <row r="6641" spans="2:13">
      <c r="B6641" s="16"/>
      <c r="C6641" s="24"/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</row>
    <row r="6642" spans="2:13">
      <c r="B6642" s="16"/>
      <c r="C6642" s="24"/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</row>
    <row r="6643" spans="2:13">
      <c r="B6643" s="16"/>
      <c r="C6643" s="24"/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</row>
    <row r="6644" spans="2:13">
      <c r="B6644" s="18"/>
      <c r="C6644" s="2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</row>
    <row r="6645" spans="2:13">
      <c r="B6645" s="16"/>
      <c r="C6645" s="24"/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</row>
    <row r="6646" spans="2:13">
      <c r="B6646" s="16"/>
      <c r="C6646" s="24"/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</row>
    <row r="6647" spans="2:13">
      <c r="B6647" s="16"/>
      <c r="C6647" s="24"/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</row>
    <row r="6648" spans="2:13">
      <c r="B6648" s="16"/>
      <c r="C6648" s="24"/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</row>
    <row r="6649" spans="2:13">
      <c r="B6649" s="16"/>
      <c r="C6649" s="24"/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</row>
    <row r="6650" spans="2:13">
      <c r="B6650" s="16"/>
      <c r="C6650" s="24"/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</row>
    <row r="6651" spans="2:13">
      <c r="B6651" s="18"/>
      <c r="C6651" s="2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</row>
    <row r="6652" spans="2:13">
      <c r="B6652" s="16"/>
      <c r="C6652" s="24"/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</row>
    <row r="6653" spans="2:13">
      <c r="B6653" s="16"/>
      <c r="C6653" s="24"/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</row>
    <row r="6654" spans="2:13">
      <c r="B6654" s="16"/>
      <c r="C6654" s="24"/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</row>
    <row r="6655" spans="2:13">
      <c r="B6655" s="16"/>
      <c r="C6655" s="24"/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</row>
    <row r="6656" spans="2:13">
      <c r="B6656" s="16"/>
      <c r="C6656" s="24"/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</row>
    <row r="6657" spans="2:13">
      <c r="B6657" s="16"/>
      <c r="C6657" s="24"/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</row>
    <row r="6658" spans="2:13">
      <c r="B6658" s="16"/>
      <c r="C6658" s="24"/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</row>
    <row r="6659" spans="2:13">
      <c r="B6659" s="18"/>
      <c r="C6659" s="2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</row>
    <row r="6660" spans="2:13">
      <c r="B6660" s="16"/>
      <c r="C6660" s="24"/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</row>
    <row r="6661" spans="2:13">
      <c r="B6661" s="16"/>
      <c r="C6661" s="24"/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</row>
    <row r="6662" spans="2:13">
      <c r="B6662" s="16"/>
      <c r="C6662" s="24"/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</row>
    <row r="6663" spans="2:13">
      <c r="B6663" s="16"/>
      <c r="C6663" s="24"/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</row>
    <row r="6664" spans="2:13">
      <c r="B6664" s="16"/>
      <c r="C6664" s="24"/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</row>
    <row r="6665" spans="2:13">
      <c r="B6665" s="16"/>
      <c r="C6665" s="24"/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</row>
    <row r="6666" spans="2:13">
      <c r="B6666" s="16"/>
      <c r="C6666" s="24"/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</row>
    <row r="6667" spans="2:13">
      <c r="B6667" s="16"/>
      <c r="C6667" s="24"/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</row>
    <row r="6668" spans="2:13">
      <c r="B6668" s="16"/>
      <c r="C6668" s="24"/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</row>
    <row r="6669" spans="2:13">
      <c r="B6669" s="16"/>
      <c r="C6669" s="24"/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</row>
    <row r="6670" spans="2:13">
      <c r="B6670" s="16"/>
      <c r="C6670" s="24"/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</row>
    <row r="6671" spans="2:13">
      <c r="B6671" s="16"/>
      <c r="C6671" s="24"/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</row>
    <row r="6672" spans="2:13">
      <c r="B6672" s="16"/>
      <c r="C6672" s="24"/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</row>
    <row r="6673" spans="2:13">
      <c r="B6673" s="16"/>
      <c r="C6673" s="24"/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</row>
    <row r="6674" spans="2:13">
      <c r="B6674" s="16"/>
      <c r="C6674" s="24"/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</row>
    <row r="6675" spans="2:13">
      <c r="B6675" s="16"/>
      <c r="C6675" s="24"/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</row>
    <row r="6676" spans="2:13">
      <c r="B6676" s="16"/>
      <c r="C6676" s="24"/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</row>
    <row r="6677" spans="2:13">
      <c r="B6677" s="16"/>
      <c r="C6677" s="24"/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</row>
    <row r="6678" spans="2:13">
      <c r="B6678" s="16"/>
      <c r="C6678" s="24"/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</row>
    <row r="6679" spans="2:13">
      <c r="B6679" s="16"/>
      <c r="C6679" s="24"/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</row>
    <row r="6680" spans="2:13">
      <c r="B6680" s="16"/>
      <c r="C6680" s="24"/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</row>
    <row r="6681" spans="2:13">
      <c r="B6681" s="16"/>
      <c r="C6681" s="24"/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</row>
    <row r="6682" spans="2:13">
      <c r="B6682" s="16"/>
      <c r="C6682" s="24"/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</row>
    <row r="6683" spans="2:13">
      <c r="B6683" s="16"/>
      <c r="C6683" s="24"/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</row>
    <row r="6684" spans="2:13">
      <c r="B6684" s="16"/>
      <c r="C6684" s="24"/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</row>
    <row r="6685" spans="2:13">
      <c r="B6685" s="16"/>
      <c r="C6685" s="24"/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</row>
    <row r="6686" spans="2:13">
      <c r="B6686" s="16"/>
      <c r="C6686" s="24"/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</row>
    <row r="6687" spans="2:13">
      <c r="B6687" s="16"/>
      <c r="C6687" s="24"/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</row>
    <row r="6688" spans="2:13">
      <c r="B6688" s="16"/>
      <c r="C6688" s="24"/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</row>
    <row r="6689" spans="2:13">
      <c r="B6689" s="16"/>
      <c r="C6689" s="24"/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</row>
    <row r="6690" spans="2:13">
      <c r="B6690" s="16"/>
      <c r="C6690" s="24"/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</row>
    <row r="6691" spans="2:13">
      <c r="B6691" s="16"/>
      <c r="C6691" s="24"/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</row>
    <row r="6692" spans="2:13">
      <c r="B6692" s="16"/>
      <c r="C6692" s="24"/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</row>
    <row r="6693" spans="2:13">
      <c r="B6693" s="18"/>
      <c r="C6693" s="2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</row>
    <row r="6694" spans="2:13">
      <c r="B6694" s="16"/>
      <c r="C6694" s="24"/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</row>
    <row r="6695" spans="2:13">
      <c r="B6695" s="16"/>
      <c r="C6695" s="24"/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</row>
    <row r="6696" spans="2:13">
      <c r="B6696" s="16"/>
      <c r="C6696" s="24"/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</row>
    <row r="6697" spans="2:13">
      <c r="B6697" s="16"/>
      <c r="C6697" s="24"/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</row>
    <row r="6698" spans="2:13">
      <c r="B6698" s="16"/>
      <c r="C6698" s="24"/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</row>
    <row r="6699" spans="2:13">
      <c r="B6699" s="16"/>
      <c r="C6699" s="24"/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</row>
    <row r="6700" spans="2:13">
      <c r="B6700" s="16"/>
      <c r="C6700" s="24"/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</row>
    <row r="6701" spans="2:13">
      <c r="B6701" s="16"/>
      <c r="C6701" s="24"/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</row>
    <row r="6702" spans="2:13">
      <c r="B6702" s="16"/>
      <c r="C6702" s="24"/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</row>
    <row r="6703" spans="2:13">
      <c r="B6703" s="16"/>
      <c r="C6703" s="24"/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</row>
    <row r="6704" spans="2:13">
      <c r="B6704" s="18"/>
      <c r="C6704" s="2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</row>
    <row r="6705" spans="2:13">
      <c r="B6705" s="16"/>
      <c r="C6705" s="24"/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</row>
    <row r="6706" spans="2:13">
      <c r="B6706" s="16"/>
      <c r="C6706" s="24"/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</row>
    <row r="6707" spans="2:13">
      <c r="B6707" s="16"/>
      <c r="C6707" s="24"/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</row>
    <row r="6708" spans="2:13">
      <c r="B6708" s="16"/>
      <c r="C6708" s="24"/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</row>
    <row r="6709" spans="2:13">
      <c r="B6709" s="18"/>
      <c r="C6709" s="2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</row>
    <row r="6710" spans="2:13">
      <c r="B6710" s="16"/>
      <c r="C6710" s="24"/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</row>
    <row r="6711" spans="2:13">
      <c r="B6711" s="16"/>
      <c r="C6711" s="24"/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</row>
    <row r="6712" spans="2:13">
      <c r="B6712" s="16"/>
      <c r="C6712" s="24"/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</row>
    <row r="6713" spans="2:13">
      <c r="B6713" s="16"/>
      <c r="C6713" s="24"/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</row>
    <row r="6714" spans="2:13">
      <c r="B6714" s="16"/>
      <c r="C6714" s="24"/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</row>
    <row r="6715" spans="2:13">
      <c r="B6715" s="16"/>
      <c r="C6715" s="24"/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</row>
    <row r="6716" spans="2:13">
      <c r="B6716" s="16"/>
      <c r="C6716" s="24"/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</row>
    <row r="6717" spans="2:13">
      <c r="B6717" s="16"/>
      <c r="C6717" s="24"/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</row>
    <row r="6718" spans="2:13">
      <c r="B6718" s="16"/>
      <c r="C6718" s="24"/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</row>
    <row r="6719" spans="2:13">
      <c r="B6719" s="16"/>
      <c r="C6719" s="24"/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</row>
    <row r="6720" spans="2:13">
      <c r="B6720" s="16"/>
      <c r="C6720" s="24"/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</row>
    <row r="6721" spans="2:13">
      <c r="B6721" s="16"/>
      <c r="C6721" s="24"/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</row>
    <row r="6722" spans="2:13">
      <c r="B6722" s="16"/>
      <c r="C6722" s="24"/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</row>
    <row r="6723" spans="2:13">
      <c r="B6723" s="16"/>
      <c r="C6723" s="24"/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</row>
    <row r="6724" spans="2:13">
      <c r="B6724" s="16"/>
      <c r="C6724" s="24"/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</row>
    <row r="6725" spans="2:13">
      <c r="B6725" s="16"/>
      <c r="C6725" s="24"/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</row>
    <row r="6726" spans="2:13">
      <c r="B6726" s="16"/>
      <c r="C6726" s="24"/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</row>
    <row r="6727" spans="2:13">
      <c r="B6727" s="16"/>
      <c r="C6727" s="24"/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</row>
    <row r="6728" spans="2:13">
      <c r="B6728" s="16"/>
      <c r="C6728" s="24"/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</row>
    <row r="6729" spans="2:13">
      <c r="B6729" s="16"/>
      <c r="C6729" s="24"/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</row>
    <row r="6730" spans="2:13">
      <c r="B6730" s="16"/>
      <c r="C6730" s="24"/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</row>
    <row r="6731" spans="2:13">
      <c r="B6731" s="16"/>
      <c r="C6731" s="24"/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</row>
    <row r="6732" spans="2:13">
      <c r="B6732" s="16"/>
      <c r="C6732" s="24"/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</row>
    <row r="6733" spans="2:13">
      <c r="B6733" s="16"/>
      <c r="C6733" s="24"/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</row>
    <row r="6734" spans="2:13">
      <c r="B6734" s="16"/>
      <c r="C6734" s="24"/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</row>
    <row r="6735" spans="2:13">
      <c r="B6735" s="16"/>
      <c r="C6735" s="24"/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</row>
    <row r="6736" spans="2:13">
      <c r="B6736" s="16"/>
      <c r="C6736" s="24"/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</row>
    <row r="6737" spans="2:13">
      <c r="B6737" s="16"/>
      <c r="C6737" s="24"/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</row>
    <row r="6738" spans="2:13">
      <c r="B6738" s="16"/>
      <c r="C6738" s="22"/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</row>
    <row r="6739" spans="2:13">
      <c r="B6739" s="18"/>
      <c r="C6739" s="19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</row>
  </sheetData>
  <autoFilter ref="B5:M462">
    <sortState ref="B5:M462">
      <sortCondition ref="C5"/>
    </sortState>
  </autoFilter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 1</vt:lpstr>
      <vt:lpstr>Лист1</vt:lpstr>
      <vt:lpstr>'Лист 1'!Print_Titles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Набока Ксения Алексеевна</dc:creator>
  <cp:lastModifiedBy>Парфеня Спартак Николаевич</cp:lastModifiedBy>
  <cp:revision>1</cp:revision>
  <cp:lastPrinted>2025-09-01T06:33:43Z</cp:lastPrinted>
  <dcterms:created xsi:type="dcterms:W3CDTF">2021-08-04T08:02:00Z</dcterms:created>
  <dcterms:modified xsi:type="dcterms:W3CDTF">2025-09-01T06:34:29Z</dcterms:modified>
  <cp:version>1048576</cp:version>
</cp:coreProperties>
</file>